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5601" codeName="{AE6600E7-7A62-396C-DE95-9942FA9DD81E}"/>
  <workbookPr codeName="Questa_cartella_di_lavoro" defaultThemeVersion="124226"/>
  <mc:AlternateContent xmlns:mc="http://schemas.openxmlformats.org/markup-compatibility/2006">
    <mc:Choice Requires="x15">
      <x15ac:absPath xmlns:x15ac="http://schemas.microsoft.com/office/spreadsheetml/2010/11/ac" url="C:\temp\FileExcel4GitHub\"/>
    </mc:Choice>
  </mc:AlternateContent>
  <xr:revisionPtr revIDLastSave="0" documentId="13_ncr:1_{FCB73921-4C27-47B1-AF43-D60CAA889B31}" xr6:coauthVersionLast="47" xr6:coauthVersionMax="47" xr10:uidLastSave="{00000000-0000-0000-0000-000000000000}"/>
  <bookViews>
    <workbookView xWindow="-108" yWindow="-108" windowWidth="23256" windowHeight="12576" tabRatio="745" activeTab="11" xr2:uid="{00000000-000D-0000-FFFF-FFFF00000000}"/>
  </bookViews>
  <sheets>
    <sheet name="Ott2022_RICHIESTE" sheetId="20" r:id="rId1"/>
    <sheet name="Gen-Feb-Mar2021_report" sheetId="3" state="hidden" r:id="rId2"/>
    <sheet name="Nov2022_RICHIESTE_OLD" sheetId="15" r:id="rId3"/>
    <sheet name="Dic2022_RICHIESTE" sheetId="19" r:id="rId4"/>
    <sheet name="terzotrim2022_ORARIO" sheetId="4" r:id="rId5"/>
    <sheet name="DisponibilitàPresenzeInSede" sheetId="18" state="hidden" r:id="rId6"/>
    <sheet name="Tipologie" sheetId="7" r:id="rId7"/>
    <sheet name="SERE" sheetId="8" state="hidden" r:id="rId8"/>
    <sheet name="Istruzioni" sheetId="10" r:id="rId9"/>
    <sheet name="_56F9DC9755BA473782653E2940F9" sheetId="9" state="veryHidden" r:id="rId10"/>
    <sheet name="Regole" sheetId="1" r:id="rId11"/>
    <sheet name="Autore" sheetId="21" r:id="rId12"/>
  </sheets>
  <definedNames>
    <definedName name="_56F9DC9755BA473782653E2940F9FormId">"w_X_n_q9nUq1lf9oMplF77eUTaX-34tImQK0QZF7pKpUNzdCNVdCV0xMS1VJOUY4VUpERVZDR0g5TS4u"</definedName>
    <definedName name="_56F9DC9755BA473782653E2940F9ResponseSheet">"Form1"</definedName>
    <definedName name="_56F9DC9755BA473782653E2940F9SourceDocId">"{cf6eff52-8cd7-4ced-bf98-c0fe76a7b340}"</definedName>
    <definedName name="_xlnm._FilterDatabase" localSheetId="3" hidden="1">Dic2022_RICHIESTE!#REF!</definedName>
    <definedName name="_xlnm._FilterDatabase" localSheetId="2" hidden="1">Nov2022_RICHIESTE_OLD!#REF!</definedName>
    <definedName name="_xlnm._FilterDatabase" localSheetId="0" hidden="1">Ott2022_RICHIESTE!#REF!</definedName>
    <definedName name="_xlnm._FilterDatabase" localSheetId="7" hidden="1">SERE!$A$2:$O$31</definedName>
    <definedName name="_xlnm.Print_Area" localSheetId="3">Dic2022_RICHIESTE!$U$69:$AU$77</definedName>
    <definedName name="_xlnm.Print_Area" localSheetId="1">'Gen-Feb-Mar2021_report'!#REF!</definedName>
    <definedName name="_xlnm.Print_Area" localSheetId="2">Nov2022_RICHIESTE_OLD!$U$69:$AU$77</definedName>
    <definedName name="_xlnm.Print_Area" localSheetId="0">Ott2022_RICHIESTE!$AD$69:$BY$77</definedName>
    <definedName name="_xlnm.Print_Area" localSheetId="4">terzotrim2022_ORARIO!$AD$2:$BW$50</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E6" i="21" l="1"/>
  <c r="D3" i="21"/>
  <c r="CH71" i="4" l="1"/>
  <c r="CH53" i="4"/>
  <c r="CH52" i="4"/>
  <c r="CH51" i="4"/>
  <c r="CH50" i="4"/>
  <c r="CH49" i="4"/>
  <c r="CH48" i="4"/>
  <c r="CF53" i="4"/>
  <c r="CF52" i="4"/>
  <c r="CF51" i="4"/>
  <c r="CF50" i="4"/>
  <c r="CF49" i="4"/>
  <c r="CF48" i="4"/>
  <c r="CH33" i="4"/>
  <c r="CH32" i="4"/>
  <c r="CH31" i="4"/>
  <c r="CH30" i="4"/>
  <c r="CH29" i="4"/>
  <c r="CH28" i="4"/>
  <c r="CF33" i="4"/>
  <c r="CF32" i="4"/>
  <c r="CF31" i="4"/>
  <c r="CF30" i="4"/>
  <c r="CF29" i="4"/>
  <c r="CF28" i="4"/>
  <c r="CH43" i="4"/>
  <c r="CH42" i="4"/>
  <c r="CH41" i="4"/>
  <c r="CH40" i="4"/>
  <c r="CH39" i="4"/>
  <c r="CH38" i="4"/>
  <c r="CF43" i="4"/>
  <c r="CF42" i="4"/>
  <c r="CF41" i="4"/>
  <c r="CF40" i="4"/>
  <c r="CF39" i="4"/>
  <c r="CF38" i="4"/>
  <c r="CH23" i="4"/>
  <c r="CH22" i="4"/>
  <c r="CH21" i="4"/>
  <c r="CH20" i="4"/>
  <c r="CH19" i="4"/>
  <c r="CH18" i="4"/>
  <c r="CH17" i="4"/>
  <c r="CF23" i="4"/>
  <c r="CF22" i="4"/>
  <c r="CF21" i="4"/>
  <c r="CF20" i="4"/>
  <c r="CF19" i="4"/>
  <c r="CF18" i="4"/>
  <c r="CF17" i="4"/>
  <c r="BW23" i="4"/>
  <c r="BV23" i="4"/>
  <c r="BU23" i="4"/>
  <c r="BT23" i="4"/>
  <c r="BS23" i="4"/>
  <c r="BR23" i="4"/>
  <c r="BQ23" i="4"/>
  <c r="BP23" i="4"/>
  <c r="BO23" i="4"/>
  <c r="BN23" i="4"/>
  <c r="BM23" i="4"/>
  <c r="BL23" i="4"/>
  <c r="BK23" i="4"/>
  <c r="BJ23" i="4"/>
  <c r="BI23" i="4"/>
  <c r="BH23" i="4"/>
  <c r="BG23" i="4"/>
  <c r="BF23" i="4"/>
  <c r="BE23" i="4"/>
  <c r="BD23" i="4"/>
  <c r="BC23" i="4"/>
  <c r="BB23" i="4"/>
  <c r="BA23" i="4"/>
  <c r="AZ23" i="4"/>
  <c r="AY23" i="4"/>
  <c r="AX23" i="4"/>
  <c r="AW23" i="4"/>
  <c r="AV23" i="4"/>
  <c r="AU23" i="4"/>
  <c r="AT23" i="4"/>
  <c r="AS23" i="4"/>
  <c r="AR23" i="4"/>
  <c r="AQ23" i="4"/>
  <c r="AP23" i="4"/>
  <c r="AO23" i="4"/>
  <c r="AN23" i="4"/>
  <c r="AM23" i="4"/>
  <c r="AL23" i="4"/>
  <c r="AK23" i="4"/>
  <c r="AJ23" i="4"/>
  <c r="AI23" i="4"/>
  <c r="AH23" i="4"/>
  <c r="BW22" i="4"/>
  <c r="BV22" i="4"/>
  <c r="BU22" i="4"/>
  <c r="BT22" i="4"/>
  <c r="BS22" i="4"/>
  <c r="BR22" i="4"/>
  <c r="BQ22" i="4"/>
  <c r="BP22" i="4"/>
  <c r="BO22" i="4"/>
  <c r="BN22" i="4"/>
  <c r="BM22" i="4"/>
  <c r="BL22" i="4"/>
  <c r="BK22" i="4"/>
  <c r="BJ22" i="4"/>
  <c r="BI22" i="4"/>
  <c r="BH22" i="4"/>
  <c r="BG22" i="4"/>
  <c r="BF22" i="4"/>
  <c r="BE22" i="4"/>
  <c r="BD22" i="4"/>
  <c r="BC22" i="4"/>
  <c r="BB22" i="4"/>
  <c r="BA22" i="4"/>
  <c r="AZ22" i="4"/>
  <c r="AY22" i="4"/>
  <c r="AX22" i="4"/>
  <c r="AW22" i="4"/>
  <c r="AV22" i="4"/>
  <c r="AU22" i="4"/>
  <c r="AT22" i="4"/>
  <c r="AS22" i="4"/>
  <c r="AR22" i="4"/>
  <c r="AQ22" i="4"/>
  <c r="AP22" i="4"/>
  <c r="AO22" i="4"/>
  <c r="AN22" i="4"/>
  <c r="AM22" i="4"/>
  <c r="AL22" i="4"/>
  <c r="AK22" i="4"/>
  <c r="AJ22" i="4"/>
  <c r="AI22" i="4"/>
  <c r="AH22" i="4"/>
  <c r="BW21" i="4"/>
  <c r="BV21" i="4"/>
  <c r="BU21" i="4"/>
  <c r="BT21" i="4"/>
  <c r="BS21" i="4"/>
  <c r="BR21" i="4"/>
  <c r="BQ21" i="4"/>
  <c r="BP21" i="4"/>
  <c r="BO21" i="4"/>
  <c r="BN21" i="4"/>
  <c r="BM21" i="4"/>
  <c r="BL21" i="4"/>
  <c r="BK21" i="4"/>
  <c r="BJ21" i="4"/>
  <c r="BI21" i="4"/>
  <c r="BH21" i="4"/>
  <c r="BG21" i="4"/>
  <c r="BF21" i="4"/>
  <c r="BE21" i="4"/>
  <c r="BD21" i="4"/>
  <c r="BC21" i="4"/>
  <c r="BB21" i="4"/>
  <c r="BA21" i="4"/>
  <c r="AZ21" i="4"/>
  <c r="AY21" i="4"/>
  <c r="AX21" i="4"/>
  <c r="AW21" i="4"/>
  <c r="AV21" i="4"/>
  <c r="AU21" i="4"/>
  <c r="AT21" i="4"/>
  <c r="AS21" i="4"/>
  <c r="AR21" i="4"/>
  <c r="AQ21" i="4"/>
  <c r="AP21" i="4"/>
  <c r="AO21" i="4"/>
  <c r="AN21" i="4"/>
  <c r="AM21" i="4"/>
  <c r="AL21" i="4"/>
  <c r="AK21" i="4"/>
  <c r="AJ21" i="4"/>
  <c r="AI21" i="4"/>
  <c r="AH21" i="4"/>
  <c r="BW20" i="4"/>
  <c r="BV20" i="4"/>
  <c r="BU20" i="4"/>
  <c r="BT20" i="4"/>
  <c r="BS20" i="4"/>
  <c r="BR20" i="4"/>
  <c r="BQ20" i="4"/>
  <c r="BP20" i="4"/>
  <c r="BO20" i="4"/>
  <c r="BN20" i="4"/>
  <c r="BM20" i="4"/>
  <c r="BL20" i="4"/>
  <c r="BK20" i="4"/>
  <c r="BJ20" i="4"/>
  <c r="BI20" i="4"/>
  <c r="BH20" i="4"/>
  <c r="BG20" i="4"/>
  <c r="BF20" i="4"/>
  <c r="BE20" i="4"/>
  <c r="BD20" i="4"/>
  <c r="BC20" i="4"/>
  <c r="BB20" i="4"/>
  <c r="BA20" i="4"/>
  <c r="AZ20" i="4"/>
  <c r="AY20" i="4"/>
  <c r="AX20" i="4"/>
  <c r="AW20" i="4"/>
  <c r="AV20" i="4"/>
  <c r="AU20" i="4"/>
  <c r="AT20" i="4"/>
  <c r="AS20" i="4"/>
  <c r="AR20" i="4"/>
  <c r="AQ20" i="4"/>
  <c r="AP20" i="4"/>
  <c r="AO20" i="4"/>
  <c r="AN20" i="4"/>
  <c r="AM20" i="4"/>
  <c r="AL20" i="4"/>
  <c r="AK20" i="4"/>
  <c r="AJ20" i="4"/>
  <c r="AI20" i="4"/>
  <c r="AH20" i="4"/>
  <c r="BW19" i="4"/>
  <c r="BV19" i="4"/>
  <c r="BU19" i="4"/>
  <c r="BT19" i="4"/>
  <c r="BS19" i="4"/>
  <c r="BR19" i="4"/>
  <c r="BQ19" i="4"/>
  <c r="BP19" i="4"/>
  <c r="BO19" i="4"/>
  <c r="BN19" i="4"/>
  <c r="BM19" i="4"/>
  <c r="BL19" i="4"/>
  <c r="BK19" i="4"/>
  <c r="BJ19" i="4"/>
  <c r="BI19" i="4"/>
  <c r="BH19" i="4"/>
  <c r="BG19" i="4"/>
  <c r="BF19" i="4"/>
  <c r="BE19" i="4"/>
  <c r="BD19" i="4"/>
  <c r="BC19" i="4"/>
  <c r="BB19" i="4"/>
  <c r="BA19" i="4"/>
  <c r="AZ19" i="4"/>
  <c r="AY19" i="4"/>
  <c r="AX19" i="4"/>
  <c r="AW19" i="4"/>
  <c r="AV19" i="4"/>
  <c r="AU19" i="4"/>
  <c r="AT19" i="4"/>
  <c r="AS19" i="4"/>
  <c r="AR19" i="4"/>
  <c r="AQ19" i="4"/>
  <c r="AP19" i="4"/>
  <c r="AO19" i="4"/>
  <c r="AN19" i="4"/>
  <c r="AM19" i="4"/>
  <c r="AL19" i="4"/>
  <c r="AK19" i="4"/>
  <c r="AJ19" i="4"/>
  <c r="AI19" i="4"/>
  <c r="AH19" i="4"/>
  <c r="BW18" i="4"/>
  <c r="BV18" i="4"/>
  <c r="BU18" i="4"/>
  <c r="BT18" i="4"/>
  <c r="BS18" i="4"/>
  <c r="BR18" i="4"/>
  <c r="BQ18" i="4"/>
  <c r="BP18" i="4"/>
  <c r="BO18" i="4"/>
  <c r="BN18" i="4"/>
  <c r="BM18" i="4"/>
  <c r="BL18" i="4"/>
  <c r="BK18" i="4"/>
  <c r="BJ18" i="4"/>
  <c r="BI18" i="4"/>
  <c r="BH18" i="4"/>
  <c r="BG18" i="4"/>
  <c r="BF18" i="4"/>
  <c r="BE18" i="4"/>
  <c r="BD18" i="4"/>
  <c r="BC18" i="4"/>
  <c r="BB18" i="4"/>
  <c r="BA18" i="4"/>
  <c r="AZ18" i="4"/>
  <c r="AY18" i="4"/>
  <c r="AX18" i="4"/>
  <c r="AW18" i="4"/>
  <c r="AV18" i="4"/>
  <c r="AU18" i="4"/>
  <c r="AT18" i="4"/>
  <c r="AS18" i="4"/>
  <c r="AR18" i="4"/>
  <c r="AQ18" i="4"/>
  <c r="AP18" i="4"/>
  <c r="AO18" i="4"/>
  <c r="AN18" i="4"/>
  <c r="AM18" i="4"/>
  <c r="AL18" i="4"/>
  <c r="AK18" i="4"/>
  <c r="AJ18" i="4"/>
  <c r="AI18" i="4"/>
  <c r="AH18" i="4"/>
  <c r="T23" i="4"/>
  <c r="S23" i="4"/>
  <c r="R23" i="4"/>
  <c r="Q23" i="4"/>
  <c r="P23" i="4"/>
  <c r="O23" i="4"/>
  <c r="N23" i="4"/>
  <c r="M23" i="4"/>
  <c r="L23" i="4"/>
  <c r="K23" i="4"/>
  <c r="J23" i="4"/>
  <c r="I23" i="4"/>
  <c r="H23" i="4"/>
  <c r="G23" i="4"/>
  <c r="F23" i="4"/>
  <c r="E23" i="4"/>
  <c r="T22" i="4"/>
  <c r="S22" i="4"/>
  <c r="R22" i="4"/>
  <c r="Q22" i="4"/>
  <c r="P22" i="4"/>
  <c r="O22" i="4"/>
  <c r="N22" i="4"/>
  <c r="M22" i="4"/>
  <c r="L22" i="4"/>
  <c r="K22" i="4"/>
  <c r="J22" i="4"/>
  <c r="I22" i="4"/>
  <c r="H22" i="4"/>
  <c r="G22" i="4"/>
  <c r="F22" i="4"/>
  <c r="E22" i="4"/>
  <c r="T21" i="4"/>
  <c r="S21" i="4"/>
  <c r="R21" i="4"/>
  <c r="Q21" i="4"/>
  <c r="P21" i="4"/>
  <c r="O21" i="4"/>
  <c r="N21" i="4"/>
  <c r="M21" i="4"/>
  <c r="L21" i="4"/>
  <c r="K21" i="4"/>
  <c r="J21" i="4"/>
  <c r="I21" i="4"/>
  <c r="H21" i="4"/>
  <c r="G21" i="4"/>
  <c r="F21" i="4"/>
  <c r="E21" i="4"/>
  <c r="T20" i="4"/>
  <c r="S20" i="4"/>
  <c r="R20" i="4"/>
  <c r="Q20" i="4"/>
  <c r="P20" i="4"/>
  <c r="O20" i="4"/>
  <c r="N20" i="4"/>
  <c r="M20" i="4"/>
  <c r="L20" i="4"/>
  <c r="K20" i="4"/>
  <c r="J20" i="4"/>
  <c r="I20" i="4"/>
  <c r="H20" i="4"/>
  <c r="G20" i="4"/>
  <c r="F20" i="4"/>
  <c r="E20" i="4"/>
  <c r="T19" i="4"/>
  <c r="S19" i="4"/>
  <c r="R19" i="4"/>
  <c r="Q19" i="4"/>
  <c r="P19" i="4"/>
  <c r="O19" i="4"/>
  <c r="N19" i="4"/>
  <c r="M19" i="4"/>
  <c r="L19" i="4"/>
  <c r="K19" i="4"/>
  <c r="J19" i="4"/>
  <c r="I19" i="4"/>
  <c r="H19" i="4"/>
  <c r="G19" i="4"/>
  <c r="F19" i="4"/>
  <c r="E19" i="4"/>
  <c r="T18" i="4"/>
  <c r="S18" i="4"/>
  <c r="R18" i="4"/>
  <c r="Q18" i="4"/>
  <c r="P18" i="4"/>
  <c r="O18" i="4"/>
  <c r="N18" i="4"/>
  <c r="M18" i="4"/>
  <c r="L18" i="4"/>
  <c r="K18" i="4"/>
  <c r="J18" i="4"/>
  <c r="I18" i="4"/>
  <c r="H18" i="4"/>
  <c r="G18" i="4"/>
  <c r="F18" i="4"/>
  <c r="E18" i="4"/>
  <c r="DD13" i="4"/>
  <c r="DC13" i="4"/>
  <c r="DB13" i="4"/>
  <c r="DA13" i="4"/>
  <c r="CZ13" i="4"/>
  <c r="CY13" i="4"/>
  <c r="CX13" i="4"/>
  <c r="CW13" i="4"/>
  <c r="CV13" i="4"/>
  <c r="CU13" i="4"/>
  <c r="CT13" i="4"/>
  <c r="CS13" i="4"/>
  <c r="DD12" i="4"/>
  <c r="DC12" i="4"/>
  <c r="DB12" i="4"/>
  <c r="DA12" i="4"/>
  <c r="CZ12" i="4"/>
  <c r="CY12" i="4"/>
  <c r="CX12" i="4"/>
  <c r="CW12" i="4"/>
  <c r="CV12" i="4"/>
  <c r="CU12" i="4"/>
  <c r="CT12" i="4"/>
  <c r="CS12" i="4"/>
  <c r="DD11" i="4"/>
  <c r="DC11" i="4"/>
  <c r="DB11" i="4"/>
  <c r="DA11" i="4"/>
  <c r="CZ11" i="4"/>
  <c r="CY11" i="4"/>
  <c r="CX11" i="4"/>
  <c r="CW11" i="4"/>
  <c r="CV11" i="4"/>
  <c r="CU11" i="4"/>
  <c r="CT11" i="4"/>
  <c r="CS11" i="4"/>
  <c r="DD10" i="4"/>
  <c r="DC10" i="4"/>
  <c r="DB10" i="4"/>
  <c r="DA10" i="4"/>
  <c r="CZ10" i="4"/>
  <c r="CY10" i="4"/>
  <c r="CX10" i="4"/>
  <c r="CW10" i="4"/>
  <c r="CV10" i="4"/>
  <c r="CU10" i="4"/>
  <c r="CT10" i="4"/>
  <c r="CS10" i="4"/>
  <c r="DD9" i="4"/>
  <c r="DC9" i="4"/>
  <c r="DB9" i="4"/>
  <c r="DA9" i="4"/>
  <c r="CZ9" i="4"/>
  <c r="CY9" i="4"/>
  <c r="CX9" i="4"/>
  <c r="CW9" i="4"/>
  <c r="CV9" i="4"/>
  <c r="CU9" i="4"/>
  <c r="CT9" i="4"/>
  <c r="CS9" i="4"/>
  <c r="DD8" i="4"/>
  <c r="DC8" i="4"/>
  <c r="DB8" i="4"/>
  <c r="DA8" i="4"/>
  <c r="CZ8" i="4"/>
  <c r="CY8" i="4"/>
  <c r="CX8" i="4"/>
  <c r="CW8" i="4"/>
  <c r="CV8" i="4"/>
  <c r="CU8" i="4"/>
  <c r="CT8" i="4"/>
  <c r="CS8" i="4"/>
  <c r="CI13" i="4"/>
  <c r="CH13" i="4"/>
  <c r="CI12" i="4"/>
  <c r="CH12" i="4"/>
  <c r="CI11" i="4"/>
  <c r="CH11" i="4"/>
  <c r="CI10" i="4"/>
  <c r="CH10" i="4"/>
  <c r="CI9" i="4"/>
  <c r="CH9" i="4"/>
  <c r="CI8" i="4"/>
  <c r="CH8" i="4"/>
  <c r="BW13" i="4"/>
  <c r="BV13" i="4"/>
  <c r="BU13" i="4"/>
  <c r="BT13" i="4"/>
  <c r="BS13" i="4"/>
  <c r="BR13" i="4"/>
  <c r="BQ13" i="4"/>
  <c r="BP13" i="4"/>
  <c r="BO13" i="4"/>
  <c r="BN13" i="4"/>
  <c r="BM13" i="4"/>
  <c r="BL13" i="4"/>
  <c r="BK13" i="4"/>
  <c r="BJ13" i="4"/>
  <c r="BI13" i="4"/>
  <c r="BH13" i="4"/>
  <c r="BG13" i="4"/>
  <c r="BF13" i="4"/>
  <c r="BE13" i="4"/>
  <c r="BD13" i="4"/>
  <c r="BC13" i="4"/>
  <c r="BB13" i="4"/>
  <c r="BA13" i="4"/>
  <c r="AZ13" i="4"/>
  <c r="AY13" i="4"/>
  <c r="AX13" i="4"/>
  <c r="AW13" i="4"/>
  <c r="AV13" i="4"/>
  <c r="AU13" i="4"/>
  <c r="AT13" i="4"/>
  <c r="AS13" i="4"/>
  <c r="AR13" i="4"/>
  <c r="AQ13" i="4"/>
  <c r="AP13" i="4"/>
  <c r="AO13" i="4"/>
  <c r="AN13" i="4"/>
  <c r="AM13" i="4"/>
  <c r="AL13" i="4"/>
  <c r="AK13" i="4"/>
  <c r="AJ13" i="4"/>
  <c r="AI13" i="4"/>
  <c r="AH13" i="4"/>
  <c r="BW12" i="4"/>
  <c r="BV12" i="4"/>
  <c r="BU12" i="4"/>
  <c r="BT12" i="4"/>
  <c r="BS12" i="4"/>
  <c r="BR12" i="4"/>
  <c r="BQ12" i="4"/>
  <c r="BP12" i="4"/>
  <c r="BO12" i="4"/>
  <c r="BN12" i="4"/>
  <c r="BM12" i="4"/>
  <c r="BL12" i="4"/>
  <c r="BK12" i="4"/>
  <c r="BJ12" i="4"/>
  <c r="BI12" i="4"/>
  <c r="BH12" i="4"/>
  <c r="BG12" i="4"/>
  <c r="BF12" i="4"/>
  <c r="BE12" i="4"/>
  <c r="BD12" i="4"/>
  <c r="BC12" i="4"/>
  <c r="BB12" i="4"/>
  <c r="BA12" i="4"/>
  <c r="AZ12" i="4"/>
  <c r="AY12" i="4"/>
  <c r="AX12" i="4"/>
  <c r="AW12" i="4"/>
  <c r="AV12" i="4"/>
  <c r="AU12" i="4"/>
  <c r="AT12" i="4"/>
  <c r="AS12" i="4"/>
  <c r="AR12" i="4"/>
  <c r="AQ12" i="4"/>
  <c r="AP12" i="4"/>
  <c r="AO12" i="4"/>
  <c r="AN12" i="4"/>
  <c r="AM12" i="4"/>
  <c r="AL12" i="4"/>
  <c r="AK12" i="4"/>
  <c r="AJ12" i="4"/>
  <c r="AI12" i="4"/>
  <c r="AH12" i="4"/>
  <c r="BW11" i="4"/>
  <c r="BV11" i="4"/>
  <c r="BU11" i="4"/>
  <c r="BT11" i="4"/>
  <c r="BS11" i="4"/>
  <c r="BR11" i="4"/>
  <c r="BQ11" i="4"/>
  <c r="BP11" i="4"/>
  <c r="BO11" i="4"/>
  <c r="BN11" i="4"/>
  <c r="BM11" i="4"/>
  <c r="BL11" i="4"/>
  <c r="BK11" i="4"/>
  <c r="BJ11" i="4"/>
  <c r="BI11" i="4"/>
  <c r="BH11" i="4"/>
  <c r="BG11" i="4"/>
  <c r="BF11" i="4"/>
  <c r="BE11" i="4"/>
  <c r="BD11" i="4"/>
  <c r="BC11" i="4"/>
  <c r="BB11" i="4"/>
  <c r="BA11" i="4"/>
  <c r="AZ11" i="4"/>
  <c r="AY11" i="4"/>
  <c r="AX11" i="4"/>
  <c r="AW11" i="4"/>
  <c r="AV11" i="4"/>
  <c r="AU11" i="4"/>
  <c r="AT11" i="4"/>
  <c r="AS11" i="4"/>
  <c r="AR11" i="4"/>
  <c r="AQ11" i="4"/>
  <c r="AP11" i="4"/>
  <c r="AO11" i="4"/>
  <c r="AN11" i="4"/>
  <c r="AM11" i="4"/>
  <c r="AL11" i="4"/>
  <c r="AK11" i="4"/>
  <c r="AJ11" i="4"/>
  <c r="AI11" i="4"/>
  <c r="AH11" i="4"/>
  <c r="BW10" i="4"/>
  <c r="BV10" i="4"/>
  <c r="BU10" i="4"/>
  <c r="BT10" i="4"/>
  <c r="BS10" i="4"/>
  <c r="BR10" i="4"/>
  <c r="BQ10" i="4"/>
  <c r="BP10" i="4"/>
  <c r="BO10" i="4"/>
  <c r="BN10" i="4"/>
  <c r="BM10" i="4"/>
  <c r="BL10" i="4"/>
  <c r="BK10" i="4"/>
  <c r="BJ10" i="4"/>
  <c r="BI10" i="4"/>
  <c r="BH10" i="4"/>
  <c r="BG10" i="4"/>
  <c r="BF10" i="4"/>
  <c r="BE10" i="4"/>
  <c r="BD10" i="4"/>
  <c r="BC10" i="4"/>
  <c r="BB10" i="4"/>
  <c r="BA10" i="4"/>
  <c r="AZ10" i="4"/>
  <c r="AY10" i="4"/>
  <c r="AX10" i="4"/>
  <c r="AW10" i="4"/>
  <c r="AV10" i="4"/>
  <c r="AU10" i="4"/>
  <c r="AT10" i="4"/>
  <c r="AS10" i="4"/>
  <c r="AR10" i="4"/>
  <c r="AQ10" i="4"/>
  <c r="AP10" i="4"/>
  <c r="AO10" i="4"/>
  <c r="AN10" i="4"/>
  <c r="AM10" i="4"/>
  <c r="AL10" i="4"/>
  <c r="AK10" i="4"/>
  <c r="AJ10" i="4"/>
  <c r="AI10" i="4"/>
  <c r="AH10" i="4"/>
  <c r="BW9" i="4"/>
  <c r="BV9" i="4"/>
  <c r="BU9" i="4"/>
  <c r="BT9" i="4"/>
  <c r="BS9" i="4"/>
  <c r="BR9" i="4"/>
  <c r="BQ9" i="4"/>
  <c r="BP9" i="4"/>
  <c r="BO9" i="4"/>
  <c r="BN9" i="4"/>
  <c r="BM9" i="4"/>
  <c r="BL9" i="4"/>
  <c r="BK9" i="4"/>
  <c r="BJ9" i="4"/>
  <c r="BI9" i="4"/>
  <c r="BH9" i="4"/>
  <c r="BG9" i="4"/>
  <c r="BF9" i="4"/>
  <c r="BE9" i="4"/>
  <c r="BD9" i="4"/>
  <c r="BC9" i="4"/>
  <c r="BB9" i="4"/>
  <c r="BA9" i="4"/>
  <c r="AZ9" i="4"/>
  <c r="AY9" i="4"/>
  <c r="AX9" i="4"/>
  <c r="AW9" i="4"/>
  <c r="AV9" i="4"/>
  <c r="AU9" i="4"/>
  <c r="AT9" i="4"/>
  <c r="AS9" i="4"/>
  <c r="AR9" i="4"/>
  <c r="AQ9" i="4"/>
  <c r="AP9" i="4"/>
  <c r="AO9" i="4"/>
  <c r="AN9" i="4"/>
  <c r="AM9" i="4"/>
  <c r="AL9" i="4"/>
  <c r="AK9" i="4"/>
  <c r="AJ9" i="4"/>
  <c r="AI9" i="4"/>
  <c r="AH9" i="4"/>
  <c r="BW8" i="4"/>
  <c r="BV8" i="4"/>
  <c r="BU8" i="4"/>
  <c r="BT8" i="4"/>
  <c r="BS8" i="4"/>
  <c r="BR8" i="4"/>
  <c r="BQ8" i="4"/>
  <c r="BP8" i="4"/>
  <c r="BO8" i="4"/>
  <c r="BN8" i="4"/>
  <c r="BM8" i="4"/>
  <c r="BL8" i="4"/>
  <c r="BK8" i="4"/>
  <c r="BJ8" i="4"/>
  <c r="BI8" i="4"/>
  <c r="BH8" i="4"/>
  <c r="BG8" i="4"/>
  <c r="BF8" i="4"/>
  <c r="BE8" i="4"/>
  <c r="BD8" i="4"/>
  <c r="BC8" i="4"/>
  <c r="BB8" i="4"/>
  <c r="BA8" i="4"/>
  <c r="AZ8" i="4"/>
  <c r="AY8" i="4"/>
  <c r="AX8" i="4"/>
  <c r="AW8" i="4"/>
  <c r="AV8" i="4"/>
  <c r="AU8" i="4"/>
  <c r="AT8" i="4"/>
  <c r="AS8" i="4"/>
  <c r="AR8" i="4"/>
  <c r="AQ8" i="4"/>
  <c r="AP8" i="4"/>
  <c r="AO8" i="4"/>
  <c r="AN8" i="4"/>
  <c r="AM8" i="4"/>
  <c r="AL8" i="4"/>
  <c r="AK8" i="4"/>
  <c r="AJ8" i="4"/>
  <c r="AI8" i="4"/>
  <c r="AH8" i="4"/>
  <c r="T13" i="4"/>
  <c r="S13" i="4"/>
  <c r="R13" i="4"/>
  <c r="Q13" i="4"/>
  <c r="P13" i="4"/>
  <c r="O13" i="4"/>
  <c r="N13" i="4"/>
  <c r="M13" i="4"/>
  <c r="L13" i="4"/>
  <c r="K13" i="4"/>
  <c r="J13" i="4"/>
  <c r="I13" i="4"/>
  <c r="H13" i="4"/>
  <c r="G13" i="4"/>
  <c r="F13" i="4"/>
  <c r="E13" i="4"/>
  <c r="T12" i="4"/>
  <c r="S12" i="4"/>
  <c r="R12" i="4"/>
  <c r="Q12" i="4"/>
  <c r="P12" i="4"/>
  <c r="O12" i="4"/>
  <c r="N12" i="4"/>
  <c r="M12" i="4"/>
  <c r="L12" i="4"/>
  <c r="K12" i="4"/>
  <c r="J12" i="4"/>
  <c r="I12" i="4"/>
  <c r="H12" i="4"/>
  <c r="G12" i="4"/>
  <c r="F12" i="4"/>
  <c r="E12" i="4"/>
  <c r="T11" i="4"/>
  <c r="S11" i="4"/>
  <c r="R11" i="4"/>
  <c r="Q11" i="4"/>
  <c r="P11" i="4"/>
  <c r="O11" i="4"/>
  <c r="N11" i="4"/>
  <c r="M11" i="4"/>
  <c r="L11" i="4"/>
  <c r="K11" i="4"/>
  <c r="J11" i="4"/>
  <c r="I11" i="4"/>
  <c r="H11" i="4"/>
  <c r="G11" i="4"/>
  <c r="F11" i="4"/>
  <c r="E11" i="4"/>
  <c r="T10" i="4"/>
  <c r="S10" i="4"/>
  <c r="R10" i="4"/>
  <c r="Q10" i="4"/>
  <c r="P10" i="4"/>
  <c r="O10" i="4"/>
  <c r="N10" i="4"/>
  <c r="M10" i="4"/>
  <c r="L10" i="4"/>
  <c r="K10" i="4"/>
  <c r="J10" i="4"/>
  <c r="I10" i="4"/>
  <c r="H10" i="4"/>
  <c r="G10" i="4"/>
  <c r="F10" i="4"/>
  <c r="E10" i="4"/>
  <c r="T9" i="4"/>
  <c r="S9" i="4"/>
  <c r="R9" i="4"/>
  <c r="Q9" i="4"/>
  <c r="P9" i="4"/>
  <c r="O9" i="4"/>
  <c r="N9" i="4"/>
  <c r="M9" i="4"/>
  <c r="L9" i="4"/>
  <c r="K9" i="4"/>
  <c r="J9" i="4"/>
  <c r="I9" i="4"/>
  <c r="H9" i="4"/>
  <c r="G9" i="4"/>
  <c r="F9" i="4"/>
  <c r="E9" i="4"/>
  <c r="T8" i="4"/>
  <c r="S8" i="4"/>
  <c r="R8" i="4"/>
  <c r="Q8" i="4"/>
  <c r="P8" i="4"/>
  <c r="O8" i="4"/>
  <c r="N8" i="4"/>
  <c r="M8" i="4"/>
  <c r="L8" i="4"/>
  <c r="K8" i="4"/>
  <c r="J8" i="4"/>
  <c r="I8" i="4"/>
  <c r="H8" i="4"/>
  <c r="G8" i="4"/>
  <c r="F8" i="4"/>
  <c r="E8" i="4"/>
  <c r="C33" i="4"/>
  <c r="C32" i="4"/>
  <c r="C31" i="4"/>
  <c r="C30" i="4"/>
  <c r="C29" i="4"/>
  <c r="C28" i="4"/>
  <c r="D23" i="4"/>
  <c r="C23" i="4"/>
  <c r="D22" i="4"/>
  <c r="C22" i="4"/>
  <c r="D21" i="4"/>
  <c r="C21" i="4"/>
  <c r="D20" i="4"/>
  <c r="C20" i="4"/>
  <c r="D19" i="4"/>
  <c r="C19" i="4"/>
  <c r="D18" i="4"/>
  <c r="C18" i="4"/>
  <c r="AG23" i="4"/>
  <c r="AF23" i="4"/>
  <c r="AG22" i="4"/>
  <c r="AF22" i="4"/>
  <c r="AG21" i="4"/>
  <c r="AF21" i="4"/>
  <c r="AG20" i="4"/>
  <c r="AF20" i="4"/>
  <c r="AG19" i="4"/>
  <c r="AF19" i="4"/>
  <c r="AG18" i="4"/>
  <c r="AF18" i="4"/>
  <c r="DC23" i="4"/>
  <c r="DB23" i="4"/>
  <c r="DA23" i="4"/>
  <c r="CZ23" i="4"/>
  <c r="CY23" i="4"/>
  <c r="CX23" i="4"/>
  <c r="CW23" i="4"/>
  <c r="CV23" i="4"/>
  <c r="CU23" i="4"/>
  <c r="CT23" i="4"/>
  <c r="CS23" i="4"/>
  <c r="CR23" i="4"/>
  <c r="CQ23" i="4"/>
  <c r="DC22" i="4"/>
  <c r="DB22" i="4"/>
  <c r="DA22" i="4"/>
  <c r="CZ22" i="4"/>
  <c r="CY22" i="4"/>
  <c r="CX22" i="4"/>
  <c r="CW22" i="4"/>
  <c r="CV22" i="4"/>
  <c r="CU22" i="4"/>
  <c r="CT22" i="4"/>
  <c r="CS22" i="4"/>
  <c r="CR22" i="4"/>
  <c r="CQ22" i="4"/>
  <c r="DC21" i="4"/>
  <c r="DB21" i="4"/>
  <c r="DA21" i="4"/>
  <c r="CZ21" i="4"/>
  <c r="CY21" i="4"/>
  <c r="CX21" i="4"/>
  <c r="CW21" i="4"/>
  <c r="CV21" i="4"/>
  <c r="CU21" i="4"/>
  <c r="CT21" i="4"/>
  <c r="CS21" i="4"/>
  <c r="CR21" i="4"/>
  <c r="CQ21" i="4"/>
  <c r="DC20" i="4"/>
  <c r="DB20" i="4"/>
  <c r="DA20" i="4"/>
  <c r="CZ20" i="4"/>
  <c r="CY20" i="4"/>
  <c r="CX20" i="4"/>
  <c r="CW20" i="4"/>
  <c r="CV20" i="4"/>
  <c r="CU20" i="4"/>
  <c r="CT20" i="4"/>
  <c r="CS20" i="4"/>
  <c r="CR20" i="4"/>
  <c r="CQ20" i="4"/>
  <c r="DC19" i="4"/>
  <c r="DB19" i="4"/>
  <c r="DA19" i="4"/>
  <c r="CZ19" i="4"/>
  <c r="CY19" i="4"/>
  <c r="CX19" i="4"/>
  <c r="CW19" i="4"/>
  <c r="CV19" i="4"/>
  <c r="CU19" i="4"/>
  <c r="CT19" i="4"/>
  <c r="CS19" i="4"/>
  <c r="CR19" i="4"/>
  <c r="CQ19" i="4"/>
  <c r="DC18" i="4"/>
  <c r="DB18" i="4"/>
  <c r="DA18" i="4"/>
  <c r="CZ18" i="4"/>
  <c r="CY18" i="4"/>
  <c r="CX18" i="4"/>
  <c r="CW18" i="4"/>
  <c r="CV18" i="4"/>
  <c r="CU18" i="4"/>
  <c r="CT18" i="4"/>
  <c r="CS18" i="4"/>
  <c r="CR18" i="4"/>
  <c r="CQ18" i="4"/>
  <c r="DC17" i="4"/>
  <c r="DB17" i="4"/>
  <c r="DA17" i="4"/>
  <c r="CZ17" i="4"/>
  <c r="CY17" i="4"/>
  <c r="CX17" i="4"/>
  <c r="CW17" i="4"/>
  <c r="CV17" i="4"/>
  <c r="CU17" i="4"/>
  <c r="CT17" i="4"/>
  <c r="CS17" i="4"/>
  <c r="CR17" i="4"/>
  <c r="CQ17" i="4"/>
  <c r="CQ13" i="4"/>
  <c r="CQ12" i="4"/>
  <c r="CQ11" i="4"/>
  <c r="CQ10" i="4"/>
  <c r="CQ9" i="4"/>
  <c r="CQ8" i="4"/>
  <c r="CF13" i="4"/>
  <c r="CF12" i="4"/>
  <c r="CF11" i="4"/>
  <c r="CF10" i="4"/>
  <c r="CF9" i="4"/>
  <c r="CF8" i="4"/>
  <c r="AF13" i="4"/>
  <c r="AF12" i="4"/>
  <c r="AF11" i="4"/>
  <c r="AF10" i="4"/>
  <c r="AF9" i="4"/>
  <c r="AF8" i="4"/>
  <c r="CF68" i="4"/>
  <c r="CG67" i="4"/>
  <c r="CG66" i="4"/>
  <c r="CG65" i="4"/>
  <c r="CG64" i="4"/>
  <c r="CG63" i="4"/>
  <c r="CG62" i="4"/>
  <c r="CF61" i="4"/>
  <c r="D8" i="4"/>
  <c r="C13" i="4"/>
  <c r="C12" i="4"/>
  <c r="C11" i="4"/>
  <c r="C10" i="4"/>
  <c r="C9" i="4"/>
  <c r="C8" i="4"/>
  <c r="DC132" i="4"/>
  <c r="DA132" i="4"/>
  <c r="CY132" i="4"/>
  <c r="CW132" i="4"/>
  <c r="CU132" i="4"/>
  <c r="CS132" i="4"/>
  <c r="DC122" i="4"/>
  <c r="DA122" i="4"/>
  <c r="CY122" i="4"/>
  <c r="CW122" i="4"/>
  <c r="CU122" i="4"/>
  <c r="CS122" i="4"/>
  <c r="DC98" i="4"/>
  <c r="DA98" i="4"/>
  <c r="CY98" i="4"/>
  <c r="CW98" i="4"/>
  <c r="CU98" i="4"/>
  <c r="CS98" i="4"/>
  <c r="DC88" i="4"/>
  <c r="DA88" i="4"/>
  <c r="CY88" i="4"/>
  <c r="CW88" i="4"/>
  <c r="CU88" i="4"/>
  <c r="CS88" i="4"/>
  <c r="DC78" i="4"/>
  <c r="DA78" i="4"/>
  <c r="CY78" i="4"/>
  <c r="CW78" i="4"/>
  <c r="CU78" i="4"/>
  <c r="CS78" i="4"/>
  <c r="DC68" i="4"/>
  <c r="DA68" i="4"/>
  <c r="CY68" i="4"/>
  <c r="CW68" i="4"/>
  <c r="CU68" i="4"/>
  <c r="CS68" i="4"/>
  <c r="DC54" i="4"/>
  <c r="DA54" i="4"/>
  <c r="CY54" i="4"/>
  <c r="CW54" i="4"/>
  <c r="CU54" i="4"/>
  <c r="CS54" i="4"/>
  <c r="DC44" i="4"/>
  <c r="DA44" i="4"/>
  <c r="CY44" i="4"/>
  <c r="CW44" i="4"/>
  <c r="CU44" i="4"/>
  <c r="CS44" i="4"/>
  <c r="DC34" i="4"/>
  <c r="DA34" i="4"/>
  <c r="CY34" i="4"/>
  <c r="CW34" i="4"/>
  <c r="CU34" i="4"/>
  <c r="CS34" i="4"/>
  <c r="DC24" i="4"/>
  <c r="DA24" i="4"/>
  <c r="CY24" i="4"/>
  <c r="CW24" i="4"/>
  <c r="CU24" i="4"/>
  <c r="CS24" i="4"/>
  <c r="DC61" i="4"/>
  <c r="DA61" i="4"/>
  <c r="CY61" i="4"/>
  <c r="CW61" i="4"/>
  <c r="CU61" i="4"/>
  <c r="CQ61" i="4"/>
  <c r="BV162" i="4"/>
  <c r="BT162" i="4"/>
  <c r="BR162" i="4"/>
  <c r="BP162" i="4"/>
  <c r="BN162" i="4"/>
  <c r="BL162" i="4"/>
  <c r="BJ162" i="4"/>
  <c r="BH162" i="4"/>
  <c r="BF162" i="4"/>
  <c r="BD162" i="4"/>
  <c r="BB162" i="4"/>
  <c r="AZ162" i="4"/>
  <c r="AX162" i="4"/>
  <c r="AV162" i="4"/>
  <c r="AT162" i="4"/>
  <c r="AR162" i="4"/>
  <c r="AP162" i="4"/>
  <c r="AN162" i="4"/>
  <c r="AL162" i="4"/>
  <c r="AJ162" i="4"/>
  <c r="AH162" i="4"/>
  <c r="BV152" i="4"/>
  <c r="BT152" i="4"/>
  <c r="BR152" i="4"/>
  <c r="BP152" i="4"/>
  <c r="BN152" i="4"/>
  <c r="BL152" i="4"/>
  <c r="BJ152" i="4"/>
  <c r="BH152" i="4"/>
  <c r="BF152" i="4"/>
  <c r="BD152" i="4"/>
  <c r="BB152" i="4"/>
  <c r="AZ152" i="4"/>
  <c r="AX152" i="4"/>
  <c r="AV152" i="4"/>
  <c r="AT152" i="4"/>
  <c r="AR152" i="4"/>
  <c r="AP152" i="4"/>
  <c r="AN152" i="4"/>
  <c r="AL152" i="4"/>
  <c r="AJ152" i="4"/>
  <c r="AH152" i="4"/>
  <c r="BV142" i="4"/>
  <c r="BT142" i="4"/>
  <c r="BR142" i="4"/>
  <c r="BP142" i="4"/>
  <c r="BN142" i="4"/>
  <c r="BL142" i="4"/>
  <c r="BJ142" i="4"/>
  <c r="BH142" i="4"/>
  <c r="BF142" i="4"/>
  <c r="BD142" i="4"/>
  <c r="BB142" i="4"/>
  <c r="AZ142" i="4"/>
  <c r="AX142" i="4"/>
  <c r="AV142" i="4"/>
  <c r="AT142" i="4"/>
  <c r="AR142" i="4"/>
  <c r="AP142" i="4"/>
  <c r="AN142" i="4"/>
  <c r="AL142" i="4"/>
  <c r="AJ142" i="4"/>
  <c r="AH142" i="4"/>
  <c r="BV132" i="4"/>
  <c r="BT132" i="4"/>
  <c r="BR132" i="4"/>
  <c r="BP132" i="4"/>
  <c r="BN132" i="4"/>
  <c r="BL132" i="4"/>
  <c r="BJ132" i="4"/>
  <c r="BH132" i="4"/>
  <c r="BF132" i="4"/>
  <c r="BD132" i="4"/>
  <c r="BB132" i="4"/>
  <c r="AZ132" i="4"/>
  <c r="AX132" i="4"/>
  <c r="AV132" i="4"/>
  <c r="AT132" i="4"/>
  <c r="AR132" i="4"/>
  <c r="AP132" i="4"/>
  <c r="AN132" i="4"/>
  <c r="AL132" i="4"/>
  <c r="AJ132" i="4"/>
  <c r="AH132" i="4"/>
  <c r="BV122" i="4"/>
  <c r="BT122" i="4"/>
  <c r="BR122" i="4"/>
  <c r="BP122" i="4"/>
  <c r="BN122" i="4"/>
  <c r="BL122" i="4"/>
  <c r="BJ122" i="4"/>
  <c r="BH122" i="4"/>
  <c r="BF122" i="4"/>
  <c r="BD122" i="4"/>
  <c r="BB122" i="4"/>
  <c r="AZ122" i="4"/>
  <c r="AX122" i="4"/>
  <c r="AV122" i="4"/>
  <c r="AT122" i="4"/>
  <c r="AR122" i="4"/>
  <c r="AP122" i="4"/>
  <c r="AN122" i="4"/>
  <c r="AL122" i="4"/>
  <c r="AJ122" i="4"/>
  <c r="AH122" i="4"/>
  <c r="BV98" i="4"/>
  <c r="BT98" i="4"/>
  <c r="BR98" i="4"/>
  <c r="BP98" i="4"/>
  <c r="BN98" i="4"/>
  <c r="BL98" i="4"/>
  <c r="BJ98" i="4"/>
  <c r="BH98" i="4"/>
  <c r="BF98" i="4"/>
  <c r="BD98" i="4"/>
  <c r="BB98" i="4"/>
  <c r="AZ98" i="4"/>
  <c r="AX98" i="4"/>
  <c r="AV98" i="4"/>
  <c r="AT98" i="4"/>
  <c r="AR98" i="4"/>
  <c r="AP98" i="4"/>
  <c r="AN98" i="4"/>
  <c r="AL98" i="4"/>
  <c r="AJ98" i="4"/>
  <c r="AH98" i="4"/>
  <c r="BV88" i="4"/>
  <c r="BT88" i="4"/>
  <c r="BR88" i="4"/>
  <c r="BP88" i="4"/>
  <c r="BN88" i="4"/>
  <c r="BL88" i="4"/>
  <c r="BJ88" i="4"/>
  <c r="BH88" i="4"/>
  <c r="BF88" i="4"/>
  <c r="BD88" i="4"/>
  <c r="BB88" i="4"/>
  <c r="AZ88" i="4"/>
  <c r="AX88" i="4"/>
  <c r="AV88" i="4"/>
  <c r="AT88" i="4"/>
  <c r="AR88" i="4"/>
  <c r="AP88" i="4"/>
  <c r="AN88" i="4"/>
  <c r="AL88" i="4"/>
  <c r="AJ88" i="4"/>
  <c r="AH88" i="4"/>
  <c r="BV78" i="4"/>
  <c r="BT78" i="4"/>
  <c r="BR78" i="4"/>
  <c r="BP78" i="4"/>
  <c r="BN78" i="4"/>
  <c r="BL78" i="4"/>
  <c r="BJ78" i="4"/>
  <c r="BH78" i="4"/>
  <c r="BF78" i="4"/>
  <c r="BD78" i="4"/>
  <c r="BB78" i="4"/>
  <c r="AZ78" i="4"/>
  <c r="AX78" i="4"/>
  <c r="AV78" i="4"/>
  <c r="AT78" i="4"/>
  <c r="AR78" i="4"/>
  <c r="AP78" i="4"/>
  <c r="AN78" i="4"/>
  <c r="AL78" i="4"/>
  <c r="AJ78" i="4"/>
  <c r="AH78" i="4"/>
  <c r="BV68" i="4"/>
  <c r="BT68" i="4"/>
  <c r="BR68" i="4"/>
  <c r="BP68" i="4"/>
  <c r="BN68" i="4"/>
  <c r="BL68" i="4"/>
  <c r="BJ68" i="4"/>
  <c r="BH68" i="4"/>
  <c r="BF68" i="4"/>
  <c r="BD68" i="4"/>
  <c r="BB68" i="4"/>
  <c r="AZ68" i="4"/>
  <c r="AX68" i="4"/>
  <c r="AV68" i="4"/>
  <c r="AT68" i="4"/>
  <c r="AR68" i="4"/>
  <c r="AP68" i="4"/>
  <c r="AN68" i="4"/>
  <c r="AL68" i="4"/>
  <c r="AJ68" i="4"/>
  <c r="AH68" i="4"/>
  <c r="BV54" i="4"/>
  <c r="BT54" i="4"/>
  <c r="BR54" i="4"/>
  <c r="BP54" i="4"/>
  <c r="BN54" i="4"/>
  <c r="BL54" i="4"/>
  <c r="BJ54" i="4"/>
  <c r="BH54" i="4"/>
  <c r="BF54" i="4"/>
  <c r="BD54" i="4"/>
  <c r="BB54" i="4"/>
  <c r="AZ54" i="4"/>
  <c r="AX54" i="4"/>
  <c r="AV54" i="4"/>
  <c r="AT54" i="4"/>
  <c r="AR54" i="4"/>
  <c r="AP54" i="4"/>
  <c r="AN54" i="4"/>
  <c r="AL54" i="4"/>
  <c r="AJ54" i="4"/>
  <c r="AH54" i="4"/>
  <c r="BV44" i="4"/>
  <c r="BT44" i="4"/>
  <c r="BR44" i="4"/>
  <c r="BP44" i="4"/>
  <c r="BN44" i="4"/>
  <c r="BL44" i="4"/>
  <c r="BJ44" i="4"/>
  <c r="BH44" i="4"/>
  <c r="BF44" i="4"/>
  <c r="BD44" i="4"/>
  <c r="BB44" i="4"/>
  <c r="AZ44" i="4"/>
  <c r="AX44" i="4"/>
  <c r="AV44" i="4"/>
  <c r="AT44" i="4"/>
  <c r="AR44" i="4"/>
  <c r="AP44" i="4"/>
  <c r="AN44" i="4"/>
  <c r="AL44" i="4"/>
  <c r="AJ44" i="4"/>
  <c r="AH44" i="4"/>
  <c r="BV34" i="4"/>
  <c r="BT34" i="4"/>
  <c r="BR34" i="4"/>
  <c r="BP34" i="4"/>
  <c r="BN34" i="4"/>
  <c r="BL34" i="4"/>
  <c r="BJ34" i="4"/>
  <c r="BH34" i="4"/>
  <c r="BF34" i="4"/>
  <c r="BD34" i="4"/>
  <c r="BB34" i="4"/>
  <c r="AZ34" i="4"/>
  <c r="AX34" i="4"/>
  <c r="AV34" i="4"/>
  <c r="AT34" i="4"/>
  <c r="AR34" i="4"/>
  <c r="AP34" i="4"/>
  <c r="AN34" i="4"/>
  <c r="AL34" i="4"/>
  <c r="AJ34" i="4"/>
  <c r="AH34" i="4"/>
  <c r="BV24" i="4"/>
  <c r="BT24" i="4"/>
  <c r="BR24" i="4"/>
  <c r="BP24" i="4"/>
  <c r="BN24" i="4"/>
  <c r="BL24" i="4"/>
  <c r="BJ24" i="4"/>
  <c r="BH24" i="4"/>
  <c r="BF24" i="4"/>
  <c r="BD24" i="4"/>
  <c r="BB24" i="4"/>
  <c r="AZ24" i="4"/>
  <c r="AX24" i="4"/>
  <c r="AV24" i="4"/>
  <c r="AT24" i="4"/>
  <c r="AR24" i="4"/>
  <c r="AP24" i="4"/>
  <c r="AN24" i="4"/>
  <c r="AL24" i="4"/>
  <c r="AJ24" i="4"/>
  <c r="AH24" i="4"/>
  <c r="BV14" i="4"/>
  <c r="BT14" i="4"/>
  <c r="BR14" i="4"/>
  <c r="BP14" i="4"/>
  <c r="BN14" i="4"/>
  <c r="BL14" i="4"/>
  <c r="BJ14" i="4"/>
  <c r="BH14" i="4"/>
  <c r="BF14" i="4"/>
  <c r="BD14" i="4"/>
  <c r="BB14" i="4"/>
  <c r="AZ14" i="4"/>
  <c r="AX14" i="4"/>
  <c r="AV14" i="4"/>
  <c r="AT14" i="4"/>
  <c r="AR14" i="4"/>
  <c r="AP14" i="4"/>
  <c r="AN14" i="4"/>
  <c r="AL14" i="4"/>
  <c r="AJ14" i="4"/>
  <c r="AH14" i="4"/>
  <c r="BV27" i="4"/>
  <c r="BT27" i="4"/>
  <c r="BR27" i="4"/>
  <c r="BP27" i="4"/>
  <c r="BN27" i="4"/>
  <c r="BL27" i="4"/>
  <c r="BJ27" i="4"/>
  <c r="BH27" i="4"/>
  <c r="BF27" i="4"/>
  <c r="BD27" i="4"/>
  <c r="BB27" i="4"/>
  <c r="AZ27" i="4"/>
  <c r="AX27" i="4"/>
  <c r="AV27" i="4"/>
  <c r="AT27" i="4"/>
  <c r="AR27" i="4"/>
  <c r="AP27" i="4"/>
  <c r="AN27" i="4"/>
  <c r="AL27" i="4"/>
  <c r="AJ27" i="4"/>
  <c r="AF27" i="4"/>
  <c r="BV17" i="4"/>
  <c r="BT17" i="4"/>
  <c r="BR17" i="4"/>
  <c r="BP17" i="4"/>
  <c r="BN17" i="4"/>
  <c r="BL17" i="4"/>
  <c r="BJ17" i="4"/>
  <c r="BH17" i="4"/>
  <c r="BF17" i="4"/>
  <c r="BD17" i="4"/>
  <c r="BB17" i="4"/>
  <c r="AZ17" i="4"/>
  <c r="AX17" i="4"/>
  <c r="AV17" i="4"/>
  <c r="AT17" i="4"/>
  <c r="AR17" i="4"/>
  <c r="AP17" i="4"/>
  <c r="AN17" i="4"/>
  <c r="AL17" i="4"/>
  <c r="AJ17" i="4"/>
  <c r="AF17" i="4"/>
  <c r="S44" i="4"/>
  <c r="Q44" i="4"/>
  <c r="O44" i="4"/>
  <c r="M44" i="4"/>
  <c r="K44" i="4"/>
  <c r="I44" i="4"/>
  <c r="G44" i="4"/>
  <c r="E44" i="4"/>
  <c r="S54" i="4"/>
  <c r="Q54" i="4"/>
  <c r="O54" i="4"/>
  <c r="M54" i="4"/>
  <c r="K54" i="4"/>
  <c r="I54" i="4"/>
  <c r="G54" i="4"/>
  <c r="E54" i="4"/>
  <c r="S68" i="4"/>
  <c r="Q68" i="4"/>
  <c r="O68" i="4"/>
  <c r="M68" i="4"/>
  <c r="K68" i="4"/>
  <c r="I68" i="4"/>
  <c r="G68" i="4"/>
  <c r="E68" i="4"/>
  <c r="S78" i="4"/>
  <c r="Q78" i="4"/>
  <c r="O78" i="4"/>
  <c r="M78" i="4"/>
  <c r="K78" i="4"/>
  <c r="I78" i="4"/>
  <c r="G78" i="4"/>
  <c r="E78" i="4"/>
  <c r="S88" i="4"/>
  <c r="Q88" i="4"/>
  <c r="O88" i="4"/>
  <c r="M88" i="4"/>
  <c r="K88" i="4"/>
  <c r="I88" i="4"/>
  <c r="G88" i="4"/>
  <c r="E88" i="4"/>
  <c r="S98" i="4"/>
  <c r="Q98" i="4"/>
  <c r="O98" i="4"/>
  <c r="M98" i="4"/>
  <c r="K98" i="4"/>
  <c r="I98" i="4"/>
  <c r="G98" i="4"/>
  <c r="E98" i="4"/>
  <c r="S122" i="4"/>
  <c r="Q122" i="4"/>
  <c r="O122" i="4"/>
  <c r="M122" i="4"/>
  <c r="K122" i="4"/>
  <c r="I122" i="4"/>
  <c r="G122" i="4"/>
  <c r="E122" i="4"/>
  <c r="S132" i="4"/>
  <c r="Q132" i="4"/>
  <c r="O132" i="4"/>
  <c r="M132" i="4"/>
  <c r="K132" i="4"/>
  <c r="I132" i="4"/>
  <c r="G132" i="4"/>
  <c r="E132" i="4"/>
  <c r="S162" i="4"/>
  <c r="Q162" i="4"/>
  <c r="O162" i="4"/>
  <c r="M162" i="4"/>
  <c r="K162" i="4"/>
  <c r="I162" i="4"/>
  <c r="G162" i="4"/>
  <c r="E162" i="4"/>
  <c r="S152" i="4"/>
  <c r="Q152" i="4"/>
  <c r="O152" i="4"/>
  <c r="M152" i="4"/>
  <c r="K152" i="4"/>
  <c r="I152" i="4"/>
  <c r="G152" i="4"/>
  <c r="E152" i="4"/>
  <c r="S142" i="4"/>
  <c r="Q142" i="4"/>
  <c r="O142" i="4"/>
  <c r="M142" i="4"/>
  <c r="K142" i="4"/>
  <c r="I142" i="4"/>
  <c r="G142" i="4"/>
  <c r="E142" i="4"/>
  <c r="S37" i="4"/>
  <c r="Q37" i="4"/>
  <c r="O37" i="4"/>
  <c r="M37" i="4"/>
  <c r="K37" i="4"/>
  <c r="I37" i="4"/>
  <c r="G37" i="4"/>
  <c r="C37" i="4"/>
  <c r="S34" i="4"/>
  <c r="Q34" i="4"/>
  <c r="O34" i="4"/>
  <c r="M34" i="4"/>
  <c r="K34" i="4"/>
  <c r="I34" i="4"/>
  <c r="G34" i="4"/>
  <c r="E34" i="4"/>
  <c r="S27" i="4"/>
  <c r="Q27" i="4"/>
  <c r="O27" i="4"/>
  <c r="M27" i="4"/>
  <c r="K27" i="4"/>
  <c r="I27" i="4"/>
  <c r="G27" i="4"/>
  <c r="C27" i="4"/>
  <c r="S24" i="4"/>
  <c r="Q24" i="4"/>
  <c r="O24" i="4"/>
  <c r="M24" i="4"/>
  <c r="K24" i="4"/>
  <c r="I24" i="4"/>
  <c r="G24" i="4"/>
  <c r="E24" i="4"/>
  <c r="S17" i="4"/>
  <c r="Q17" i="4"/>
  <c r="O17" i="4"/>
  <c r="M17" i="4"/>
  <c r="K17" i="4"/>
  <c r="I17" i="4"/>
  <c r="G17" i="4"/>
  <c r="C17" i="4"/>
  <c r="E17" i="4"/>
  <c r="E27" i="4"/>
  <c r="F28" i="4"/>
  <c r="H28" i="4"/>
  <c r="J28" i="4"/>
  <c r="L28" i="4"/>
  <c r="N28" i="4"/>
  <c r="P28" i="4"/>
  <c r="R28" i="4"/>
  <c r="T28" i="4"/>
  <c r="F29" i="4"/>
  <c r="H29" i="4"/>
  <c r="J29" i="4"/>
  <c r="L29" i="4"/>
  <c r="N29" i="4"/>
  <c r="P29" i="4"/>
  <c r="R29" i="4"/>
  <c r="T29" i="4"/>
  <c r="F30" i="4"/>
  <c r="H30" i="4"/>
  <c r="J30" i="4"/>
  <c r="L30" i="4"/>
  <c r="N30" i="4"/>
  <c r="P30" i="4"/>
  <c r="R30" i="4"/>
  <c r="T30" i="4"/>
  <c r="F31" i="4"/>
  <c r="H31" i="4"/>
  <c r="J31" i="4"/>
  <c r="L31" i="4"/>
  <c r="N31" i="4"/>
  <c r="P31" i="4"/>
  <c r="R31" i="4"/>
  <c r="T31" i="4"/>
  <c r="F32" i="4"/>
  <c r="H32" i="4"/>
  <c r="J32" i="4"/>
  <c r="L32" i="4"/>
  <c r="N32" i="4"/>
  <c r="P32" i="4"/>
  <c r="R32" i="4"/>
  <c r="T32" i="4"/>
  <c r="F33" i="4"/>
  <c r="H33" i="4"/>
  <c r="J33" i="4"/>
  <c r="L33" i="4"/>
  <c r="N33" i="4"/>
  <c r="P33" i="4"/>
  <c r="R33" i="4"/>
  <c r="T33" i="4"/>
  <c r="E37" i="4"/>
  <c r="F38" i="4"/>
  <c r="H38" i="4"/>
  <c r="J38" i="4"/>
  <c r="L38" i="4"/>
  <c r="N38" i="4"/>
  <c r="P38" i="4"/>
  <c r="R38" i="4"/>
  <c r="T38" i="4"/>
  <c r="F39" i="4"/>
  <c r="H39" i="4"/>
  <c r="J39" i="4"/>
  <c r="L39" i="4"/>
  <c r="N39" i="4"/>
  <c r="P39" i="4"/>
  <c r="R39" i="4"/>
  <c r="T39" i="4"/>
  <c r="F40" i="4"/>
  <c r="H40" i="4"/>
  <c r="J40" i="4"/>
  <c r="L40" i="4"/>
  <c r="N40" i="4"/>
  <c r="P40" i="4"/>
  <c r="R40" i="4"/>
  <c r="T40" i="4"/>
  <c r="F41" i="4"/>
  <c r="H41" i="4"/>
  <c r="J41" i="4"/>
  <c r="L41" i="4"/>
  <c r="N41" i="4"/>
  <c r="P41" i="4"/>
  <c r="R41" i="4"/>
  <c r="T41" i="4"/>
  <c r="F42" i="4"/>
  <c r="H42" i="4"/>
  <c r="J42" i="4"/>
  <c r="L42" i="4"/>
  <c r="N42" i="4"/>
  <c r="P42" i="4"/>
  <c r="R42" i="4"/>
  <c r="T42" i="4"/>
  <c r="F43" i="4"/>
  <c r="H43" i="4"/>
  <c r="J43" i="4"/>
  <c r="L43" i="4"/>
  <c r="N43" i="4"/>
  <c r="P43" i="4"/>
  <c r="R43" i="4"/>
  <c r="T43" i="4"/>
  <c r="E47" i="4"/>
  <c r="F48" i="4"/>
  <c r="H48" i="4"/>
  <c r="J48" i="4"/>
  <c r="L48" i="4"/>
  <c r="N48" i="4"/>
  <c r="P48" i="4"/>
  <c r="R48" i="4"/>
  <c r="T48" i="4"/>
  <c r="F49" i="4"/>
  <c r="H49" i="4"/>
  <c r="J49" i="4"/>
  <c r="L49" i="4"/>
  <c r="N49" i="4"/>
  <c r="P49" i="4"/>
  <c r="R49" i="4"/>
  <c r="T49" i="4"/>
  <c r="F50" i="4"/>
  <c r="H50" i="4"/>
  <c r="J50" i="4"/>
  <c r="L50" i="4"/>
  <c r="N50" i="4"/>
  <c r="P50" i="4"/>
  <c r="R50" i="4"/>
  <c r="T50" i="4"/>
  <c r="F51" i="4"/>
  <c r="H51" i="4"/>
  <c r="J51" i="4"/>
  <c r="L51" i="4"/>
  <c r="N51" i="4"/>
  <c r="P51" i="4"/>
  <c r="R51" i="4"/>
  <c r="T51" i="4"/>
  <c r="F52" i="4"/>
  <c r="H52" i="4"/>
  <c r="J52" i="4"/>
  <c r="L52" i="4"/>
  <c r="N52" i="4"/>
  <c r="P52" i="4"/>
  <c r="R52" i="4"/>
  <c r="T52" i="4"/>
  <c r="F53" i="4"/>
  <c r="H53" i="4"/>
  <c r="J53" i="4"/>
  <c r="L53" i="4"/>
  <c r="N53" i="4"/>
  <c r="P53" i="4"/>
  <c r="R53" i="4"/>
  <c r="T53" i="4"/>
  <c r="BV7" i="4"/>
  <c r="BT7" i="4"/>
  <c r="BR7" i="4"/>
  <c r="BP7" i="4"/>
  <c r="BN7" i="4"/>
  <c r="BL7" i="4"/>
  <c r="BJ7" i="4"/>
  <c r="BH7" i="4"/>
  <c r="BF7" i="4"/>
  <c r="BD7" i="4"/>
  <c r="BB7" i="4"/>
  <c r="AZ7" i="4"/>
  <c r="AX7" i="4"/>
  <c r="AV7" i="4"/>
  <c r="AT7" i="4"/>
  <c r="AR7" i="4"/>
  <c r="AP7" i="4"/>
  <c r="AN7" i="4"/>
  <c r="AL7" i="4"/>
  <c r="AJ7" i="4"/>
  <c r="AF7" i="4"/>
  <c r="S7" i="4"/>
  <c r="Q7" i="4"/>
  <c r="O7" i="4"/>
  <c r="M7" i="4"/>
  <c r="K7" i="4"/>
  <c r="I7" i="4"/>
  <c r="G7" i="4"/>
  <c r="E7" i="4"/>
  <c r="DC7" i="4"/>
  <c r="DA7" i="4"/>
  <c r="CY7" i="4"/>
  <c r="CW7" i="4"/>
  <c r="CU7" i="4"/>
  <c r="CS7" i="4"/>
  <c r="CH7" i="4"/>
  <c r="DC14" i="4"/>
  <c r="DA14" i="4"/>
  <c r="CY14" i="4"/>
  <c r="CW14" i="4"/>
  <c r="CU14" i="4"/>
  <c r="CS14" i="4"/>
  <c r="CQ14" i="4"/>
  <c r="CH14" i="4"/>
  <c r="BN3" i="4"/>
  <c r="CQ1" i="20" l="1"/>
  <c r="BD1" i="20"/>
  <c r="AF1" i="20"/>
  <c r="C1" i="20"/>
  <c r="BM1" i="15"/>
  <c r="AJ1" i="15"/>
  <c r="W1" i="15"/>
  <c r="C1" i="15"/>
  <c r="C1" i="19"/>
  <c r="W1" i="19"/>
  <c r="AJ1" i="19"/>
  <c r="BM1" i="19"/>
  <c r="BD1" i="4"/>
  <c r="C1" i="4"/>
  <c r="AF1" i="4"/>
  <c r="BW161" i="4"/>
  <c r="BU161" i="4"/>
  <c r="BS161" i="4"/>
  <c r="BQ161" i="4"/>
  <c r="BO161" i="4"/>
  <c r="BM161" i="4"/>
  <c r="BK161" i="4"/>
  <c r="BI161" i="4"/>
  <c r="BG161" i="4"/>
  <c r="BE161" i="4"/>
  <c r="BC161" i="4"/>
  <c r="BB161" i="4"/>
  <c r="BA161" i="4"/>
  <c r="AY161" i="4"/>
  <c r="AW161" i="4"/>
  <c r="AU161" i="4"/>
  <c r="AS161" i="4"/>
  <c r="AQ161" i="4"/>
  <c r="AO161" i="4"/>
  <c r="AM161" i="4"/>
  <c r="AK161" i="4"/>
  <c r="AI161" i="4"/>
  <c r="BW160" i="4"/>
  <c r="BU160" i="4"/>
  <c r="BS160" i="4"/>
  <c r="BQ160" i="4"/>
  <c r="BO160" i="4"/>
  <c r="BM160" i="4"/>
  <c r="BK160" i="4"/>
  <c r="BI160" i="4"/>
  <c r="BG160" i="4"/>
  <c r="BE160" i="4"/>
  <c r="BC160" i="4"/>
  <c r="BB160" i="4"/>
  <c r="BA160" i="4"/>
  <c r="AY160" i="4"/>
  <c r="AW160" i="4"/>
  <c r="AU160" i="4"/>
  <c r="AS160" i="4"/>
  <c r="AQ160" i="4"/>
  <c r="AO160" i="4"/>
  <c r="AM160" i="4"/>
  <c r="AK160" i="4"/>
  <c r="AI160" i="4"/>
  <c r="BW159" i="4"/>
  <c r="BU159" i="4"/>
  <c r="BS159" i="4"/>
  <c r="BQ159" i="4"/>
  <c r="BO159" i="4"/>
  <c r="BM159" i="4"/>
  <c r="BK159" i="4"/>
  <c r="BI159" i="4"/>
  <c r="BG159" i="4"/>
  <c r="BE159" i="4"/>
  <c r="BC159" i="4"/>
  <c r="BB159" i="4"/>
  <c r="BA159" i="4"/>
  <c r="AY159" i="4"/>
  <c r="AW159" i="4"/>
  <c r="AU159" i="4"/>
  <c r="AS159" i="4"/>
  <c r="AQ159" i="4"/>
  <c r="AO159" i="4"/>
  <c r="AM159" i="4"/>
  <c r="AK159" i="4"/>
  <c r="AI159" i="4"/>
  <c r="BW158" i="4"/>
  <c r="BU158" i="4"/>
  <c r="BS158" i="4"/>
  <c r="BQ158" i="4"/>
  <c r="BO158" i="4"/>
  <c r="BM158" i="4"/>
  <c r="BK158" i="4"/>
  <c r="BI158" i="4"/>
  <c r="BG158" i="4"/>
  <c r="BE158" i="4"/>
  <c r="BC158" i="4"/>
  <c r="BB158" i="4"/>
  <c r="BA158" i="4"/>
  <c r="AY158" i="4"/>
  <c r="AW158" i="4"/>
  <c r="AU158" i="4"/>
  <c r="AS158" i="4"/>
  <c r="AQ158" i="4"/>
  <c r="AO158" i="4"/>
  <c r="AM158" i="4"/>
  <c r="AK158" i="4"/>
  <c r="AI158" i="4"/>
  <c r="BW157" i="4"/>
  <c r="BU157" i="4"/>
  <c r="BS157" i="4"/>
  <c r="BQ157" i="4"/>
  <c r="BO157" i="4"/>
  <c r="BM157" i="4"/>
  <c r="BK157" i="4"/>
  <c r="BI157" i="4"/>
  <c r="BG157" i="4"/>
  <c r="BE157" i="4"/>
  <c r="BC157" i="4"/>
  <c r="BB157" i="4"/>
  <c r="BA157" i="4"/>
  <c r="AY157" i="4"/>
  <c r="AW157" i="4"/>
  <c r="AU157" i="4"/>
  <c r="AS157" i="4"/>
  <c r="AQ157" i="4"/>
  <c r="AO157" i="4"/>
  <c r="AM157" i="4"/>
  <c r="AK157" i="4"/>
  <c r="AI157" i="4"/>
  <c r="BW156" i="4"/>
  <c r="BU156" i="4"/>
  <c r="BS156" i="4"/>
  <c r="BQ156" i="4"/>
  <c r="BO156" i="4"/>
  <c r="BM156" i="4"/>
  <c r="BK156" i="4"/>
  <c r="BI156" i="4"/>
  <c r="BG156" i="4"/>
  <c r="BE156" i="4"/>
  <c r="BC156" i="4"/>
  <c r="BB156" i="4"/>
  <c r="BA156" i="4"/>
  <c r="AY156" i="4"/>
  <c r="AW156" i="4"/>
  <c r="AU156" i="4"/>
  <c r="AS156" i="4"/>
  <c r="AQ156" i="4"/>
  <c r="AO156" i="4"/>
  <c r="AM156" i="4"/>
  <c r="AK156" i="4"/>
  <c r="AI156" i="4"/>
  <c r="BW155" i="4"/>
  <c r="BU155" i="4"/>
  <c r="BS155" i="4"/>
  <c r="BQ155" i="4"/>
  <c r="BO155" i="4"/>
  <c r="BM155" i="4"/>
  <c r="BK155" i="4"/>
  <c r="BI155" i="4"/>
  <c r="BG155" i="4"/>
  <c r="BE155" i="4"/>
  <c r="BC155" i="4"/>
  <c r="BB155" i="4"/>
  <c r="BA155" i="4"/>
  <c r="AY155" i="4"/>
  <c r="AW155" i="4"/>
  <c r="AU155" i="4"/>
  <c r="AS155" i="4"/>
  <c r="AQ155" i="4"/>
  <c r="AO155" i="4"/>
  <c r="AM155" i="4"/>
  <c r="AK155" i="4"/>
  <c r="AI155" i="4"/>
  <c r="BW151" i="4"/>
  <c r="BU151" i="4"/>
  <c r="BS151" i="4"/>
  <c r="BQ151" i="4"/>
  <c r="BO151" i="4"/>
  <c r="BM151" i="4"/>
  <c r="BK151" i="4"/>
  <c r="BI151" i="4"/>
  <c r="BG151" i="4"/>
  <c r="BE151" i="4"/>
  <c r="BC151" i="4"/>
  <c r="BB151" i="4"/>
  <c r="BA151" i="4"/>
  <c r="AY151" i="4"/>
  <c r="AW151" i="4"/>
  <c r="AU151" i="4"/>
  <c r="AS151" i="4"/>
  <c r="AQ151" i="4"/>
  <c r="AO151" i="4"/>
  <c r="AM151" i="4"/>
  <c r="AK151" i="4"/>
  <c r="AI151" i="4"/>
  <c r="BW150" i="4"/>
  <c r="BU150" i="4"/>
  <c r="BS150" i="4"/>
  <c r="BQ150" i="4"/>
  <c r="BO150" i="4"/>
  <c r="BM150" i="4"/>
  <c r="BK150" i="4"/>
  <c r="BI150" i="4"/>
  <c r="BG150" i="4"/>
  <c r="BE150" i="4"/>
  <c r="BC150" i="4"/>
  <c r="BB150" i="4"/>
  <c r="BA150" i="4"/>
  <c r="AY150" i="4"/>
  <c r="AW150" i="4"/>
  <c r="AU150" i="4"/>
  <c r="AS150" i="4"/>
  <c r="AQ150" i="4"/>
  <c r="AO150" i="4"/>
  <c r="AM150" i="4"/>
  <c r="AK150" i="4"/>
  <c r="AI150" i="4"/>
  <c r="BW149" i="4"/>
  <c r="BU149" i="4"/>
  <c r="BS149" i="4"/>
  <c r="BQ149" i="4"/>
  <c r="BO149" i="4"/>
  <c r="BM149" i="4"/>
  <c r="BK149" i="4"/>
  <c r="BI149" i="4"/>
  <c r="BG149" i="4"/>
  <c r="BE149" i="4"/>
  <c r="BC149" i="4"/>
  <c r="BB149" i="4"/>
  <c r="BA149" i="4"/>
  <c r="AY149" i="4"/>
  <c r="AW149" i="4"/>
  <c r="AU149" i="4"/>
  <c r="AS149" i="4"/>
  <c r="AQ149" i="4"/>
  <c r="AO149" i="4"/>
  <c r="AM149" i="4"/>
  <c r="AK149" i="4"/>
  <c r="AI149" i="4"/>
  <c r="BW148" i="4"/>
  <c r="BU148" i="4"/>
  <c r="BS148" i="4"/>
  <c r="BQ148" i="4"/>
  <c r="BO148" i="4"/>
  <c r="BM148" i="4"/>
  <c r="BK148" i="4"/>
  <c r="BI148" i="4"/>
  <c r="BG148" i="4"/>
  <c r="BE148" i="4"/>
  <c r="BC148" i="4"/>
  <c r="BB148" i="4"/>
  <c r="BA148" i="4"/>
  <c r="AY148" i="4"/>
  <c r="AW148" i="4"/>
  <c r="AU148" i="4"/>
  <c r="AS148" i="4"/>
  <c r="AQ148" i="4"/>
  <c r="AO148" i="4"/>
  <c r="AM148" i="4"/>
  <c r="AK148" i="4"/>
  <c r="AI148" i="4"/>
  <c r="BW147" i="4"/>
  <c r="BU147" i="4"/>
  <c r="BS147" i="4"/>
  <c r="BQ147" i="4"/>
  <c r="BO147" i="4"/>
  <c r="BM147" i="4"/>
  <c r="BK147" i="4"/>
  <c r="BI147" i="4"/>
  <c r="BG147" i="4"/>
  <c r="BE147" i="4"/>
  <c r="BC147" i="4"/>
  <c r="BB147" i="4"/>
  <c r="BA147" i="4"/>
  <c r="AY147" i="4"/>
  <c r="AW147" i="4"/>
  <c r="AU147" i="4"/>
  <c r="AS147" i="4"/>
  <c r="AQ147" i="4"/>
  <c r="AO147" i="4"/>
  <c r="AM147" i="4"/>
  <c r="AK147" i="4"/>
  <c r="AI147" i="4"/>
  <c r="BW146" i="4"/>
  <c r="BU146" i="4"/>
  <c r="BS146" i="4"/>
  <c r="BQ146" i="4"/>
  <c r="BO146" i="4"/>
  <c r="BM146" i="4"/>
  <c r="BK146" i="4"/>
  <c r="BI146" i="4"/>
  <c r="BG146" i="4"/>
  <c r="BE146" i="4"/>
  <c r="BC146" i="4"/>
  <c r="BB146" i="4"/>
  <c r="BA146" i="4"/>
  <c r="AY146" i="4"/>
  <c r="AW146" i="4"/>
  <c r="AU146" i="4"/>
  <c r="AS146" i="4"/>
  <c r="AQ146" i="4"/>
  <c r="AO146" i="4"/>
  <c r="AM146" i="4"/>
  <c r="AK146" i="4"/>
  <c r="AI146" i="4"/>
  <c r="BW145" i="4"/>
  <c r="BU145" i="4"/>
  <c r="BS145" i="4"/>
  <c r="BQ145" i="4"/>
  <c r="BO145" i="4"/>
  <c r="BM145" i="4"/>
  <c r="BK145" i="4"/>
  <c r="BI145" i="4"/>
  <c r="BG145" i="4"/>
  <c r="BE145" i="4"/>
  <c r="BC145" i="4"/>
  <c r="BB145" i="4"/>
  <c r="BA145" i="4"/>
  <c r="AY145" i="4"/>
  <c r="AW145" i="4"/>
  <c r="AU145" i="4"/>
  <c r="AS145" i="4"/>
  <c r="AQ145" i="4"/>
  <c r="AO145" i="4"/>
  <c r="AM145" i="4"/>
  <c r="AK145" i="4"/>
  <c r="AI145" i="4"/>
  <c r="BW141" i="4"/>
  <c r="BU141" i="4"/>
  <c r="BS141" i="4"/>
  <c r="BQ141" i="4"/>
  <c r="BO141" i="4"/>
  <c r="BM141" i="4"/>
  <c r="BK141" i="4"/>
  <c r="BI141" i="4"/>
  <c r="BG141" i="4"/>
  <c r="BE141" i="4"/>
  <c r="BC141" i="4"/>
  <c r="BB141" i="4"/>
  <c r="BA141" i="4"/>
  <c r="AY141" i="4"/>
  <c r="AW141" i="4"/>
  <c r="AU141" i="4"/>
  <c r="AS141" i="4"/>
  <c r="AQ141" i="4"/>
  <c r="AO141" i="4"/>
  <c r="AM141" i="4"/>
  <c r="AK141" i="4"/>
  <c r="AI141" i="4"/>
  <c r="BW140" i="4"/>
  <c r="BU140" i="4"/>
  <c r="BS140" i="4"/>
  <c r="BQ140" i="4"/>
  <c r="BO140" i="4"/>
  <c r="BM140" i="4"/>
  <c r="BK140" i="4"/>
  <c r="BI140" i="4"/>
  <c r="BG140" i="4"/>
  <c r="BE140" i="4"/>
  <c r="BC140" i="4"/>
  <c r="BB140" i="4"/>
  <c r="BA140" i="4"/>
  <c r="AY140" i="4"/>
  <c r="AW140" i="4"/>
  <c r="AU140" i="4"/>
  <c r="AS140" i="4"/>
  <c r="AQ140" i="4"/>
  <c r="AO140" i="4"/>
  <c r="AM140" i="4"/>
  <c r="AK140" i="4"/>
  <c r="AI140" i="4"/>
  <c r="BW139" i="4"/>
  <c r="BU139" i="4"/>
  <c r="BS139" i="4"/>
  <c r="BQ139" i="4"/>
  <c r="BO139" i="4"/>
  <c r="BM139" i="4"/>
  <c r="BK139" i="4"/>
  <c r="BI139" i="4"/>
  <c r="BG139" i="4"/>
  <c r="BE139" i="4"/>
  <c r="BC139" i="4"/>
  <c r="BB139" i="4"/>
  <c r="BA139" i="4"/>
  <c r="AY139" i="4"/>
  <c r="AW139" i="4"/>
  <c r="AU139" i="4"/>
  <c r="AS139" i="4"/>
  <c r="AQ139" i="4"/>
  <c r="AO139" i="4"/>
  <c r="AM139" i="4"/>
  <c r="AK139" i="4"/>
  <c r="AI139" i="4"/>
  <c r="BW138" i="4"/>
  <c r="BU138" i="4"/>
  <c r="BS138" i="4"/>
  <c r="BQ138" i="4"/>
  <c r="BO138" i="4"/>
  <c r="BM138" i="4"/>
  <c r="BK138" i="4"/>
  <c r="BI138" i="4"/>
  <c r="BG138" i="4"/>
  <c r="BE138" i="4"/>
  <c r="BC138" i="4"/>
  <c r="BB138" i="4"/>
  <c r="BA138" i="4"/>
  <c r="AY138" i="4"/>
  <c r="AW138" i="4"/>
  <c r="AU138" i="4"/>
  <c r="AS138" i="4"/>
  <c r="AQ138" i="4"/>
  <c r="AO138" i="4"/>
  <c r="AM138" i="4"/>
  <c r="AK138" i="4"/>
  <c r="AI138" i="4"/>
  <c r="BW137" i="4"/>
  <c r="BU137" i="4"/>
  <c r="BS137" i="4"/>
  <c r="BQ137" i="4"/>
  <c r="BO137" i="4"/>
  <c r="BM137" i="4"/>
  <c r="BK137" i="4"/>
  <c r="BI137" i="4"/>
  <c r="BG137" i="4"/>
  <c r="BE137" i="4"/>
  <c r="BC137" i="4"/>
  <c r="BB137" i="4"/>
  <c r="BA137" i="4"/>
  <c r="AY137" i="4"/>
  <c r="AW137" i="4"/>
  <c r="AU137" i="4"/>
  <c r="AS137" i="4"/>
  <c r="AQ137" i="4"/>
  <c r="AO137" i="4"/>
  <c r="AM137" i="4"/>
  <c r="AK137" i="4"/>
  <c r="AI137" i="4"/>
  <c r="BW136" i="4"/>
  <c r="BU136" i="4"/>
  <c r="BS136" i="4"/>
  <c r="BQ136" i="4"/>
  <c r="BO136" i="4"/>
  <c r="BM136" i="4"/>
  <c r="BK136" i="4"/>
  <c r="BI136" i="4"/>
  <c r="BG136" i="4"/>
  <c r="BE136" i="4"/>
  <c r="BC136" i="4"/>
  <c r="BB136" i="4"/>
  <c r="BA136" i="4"/>
  <c r="AY136" i="4"/>
  <c r="AW136" i="4"/>
  <c r="AU136" i="4"/>
  <c r="AS136" i="4"/>
  <c r="AQ136" i="4"/>
  <c r="AO136" i="4"/>
  <c r="AM136" i="4"/>
  <c r="AK136" i="4"/>
  <c r="AI136" i="4"/>
  <c r="BW135" i="4"/>
  <c r="BU135" i="4"/>
  <c r="BS135" i="4"/>
  <c r="BQ135" i="4"/>
  <c r="BO135" i="4"/>
  <c r="BM135" i="4"/>
  <c r="BK135" i="4"/>
  <c r="BI135" i="4"/>
  <c r="BG135" i="4"/>
  <c r="BE135" i="4"/>
  <c r="BC135" i="4"/>
  <c r="BB135" i="4"/>
  <c r="BA135" i="4"/>
  <c r="AY135" i="4"/>
  <c r="AW135" i="4"/>
  <c r="AU135" i="4"/>
  <c r="AS135" i="4"/>
  <c r="AQ135" i="4"/>
  <c r="AO135" i="4"/>
  <c r="AM135" i="4"/>
  <c r="AK135" i="4"/>
  <c r="AI135" i="4"/>
  <c r="BW131" i="4"/>
  <c r="BU131" i="4"/>
  <c r="BS131" i="4"/>
  <c r="BQ131" i="4"/>
  <c r="BO131" i="4"/>
  <c r="BM131" i="4"/>
  <c r="BK131" i="4"/>
  <c r="BI131" i="4"/>
  <c r="BG131" i="4"/>
  <c r="BE131" i="4"/>
  <c r="BC131" i="4"/>
  <c r="BB131" i="4"/>
  <c r="BA131" i="4"/>
  <c r="AY131" i="4"/>
  <c r="AW131" i="4"/>
  <c r="AU131" i="4"/>
  <c r="AS131" i="4"/>
  <c r="AQ131" i="4"/>
  <c r="AO131" i="4"/>
  <c r="AM131" i="4"/>
  <c r="AK131" i="4"/>
  <c r="AI131" i="4"/>
  <c r="BW130" i="4"/>
  <c r="BU130" i="4"/>
  <c r="BS130" i="4"/>
  <c r="BQ130" i="4"/>
  <c r="BO130" i="4"/>
  <c r="BM130" i="4"/>
  <c r="BK130" i="4"/>
  <c r="BI130" i="4"/>
  <c r="BG130" i="4"/>
  <c r="BE130" i="4"/>
  <c r="BC130" i="4"/>
  <c r="BB130" i="4"/>
  <c r="BA130" i="4"/>
  <c r="AY130" i="4"/>
  <c r="AW130" i="4"/>
  <c r="AU130" i="4"/>
  <c r="AS130" i="4"/>
  <c r="AQ130" i="4"/>
  <c r="AO130" i="4"/>
  <c r="AM130" i="4"/>
  <c r="AK130" i="4"/>
  <c r="AI130" i="4"/>
  <c r="BW129" i="4"/>
  <c r="BU129" i="4"/>
  <c r="BS129" i="4"/>
  <c r="BQ129" i="4"/>
  <c r="BO129" i="4"/>
  <c r="BM129" i="4"/>
  <c r="BK129" i="4"/>
  <c r="BI129" i="4"/>
  <c r="BG129" i="4"/>
  <c r="BE129" i="4"/>
  <c r="BC129" i="4"/>
  <c r="BB129" i="4"/>
  <c r="BA129" i="4"/>
  <c r="AY129" i="4"/>
  <c r="AW129" i="4"/>
  <c r="AU129" i="4"/>
  <c r="AS129" i="4"/>
  <c r="AQ129" i="4"/>
  <c r="AO129" i="4"/>
  <c r="AM129" i="4"/>
  <c r="AK129" i="4"/>
  <c r="AI129" i="4"/>
  <c r="BW128" i="4"/>
  <c r="BU128" i="4"/>
  <c r="BS128" i="4"/>
  <c r="BQ128" i="4"/>
  <c r="BO128" i="4"/>
  <c r="BM128" i="4"/>
  <c r="BK128" i="4"/>
  <c r="BI128" i="4"/>
  <c r="BG128" i="4"/>
  <c r="BE128" i="4"/>
  <c r="BC128" i="4"/>
  <c r="BB128" i="4"/>
  <c r="BA128" i="4"/>
  <c r="AY128" i="4"/>
  <c r="AW128" i="4"/>
  <c r="AU128" i="4"/>
  <c r="AS128" i="4"/>
  <c r="AQ128" i="4"/>
  <c r="AO128" i="4"/>
  <c r="AM128" i="4"/>
  <c r="AK128" i="4"/>
  <c r="AI128" i="4"/>
  <c r="BW127" i="4"/>
  <c r="BU127" i="4"/>
  <c r="BS127" i="4"/>
  <c r="BQ127" i="4"/>
  <c r="BO127" i="4"/>
  <c r="BM127" i="4"/>
  <c r="BK127" i="4"/>
  <c r="BI127" i="4"/>
  <c r="BG127" i="4"/>
  <c r="BE127" i="4"/>
  <c r="BC127" i="4"/>
  <c r="BB127" i="4"/>
  <c r="BA127" i="4"/>
  <c r="AY127" i="4"/>
  <c r="AW127" i="4"/>
  <c r="AU127" i="4"/>
  <c r="AS127" i="4"/>
  <c r="AQ127" i="4"/>
  <c r="AO127" i="4"/>
  <c r="AM127" i="4"/>
  <c r="AK127" i="4"/>
  <c r="AI127" i="4"/>
  <c r="BW126" i="4"/>
  <c r="BU126" i="4"/>
  <c r="BS126" i="4"/>
  <c r="BQ126" i="4"/>
  <c r="BO126" i="4"/>
  <c r="BM126" i="4"/>
  <c r="BK126" i="4"/>
  <c r="BI126" i="4"/>
  <c r="BG126" i="4"/>
  <c r="BE126" i="4"/>
  <c r="BC126" i="4"/>
  <c r="BB126" i="4"/>
  <c r="BA126" i="4"/>
  <c r="AY126" i="4"/>
  <c r="AW126" i="4"/>
  <c r="AU126" i="4"/>
  <c r="AS126" i="4"/>
  <c r="AQ126" i="4"/>
  <c r="AO126" i="4"/>
  <c r="AM126" i="4"/>
  <c r="AK126" i="4"/>
  <c r="AI126" i="4"/>
  <c r="BW125" i="4"/>
  <c r="BU125" i="4"/>
  <c r="BS125" i="4"/>
  <c r="BQ125" i="4"/>
  <c r="BO125" i="4"/>
  <c r="BM125" i="4"/>
  <c r="BK125" i="4"/>
  <c r="BI125" i="4"/>
  <c r="BG125" i="4"/>
  <c r="BE125" i="4"/>
  <c r="BC125" i="4"/>
  <c r="BB125" i="4"/>
  <c r="BA125" i="4"/>
  <c r="AY125" i="4"/>
  <c r="AW125" i="4"/>
  <c r="AU125" i="4"/>
  <c r="AS125" i="4"/>
  <c r="AQ125" i="4"/>
  <c r="AO125" i="4"/>
  <c r="AM125" i="4"/>
  <c r="AK125" i="4"/>
  <c r="AI125" i="4"/>
  <c r="BW121" i="4"/>
  <c r="BU121" i="4"/>
  <c r="BS121" i="4"/>
  <c r="BQ121" i="4"/>
  <c r="BO121" i="4"/>
  <c r="BM121" i="4"/>
  <c r="BK121" i="4"/>
  <c r="BI121" i="4"/>
  <c r="BG121" i="4"/>
  <c r="BE121" i="4"/>
  <c r="BC121" i="4"/>
  <c r="BB121" i="4"/>
  <c r="BA121" i="4"/>
  <c r="AY121" i="4"/>
  <c r="AW121" i="4"/>
  <c r="AU121" i="4"/>
  <c r="AS121" i="4"/>
  <c r="AQ121" i="4"/>
  <c r="AO121" i="4"/>
  <c r="AM121" i="4"/>
  <c r="AK121" i="4"/>
  <c r="AI121" i="4"/>
  <c r="BW120" i="4"/>
  <c r="BU120" i="4"/>
  <c r="BS120" i="4"/>
  <c r="BQ120" i="4"/>
  <c r="BO120" i="4"/>
  <c r="BM120" i="4"/>
  <c r="BK120" i="4"/>
  <c r="BI120" i="4"/>
  <c r="BG120" i="4"/>
  <c r="BE120" i="4"/>
  <c r="BC120" i="4"/>
  <c r="BB120" i="4"/>
  <c r="BA120" i="4"/>
  <c r="AY120" i="4"/>
  <c r="AW120" i="4"/>
  <c r="AU120" i="4"/>
  <c r="AS120" i="4"/>
  <c r="AQ120" i="4"/>
  <c r="AO120" i="4"/>
  <c r="AM120" i="4"/>
  <c r="AK120" i="4"/>
  <c r="AI120" i="4"/>
  <c r="BW119" i="4"/>
  <c r="BU119" i="4"/>
  <c r="BS119" i="4"/>
  <c r="BQ119" i="4"/>
  <c r="BO119" i="4"/>
  <c r="BM119" i="4"/>
  <c r="BK119" i="4"/>
  <c r="BI119" i="4"/>
  <c r="BG119" i="4"/>
  <c r="BE119" i="4"/>
  <c r="BC119" i="4"/>
  <c r="BB119" i="4"/>
  <c r="BA119" i="4"/>
  <c r="AY119" i="4"/>
  <c r="AW119" i="4"/>
  <c r="AU119" i="4"/>
  <c r="AS119" i="4"/>
  <c r="AQ119" i="4"/>
  <c r="AO119" i="4"/>
  <c r="AM119" i="4"/>
  <c r="AK119" i="4"/>
  <c r="AI119" i="4"/>
  <c r="BW118" i="4"/>
  <c r="BU118" i="4"/>
  <c r="BS118" i="4"/>
  <c r="BQ118" i="4"/>
  <c r="BO118" i="4"/>
  <c r="BM118" i="4"/>
  <c r="BK118" i="4"/>
  <c r="BI118" i="4"/>
  <c r="BG118" i="4"/>
  <c r="BE118" i="4"/>
  <c r="BC118" i="4"/>
  <c r="BB118" i="4"/>
  <c r="BA118" i="4"/>
  <c r="AY118" i="4"/>
  <c r="AW118" i="4"/>
  <c r="AU118" i="4"/>
  <c r="AS118" i="4"/>
  <c r="AQ118" i="4"/>
  <c r="AO118" i="4"/>
  <c r="AM118" i="4"/>
  <c r="AK118" i="4"/>
  <c r="AI118" i="4"/>
  <c r="BW117" i="4"/>
  <c r="BU117" i="4"/>
  <c r="BS117" i="4"/>
  <c r="BQ117" i="4"/>
  <c r="BO117" i="4"/>
  <c r="BM117" i="4"/>
  <c r="BK117" i="4"/>
  <c r="BI117" i="4"/>
  <c r="BG117" i="4"/>
  <c r="BE117" i="4"/>
  <c r="BC117" i="4"/>
  <c r="BB117" i="4"/>
  <c r="BA117" i="4"/>
  <c r="AY117" i="4"/>
  <c r="AW117" i="4"/>
  <c r="AU117" i="4"/>
  <c r="AS117" i="4"/>
  <c r="AQ117" i="4"/>
  <c r="AO117" i="4"/>
  <c r="AM117" i="4"/>
  <c r="AK117" i="4"/>
  <c r="AI117" i="4"/>
  <c r="BW116" i="4"/>
  <c r="BU116" i="4"/>
  <c r="BS116" i="4"/>
  <c r="BQ116" i="4"/>
  <c r="BO116" i="4"/>
  <c r="BM116" i="4"/>
  <c r="BK116" i="4"/>
  <c r="BI116" i="4"/>
  <c r="BG116" i="4"/>
  <c r="BE116" i="4"/>
  <c r="BC116" i="4"/>
  <c r="BB116" i="4"/>
  <c r="BA116" i="4"/>
  <c r="AY116" i="4"/>
  <c r="AW116" i="4"/>
  <c r="AU116" i="4"/>
  <c r="AS116" i="4"/>
  <c r="AQ116" i="4"/>
  <c r="AO116" i="4"/>
  <c r="AM116" i="4"/>
  <c r="AK116" i="4"/>
  <c r="AI116" i="4"/>
  <c r="BW115" i="4"/>
  <c r="BU115" i="4"/>
  <c r="BS115" i="4"/>
  <c r="BQ115" i="4"/>
  <c r="BO115" i="4"/>
  <c r="BM115" i="4"/>
  <c r="BK115" i="4"/>
  <c r="BI115" i="4"/>
  <c r="BG115" i="4"/>
  <c r="BE115" i="4"/>
  <c r="BC115" i="4"/>
  <c r="BB115" i="4"/>
  <c r="BA115" i="4"/>
  <c r="AY115" i="4"/>
  <c r="AW115" i="4"/>
  <c r="AU115" i="4"/>
  <c r="AS115" i="4"/>
  <c r="AQ115" i="4"/>
  <c r="AO115" i="4"/>
  <c r="AM115" i="4"/>
  <c r="AK115" i="4"/>
  <c r="AI115" i="4"/>
  <c r="BW97" i="4"/>
  <c r="BU97" i="4"/>
  <c r="BS97" i="4"/>
  <c r="BQ97" i="4"/>
  <c r="BO97" i="4"/>
  <c r="BM97" i="4"/>
  <c r="BK97" i="4"/>
  <c r="BI97" i="4"/>
  <c r="BG97" i="4"/>
  <c r="BE97" i="4"/>
  <c r="BC97" i="4"/>
  <c r="BB97" i="4"/>
  <c r="BA97" i="4"/>
  <c r="AY97" i="4"/>
  <c r="AW97" i="4"/>
  <c r="AU97" i="4"/>
  <c r="AS97" i="4"/>
  <c r="AQ97" i="4"/>
  <c r="AO97" i="4"/>
  <c r="AM97" i="4"/>
  <c r="AK97" i="4"/>
  <c r="AI97" i="4"/>
  <c r="BW96" i="4"/>
  <c r="BU96" i="4"/>
  <c r="BS96" i="4"/>
  <c r="BQ96" i="4"/>
  <c r="BO96" i="4"/>
  <c r="BM96" i="4"/>
  <c r="BK96" i="4"/>
  <c r="BI96" i="4"/>
  <c r="BG96" i="4"/>
  <c r="BE96" i="4"/>
  <c r="BC96" i="4"/>
  <c r="BB96" i="4"/>
  <c r="BA96" i="4"/>
  <c r="AY96" i="4"/>
  <c r="AW96" i="4"/>
  <c r="AU96" i="4"/>
  <c r="AS96" i="4"/>
  <c r="AQ96" i="4"/>
  <c r="AO96" i="4"/>
  <c r="AM96" i="4"/>
  <c r="AK96" i="4"/>
  <c r="AI96" i="4"/>
  <c r="BW95" i="4"/>
  <c r="BU95" i="4"/>
  <c r="BS95" i="4"/>
  <c r="BQ95" i="4"/>
  <c r="BO95" i="4"/>
  <c r="BM95" i="4"/>
  <c r="BK95" i="4"/>
  <c r="BI95" i="4"/>
  <c r="BG95" i="4"/>
  <c r="BE95" i="4"/>
  <c r="BC95" i="4"/>
  <c r="BB95" i="4"/>
  <c r="BA95" i="4"/>
  <c r="AY95" i="4"/>
  <c r="AW95" i="4"/>
  <c r="AU95" i="4"/>
  <c r="AS95" i="4"/>
  <c r="AQ95" i="4"/>
  <c r="AO95" i="4"/>
  <c r="AM95" i="4"/>
  <c r="AK95" i="4"/>
  <c r="AI95" i="4"/>
  <c r="BW94" i="4"/>
  <c r="BU94" i="4"/>
  <c r="BS94" i="4"/>
  <c r="BQ94" i="4"/>
  <c r="BO94" i="4"/>
  <c r="BM94" i="4"/>
  <c r="BK94" i="4"/>
  <c r="BI94" i="4"/>
  <c r="BG94" i="4"/>
  <c r="BE94" i="4"/>
  <c r="BC94" i="4"/>
  <c r="BB94" i="4"/>
  <c r="BA94" i="4"/>
  <c r="AY94" i="4"/>
  <c r="AW94" i="4"/>
  <c r="AU94" i="4"/>
  <c r="AS94" i="4"/>
  <c r="AQ94" i="4"/>
  <c r="AO94" i="4"/>
  <c r="AM94" i="4"/>
  <c r="AK94" i="4"/>
  <c r="AI94" i="4"/>
  <c r="BW93" i="4"/>
  <c r="BU93" i="4"/>
  <c r="BS93" i="4"/>
  <c r="BQ93" i="4"/>
  <c r="BO93" i="4"/>
  <c r="BM93" i="4"/>
  <c r="BK93" i="4"/>
  <c r="BI93" i="4"/>
  <c r="BG93" i="4"/>
  <c r="BE93" i="4"/>
  <c r="BC93" i="4"/>
  <c r="BB93" i="4"/>
  <c r="BA93" i="4"/>
  <c r="AY93" i="4"/>
  <c r="AW93" i="4"/>
  <c r="AU93" i="4"/>
  <c r="AS93" i="4"/>
  <c r="AQ93" i="4"/>
  <c r="AO93" i="4"/>
  <c r="AM93" i="4"/>
  <c r="AK93" i="4"/>
  <c r="AI93" i="4"/>
  <c r="BW92" i="4"/>
  <c r="BU92" i="4"/>
  <c r="BS92" i="4"/>
  <c r="BQ92" i="4"/>
  <c r="BO92" i="4"/>
  <c r="BM92" i="4"/>
  <c r="BK92" i="4"/>
  <c r="BI92" i="4"/>
  <c r="BG92" i="4"/>
  <c r="BE92" i="4"/>
  <c r="BC92" i="4"/>
  <c r="BB92" i="4"/>
  <c r="BA92" i="4"/>
  <c r="AY92" i="4"/>
  <c r="AW92" i="4"/>
  <c r="AU92" i="4"/>
  <c r="AS92" i="4"/>
  <c r="AQ92" i="4"/>
  <c r="AO92" i="4"/>
  <c r="AM92" i="4"/>
  <c r="AK92" i="4"/>
  <c r="AI92" i="4"/>
  <c r="BW91" i="4"/>
  <c r="BU91" i="4"/>
  <c r="BS91" i="4"/>
  <c r="BQ91" i="4"/>
  <c r="BO91" i="4"/>
  <c r="BM91" i="4"/>
  <c r="BK91" i="4"/>
  <c r="BI91" i="4"/>
  <c r="BG91" i="4"/>
  <c r="BE91" i="4"/>
  <c r="BC91" i="4"/>
  <c r="BB91" i="4"/>
  <c r="BA91" i="4"/>
  <c r="AY91" i="4"/>
  <c r="AW91" i="4"/>
  <c r="AU91" i="4"/>
  <c r="AS91" i="4"/>
  <c r="AQ91" i="4"/>
  <c r="AO91" i="4"/>
  <c r="AM91" i="4"/>
  <c r="AK91" i="4"/>
  <c r="AI91" i="4"/>
  <c r="BW87" i="4"/>
  <c r="BU87" i="4"/>
  <c r="BS87" i="4"/>
  <c r="BQ87" i="4"/>
  <c r="BO87" i="4"/>
  <c r="BM87" i="4"/>
  <c r="BK87" i="4"/>
  <c r="BI87" i="4"/>
  <c r="BG87" i="4"/>
  <c r="BE87" i="4"/>
  <c r="BC87" i="4"/>
  <c r="BB87" i="4"/>
  <c r="BA87" i="4"/>
  <c r="AY87" i="4"/>
  <c r="AW87" i="4"/>
  <c r="AU87" i="4"/>
  <c r="AS87" i="4"/>
  <c r="AQ87" i="4"/>
  <c r="AO87" i="4"/>
  <c r="AM87" i="4"/>
  <c r="AK87" i="4"/>
  <c r="AI87" i="4"/>
  <c r="BW86" i="4"/>
  <c r="BU86" i="4"/>
  <c r="BS86" i="4"/>
  <c r="BQ86" i="4"/>
  <c r="BO86" i="4"/>
  <c r="BM86" i="4"/>
  <c r="BK86" i="4"/>
  <c r="BI86" i="4"/>
  <c r="BG86" i="4"/>
  <c r="BE86" i="4"/>
  <c r="BC86" i="4"/>
  <c r="BB86" i="4"/>
  <c r="BA86" i="4"/>
  <c r="AY86" i="4"/>
  <c r="AW86" i="4"/>
  <c r="AU86" i="4"/>
  <c r="AS86" i="4"/>
  <c r="AQ86" i="4"/>
  <c r="AO86" i="4"/>
  <c r="AM86" i="4"/>
  <c r="AK86" i="4"/>
  <c r="AI86" i="4"/>
  <c r="BW85" i="4"/>
  <c r="BU85" i="4"/>
  <c r="BS85" i="4"/>
  <c r="BQ85" i="4"/>
  <c r="BO85" i="4"/>
  <c r="BM85" i="4"/>
  <c r="BK85" i="4"/>
  <c r="BI85" i="4"/>
  <c r="BG85" i="4"/>
  <c r="BE85" i="4"/>
  <c r="BC85" i="4"/>
  <c r="BB85" i="4"/>
  <c r="BA85" i="4"/>
  <c r="AY85" i="4"/>
  <c r="AW85" i="4"/>
  <c r="AU85" i="4"/>
  <c r="AS85" i="4"/>
  <c r="AQ85" i="4"/>
  <c r="AO85" i="4"/>
  <c r="AM85" i="4"/>
  <c r="AK85" i="4"/>
  <c r="AI85" i="4"/>
  <c r="BW84" i="4"/>
  <c r="BU84" i="4"/>
  <c r="BS84" i="4"/>
  <c r="BQ84" i="4"/>
  <c r="BO84" i="4"/>
  <c r="BM84" i="4"/>
  <c r="BK84" i="4"/>
  <c r="BI84" i="4"/>
  <c r="BG84" i="4"/>
  <c r="BE84" i="4"/>
  <c r="BC84" i="4"/>
  <c r="BB84" i="4"/>
  <c r="BA84" i="4"/>
  <c r="AY84" i="4"/>
  <c r="AW84" i="4"/>
  <c r="AU84" i="4"/>
  <c r="AS84" i="4"/>
  <c r="AQ84" i="4"/>
  <c r="AO84" i="4"/>
  <c r="AM84" i="4"/>
  <c r="AK84" i="4"/>
  <c r="AI84" i="4"/>
  <c r="BW83" i="4"/>
  <c r="BU83" i="4"/>
  <c r="BS83" i="4"/>
  <c r="BQ83" i="4"/>
  <c r="BO83" i="4"/>
  <c r="BM83" i="4"/>
  <c r="BK83" i="4"/>
  <c r="BI83" i="4"/>
  <c r="BG83" i="4"/>
  <c r="BE83" i="4"/>
  <c r="BC83" i="4"/>
  <c r="BB83" i="4"/>
  <c r="BA83" i="4"/>
  <c r="AY83" i="4"/>
  <c r="AW83" i="4"/>
  <c r="AU83" i="4"/>
  <c r="AS83" i="4"/>
  <c r="AQ83" i="4"/>
  <c r="AO83" i="4"/>
  <c r="AM83" i="4"/>
  <c r="AK83" i="4"/>
  <c r="AI83" i="4"/>
  <c r="BW82" i="4"/>
  <c r="BU82" i="4"/>
  <c r="BS82" i="4"/>
  <c r="BQ82" i="4"/>
  <c r="BO82" i="4"/>
  <c r="BM82" i="4"/>
  <c r="BK82" i="4"/>
  <c r="BI82" i="4"/>
  <c r="BG82" i="4"/>
  <c r="BE82" i="4"/>
  <c r="BC82" i="4"/>
  <c r="BB82" i="4"/>
  <c r="BA82" i="4"/>
  <c r="AY82" i="4"/>
  <c r="AW82" i="4"/>
  <c r="AU82" i="4"/>
  <c r="AS82" i="4"/>
  <c r="AQ82" i="4"/>
  <c r="AO82" i="4"/>
  <c r="AM82" i="4"/>
  <c r="AK82" i="4"/>
  <c r="AI82" i="4"/>
  <c r="BW81" i="4"/>
  <c r="BU81" i="4"/>
  <c r="BS81" i="4"/>
  <c r="BQ81" i="4"/>
  <c r="BO81" i="4"/>
  <c r="BM81" i="4"/>
  <c r="BK81" i="4"/>
  <c r="BI81" i="4"/>
  <c r="BG81" i="4"/>
  <c r="BE81" i="4"/>
  <c r="BC81" i="4"/>
  <c r="BB81" i="4"/>
  <c r="BA81" i="4"/>
  <c r="AY81" i="4"/>
  <c r="AW81" i="4"/>
  <c r="AU81" i="4"/>
  <c r="AS81" i="4"/>
  <c r="AQ81" i="4"/>
  <c r="AO81" i="4"/>
  <c r="AM81" i="4"/>
  <c r="AK81" i="4"/>
  <c r="AI81" i="4"/>
  <c r="BW77" i="4"/>
  <c r="BU77" i="4"/>
  <c r="BS77" i="4"/>
  <c r="BQ77" i="4"/>
  <c r="BO77" i="4"/>
  <c r="BM77" i="4"/>
  <c r="BK77" i="4"/>
  <c r="BI77" i="4"/>
  <c r="BG77" i="4"/>
  <c r="BE77" i="4"/>
  <c r="BC77" i="4"/>
  <c r="BB77" i="4"/>
  <c r="BA77" i="4"/>
  <c r="AY77" i="4"/>
  <c r="AW77" i="4"/>
  <c r="AU77" i="4"/>
  <c r="AS77" i="4"/>
  <c r="AQ77" i="4"/>
  <c r="AO77" i="4"/>
  <c r="AM77" i="4"/>
  <c r="AK77" i="4"/>
  <c r="AI77" i="4"/>
  <c r="BW76" i="4"/>
  <c r="BU76" i="4"/>
  <c r="BS76" i="4"/>
  <c r="BQ76" i="4"/>
  <c r="BO76" i="4"/>
  <c r="BM76" i="4"/>
  <c r="BK76" i="4"/>
  <c r="BI76" i="4"/>
  <c r="BG76" i="4"/>
  <c r="BE76" i="4"/>
  <c r="BC76" i="4"/>
  <c r="BB76" i="4"/>
  <c r="BA76" i="4"/>
  <c r="AY76" i="4"/>
  <c r="AW76" i="4"/>
  <c r="AU76" i="4"/>
  <c r="AS76" i="4"/>
  <c r="AQ76" i="4"/>
  <c r="AO76" i="4"/>
  <c r="AM76" i="4"/>
  <c r="AK76" i="4"/>
  <c r="AI76" i="4"/>
  <c r="BW75" i="4"/>
  <c r="BU75" i="4"/>
  <c r="BS75" i="4"/>
  <c r="BQ75" i="4"/>
  <c r="BO75" i="4"/>
  <c r="BM75" i="4"/>
  <c r="BK75" i="4"/>
  <c r="BI75" i="4"/>
  <c r="BG75" i="4"/>
  <c r="BE75" i="4"/>
  <c r="BC75" i="4"/>
  <c r="BB75" i="4"/>
  <c r="BA75" i="4"/>
  <c r="AY75" i="4"/>
  <c r="AW75" i="4"/>
  <c r="AU75" i="4"/>
  <c r="AS75" i="4"/>
  <c r="AQ75" i="4"/>
  <c r="AO75" i="4"/>
  <c r="AM75" i="4"/>
  <c r="AK75" i="4"/>
  <c r="AI75" i="4"/>
  <c r="BW74" i="4"/>
  <c r="BU74" i="4"/>
  <c r="BS74" i="4"/>
  <c r="BQ74" i="4"/>
  <c r="BO74" i="4"/>
  <c r="BM74" i="4"/>
  <c r="BK74" i="4"/>
  <c r="BI74" i="4"/>
  <c r="BG74" i="4"/>
  <c r="BE74" i="4"/>
  <c r="BC74" i="4"/>
  <c r="BB74" i="4"/>
  <c r="BA74" i="4"/>
  <c r="AY74" i="4"/>
  <c r="AW74" i="4"/>
  <c r="AU74" i="4"/>
  <c r="AS74" i="4"/>
  <c r="AQ74" i="4"/>
  <c r="AO74" i="4"/>
  <c r="AM74" i="4"/>
  <c r="AK74" i="4"/>
  <c r="AI74" i="4"/>
  <c r="BW73" i="4"/>
  <c r="BU73" i="4"/>
  <c r="BS73" i="4"/>
  <c r="BQ73" i="4"/>
  <c r="BO73" i="4"/>
  <c r="BM73" i="4"/>
  <c r="BK73" i="4"/>
  <c r="BI73" i="4"/>
  <c r="BG73" i="4"/>
  <c r="BE73" i="4"/>
  <c r="BC73" i="4"/>
  <c r="BB73" i="4"/>
  <c r="BA73" i="4"/>
  <c r="AY73" i="4"/>
  <c r="AW73" i="4"/>
  <c r="AU73" i="4"/>
  <c r="AS73" i="4"/>
  <c r="AQ73" i="4"/>
  <c r="AO73" i="4"/>
  <c r="AM73" i="4"/>
  <c r="AK73" i="4"/>
  <c r="AI73" i="4"/>
  <c r="BW72" i="4"/>
  <c r="BU72" i="4"/>
  <c r="BS72" i="4"/>
  <c r="BQ72" i="4"/>
  <c r="BO72" i="4"/>
  <c r="BM72" i="4"/>
  <c r="BK72" i="4"/>
  <c r="BI72" i="4"/>
  <c r="BG72" i="4"/>
  <c r="BE72" i="4"/>
  <c r="BC72" i="4"/>
  <c r="BB72" i="4"/>
  <c r="BA72" i="4"/>
  <c r="AY72" i="4"/>
  <c r="AW72" i="4"/>
  <c r="AU72" i="4"/>
  <c r="AS72" i="4"/>
  <c r="AQ72" i="4"/>
  <c r="AO72" i="4"/>
  <c r="AM72" i="4"/>
  <c r="AK72" i="4"/>
  <c r="AI72" i="4"/>
  <c r="BW71" i="4"/>
  <c r="BU71" i="4"/>
  <c r="BS71" i="4"/>
  <c r="BQ71" i="4"/>
  <c r="BO71" i="4"/>
  <c r="BM71" i="4"/>
  <c r="BK71" i="4"/>
  <c r="BI71" i="4"/>
  <c r="BG71" i="4"/>
  <c r="BE71" i="4"/>
  <c r="BC71" i="4"/>
  <c r="BB71" i="4"/>
  <c r="BA71" i="4"/>
  <c r="AY71" i="4"/>
  <c r="AW71" i="4"/>
  <c r="AU71" i="4"/>
  <c r="AS71" i="4"/>
  <c r="AQ71" i="4"/>
  <c r="AO71" i="4"/>
  <c r="AM71" i="4"/>
  <c r="AK71" i="4"/>
  <c r="AI71" i="4"/>
  <c r="BW67" i="4"/>
  <c r="BU67" i="4"/>
  <c r="BS67" i="4"/>
  <c r="BQ67" i="4"/>
  <c r="BO67" i="4"/>
  <c r="BM67" i="4"/>
  <c r="BK67" i="4"/>
  <c r="BI67" i="4"/>
  <c r="BG67" i="4"/>
  <c r="BE67" i="4"/>
  <c r="BC67" i="4"/>
  <c r="BB67" i="4"/>
  <c r="BA67" i="4"/>
  <c r="AY67" i="4"/>
  <c r="AW67" i="4"/>
  <c r="AU67" i="4"/>
  <c r="AS67" i="4"/>
  <c r="AQ67" i="4"/>
  <c r="AO67" i="4"/>
  <c r="AM67" i="4"/>
  <c r="AK67" i="4"/>
  <c r="AI67" i="4"/>
  <c r="BW66" i="4"/>
  <c r="BU66" i="4"/>
  <c r="BS66" i="4"/>
  <c r="BQ66" i="4"/>
  <c r="BO66" i="4"/>
  <c r="BM66" i="4"/>
  <c r="BK66" i="4"/>
  <c r="BI66" i="4"/>
  <c r="BG66" i="4"/>
  <c r="BE66" i="4"/>
  <c r="BC66" i="4"/>
  <c r="BB66" i="4"/>
  <c r="BA66" i="4"/>
  <c r="AY66" i="4"/>
  <c r="AW66" i="4"/>
  <c r="AU66" i="4"/>
  <c r="AS66" i="4"/>
  <c r="AQ66" i="4"/>
  <c r="AO66" i="4"/>
  <c r="AM66" i="4"/>
  <c r="AK66" i="4"/>
  <c r="AI66" i="4"/>
  <c r="BW65" i="4"/>
  <c r="BU65" i="4"/>
  <c r="BS65" i="4"/>
  <c r="BQ65" i="4"/>
  <c r="BO65" i="4"/>
  <c r="BM65" i="4"/>
  <c r="BK65" i="4"/>
  <c r="BI65" i="4"/>
  <c r="BG65" i="4"/>
  <c r="BE65" i="4"/>
  <c r="BC65" i="4"/>
  <c r="BB65" i="4"/>
  <c r="BA65" i="4"/>
  <c r="AY65" i="4"/>
  <c r="AW65" i="4"/>
  <c r="AU65" i="4"/>
  <c r="AS65" i="4"/>
  <c r="AQ65" i="4"/>
  <c r="AO65" i="4"/>
  <c r="AM65" i="4"/>
  <c r="AK65" i="4"/>
  <c r="AI65" i="4"/>
  <c r="BW64" i="4"/>
  <c r="BU64" i="4"/>
  <c r="BS64" i="4"/>
  <c r="BQ64" i="4"/>
  <c r="BO64" i="4"/>
  <c r="BM64" i="4"/>
  <c r="BK64" i="4"/>
  <c r="BI64" i="4"/>
  <c r="BG64" i="4"/>
  <c r="BE64" i="4"/>
  <c r="BC64" i="4"/>
  <c r="BB64" i="4"/>
  <c r="BA64" i="4"/>
  <c r="AY64" i="4"/>
  <c r="AW64" i="4"/>
  <c r="AU64" i="4"/>
  <c r="AS64" i="4"/>
  <c r="AQ64" i="4"/>
  <c r="AO64" i="4"/>
  <c r="AM64" i="4"/>
  <c r="AK64" i="4"/>
  <c r="AI64" i="4"/>
  <c r="BW63" i="4"/>
  <c r="BU63" i="4"/>
  <c r="BS63" i="4"/>
  <c r="BQ63" i="4"/>
  <c r="BO63" i="4"/>
  <c r="BM63" i="4"/>
  <c r="BK63" i="4"/>
  <c r="BI63" i="4"/>
  <c r="BG63" i="4"/>
  <c r="BE63" i="4"/>
  <c r="BC63" i="4"/>
  <c r="BB63" i="4"/>
  <c r="BA63" i="4"/>
  <c r="AY63" i="4"/>
  <c r="AW63" i="4"/>
  <c r="AU63" i="4"/>
  <c r="AS63" i="4"/>
  <c r="AQ63" i="4"/>
  <c r="AO63" i="4"/>
  <c r="AM63" i="4"/>
  <c r="AK63" i="4"/>
  <c r="AI63" i="4"/>
  <c r="BW62" i="4"/>
  <c r="BU62" i="4"/>
  <c r="BS62" i="4"/>
  <c r="BQ62" i="4"/>
  <c r="BO62" i="4"/>
  <c r="BM62" i="4"/>
  <c r="BK62" i="4"/>
  <c r="BI62" i="4"/>
  <c r="BG62" i="4"/>
  <c r="BE62" i="4"/>
  <c r="BC62" i="4"/>
  <c r="BB62" i="4"/>
  <c r="BA62" i="4"/>
  <c r="AY62" i="4"/>
  <c r="AW62" i="4"/>
  <c r="AU62" i="4"/>
  <c r="AS62" i="4"/>
  <c r="AQ62" i="4"/>
  <c r="AO62" i="4"/>
  <c r="AM62" i="4"/>
  <c r="AK62" i="4"/>
  <c r="AI62" i="4"/>
  <c r="BW61" i="4"/>
  <c r="BU61" i="4"/>
  <c r="BS61" i="4"/>
  <c r="BQ61" i="4"/>
  <c r="BO61" i="4"/>
  <c r="BM61" i="4"/>
  <c r="BK61" i="4"/>
  <c r="BI61" i="4"/>
  <c r="BG61" i="4"/>
  <c r="BE61" i="4"/>
  <c r="BC61" i="4"/>
  <c r="BB61" i="4"/>
  <c r="BA61" i="4"/>
  <c r="AY61" i="4"/>
  <c r="AW61" i="4"/>
  <c r="AU61" i="4"/>
  <c r="AS61" i="4"/>
  <c r="AQ61" i="4"/>
  <c r="AO61" i="4"/>
  <c r="AM61" i="4"/>
  <c r="AK61" i="4"/>
  <c r="AI61" i="4"/>
  <c r="BW53" i="4"/>
  <c r="BU53" i="4"/>
  <c r="BS53" i="4"/>
  <c r="BQ53" i="4"/>
  <c r="BO53" i="4"/>
  <c r="BM53" i="4"/>
  <c r="BK53" i="4"/>
  <c r="BI53" i="4"/>
  <c r="BG53" i="4"/>
  <c r="BE53" i="4"/>
  <c r="BC53" i="4"/>
  <c r="BB53" i="4"/>
  <c r="BA53" i="4"/>
  <c r="AY53" i="4"/>
  <c r="AW53" i="4"/>
  <c r="AU53" i="4"/>
  <c r="AS53" i="4"/>
  <c r="AQ53" i="4"/>
  <c r="AO53" i="4"/>
  <c r="AM53" i="4"/>
  <c r="AK53" i="4"/>
  <c r="AI53" i="4"/>
  <c r="BW52" i="4"/>
  <c r="BU52" i="4"/>
  <c r="BS52" i="4"/>
  <c r="BQ52" i="4"/>
  <c r="BO52" i="4"/>
  <c r="BM52" i="4"/>
  <c r="BK52" i="4"/>
  <c r="BI52" i="4"/>
  <c r="BG52" i="4"/>
  <c r="BE52" i="4"/>
  <c r="BC52" i="4"/>
  <c r="BB52" i="4"/>
  <c r="BA52" i="4"/>
  <c r="AY52" i="4"/>
  <c r="AW52" i="4"/>
  <c r="AU52" i="4"/>
  <c r="AS52" i="4"/>
  <c r="AQ52" i="4"/>
  <c r="AO52" i="4"/>
  <c r="AM52" i="4"/>
  <c r="AK52" i="4"/>
  <c r="AI52" i="4"/>
  <c r="BW51" i="4"/>
  <c r="BU51" i="4"/>
  <c r="BS51" i="4"/>
  <c r="BQ51" i="4"/>
  <c r="BO51" i="4"/>
  <c r="BM51" i="4"/>
  <c r="BK51" i="4"/>
  <c r="BI51" i="4"/>
  <c r="BG51" i="4"/>
  <c r="BE51" i="4"/>
  <c r="BC51" i="4"/>
  <c r="BB51" i="4"/>
  <c r="BA51" i="4"/>
  <c r="AY51" i="4"/>
  <c r="AW51" i="4"/>
  <c r="AU51" i="4"/>
  <c r="AS51" i="4"/>
  <c r="AQ51" i="4"/>
  <c r="AO51" i="4"/>
  <c r="AM51" i="4"/>
  <c r="AK51" i="4"/>
  <c r="AI51" i="4"/>
  <c r="BW50" i="4"/>
  <c r="BU50" i="4"/>
  <c r="BS50" i="4"/>
  <c r="BQ50" i="4"/>
  <c r="BO50" i="4"/>
  <c r="BM50" i="4"/>
  <c r="BK50" i="4"/>
  <c r="BI50" i="4"/>
  <c r="BG50" i="4"/>
  <c r="BE50" i="4"/>
  <c r="BC50" i="4"/>
  <c r="BB50" i="4"/>
  <c r="BA50" i="4"/>
  <c r="AY50" i="4"/>
  <c r="AW50" i="4"/>
  <c r="AU50" i="4"/>
  <c r="AS50" i="4"/>
  <c r="AQ50" i="4"/>
  <c r="AO50" i="4"/>
  <c r="AM50" i="4"/>
  <c r="AK50" i="4"/>
  <c r="AI50" i="4"/>
  <c r="BW49" i="4"/>
  <c r="BU49" i="4"/>
  <c r="BS49" i="4"/>
  <c r="BQ49" i="4"/>
  <c r="BO49" i="4"/>
  <c r="BM49" i="4"/>
  <c r="BK49" i="4"/>
  <c r="BI49" i="4"/>
  <c r="BG49" i="4"/>
  <c r="BE49" i="4"/>
  <c r="BC49" i="4"/>
  <c r="BB49" i="4"/>
  <c r="BA49" i="4"/>
  <c r="AY49" i="4"/>
  <c r="AW49" i="4"/>
  <c r="AU49" i="4"/>
  <c r="AS49" i="4"/>
  <c r="AQ49" i="4"/>
  <c r="AO49" i="4"/>
  <c r="AM49" i="4"/>
  <c r="AK49" i="4"/>
  <c r="AI49" i="4"/>
  <c r="BW48" i="4"/>
  <c r="BU48" i="4"/>
  <c r="BS48" i="4"/>
  <c r="BQ48" i="4"/>
  <c r="BO48" i="4"/>
  <c r="BM48" i="4"/>
  <c r="BK48" i="4"/>
  <c r="BI48" i="4"/>
  <c r="BG48" i="4"/>
  <c r="BE48" i="4"/>
  <c r="BC48" i="4"/>
  <c r="BB48" i="4"/>
  <c r="BA48" i="4"/>
  <c r="AY48" i="4"/>
  <c r="AW48" i="4"/>
  <c r="AU48" i="4"/>
  <c r="AS48" i="4"/>
  <c r="AQ48" i="4"/>
  <c r="AO48" i="4"/>
  <c r="AM48" i="4"/>
  <c r="AK48" i="4"/>
  <c r="AI48" i="4"/>
  <c r="BW47" i="4"/>
  <c r="BU47" i="4"/>
  <c r="BS47" i="4"/>
  <c r="BQ47" i="4"/>
  <c r="BO47" i="4"/>
  <c r="BM47" i="4"/>
  <c r="BK47" i="4"/>
  <c r="BI47" i="4"/>
  <c r="BG47" i="4"/>
  <c r="BE47" i="4"/>
  <c r="BC47" i="4"/>
  <c r="BB47" i="4"/>
  <c r="BA47" i="4"/>
  <c r="AY47" i="4"/>
  <c r="AW47" i="4"/>
  <c r="AU47" i="4"/>
  <c r="AS47" i="4"/>
  <c r="AQ47" i="4"/>
  <c r="AO47" i="4"/>
  <c r="AM47" i="4"/>
  <c r="AK47" i="4"/>
  <c r="AI47" i="4"/>
  <c r="BW43" i="4"/>
  <c r="BU43" i="4"/>
  <c r="BS43" i="4"/>
  <c r="BQ43" i="4"/>
  <c r="BO43" i="4"/>
  <c r="BM43" i="4"/>
  <c r="BK43" i="4"/>
  <c r="BI43" i="4"/>
  <c r="BG43" i="4"/>
  <c r="BE43" i="4"/>
  <c r="BC43" i="4"/>
  <c r="BB43" i="4"/>
  <c r="BA43" i="4"/>
  <c r="AY43" i="4"/>
  <c r="AW43" i="4"/>
  <c r="AU43" i="4"/>
  <c r="AS43" i="4"/>
  <c r="AQ43" i="4"/>
  <c r="AO43" i="4"/>
  <c r="AM43" i="4"/>
  <c r="AK43" i="4"/>
  <c r="AI43" i="4"/>
  <c r="BW42" i="4"/>
  <c r="BU42" i="4"/>
  <c r="BS42" i="4"/>
  <c r="BQ42" i="4"/>
  <c r="BO42" i="4"/>
  <c r="BM42" i="4"/>
  <c r="BK42" i="4"/>
  <c r="BI42" i="4"/>
  <c r="BG42" i="4"/>
  <c r="BE42" i="4"/>
  <c r="BC42" i="4"/>
  <c r="BB42" i="4"/>
  <c r="BA42" i="4"/>
  <c r="AY42" i="4"/>
  <c r="AW42" i="4"/>
  <c r="AU42" i="4"/>
  <c r="AS42" i="4"/>
  <c r="AQ42" i="4"/>
  <c r="AO42" i="4"/>
  <c r="AM42" i="4"/>
  <c r="AK42" i="4"/>
  <c r="AI42" i="4"/>
  <c r="BW41" i="4"/>
  <c r="BU41" i="4"/>
  <c r="BS41" i="4"/>
  <c r="BQ41" i="4"/>
  <c r="BO41" i="4"/>
  <c r="BM41" i="4"/>
  <c r="BK41" i="4"/>
  <c r="BI41" i="4"/>
  <c r="BG41" i="4"/>
  <c r="BE41" i="4"/>
  <c r="BC41" i="4"/>
  <c r="BB41" i="4"/>
  <c r="BA41" i="4"/>
  <c r="AY41" i="4"/>
  <c r="AW41" i="4"/>
  <c r="AU41" i="4"/>
  <c r="AS41" i="4"/>
  <c r="AQ41" i="4"/>
  <c r="AO41" i="4"/>
  <c r="AM41" i="4"/>
  <c r="AK41" i="4"/>
  <c r="AI41" i="4"/>
  <c r="BW40" i="4"/>
  <c r="BU40" i="4"/>
  <c r="BS40" i="4"/>
  <c r="BQ40" i="4"/>
  <c r="BO40" i="4"/>
  <c r="BM40" i="4"/>
  <c r="BK40" i="4"/>
  <c r="BI40" i="4"/>
  <c r="BG40" i="4"/>
  <c r="BE40" i="4"/>
  <c r="BC40" i="4"/>
  <c r="BB40" i="4"/>
  <c r="BA40" i="4"/>
  <c r="AY40" i="4"/>
  <c r="AW40" i="4"/>
  <c r="AU40" i="4"/>
  <c r="AS40" i="4"/>
  <c r="AQ40" i="4"/>
  <c r="AO40" i="4"/>
  <c r="AM40" i="4"/>
  <c r="AK40" i="4"/>
  <c r="AI40" i="4"/>
  <c r="BW39" i="4"/>
  <c r="BU39" i="4"/>
  <c r="BS39" i="4"/>
  <c r="BQ39" i="4"/>
  <c r="BO39" i="4"/>
  <c r="BM39" i="4"/>
  <c r="BK39" i="4"/>
  <c r="BI39" i="4"/>
  <c r="BG39" i="4"/>
  <c r="BE39" i="4"/>
  <c r="BC39" i="4"/>
  <c r="BB39" i="4"/>
  <c r="BA39" i="4"/>
  <c r="AY39" i="4"/>
  <c r="AW39" i="4"/>
  <c r="AU39" i="4"/>
  <c r="AS39" i="4"/>
  <c r="AQ39" i="4"/>
  <c r="AO39" i="4"/>
  <c r="AM39" i="4"/>
  <c r="AK39" i="4"/>
  <c r="AI39" i="4"/>
  <c r="BW38" i="4"/>
  <c r="BU38" i="4"/>
  <c r="BS38" i="4"/>
  <c r="BQ38" i="4"/>
  <c r="BO38" i="4"/>
  <c r="BM38" i="4"/>
  <c r="BK38" i="4"/>
  <c r="BI38" i="4"/>
  <c r="BG38" i="4"/>
  <c r="BE38" i="4"/>
  <c r="BC38" i="4"/>
  <c r="BB38" i="4"/>
  <c r="BA38" i="4"/>
  <c r="AY38" i="4"/>
  <c r="AW38" i="4"/>
  <c r="AU38" i="4"/>
  <c r="AS38" i="4"/>
  <c r="AQ38" i="4"/>
  <c r="AO38" i="4"/>
  <c r="AM38" i="4"/>
  <c r="AK38" i="4"/>
  <c r="AI38" i="4"/>
  <c r="BW37" i="4"/>
  <c r="BU37" i="4"/>
  <c r="BS37" i="4"/>
  <c r="BQ37" i="4"/>
  <c r="BO37" i="4"/>
  <c r="BM37" i="4"/>
  <c r="BK37" i="4"/>
  <c r="BI37" i="4"/>
  <c r="BG37" i="4"/>
  <c r="BE37" i="4"/>
  <c r="BC37" i="4"/>
  <c r="BB37" i="4"/>
  <c r="BA37" i="4"/>
  <c r="AY37" i="4"/>
  <c r="AW37" i="4"/>
  <c r="AU37" i="4"/>
  <c r="AS37" i="4"/>
  <c r="AQ37" i="4"/>
  <c r="AO37" i="4"/>
  <c r="AM37" i="4"/>
  <c r="AK37" i="4"/>
  <c r="AI37" i="4"/>
  <c r="BW33" i="4"/>
  <c r="BU33" i="4"/>
  <c r="BS33" i="4"/>
  <c r="BQ33" i="4"/>
  <c r="BO33" i="4"/>
  <c r="BM33" i="4"/>
  <c r="BK33" i="4"/>
  <c r="BI33" i="4"/>
  <c r="BG33" i="4"/>
  <c r="BE33" i="4"/>
  <c r="BC33" i="4"/>
  <c r="BB33" i="4"/>
  <c r="BA33" i="4"/>
  <c r="AY33" i="4"/>
  <c r="AW33" i="4"/>
  <c r="AU33" i="4"/>
  <c r="AS33" i="4"/>
  <c r="AQ33" i="4"/>
  <c r="AO33" i="4"/>
  <c r="AM33" i="4"/>
  <c r="AK33" i="4"/>
  <c r="AI33" i="4"/>
  <c r="BW32" i="4"/>
  <c r="BU32" i="4"/>
  <c r="BS32" i="4"/>
  <c r="BQ32" i="4"/>
  <c r="BO32" i="4"/>
  <c r="BM32" i="4"/>
  <c r="BK32" i="4"/>
  <c r="BI32" i="4"/>
  <c r="BG32" i="4"/>
  <c r="BE32" i="4"/>
  <c r="BC32" i="4"/>
  <c r="BB32" i="4"/>
  <c r="BA32" i="4"/>
  <c r="AY32" i="4"/>
  <c r="AW32" i="4"/>
  <c r="AU32" i="4"/>
  <c r="AS32" i="4"/>
  <c r="AQ32" i="4"/>
  <c r="AO32" i="4"/>
  <c r="AM32" i="4"/>
  <c r="AK32" i="4"/>
  <c r="AI32" i="4"/>
  <c r="BW31" i="4"/>
  <c r="BU31" i="4"/>
  <c r="BS31" i="4"/>
  <c r="BQ31" i="4"/>
  <c r="BO31" i="4"/>
  <c r="BM31" i="4"/>
  <c r="BK31" i="4"/>
  <c r="BI31" i="4"/>
  <c r="BG31" i="4"/>
  <c r="BE31" i="4"/>
  <c r="BC31" i="4"/>
  <c r="BB31" i="4"/>
  <c r="BA31" i="4"/>
  <c r="AY31" i="4"/>
  <c r="AW31" i="4"/>
  <c r="AU31" i="4"/>
  <c r="AS31" i="4"/>
  <c r="AQ31" i="4"/>
  <c r="AO31" i="4"/>
  <c r="AM31" i="4"/>
  <c r="AK31" i="4"/>
  <c r="AI31" i="4"/>
  <c r="BW30" i="4"/>
  <c r="BU30" i="4"/>
  <c r="BS30" i="4"/>
  <c r="BQ30" i="4"/>
  <c r="BO30" i="4"/>
  <c r="BM30" i="4"/>
  <c r="BK30" i="4"/>
  <c r="BI30" i="4"/>
  <c r="BG30" i="4"/>
  <c r="BE30" i="4"/>
  <c r="BC30" i="4"/>
  <c r="BB30" i="4"/>
  <c r="BA30" i="4"/>
  <c r="AY30" i="4"/>
  <c r="AW30" i="4"/>
  <c r="AU30" i="4"/>
  <c r="AS30" i="4"/>
  <c r="AQ30" i="4"/>
  <c r="AO30" i="4"/>
  <c r="AM30" i="4"/>
  <c r="AK30" i="4"/>
  <c r="AI30" i="4"/>
  <c r="BW29" i="4"/>
  <c r="BU29" i="4"/>
  <c r="BS29" i="4"/>
  <c r="BQ29" i="4"/>
  <c r="BO29" i="4"/>
  <c r="BM29" i="4"/>
  <c r="BK29" i="4"/>
  <c r="BI29" i="4"/>
  <c r="BG29" i="4"/>
  <c r="BE29" i="4"/>
  <c r="BC29" i="4"/>
  <c r="BB29" i="4"/>
  <c r="BA29" i="4"/>
  <c r="AY29" i="4"/>
  <c r="AW29" i="4"/>
  <c r="AU29" i="4"/>
  <c r="AS29" i="4"/>
  <c r="AQ29" i="4"/>
  <c r="AO29" i="4"/>
  <c r="AM29" i="4"/>
  <c r="AK29" i="4"/>
  <c r="AI29" i="4"/>
  <c r="BW28" i="4"/>
  <c r="BU28" i="4"/>
  <c r="BS28" i="4"/>
  <c r="BQ28" i="4"/>
  <c r="BO28" i="4"/>
  <c r="BM28" i="4"/>
  <c r="BK28" i="4"/>
  <c r="BI28" i="4"/>
  <c r="BG28" i="4"/>
  <c r="BE28" i="4"/>
  <c r="BC28" i="4"/>
  <c r="BB28" i="4"/>
  <c r="BA28" i="4"/>
  <c r="AY28" i="4"/>
  <c r="AW28" i="4"/>
  <c r="AU28" i="4"/>
  <c r="AS28" i="4"/>
  <c r="AQ28" i="4"/>
  <c r="AO28" i="4"/>
  <c r="AM28" i="4"/>
  <c r="AK28" i="4"/>
  <c r="AI28" i="4"/>
  <c r="AH27" i="4"/>
  <c r="AH17" i="4"/>
  <c r="AH7" i="4"/>
  <c r="C37" i="1"/>
  <c r="C36" i="1"/>
  <c r="C35" i="1"/>
  <c r="C34" i="1"/>
  <c r="C33" i="1"/>
  <c r="C32" i="1"/>
  <c r="C31" i="1"/>
  <c r="C30" i="1"/>
  <c r="C29" i="1"/>
  <c r="C28" i="1"/>
  <c r="C27" i="1"/>
  <c r="C26" i="1"/>
  <c r="C25" i="1"/>
  <c r="C24" i="1"/>
  <c r="C22" i="1"/>
  <c r="C21" i="1"/>
  <c r="C20" i="1"/>
  <c r="C19" i="1"/>
  <c r="C18" i="1"/>
  <c r="C17" i="1"/>
  <c r="C16" i="1"/>
  <c r="C15" i="1"/>
  <c r="C14" i="1"/>
  <c r="CM54" i="4"/>
  <c r="CL54" i="4"/>
  <c r="CK54" i="4"/>
  <c r="CJ54" i="4"/>
  <c r="CM53" i="4"/>
  <c r="CL53" i="4"/>
  <c r="CK53" i="4"/>
  <c r="CJ53" i="4"/>
  <c r="CM52" i="4"/>
  <c r="CL52" i="4"/>
  <c r="CK52" i="4"/>
  <c r="CJ52" i="4"/>
  <c r="CM51" i="4"/>
  <c r="CL51" i="4"/>
  <c r="CK51" i="4"/>
  <c r="CJ51" i="4"/>
  <c r="CM50" i="4"/>
  <c r="CL50" i="4"/>
  <c r="CK50" i="4"/>
  <c r="CJ50" i="4"/>
  <c r="CM49" i="4"/>
  <c r="CL49" i="4"/>
  <c r="CK49" i="4"/>
  <c r="CJ49" i="4"/>
  <c r="CM48" i="4"/>
  <c r="CL48" i="4"/>
  <c r="CK48" i="4"/>
  <c r="CJ48" i="4"/>
  <c r="CM47" i="4"/>
  <c r="CL47" i="4"/>
  <c r="CK47" i="4"/>
  <c r="CJ47" i="4"/>
  <c r="CM44" i="4"/>
  <c r="CL44" i="4"/>
  <c r="CK44" i="4"/>
  <c r="CJ44" i="4"/>
  <c r="CM43" i="4"/>
  <c r="CL43" i="4"/>
  <c r="CK43" i="4"/>
  <c r="CJ43" i="4"/>
  <c r="CM42" i="4"/>
  <c r="CL42" i="4"/>
  <c r="CK42" i="4"/>
  <c r="CJ42" i="4"/>
  <c r="CM41" i="4"/>
  <c r="CL41" i="4"/>
  <c r="CK41" i="4"/>
  <c r="CJ41" i="4"/>
  <c r="CM40" i="4"/>
  <c r="CL40" i="4"/>
  <c r="CK40" i="4"/>
  <c r="CJ40" i="4"/>
  <c r="CM39" i="4"/>
  <c r="CL39" i="4"/>
  <c r="CK39" i="4"/>
  <c r="CJ39" i="4"/>
  <c r="CM38" i="4"/>
  <c r="CL38" i="4"/>
  <c r="CK38" i="4"/>
  <c r="CJ38" i="4"/>
  <c r="CM37" i="4"/>
  <c r="CL37" i="4"/>
  <c r="CK37" i="4"/>
  <c r="CJ37" i="4"/>
  <c r="CM34" i="4"/>
  <c r="CL34" i="4"/>
  <c r="CK34" i="4"/>
  <c r="CJ34" i="4"/>
  <c r="CM33" i="4"/>
  <c r="CL33" i="4"/>
  <c r="CK33" i="4"/>
  <c r="CJ33" i="4"/>
  <c r="CM32" i="4"/>
  <c r="CL32" i="4"/>
  <c r="CK32" i="4"/>
  <c r="CJ32" i="4"/>
  <c r="CM31" i="4"/>
  <c r="CL31" i="4"/>
  <c r="CK31" i="4"/>
  <c r="CJ31" i="4"/>
  <c r="CM30" i="4"/>
  <c r="CL30" i="4"/>
  <c r="CK30" i="4"/>
  <c r="CJ30" i="4"/>
  <c r="CM29" i="4"/>
  <c r="CL29" i="4"/>
  <c r="CK29" i="4"/>
  <c r="CJ29" i="4"/>
  <c r="CM28" i="4"/>
  <c r="CL28" i="4"/>
  <c r="CK28" i="4"/>
  <c r="CJ28" i="4"/>
  <c r="CM27" i="4"/>
  <c r="CL27" i="4"/>
  <c r="CK27" i="4"/>
  <c r="CJ27" i="4"/>
  <c r="CM24" i="4"/>
  <c r="CL24" i="4"/>
  <c r="CK24" i="4"/>
  <c r="CJ24" i="4"/>
  <c r="CM23" i="4"/>
  <c r="CL23" i="4"/>
  <c r="CK23" i="4"/>
  <c r="CJ23" i="4"/>
  <c r="CM22" i="4"/>
  <c r="CL22" i="4"/>
  <c r="CK22" i="4"/>
  <c r="CJ22" i="4"/>
  <c r="CM21" i="4"/>
  <c r="CL21" i="4"/>
  <c r="CK21" i="4"/>
  <c r="CJ21" i="4"/>
  <c r="CM20" i="4"/>
  <c r="CL20" i="4"/>
  <c r="CK20" i="4"/>
  <c r="CJ20" i="4"/>
  <c r="CM19" i="4"/>
  <c r="CL19" i="4"/>
  <c r="CK19" i="4"/>
  <c r="CJ19" i="4"/>
  <c r="CM18" i="4"/>
  <c r="CL18" i="4"/>
  <c r="CK18" i="4"/>
  <c r="CJ18" i="4"/>
  <c r="CM17" i="4"/>
  <c r="CL17" i="4"/>
  <c r="CK17" i="4"/>
  <c r="CJ17" i="4"/>
  <c r="CM14" i="4"/>
  <c r="CL14" i="4"/>
  <c r="CK14" i="4"/>
  <c r="CJ14" i="4"/>
  <c r="CM13" i="4"/>
  <c r="CL13" i="4"/>
  <c r="CK13" i="4"/>
  <c r="CJ13" i="4"/>
  <c r="CM12" i="4"/>
  <c r="CL12" i="4"/>
  <c r="CK12" i="4"/>
  <c r="CJ12" i="4"/>
  <c r="CM11" i="4"/>
  <c r="CL11" i="4"/>
  <c r="CK11" i="4"/>
  <c r="CJ11" i="4"/>
  <c r="CM10" i="4"/>
  <c r="CL10" i="4"/>
  <c r="CK10" i="4"/>
  <c r="CJ10" i="4"/>
  <c r="CM9" i="4"/>
  <c r="CL9" i="4"/>
  <c r="CK9" i="4"/>
  <c r="CJ9" i="4"/>
  <c r="CM8" i="4"/>
  <c r="CL8" i="4"/>
  <c r="CK8" i="4"/>
  <c r="CJ8" i="4"/>
  <c r="CM7" i="4"/>
  <c r="CL7" i="4"/>
  <c r="CK7" i="4"/>
  <c r="CJ7" i="4"/>
  <c r="CH54" i="4"/>
  <c r="CI53" i="4"/>
  <c r="CI52" i="4"/>
  <c r="CI51" i="4"/>
  <c r="CI50" i="4"/>
  <c r="CI49" i="4"/>
  <c r="CI48" i="4"/>
  <c r="CH47" i="4"/>
  <c r="CH44" i="4"/>
  <c r="CI43" i="4"/>
  <c r="CI42" i="4"/>
  <c r="CI41" i="4"/>
  <c r="CI40" i="4"/>
  <c r="CI39" i="4"/>
  <c r="CI38" i="4"/>
  <c r="CH37" i="4"/>
  <c r="CH34" i="4"/>
  <c r="CI33" i="4"/>
  <c r="CI32" i="4"/>
  <c r="CI31" i="4"/>
  <c r="CI30" i="4"/>
  <c r="CI29" i="4"/>
  <c r="CI28" i="4"/>
  <c r="CH27" i="4"/>
  <c r="CH24" i="4"/>
  <c r="CI23" i="4"/>
  <c r="CI22" i="4"/>
  <c r="CI21" i="4"/>
  <c r="CI20" i="4"/>
  <c r="CI19" i="4"/>
  <c r="CI18" i="4"/>
  <c r="CI17" i="4"/>
  <c r="CM98" i="4"/>
  <c r="CL98" i="4"/>
  <c r="CK98" i="4"/>
  <c r="CJ98" i="4"/>
  <c r="CM97" i="4"/>
  <c r="CL97" i="4"/>
  <c r="CK97" i="4"/>
  <c r="CJ97" i="4"/>
  <c r="CM96" i="4"/>
  <c r="CL96" i="4"/>
  <c r="CK96" i="4"/>
  <c r="CJ96" i="4"/>
  <c r="CM95" i="4"/>
  <c r="CL95" i="4"/>
  <c r="CK95" i="4"/>
  <c r="CJ95" i="4"/>
  <c r="CM94" i="4"/>
  <c r="CL94" i="4"/>
  <c r="CK94" i="4"/>
  <c r="CJ94" i="4"/>
  <c r="CM93" i="4"/>
  <c r="CL93" i="4"/>
  <c r="CK93" i="4"/>
  <c r="CJ93" i="4"/>
  <c r="CM92" i="4"/>
  <c r="CL92" i="4"/>
  <c r="CK92" i="4"/>
  <c r="CJ92" i="4"/>
  <c r="CM91" i="4"/>
  <c r="CL91" i="4"/>
  <c r="CK91" i="4"/>
  <c r="CJ91" i="4"/>
  <c r="CM88" i="4"/>
  <c r="CL88" i="4"/>
  <c r="CK88" i="4"/>
  <c r="CJ88" i="4"/>
  <c r="CM87" i="4"/>
  <c r="CL87" i="4"/>
  <c r="CK87" i="4"/>
  <c r="CJ87" i="4"/>
  <c r="CM86" i="4"/>
  <c r="CL86" i="4"/>
  <c r="CK86" i="4"/>
  <c r="CJ86" i="4"/>
  <c r="CM85" i="4"/>
  <c r="CL85" i="4"/>
  <c r="CK85" i="4"/>
  <c r="CJ85" i="4"/>
  <c r="CM84" i="4"/>
  <c r="CL84" i="4"/>
  <c r="CK84" i="4"/>
  <c r="CJ84" i="4"/>
  <c r="CM83" i="4"/>
  <c r="CL83" i="4"/>
  <c r="CK83" i="4"/>
  <c r="CJ83" i="4"/>
  <c r="CM82" i="4"/>
  <c r="CL82" i="4"/>
  <c r="CK82" i="4"/>
  <c r="CJ82" i="4"/>
  <c r="CM81" i="4"/>
  <c r="CL81" i="4"/>
  <c r="CK81" i="4"/>
  <c r="CJ81" i="4"/>
  <c r="CM78" i="4"/>
  <c r="CL78" i="4"/>
  <c r="CK78" i="4"/>
  <c r="CJ78" i="4"/>
  <c r="CM77" i="4"/>
  <c r="CL77" i="4"/>
  <c r="CK77" i="4"/>
  <c r="CJ77" i="4"/>
  <c r="CM76" i="4"/>
  <c r="CL76" i="4"/>
  <c r="CK76" i="4"/>
  <c r="CJ76" i="4"/>
  <c r="CM75" i="4"/>
  <c r="CL75" i="4"/>
  <c r="CK75" i="4"/>
  <c r="CJ75" i="4"/>
  <c r="CM74" i="4"/>
  <c r="CL74" i="4"/>
  <c r="CK74" i="4"/>
  <c r="CJ74" i="4"/>
  <c r="CM73" i="4"/>
  <c r="CL73" i="4"/>
  <c r="CK73" i="4"/>
  <c r="CJ73" i="4"/>
  <c r="CM72" i="4"/>
  <c r="CL72" i="4"/>
  <c r="CK72" i="4"/>
  <c r="CJ72" i="4"/>
  <c r="CM71" i="4"/>
  <c r="CL71" i="4"/>
  <c r="CK71" i="4"/>
  <c r="CJ71" i="4"/>
  <c r="CM68" i="4"/>
  <c r="CL68" i="4"/>
  <c r="CK68" i="4"/>
  <c r="CJ68" i="4"/>
  <c r="CM67" i="4"/>
  <c r="CL67" i="4"/>
  <c r="CK67" i="4"/>
  <c r="CJ67" i="4"/>
  <c r="CM66" i="4"/>
  <c r="CL66" i="4"/>
  <c r="CK66" i="4"/>
  <c r="CJ66" i="4"/>
  <c r="CM65" i="4"/>
  <c r="CL65" i="4"/>
  <c r="CK65" i="4"/>
  <c r="CJ65" i="4"/>
  <c r="CM64" i="4"/>
  <c r="CL64" i="4"/>
  <c r="CK64" i="4"/>
  <c r="CJ64" i="4"/>
  <c r="CM63" i="4"/>
  <c r="CL63" i="4"/>
  <c r="CK63" i="4"/>
  <c r="CJ63" i="4"/>
  <c r="CM62" i="4"/>
  <c r="CL62" i="4"/>
  <c r="CK62" i="4"/>
  <c r="CJ62" i="4"/>
  <c r="CM61" i="4"/>
  <c r="CL61" i="4"/>
  <c r="CK61" i="4"/>
  <c r="CJ61" i="4"/>
  <c r="CH98" i="4"/>
  <c r="CI97" i="4"/>
  <c r="CI96" i="4"/>
  <c r="CI95" i="4"/>
  <c r="CI94" i="4"/>
  <c r="CI93" i="4"/>
  <c r="CI92" i="4"/>
  <c r="CI91" i="4"/>
  <c r="CH88" i="4"/>
  <c r="CI87" i="4"/>
  <c r="CI86" i="4"/>
  <c r="CI85" i="4"/>
  <c r="CI84" i="4"/>
  <c r="CI83" i="4"/>
  <c r="CI82" i="4"/>
  <c r="CI81" i="4"/>
  <c r="CH78" i="4"/>
  <c r="CI77" i="4"/>
  <c r="CI76" i="4"/>
  <c r="CI75" i="4"/>
  <c r="CI74" i="4"/>
  <c r="CI73" i="4"/>
  <c r="CI72" i="4"/>
  <c r="CI71" i="4"/>
  <c r="CH68" i="4"/>
  <c r="CI67" i="4"/>
  <c r="CI66" i="4"/>
  <c r="CI65" i="4"/>
  <c r="CI64" i="4"/>
  <c r="CI63" i="4"/>
  <c r="CI62" i="4"/>
  <c r="CH61" i="4"/>
  <c r="CM162" i="4"/>
  <c r="CM161" i="4"/>
  <c r="CM160" i="4"/>
  <c r="CM159" i="4"/>
  <c r="CM158" i="4"/>
  <c r="CM157" i="4"/>
  <c r="CM156" i="4"/>
  <c r="CM155" i="4"/>
  <c r="CM152" i="4"/>
  <c r="CM151" i="4"/>
  <c r="CM150" i="4"/>
  <c r="CM149" i="4"/>
  <c r="CM148" i="4"/>
  <c r="CM147" i="4"/>
  <c r="CM146" i="4"/>
  <c r="CM145" i="4"/>
  <c r="CM142" i="4"/>
  <c r="CM141" i="4"/>
  <c r="CM140" i="4"/>
  <c r="CM139" i="4"/>
  <c r="CM138" i="4"/>
  <c r="CM137" i="4"/>
  <c r="CM136" i="4"/>
  <c r="CM135" i="4"/>
  <c r="CM132" i="4"/>
  <c r="CM131" i="4"/>
  <c r="CM130" i="4"/>
  <c r="CM129" i="4"/>
  <c r="CM128" i="4"/>
  <c r="CM127" i="4"/>
  <c r="CM126" i="4"/>
  <c r="CM125" i="4"/>
  <c r="CM122" i="4"/>
  <c r="CM121" i="4"/>
  <c r="CM120" i="4"/>
  <c r="CM119" i="4"/>
  <c r="CM118" i="4"/>
  <c r="CM117" i="4"/>
  <c r="CM116" i="4"/>
  <c r="CM115" i="4"/>
  <c r="CL162" i="4"/>
  <c r="CL161" i="4"/>
  <c r="CL160" i="4"/>
  <c r="CL159" i="4"/>
  <c r="CL158" i="4"/>
  <c r="CL157" i="4"/>
  <c r="CL156" i="4"/>
  <c r="CL155" i="4"/>
  <c r="CL152" i="4"/>
  <c r="CL151" i="4"/>
  <c r="CL150" i="4"/>
  <c r="CL149" i="4"/>
  <c r="CL148" i="4"/>
  <c r="CL147" i="4"/>
  <c r="CL146" i="4"/>
  <c r="CL145" i="4"/>
  <c r="CL142" i="4"/>
  <c r="CL141" i="4"/>
  <c r="CL140" i="4"/>
  <c r="CL139" i="4"/>
  <c r="CL138" i="4"/>
  <c r="CL137" i="4"/>
  <c r="CL136" i="4"/>
  <c r="CL135" i="4"/>
  <c r="CL132" i="4"/>
  <c r="CL131" i="4"/>
  <c r="CL130" i="4"/>
  <c r="CL129" i="4"/>
  <c r="CL128" i="4"/>
  <c r="CL127" i="4"/>
  <c r="CL126" i="4"/>
  <c r="CL125" i="4"/>
  <c r="CL122" i="4"/>
  <c r="CL121" i="4"/>
  <c r="CL120" i="4"/>
  <c r="CL119" i="4"/>
  <c r="CL118" i="4"/>
  <c r="CL117" i="4"/>
  <c r="CL116" i="4"/>
  <c r="CL115" i="4"/>
  <c r="CK162" i="4"/>
  <c r="CK161" i="4"/>
  <c r="CK160" i="4"/>
  <c r="CK159" i="4"/>
  <c r="CK158" i="4"/>
  <c r="CK157" i="4"/>
  <c r="CK156" i="4"/>
  <c r="CK155" i="4"/>
  <c r="CK152" i="4"/>
  <c r="CK151" i="4"/>
  <c r="CK150" i="4"/>
  <c r="CK149" i="4"/>
  <c r="CK148" i="4"/>
  <c r="CK147" i="4"/>
  <c r="CK146" i="4"/>
  <c r="CK145" i="4"/>
  <c r="CK142" i="4"/>
  <c r="CK141" i="4"/>
  <c r="CK140" i="4"/>
  <c r="CK139" i="4"/>
  <c r="CK138" i="4"/>
  <c r="CK137" i="4"/>
  <c r="CK136" i="4"/>
  <c r="CK135" i="4"/>
  <c r="CK132" i="4"/>
  <c r="CK131" i="4"/>
  <c r="CK130" i="4"/>
  <c r="CK129" i="4"/>
  <c r="CK128" i="4"/>
  <c r="CK127" i="4"/>
  <c r="CK126" i="4"/>
  <c r="CK125" i="4"/>
  <c r="CK122" i="4"/>
  <c r="CK121" i="4"/>
  <c r="CK120" i="4"/>
  <c r="CK119" i="4"/>
  <c r="CK118" i="4"/>
  <c r="CK117" i="4"/>
  <c r="CK116" i="4"/>
  <c r="CK115" i="4"/>
  <c r="CJ162" i="4"/>
  <c r="CJ161" i="4"/>
  <c r="CJ160" i="4"/>
  <c r="CJ159" i="4"/>
  <c r="CJ158" i="4"/>
  <c r="CJ157" i="4"/>
  <c r="CJ156" i="4"/>
  <c r="CJ155" i="4"/>
  <c r="CJ152" i="4"/>
  <c r="CJ151" i="4"/>
  <c r="CJ150" i="4"/>
  <c r="CJ149" i="4"/>
  <c r="CJ148" i="4"/>
  <c r="CJ147" i="4"/>
  <c r="CJ146" i="4"/>
  <c r="CJ145" i="4"/>
  <c r="CJ142" i="4"/>
  <c r="CJ141" i="4"/>
  <c r="CJ140" i="4"/>
  <c r="CJ139" i="4"/>
  <c r="CJ138" i="4"/>
  <c r="CJ137" i="4"/>
  <c r="CJ136" i="4"/>
  <c r="CJ135" i="4"/>
  <c r="CJ132" i="4"/>
  <c r="CJ131" i="4"/>
  <c r="CJ130" i="4"/>
  <c r="CJ129" i="4"/>
  <c r="CJ128" i="4"/>
  <c r="CJ127" i="4"/>
  <c r="CJ126" i="4"/>
  <c r="CJ125" i="4"/>
  <c r="CJ122" i="4"/>
  <c r="CJ121" i="4"/>
  <c r="CJ120" i="4"/>
  <c r="CJ119" i="4"/>
  <c r="CJ118" i="4"/>
  <c r="CJ117" i="4"/>
  <c r="CJ116" i="4"/>
  <c r="CJ115" i="4"/>
  <c r="CH162" i="4"/>
  <c r="CI161" i="4"/>
  <c r="CI160" i="4"/>
  <c r="CI159" i="4"/>
  <c r="CI158" i="4"/>
  <c r="CI157" i="4"/>
  <c r="CI156" i="4"/>
  <c r="CI155" i="4"/>
  <c r="CH152" i="4"/>
  <c r="CI151" i="4"/>
  <c r="CI150" i="4"/>
  <c r="CI149" i="4"/>
  <c r="CI148" i="4"/>
  <c r="CI147" i="4"/>
  <c r="CI146" i="4"/>
  <c r="CI145" i="4"/>
  <c r="CH142" i="4"/>
  <c r="CI141" i="4"/>
  <c r="CI140" i="4"/>
  <c r="CI139" i="4"/>
  <c r="CI138" i="4"/>
  <c r="CI137" i="4"/>
  <c r="CI136" i="4"/>
  <c r="CI135" i="4"/>
  <c r="CH132" i="4"/>
  <c r="CI131" i="4"/>
  <c r="CI130" i="4"/>
  <c r="CI129" i="4"/>
  <c r="CI128" i="4"/>
  <c r="CI127" i="4"/>
  <c r="CI126" i="4"/>
  <c r="CI125" i="4"/>
  <c r="CH122" i="4"/>
  <c r="CI121" i="4"/>
  <c r="CI120" i="4"/>
  <c r="CI119" i="4"/>
  <c r="CI118" i="4"/>
  <c r="CI117" i="4"/>
  <c r="CI116" i="4"/>
  <c r="CI115" i="4"/>
  <c r="DD53" i="4"/>
  <c r="DB53" i="4"/>
  <c r="CZ53" i="4"/>
  <c r="CX53" i="4"/>
  <c r="CV53" i="4"/>
  <c r="CT53" i="4"/>
  <c r="DD52" i="4"/>
  <c r="DB52" i="4"/>
  <c r="CZ52" i="4"/>
  <c r="CX52" i="4"/>
  <c r="CV52" i="4"/>
  <c r="CT52" i="4"/>
  <c r="DD51" i="4"/>
  <c r="DB51" i="4"/>
  <c r="CZ51" i="4"/>
  <c r="CX51" i="4"/>
  <c r="CV51" i="4"/>
  <c r="CT51" i="4"/>
  <c r="DD50" i="4"/>
  <c r="DB50" i="4"/>
  <c r="CZ50" i="4"/>
  <c r="CX50" i="4"/>
  <c r="CV50" i="4"/>
  <c r="CT50" i="4"/>
  <c r="DD49" i="4"/>
  <c r="DB49" i="4"/>
  <c r="CZ49" i="4"/>
  <c r="CX49" i="4"/>
  <c r="CV49" i="4"/>
  <c r="CT49" i="4"/>
  <c r="DD48" i="4"/>
  <c r="DB48" i="4"/>
  <c r="CZ48" i="4"/>
  <c r="CX48" i="4"/>
  <c r="CV48" i="4"/>
  <c r="CT48" i="4"/>
  <c r="DD47" i="4"/>
  <c r="DB47" i="4"/>
  <c r="CZ47" i="4"/>
  <c r="CX47" i="4"/>
  <c r="CV47" i="4"/>
  <c r="CT47" i="4"/>
  <c r="DD43" i="4"/>
  <c r="DB43" i="4"/>
  <c r="CZ43" i="4"/>
  <c r="CX43" i="4"/>
  <c r="CV43" i="4"/>
  <c r="CT43" i="4"/>
  <c r="DD42" i="4"/>
  <c r="DB42" i="4"/>
  <c r="CZ42" i="4"/>
  <c r="CX42" i="4"/>
  <c r="CV42" i="4"/>
  <c r="CT42" i="4"/>
  <c r="DD41" i="4"/>
  <c r="DB41" i="4"/>
  <c r="CZ41" i="4"/>
  <c r="CX41" i="4"/>
  <c r="CV41" i="4"/>
  <c r="CT41" i="4"/>
  <c r="DD40" i="4"/>
  <c r="DB40" i="4"/>
  <c r="CZ40" i="4"/>
  <c r="CX40" i="4"/>
  <c r="CV40" i="4"/>
  <c r="CT40" i="4"/>
  <c r="DD39" i="4"/>
  <c r="DB39" i="4"/>
  <c r="CZ39" i="4"/>
  <c r="CX39" i="4"/>
  <c r="CV39" i="4"/>
  <c r="CT39" i="4"/>
  <c r="DD38" i="4"/>
  <c r="DB38" i="4"/>
  <c r="CZ38" i="4"/>
  <c r="CX38" i="4"/>
  <c r="CV38" i="4"/>
  <c r="CT38" i="4"/>
  <c r="DD37" i="4"/>
  <c r="DB37" i="4"/>
  <c r="CZ37" i="4"/>
  <c r="CX37" i="4"/>
  <c r="CV37" i="4"/>
  <c r="CT37" i="4"/>
  <c r="DD33" i="4"/>
  <c r="DB33" i="4"/>
  <c r="CZ33" i="4"/>
  <c r="CX33" i="4"/>
  <c r="CV33" i="4"/>
  <c r="CT33" i="4"/>
  <c r="DD32" i="4"/>
  <c r="DB32" i="4"/>
  <c r="CZ32" i="4"/>
  <c r="CX32" i="4"/>
  <c r="CV32" i="4"/>
  <c r="CT32" i="4"/>
  <c r="DD31" i="4"/>
  <c r="DB31" i="4"/>
  <c r="CZ31" i="4"/>
  <c r="CX31" i="4"/>
  <c r="CV31" i="4"/>
  <c r="CT31" i="4"/>
  <c r="DD30" i="4"/>
  <c r="DB30" i="4"/>
  <c r="CZ30" i="4"/>
  <c r="CX30" i="4"/>
  <c r="CV30" i="4"/>
  <c r="CT30" i="4"/>
  <c r="DD29" i="4"/>
  <c r="DB29" i="4"/>
  <c r="CZ29" i="4"/>
  <c r="CX29" i="4"/>
  <c r="CV29" i="4"/>
  <c r="CT29" i="4"/>
  <c r="DD28" i="4"/>
  <c r="DB28" i="4"/>
  <c r="CZ28" i="4"/>
  <c r="CX28" i="4"/>
  <c r="CV28" i="4"/>
  <c r="CT28" i="4"/>
  <c r="DD27" i="4"/>
  <c r="DB27" i="4"/>
  <c r="CZ27" i="4"/>
  <c r="CX27" i="4"/>
  <c r="CV27" i="4"/>
  <c r="CT27" i="4"/>
  <c r="DD23" i="4"/>
  <c r="DD22" i="4"/>
  <c r="DD21" i="4"/>
  <c r="DD20" i="4"/>
  <c r="DD19" i="4"/>
  <c r="DD18" i="4"/>
  <c r="DD17" i="4"/>
  <c r="DD97" i="4"/>
  <c r="DB97" i="4"/>
  <c r="CZ97" i="4"/>
  <c r="CX97" i="4"/>
  <c r="CV97" i="4"/>
  <c r="CT97" i="4"/>
  <c r="DD96" i="4"/>
  <c r="DB96" i="4"/>
  <c r="CZ96" i="4"/>
  <c r="CX96" i="4"/>
  <c r="CV96" i="4"/>
  <c r="CT96" i="4"/>
  <c r="DD95" i="4"/>
  <c r="DB95" i="4"/>
  <c r="CZ95" i="4"/>
  <c r="CX95" i="4"/>
  <c r="CV95" i="4"/>
  <c r="CT95" i="4"/>
  <c r="DD94" i="4"/>
  <c r="DB94" i="4"/>
  <c r="CZ94" i="4"/>
  <c r="CX94" i="4"/>
  <c r="CV94" i="4"/>
  <c r="CT94" i="4"/>
  <c r="DD93" i="4"/>
  <c r="DB93" i="4"/>
  <c r="CZ93" i="4"/>
  <c r="CX93" i="4"/>
  <c r="CV93" i="4"/>
  <c r="CT93" i="4"/>
  <c r="DD92" i="4"/>
  <c r="DB92" i="4"/>
  <c r="CZ92" i="4"/>
  <c r="CX92" i="4"/>
  <c r="CV92" i="4"/>
  <c r="CT92" i="4"/>
  <c r="DD91" i="4"/>
  <c r="DB91" i="4"/>
  <c r="CZ91" i="4"/>
  <c r="CX91" i="4"/>
  <c r="CV91" i="4"/>
  <c r="CT91" i="4"/>
  <c r="DD87" i="4"/>
  <c r="DB87" i="4"/>
  <c r="CZ87" i="4"/>
  <c r="CX87" i="4"/>
  <c r="CV87" i="4"/>
  <c r="CT87" i="4"/>
  <c r="DD86" i="4"/>
  <c r="DB86" i="4"/>
  <c r="CZ86" i="4"/>
  <c r="CX86" i="4"/>
  <c r="CV86" i="4"/>
  <c r="CT86" i="4"/>
  <c r="DD85" i="4"/>
  <c r="DB85" i="4"/>
  <c r="CZ85" i="4"/>
  <c r="CX85" i="4"/>
  <c r="CV85" i="4"/>
  <c r="CT85" i="4"/>
  <c r="DD84" i="4"/>
  <c r="DB84" i="4"/>
  <c r="CZ84" i="4"/>
  <c r="CX84" i="4"/>
  <c r="CV84" i="4"/>
  <c r="CT84" i="4"/>
  <c r="DD83" i="4"/>
  <c r="DB83" i="4"/>
  <c r="CZ83" i="4"/>
  <c r="CX83" i="4"/>
  <c r="CV83" i="4"/>
  <c r="CT83" i="4"/>
  <c r="DD82" i="4"/>
  <c r="DB82" i="4"/>
  <c r="CZ82" i="4"/>
  <c r="CX82" i="4"/>
  <c r="CV82" i="4"/>
  <c r="CT82" i="4"/>
  <c r="DD81" i="4"/>
  <c r="DB81" i="4"/>
  <c r="CZ81" i="4"/>
  <c r="CX81" i="4"/>
  <c r="CV81" i="4"/>
  <c r="CT81" i="4"/>
  <c r="DD77" i="4"/>
  <c r="DB77" i="4"/>
  <c r="CZ77" i="4"/>
  <c r="CX77" i="4"/>
  <c r="CV77" i="4"/>
  <c r="CT77" i="4"/>
  <c r="DD76" i="4"/>
  <c r="DB76" i="4"/>
  <c r="CZ76" i="4"/>
  <c r="CX76" i="4"/>
  <c r="CV76" i="4"/>
  <c r="CT76" i="4"/>
  <c r="DD75" i="4"/>
  <c r="DB75" i="4"/>
  <c r="CZ75" i="4"/>
  <c r="CX75" i="4"/>
  <c r="CV75" i="4"/>
  <c r="CT75" i="4"/>
  <c r="DD74" i="4"/>
  <c r="DB74" i="4"/>
  <c r="CZ74" i="4"/>
  <c r="CX74" i="4"/>
  <c r="CV74" i="4"/>
  <c r="CT74" i="4"/>
  <c r="DD73" i="4"/>
  <c r="DB73" i="4"/>
  <c r="CZ73" i="4"/>
  <c r="CX73" i="4"/>
  <c r="CV73" i="4"/>
  <c r="CT73" i="4"/>
  <c r="DD72" i="4"/>
  <c r="DB72" i="4"/>
  <c r="CZ72" i="4"/>
  <c r="CX72" i="4"/>
  <c r="CV72" i="4"/>
  <c r="CT72" i="4"/>
  <c r="DD71" i="4"/>
  <c r="DB71" i="4"/>
  <c r="CZ71" i="4"/>
  <c r="CX71" i="4"/>
  <c r="CV71" i="4"/>
  <c r="CT71" i="4"/>
  <c r="DD67" i="4"/>
  <c r="DB67" i="4"/>
  <c r="CZ67" i="4"/>
  <c r="CX67" i="4"/>
  <c r="CV67" i="4"/>
  <c r="CT67" i="4"/>
  <c r="DD66" i="4"/>
  <c r="DB66" i="4"/>
  <c r="CZ66" i="4"/>
  <c r="CX66" i="4"/>
  <c r="CV66" i="4"/>
  <c r="CT66" i="4"/>
  <c r="DD65" i="4"/>
  <c r="DB65" i="4"/>
  <c r="CZ65" i="4"/>
  <c r="CX65" i="4"/>
  <c r="CV65" i="4"/>
  <c r="CT65" i="4"/>
  <c r="DD64" i="4"/>
  <c r="DB64" i="4"/>
  <c r="CZ64" i="4"/>
  <c r="CX64" i="4"/>
  <c r="CV64" i="4"/>
  <c r="CT64" i="4"/>
  <c r="DD63" i="4"/>
  <c r="DB63" i="4"/>
  <c r="CZ63" i="4"/>
  <c r="CX63" i="4"/>
  <c r="CV63" i="4"/>
  <c r="CT63" i="4"/>
  <c r="DD62" i="4"/>
  <c r="DB62" i="4"/>
  <c r="CZ62" i="4"/>
  <c r="CX62" i="4"/>
  <c r="CV62" i="4"/>
  <c r="CT62" i="4"/>
  <c r="CS61" i="4"/>
  <c r="DD162" i="4"/>
  <c r="DB162" i="4"/>
  <c r="CZ162" i="4"/>
  <c r="CX162" i="4"/>
  <c r="CV162" i="4"/>
  <c r="CT162" i="4"/>
  <c r="DD161" i="4"/>
  <c r="DB161" i="4"/>
  <c r="CZ161" i="4"/>
  <c r="CX161" i="4"/>
  <c r="CV161" i="4"/>
  <c r="CT161" i="4"/>
  <c r="DD160" i="4"/>
  <c r="DB160" i="4"/>
  <c r="CZ160" i="4"/>
  <c r="CX160" i="4"/>
  <c r="CV160" i="4"/>
  <c r="CT160" i="4"/>
  <c r="DD159" i="4"/>
  <c r="DB159" i="4"/>
  <c r="CZ159" i="4"/>
  <c r="CX159" i="4"/>
  <c r="CV159" i="4"/>
  <c r="CT159" i="4"/>
  <c r="DD158" i="4"/>
  <c r="DB158" i="4"/>
  <c r="CZ158" i="4"/>
  <c r="CX158" i="4"/>
  <c r="CV158" i="4"/>
  <c r="CT158" i="4"/>
  <c r="DD157" i="4"/>
  <c r="DB157" i="4"/>
  <c r="CZ157" i="4"/>
  <c r="CX157" i="4"/>
  <c r="CV157" i="4"/>
  <c r="CT157" i="4"/>
  <c r="DD156" i="4"/>
  <c r="DB156" i="4"/>
  <c r="CZ156" i="4"/>
  <c r="CX156" i="4"/>
  <c r="CV156" i="4"/>
  <c r="CT156" i="4"/>
  <c r="DD155" i="4"/>
  <c r="DB155" i="4"/>
  <c r="CZ155" i="4"/>
  <c r="CX155" i="4"/>
  <c r="CV155" i="4"/>
  <c r="CT155" i="4"/>
  <c r="DD152" i="4"/>
  <c r="DB152" i="4"/>
  <c r="CZ152" i="4"/>
  <c r="CX152" i="4"/>
  <c r="CV152" i="4"/>
  <c r="CT152" i="4"/>
  <c r="DD151" i="4"/>
  <c r="DB151" i="4"/>
  <c r="CZ151" i="4"/>
  <c r="CX151" i="4"/>
  <c r="CV151" i="4"/>
  <c r="CT151" i="4"/>
  <c r="DD150" i="4"/>
  <c r="DB150" i="4"/>
  <c r="CZ150" i="4"/>
  <c r="CX150" i="4"/>
  <c r="CV150" i="4"/>
  <c r="CT150" i="4"/>
  <c r="DD149" i="4"/>
  <c r="DB149" i="4"/>
  <c r="CZ149" i="4"/>
  <c r="CX149" i="4"/>
  <c r="CV149" i="4"/>
  <c r="CT149" i="4"/>
  <c r="DD148" i="4"/>
  <c r="DB148" i="4"/>
  <c r="CZ148" i="4"/>
  <c r="CX148" i="4"/>
  <c r="CV148" i="4"/>
  <c r="CT148" i="4"/>
  <c r="DD147" i="4"/>
  <c r="DB147" i="4"/>
  <c r="CZ147" i="4"/>
  <c r="CX147" i="4"/>
  <c r="CV147" i="4"/>
  <c r="CT147" i="4"/>
  <c r="DD146" i="4"/>
  <c r="DB146" i="4"/>
  <c r="CZ146" i="4"/>
  <c r="CX146" i="4"/>
  <c r="CV146" i="4"/>
  <c r="CT146" i="4"/>
  <c r="DD145" i="4"/>
  <c r="DB145" i="4"/>
  <c r="CZ145" i="4"/>
  <c r="CX145" i="4"/>
  <c r="CV145" i="4"/>
  <c r="CT145" i="4"/>
  <c r="DD142" i="4"/>
  <c r="DB142" i="4"/>
  <c r="CZ142" i="4"/>
  <c r="CX142" i="4"/>
  <c r="CV142" i="4"/>
  <c r="CT142" i="4"/>
  <c r="DD141" i="4"/>
  <c r="DB141" i="4"/>
  <c r="CZ141" i="4"/>
  <c r="CX141" i="4"/>
  <c r="CV141" i="4"/>
  <c r="CT141" i="4"/>
  <c r="DD140" i="4"/>
  <c r="DB140" i="4"/>
  <c r="CZ140" i="4"/>
  <c r="CX140" i="4"/>
  <c r="CV140" i="4"/>
  <c r="CT140" i="4"/>
  <c r="DD139" i="4"/>
  <c r="DB139" i="4"/>
  <c r="CZ139" i="4"/>
  <c r="CX139" i="4"/>
  <c r="CV139" i="4"/>
  <c r="CT139" i="4"/>
  <c r="DD138" i="4"/>
  <c r="DB138" i="4"/>
  <c r="CZ138" i="4"/>
  <c r="CX138" i="4"/>
  <c r="CV138" i="4"/>
  <c r="CT138" i="4"/>
  <c r="DD137" i="4"/>
  <c r="DB137" i="4"/>
  <c r="CZ137" i="4"/>
  <c r="CX137" i="4"/>
  <c r="CV137" i="4"/>
  <c r="CT137" i="4"/>
  <c r="DD136" i="4"/>
  <c r="DB136" i="4"/>
  <c r="CZ136" i="4"/>
  <c r="CX136" i="4"/>
  <c r="CV136" i="4"/>
  <c r="CT136" i="4"/>
  <c r="DD135" i="4"/>
  <c r="DB135" i="4"/>
  <c r="CZ135" i="4"/>
  <c r="CX135" i="4"/>
  <c r="CV135" i="4"/>
  <c r="CT135" i="4"/>
  <c r="DD131" i="4"/>
  <c r="DB131" i="4"/>
  <c r="CZ131" i="4"/>
  <c r="CX131" i="4"/>
  <c r="CV131" i="4"/>
  <c r="CT131" i="4"/>
  <c r="DD130" i="4"/>
  <c r="DB130" i="4"/>
  <c r="CZ130" i="4"/>
  <c r="CX130" i="4"/>
  <c r="CV130" i="4"/>
  <c r="CT130" i="4"/>
  <c r="DD129" i="4"/>
  <c r="DB129" i="4"/>
  <c r="CZ129" i="4"/>
  <c r="CX129" i="4"/>
  <c r="CV129" i="4"/>
  <c r="CT129" i="4"/>
  <c r="DD128" i="4"/>
  <c r="DB128" i="4"/>
  <c r="CZ128" i="4"/>
  <c r="CX128" i="4"/>
  <c r="CV128" i="4"/>
  <c r="CT128" i="4"/>
  <c r="DD127" i="4"/>
  <c r="DB127" i="4"/>
  <c r="CZ127" i="4"/>
  <c r="CX127" i="4"/>
  <c r="CV127" i="4"/>
  <c r="CT127" i="4"/>
  <c r="DD126" i="4"/>
  <c r="DB126" i="4"/>
  <c r="CZ126" i="4"/>
  <c r="CX126" i="4"/>
  <c r="CV126" i="4"/>
  <c r="CT126" i="4"/>
  <c r="DD125" i="4"/>
  <c r="DB125" i="4"/>
  <c r="CZ125" i="4"/>
  <c r="CX125" i="4"/>
  <c r="CV125" i="4"/>
  <c r="CT125" i="4"/>
  <c r="DD121" i="4"/>
  <c r="DB121" i="4"/>
  <c r="CZ121" i="4"/>
  <c r="CX121" i="4"/>
  <c r="CV121" i="4"/>
  <c r="CT121" i="4"/>
  <c r="DD120" i="4"/>
  <c r="DB120" i="4"/>
  <c r="CZ120" i="4"/>
  <c r="CX120" i="4"/>
  <c r="CV120" i="4"/>
  <c r="CT120" i="4"/>
  <c r="DD119" i="4"/>
  <c r="DB119" i="4"/>
  <c r="CZ119" i="4"/>
  <c r="CX119" i="4"/>
  <c r="CV119" i="4"/>
  <c r="CT119" i="4"/>
  <c r="DD118" i="4"/>
  <c r="DB118" i="4"/>
  <c r="CZ118" i="4"/>
  <c r="CX118" i="4"/>
  <c r="CV118" i="4"/>
  <c r="CT118" i="4"/>
  <c r="DD117" i="4"/>
  <c r="DB117" i="4"/>
  <c r="CZ117" i="4"/>
  <c r="CX117" i="4"/>
  <c r="CV117" i="4"/>
  <c r="CT117" i="4"/>
  <c r="DD116" i="4"/>
  <c r="DB116" i="4"/>
  <c r="CZ116" i="4"/>
  <c r="CX116" i="4"/>
  <c r="CV116" i="4"/>
  <c r="CT116" i="4"/>
  <c r="DD115" i="4"/>
  <c r="DB115" i="4"/>
  <c r="CZ115" i="4"/>
  <c r="CX115" i="4"/>
  <c r="CV115" i="4"/>
  <c r="CT115" i="4"/>
  <c r="CX59" i="20"/>
  <c r="CW59" i="20"/>
  <c r="CV59" i="20"/>
  <c r="CU59" i="20"/>
  <c r="CT59" i="20"/>
  <c r="CR59" i="20"/>
  <c r="CX58" i="20"/>
  <c r="CW58" i="20"/>
  <c r="CV58" i="20"/>
  <c r="CU58" i="20"/>
  <c r="CT58" i="20"/>
  <c r="CR58" i="20"/>
  <c r="CX57" i="20"/>
  <c r="CW57" i="20"/>
  <c r="CV57" i="20"/>
  <c r="CU57" i="20"/>
  <c r="CT57" i="20"/>
  <c r="CR57" i="20"/>
  <c r="CX56" i="20"/>
  <c r="CW56" i="20"/>
  <c r="CV56" i="20"/>
  <c r="CU56" i="20"/>
  <c r="CT56" i="20"/>
  <c r="CR56" i="20"/>
  <c r="CX55" i="20"/>
  <c r="CW55" i="20"/>
  <c r="CV55" i="20"/>
  <c r="CU55" i="20"/>
  <c r="CT55" i="20"/>
  <c r="CR55" i="20"/>
  <c r="CX54" i="20"/>
  <c r="CW54" i="20"/>
  <c r="CV54" i="20"/>
  <c r="CU54" i="20"/>
  <c r="CT54" i="20"/>
  <c r="CR54" i="20"/>
  <c r="CX53" i="20"/>
  <c r="CW53" i="20"/>
  <c r="CV53" i="20"/>
  <c r="CU53" i="20"/>
  <c r="CT53" i="20"/>
  <c r="CR53" i="20"/>
  <c r="CX52" i="20"/>
  <c r="CW52" i="20"/>
  <c r="CV52" i="20"/>
  <c r="CU52" i="20"/>
  <c r="CS52" i="20"/>
  <c r="CQ52" i="20"/>
  <c r="CX51" i="20"/>
  <c r="CW51" i="20"/>
  <c r="CV51" i="20"/>
  <c r="CU51" i="20"/>
  <c r="CS51" i="20"/>
  <c r="CQ51" i="20"/>
  <c r="BR59" i="15"/>
  <c r="BQ59" i="15"/>
  <c r="BP59" i="15"/>
  <c r="BO59" i="15"/>
  <c r="BN59" i="15"/>
  <c r="BM59" i="15"/>
  <c r="BR58" i="15"/>
  <c r="BQ58" i="15"/>
  <c r="BP58" i="15"/>
  <c r="BO58" i="15"/>
  <c r="BN58" i="15"/>
  <c r="BM58" i="15"/>
  <c r="BR57" i="15"/>
  <c r="BQ57" i="15"/>
  <c r="BP57" i="15"/>
  <c r="BO57" i="15"/>
  <c r="BN57" i="15"/>
  <c r="BM57" i="15"/>
  <c r="BR56" i="15"/>
  <c r="BQ56" i="15"/>
  <c r="BP56" i="15"/>
  <c r="BO56" i="15"/>
  <c r="BN56" i="15"/>
  <c r="BM56" i="15"/>
  <c r="BR55" i="15"/>
  <c r="BQ55" i="15"/>
  <c r="BP55" i="15"/>
  <c r="BO55" i="15"/>
  <c r="BN55" i="15"/>
  <c r="BM55" i="15"/>
  <c r="BR54" i="15"/>
  <c r="BQ54" i="15"/>
  <c r="BP54" i="15"/>
  <c r="BO54" i="15"/>
  <c r="BN54" i="15"/>
  <c r="BM54" i="15"/>
  <c r="BR53" i="15"/>
  <c r="BQ53" i="15"/>
  <c r="BP53" i="15"/>
  <c r="BO53" i="15"/>
  <c r="BN53" i="15"/>
  <c r="BM53" i="15"/>
  <c r="BR52" i="15"/>
  <c r="BQ52" i="15"/>
  <c r="BP52" i="15"/>
  <c r="BO52" i="15"/>
  <c r="BN52" i="15"/>
  <c r="BM52" i="15"/>
  <c r="BR51" i="15"/>
  <c r="BQ51" i="15"/>
  <c r="BP51" i="15"/>
  <c r="BO51" i="15"/>
  <c r="BN51" i="15"/>
  <c r="BM51" i="15"/>
  <c r="BR59" i="19"/>
  <c r="BQ59" i="19"/>
  <c r="BP59" i="19"/>
  <c r="BO59" i="19"/>
  <c r="BN59" i="19"/>
  <c r="BR58" i="19"/>
  <c r="BQ58" i="19"/>
  <c r="BP58" i="19"/>
  <c r="BO58" i="19"/>
  <c r="BN58" i="19"/>
  <c r="BR57" i="19"/>
  <c r="BQ57" i="19"/>
  <c r="BP57" i="19"/>
  <c r="BO57" i="19"/>
  <c r="BN57" i="19"/>
  <c r="BR56" i="19"/>
  <c r="BQ56" i="19"/>
  <c r="BP56" i="19"/>
  <c r="BO56" i="19"/>
  <c r="BN56" i="19"/>
  <c r="BR55" i="19"/>
  <c r="BQ55" i="19"/>
  <c r="BP55" i="19"/>
  <c r="BO55" i="19"/>
  <c r="BN55" i="19"/>
  <c r="BR54" i="19"/>
  <c r="BQ54" i="19"/>
  <c r="BP54" i="19"/>
  <c r="BO54" i="19"/>
  <c r="BN54" i="19"/>
  <c r="BR53" i="19"/>
  <c r="BQ53" i="19"/>
  <c r="BP53" i="19"/>
  <c r="BO53" i="19"/>
  <c r="BN53" i="19"/>
  <c r="BR52" i="19"/>
  <c r="BQ52" i="19"/>
  <c r="BP52" i="19"/>
  <c r="BO52" i="19"/>
  <c r="BN52" i="19"/>
  <c r="BR51" i="19"/>
  <c r="BQ51" i="19"/>
  <c r="BP51" i="19"/>
  <c r="BO51" i="19"/>
  <c r="BN51" i="19"/>
  <c r="BM59" i="19"/>
  <c r="BM58" i="19"/>
  <c r="BM57" i="19"/>
  <c r="BM56" i="19"/>
  <c r="BM55" i="19"/>
  <c r="BM54" i="19"/>
  <c r="BM53" i="19"/>
  <c r="BM52" i="19"/>
  <c r="BM51" i="19"/>
  <c r="CF44" i="4"/>
  <c r="CG43" i="4"/>
  <c r="CG42" i="4"/>
  <c r="CG41" i="4"/>
  <c r="CG40" i="4"/>
  <c r="CG39" i="4"/>
  <c r="CG38" i="4"/>
  <c r="CF37" i="4"/>
  <c r="CG86" i="4"/>
  <c r="CR50" i="4"/>
  <c r="CG50" i="4"/>
  <c r="CR49" i="4"/>
  <c r="CG49" i="4"/>
  <c r="CR48" i="4"/>
  <c r="CR47" i="4"/>
  <c r="CQ44" i="4"/>
  <c r="CR43" i="4"/>
  <c r="CR42" i="4"/>
  <c r="CG84" i="4"/>
  <c r="CQ54" i="4"/>
  <c r="CR53" i="4"/>
  <c r="CR52" i="4"/>
  <c r="CR51" i="4"/>
  <c r="CF162" i="4"/>
  <c r="CG161" i="4"/>
  <c r="CG160" i="4"/>
  <c r="CG159" i="4"/>
  <c r="CG158" i="4"/>
  <c r="CG157" i="4"/>
  <c r="CG156" i="4"/>
  <c r="CG155" i="4"/>
  <c r="CF152" i="4"/>
  <c r="CG151" i="4"/>
  <c r="CG150" i="4"/>
  <c r="CG149" i="4"/>
  <c r="CG148" i="4"/>
  <c r="CG147" i="4"/>
  <c r="CG146" i="4"/>
  <c r="CG145" i="4"/>
  <c r="CF142" i="4"/>
  <c r="CG141" i="4"/>
  <c r="CG140" i="4"/>
  <c r="CG139" i="4"/>
  <c r="CG138" i="4"/>
  <c r="CG137" i="4"/>
  <c r="CG136" i="4"/>
  <c r="CG135" i="4"/>
  <c r="CF132" i="4"/>
  <c r="CG131" i="4"/>
  <c r="CG130" i="4"/>
  <c r="CG129" i="4"/>
  <c r="CG128" i="4"/>
  <c r="CG127" i="4"/>
  <c r="CG126" i="4"/>
  <c r="CG125" i="4"/>
  <c r="CF122" i="4"/>
  <c r="CG121" i="4"/>
  <c r="CG120" i="4"/>
  <c r="CG119" i="4"/>
  <c r="CG118" i="4"/>
  <c r="CG117" i="4"/>
  <c r="CG116" i="4"/>
  <c r="CG115" i="4"/>
  <c r="CF98" i="4"/>
  <c r="CG97" i="4"/>
  <c r="CG96" i="4"/>
  <c r="CG95" i="4"/>
  <c r="CG94" i="4"/>
  <c r="CG93" i="4"/>
  <c r="CG92" i="4"/>
  <c r="CG91" i="4"/>
  <c r="CF88" i="4"/>
  <c r="CG87" i="4"/>
  <c r="CG85" i="4"/>
  <c r="CG83" i="4"/>
  <c r="CG82" i="4"/>
  <c r="CG81" i="4"/>
  <c r="CF78" i="4"/>
  <c r="CG77" i="4"/>
  <c r="CG76" i="4"/>
  <c r="CG75" i="4"/>
  <c r="CG74" i="4"/>
  <c r="CG73" i="4"/>
  <c r="CG72" i="4"/>
  <c r="CF71" i="4"/>
  <c r="CG51" i="4"/>
  <c r="CF54" i="4"/>
  <c r="CG53" i="4"/>
  <c r="CG52" i="4"/>
  <c r="CG33" i="4"/>
  <c r="CG48" i="4"/>
  <c r="CF47" i="4"/>
  <c r="CF34" i="4"/>
  <c r="CG32" i="4"/>
  <c r="CG31" i="4"/>
  <c r="CG30" i="4"/>
  <c r="CG29" i="4"/>
  <c r="CG28" i="4"/>
  <c r="CF27" i="4"/>
  <c r="CF24" i="4"/>
  <c r="CG23" i="4"/>
  <c r="CG22" i="4"/>
  <c r="CG21" i="4"/>
  <c r="CG20" i="4"/>
  <c r="CG19" i="4"/>
  <c r="CG18" i="4"/>
  <c r="CG17" i="4"/>
  <c r="CF14" i="4"/>
  <c r="CG13" i="4"/>
  <c r="CG12" i="4"/>
  <c r="CG11" i="4"/>
  <c r="CG10" i="4"/>
  <c r="CG9" i="4"/>
  <c r="CG8" i="4"/>
  <c r="CF7" i="4"/>
  <c r="CG108" i="4"/>
  <c r="CG101" i="4"/>
  <c r="CM3" i="4"/>
  <c r="CM2" i="4" s="1"/>
  <c r="CL3" i="4"/>
  <c r="CL2" i="4" s="1"/>
  <c r="CK3" i="4"/>
  <c r="CK2" i="4" s="1"/>
  <c r="CJ3" i="4"/>
  <c r="CJ2" i="4" s="1"/>
  <c r="CH3" i="4"/>
  <c r="CH111" i="4" s="1"/>
  <c r="CF3" i="4"/>
  <c r="CF111" i="4" s="1"/>
  <c r="CF110" i="4" s="1"/>
  <c r="CD1" i="4"/>
  <c r="BR3" i="19"/>
  <c r="BQ3" i="19"/>
  <c r="BQ2" i="19" s="1"/>
  <c r="BP3" i="19"/>
  <c r="BP2" i="19" s="1"/>
  <c r="BO3" i="19"/>
  <c r="BO2" i="19" s="1"/>
  <c r="BN3" i="19"/>
  <c r="BM3" i="19"/>
  <c r="BM2" i="19" s="1"/>
  <c r="BR2" i="19"/>
  <c r="BR3" i="15"/>
  <c r="BR2" i="15" s="1"/>
  <c r="BQ3" i="15"/>
  <c r="BQ2" i="15" s="1"/>
  <c r="BP3" i="15"/>
  <c r="BO3" i="15"/>
  <c r="BN3" i="15"/>
  <c r="BM3" i="15"/>
  <c r="BM2" i="15" s="1"/>
  <c r="BP2" i="15"/>
  <c r="BO2" i="15"/>
  <c r="DB3" i="20"/>
  <c r="DD3" i="20"/>
  <c r="DF3" i="20"/>
  <c r="CZ7" i="20"/>
  <c r="CZ8" i="20"/>
  <c r="CZ9" i="20"/>
  <c r="CZ10" i="20"/>
  <c r="CZ11" i="20"/>
  <c r="CZ12" i="20"/>
  <c r="CZ13" i="20"/>
  <c r="CZ16" i="20"/>
  <c r="CZ17" i="20"/>
  <c r="CZ18" i="20"/>
  <c r="CZ19" i="20"/>
  <c r="CZ20" i="20"/>
  <c r="CZ21" i="20"/>
  <c r="CZ22" i="20"/>
  <c r="CZ25" i="20"/>
  <c r="CZ26" i="20"/>
  <c r="CZ27" i="20"/>
  <c r="CZ28" i="20"/>
  <c r="CZ29" i="20"/>
  <c r="CZ30" i="20"/>
  <c r="CZ31" i="20"/>
  <c r="CZ34" i="20"/>
  <c r="CZ35" i="20"/>
  <c r="CZ36" i="20"/>
  <c r="CZ37" i="20"/>
  <c r="CZ38" i="20"/>
  <c r="CZ39" i="20"/>
  <c r="CZ40" i="20"/>
  <c r="CZ43" i="20"/>
  <c r="CZ44" i="20"/>
  <c r="CZ45" i="20"/>
  <c r="CZ46" i="20"/>
  <c r="CW3" i="20"/>
  <c r="CW2" i="20" s="1"/>
  <c r="CU3" i="20"/>
  <c r="CU2" i="20" s="1"/>
  <c r="BN2" i="15" l="1"/>
  <c r="CF2" i="4"/>
  <c r="CH110" i="4"/>
  <c r="CF57" i="4"/>
  <c r="CF56" i="4" s="1"/>
  <c r="CH57" i="4"/>
  <c r="CJ57" i="4"/>
  <c r="CJ56" i="4" s="1"/>
  <c r="CK57" i="4"/>
  <c r="CK56" i="4" s="1"/>
  <c r="CL57" i="4"/>
  <c r="CL56" i="4" s="1"/>
  <c r="CM57" i="4"/>
  <c r="CM56" i="4" s="1"/>
  <c r="BN2" i="19"/>
  <c r="CJ111" i="4"/>
  <c r="CJ110" i="4" s="1"/>
  <c r="CK111" i="4"/>
  <c r="CK110" i="4" s="1"/>
  <c r="CL111" i="4"/>
  <c r="CL110" i="4" s="1"/>
  <c r="CM111" i="4"/>
  <c r="CM110" i="4" s="1"/>
  <c r="CX3" i="20"/>
  <c r="CV3" i="20"/>
  <c r="CV2" i="20" s="1"/>
  <c r="CS3" i="20"/>
  <c r="CQ3" i="20"/>
  <c r="CQ2" i="20" s="1"/>
  <c r="BF48" i="19" a="1"/>
  <c r="BF48" i="19" s="1"/>
  <c r="BE48" i="19" a="1"/>
  <c r="BE48" i="19" s="1"/>
  <c r="BD48" i="19" a="1"/>
  <c r="BD48" i="19" s="1"/>
  <c r="BF47" i="19" a="1"/>
  <c r="BF47" i="19" s="1"/>
  <c r="BE47" i="19" a="1"/>
  <c r="BE47" i="19" s="1"/>
  <c r="BD47" i="19" a="1"/>
  <c r="BD47" i="19" s="1"/>
  <c r="BF46" i="19" a="1"/>
  <c r="BF46" i="19" s="1"/>
  <c r="BE46" i="19" a="1"/>
  <c r="BE46" i="19" s="1"/>
  <c r="BD46" i="19" a="1"/>
  <c r="BD46" i="19" s="1"/>
  <c r="BF45" i="19" a="1"/>
  <c r="BF45" i="19" s="1"/>
  <c r="BE45" i="19" a="1"/>
  <c r="BE45" i="19" s="1"/>
  <c r="BD45" i="19" a="1"/>
  <c r="BD45" i="19" s="1"/>
  <c r="BF44" i="19" a="1"/>
  <c r="BF44" i="19" s="1"/>
  <c r="BE44" i="19" a="1"/>
  <c r="BE44" i="19" s="1"/>
  <c r="BD44" i="19" a="1"/>
  <c r="BD44" i="19" s="1"/>
  <c r="BF43" i="19" a="1"/>
  <c r="BF43" i="19" s="1"/>
  <c r="BE43" i="19" a="1"/>
  <c r="BE43" i="19" s="1"/>
  <c r="BD43" i="19" a="1"/>
  <c r="BD43" i="19" s="1"/>
  <c r="BF39" i="19" a="1"/>
  <c r="BF39" i="19" s="1"/>
  <c r="BE39" i="19" a="1"/>
  <c r="BE39" i="19" s="1"/>
  <c r="BD39" i="19" a="1"/>
  <c r="BD39" i="19" s="1"/>
  <c r="BF38" i="19" a="1"/>
  <c r="BF38" i="19" s="1"/>
  <c r="BE38" i="19" a="1"/>
  <c r="BE38" i="19" s="1"/>
  <c r="BD38" i="19" a="1"/>
  <c r="BD38" i="19" s="1"/>
  <c r="BF37" i="19" a="1"/>
  <c r="BF37" i="19" s="1"/>
  <c r="BE37" i="19" a="1"/>
  <c r="BE37" i="19" s="1"/>
  <c r="BD37" i="19" a="1"/>
  <c r="BD37" i="19" s="1"/>
  <c r="BF36" i="19" a="1"/>
  <c r="BF36" i="19" s="1"/>
  <c r="BE36" i="19" a="1"/>
  <c r="BE36" i="19" s="1"/>
  <c r="BD36" i="19" a="1"/>
  <c r="BD36" i="19" s="1"/>
  <c r="BF35" i="19" a="1"/>
  <c r="BF35" i="19" s="1"/>
  <c r="BE35" i="19" a="1"/>
  <c r="BE35" i="19" s="1"/>
  <c r="BD35" i="19" a="1"/>
  <c r="BD35" i="19" s="1"/>
  <c r="BF34" i="19" a="1"/>
  <c r="BF34" i="19" s="1"/>
  <c r="BE34" i="19" a="1"/>
  <c r="BE34" i="19" s="1"/>
  <c r="BD34" i="19" a="1"/>
  <c r="BD34" i="19" s="1"/>
  <c r="BF30" i="19" a="1"/>
  <c r="BF30" i="19" s="1"/>
  <c r="BE30" i="19" a="1"/>
  <c r="BE30" i="19" s="1"/>
  <c r="BD30" i="19" a="1"/>
  <c r="BD30" i="19" s="1"/>
  <c r="BF29" i="19" a="1"/>
  <c r="BF29" i="19" s="1"/>
  <c r="BE29" i="19" a="1"/>
  <c r="BE29" i="19" s="1"/>
  <c r="BD29" i="19" a="1"/>
  <c r="BD29" i="19" s="1"/>
  <c r="BF28" i="19" a="1"/>
  <c r="BF28" i="19" s="1"/>
  <c r="BE28" i="19" a="1"/>
  <c r="BE28" i="19" s="1"/>
  <c r="BD28" i="19" a="1"/>
  <c r="BD28" i="19" s="1"/>
  <c r="BF27" i="19" a="1"/>
  <c r="BF27" i="19" s="1"/>
  <c r="BE27" i="19" a="1"/>
  <c r="BE27" i="19" s="1"/>
  <c r="BD27" i="19" a="1"/>
  <c r="BD27" i="19" s="1"/>
  <c r="BF26" i="19" a="1"/>
  <c r="BF26" i="19" s="1"/>
  <c r="BE26" i="19" a="1"/>
  <c r="BE26" i="19" s="1"/>
  <c r="BD26" i="19" a="1"/>
  <c r="BD26" i="19" s="1"/>
  <c r="BF25" i="19" a="1"/>
  <c r="BF25" i="19" s="1"/>
  <c r="BE25" i="19" a="1"/>
  <c r="BE25" i="19" s="1"/>
  <c r="BD25" i="19" a="1"/>
  <c r="BD25" i="19" s="1"/>
  <c r="BF21" i="19" a="1"/>
  <c r="BF21" i="19" s="1"/>
  <c r="BE21" i="19" a="1"/>
  <c r="BE21" i="19" s="1"/>
  <c r="BD21" i="19" a="1"/>
  <c r="BD21" i="19" s="1"/>
  <c r="BF20" i="19" a="1"/>
  <c r="BF20" i="19" s="1"/>
  <c r="BE20" i="19" a="1"/>
  <c r="BE20" i="19" s="1"/>
  <c r="BD20" i="19" a="1"/>
  <c r="BD20" i="19" s="1"/>
  <c r="BF19" i="19" a="1"/>
  <c r="BF19" i="19" s="1"/>
  <c r="BE19" i="19" a="1"/>
  <c r="BE19" i="19" s="1"/>
  <c r="BD19" i="19" a="1"/>
  <c r="BD19" i="19" s="1"/>
  <c r="BF18" i="19" a="1"/>
  <c r="BF18" i="19" s="1"/>
  <c r="BE18" i="19" a="1"/>
  <c r="BE18" i="19" s="1"/>
  <c r="BD18" i="19" a="1"/>
  <c r="BD18" i="19" s="1"/>
  <c r="BF17" i="19" a="1"/>
  <c r="BF17" i="19" s="1"/>
  <c r="BE17" i="19" a="1"/>
  <c r="BE17" i="19" s="1"/>
  <c r="BD17" i="19" a="1"/>
  <c r="BD17" i="19" s="1"/>
  <c r="BF16" i="19" a="1"/>
  <c r="BF16" i="19" s="1"/>
  <c r="BE16" i="19" a="1"/>
  <c r="BE16" i="19" s="1"/>
  <c r="BD16" i="19" a="1"/>
  <c r="BD16" i="19" s="1"/>
  <c r="BF12" i="19" a="1"/>
  <c r="BF12" i="19" s="1"/>
  <c r="BE12" i="19" a="1"/>
  <c r="BE12" i="19" s="1"/>
  <c r="BD12" i="19" a="1"/>
  <c r="BD12" i="19" s="1"/>
  <c r="BF11" i="19" a="1"/>
  <c r="BF11" i="19" s="1"/>
  <c r="BE11" i="19" a="1"/>
  <c r="BE11" i="19" s="1"/>
  <c r="BD11" i="19" a="1"/>
  <c r="BD11" i="19" s="1"/>
  <c r="BF10" i="19" a="1"/>
  <c r="BF10" i="19" s="1"/>
  <c r="BE10" i="19" a="1"/>
  <c r="BE10" i="19" s="1"/>
  <c r="BD10" i="19" a="1"/>
  <c r="BD10" i="19" s="1"/>
  <c r="BF9" i="19" a="1"/>
  <c r="BF9" i="19" s="1"/>
  <c r="BE9" i="19" a="1"/>
  <c r="BE9" i="19" s="1"/>
  <c r="BD9" i="19" a="1"/>
  <c r="BD9" i="19" s="1"/>
  <c r="BF8" i="19" a="1"/>
  <c r="BF8" i="19" s="1"/>
  <c r="BE8" i="19" a="1"/>
  <c r="BE8" i="19" s="1"/>
  <c r="BD8" i="19" a="1"/>
  <c r="BD8" i="19" s="1"/>
  <c r="BF7" i="15" a="1"/>
  <c r="BF7" i="15" s="1"/>
  <c r="BE7" i="19" a="1"/>
  <c r="BE7" i="19" s="1"/>
  <c r="BE7" i="15" a="1"/>
  <c r="BE7" i="15" s="1"/>
  <c r="BD7" i="15" a="1"/>
  <c r="BD7" i="15" s="1"/>
  <c r="BF7" i="19" a="1"/>
  <c r="BF7" i="19" s="1"/>
  <c r="BD7" i="19" a="1"/>
  <c r="BD7" i="19" s="1"/>
  <c r="BF39" i="15" a="1"/>
  <c r="BF39" i="15" s="1"/>
  <c r="BE39" i="15" a="1"/>
  <c r="BE39" i="15" s="1"/>
  <c r="BD39" i="15" a="1"/>
  <c r="BD39" i="15" s="1"/>
  <c r="BF38" i="15" a="1"/>
  <c r="BF38" i="15" s="1"/>
  <c r="BE38" i="15" a="1"/>
  <c r="BE38" i="15" s="1"/>
  <c r="BD38" i="15" a="1"/>
  <c r="BD38" i="15" s="1"/>
  <c r="BF37" i="15" a="1"/>
  <c r="BF37" i="15" s="1"/>
  <c r="BE37" i="15" a="1"/>
  <c r="BE37" i="15" s="1"/>
  <c r="BD37" i="15" a="1"/>
  <c r="BD37" i="15" s="1"/>
  <c r="BF36" i="15" a="1"/>
  <c r="BF36" i="15" s="1"/>
  <c r="BE36" i="15" a="1"/>
  <c r="BE36" i="15" s="1"/>
  <c r="BD36" i="15" a="1"/>
  <c r="BD36" i="15" s="1"/>
  <c r="BF35" i="15" a="1"/>
  <c r="BF35" i="15" s="1"/>
  <c r="BE35" i="15" a="1"/>
  <c r="BE35" i="15" s="1"/>
  <c r="BD35" i="15" a="1"/>
  <c r="BD35" i="15" s="1"/>
  <c r="BF34" i="15" a="1"/>
  <c r="BF34" i="15" s="1"/>
  <c r="BE34" i="15" a="1"/>
  <c r="BE34" i="15" s="1"/>
  <c r="BD34" i="15" a="1"/>
  <c r="BD34" i="15" s="1"/>
  <c r="BF30" i="15" a="1"/>
  <c r="BF30" i="15" s="1"/>
  <c r="BE30" i="15" a="1"/>
  <c r="BE30" i="15" s="1"/>
  <c r="BD30" i="15" a="1"/>
  <c r="BD30" i="15" s="1"/>
  <c r="BF29" i="15" a="1"/>
  <c r="BF29" i="15" s="1"/>
  <c r="BE29" i="15" a="1"/>
  <c r="BE29" i="15" s="1"/>
  <c r="BD29" i="15" a="1"/>
  <c r="BD29" i="15" s="1"/>
  <c r="BF28" i="15" a="1"/>
  <c r="BF28" i="15" s="1"/>
  <c r="BE28" i="15" a="1"/>
  <c r="BE28" i="15" s="1"/>
  <c r="BD28" i="15" a="1"/>
  <c r="BD28" i="15" s="1"/>
  <c r="BF27" i="15" a="1"/>
  <c r="BF27" i="15" s="1"/>
  <c r="BE27" i="15" a="1"/>
  <c r="BE27" i="15" s="1"/>
  <c r="BD27" i="15" a="1"/>
  <c r="BD27" i="15" s="1"/>
  <c r="BF26" i="15" a="1"/>
  <c r="BF26" i="15" s="1"/>
  <c r="BE26" i="15" a="1"/>
  <c r="BE26" i="15" s="1"/>
  <c r="BD26" i="15" a="1"/>
  <c r="BD26" i="15" s="1"/>
  <c r="BF25" i="15" a="1"/>
  <c r="BF25" i="15" s="1"/>
  <c r="BE25" i="15" a="1"/>
  <c r="BE25" i="15" s="1"/>
  <c r="BD25" i="15" a="1"/>
  <c r="BD25" i="15" s="1"/>
  <c r="BF21" i="15" a="1"/>
  <c r="BF21" i="15" s="1"/>
  <c r="BE21" i="15" a="1"/>
  <c r="BE21" i="15" s="1"/>
  <c r="BD21" i="15" a="1"/>
  <c r="BD21" i="15" s="1"/>
  <c r="BF20" i="15" a="1"/>
  <c r="BF20" i="15" s="1"/>
  <c r="BE20" i="15" a="1"/>
  <c r="BE20" i="15" s="1"/>
  <c r="BD20" i="15" a="1"/>
  <c r="BD20" i="15" s="1"/>
  <c r="BF19" i="15" a="1"/>
  <c r="BF19" i="15" s="1"/>
  <c r="BE19" i="15" a="1"/>
  <c r="BE19" i="15" s="1"/>
  <c r="BD19" i="15" a="1"/>
  <c r="BD19" i="15" s="1"/>
  <c r="BF18" i="15" a="1"/>
  <c r="BF18" i="15" s="1"/>
  <c r="BE18" i="15" a="1"/>
  <c r="BE18" i="15" s="1"/>
  <c r="BD18" i="15" a="1"/>
  <c r="BD18" i="15" s="1"/>
  <c r="BF17" i="15" a="1"/>
  <c r="BF17" i="15" s="1"/>
  <c r="BE17" i="15" a="1"/>
  <c r="BE17" i="15" s="1"/>
  <c r="BD17" i="15" a="1"/>
  <c r="BD17" i="15" s="1"/>
  <c r="BF16" i="15" a="1"/>
  <c r="BF16" i="15" s="1"/>
  <c r="BE16" i="15" a="1"/>
  <c r="BE16" i="15" s="1"/>
  <c r="BD16" i="15" a="1"/>
  <c r="BD16" i="15" s="1"/>
  <c r="BF12" i="15" a="1"/>
  <c r="BF12" i="15" s="1"/>
  <c r="BE12" i="15" a="1"/>
  <c r="BE12" i="15" s="1"/>
  <c r="BD12" i="15" a="1"/>
  <c r="BD12" i="15" s="1"/>
  <c r="BF11" i="15" a="1"/>
  <c r="BF11" i="15" s="1"/>
  <c r="BE11" i="15" a="1"/>
  <c r="BE11" i="15" s="1"/>
  <c r="BD11" i="15" a="1"/>
  <c r="BD11" i="15" s="1"/>
  <c r="BF10" i="15" a="1"/>
  <c r="BF10" i="15" s="1"/>
  <c r="BE10" i="15" a="1"/>
  <c r="BE10" i="15" s="1"/>
  <c r="BD10" i="15" a="1"/>
  <c r="BD10" i="15" s="1"/>
  <c r="BF9" i="15" a="1"/>
  <c r="BF9" i="15" s="1"/>
  <c r="BE9" i="15" a="1"/>
  <c r="BE9" i="15" s="1"/>
  <c r="BD9" i="15" a="1"/>
  <c r="BD9" i="15" s="1"/>
  <c r="BF8" i="15" a="1"/>
  <c r="BF8" i="15" s="1"/>
  <c r="BE8" i="15" a="1"/>
  <c r="BE8" i="15" s="1"/>
  <c r="BD8" i="15" a="1"/>
  <c r="BD8" i="15" s="1"/>
  <c r="CJ7" i="20" a="1"/>
  <c r="CJ7" i="20" s="1"/>
  <c r="CI7" i="20" a="1"/>
  <c r="CI7" i="20" s="1"/>
  <c r="CH7" i="20" a="1"/>
  <c r="CH7" i="20" s="1"/>
  <c r="CJ48" i="20" a="1"/>
  <c r="CJ48" i="20" s="1"/>
  <c r="CI48" i="20" a="1"/>
  <c r="CI48" i="20" s="1"/>
  <c r="CH48" i="20" a="1"/>
  <c r="CH48" i="20" s="1"/>
  <c r="CJ47" i="20" a="1"/>
  <c r="CJ47" i="20" s="1"/>
  <c r="CI47" i="20" a="1"/>
  <c r="CI47" i="20" s="1"/>
  <c r="CH47" i="20" a="1"/>
  <c r="CH47" i="20" s="1"/>
  <c r="CJ46" i="20" a="1"/>
  <c r="CJ46" i="20" s="1"/>
  <c r="CI46" i="20" a="1"/>
  <c r="CI46" i="20" s="1"/>
  <c r="CH46" i="20" a="1"/>
  <c r="CH46" i="20" s="1"/>
  <c r="CJ45" i="20" a="1"/>
  <c r="CJ45" i="20" s="1"/>
  <c r="CI45" i="20" a="1"/>
  <c r="CI45" i="20" s="1"/>
  <c r="CH45" i="20" a="1"/>
  <c r="CH45" i="20" s="1"/>
  <c r="CJ44" i="20" a="1"/>
  <c r="CJ44" i="20" s="1"/>
  <c r="CI44" i="20" a="1"/>
  <c r="CI44" i="20" s="1"/>
  <c r="CH44" i="20" a="1"/>
  <c r="CH44" i="20" s="1"/>
  <c r="CJ43" i="20" a="1"/>
  <c r="CJ43" i="20" s="1"/>
  <c r="CI43" i="20" a="1"/>
  <c r="CI43" i="20" s="1"/>
  <c r="CH43" i="20" a="1"/>
  <c r="CH43" i="20" s="1"/>
  <c r="CJ39" i="20" a="1"/>
  <c r="CJ39" i="20" s="1"/>
  <c r="CI39" i="20" a="1"/>
  <c r="CI39" i="20" s="1"/>
  <c r="CH39" i="20" a="1"/>
  <c r="CH39" i="20" s="1"/>
  <c r="CJ38" i="20" a="1"/>
  <c r="CJ38" i="20" s="1"/>
  <c r="CI38" i="20" a="1"/>
  <c r="CI38" i="20" s="1"/>
  <c r="CH38" i="20" a="1"/>
  <c r="CH38" i="20" s="1"/>
  <c r="CJ37" i="20" a="1"/>
  <c r="CJ37" i="20" s="1"/>
  <c r="CI37" i="20" a="1"/>
  <c r="CI37" i="20" s="1"/>
  <c r="CH37" i="20" a="1"/>
  <c r="CH37" i="20" s="1"/>
  <c r="CJ36" i="20" a="1"/>
  <c r="CJ36" i="20" s="1"/>
  <c r="CI36" i="20" a="1"/>
  <c r="CI36" i="20" s="1"/>
  <c r="CH36" i="20" a="1"/>
  <c r="CH36" i="20" s="1"/>
  <c r="CJ35" i="20" a="1"/>
  <c r="CJ35" i="20" s="1"/>
  <c r="CI35" i="20" a="1"/>
  <c r="CI35" i="20" s="1"/>
  <c r="CH35" i="20" a="1"/>
  <c r="CH35" i="20" s="1"/>
  <c r="CJ34" i="20" a="1"/>
  <c r="CJ34" i="20" s="1"/>
  <c r="CI34" i="20" a="1"/>
  <c r="CI34" i="20" s="1"/>
  <c r="CH34" i="20" a="1"/>
  <c r="CH34" i="20" s="1"/>
  <c r="CJ30" i="20" a="1"/>
  <c r="CJ30" i="20" s="1"/>
  <c r="CI30" i="20" a="1"/>
  <c r="CI30" i="20" s="1"/>
  <c r="CH30" i="20" a="1"/>
  <c r="CH30" i="20" s="1"/>
  <c r="CJ29" i="20" a="1"/>
  <c r="CJ29" i="20" s="1"/>
  <c r="CI29" i="20" a="1"/>
  <c r="CI29" i="20" s="1"/>
  <c r="CH29" i="20" a="1"/>
  <c r="CH29" i="20" s="1"/>
  <c r="CJ28" i="20" a="1"/>
  <c r="CJ28" i="20" s="1"/>
  <c r="CI28" i="20" a="1"/>
  <c r="CI28" i="20" s="1"/>
  <c r="CH28" i="20" a="1"/>
  <c r="CH28" i="20" s="1"/>
  <c r="CJ27" i="20" a="1"/>
  <c r="CJ27" i="20" s="1"/>
  <c r="CI27" i="20" a="1"/>
  <c r="CI27" i="20" s="1"/>
  <c r="CH27" i="20" a="1"/>
  <c r="CH27" i="20" s="1"/>
  <c r="CJ26" i="20" a="1"/>
  <c r="CJ26" i="20" s="1"/>
  <c r="CI26" i="20" a="1"/>
  <c r="CI26" i="20" s="1"/>
  <c r="CH26" i="20" a="1"/>
  <c r="CH26" i="20" s="1"/>
  <c r="CJ25" i="20" a="1"/>
  <c r="CJ25" i="20" s="1"/>
  <c r="CI25" i="20" a="1"/>
  <c r="CI25" i="20" s="1"/>
  <c r="CH25" i="20" a="1"/>
  <c r="CH25" i="20" s="1"/>
  <c r="CJ21" i="20" a="1"/>
  <c r="CJ21" i="20" s="1"/>
  <c r="CI21" i="20" a="1"/>
  <c r="CI21" i="20" s="1"/>
  <c r="CH21" i="20" a="1"/>
  <c r="CH21" i="20" s="1"/>
  <c r="CJ20" i="20" a="1"/>
  <c r="CJ20" i="20" s="1"/>
  <c r="CI20" i="20" a="1"/>
  <c r="CI20" i="20" s="1"/>
  <c r="CH20" i="20" a="1"/>
  <c r="CH20" i="20" s="1"/>
  <c r="CJ19" i="20" a="1"/>
  <c r="CJ19" i="20" s="1"/>
  <c r="CI19" i="20" a="1"/>
  <c r="CI19" i="20" s="1"/>
  <c r="CH19" i="20" a="1"/>
  <c r="CH19" i="20" s="1"/>
  <c r="CJ18" i="20" a="1"/>
  <c r="CJ18" i="20" s="1"/>
  <c r="CI18" i="20" a="1"/>
  <c r="CI18" i="20" s="1"/>
  <c r="CH18" i="20" a="1"/>
  <c r="CH18" i="20" s="1"/>
  <c r="CJ17" i="20" a="1"/>
  <c r="CJ17" i="20" s="1"/>
  <c r="CI17" i="20" a="1"/>
  <c r="CI17" i="20" s="1"/>
  <c r="CH17" i="20" a="1"/>
  <c r="CH17" i="20" s="1"/>
  <c r="CJ16" i="20" a="1"/>
  <c r="CJ16" i="20" s="1"/>
  <c r="CI16" i="20" a="1"/>
  <c r="CI16" i="20" s="1"/>
  <c r="CH16" i="20" a="1"/>
  <c r="CH16" i="20" s="1"/>
  <c r="CJ12" i="20" a="1"/>
  <c r="CJ12" i="20" s="1"/>
  <c r="CI12" i="20" a="1"/>
  <c r="CI12" i="20" s="1"/>
  <c r="CH12" i="20" a="1"/>
  <c r="CH12" i="20" s="1"/>
  <c r="CJ11" i="20" a="1"/>
  <c r="CJ11" i="20" s="1"/>
  <c r="CI11" i="20" a="1"/>
  <c r="CI11" i="20" s="1"/>
  <c r="CH11" i="20" a="1"/>
  <c r="CH11" i="20" s="1"/>
  <c r="CJ10" i="20" a="1"/>
  <c r="CJ10" i="20" s="1"/>
  <c r="CI10" i="20" a="1"/>
  <c r="CI10" i="20" s="1"/>
  <c r="CH10" i="20" a="1"/>
  <c r="CH10" i="20" s="1"/>
  <c r="CJ9" i="20" a="1"/>
  <c r="CJ9" i="20" s="1"/>
  <c r="CI9" i="20" a="1"/>
  <c r="CI9" i="20" s="1"/>
  <c r="CH9" i="20" a="1"/>
  <c r="CH9" i="20" s="1"/>
  <c r="CJ8" i="20" a="1"/>
  <c r="CJ8" i="20" s="1"/>
  <c r="CI8" i="20" a="1"/>
  <c r="CI8" i="20" s="1"/>
  <c r="CH8" i="20" a="1"/>
  <c r="CH8" i="20" s="1"/>
  <c r="AY48" i="19" a="1"/>
  <c r="AY48" i="19" s="1"/>
  <c r="AX48" i="19" a="1"/>
  <c r="AX48" i="19" s="1"/>
  <c r="AW48" i="19" a="1"/>
  <c r="AW48" i="19" s="1"/>
  <c r="AY47" i="19" a="1"/>
  <c r="AY47" i="19" s="1"/>
  <c r="AX47" i="19" a="1"/>
  <c r="AX47" i="19" s="1"/>
  <c r="AW47" i="19" a="1"/>
  <c r="AW47" i="19" s="1"/>
  <c r="AY46" i="19" a="1"/>
  <c r="AY46" i="19" s="1"/>
  <c r="AX46" i="19" a="1"/>
  <c r="AX46" i="19" s="1"/>
  <c r="AW46" i="19" a="1"/>
  <c r="AW46" i="19" s="1"/>
  <c r="AY45" i="19" a="1"/>
  <c r="AY45" i="19" s="1"/>
  <c r="AX45" i="19" a="1"/>
  <c r="AX45" i="19" s="1"/>
  <c r="AW45" i="19" a="1"/>
  <c r="AW45" i="19" s="1"/>
  <c r="AY44" i="19" a="1"/>
  <c r="AY44" i="19" s="1"/>
  <c r="AX44" i="19" a="1"/>
  <c r="AX44" i="19" s="1"/>
  <c r="AW44" i="19" a="1"/>
  <c r="AW44" i="19" s="1"/>
  <c r="AY43" i="19" a="1"/>
  <c r="AY43" i="19" s="1"/>
  <c r="AX43" i="19" a="1"/>
  <c r="AX43" i="19" s="1"/>
  <c r="AW43" i="19" a="1"/>
  <c r="AW43" i="19" s="1"/>
  <c r="AY39" i="19" a="1"/>
  <c r="AY39" i="19" s="1"/>
  <c r="AX39" i="19" a="1"/>
  <c r="AX39" i="19" s="1"/>
  <c r="AW39" i="19" a="1"/>
  <c r="AW39" i="19" s="1"/>
  <c r="AY38" i="19" a="1"/>
  <c r="AY38" i="19" s="1"/>
  <c r="AX38" i="19" a="1"/>
  <c r="AX38" i="19" s="1"/>
  <c r="AW38" i="19" a="1"/>
  <c r="AW38" i="19" s="1"/>
  <c r="AY37" i="19" a="1"/>
  <c r="AY37" i="19" s="1"/>
  <c r="AX37" i="19" a="1"/>
  <c r="AX37" i="19" s="1"/>
  <c r="AW37" i="19" a="1"/>
  <c r="AW37" i="19" s="1"/>
  <c r="AY36" i="19" a="1"/>
  <c r="AY36" i="19" s="1"/>
  <c r="AX36" i="19" a="1"/>
  <c r="AX36" i="19" s="1"/>
  <c r="AW36" i="19" a="1"/>
  <c r="AW36" i="19" s="1"/>
  <c r="AY35" i="19" a="1"/>
  <c r="AY35" i="19" s="1"/>
  <c r="AX35" i="19" a="1"/>
  <c r="AX35" i="19" s="1"/>
  <c r="AW35" i="19" a="1"/>
  <c r="AW35" i="19" s="1"/>
  <c r="AY34" i="19" a="1"/>
  <c r="AY34" i="19" s="1"/>
  <c r="AX34" i="19" a="1"/>
  <c r="AX34" i="19" s="1"/>
  <c r="AW34" i="19" a="1"/>
  <c r="AW34" i="19" s="1"/>
  <c r="AY30" i="19" a="1"/>
  <c r="AY30" i="19" s="1"/>
  <c r="AX30" i="19" a="1"/>
  <c r="AX30" i="19" s="1"/>
  <c r="AW30" i="19" a="1"/>
  <c r="AW30" i="19" s="1"/>
  <c r="AY29" i="19" a="1"/>
  <c r="AY29" i="19" s="1"/>
  <c r="AX29" i="19" a="1"/>
  <c r="AX29" i="19" s="1"/>
  <c r="AW29" i="19" a="1"/>
  <c r="AW29" i="19" s="1"/>
  <c r="AY28" i="19" a="1"/>
  <c r="AY28" i="19" s="1"/>
  <c r="AX28" i="19" a="1"/>
  <c r="AX28" i="19" s="1"/>
  <c r="AW28" i="19" a="1"/>
  <c r="AW28" i="19" s="1"/>
  <c r="AY27" i="19" a="1"/>
  <c r="AY27" i="19" s="1"/>
  <c r="AX27" i="19" a="1"/>
  <c r="AX27" i="19" s="1"/>
  <c r="AW27" i="19" a="1"/>
  <c r="AW27" i="19" s="1"/>
  <c r="AY26" i="19" a="1"/>
  <c r="AY26" i="19" s="1"/>
  <c r="AX26" i="19" a="1"/>
  <c r="AX26" i="19" s="1"/>
  <c r="AW26" i="19" a="1"/>
  <c r="AW26" i="19" s="1"/>
  <c r="AY25" i="19" a="1"/>
  <c r="AY25" i="19" s="1"/>
  <c r="AX25" i="19" a="1"/>
  <c r="AX25" i="19" s="1"/>
  <c r="AW25" i="19" a="1"/>
  <c r="AW25" i="19" s="1"/>
  <c r="AY21" i="19" a="1"/>
  <c r="AY21" i="19" s="1"/>
  <c r="AX21" i="19" a="1"/>
  <c r="AX21" i="19" s="1"/>
  <c r="AW21" i="19" a="1"/>
  <c r="AW21" i="19" s="1"/>
  <c r="AY20" i="19" a="1"/>
  <c r="AY20" i="19" s="1"/>
  <c r="AX20" i="19" a="1"/>
  <c r="AX20" i="19" s="1"/>
  <c r="AW20" i="19" a="1"/>
  <c r="AW20" i="19" s="1"/>
  <c r="AY19" i="19" a="1"/>
  <c r="AY19" i="19" s="1"/>
  <c r="AX19" i="19" a="1"/>
  <c r="AX19" i="19" s="1"/>
  <c r="AW19" i="19" a="1"/>
  <c r="AW19" i="19" s="1"/>
  <c r="AY18" i="19" a="1"/>
  <c r="AY18" i="19" s="1"/>
  <c r="AX18" i="19" a="1"/>
  <c r="AX18" i="19" s="1"/>
  <c r="AW18" i="19" a="1"/>
  <c r="AW18" i="19" s="1"/>
  <c r="AY17" i="19" a="1"/>
  <c r="AY17" i="19" s="1"/>
  <c r="AX17" i="19" a="1"/>
  <c r="AX17" i="19" s="1"/>
  <c r="AW17" i="19" a="1"/>
  <c r="AW17" i="19" s="1"/>
  <c r="AY16" i="19" a="1"/>
  <c r="AY16" i="19" s="1"/>
  <c r="AX16" i="19" a="1"/>
  <c r="AX16" i="19" s="1"/>
  <c r="AW16" i="19" a="1"/>
  <c r="AW16" i="19" s="1"/>
  <c r="AY12" i="19" a="1"/>
  <c r="AY12" i="19" s="1"/>
  <c r="AX12" i="19" a="1"/>
  <c r="AX12" i="19" s="1"/>
  <c r="AW12" i="19" a="1"/>
  <c r="AW12" i="19" s="1"/>
  <c r="AY11" i="19" a="1"/>
  <c r="AY11" i="19" s="1"/>
  <c r="AX11" i="19" a="1"/>
  <c r="AX11" i="19" s="1"/>
  <c r="AW11" i="19" a="1"/>
  <c r="AW11" i="19" s="1"/>
  <c r="AY10" i="19" a="1"/>
  <c r="AY10" i="19" s="1"/>
  <c r="AX10" i="19" a="1"/>
  <c r="AX10" i="19" s="1"/>
  <c r="AW10" i="19" a="1"/>
  <c r="AW10" i="19" s="1"/>
  <c r="AY9" i="19" a="1"/>
  <c r="AY9" i="19" s="1"/>
  <c r="AX9" i="19" a="1"/>
  <c r="AX9" i="19" s="1"/>
  <c r="AW9" i="19" a="1"/>
  <c r="AW9" i="19" s="1"/>
  <c r="AY8" i="19" a="1"/>
  <c r="AY8" i="19" s="1"/>
  <c r="AX8" i="19" a="1"/>
  <c r="AX8" i="19" s="1"/>
  <c r="AW8" i="19" a="1"/>
  <c r="AW8" i="19" s="1"/>
  <c r="AY7" i="19" a="1"/>
  <c r="AY7" i="19" s="1"/>
  <c r="AX7" i="19" a="1"/>
  <c r="AX7" i="19" s="1"/>
  <c r="AW7" i="19" a="1"/>
  <c r="AW7" i="19" s="1"/>
  <c r="AY48" i="15" a="1"/>
  <c r="AY48" i="15" s="1"/>
  <c r="AX48" i="15" a="1"/>
  <c r="AX48" i="15" s="1"/>
  <c r="AW48" i="15" a="1"/>
  <c r="AW48" i="15" s="1"/>
  <c r="AY47" i="15" a="1"/>
  <c r="AY47" i="15" s="1"/>
  <c r="AX47" i="15" a="1"/>
  <c r="AX47" i="15" s="1"/>
  <c r="AW47" i="15" a="1"/>
  <c r="AW47" i="15" s="1"/>
  <c r="AY46" i="15" a="1"/>
  <c r="AY46" i="15" s="1"/>
  <c r="AX46" i="15" a="1"/>
  <c r="AX46" i="15" s="1"/>
  <c r="AW46" i="15" a="1"/>
  <c r="AW46" i="15" s="1"/>
  <c r="AY45" i="15" a="1"/>
  <c r="AY45" i="15" s="1"/>
  <c r="AX45" i="15" a="1"/>
  <c r="AX45" i="15" s="1"/>
  <c r="AW45" i="15" a="1"/>
  <c r="AW45" i="15" s="1"/>
  <c r="AY44" i="15" a="1"/>
  <c r="AY44" i="15" s="1"/>
  <c r="AX44" i="15" a="1"/>
  <c r="AX44" i="15" s="1"/>
  <c r="AW44" i="15" a="1"/>
  <c r="AW44" i="15" s="1"/>
  <c r="AY43" i="15" a="1"/>
  <c r="AY43" i="15" s="1"/>
  <c r="AX43" i="15" a="1"/>
  <c r="AX43" i="15" s="1"/>
  <c r="AW43" i="15" a="1"/>
  <c r="AW43" i="15" s="1"/>
  <c r="AY39" i="15" a="1"/>
  <c r="AY39" i="15" s="1"/>
  <c r="AX39" i="15" a="1"/>
  <c r="AX39" i="15" s="1"/>
  <c r="AW39" i="15" a="1"/>
  <c r="AW39" i="15" s="1"/>
  <c r="AY38" i="15" a="1"/>
  <c r="AY38" i="15" s="1"/>
  <c r="AX38" i="15" a="1"/>
  <c r="AX38" i="15" s="1"/>
  <c r="AW38" i="15" a="1"/>
  <c r="AW38" i="15" s="1"/>
  <c r="AY37" i="15" a="1"/>
  <c r="AY37" i="15" s="1"/>
  <c r="AX37" i="15" a="1"/>
  <c r="AX37" i="15" s="1"/>
  <c r="AW37" i="15" a="1"/>
  <c r="AW37" i="15" s="1"/>
  <c r="AY36" i="15" a="1"/>
  <c r="AY36" i="15" s="1"/>
  <c r="AX36" i="15" a="1"/>
  <c r="AX36" i="15" s="1"/>
  <c r="AW36" i="15" a="1"/>
  <c r="AW36" i="15" s="1"/>
  <c r="AY35" i="15" a="1"/>
  <c r="AY35" i="15" s="1"/>
  <c r="AX35" i="15" a="1"/>
  <c r="AX35" i="15" s="1"/>
  <c r="AW35" i="15" a="1"/>
  <c r="AW35" i="15" s="1"/>
  <c r="AY34" i="15" a="1"/>
  <c r="AY34" i="15" s="1"/>
  <c r="AX34" i="15" a="1"/>
  <c r="AX34" i="15" s="1"/>
  <c r="AW34" i="15" a="1"/>
  <c r="AW34" i="15" s="1"/>
  <c r="AY30" i="15" a="1"/>
  <c r="AY30" i="15" s="1"/>
  <c r="AX30" i="15" a="1"/>
  <c r="AX30" i="15" s="1"/>
  <c r="AW30" i="15" a="1"/>
  <c r="AW30" i="15" s="1"/>
  <c r="AY29" i="15" a="1"/>
  <c r="AY29" i="15" s="1"/>
  <c r="AX29" i="15" a="1"/>
  <c r="AX29" i="15" s="1"/>
  <c r="AW29" i="15" a="1"/>
  <c r="AW29" i="15" s="1"/>
  <c r="AY28" i="15" a="1"/>
  <c r="AY28" i="15" s="1"/>
  <c r="AX28" i="15" a="1"/>
  <c r="AX28" i="15" s="1"/>
  <c r="AW28" i="15" a="1"/>
  <c r="AW28" i="15" s="1"/>
  <c r="AY27" i="15" a="1"/>
  <c r="AY27" i="15" s="1"/>
  <c r="AX27" i="15" a="1"/>
  <c r="AX27" i="15" s="1"/>
  <c r="AW27" i="15" a="1"/>
  <c r="AW27" i="15" s="1"/>
  <c r="AY26" i="15" a="1"/>
  <c r="AY26" i="15" s="1"/>
  <c r="AX26" i="15" a="1"/>
  <c r="AX26" i="15" s="1"/>
  <c r="AW26" i="15" a="1"/>
  <c r="AW26" i="15" s="1"/>
  <c r="AY25" i="15" a="1"/>
  <c r="AY25" i="15" s="1"/>
  <c r="AX25" i="15" a="1"/>
  <c r="AX25" i="15" s="1"/>
  <c r="AW25" i="15" a="1"/>
  <c r="AW25" i="15" s="1"/>
  <c r="AY21" i="15" a="1"/>
  <c r="AY21" i="15" s="1"/>
  <c r="AX21" i="15" a="1"/>
  <c r="AX21" i="15" s="1"/>
  <c r="AW21" i="15" a="1"/>
  <c r="AW21" i="15" s="1"/>
  <c r="AY20" i="15" a="1"/>
  <c r="AY20" i="15" s="1"/>
  <c r="AX20" i="15" a="1"/>
  <c r="AX20" i="15" s="1"/>
  <c r="AW20" i="15" a="1"/>
  <c r="AW20" i="15" s="1"/>
  <c r="AY19" i="15" a="1"/>
  <c r="AY19" i="15" s="1"/>
  <c r="AX19" i="15" a="1"/>
  <c r="AX19" i="15" s="1"/>
  <c r="AW19" i="15" a="1"/>
  <c r="AW19" i="15" s="1"/>
  <c r="AY18" i="15" a="1"/>
  <c r="AY18" i="15" s="1"/>
  <c r="AX18" i="15" a="1"/>
  <c r="AX18" i="15" s="1"/>
  <c r="AW18" i="15" a="1"/>
  <c r="AW18" i="15" s="1"/>
  <c r="AY17" i="15" a="1"/>
  <c r="AY17" i="15" s="1"/>
  <c r="AX17" i="15" a="1"/>
  <c r="AX17" i="15" s="1"/>
  <c r="AW17" i="15" a="1"/>
  <c r="AW17" i="15" s="1"/>
  <c r="AY16" i="15" a="1"/>
  <c r="AY16" i="15" s="1"/>
  <c r="AX16" i="15" a="1"/>
  <c r="AX16" i="15" s="1"/>
  <c r="AW16" i="15" a="1"/>
  <c r="AW16" i="15" s="1"/>
  <c r="AY12" i="15" a="1"/>
  <c r="AY12" i="15" s="1"/>
  <c r="AX12" i="15" a="1"/>
  <c r="AX12" i="15" s="1"/>
  <c r="AW12" i="15" a="1"/>
  <c r="AW12" i="15" s="1"/>
  <c r="AY11" i="15" a="1"/>
  <c r="AY11" i="15" s="1"/>
  <c r="AX11" i="15" a="1"/>
  <c r="AX11" i="15" s="1"/>
  <c r="AW11" i="15" a="1"/>
  <c r="AW11" i="15" s="1"/>
  <c r="AY10" i="15" a="1"/>
  <c r="AY10" i="15" s="1"/>
  <c r="AX10" i="15" a="1"/>
  <c r="AX10" i="15" s="1"/>
  <c r="AW10" i="15" a="1"/>
  <c r="AW10" i="15" s="1"/>
  <c r="AY9" i="15" a="1"/>
  <c r="AY9" i="15" s="1"/>
  <c r="AX9" i="15" a="1"/>
  <c r="AX9" i="15" s="1"/>
  <c r="AW9" i="15" a="1"/>
  <c r="AW9" i="15" s="1"/>
  <c r="AY8" i="15" a="1"/>
  <c r="AY8" i="15" s="1"/>
  <c r="AX8" i="15" a="1"/>
  <c r="AX8" i="15" s="1"/>
  <c r="AW8" i="15" a="1"/>
  <c r="AW8" i="15" s="1"/>
  <c r="AY7" i="15" a="1"/>
  <c r="AY7" i="15" s="1"/>
  <c r="AX7" i="15" a="1"/>
  <c r="AX7" i="15" s="1"/>
  <c r="AW7" i="15" a="1"/>
  <c r="AW7" i="15" s="1"/>
  <c r="CC48" i="20" a="1"/>
  <c r="CC48" i="20" s="1"/>
  <c r="CB48" i="20" a="1"/>
  <c r="CB48" i="20" s="1"/>
  <c r="CA48" i="20" a="1"/>
  <c r="CA48" i="20" s="1"/>
  <c r="CC47" i="20" a="1"/>
  <c r="CC47" i="20" s="1"/>
  <c r="CB47" i="20" a="1"/>
  <c r="CB47" i="20" s="1"/>
  <c r="CA47" i="20" a="1"/>
  <c r="CA47" i="20" s="1"/>
  <c r="CC46" i="20" a="1"/>
  <c r="CC46" i="20" s="1"/>
  <c r="CB46" i="20" a="1"/>
  <c r="CB46" i="20" s="1"/>
  <c r="CA46" i="20" a="1"/>
  <c r="CA46" i="20" s="1"/>
  <c r="CC45" i="20" a="1"/>
  <c r="CC45" i="20" s="1"/>
  <c r="CB45" i="20" a="1"/>
  <c r="CB45" i="20" s="1"/>
  <c r="CA45" i="20" a="1"/>
  <c r="CA45" i="20" s="1"/>
  <c r="CC44" i="20" a="1"/>
  <c r="CC44" i="20" s="1"/>
  <c r="CB44" i="20" a="1"/>
  <c r="CB44" i="20" s="1"/>
  <c r="CA44" i="20" a="1"/>
  <c r="CA44" i="20" s="1"/>
  <c r="CC43" i="20" a="1"/>
  <c r="CC43" i="20" s="1"/>
  <c r="CB43" i="20" a="1"/>
  <c r="CB43" i="20" s="1"/>
  <c r="CA43" i="20" a="1"/>
  <c r="CA43" i="20" s="1"/>
  <c r="CC39" i="20" a="1"/>
  <c r="CC39" i="20" s="1"/>
  <c r="CB39" i="20" a="1"/>
  <c r="CB39" i="20" s="1"/>
  <c r="CA39" i="20" a="1"/>
  <c r="CA39" i="20" s="1"/>
  <c r="CC38" i="20" a="1"/>
  <c r="CC38" i="20" s="1"/>
  <c r="CB38" i="20" a="1"/>
  <c r="CB38" i="20" s="1"/>
  <c r="CA38" i="20" a="1"/>
  <c r="CA38" i="20" s="1"/>
  <c r="CC37" i="20" a="1"/>
  <c r="CC37" i="20" s="1"/>
  <c r="CB37" i="20" a="1"/>
  <c r="CB37" i="20" s="1"/>
  <c r="CA37" i="20" a="1"/>
  <c r="CA37" i="20" s="1"/>
  <c r="CC36" i="20" a="1"/>
  <c r="CC36" i="20" s="1"/>
  <c r="CB36" i="20" a="1"/>
  <c r="CB36" i="20" s="1"/>
  <c r="CA36" i="20" a="1"/>
  <c r="CA36" i="20" s="1"/>
  <c r="CC35" i="20" a="1"/>
  <c r="CC35" i="20" s="1"/>
  <c r="CB35" i="20" a="1"/>
  <c r="CB35" i="20" s="1"/>
  <c r="CA35" i="20" a="1"/>
  <c r="CA35" i="20" s="1"/>
  <c r="CC34" i="20" a="1"/>
  <c r="CC34" i="20" s="1"/>
  <c r="CB34" i="20" a="1"/>
  <c r="CB34" i="20" s="1"/>
  <c r="CA34" i="20" a="1"/>
  <c r="CA34" i="20" s="1"/>
  <c r="CC30" i="20" a="1"/>
  <c r="CC30" i="20" s="1"/>
  <c r="CB30" i="20" a="1"/>
  <c r="CB30" i="20" s="1"/>
  <c r="CA30" i="20" a="1"/>
  <c r="CA30" i="20" s="1"/>
  <c r="CC29" i="20" a="1"/>
  <c r="CC29" i="20" s="1"/>
  <c r="CB29" i="20" a="1"/>
  <c r="CB29" i="20" s="1"/>
  <c r="CA29" i="20" a="1"/>
  <c r="CA29" i="20" s="1"/>
  <c r="CC28" i="20" a="1"/>
  <c r="CC28" i="20" s="1"/>
  <c r="CB28" i="20" a="1"/>
  <c r="CB28" i="20" s="1"/>
  <c r="CA28" i="20" a="1"/>
  <c r="CA28" i="20" s="1"/>
  <c r="CC27" i="20" a="1"/>
  <c r="CC27" i="20" s="1"/>
  <c r="CB27" i="20" a="1"/>
  <c r="CB27" i="20" s="1"/>
  <c r="CA27" i="20" a="1"/>
  <c r="CA27" i="20" s="1"/>
  <c r="CC26" i="20" a="1"/>
  <c r="CC26" i="20" s="1"/>
  <c r="CB26" i="20" a="1"/>
  <c r="CB26" i="20" s="1"/>
  <c r="CA26" i="20" a="1"/>
  <c r="CA26" i="20" s="1"/>
  <c r="CC25" i="20" a="1"/>
  <c r="CC25" i="20" s="1"/>
  <c r="CB25" i="20" a="1"/>
  <c r="CB25" i="20" s="1"/>
  <c r="CA25" i="20" a="1"/>
  <c r="CA25" i="20" s="1"/>
  <c r="CC21" i="20" a="1"/>
  <c r="CC21" i="20" s="1"/>
  <c r="CB21" i="20" a="1"/>
  <c r="CB21" i="20" s="1"/>
  <c r="CA21" i="20" a="1"/>
  <c r="CA21" i="20" s="1"/>
  <c r="CC20" i="20" a="1"/>
  <c r="CC20" i="20" s="1"/>
  <c r="CB20" i="20" a="1"/>
  <c r="CB20" i="20" s="1"/>
  <c r="CA20" i="20" a="1"/>
  <c r="CA20" i="20" s="1"/>
  <c r="CC19" i="20" a="1"/>
  <c r="CC19" i="20" s="1"/>
  <c r="CB19" i="20" a="1"/>
  <c r="CB19" i="20" s="1"/>
  <c r="CA19" i="20" a="1"/>
  <c r="CA19" i="20" s="1"/>
  <c r="CC18" i="20" a="1"/>
  <c r="CC18" i="20" s="1"/>
  <c r="CB18" i="20" a="1"/>
  <c r="CB18" i="20" s="1"/>
  <c r="CA18" i="20" a="1"/>
  <c r="CA18" i="20" s="1"/>
  <c r="CC17" i="20" a="1"/>
  <c r="CC17" i="20" s="1"/>
  <c r="CB17" i="20" a="1"/>
  <c r="CB17" i="20" s="1"/>
  <c r="CA17" i="20" a="1"/>
  <c r="CA17" i="20" s="1"/>
  <c r="CC16" i="20" a="1"/>
  <c r="CC16" i="20" s="1"/>
  <c r="CB16" i="20" a="1"/>
  <c r="CB16" i="20" s="1"/>
  <c r="CA16" i="20" a="1"/>
  <c r="CA16" i="20" s="1"/>
  <c r="CC12" i="20" a="1"/>
  <c r="CC12" i="20" s="1"/>
  <c r="CB12" i="20" a="1"/>
  <c r="CB12" i="20" s="1"/>
  <c r="CA12" i="20" a="1"/>
  <c r="CA12" i="20" s="1"/>
  <c r="CC11" i="20" a="1"/>
  <c r="CC11" i="20" s="1"/>
  <c r="CB11" i="20" a="1"/>
  <c r="CB11" i="20" s="1"/>
  <c r="CA11" i="20" a="1"/>
  <c r="CA11" i="20" s="1"/>
  <c r="CC10" i="20" a="1"/>
  <c r="CC10" i="20" s="1"/>
  <c r="CB10" i="20" a="1"/>
  <c r="CB10" i="20" s="1"/>
  <c r="CA10" i="20" a="1"/>
  <c r="CA10" i="20" s="1"/>
  <c r="CC9" i="20" a="1"/>
  <c r="CC9" i="20" s="1"/>
  <c r="CB9" i="20" a="1"/>
  <c r="CB9" i="20" s="1"/>
  <c r="CA9" i="20" a="1"/>
  <c r="CA9" i="20" s="1"/>
  <c r="CC8" i="20" a="1"/>
  <c r="CC8" i="20" s="1"/>
  <c r="CB8" i="20" a="1"/>
  <c r="CB8" i="20" s="1"/>
  <c r="CA8" i="20" a="1"/>
  <c r="CA8" i="20" s="1"/>
  <c r="CC7" i="20" a="1"/>
  <c r="CC7" i="20" s="1"/>
  <c r="CB7" i="20" a="1"/>
  <c r="CB7" i="20" s="1"/>
  <c r="CA7" i="20" a="1"/>
  <c r="CA7" i="20" s="1"/>
  <c r="CQ34" i="4"/>
  <c r="CR162" i="4"/>
  <c r="CR161" i="4"/>
  <c r="CR160" i="4"/>
  <c r="CR159" i="4"/>
  <c r="CR158" i="4"/>
  <c r="CR157" i="4"/>
  <c r="CR156" i="4"/>
  <c r="CR155" i="4"/>
  <c r="CR152" i="4"/>
  <c r="CR151" i="4"/>
  <c r="CR150" i="4"/>
  <c r="CR149" i="4"/>
  <c r="CR148" i="4"/>
  <c r="CR147" i="4"/>
  <c r="CR146" i="4"/>
  <c r="CR145" i="4"/>
  <c r="CR142" i="4"/>
  <c r="CR141" i="4"/>
  <c r="CR140" i="4"/>
  <c r="CR139" i="4"/>
  <c r="CR138" i="4"/>
  <c r="CR137" i="4"/>
  <c r="CR136" i="4"/>
  <c r="CR135" i="4"/>
  <c r="CQ132" i="4"/>
  <c r="CR131" i="4"/>
  <c r="CR130" i="4"/>
  <c r="CR129" i="4"/>
  <c r="CR128" i="4"/>
  <c r="CR127" i="4"/>
  <c r="CR126" i="4"/>
  <c r="CR125" i="4"/>
  <c r="CQ122" i="4"/>
  <c r="CR121" i="4"/>
  <c r="CR120" i="4"/>
  <c r="CR119" i="4"/>
  <c r="CR118" i="4"/>
  <c r="CR117" i="4"/>
  <c r="CR116" i="4"/>
  <c r="CR115" i="4"/>
  <c r="CR29" i="4"/>
  <c r="CR41" i="4"/>
  <c r="CR40" i="4"/>
  <c r="CR39" i="4"/>
  <c r="CR38" i="4"/>
  <c r="CR37" i="4"/>
  <c r="CR33" i="4"/>
  <c r="CR32" i="4"/>
  <c r="CR31" i="4"/>
  <c r="CR30" i="4"/>
  <c r="CR28" i="4"/>
  <c r="CR27" i="4"/>
  <c r="CQ24" i="4"/>
  <c r="CR13" i="4"/>
  <c r="CR12" i="4"/>
  <c r="CR11" i="4"/>
  <c r="CR10" i="4"/>
  <c r="CR9" i="4"/>
  <c r="CR8" i="4"/>
  <c r="CQ7" i="4"/>
  <c r="B7" i="20"/>
  <c r="B7" i="19"/>
  <c r="B8" i="19" s="1"/>
  <c r="BB8" i="19" s="1"/>
  <c r="DG162" i="4"/>
  <c r="DF162" i="4"/>
  <c r="DE162" i="4"/>
  <c r="AF162" i="4"/>
  <c r="AB162" i="4"/>
  <c r="AA162" i="4"/>
  <c r="Z162" i="4"/>
  <c r="Y162" i="4"/>
  <c r="X162" i="4"/>
  <c r="W162" i="4"/>
  <c r="V162" i="4"/>
  <c r="U162" i="4"/>
  <c r="C162" i="4"/>
  <c r="DG161" i="4"/>
  <c r="DF161" i="4"/>
  <c r="DE161" i="4"/>
  <c r="AG161" i="4"/>
  <c r="AB161" i="4"/>
  <c r="AA161" i="4"/>
  <c r="Z161" i="4"/>
  <c r="Y161" i="4"/>
  <c r="X161" i="4"/>
  <c r="W161" i="4"/>
  <c r="V161" i="4"/>
  <c r="U161" i="4"/>
  <c r="T161" i="4"/>
  <c r="R161" i="4"/>
  <c r="P161" i="4"/>
  <c r="N161" i="4"/>
  <c r="L161" i="4"/>
  <c r="J161" i="4"/>
  <c r="H161" i="4"/>
  <c r="F161" i="4"/>
  <c r="D161" i="4"/>
  <c r="DG160" i="4"/>
  <c r="DF160" i="4"/>
  <c r="DE160" i="4"/>
  <c r="AG160" i="4"/>
  <c r="AB160" i="4"/>
  <c r="AA160" i="4"/>
  <c r="Z160" i="4"/>
  <c r="Y160" i="4"/>
  <c r="X160" i="4"/>
  <c r="W160" i="4"/>
  <c r="V160" i="4"/>
  <c r="U160" i="4"/>
  <c r="T160" i="4"/>
  <c r="R160" i="4"/>
  <c r="P160" i="4"/>
  <c r="N160" i="4"/>
  <c r="L160" i="4"/>
  <c r="J160" i="4"/>
  <c r="H160" i="4"/>
  <c r="F160" i="4"/>
  <c r="D160" i="4"/>
  <c r="DG159" i="4"/>
  <c r="DF159" i="4"/>
  <c r="DE159" i="4"/>
  <c r="AG159" i="4"/>
  <c r="AB159" i="4"/>
  <c r="AA159" i="4"/>
  <c r="Z159" i="4"/>
  <c r="Y159" i="4"/>
  <c r="X159" i="4"/>
  <c r="W159" i="4"/>
  <c r="V159" i="4"/>
  <c r="U159" i="4"/>
  <c r="T159" i="4"/>
  <c r="R159" i="4"/>
  <c r="P159" i="4"/>
  <c r="N159" i="4"/>
  <c r="L159" i="4"/>
  <c r="J159" i="4"/>
  <c r="H159" i="4"/>
  <c r="F159" i="4"/>
  <c r="D159" i="4"/>
  <c r="DG158" i="4"/>
  <c r="DF158" i="4"/>
  <c r="DE158" i="4"/>
  <c r="AG158" i="4"/>
  <c r="AB158" i="4"/>
  <c r="AA158" i="4"/>
  <c r="Z158" i="4"/>
  <c r="Y158" i="4"/>
  <c r="X158" i="4"/>
  <c r="W158" i="4"/>
  <c r="V158" i="4"/>
  <c r="U158" i="4"/>
  <c r="T158" i="4"/>
  <c r="R158" i="4"/>
  <c r="P158" i="4"/>
  <c r="N158" i="4"/>
  <c r="L158" i="4"/>
  <c r="J158" i="4"/>
  <c r="H158" i="4"/>
  <c r="F158" i="4"/>
  <c r="D158" i="4"/>
  <c r="DG157" i="4"/>
  <c r="DF157" i="4"/>
  <c r="DE157" i="4"/>
  <c r="AG157" i="4"/>
  <c r="AB157" i="4"/>
  <c r="AA157" i="4"/>
  <c r="Z157" i="4"/>
  <c r="Y157" i="4"/>
  <c r="X157" i="4"/>
  <c r="W157" i="4"/>
  <c r="V157" i="4"/>
  <c r="U157" i="4"/>
  <c r="T157" i="4"/>
  <c r="R157" i="4"/>
  <c r="P157" i="4"/>
  <c r="N157" i="4"/>
  <c r="L157" i="4"/>
  <c r="J157" i="4"/>
  <c r="H157" i="4"/>
  <c r="F157" i="4"/>
  <c r="D157" i="4"/>
  <c r="DG156" i="4"/>
  <c r="DF156" i="4"/>
  <c r="DE156" i="4"/>
  <c r="AG156" i="4"/>
  <c r="AB156" i="4"/>
  <c r="AA156" i="4"/>
  <c r="Z156" i="4"/>
  <c r="Y156" i="4"/>
  <c r="X156" i="4"/>
  <c r="W156" i="4"/>
  <c r="V156" i="4"/>
  <c r="U156" i="4"/>
  <c r="T156" i="4"/>
  <c r="R156" i="4"/>
  <c r="P156" i="4"/>
  <c r="N156" i="4"/>
  <c r="L156" i="4"/>
  <c r="J156" i="4"/>
  <c r="H156" i="4"/>
  <c r="F156" i="4"/>
  <c r="D156" i="4"/>
  <c r="DG155" i="4"/>
  <c r="DF155" i="4"/>
  <c r="DE155" i="4"/>
  <c r="AG155" i="4"/>
  <c r="AB155" i="4"/>
  <c r="AA155" i="4"/>
  <c r="Z155" i="4"/>
  <c r="Y155" i="4"/>
  <c r="X155" i="4"/>
  <c r="W155" i="4"/>
  <c r="V155" i="4"/>
  <c r="U155" i="4"/>
  <c r="T155" i="4"/>
  <c r="R155" i="4"/>
  <c r="P155" i="4"/>
  <c r="N155" i="4"/>
  <c r="L155" i="4"/>
  <c r="J155" i="4"/>
  <c r="H155" i="4"/>
  <c r="F155" i="4"/>
  <c r="C155" i="4"/>
  <c r="DG152" i="4"/>
  <c r="DF152" i="4"/>
  <c r="DE152" i="4"/>
  <c r="AF152" i="4"/>
  <c r="AB152" i="4"/>
  <c r="AA152" i="4"/>
  <c r="Z152" i="4"/>
  <c r="Y152" i="4"/>
  <c r="X152" i="4"/>
  <c r="W152" i="4"/>
  <c r="V152" i="4"/>
  <c r="U152" i="4"/>
  <c r="C152" i="4"/>
  <c r="A152" i="4"/>
  <c r="AD152" i="4" s="1"/>
  <c r="DG151" i="4"/>
  <c r="DF151" i="4"/>
  <c r="DE151" i="4"/>
  <c r="AG151" i="4"/>
  <c r="AB151" i="4"/>
  <c r="AA151" i="4"/>
  <c r="Z151" i="4"/>
  <c r="Y151" i="4"/>
  <c r="X151" i="4"/>
  <c r="W151" i="4"/>
  <c r="V151" i="4"/>
  <c r="U151" i="4"/>
  <c r="T151" i="4"/>
  <c r="R151" i="4"/>
  <c r="P151" i="4"/>
  <c r="N151" i="4"/>
  <c r="L151" i="4"/>
  <c r="J151" i="4"/>
  <c r="H151" i="4"/>
  <c r="F151" i="4"/>
  <c r="D151" i="4"/>
  <c r="A151" i="4"/>
  <c r="DG150" i="4"/>
  <c r="DF150" i="4"/>
  <c r="DE150" i="4"/>
  <c r="AG150" i="4"/>
  <c r="AB150" i="4"/>
  <c r="AA150" i="4"/>
  <c r="Z150" i="4"/>
  <c r="Y150" i="4"/>
  <c r="X150" i="4"/>
  <c r="W150" i="4"/>
  <c r="V150" i="4"/>
  <c r="U150" i="4"/>
  <c r="T150" i="4"/>
  <c r="R150" i="4"/>
  <c r="P150" i="4"/>
  <c r="N150" i="4"/>
  <c r="L150" i="4"/>
  <c r="J150" i="4"/>
  <c r="H150" i="4"/>
  <c r="F150" i="4"/>
  <c r="D150" i="4"/>
  <c r="A150" i="4"/>
  <c r="AD150" i="4" s="1"/>
  <c r="DG149" i="4"/>
  <c r="DF149" i="4"/>
  <c r="DE149" i="4"/>
  <c r="AG149" i="4"/>
  <c r="AB149" i="4"/>
  <c r="AA149" i="4"/>
  <c r="Z149" i="4"/>
  <c r="Y149" i="4"/>
  <c r="X149" i="4"/>
  <c r="W149" i="4"/>
  <c r="V149" i="4"/>
  <c r="U149" i="4"/>
  <c r="T149" i="4"/>
  <c r="R149" i="4"/>
  <c r="P149" i="4"/>
  <c r="N149" i="4"/>
  <c r="L149" i="4"/>
  <c r="J149" i="4"/>
  <c r="H149" i="4"/>
  <c r="F149" i="4"/>
  <c r="D149" i="4"/>
  <c r="A149" i="4"/>
  <c r="DG148" i="4"/>
  <c r="DF148" i="4"/>
  <c r="DE148" i="4"/>
  <c r="AG148" i="4"/>
  <c r="AB148" i="4"/>
  <c r="AA148" i="4"/>
  <c r="Z148" i="4"/>
  <c r="Y148" i="4"/>
  <c r="X148" i="4"/>
  <c r="W148" i="4"/>
  <c r="V148" i="4"/>
  <c r="U148" i="4"/>
  <c r="T148" i="4"/>
  <c r="R148" i="4"/>
  <c r="P148" i="4"/>
  <c r="N148" i="4"/>
  <c r="L148" i="4"/>
  <c r="J148" i="4"/>
  <c r="H148" i="4"/>
  <c r="F148" i="4"/>
  <c r="D148" i="4"/>
  <c r="A148" i="4"/>
  <c r="DG147" i="4"/>
  <c r="DF147" i="4"/>
  <c r="DE147" i="4"/>
  <c r="AG147" i="4"/>
  <c r="AB147" i="4"/>
  <c r="AA147" i="4"/>
  <c r="Z147" i="4"/>
  <c r="Y147" i="4"/>
  <c r="X147" i="4"/>
  <c r="W147" i="4"/>
  <c r="V147" i="4"/>
  <c r="U147" i="4"/>
  <c r="T147" i="4"/>
  <c r="R147" i="4"/>
  <c r="P147" i="4"/>
  <c r="N147" i="4"/>
  <c r="L147" i="4"/>
  <c r="J147" i="4"/>
  <c r="H147" i="4"/>
  <c r="F147" i="4"/>
  <c r="D147" i="4"/>
  <c r="A147" i="4"/>
  <c r="AD147" i="4" s="1"/>
  <c r="DG146" i="4"/>
  <c r="DF146" i="4"/>
  <c r="DE146" i="4"/>
  <c r="AG146" i="4"/>
  <c r="AB146" i="4"/>
  <c r="AA146" i="4"/>
  <c r="Z146" i="4"/>
  <c r="Y146" i="4"/>
  <c r="X146" i="4"/>
  <c r="W146" i="4"/>
  <c r="V146" i="4"/>
  <c r="U146" i="4"/>
  <c r="T146" i="4"/>
  <c r="R146" i="4"/>
  <c r="P146" i="4"/>
  <c r="N146" i="4"/>
  <c r="L146" i="4"/>
  <c r="J146" i="4"/>
  <c r="H146" i="4"/>
  <c r="F146" i="4"/>
  <c r="D146" i="4"/>
  <c r="A146" i="4"/>
  <c r="DG145" i="4"/>
  <c r="DF145" i="4"/>
  <c r="DE145" i="4"/>
  <c r="AG145" i="4"/>
  <c r="AB145" i="4"/>
  <c r="AA145" i="4"/>
  <c r="Z145" i="4"/>
  <c r="Y145" i="4"/>
  <c r="X145" i="4"/>
  <c r="W145" i="4"/>
  <c r="V145" i="4"/>
  <c r="U145" i="4"/>
  <c r="T145" i="4"/>
  <c r="R145" i="4"/>
  <c r="P145" i="4"/>
  <c r="N145" i="4"/>
  <c r="L145" i="4"/>
  <c r="J145" i="4"/>
  <c r="H145" i="4"/>
  <c r="F145" i="4"/>
  <c r="C145" i="4"/>
  <c r="DG142" i="4"/>
  <c r="DF142" i="4"/>
  <c r="DE142" i="4"/>
  <c r="AF142" i="4"/>
  <c r="AB142" i="4"/>
  <c r="AA142" i="4"/>
  <c r="Z142" i="4"/>
  <c r="Y142" i="4"/>
  <c r="X142" i="4"/>
  <c r="W142" i="4"/>
  <c r="V142" i="4"/>
  <c r="U142" i="4"/>
  <c r="C142" i="4"/>
  <c r="A142" i="4"/>
  <c r="CO142" i="4" s="1"/>
  <c r="DG141" i="4"/>
  <c r="DF141" i="4"/>
  <c r="DE141" i="4"/>
  <c r="AG141" i="4"/>
  <c r="AB141" i="4"/>
  <c r="AA141" i="4"/>
  <c r="Z141" i="4"/>
  <c r="Y141" i="4"/>
  <c r="X141" i="4"/>
  <c r="W141" i="4"/>
  <c r="V141" i="4"/>
  <c r="U141" i="4"/>
  <c r="T141" i="4"/>
  <c r="R141" i="4"/>
  <c r="P141" i="4"/>
  <c r="N141" i="4"/>
  <c r="L141" i="4"/>
  <c r="J141" i="4"/>
  <c r="H141" i="4"/>
  <c r="F141" i="4"/>
  <c r="D141" i="4"/>
  <c r="A141" i="4"/>
  <c r="DG140" i="4"/>
  <c r="DF140" i="4"/>
  <c r="DE140" i="4"/>
  <c r="AG140" i="4"/>
  <c r="AB140" i="4"/>
  <c r="AA140" i="4"/>
  <c r="Z140" i="4"/>
  <c r="Y140" i="4"/>
  <c r="X140" i="4"/>
  <c r="W140" i="4"/>
  <c r="V140" i="4"/>
  <c r="U140" i="4"/>
  <c r="T140" i="4"/>
  <c r="R140" i="4"/>
  <c r="P140" i="4"/>
  <c r="N140" i="4"/>
  <c r="L140" i="4"/>
  <c r="J140" i="4"/>
  <c r="H140" i="4"/>
  <c r="F140" i="4"/>
  <c r="D140" i="4"/>
  <c r="A140" i="4"/>
  <c r="AD140" i="4" s="1"/>
  <c r="DG139" i="4"/>
  <c r="DF139" i="4"/>
  <c r="DE139" i="4"/>
  <c r="AG139" i="4"/>
  <c r="AB139" i="4"/>
  <c r="AA139" i="4"/>
  <c r="Z139" i="4"/>
  <c r="Y139" i="4"/>
  <c r="X139" i="4"/>
  <c r="W139" i="4"/>
  <c r="V139" i="4"/>
  <c r="U139" i="4"/>
  <c r="T139" i="4"/>
  <c r="R139" i="4"/>
  <c r="P139" i="4"/>
  <c r="N139" i="4"/>
  <c r="L139" i="4"/>
  <c r="J139" i="4"/>
  <c r="H139" i="4"/>
  <c r="F139" i="4"/>
  <c r="D139" i="4"/>
  <c r="A139" i="4"/>
  <c r="AD139" i="4" s="1"/>
  <c r="DG138" i="4"/>
  <c r="DF138" i="4"/>
  <c r="DE138" i="4"/>
  <c r="AG138" i="4"/>
  <c r="AB138" i="4"/>
  <c r="AA138" i="4"/>
  <c r="Z138" i="4"/>
  <c r="Y138" i="4"/>
  <c r="X138" i="4"/>
  <c r="W138" i="4"/>
  <c r="V138" i="4"/>
  <c r="U138" i="4"/>
  <c r="T138" i="4"/>
  <c r="R138" i="4"/>
  <c r="P138" i="4"/>
  <c r="N138" i="4"/>
  <c r="L138" i="4"/>
  <c r="J138" i="4"/>
  <c r="H138" i="4"/>
  <c r="F138" i="4"/>
  <c r="D138" i="4"/>
  <c r="A138" i="4"/>
  <c r="CO138" i="4" s="1"/>
  <c r="DG137" i="4"/>
  <c r="DF137" i="4"/>
  <c r="DE137" i="4"/>
  <c r="AG137" i="4"/>
  <c r="AB137" i="4"/>
  <c r="AA137" i="4"/>
  <c r="Z137" i="4"/>
  <c r="Y137" i="4"/>
  <c r="X137" i="4"/>
  <c r="W137" i="4"/>
  <c r="V137" i="4"/>
  <c r="U137" i="4"/>
  <c r="T137" i="4"/>
  <c r="R137" i="4"/>
  <c r="P137" i="4"/>
  <c r="N137" i="4"/>
  <c r="L137" i="4"/>
  <c r="J137" i="4"/>
  <c r="H137" i="4"/>
  <c r="F137" i="4"/>
  <c r="D137" i="4"/>
  <c r="A137" i="4"/>
  <c r="CO137" i="4" s="1"/>
  <c r="DG136" i="4"/>
  <c r="DF136" i="4"/>
  <c r="DE136" i="4"/>
  <c r="AG136" i="4"/>
  <c r="AB136" i="4"/>
  <c r="AA136" i="4"/>
  <c r="Z136" i="4"/>
  <c r="Y136" i="4"/>
  <c r="X136" i="4"/>
  <c r="W136" i="4"/>
  <c r="V136" i="4"/>
  <c r="U136" i="4"/>
  <c r="T136" i="4"/>
  <c r="R136" i="4"/>
  <c r="P136" i="4"/>
  <c r="N136" i="4"/>
  <c r="L136" i="4"/>
  <c r="J136" i="4"/>
  <c r="H136" i="4"/>
  <c r="F136" i="4"/>
  <c r="D136" i="4"/>
  <c r="A136" i="4"/>
  <c r="AD136" i="4" s="1"/>
  <c r="DG135" i="4"/>
  <c r="DF135" i="4"/>
  <c r="DE135" i="4"/>
  <c r="AG135" i="4"/>
  <c r="AB135" i="4"/>
  <c r="AA135" i="4"/>
  <c r="Z135" i="4"/>
  <c r="Y135" i="4"/>
  <c r="X135" i="4"/>
  <c r="W135" i="4"/>
  <c r="V135" i="4"/>
  <c r="U135" i="4"/>
  <c r="T135" i="4"/>
  <c r="R135" i="4"/>
  <c r="P135" i="4"/>
  <c r="N135" i="4"/>
  <c r="L135" i="4"/>
  <c r="J135" i="4"/>
  <c r="H135" i="4"/>
  <c r="F135" i="4"/>
  <c r="C135" i="4"/>
  <c r="DG132" i="4"/>
  <c r="DF132" i="4"/>
  <c r="DE132" i="4"/>
  <c r="AF132" i="4"/>
  <c r="AB132" i="4"/>
  <c r="AA132" i="4"/>
  <c r="Z132" i="4"/>
  <c r="Y132" i="4"/>
  <c r="X132" i="4"/>
  <c r="W132" i="4"/>
  <c r="V132" i="4"/>
  <c r="U132" i="4"/>
  <c r="C132" i="4"/>
  <c r="A132" i="4"/>
  <c r="CO132" i="4" s="1"/>
  <c r="DG131" i="4"/>
  <c r="DF131" i="4"/>
  <c r="DE131" i="4"/>
  <c r="AG131" i="4"/>
  <c r="AB131" i="4"/>
  <c r="AA131" i="4"/>
  <c r="Z131" i="4"/>
  <c r="Y131" i="4"/>
  <c r="X131" i="4"/>
  <c r="W131" i="4"/>
  <c r="V131" i="4"/>
  <c r="U131" i="4"/>
  <c r="T131" i="4"/>
  <c r="R131" i="4"/>
  <c r="P131" i="4"/>
  <c r="N131" i="4"/>
  <c r="L131" i="4"/>
  <c r="J131" i="4"/>
  <c r="H131" i="4"/>
  <c r="F131" i="4"/>
  <c r="D131" i="4"/>
  <c r="A131" i="4"/>
  <c r="DG130" i="4"/>
  <c r="DF130" i="4"/>
  <c r="DE130" i="4"/>
  <c r="AG130" i="4"/>
  <c r="AB130" i="4"/>
  <c r="AA130" i="4"/>
  <c r="Z130" i="4"/>
  <c r="Y130" i="4"/>
  <c r="X130" i="4"/>
  <c r="W130" i="4"/>
  <c r="V130" i="4"/>
  <c r="U130" i="4"/>
  <c r="T130" i="4"/>
  <c r="R130" i="4"/>
  <c r="P130" i="4"/>
  <c r="N130" i="4"/>
  <c r="L130" i="4"/>
  <c r="J130" i="4"/>
  <c r="H130" i="4"/>
  <c r="F130" i="4"/>
  <c r="D130" i="4"/>
  <c r="A130" i="4"/>
  <c r="AD130" i="4" s="1"/>
  <c r="DG129" i="4"/>
  <c r="DF129" i="4"/>
  <c r="DE129" i="4"/>
  <c r="AG129" i="4"/>
  <c r="AB129" i="4"/>
  <c r="AA129" i="4"/>
  <c r="Z129" i="4"/>
  <c r="Y129" i="4"/>
  <c r="X129" i="4"/>
  <c r="W129" i="4"/>
  <c r="V129" i="4"/>
  <c r="U129" i="4"/>
  <c r="T129" i="4"/>
  <c r="R129" i="4"/>
  <c r="P129" i="4"/>
  <c r="N129" i="4"/>
  <c r="L129" i="4"/>
  <c r="J129" i="4"/>
  <c r="H129" i="4"/>
  <c r="F129" i="4"/>
  <c r="D129" i="4"/>
  <c r="A129" i="4"/>
  <c r="CO129" i="4" s="1"/>
  <c r="DG128" i="4"/>
  <c r="DF128" i="4"/>
  <c r="DE128" i="4"/>
  <c r="AG128" i="4"/>
  <c r="AB128" i="4"/>
  <c r="AA128" i="4"/>
  <c r="Z128" i="4"/>
  <c r="Y128" i="4"/>
  <c r="X128" i="4"/>
  <c r="W128" i="4"/>
  <c r="V128" i="4"/>
  <c r="U128" i="4"/>
  <c r="T128" i="4"/>
  <c r="R128" i="4"/>
  <c r="P128" i="4"/>
  <c r="N128" i="4"/>
  <c r="L128" i="4"/>
  <c r="J128" i="4"/>
  <c r="H128" i="4"/>
  <c r="F128" i="4"/>
  <c r="D128" i="4"/>
  <c r="A128" i="4"/>
  <c r="DG127" i="4"/>
  <c r="DF127" i="4"/>
  <c r="DE127" i="4"/>
  <c r="AG127" i="4"/>
  <c r="AB127" i="4"/>
  <c r="AA127" i="4"/>
  <c r="Z127" i="4"/>
  <c r="Y127" i="4"/>
  <c r="X127" i="4"/>
  <c r="W127" i="4"/>
  <c r="V127" i="4"/>
  <c r="U127" i="4"/>
  <c r="T127" i="4"/>
  <c r="R127" i="4"/>
  <c r="P127" i="4"/>
  <c r="N127" i="4"/>
  <c r="L127" i="4"/>
  <c r="J127" i="4"/>
  <c r="H127" i="4"/>
  <c r="F127" i="4"/>
  <c r="D127" i="4"/>
  <c r="A127" i="4"/>
  <c r="AD127" i="4" s="1"/>
  <c r="DG126" i="4"/>
  <c r="DF126" i="4"/>
  <c r="DE126" i="4"/>
  <c r="AG126" i="4"/>
  <c r="AB126" i="4"/>
  <c r="AA126" i="4"/>
  <c r="Z126" i="4"/>
  <c r="Y126" i="4"/>
  <c r="X126" i="4"/>
  <c r="W126" i="4"/>
  <c r="V126" i="4"/>
  <c r="U126" i="4"/>
  <c r="T126" i="4"/>
  <c r="R126" i="4"/>
  <c r="P126" i="4"/>
  <c r="N126" i="4"/>
  <c r="L126" i="4"/>
  <c r="J126" i="4"/>
  <c r="H126" i="4"/>
  <c r="F126" i="4"/>
  <c r="D126" i="4"/>
  <c r="A126" i="4"/>
  <c r="DG125" i="4"/>
  <c r="DF125" i="4"/>
  <c r="DE125" i="4"/>
  <c r="AG125" i="4"/>
  <c r="AB125" i="4"/>
  <c r="AA125" i="4"/>
  <c r="Z125" i="4"/>
  <c r="Y125" i="4"/>
  <c r="X125" i="4"/>
  <c r="W125" i="4"/>
  <c r="V125" i="4"/>
  <c r="U125" i="4"/>
  <c r="T125" i="4"/>
  <c r="R125" i="4"/>
  <c r="P125" i="4"/>
  <c r="N125" i="4"/>
  <c r="L125" i="4"/>
  <c r="J125" i="4"/>
  <c r="H125" i="4"/>
  <c r="F125" i="4"/>
  <c r="C125" i="4"/>
  <c r="DG122" i="4"/>
  <c r="DF122" i="4"/>
  <c r="DE122" i="4"/>
  <c r="AF122" i="4"/>
  <c r="AB122" i="4"/>
  <c r="AA122" i="4"/>
  <c r="Z122" i="4"/>
  <c r="Y122" i="4"/>
  <c r="X122" i="4"/>
  <c r="W122" i="4"/>
  <c r="V122" i="4"/>
  <c r="U122" i="4"/>
  <c r="C122" i="4"/>
  <c r="A122" i="4"/>
  <c r="CO122" i="4" s="1"/>
  <c r="DG121" i="4"/>
  <c r="DF121" i="4"/>
  <c r="DE121" i="4"/>
  <c r="AG121" i="4"/>
  <c r="AB121" i="4"/>
  <c r="AA121" i="4"/>
  <c r="Z121" i="4"/>
  <c r="Y121" i="4"/>
  <c r="X121" i="4"/>
  <c r="W121" i="4"/>
  <c r="V121" i="4"/>
  <c r="U121" i="4"/>
  <c r="T121" i="4"/>
  <c r="R121" i="4"/>
  <c r="P121" i="4"/>
  <c r="N121" i="4"/>
  <c r="L121" i="4"/>
  <c r="J121" i="4"/>
  <c r="H121" i="4"/>
  <c r="F121" i="4"/>
  <c r="D121" i="4"/>
  <c r="A121" i="4"/>
  <c r="AD121" i="4" s="1"/>
  <c r="DG120" i="4"/>
  <c r="DF120" i="4"/>
  <c r="DE120" i="4"/>
  <c r="AG120" i="4"/>
  <c r="AB120" i="4"/>
  <c r="AA120" i="4"/>
  <c r="Z120" i="4"/>
  <c r="Y120" i="4"/>
  <c r="X120" i="4"/>
  <c r="W120" i="4"/>
  <c r="V120" i="4"/>
  <c r="U120" i="4"/>
  <c r="T120" i="4"/>
  <c r="R120" i="4"/>
  <c r="P120" i="4"/>
  <c r="N120" i="4"/>
  <c r="L120" i="4"/>
  <c r="J120" i="4"/>
  <c r="H120" i="4"/>
  <c r="F120" i="4"/>
  <c r="D120" i="4"/>
  <c r="A120" i="4"/>
  <c r="AD120" i="4" s="1"/>
  <c r="DG119" i="4"/>
  <c r="DF119" i="4"/>
  <c r="DE119" i="4"/>
  <c r="AG119" i="4"/>
  <c r="AB119" i="4"/>
  <c r="AA119" i="4"/>
  <c r="Z119" i="4"/>
  <c r="Y119" i="4"/>
  <c r="X119" i="4"/>
  <c r="W119" i="4"/>
  <c r="V119" i="4"/>
  <c r="U119" i="4"/>
  <c r="T119" i="4"/>
  <c r="R119" i="4"/>
  <c r="P119" i="4"/>
  <c r="N119" i="4"/>
  <c r="L119" i="4"/>
  <c r="J119" i="4"/>
  <c r="H119" i="4"/>
  <c r="F119" i="4"/>
  <c r="D119" i="4"/>
  <c r="A119" i="4"/>
  <c r="DG118" i="4"/>
  <c r="DF118" i="4"/>
  <c r="DE118" i="4"/>
  <c r="AG118" i="4"/>
  <c r="AB118" i="4"/>
  <c r="AA118" i="4"/>
  <c r="Z118" i="4"/>
  <c r="Y118" i="4"/>
  <c r="X118" i="4"/>
  <c r="W118" i="4"/>
  <c r="V118" i="4"/>
  <c r="U118" i="4"/>
  <c r="T118" i="4"/>
  <c r="R118" i="4"/>
  <c r="P118" i="4"/>
  <c r="N118" i="4"/>
  <c r="L118" i="4"/>
  <c r="J118" i="4"/>
  <c r="H118" i="4"/>
  <c r="F118" i="4"/>
  <c r="D118" i="4"/>
  <c r="A118" i="4"/>
  <c r="DG117" i="4"/>
  <c r="DF117" i="4"/>
  <c r="DE117" i="4"/>
  <c r="AG117" i="4"/>
  <c r="AB117" i="4"/>
  <c r="AA117" i="4"/>
  <c r="Z117" i="4"/>
  <c r="Y117" i="4"/>
  <c r="X117" i="4"/>
  <c r="W117" i="4"/>
  <c r="V117" i="4"/>
  <c r="U117" i="4"/>
  <c r="T117" i="4"/>
  <c r="R117" i="4"/>
  <c r="P117" i="4"/>
  <c r="N117" i="4"/>
  <c r="L117" i="4"/>
  <c r="J117" i="4"/>
  <c r="H117" i="4"/>
  <c r="F117" i="4"/>
  <c r="D117" i="4"/>
  <c r="A117" i="4"/>
  <c r="CO117" i="4" s="1"/>
  <c r="DG116" i="4"/>
  <c r="DF116" i="4"/>
  <c r="DE116" i="4"/>
  <c r="AG116" i="4"/>
  <c r="AB116" i="4"/>
  <c r="AA116" i="4"/>
  <c r="Z116" i="4"/>
  <c r="Y116" i="4"/>
  <c r="X116" i="4"/>
  <c r="W116" i="4"/>
  <c r="V116" i="4"/>
  <c r="U116" i="4"/>
  <c r="T116" i="4"/>
  <c r="R116" i="4"/>
  <c r="P116" i="4"/>
  <c r="N116" i="4"/>
  <c r="L116" i="4"/>
  <c r="J116" i="4"/>
  <c r="H116" i="4"/>
  <c r="F116" i="4"/>
  <c r="D116" i="4"/>
  <c r="A116" i="4"/>
  <c r="AD116" i="4" s="1"/>
  <c r="DG115" i="4"/>
  <c r="DF115" i="4"/>
  <c r="DE115" i="4"/>
  <c r="AG115" i="4"/>
  <c r="AB115" i="4"/>
  <c r="AA115" i="4"/>
  <c r="Z115" i="4"/>
  <c r="Y115" i="4"/>
  <c r="X115" i="4"/>
  <c r="W115" i="4"/>
  <c r="V115" i="4"/>
  <c r="U115" i="4"/>
  <c r="T115" i="4"/>
  <c r="R115" i="4"/>
  <c r="P115" i="4"/>
  <c r="N115" i="4"/>
  <c r="L115" i="4"/>
  <c r="J115" i="4"/>
  <c r="H115" i="4"/>
  <c r="F115" i="4"/>
  <c r="C115" i="4"/>
  <c r="AF110" i="4"/>
  <c r="C110" i="4"/>
  <c r="DG54" i="4"/>
  <c r="DF54" i="4"/>
  <c r="DE54" i="4"/>
  <c r="AF54" i="4"/>
  <c r="AB54" i="4"/>
  <c r="AA54" i="4"/>
  <c r="Z54" i="4"/>
  <c r="Y54" i="4"/>
  <c r="X54" i="4"/>
  <c r="W54" i="4"/>
  <c r="V54" i="4"/>
  <c r="U54" i="4"/>
  <c r="C54" i="4"/>
  <c r="A54" i="4"/>
  <c r="AD54" i="4" s="1"/>
  <c r="DG53" i="4"/>
  <c r="DF53" i="4"/>
  <c r="DE53" i="4"/>
  <c r="AG53" i="4"/>
  <c r="AB53" i="4"/>
  <c r="AA53" i="4"/>
  <c r="Z53" i="4"/>
  <c r="Y53" i="4"/>
  <c r="X53" i="4"/>
  <c r="W53" i="4"/>
  <c r="V53" i="4"/>
  <c r="U53" i="4"/>
  <c r="D53" i="4"/>
  <c r="A53" i="4"/>
  <c r="DG52" i="4"/>
  <c r="DF52" i="4"/>
  <c r="DE52" i="4"/>
  <c r="AG52" i="4"/>
  <c r="AB52" i="4"/>
  <c r="AA52" i="4"/>
  <c r="Z52" i="4"/>
  <c r="Y52" i="4"/>
  <c r="X52" i="4"/>
  <c r="W52" i="4"/>
  <c r="V52" i="4"/>
  <c r="U52" i="4"/>
  <c r="D52" i="4"/>
  <c r="A52" i="4"/>
  <c r="CO52" i="4" s="1"/>
  <c r="DG51" i="4"/>
  <c r="DF51" i="4"/>
  <c r="DE51" i="4"/>
  <c r="AG51" i="4"/>
  <c r="AB51" i="4"/>
  <c r="AA51" i="4"/>
  <c r="Z51" i="4"/>
  <c r="Y51" i="4"/>
  <c r="X51" i="4"/>
  <c r="W51" i="4"/>
  <c r="V51" i="4"/>
  <c r="U51" i="4"/>
  <c r="D51" i="4"/>
  <c r="A51" i="4"/>
  <c r="CO51" i="4" s="1"/>
  <c r="DG50" i="4"/>
  <c r="DF50" i="4"/>
  <c r="DE50" i="4"/>
  <c r="AG50" i="4"/>
  <c r="AB50" i="4"/>
  <c r="AA50" i="4"/>
  <c r="Z50" i="4"/>
  <c r="Y50" i="4"/>
  <c r="X50" i="4"/>
  <c r="W50" i="4"/>
  <c r="V50" i="4"/>
  <c r="U50" i="4"/>
  <c r="D50" i="4"/>
  <c r="A50" i="4"/>
  <c r="AD50" i="4" s="1"/>
  <c r="DG49" i="4"/>
  <c r="DF49" i="4"/>
  <c r="DE49" i="4"/>
  <c r="AG49" i="4"/>
  <c r="AB49" i="4"/>
  <c r="AA49" i="4"/>
  <c r="Z49" i="4"/>
  <c r="Y49" i="4"/>
  <c r="X49" i="4"/>
  <c r="W49" i="4"/>
  <c r="V49" i="4"/>
  <c r="U49" i="4"/>
  <c r="D49" i="4"/>
  <c r="A49" i="4"/>
  <c r="CO49" i="4" s="1"/>
  <c r="DG48" i="4"/>
  <c r="DF48" i="4"/>
  <c r="DE48" i="4"/>
  <c r="AG48" i="4"/>
  <c r="AB48" i="4"/>
  <c r="AA48" i="4"/>
  <c r="Z48" i="4"/>
  <c r="Y48" i="4"/>
  <c r="X48" i="4"/>
  <c r="W48" i="4"/>
  <c r="V48" i="4"/>
  <c r="U48" i="4"/>
  <c r="D48" i="4"/>
  <c r="A48" i="4"/>
  <c r="CO48" i="4" s="1"/>
  <c r="DG47" i="4"/>
  <c r="DF47" i="4"/>
  <c r="DE47" i="4"/>
  <c r="AG47" i="4"/>
  <c r="AB47" i="4"/>
  <c r="AA47" i="4"/>
  <c r="Z47" i="4"/>
  <c r="Y47" i="4"/>
  <c r="X47" i="4"/>
  <c r="W47" i="4"/>
  <c r="V47" i="4"/>
  <c r="U47" i="4"/>
  <c r="DG44" i="4"/>
  <c r="DF44" i="4"/>
  <c r="DE44" i="4"/>
  <c r="AF44" i="4"/>
  <c r="AB44" i="4"/>
  <c r="AA44" i="4"/>
  <c r="Z44" i="4"/>
  <c r="Y44" i="4"/>
  <c r="X44" i="4"/>
  <c r="W44" i="4"/>
  <c r="V44" i="4"/>
  <c r="U44" i="4"/>
  <c r="C44" i="4"/>
  <c r="A44" i="4"/>
  <c r="AD44" i="4" s="1"/>
  <c r="DG43" i="4"/>
  <c r="DF43" i="4"/>
  <c r="DE43" i="4"/>
  <c r="AG43" i="4"/>
  <c r="AB43" i="4"/>
  <c r="AA43" i="4"/>
  <c r="Z43" i="4"/>
  <c r="Y43" i="4"/>
  <c r="X43" i="4"/>
  <c r="W43" i="4"/>
  <c r="V43" i="4"/>
  <c r="U43" i="4"/>
  <c r="D43" i="4"/>
  <c r="A43" i="4"/>
  <c r="CO43" i="4" s="1"/>
  <c r="DG42" i="4"/>
  <c r="DF42" i="4"/>
  <c r="DE42" i="4"/>
  <c r="AG42" i="4"/>
  <c r="AB42" i="4"/>
  <c r="AA42" i="4"/>
  <c r="Z42" i="4"/>
  <c r="Y42" i="4"/>
  <c r="X42" i="4"/>
  <c r="W42" i="4"/>
  <c r="V42" i="4"/>
  <c r="U42" i="4"/>
  <c r="D42" i="4"/>
  <c r="A42" i="4"/>
  <c r="AD42" i="4" s="1"/>
  <c r="DG41" i="4"/>
  <c r="DF41" i="4"/>
  <c r="DE41" i="4"/>
  <c r="AG41" i="4"/>
  <c r="AB41" i="4"/>
  <c r="AA41" i="4"/>
  <c r="Z41" i="4"/>
  <c r="Y41" i="4"/>
  <c r="X41" i="4"/>
  <c r="W41" i="4"/>
  <c r="V41" i="4"/>
  <c r="U41" i="4"/>
  <c r="D41" i="4"/>
  <c r="A41" i="4"/>
  <c r="CO41" i="4" s="1"/>
  <c r="DG40" i="4"/>
  <c r="DF40" i="4"/>
  <c r="DE40" i="4"/>
  <c r="AG40" i="4"/>
  <c r="AB40" i="4"/>
  <c r="AA40" i="4"/>
  <c r="Z40" i="4"/>
  <c r="Y40" i="4"/>
  <c r="X40" i="4"/>
  <c r="W40" i="4"/>
  <c r="V40" i="4"/>
  <c r="U40" i="4"/>
  <c r="D40" i="4"/>
  <c r="A40" i="4"/>
  <c r="AD40" i="4" s="1"/>
  <c r="DG39" i="4"/>
  <c r="DF39" i="4"/>
  <c r="DE39" i="4"/>
  <c r="AG39" i="4"/>
  <c r="AB39" i="4"/>
  <c r="AA39" i="4"/>
  <c r="Z39" i="4"/>
  <c r="Y39" i="4"/>
  <c r="X39" i="4"/>
  <c r="W39" i="4"/>
  <c r="V39" i="4"/>
  <c r="U39" i="4"/>
  <c r="D39" i="4"/>
  <c r="A39" i="4"/>
  <c r="CO39" i="4" s="1"/>
  <c r="DG38" i="4"/>
  <c r="DF38" i="4"/>
  <c r="DE38" i="4"/>
  <c r="AG38" i="4"/>
  <c r="AB38" i="4"/>
  <c r="AA38" i="4"/>
  <c r="Z38" i="4"/>
  <c r="Y38" i="4"/>
  <c r="X38" i="4"/>
  <c r="W38" i="4"/>
  <c r="V38" i="4"/>
  <c r="U38" i="4"/>
  <c r="D38" i="4"/>
  <c r="A38" i="4"/>
  <c r="CO38" i="4" s="1"/>
  <c r="DG37" i="4"/>
  <c r="DF37" i="4"/>
  <c r="DE37" i="4"/>
  <c r="AG37" i="4"/>
  <c r="AB37" i="4"/>
  <c r="AA37" i="4"/>
  <c r="Z37" i="4"/>
  <c r="Y37" i="4"/>
  <c r="X37" i="4"/>
  <c r="W37" i="4"/>
  <c r="V37" i="4"/>
  <c r="U37" i="4"/>
  <c r="DG34" i="4"/>
  <c r="DF34" i="4"/>
  <c r="DE34" i="4"/>
  <c r="AF34" i="4"/>
  <c r="AB34" i="4"/>
  <c r="AA34" i="4"/>
  <c r="Z34" i="4"/>
  <c r="Y34" i="4"/>
  <c r="X34" i="4"/>
  <c r="W34" i="4"/>
  <c r="V34" i="4"/>
  <c r="U34" i="4"/>
  <c r="C34" i="4"/>
  <c r="A34" i="4"/>
  <c r="CO34" i="4" s="1"/>
  <c r="DG33" i="4"/>
  <c r="DF33" i="4"/>
  <c r="DE33" i="4"/>
  <c r="AG33" i="4"/>
  <c r="AB33" i="4"/>
  <c r="AA33" i="4"/>
  <c r="Z33" i="4"/>
  <c r="Y33" i="4"/>
  <c r="X33" i="4"/>
  <c r="W33" i="4"/>
  <c r="V33" i="4"/>
  <c r="U33" i="4"/>
  <c r="D33" i="4"/>
  <c r="A33" i="4"/>
  <c r="CO33" i="4" s="1"/>
  <c r="DG32" i="4"/>
  <c r="DF32" i="4"/>
  <c r="DE32" i="4"/>
  <c r="AG32" i="4"/>
  <c r="AB32" i="4"/>
  <c r="AA32" i="4"/>
  <c r="Z32" i="4"/>
  <c r="Y32" i="4"/>
  <c r="X32" i="4"/>
  <c r="W32" i="4"/>
  <c r="V32" i="4"/>
  <c r="U32" i="4"/>
  <c r="D32" i="4"/>
  <c r="A32" i="4"/>
  <c r="CO32" i="4" s="1"/>
  <c r="DG31" i="4"/>
  <c r="DF31" i="4"/>
  <c r="DE31" i="4"/>
  <c r="AG31" i="4"/>
  <c r="AB31" i="4"/>
  <c r="AA31" i="4"/>
  <c r="Z31" i="4"/>
  <c r="Y31" i="4"/>
  <c r="X31" i="4"/>
  <c r="W31" i="4"/>
  <c r="V31" i="4"/>
  <c r="U31" i="4"/>
  <c r="D31" i="4"/>
  <c r="A31" i="4"/>
  <c r="AD31" i="4" s="1"/>
  <c r="DG30" i="4"/>
  <c r="DF30" i="4"/>
  <c r="DE30" i="4"/>
  <c r="AG30" i="4"/>
  <c r="AB30" i="4"/>
  <c r="AA30" i="4"/>
  <c r="Z30" i="4"/>
  <c r="Y30" i="4"/>
  <c r="X30" i="4"/>
  <c r="W30" i="4"/>
  <c r="V30" i="4"/>
  <c r="U30" i="4"/>
  <c r="D30" i="4"/>
  <c r="A30" i="4"/>
  <c r="AD30" i="4" s="1"/>
  <c r="DG29" i="4"/>
  <c r="DF29" i="4"/>
  <c r="DE29" i="4"/>
  <c r="AG29" i="4"/>
  <c r="AB29" i="4"/>
  <c r="AA29" i="4"/>
  <c r="Z29" i="4"/>
  <c r="Y29" i="4"/>
  <c r="X29" i="4"/>
  <c r="W29" i="4"/>
  <c r="V29" i="4"/>
  <c r="U29" i="4"/>
  <c r="D29" i="4"/>
  <c r="A29" i="4"/>
  <c r="AD29" i="4" s="1"/>
  <c r="DG28" i="4"/>
  <c r="DF28" i="4"/>
  <c r="DE28" i="4"/>
  <c r="AG28" i="4"/>
  <c r="AB28" i="4"/>
  <c r="AA28" i="4"/>
  <c r="Z28" i="4"/>
  <c r="Y28" i="4"/>
  <c r="X28" i="4"/>
  <c r="W28" i="4"/>
  <c r="V28" i="4"/>
  <c r="U28" i="4"/>
  <c r="D28" i="4"/>
  <c r="A28" i="4"/>
  <c r="CO28" i="4" s="1"/>
  <c r="DG27" i="4"/>
  <c r="DF27" i="4"/>
  <c r="DE27" i="4"/>
  <c r="AB27" i="4"/>
  <c r="AA27" i="4"/>
  <c r="Z27" i="4"/>
  <c r="Y27" i="4"/>
  <c r="X27" i="4"/>
  <c r="W27" i="4"/>
  <c r="V27" i="4"/>
  <c r="U27" i="4"/>
  <c r="B25" i="4"/>
  <c r="CP25" i="4" s="1"/>
  <c r="A25" i="4"/>
  <c r="AD25" i="4" s="1"/>
  <c r="DG24" i="4"/>
  <c r="DF24" i="4"/>
  <c r="DE24" i="4"/>
  <c r="AF24" i="4"/>
  <c r="AB24" i="4"/>
  <c r="AA24" i="4"/>
  <c r="Z24" i="4"/>
  <c r="Y24" i="4"/>
  <c r="X24" i="4"/>
  <c r="W24" i="4"/>
  <c r="V24" i="4"/>
  <c r="U24" i="4"/>
  <c r="C24" i="4"/>
  <c r="A24" i="4"/>
  <c r="CO24" i="4" s="1"/>
  <c r="DG23" i="4"/>
  <c r="DF23" i="4"/>
  <c r="DE23" i="4"/>
  <c r="AB23" i="4"/>
  <c r="AA23" i="4"/>
  <c r="Z23" i="4"/>
  <c r="Y23" i="4"/>
  <c r="X23" i="4"/>
  <c r="W23" i="4"/>
  <c r="V23" i="4"/>
  <c r="U23" i="4"/>
  <c r="A23" i="4"/>
  <c r="DG22" i="4"/>
  <c r="DF22" i="4"/>
  <c r="DE22" i="4"/>
  <c r="AB22" i="4"/>
  <c r="AA22" i="4"/>
  <c r="Z22" i="4"/>
  <c r="Y22" i="4"/>
  <c r="X22" i="4"/>
  <c r="W22" i="4"/>
  <c r="V22" i="4"/>
  <c r="U22" i="4"/>
  <c r="A22" i="4"/>
  <c r="AD22" i="4" s="1"/>
  <c r="DG21" i="4"/>
  <c r="DF21" i="4"/>
  <c r="DE21" i="4"/>
  <c r="AB21" i="4"/>
  <c r="AA21" i="4"/>
  <c r="Z21" i="4"/>
  <c r="Y21" i="4"/>
  <c r="X21" i="4"/>
  <c r="W21" i="4"/>
  <c r="V21" i="4"/>
  <c r="U21" i="4"/>
  <c r="A21" i="4"/>
  <c r="CO21" i="4" s="1"/>
  <c r="DG20" i="4"/>
  <c r="DF20" i="4"/>
  <c r="DE20" i="4"/>
  <c r="AB20" i="4"/>
  <c r="AA20" i="4"/>
  <c r="Z20" i="4"/>
  <c r="Y20" i="4"/>
  <c r="X20" i="4"/>
  <c r="W20" i="4"/>
  <c r="V20" i="4"/>
  <c r="U20" i="4"/>
  <c r="A20" i="4"/>
  <c r="CO20" i="4" s="1"/>
  <c r="DG19" i="4"/>
  <c r="DF19" i="4"/>
  <c r="DE19" i="4"/>
  <c r="AB19" i="4"/>
  <c r="AA19" i="4"/>
  <c r="Z19" i="4"/>
  <c r="Y19" i="4"/>
  <c r="X19" i="4"/>
  <c r="W19" i="4"/>
  <c r="V19" i="4"/>
  <c r="U19" i="4"/>
  <c r="A19" i="4"/>
  <c r="AD19" i="4" s="1"/>
  <c r="DG18" i="4"/>
  <c r="DF18" i="4"/>
  <c r="DE18" i="4"/>
  <c r="AB18" i="4"/>
  <c r="AA18" i="4"/>
  <c r="Z18" i="4"/>
  <c r="Y18" i="4"/>
  <c r="X18" i="4"/>
  <c r="W18" i="4"/>
  <c r="V18" i="4"/>
  <c r="U18" i="4"/>
  <c r="A18" i="4"/>
  <c r="CO18" i="4" s="1"/>
  <c r="DG17" i="4"/>
  <c r="DF17" i="4"/>
  <c r="DE17" i="4"/>
  <c r="AB17" i="4"/>
  <c r="AA17" i="4"/>
  <c r="Z17" i="4"/>
  <c r="Y17" i="4"/>
  <c r="X17" i="4"/>
  <c r="W17" i="4"/>
  <c r="V17" i="4"/>
  <c r="U17" i="4"/>
  <c r="B15" i="4"/>
  <c r="CP15" i="4" s="1"/>
  <c r="A15" i="4"/>
  <c r="AD15" i="4" s="1"/>
  <c r="DG14" i="4"/>
  <c r="DF14" i="4"/>
  <c r="DE14" i="4"/>
  <c r="AF14" i="4"/>
  <c r="AB14" i="4"/>
  <c r="AA14" i="4"/>
  <c r="Z14" i="4"/>
  <c r="Y14" i="4"/>
  <c r="X14" i="4"/>
  <c r="W14" i="4"/>
  <c r="V14" i="4"/>
  <c r="U14" i="4"/>
  <c r="S14" i="4"/>
  <c r="Q14" i="4"/>
  <c r="O14" i="4"/>
  <c r="M14" i="4"/>
  <c r="K14" i="4"/>
  <c r="I14" i="4"/>
  <c r="G14" i="4"/>
  <c r="E14" i="4"/>
  <c r="C14" i="4"/>
  <c r="A14" i="4"/>
  <c r="CO14" i="4" s="1"/>
  <c r="DG13" i="4"/>
  <c r="DF13" i="4"/>
  <c r="DE13" i="4"/>
  <c r="AG13" i="4"/>
  <c r="AB13" i="4"/>
  <c r="AA13" i="4"/>
  <c r="Z13" i="4"/>
  <c r="Y13" i="4"/>
  <c r="X13" i="4"/>
  <c r="W13" i="4"/>
  <c r="V13" i="4"/>
  <c r="U13" i="4"/>
  <c r="D13" i="4"/>
  <c r="A13" i="4"/>
  <c r="CO13" i="4" s="1"/>
  <c r="DG12" i="4"/>
  <c r="DF12" i="4"/>
  <c r="DE12" i="4"/>
  <c r="AG12" i="4"/>
  <c r="AB12" i="4"/>
  <c r="AA12" i="4"/>
  <c r="Z12" i="4"/>
  <c r="Y12" i="4"/>
  <c r="X12" i="4"/>
  <c r="W12" i="4"/>
  <c r="V12" i="4"/>
  <c r="U12" i="4"/>
  <c r="D12" i="4"/>
  <c r="A12" i="4"/>
  <c r="CO12" i="4" s="1"/>
  <c r="DG11" i="4"/>
  <c r="DF11" i="4"/>
  <c r="DE11" i="4"/>
  <c r="AG11" i="4"/>
  <c r="AB11" i="4"/>
  <c r="AA11" i="4"/>
  <c r="Z11" i="4"/>
  <c r="Y11" i="4"/>
  <c r="X11" i="4"/>
  <c r="W11" i="4"/>
  <c r="V11" i="4"/>
  <c r="U11" i="4"/>
  <c r="D11" i="4"/>
  <c r="A11" i="4"/>
  <c r="CO11" i="4" s="1"/>
  <c r="DG10" i="4"/>
  <c r="DF10" i="4"/>
  <c r="DE10" i="4"/>
  <c r="AG10" i="4"/>
  <c r="AB10" i="4"/>
  <c r="AA10" i="4"/>
  <c r="Z10" i="4"/>
  <c r="Y10" i="4"/>
  <c r="X10" i="4"/>
  <c r="W10" i="4"/>
  <c r="V10" i="4"/>
  <c r="U10" i="4"/>
  <c r="D10" i="4"/>
  <c r="A10" i="4"/>
  <c r="AD10" i="4" s="1"/>
  <c r="DG9" i="4"/>
  <c r="DF9" i="4"/>
  <c r="DE9" i="4"/>
  <c r="AG9" i="4"/>
  <c r="AB9" i="4"/>
  <c r="AA9" i="4"/>
  <c r="Z9" i="4"/>
  <c r="Y9" i="4"/>
  <c r="X9" i="4"/>
  <c r="W9" i="4"/>
  <c r="V9" i="4"/>
  <c r="U9" i="4"/>
  <c r="D9" i="4"/>
  <c r="A9" i="4"/>
  <c r="AD9" i="4" s="1"/>
  <c r="DG8" i="4"/>
  <c r="DF8" i="4"/>
  <c r="DE8" i="4"/>
  <c r="AG8" i="4"/>
  <c r="AB8" i="4"/>
  <c r="AA8" i="4"/>
  <c r="Z8" i="4"/>
  <c r="Y8" i="4"/>
  <c r="X8" i="4"/>
  <c r="W8" i="4"/>
  <c r="V8" i="4"/>
  <c r="U8" i="4"/>
  <c r="A8" i="4"/>
  <c r="CO8" i="4" s="1"/>
  <c r="DG7" i="4"/>
  <c r="DF7" i="4"/>
  <c r="DE7" i="4"/>
  <c r="AB7" i="4"/>
  <c r="AA7" i="4"/>
  <c r="Z7" i="4"/>
  <c r="Y7" i="4"/>
  <c r="X7" i="4"/>
  <c r="W7" i="4"/>
  <c r="V7" i="4"/>
  <c r="U7" i="4"/>
  <c r="C7" i="4"/>
  <c r="DQ59" i="20"/>
  <c r="DP59" i="20"/>
  <c r="DO59" i="20"/>
  <c r="DM59" i="20"/>
  <c r="DK59" i="20"/>
  <c r="DI59" i="20"/>
  <c r="DG59" i="20"/>
  <c r="DE59" i="20"/>
  <c r="DC59" i="20"/>
  <c r="BY59" i="20"/>
  <c r="BX59" i="20"/>
  <c r="BW59" i="20"/>
  <c r="BU59" i="20"/>
  <c r="BS59" i="20"/>
  <c r="BQ59" i="20"/>
  <c r="BO59" i="20"/>
  <c r="BM59" i="20"/>
  <c r="BK59" i="20"/>
  <c r="BI59" i="20"/>
  <c r="BG59" i="20"/>
  <c r="BE59" i="20"/>
  <c r="BC59" i="20"/>
  <c r="BB59" i="20"/>
  <c r="BA59" i="20"/>
  <c r="AY59" i="20"/>
  <c r="AW59" i="20"/>
  <c r="AU59" i="20"/>
  <c r="AS59" i="20"/>
  <c r="AQ59" i="20"/>
  <c r="AO59" i="20"/>
  <c r="AM59" i="20"/>
  <c r="AK59" i="20"/>
  <c r="AI59" i="20"/>
  <c r="AG59" i="20"/>
  <c r="AB59" i="20"/>
  <c r="AA59" i="20"/>
  <c r="Z59" i="20"/>
  <c r="Y59" i="20"/>
  <c r="X59" i="20"/>
  <c r="W59" i="20"/>
  <c r="V59" i="20"/>
  <c r="U59" i="20"/>
  <c r="T59" i="20"/>
  <c r="R59" i="20"/>
  <c r="P59" i="20"/>
  <c r="N59" i="20"/>
  <c r="L59" i="20"/>
  <c r="J59" i="20"/>
  <c r="H59" i="20"/>
  <c r="F59" i="20"/>
  <c r="D59" i="20"/>
  <c r="DQ58" i="20"/>
  <c r="DP58" i="20"/>
  <c r="DO58" i="20"/>
  <c r="DM58" i="20"/>
  <c r="DK58" i="20"/>
  <c r="DI58" i="20"/>
  <c r="DG58" i="20"/>
  <c r="DE58" i="20"/>
  <c r="DC58" i="20"/>
  <c r="BY58" i="20"/>
  <c r="BX58" i="20"/>
  <c r="BW58" i="20"/>
  <c r="BU58" i="20"/>
  <c r="BS58" i="20"/>
  <c r="BQ58" i="20"/>
  <c r="BO58" i="20"/>
  <c r="BM58" i="20"/>
  <c r="BK58" i="20"/>
  <c r="BI58" i="20"/>
  <c r="BG58" i="20"/>
  <c r="BE58" i="20"/>
  <c r="BC58" i="20"/>
  <c r="BB58" i="20"/>
  <c r="BA58" i="20"/>
  <c r="AY58" i="20"/>
  <c r="AW58" i="20"/>
  <c r="AU58" i="20"/>
  <c r="AS58" i="20"/>
  <c r="AQ58" i="20"/>
  <c r="AO58" i="20"/>
  <c r="AM58" i="20"/>
  <c r="AK58" i="20"/>
  <c r="AI58" i="20"/>
  <c r="AG58" i="20"/>
  <c r="AB58" i="20"/>
  <c r="AA58" i="20"/>
  <c r="Z58" i="20"/>
  <c r="Y58" i="20"/>
  <c r="X58" i="20"/>
  <c r="W58" i="20"/>
  <c r="V58" i="20"/>
  <c r="U58" i="20"/>
  <c r="T58" i="20"/>
  <c r="R58" i="20"/>
  <c r="P58" i="20"/>
  <c r="N58" i="20"/>
  <c r="L58" i="20"/>
  <c r="J58" i="20"/>
  <c r="H58" i="20"/>
  <c r="F58" i="20"/>
  <c r="D58" i="20"/>
  <c r="DQ57" i="20"/>
  <c r="DP57" i="20"/>
  <c r="DO57" i="20"/>
  <c r="DM57" i="20"/>
  <c r="DK57" i="20"/>
  <c r="DI57" i="20"/>
  <c r="DG57" i="20"/>
  <c r="DE57" i="20"/>
  <c r="DC57" i="20"/>
  <c r="BY57" i="20"/>
  <c r="BX57" i="20"/>
  <c r="BW57" i="20"/>
  <c r="BU57" i="20"/>
  <c r="BS57" i="20"/>
  <c r="BQ57" i="20"/>
  <c r="BO57" i="20"/>
  <c r="BM57" i="20"/>
  <c r="BK57" i="20"/>
  <c r="BI57" i="20"/>
  <c r="BG57" i="20"/>
  <c r="BE57" i="20"/>
  <c r="BC57" i="20"/>
  <c r="BB57" i="20"/>
  <c r="BA57" i="20"/>
  <c r="AY57" i="20"/>
  <c r="AW57" i="20"/>
  <c r="AU57" i="20"/>
  <c r="AS57" i="20"/>
  <c r="AQ57" i="20"/>
  <c r="AO57" i="20"/>
  <c r="AM57" i="20"/>
  <c r="AK57" i="20"/>
  <c r="AI57" i="20"/>
  <c r="AG57" i="20"/>
  <c r="AB57" i="20"/>
  <c r="AA57" i="20"/>
  <c r="Z57" i="20"/>
  <c r="Y57" i="20"/>
  <c r="X57" i="20"/>
  <c r="W57" i="20"/>
  <c r="V57" i="20"/>
  <c r="U57" i="20"/>
  <c r="T57" i="20"/>
  <c r="R57" i="20"/>
  <c r="P57" i="20"/>
  <c r="N57" i="20"/>
  <c r="L57" i="20"/>
  <c r="J57" i="20"/>
  <c r="H57" i="20"/>
  <c r="F57" i="20"/>
  <c r="D57" i="20"/>
  <c r="DQ56" i="20"/>
  <c r="DP56" i="20"/>
  <c r="DO56" i="20"/>
  <c r="DM56" i="20"/>
  <c r="DK56" i="20"/>
  <c r="DI56" i="20"/>
  <c r="DG56" i="20"/>
  <c r="DE56" i="20"/>
  <c r="DC56" i="20"/>
  <c r="BY56" i="20"/>
  <c r="BX56" i="20"/>
  <c r="BW56" i="20"/>
  <c r="BU56" i="20"/>
  <c r="BS56" i="20"/>
  <c r="BQ56" i="20"/>
  <c r="BO56" i="20"/>
  <c r="BM56" i="20"/>
  <c r="BK56" i="20"/>
  <c r="BI56" i="20"/>
  <c r="BG56" i="20"/>
  <c r="BE56" i="20"/>
  <c r="BC56" i="20"/>
  <c r="BB56" i="20"/>
  <c r="BA56" i="20"/>
  <c r="AY56" i="20"/>
  <c r="AW56" i="20"/>
  <c r="AU56" i="20"/>
  <c r="AS56" i="20"/>
  <c r="AQ56" i="20"/>
  <c r="AO56" i="20"/>
  <c r="AM56" i="20"/>
  <c r="AK56" i="20"/>
  <c r="AI56" i="20"/>
  <c r="AG56" i="20"/>
  <c r="AB56" i="20"/>
  <c r="AA56" i="20"/>
  <c r="Z56" i="20"/>
  <c r="Y56" i="20"/>
  <c r="X56" i="20"/>
  <c r="W56" i="20"/>
  <c r="V56" i="20"/>
  <c r="U56" i="20"/>
  <c r="T56" i="20"/>
  <c r="R56" i="20"/>
  <c r="P56" i="20"/>
  <c r="N56" i="20"/>
  <c r="L56" i="20"/>
  <c r="J56" i="20"/>
  <c r="H56" i="20"/>
  <c r="F56" i="20"/>
  <c r="D56" i="20"/>
  <c r="DQ55" i="20"/>
  <c r="DP55" i="20"/>
  <c r="DO55" i="20"/>
  <c r="DM55" i="20"/>
  <c r="DK55" i="20"/>
  <c r="DI55" i="20"/>
  <c r="DG55" i="20"/>
  <c r="DE55" i="20"/>
  <c r="DC55" i="20"/>
  <c r="BY55" i="20"/>
  <c r="BX55" i="20"/>
  <c r="BW55" i="20"/>
  <c r="BU55" i="20"/>
  <c r="BS55" i="20"/>
  <c r="BQ55" i="20"/>
  <c r="BO55" i="20"/>
  <c r="BM55" i="20"/>
  <c r="BK55" i="20"/>
  <c r="BI55" i="20"/>
  <c r="BG55" i="20"/>
  <c r="BE55" i="20"/>
  <c r="BC55" i="20"/>
  <c r="BB55" i="20"/>
  <c r="BA55" i="20"/>
  <c r="AY55" i="20"/>
  <c r="AW55" i="20"/>
  <c r="AU55" i="20"/>
  <c r="AS55" i="20"/>
  <c r="AQ55" i="20"/>
  <c r="AO55" i="20"/>
  <c r="AM55" i="20"/>
  <c r="AK55" i="20"/>
  <c r="AI55" i="20"/>
  <c r="AG55" i="20"/>
  <c r="AB55" i="20"/>
  <c r="AA55" i="20"/>
  <c r="Z55" i="20"/>
  <c r="Y55" i="20"/>
  <c r="X55" i="20"/>
  <c r="W55" i="20"/>
  <c r="V55" i="20"/>
  <c r="U55" i="20"/>
  <c r="T55" i="20"/>
  <c r="R55" i="20"/>
  <c r="P55" i="20"/>
  <c r="N55" i="20"/>
  <c r="L55" i="20"/>
  <c r="J55" i="20"/>
  <c r="H55" i="20"/>
  <c r="F55" i="20"/>
  <c r="D55" i="20"/>
  <c r="DQ54" i="20"/>
  <c r="DP54" i="20"/>
  <c r="DO54" i="20"/>
  <c r="DM54" i="20"/>
  <c r="DK54" i="20"/>
  <c r="DI54" i="20"/>
  <c r="DG54" i="20"/>
  <c r="DE54" i="20"/>
  <c r="DC54" i="20"/>
  <c r="BY54" i="20"/>
  <c r="BX54" i="20"/>
  <c r="BW54" i="20"/>
  <c r="BU54" i="20"/>
  <c r="BS54" i="20"/>
  <c r="BQ54" i="20"/>
  <c r="BO54" i="20"/>
  <c r="BM54" i="20"/>
  <c r="BK54" i="20"/>
  <c r="BI54" i="20"/>
  <c r="BG54" i="20"/>
  <c r="BE54" i="20"/>
  <c r="BC54" i="20"/>
  <c r="BB54" i="20"/>
  <c r="BA54" i="20"/>
  <c r="AY54" i="20"/>
  <c r="AW54" i="20"/>
  <c r="AU54" i="20"/>
  <c r="AS54" i="20"/>
  <c r="AQ54" i="20"/>
  <c r="AO54" i="20"/>
  <c r="AM54" i="20"/>
  <c r="AK54" i="20"/>
  <c r="AI54" i="20"/>
  <c r="AG54" i="20"/>
  <c r="AB54" i="20"/>
  <c r="AA54" i="20"/>
  <c r="Z54" i="20"/>
  <c r="Y54" i="20"/>
  <c r="X54" i="20"/>
  <c r="W54" i="20"/>
  <c r="V54" i="20"/>
  <c r="U54" i="20"/>
  <c r="T54" i="20"/>
  <c r="R54" i="20"/>
  <c r="P54" i="20"/>
  <c r="N54" i="20"/>
  <c r="L54" i="20"/>
  <c r="J54" i="20"/>
  <c r="H54" i="20"/>
  <c r="F54" i="20"/>
  <c r="D54" i="20"/>
  <c r="DQ53" i="20"/>
  <c r="DP53" i="20"/>
  <c r="DO53" i="20"/>
  <c r="DM53" i="20"/>
  <c r="DK53" i="20"/>
  <c r="DI53" i="20"/>
  <c r="DG53" i="20"/>
  <c r="DE53" i="20"/>
  <c r="DC53" i="20"/>
  <c r="BY53" i="20"/>
  <c r="BX53" i="20"/>
  <c r="BW53" i="20"/>
  <c r="BU53" i="20"/>
  <c r="BS53" i="20"/>
  <c r="BQ53" i="20"/>
  <c r="BO53" i="20"/>
  <c r="BM53" i="20"/>
  <c r="BK53" i="20"/>
  <c r="BI53" i="20"/>
  <c r="BG53" i="20"/>
  <c r="BE53" i="20"/>
  <c r="BC53" i="20"/>
  <c r="BB53" i="20"/>
  <c r="BA53" i="20"/>
  <c r="AY53" i="20"/>
  <c r="AW53" i="20"/>
  <c r="AU53" i="20"/>
  <c r="AS53" i="20"/>
  <c r="AQ53" i="20"/>
  <c r="AO53" i="20"/>
  <c r="AM53" i="20"/>
  <c r="AK53" i="20"/>
  <c r="AI53" i="20"/>
  <c r="AG53" i="20"/>
  <c r="AB53" i="20"/>
  <c r="AA53" i="20"/>
  <c r="Z53" i="20"/>
  <c r="Y53" i="20"/>
  <c r="X53" i="20"/>
  <c r="W53" i="20"/>
  <c r="V53" i="20"/>
  <c r="U53" i="20"/>
  <c r="T53" i="20"/>
  <c r="R53" i="20"/>
  <c r="P53" i="20"/>
  <c r="N53" i="20"/>
  <c r="L53" i="20"/>
  <c r="J53" i="20"/>
  <c r="H53" i="20"/>
  <c r="F53" i="20"/>
  <c r="D53" i="20"/>
  <c r="DQ52" i="20"/>
  <c r="DP52" i="20"/>
  <c r="DO52" i="20"/>
  <c r="DM52" i="20"/>
  <c r="DK52" i="20"/>
  <c r="DI52" i="20"/>
  <c r="DG52" i="20"/>
  <c r="DE52" i="20"/>
  <c r="DC52" i="20"/>
  <c r="BY52" i="20"/>
  <c r="BX52" i="20"/>
  <c r="BW52" i="20"/>
  <c r="BU52" i="20"/>
  <c r="BS52" i="20"/>
  <c r="BQ52" i="20"/>
  <c r="BO52" i="20"/>
  <c r="BM52" i="20"/>
  <c r="BK52" i="20"/>
  <c r="BI52" i="20"/>
  <c r="BG52" i="20"/>
  <c r="BE52" i="20"/>
  <c r="BC52" i="20"/>
  <c r="BB52" i="20"/>
  <c r="BA52" i="20"/>
  <c r="AY52" i="20"/>
  <c r="AW52" i="20"/>
  <c r="AU52" i="20"/>
  <c r="AS52" i="20"/>
  <c r="AQ52" i="20"/>
  <c r="AO52" i="20"/>
  <c r="AM52" i="20"/>
  <c r="AK52" i="20"/>
  <c r="AI52" i="20"/>
  <c r="AG52" i="20"/>
  <c r="AB52" i="20"/>
  <c r="AA52" i="20"/>
  <c r="Z52" i="20"/>
  <c r="Y52" i="20"/>
  <c r="X52" i="20"/>
  <c r="W52" i="20"/>
  <c r="V52" i="20"/>
  <c r="U52" i="20"/>
  <c r="T52" i="20"/>
  <c r="R52" i="20"/>
  <c r="P52" i="20"/>
  <c r="N52" i="20"/>
  <c r="L52" i="20"/>
  <c r="J52" i="20"/>
  <c r="H52" i="20"/>
  <c r="F52" i="20"/>
  <c r="D52" i="20"/>
  <c r="DQ51" i="20"/>
  <c r="DP51" i="20"/>
  <c r="DO51" i="20"/>
  <c r="DM51" i="20"/>
  <c r="DK51" i="20"/>
  <c r="DI51" i="20"/>
  <c r="DG51" i="20"/>
  <c r="DD51" i="20"/>
  <c r="DB51" i="20"/>
  <c r="BY51" i="20"/>
  <c r="BX51" i="20"/>
  <c r="BW51" i="20"/>
  <c r="BU51" i="20"/>
  <c r="BS51" i="20"/>
  <c r="BQ51" i="20"/>
  <c r="BO51" i="20"/>
  <c r="BM51" i="20"/>
  <c r="BK51" i="20"/>
  <c r="BI51" i="20"/>
  <c r="BG51" i="20"/>
  <c r="BE51" i="20"/>
  <c r="BC51" i="20"/>
  <c r="BB51" i="20"/>
  <c r="BA51" i="20"/>
  <c r="AY51" i="20"/>
  <c r="AW51" i="20"/>
  <c r="AU51" i="20"/>
  <c r="AS51" i="20"/>
  <c r="AQ51" i="20"/>
  <c r="AO51" i="20"/>
  <c r="AM51" i="20"/>
  <c r="AK51" i="20"/>
  <c r="AI51" i="20"/>
  <c r="AG51" i="20"/>
  <c r="AB51" i="20"/>
  <c r="AA51" i="20"/>
  <c r="Z51" i="20"/>
  <c r="Y51" i="20"/>
  <c r="X51" i="20"/>
  <c r="W51" i="20"/>
  <c r="V51" i="20"/>
  <c r="U51" i="20"/>
  <c r="T51" i="20"/>
  <c r="R51" i="20"/>
  <c r="P51" i="20"/>
  <c r="N51" i="20"/>
  <c r="L51" i="20"/>
  <c r="J51" i="20"/>
  <c r="H51" i="20"/>
  <c r="F51" i="20"/>
  <c r="D51" i="20"/>
  <c r="CZ49" i="20"/>
  <c r="AD49" i="20"/>
  <c r="CZ48" i="20"/>
  <c r="CM48" i="20" a="1"/>
  <c r="CM48" i="20" s="1"/>
  <c r="CL48" i="20" a="1"/>
  <c r="CL48" i="20" s="1"/>
  <c r="CK48" i="20" a="1"/>
  <c r="CK48" i="20" s="1"/>
  <c r="AD48" i="20"/>
  <c r="CZ47" i="20"/>
  <c r="CM47" i="20" a="1"/>
  <c r="CM47" i="20" s="1"/>
  <c r="CL47" i="20" a="1"/>
  <c r="CL47" i="20" s="1"/>
  <c r="CK47" i="20" a="1"/>
  <c r="CK47" i="20" s="1"/>
  <c r="AD47" i="20"/>
  <c r="CM46" i="20" a="1"/>
  <c r="CM46" i="20" s="1"/>
  <c r="CL46" i="20" a="1"/>
  <c r="CL46" i="20" s="1"/>
  <c r="CK46" i="20" a="1"/>
  <c r="CK46" i="20" s="1"/>
  <c r="AD46" i="20"/>
  <c r="CM45" i="20" a="1"/>
  <c r="CM45" i="20" s="1"/>
  <c r="CL45" i="20" a="1"/>
  <c r="CL45" i="20" s="1"/>
  <c r="CK45" i="20" a="1"/>
  <c r="CK45" i="20" s="1"/>
  <c r="AD45" i="20"/>
  <c r="CM44" i="20" a="1"/>
  <c r="CM44" i="20" s="1"/>
  <c r="CL44" i="20" a="1"/>
  <c r="CL44" i="20" s="1"/>
  <c r="CK44" i="20" a="1"/>
  <c r="CK44" i="20" s="1"/>
  <c r="AD44" i="20"/>
  <c r="CM43" i="20" a="1"/>
  <c r="CM43" i="20" s="1"/>
  <c r="CL43" i="20" a="1"/>
  <c r="CL43" i="20" s="1"/>
  <c r="CK43" i="20" a="1"/>
  <c r="CK43" i="20" s="1"/>
  <c r="AD43" i="20"/>
  <c r="CL42" i="20"/>
  <c r="CE42" i="20"/>
  <c r="CC42" i="20"/>
  <c r="AD40" i="20"/>
  <c r="CM39" i="20" a="1"/>
  <c r="CM39" i="20" s="1"/>
  <c r="CL39" i="20" a="1"/>
  <c r="CL39" i="20" s="1"/>
  <c r="CK39" i="20" a="1"/>
  <c r="CK39" i="20" s="1"/>
  <c r="AD39" i="20"/>
  <c r="CM38" i="20" a="1"/>
  <c r="CM38" i="20" s="1"/>
  <c r="CL38" i="20" a="1"/>
  <c r="CL38" i="20" s="1"/>
  <c r="CK38" i="20" a="1"/>
  <c r="CK38" i="20" s="1"/>
  <c r="AD38" i="20"/>
  <c r="CM37" i="20" a="1"/>
  <c r="CM37" i="20" s="1"/>
  <c r="CL37" i="20" a="1"/>
  <c r="CL37" i="20" s="1"/>
  <c r="CK37" i="20" a="1"/>
  <c r="CK37" i="20" s="1"/>
  <c r="AD37" i="20"/>
  <c r="CM36" i="20" a="1"/>
  <c r="CM36" i="20" s="1"/>
  <c r="CL36" i="20" a="1"/>
  <c r="CL36" i="20" s="1"/>
  <c r="CK36" i="20" a="1"/>
  <c r="CK36" i="20" s="1"/>
  <c r="AD36" i="20"/>
  <c r="CM35" i="20" a="1"/>
  <c r="CM35" i="20" s="1"/>
  <c r="CL35" i="20" a="1"/>
  <c r="CL35" i="20" s="1"/>
  <c r="CK35" i="20" a="1"/>
  <c r="CK35" i="20" s="1"/>
  <c r="AD35" i="20"/>
  <c r="CM34" i="20" a="1"/>
  <c r="CM34" i="20" s="1"/>
  <c r="CL34" i="20" a="1"/>
  <c r="CL34" i="20" s="1"/>
  <c r="CK34" i="20" a="1"/>
  <c r="CK34" i="20" s="1"/>
  <c r="AD34" i="20"/>
  <c r="CL33" i="20"/>
  <c r="CE33" i="20"/>
  <c r="CC33" i="20"/>
  <c r="AD31" i="20"/>
  <c r="CM30" i="20" a="1"/>
  <c r="CM30" i="20" s="1"/>
  <c r="CL30" i="20" a="1"/>
  <c r="CL30" i="20" s="1"/>
  <c r="CK30" i="20" a="1"/>
  <c r="CK30" i="20" s="1"/>
  <c r="AD30" i="20"/>
  <c r="CM29" i="20" a="1"/>
  <c r="CM29" i="20" s="1"/>
  <c r="CL29" i="20" a="1"/>
  <c r="CL29" i="20" s="1"/>
  <c r="CK29" i="20" a="1"/>
  <c r="CK29" i="20" s="1"/>
  <c r="AD29" i="20"/>
  <c r="CM28" i="20" a="1"/>
  <c r="CM28" i="20" s="1"/>
  <c r="CL28" i="20" a="1"/>
  <c r="CL28" i="20" s="1"/>
  <c r="CK28" i="20" a="1"/>
  <c r="CK28" i="20" s="1"/>
  <c r="AD28" i="20"/>
  <c r="CM27" i="20" a="1"/>
  <c r="CM27" i="20" s="1"/>
  <c r="CL27" i="20" a="1"/>
  <c r="CL27" i="20" s="1"/>
  <c r="CK27" i="20" a="1"/>
  <c r="CK27" i="20" s="1"/>
  <c r="AD27" i="20"/>
  <c r="CM26" i="20" a="1"/>
  <c r="CM26" i="20" s="1"/>
  <c r="CL26" i="20" a="1"/>
  <c r="CL26" i="20" s="1"/>
  <c r="CK26" i="20" a="1"/>
  <c r="CK26" i="20" s="1"/>
  <c r="AD26" i="20"/>
  <c r="CM25" i="20" a="1"/>
  <c r="CM25" i="20" s="1"/>
  <c r="CL25" i="20" a="1"/>
  <c r="CL25" i="20" s="1"/>
  <c r="CK25" i="20" a="1"/>
  <c r="CK25" i="20" s="1"/>
  <c r="AD25" i="20"/>
  <c r="CL24" i="20"/>
  <c r="CE24" i="20"/>
  <c r="CC24" i="20"/>
  <c r="AD22" i="20"/>
  <c r="CM21" i="20" a="1"/>
  <c r="CM21" i="20" s="1"/>
  <c r="CL21" i="20" a="1"/>
  <c r="CL21" i="20" s="1"/>
  <c r="CK21" i="20" a="1"/>
  <c r="CK21" i="20" s="1"/>
  <c r="AD21" i="20"/>
  <c r="CM20" i="20" a="1"/>
  <c r="CM20" i="20" s="1"/>
  <c r="CL20" i="20" a="1"/>
  <c r="CL20" i="20" s="1"/>
  <c r="CK20" i="20" a="1"/>
  <c r="CK20" i="20" s="1"/>
  <c r="AD20" i="20"/>
  <c r="CM19" i="20" a="1"/>
  <c r="CM19" i="20" s="1"/>
  <c r="CL19" i="20" a="1"/>
  <c r="CL19" i="20" s="1"/>
  <c r="CK19" i="20" a="1"/>
  <c r="CK19" i="20" s="1"/>
  <c r="AD19" i="20"/>
  <c r="CM18" i="20" a="1"/>
  <c r="CM18" i="20" s="1"/>
  <c r="CL18" i="20" a="1"/>
  <c r="CL18" i="20" s="1"/>
  <c r="CK18" i="20" a="1"/>
  <c r="CK18" i="20" s="1"/>
  <c r="AD18" i="20"/>
  <c r="CM17" i="20" a="1"/>
  <c r="CM17" i="20" s="1"/>
  <c r="CL17" i="20" a="1"/>
  <c r="CL17" i="20" s="1"/>
  <c r="CK17" i="20" a="1"/>
  <c r="CK17" i="20" s="1"/>
  <c r="AD17" i="20"/>
  <c r="CM16" i="20" a="1"/>
  <c r="CM16" i="20" s="1"/>
  <c r="CL16" i="20" a="1"/>
  <c r="CL16" i="20" s="1"/>
  <c r="CK16" i="20" a="1"/>
  <c r="CK16" i="20" s="1"/>
  <c r="AD16" i="20"/>
  <c r="CL15" i="20"/>
  <c r="CE15" i="20"/>
  <c r="CC15" i="20"/>
  <c r="AD13" i="20"/>
  <c r="CM12" i="20" a="1"/>
  <c r="CM12" i="20" s="1"/>
  <c r="CL12" i="20" a="1"/>
  <c r="CL12" i="20" s="1"/>
  <c r="CK12" i="20" a="1"/>
  <c r="CK12" i="20" s="1"/>
  <c r="AD12" i="20"/>
  <c r="CM11" i="20" a="1"/>
  <c r="CM11" i="20" s="1"/>
  <c r="CL11" i="20" a="1"/>
  <c r="CL11" i="20" s="1"/>
  <c r="CK11" i="20" a="1"/>
  <c r="CK11" i="20" s="1"/>
  <c r="AD11" i="20"/>
  <c r="CM10" i="20" a="1"/>
  <c r="CM10" i="20" s="1"/>
  <c r="CL10" i="20" a="1"/>
  <c r="CL10" i="20" s="1"/>
  <c r="CK10" i="20" a="1"/>
  <c r="CK10" i="20" s="1"/>
  <c r="AD10" i="20"/>
  <c r="CM9" i="20" a="1"/>
  <c r="CM9" i="20" s="1"/>
  <c r="CL9" i="20" a="1"/>
  <c r="CL9" i="20" s="1"/>
  <c r="CK9" i="20" a="1"/>
  <c r="CK9" i="20" s="1"/>
  <c r="AD9" i="20"/>
  <c r="CM8" i="20" a="1"/>
  <c r="CM8" i="20" s="1"/>
  <c r="CL8" i="20" a="1"/>
  <c r="CL8" i="20" s="1"/>
  <c r="CK8" i="20" a="1"/>
  <c r="CK8" i="20" s="1"/>
  <c r="AD8" i="20"/>
  <c r="CM7" i="20" a="1"/>
  <c r="CM7" i="20" s="1"/>
  <c r="CL7" i="20" a="1"/>
  <c r="CL7" i="20" s="1"/>
  <c r="CK7" i="20" a="1"/>
  <c r="CK7" i="20" s="1"/>
  <c r="AD7" i="20"/>
  <c r="CE6" i="20"/>
  <c r="AD5" i="20"/>
  <c r="DR3" i="20"/>
  <c r="DQ3" i="20"/>
  <c r="DP3" i="20"/>
  <c r="DN3" i="20"/>
  <c r="DL3" i="20"/>
  <c r="DJ3" i="20"/>
  <c r="DH3" i="20"/>
  <c r="BY3" i="20"/>
  <c r="BY2" i="20" s="1"/>
  <c r="BX3" i="20"/>
  <c r="BX2" i="20" s="1"/>
  <c r="BV3" i="20"/>
  <c r="BT3" i="20"/>
  <c r="BR3" i="20"/>
  <c r="BP3" i="20"/>
  <c r="BN3" i="20"/>
  <c r="BL3" i="20"/>
  <c r="BJ3" i="20"/>
  <c r="BH3" i="20"/>
  <c r="BF3" i="20"/>
  <c r="BD3" i="20"/>
  <c r="BC3" i="20"/>
  <c r="BC2" i="20" s="1"/>
  <c r="BB3" i="20"/>
  <c r="BB2" i="20" s="1"/>
  <c r="AZ3" i="20"/>
  <c r="AX3" i="20"/>
  <c r="AV3" i="20"/>
  <c r="AT3" i="20"/>
  <c r="AR3" i="20"/>
  <c r="AP3" i="20"/>
  <c r="AN3" i="20"/>
  <c r="AL3" i="20"/>
  <c r="AJ3" i="20"/>
  <c r="AH3" i="20"/>
  <c r="AH2" i="20" s="1"/>
  <c r="AF3" i="20"/>
  <c r="AB3" i="20"/>
  <c r="AB2" i="20" s="1"/>
  <c r="AA3" i="20"/>
  <c r="Z3" i="20"/>
  <c r="Y3" i="20"/>
  <c r="X3" i="20"/>
  <c r="X2" i="20" s="1"/>
  <c r="W3" i="20"/>
  <c r="W2" i="20" s="1"/>
  <c r="V3" i="20"/>
  <c r="U3" i="20"/>
  <c r="S3" i="20"/>
  <c r="Q3" i="20"/>
  <c r="O3" i="20"/>
  <c r="M3" i="20"/>
  <c r="K3" i="20"/>
  <c r="I3" i="20"/>
  <c r="G3" i="20"/>
  <c r="E3" i="20"/>
  <c r="E2" i="20" s="1"/>
  <c r="C3" i="20"/>
  <c r="CN2" i="20"/>
  <c r="CD59" i="19"/>
  <c r="CC59" i="19"/>
  <c r="CB59" i="19"/>
  <c r="CA59" i="19"/>
  <c r="BZ59" i="19"/>
  <c r="BY59" i="19"/>
  <c r="BX59" i="19"/>
  <c r="BW59" i="19"/>
  <c r="BV59" i="19"/>
  <c r="AU59" i="19"/>
  <c r="AT59" i="19"/>
  <c r="AS59" i="19"/>
  <c r="AR59" i="19"/>
  <c r="AQ59" i="19"/>
  <c r="AP59" i="19"/>
  <c r="AO59" i="19"/>
  <c r="AN59" i="19"/>
  <c r="AM59" i="19"/>
  <c r="AL59" i="19"/>
  <c r="AK59" i="19"/>
  <c r="AJ59" i="19"/>
  <c r="AI59" i="19"/>
  <c r="AH59" i="19"/>
  <c r="AG59" i="19"/>
  <c r="AF59" i="19"/>
  <c r="AE59" i="19"/>
  <c r="AD59" i="19"/>
  <c r="AC59" i="19"/>
  <c r="AB59" i="19"/>
  <c r="AA59" i="19"/>
  <c r="Z59" i="19"/>
  <c r="Y59" i="19"/>
  <c r="X59" i="19"/>
  <c r="W59" i="19"/>
  <c r="S59" i="19"/>
  <c r="R59" i="19"/>
  <c r="Q59" i="19"/>
  <c r="P59" i="19"/>
  <c r="O59" i="19"/>
  <c r="N59" i="19"/>
  <c r="M59" i="19"/>
  <c r="L59" i="19"/>
  <c r="K59" i="19"/>
  <c r="J59" i="19"/>
  <c r="I59" i="19"/>
  <c r="H59" i="19"/>
  <c r="G59" i="19"/>
  <c r="F59" i="19"/>
  <c r="E59" i="19"/>
  <c r="D59" i="19"/>
  <c r="C59" i="19"/>
  <c r="CD58" i="19"/>
  <c r="CC58" i="19"/>
  <c r="CB58" i="19"/>
  <c r="CA58" i="19"/>
  <c r="BZ58" i="19"/>
  <c r="BY58" i="19"/>
  <c r="BX58" i="19"/>
  <c r="BW58" i="19"/>
  <c r="BV58" i="19"/>
  <c r="AU58" i="19"/>
  <c r="AT58" i="19"/>
  <c r="AS58" i="19"/>
  <c r="AR58" i="19"/>
  <c r="AQ58" i="19"/>
  <c r="AP58" i="19"/>
  <c r="AO58" i="19"/>
  <c r="AN58" i="19"/>
  <c r="AM58" i="19"/>
  <c r="AL58" i="19"/>
  <c r="AK58" i="19"/>
  <c r="AJ58" i="19"/>
  <c r="AI58" i="19"/>
  <c r="AH58" i="19"/>
  <c r="AG58" i="19"/>
  <c r="AF58" i="19"/>
  <c r="AE58" i="19"/>
  <c r="AD58" i="19"/>
  <c r="AC58" i="19"/>
  <c r="AB58" i="19"/>
  <c r="AA58" i="19"/>
  <c r="Z58" i="19"/>
  <c r="Y58" i="19"/>
  <c r="X58" i="19"/>
  <c r="W58" i="19"/>
  <c r="S58" i="19"/>
  <c r="R58" i="19"/>
  <c r="Q58" i="19"/>
  <c r="P58" i="19"/>
  <c r="O58" i="19"/>
  <c r="N58" i="19"/>
  <c r="M58" i="19"/>
  <c r="L58" i="19"/>
  <c r="K58" i="19"/>
  <c r="J58" i="19"/>
  <c r="I58" i="19"/>
  <c r="H58" i="19"/>
  <c r="G58" i="19"/>
  <c r="F58" i="19"/>
  <c r="E58" i="19"/>
  <c r="D58" i="19"/>
  <c r="C58" i="19"/>
  <c r="CD57" i="19"/>
  <c r="CC57" i="19"/>
  <c r="CB57" i="19"/>
  <c r="CA57" i="19"/>
  <c r="BZ57" i="19"/>
  <c r="BY57" i="19"/>
  <c r="BX57" i="19"/>
  <c r="BW57" i="19"/>
  <c r="BV57" i="19"/>
  <c r="AU57" i="19"/>
  <c r="AT57" i="19"/>
  <c r="AS57" i="19"/>
  <c r="AR57" i="19"/>
  <c r="AQ57" i="19"/>
  <c r="AP57" i="19"/>
  <c r="AO57" i="19"/>
  <c r="AN57" i="19"/>
  <c r="AM57" i="19"/>
  <c r="AL57" i="19"/>
  <c r="AK57" i="19"/>
  <c r="AJ57" i="19"/>
  <c r="AI57" i="19"/>
  <c r="AH57" i="19"/>
  <c r="AG57" i="19"/>
  <c r="AF57" i="19"/>
  <c r="AE57" i="19"/>
  <c r="AD57" i="19"/>
  <c r="AC57" i="19"/>
  <c r="AB57" i="19"/>
  <c r="AA57" i="19"/>
  <c r="Z57" i="19"/>
  <c r="Y57" i="19"/>
  <c r="X57" i="19"/>
  <c r="W57" i="19"/>
  <c r="S57" i="19"/>
  <c r="R57" i="19"/>
  <c r="Q57" i="19"/>
  <c r="P57" i="19"/>
  <c r="O57" i="19"/>
  <c r="N57" i="19"/>
  <c r="M57" i="19"/>
  <c r="L57" i="19"/>
  <c r="K57" i="19"/>
  <c r="J57" i="19"/>
  <c r="I57" i="19"/>
  <c r="H57" i="19"/>
  <c r="G57" i="19"/>
  <c r="F57" i="19"/>
  <c r="E57" i="19"/>
  <c r="D57" i="19"/>
  <c r="C57" i="19"/>
  <c r="CD56" i="19"/>
  <c r="CC56" i="19"/>
  <c r="CB56" i="19"/>
  <c r="CA56" i="19"/>
  <c r="BZ56" i="19"/>
  <c r="BY56" i="19"/>
  <c r="BX56" i="19"/>
  <c r="BW56" i="19"/>
  <c r="BV56" i="19"/>
  <c r="AU56" i="19"/>
  <c r="AT56" i="19"/>
  <c r="AS56" i="19"/>
  <c r="AR56" i="19"/>
  <c r="AQ56" i="19"/>
  <c r="AP56" i="19"/>
  <c r="AO56" i="19"/>
  <c r="AN56" i="19"/>
  <c r="AM56" i="19"/>
  <c r="AL56" i="19"/>
  <c r="AK56" i="19"/>
  <c r="AJ56" i="19"/>
  <c r="AI56" i="19"/>
  <c r="AH56" i="19"/>
  <c r="AG56" i="19"/>
  <c r="AF56" i="19"/>
  <c r="AE56" i="19"/>
  <c r="AD56" i="19"/>
  <c r="AC56" i="19"/>
  <c r="AB56" i="19"/>
  <c r="AA56" i="19"/>
  <c r="Z56" i="19"/>
  <c r="Y56" i="19"/>
  <c r="X56" i="19"/>
  <c r="W56" i="19"/>
  <c r="S56" i="19"/>
  <c r="R56" i="19"/>
  <c r="Q56" i="19"/>
  <c r="P56" i="19"/>
  <c r="O56" i="19"/>
  <c r="N56" i="19"/>
  <c r="M56" i="19"/>
  <c r="L56" i="19"/>
  <c r="K56" i="19"/>
  <c r="J56" i="19"/>
  <c r="I56" i="19"/>
  <c r="H56" i="19"/>
  <c r="G56" i="19"/>
  <c r="F56" i="19"/>
  <c r="E56" i="19"/>
  <c r="D56" i="19"/>
  <c r="C56" i="19"/>
  <c r="CD55" i="19"/>
  <c r="CC55" i="19"/>
  <c r="CB55" i="19"/>
  <c r="CA55" i="19"/>
  <c r="BZ55" i="19"/>
  <c r="BY55" i="19"/>
  <c r="BX55" i="19"/>
  <c r="BW55" i="19"/>
  <c r="BV55" i="19"/>
  <c r="AU55" i="19"/>
  <c r="AT55" i="19"/>
  <c r="AS55" i="19"/>
  <c r="AR55" i="19"/>
  <c r="AQ55" i="19"/>
  <c r="AP55" i="19"/>
  <c r="AO55" i="19"/>
  <c r="AN55" i="19"/>
  <c r="AM55" i="19"/>
  <c r="AL55" i="19"/>
  <c r="AK55" i="19"/>
  <c r="AJ55" i="19"/>
  <c r="AI55" i="19"/>
  <c r="AH55" i="19"/>
  <c r="AG55" i="19"/>
  <c r="AF55" i="19"/>
  <c r="AE55" i="19"/>
  <c r="AD55" i="19"/>
  <c r="AC55" i="19"/>
  <c r="AB55" i="19"/>
  <c r="AA55" i="19"/>
  <c r="Z55" i="19"/>
  <c r="Y55" i="19"/>
  <c r="X55" i="19"/>
  <c r="W55" i="19"/>
  <c r="S55" i="19"/>
  <c r="R55" i="19"/>
  <c r="Q55" i="19"/>
  <c r="P55" i="19"/>
  <c r="O55" i="19"/>
  <c r="N55" i="19"/>
  <c r="M55" i="19"/>
  <c r="L55" i="19"/>
  <c r="K55" i="19"/>
  <c r="J55" i="19"/>
  <c r="I55" i="19"/>
  <c r="H55" i="19"/>
  <c r="G55" i="19"/>
  <c r="F55" i="19"/>
  <c r="E55" i="19"/>
  <c r="D55" i="19"/>
  <c r="C55" i="19"/>
  <c r="CD54" i="19"/>
  <c r="CC54" i="19"/>
  <c r="CB54" i="19"/>
  <c r="CA54" i="19"/>
  <c r="BZ54" i="19"/>
  <c r="BY54" i="19"/>
  <c r="BX54" i="19"/>
  <c r="BW54" i="19"/>
  <c r="BV54" i="19"/>
  <c r="AU54" i="19"/>
  <c r="AT54" i="19"/>
  <c r="AS54" i="19"/>
  <c r="AR54" i="19"/>
  <c r="AQ54" i="19"/>
  <c r="AP54" i="19"/>
  <c r="AO54" i="19"/>
  <c r="AN54" i="19"/>
  <c r="AM54" i="19"/>
  <c r="AL54" i="19"/>
  <c r="AK54" i="19"/>
  <c r="AJ54" i="19"/>
  <c r="AI54" i="19"/>
  <c r="AH54" i="19"/>
  <c r="AG54" i="19"/>
  <c r="AF54" i="19"/>
  <c r="AE54" i="19"/>
  <c r="AD54" i="19"/>
  <c r="AC54" i="19"/>
  <c r="AB54" i="19"/>
  <c r="AA54" i="19"/>
  <c r="Z54" i="19"/>
  <c r="Y54" i="19"/>
  <c r="X54" i="19"/>
  <c r="W54" i="19"/>
  <c r="S54" i="19"/>
  <c r="R54" i="19"/>
  <c r="Q54" i="19"/>
  <c r="P54" i="19"/>
  <c r="O54" i="19"/>
  <c r="N54" i="19"/>
  <c r="M54" i="19"/>
  <c r="L54" i="19"/>
  <c r="K54" i="19"/>
  <c r="J54" i="19"/>
  <c r="I54" i="19"/>
  <c r="H54" i="19"/>
  <c r="G54" i="19"/>
  <c r="F54" i="19"/>
  <c r="E54" i="19"/>
  <c r="D54" i="19"/>
  <c r="C54" i="19"/>
  <c r="CD53" i="19"/>
  <c r="CC53" i="19"/>
  <c r="CB53" i="19"/>
  <c r="CA53" i="19"/>
  <c r="BZ53" i="19"/>
  <c r="BY53" i="19"/>
  <c r="BX53" i="19"/>
  <c r="BW53" i="19"/>
  <c r="BV53" i="19"/>
  <c r="AU53" i="19"/>
  <c r="AT53" i="19"/>
  <c r="AS53" i="19"/>
  <c r="AR53" i="19"/>
  <c r="AQ53" i="19"/>
  <c r="AP53" i="19"/>
  <c r="AO53" i="19"/>
  <c r="AN53" i="19"/>
  <c r="AM53" i="19"/>
  <c r="AL53" i="19"/>
  <c r="AK53" i="19"/>
  <c r="AJ53" i="19"/>
  <c r="AI53" i="19"/>
  <c r="AH53" i="19"/>
  <c r="AG53" i="19"/>
  <c r="AF53" i="19"/>
  <c r="AE53" i="19"/>
  <c r="AD53" i="19"/>
  <c r="AC53" i="19"/>
  <c r="AB53" i="19"/>
  <c r="AA53" i="19"/>
  <c r="Z53" i="19"/>
  <c r="Y53" i="19"/>
  <c r="X53" i="19"/>
  <c r="W53" i="19"/>
  <c r="S53" i="19"/>
  <c r="R53" i="19"/>
  <c r="Q53" i="19"/>
  <c r="P53" i="19"/>
  <c r="O53" i="19"/>
  <c r="N53" i="19"/>
  <c r="M53" i="19"/>
  <c r="L53" i="19"/>
  <c r="K53" i="19"/>
  <c r="J53" i="19"/>
  <c r="I53" i="19"/>
  <c r="H53" i="19"/>
  <c r="G53" i="19"/>
  <c r="F53" i="19"/>
  <c r="E53" i="19"/>
  <c r="D53" i="19"/>
  <c r="C53" i="19"/>
  <c r="CD52" i="19"/>
  <c r="CC52" i="19"/>
  <c r="CB52" i="19"/>
  <c r="CA52" i="19"/>
  <c r="BZ52" i="19"/>
  <c r="BY52" i="19"/>
  <c r="BX52" i="19"/>
  <c r="BW52" i="19"/>
  <c r="BV52" i="19"/>
  <c r="AU52" i="19"/>
  <c r="AT52" i="19"/>
  <c r="AS52" i="19"/>
  <c r="AR52" i="19"/>
  <c r="AQ52" i="19"/>
  <c r="AP52" i="19"/>
  <c r="AO52" i="19"/>
  <c r="AN52" i="19"/>
  <c r="AM52" i="19"/>
  <c r="AL52" i="19"/>
  <c r="AK52" i="19"/>
  <c r="AJ52" i="19"/>
  <c r="AI52" i="19"/>
  <c r="AH52" i="19"/>
  <c r="AG52" i="19"/>
  <c r="AF52" i="19"/>
  <c r="AE52" i="19"/>
  <c r="AD52" i="19"/>
  <c r="AC52" i="19"/>
  <c r="AB52" i="19"/>
  <c r="AA52" i="19"/>
  <c r="Z52" i="19"/>
  <c r="Y52" i="19"/>
  <c r="X52" i="19"/>
  <c r="W52" i="19"/>
  <c r="S52" i="19"/>
  <c r="R52" i="19"/>
  <c r="Q52" i="19"/>
  <c r="P52" i="19"/>
  <c r="O52" i="19"/>
  <c r="N52" i="19"/>
  <c r="M52" i="19"/>
  <c r="L52" i="19"/>
  <c r="K52" i="19"/>
  <c r="J52" i="19"/>
  <c r="I52" i="19"/>
  <c r="H52" i="19"/>
  <c r="G52" i="19"/>
  <c r="F52" i="19"/>
  <c r="E52" i="19"/>
  <c r="D52" i="19"/>
  <c r="C52" i="19"/>
  <c r="CD51" i="19"/>
  <c r="CC51" i="19"/>
  <c r="CB51" i="19"/>
  <c r="CA51" i="19"/>
  <c r="BZ51" i="19"/>
  <c r="BY51" i="19"/>
  <c r="BX51" i="19"/>
  <c r="BW51" i="19"/>
  <c r="BV51" i="19"/>
  <c r="AU51" i="19"/>
  <c r="AT51" i="19"/>
  <c r="AS51" i="19"/>
  <c r="AR51" i="19"/>
  <c r="AQ51" i="19"/>
  <c r="AP51" i="19"/>
  <c r="AO51" i="19"/>
  <c r="AN51" i="19"/>
  <c r="AM51" i="19"/>
  <c r="AL51" i="19"/>
  <c r="AK51" i="19"/>
  <c r="AJ51" i="19"/>
  <c r="AI51" i="19"/>
  <c r="AH51" i="19"/>
  <c r="AG51" i="19"/>
  <c r="AF51" i="19"/>
  <c r="AE51" i="19"/>
  <c r="AD51" i="19"/>
  <c r="AC51" i="19"/>
  <c r="AB51" i="19"/>
  <c r="AA51" i="19"/>
  <c r="Z51" i="19"/>
  <c r="Y51" i="19"/>
  <c r="X51" i="19"/>
  <c r="W51" i="19"/>
  <c r="S51" i="19"/>
  <c r="R51" i="19"/>
  <c r="Q51" i="19"/>
  <c r="P51" i="19"/>
  <c r="O51" i="19"/>
  <c r="N51" i="19"/>
  <c r="M51" i="19"/>
  <c r="L51" i="19"/>
  <c r="K51" i="19"/>
  <c r="J51" i="19"/>
  <c r="I51" i="19"/>
  <c r="H51" i="19"/>
  <c r="G51" i="19"/>
  <c r="F51" i="19"/>
  <c r="E51" i="19"/>
  <c r="D51" i="19"/>
  <c r="C51" i="19"/>
  <c r="BT49" i="19"/>
  <c r="U49" i="19"/>
  <c r="BT48" i="19"/>
  <c r="BI48" i="19" a="1"/>
  <c r="BI48" i="19" s="1"/>
  <c r="BH48" i="19" a="1"/>
  <c r="BH48" i="19" s="1"/>
  <c r="BG48" i="19" a="1"/>
  <c r="BG48" i="19" s="1"/>
  <c r="U48" i="19"/>
  <c r="BT47" i="19"/>
  <c r="BI47" i="19" a="1"/>
  <c r="BI47" i="19" s="1"/>
  <c r="BH47" i="19" a="1"/>
  <c r="BH47" i="19" s="1"/>
  <c r="BG47" i="19" a="1"/>
  <c r="BG47" i="19" s="1"/>
  <c r="U47" i="19"/>
  <c r="BT46" i="19"/>
  <c r="BI46" i="19" a="1"/>
  <c r="BI46" i="19" s="1"/>
  <c r="BH46" i="19" a="1"/>
  <c r="BH46" i="19" s="1"/>
  <c r="BG46" i="19" a="1"/>
  <c r="BG46" i="19" s="1"/>
  <c r="U46" i="19"/>
  <c r="BT45" i="19"/>
  <c r="BI45" i="19" a="1"/>
  <c r="BI45" i="19" s="1"/>
  <c r="BH45" i="19" a="1"/>
  <c r="BH45" i="19" s="1"/>
  <c r="BG45" i="19" a="1"/>
  <c r="BG45" i="19" s="1"/>
  <c r="U45" i="19"/>
  <c r="BT44" i="19"/>
  <c r="BI44" i="19" a="1"/>
  <c r="BI44" i="19" s="1"/>
  <c r="BH44" i="19" a="1"/>
  <c r="BH44" i="19" s="1"/>
  <c r="BG44" i="19" a="1"/>
  <c r="BG44" i="19" s="1"/>
  <c r="U44" i="19"/>
  <c r="BT43" i="19"/>
  <c r="BI43" i="19" a="1"/>
  <c r="BI43" i="19" s="1"/>
  <c r="BH43" i="19" a="1"/>
  <c r="BH43" i="19" s="1"/>
  <c r="BG43" i="19" a="1"/>
  <c r="BG43" i="19" s="1"/>
  <c r="U43" i="19"/>
  <c r="BH42" i="19"/>
  <c r="BA42" i="19"/>
  <c r="AY42" i="19"/>
  <c r="BT40" i="19"/>
  <c r="U40" i="19"/>
  <c r="BT39" i="19"/>
  <c r="BI39" i="19" a="1"/>
  <c r="BI39" i="19" s="1"/>
  <c r="BH39" i="19" a="1"/>
  <c r="BH39" i="19" s="1"/>
  <c r="BG39" i="19" a="1"/>
  <c r="BG39" i="19" s="1"/>
  <c r="U39" i="19"/>
  <c r="BT38" i="19"/>
  <c r="BI38" i="19" a="1"/>
  <c r="BI38" i="19" s="1"/>
  <c r="BH38" i="19" a="1"/>
  <c r="BH38" i="19" s="1"/>
  <c r="BG38" i="19" a="1"/>
  <c r="BG38" i="19" s="1"/>
  <c r="U38" i="19"/>
  <c r="BT37" i="19"/>
  <c r="BI37" i="19" a="1"/>
  <c r="BI37" i="19" s="1"/>
  <c r="BH37" i="19" a="1"/>
  <c r="BH37" i="19" s="1"/>
  <c r="BG37" i="19" a="1"/>
  <c r="BG37" i="19" s="1"/>
  <c r="U37" i="19"/>
  <c r="BT36" i="19"/>
  <c r="BI36" i="19" a="1"/>
  <c r="BI36" i="19" s="1"/>
  <c r="BH36" i="19" a="1"/>
  <c r="BH36" i="19" s="1"/>
  <c r="BG36" i="19" a="1"/>
  <c r="BG36" i="19" s="1"/>
  <c r="U36" i="19"/>
  <c r="BT35" i="19"/>
  <c r="BI35" i="19" a="1"/>
  <c r="BI35" i="19" s="1"/>
  <c r="BH35" i="19" a="1"/>
  <c r="BH35" i="19" s="1"/>
  <c r="BG35" i="19" a="1"/>
  <c r="BG35" i="19" s="1"/>
  <c r="U35" i="19"/>
  <c r="BT34" i="19"/>
  <c r="BI34" i="19" a="1"/>
  <c r="BI34" i="19" s="1"/>
  <c r="BH34" i="19" a="1"/>
  <c r="BH34" i="19" s="1"/>
  <c r="BG34" i="19" a="1"/>
  <c r="BG34" i="19" s="1"/>
  <c r="U34" i="19"/>
  <c r="BH33" i="19"/>
  <c r="BA33" i="19"/>
  <c r="AY33" i="19"/>
  <c r="BT31" i="19"/>
  <c r="U31" i="19"/>
  <c r="BT30" i="19"/>
  <c r="BI30" i="19" a="1"/>
  <c r="BI30" i="19" s="1"/>
  <c r="BH30" i="19" a="1"/>
  <c r="BH30" i="19" s="1"/>
  <c r="BG30" i="19" a="1"/>
  <c r="BG30" i="19" s="1"/>
  <c r="U30" i="19"/>
  <c r="BT29" i="19"/>
  <c r="BI29" i="19" a="1"/>
  <c r="BI29" i="19" s="1"/>
  <c r="BH29" i="19" a="1"/>
  <c r="BH29" i="19" s="1"/>
  <c r="BG29" i="19" a="1"/>
  <c r="BG29" i="19" s="1"/>
  <c r="U29" i="19"/>
  <c r="BT28" i="19"/>
  <c r="BI28" i="19" a="1"/>
  <c r="BI28" i="19" s="1"/>
  <c r="BH28" i="19" a="1"/>
  <c r="BH28" i="19" s="1"/>
  <c r="BG28" i="19" a="1"/>
  <c r="BG28" i="19" s="1"/>
  <c r="U28" i="19"/>
  <c r="BT27" i="19"/>
  <c r="BI27" i="19" a="1"/>
  <c r="BI27" i="19" s="1"/>
  <c r="BH27" i="19" a="1"/>
  <c r="BH27" i="19" s="1"/>
  <c r="BG27" i="19" a="1"/>
  <c r="BG27" i="19" s="1"/>
  <c r="U27" i="19"/>
  <c r="BT26" i="19"/>
  <c r="BI26" i="19" a="1"/>
  <c r="BI26" i="19" s="1"/>
  <c r="BH26" i="19" a="1"/>
  <c r="BH26" i="19" s="1"/>
  <c r="BG26" i="19" a="1"/>
  <c r="BG26" i="19" s="1"/>
  <c r="U26" i="19"/>
  <c r="BT25" i="19"/>
  <c r="BI25" i="19" a="1"/>
  <c r="BI25" i="19" s="1"/>
  <c r="BH25" i="19" a="1"/>
  <c r="BH25" i="19" s="1"/>
  <c r="BG25" i="19" a="1"/>
  <c r="BG25" i="19" s="1"/>
  <c r="U25" i="19"/>
  <c r="BH24" i="19"/>
  <c r="BA24" i="19"/>
  <c r="AY24" i="19"/>
  <c r="BT22" i="19"/>
  <c r="U22" i="19"/>
  <c r="BT21" i="19"/>
  <c r="BI21" i="19" a="1"/>
  <c r="BI21" i="19" s="1"/>
  <c r="BH21" i="19" a="1"/>
  <c r="BH21" i="19" s="1"/>
  <c r="BG21" i="19" a="1"/>
  <c r="BG21" i="19" s="1"/>
  <c r="U21" i="19"/>
  <c r="BT20" i="19"/>
  <c r="BI20" i="19" a="1"/>
  <c r="BI20" i="19" s="1"/>
  <c r="BH20" i="19" a="1"/>
  <c r="BH20" i="19" s="1"/>
  <c r="BG20" i="19" a="1"/>
  <c r="BG20" i="19" s="1"/>
  <c r="U20" i="19"/>
  <c r="BT19" i="19"/>
  <c r="BI19" i="19" a="1"/>
  <c r="BI19" i="19" s="1"/>
  <c r="BH19" i="19" a="1"/>
  <c r="BH19" i="19" s="1"/>
  <c r="BG19" i="19" a="1"/>
  <c r="BG19" i="19" s="1"/>
  <c r="U19" i="19"/>
  <c r="BT18" i="19"/>
  <c r="BI18" i="19" a="1"/>
  <c r="BI18" i="19" s="1"/>
  <c r="BH18" i="19" a="1"/>
  <c r="BH18" i="19" s="1"/>
  <c r="BG18" i="19" a="1"/>
  <c r="BG18" i="19" s="1"/>
  <c r="U18" i="19"/>
  <c r="BT17" i="19"/>
  <c r="BI17" i="19" a="1"/>
  <c r="BI17" i="19" s="1"/>
  <c r="BH17" i="19" a="1"/>
  <c r="BH17" i="19" s="1"/>
  <c r="BG17" i="19" a="1"/>
  <c r="BG17" i="19" s="1"/>
  <c r="U17" i="19"/>
  <c r="BT16" i="19"/>
  <c r="BI16" i="19" a="1"/>
  <c r="BI16" i="19" s="1"/>
  <c r="BH16" i="19" a="1"/>
  <c r="BH16" i="19" s="1"/>
  <c r="BG16" i="19" a="1"/>
  <c r="BG16" i="19" s="1"/>
  <c r="U16" i="19"/>
  <c r="BH15" i="19"/>
  <c r="BA15" i="19"/>
  <c r="AY15" i="19"/>
  <c r="BT13" i="19"/>
  <c r="U13" i="19"/>
  <c r="BT12" i="19"/>
  <c r="BI12" i="19" a="1"/>
  <c r="BI12" i="19" s="1"/>
  <c r="BH12" i="19" a="1"/>
  <c r="BH12" i="19" s="1"/>
  <c r="BG12" i="19" a="1"/>
  <c r="BG12" i="19" s="1"/>
  <c r="U12" i="19"/>
  <c r="BT11" i="19"/>
  <c r="BI11" i="19" a="1"/>
  <c r="BI11" i="19" s="1"/>
  <c r="BH11" i="19" a="1"/>
  <c r="BH11" i="19" s="1"/>
  <c r="BG11" i="19" a="1"/>
  <c r="BG11" i="19" s="1"/>
  <c r="U11" i="19"/>
  <c r="BT10" i="19"/>
  <c r="BI10" i="19" a="1"/>
  <c r="BI10" i="19" s="1"/>
  <c r="BH10" i="19" a="1"/>
  <c r="BH10" i="19" s="1"/>
  <c r="BG10" i="19" a="1"/>
  <c r="BG10" i="19" s="1"/>
  <c r="U10" i="19"/>
  <c r="BT9" i="19"/>
  <c r="BI9" i="19" a="1"/>
  <c r="BI9" i="19" s="1"/>
  <c r="BH9" i="19" a="1"/>
  <c r="BH9" i="19" s="1"/>
  <c r="BG9" i="19" a="1"/>
  <c r="BG9" i="19" s="1"/>
  <c r="U9" i="19"/>
  <c r="BT8" i="19"/>
  <c r="BI8" i="19" a="1"/>
  <c r="BI8" i="19" s="1"/>
  <c r="BH8" i="19" a="1"/>
  <c r="BH8" i="19" s="1"/>
  <c r="BG8" i="19" a="1"/>
  <c r="BG8" i="19" s="1"/>
  <c r="U8" i="19"/>
  <c r="BT7" i="19"/>
  <c r="BI7" i="19" a="1"/>
  <c r="BI7" i="19" s="1"/>
  <c r="BH7" i="19" a="1"/>
  <c r="BH7" i="19" s="1"/>
  <c r="BG7" i="19" a="1"/>
  <c r="BG7" i="19" s="1"/>
  <c r="U7" i="19"/>
  <c r="BA6" i="19"/>
  <c r="U5" i="19"/>
  <c r="CE3" i="19"/>
  <c r="CD3" i="19"/>
  <c r="CC3" i="19"/>
  <c r="CB3" i="19"/>
  <c r="CA3" i="19"/>
  <c r="BZ3" i="19"/>
  <c r="BY3" i="19"/>
  <c r="BX3" i="19"/>
  <c r="BW3" i="19"/>
  <c r="BV3" i="19"/>
  <c r="AU3" i="19"/>
  <c r="AU2" i="19" s="1"/>
  <c r="AT3" i="19"/>
  <c r="AT2" i="19" s="1"/>
  <c r="AS3" i="19"/>
  <c r="BV111" i="4" s="1"/>
  <c r="AR3" i="19"/>
  <c r="BT111" i="4" s="1"/>
  <c r="AQ3" i="19"/>
  <c r="BR111" i="4" s="1"/>
  <c r="AP3" i="19"/>
  <c r="BP111" i="4" s="1"/>
  <c r="AO3" i="19"/>
  <c r="BN111" i="4" s="1"/>
  <c r="AN3" i="19"/>
  <c r="BL111" i="4" s="1"/>
  <c r="AM3" i="19"/>
  <c r="BJ111" i="4" s="1"/>
  <c r="AL3" i="19"/>
  <c r="BH111" i="4" s="1"/>
  <c r="AK3" i="19"/>
  <c r="BF111" i="4" s="1"/>
  <c r="AJ3" i="19"/>
  <c r="BD111" i="4" s="1"/>
  <c r="AI3" i="19"/>
  <c r="BC111" i="4" s="1"/>
  <c r="AH3" i="19"/>
  <c r="AH2" i="19" s="1"/>
  <c r="BB110" i="4" s="1"/>
  <c r="AG3" i="19"/>
  <c r="AZ111" i="4" s="1"/>
  <c r="AF3" i="19"/>
  <c r="AX111" i="4" s="1"/>
  <c r="AE3" i="19"/>
  <c r="AV111" i="4" s="1"/>
  <c r="AD3" i="19"/>
  <c r="AT111" i="4" s="1"/>
  <c r="AC3" i="19"/>
  <c r="AR111" i="4" s="1"/>
  <c r="AB3" i="19"/>
  <c r="AP111" i="4" s="1"/>
  <c r="AA3" i="19"/>
  <c r="AN111" i="4" s="1"/>
  <c r="Z3" i="19"/>
  <c r="AL111" i="4" s="1"/>
  <c r="Y3" i="19"/>
  <c r="AJ111" i="4" s="1"/>
  <c r="X3" i="19"/>
  <c r="X2" i="19" s="1"/>
  <c r="AH110" i="4" s="1"/>
  <c r="W3" i="19"/>
  <c r="AF111" i="4" s="1"/>
  <c r="S3" i="19"/>
  <c r="S2" i="19" s="1"/>
  <c r="R3" i="19"/>
  <c r="Q3" i="19"/>
  <c r="P3" i="19"/>
  <c r="Y111" i="4" s="1"/>
  <c r="O3" i="19"/>
  <c r="X111" i="4" s="1"/>
  <c r="N3" i="19"/>
  <c r="N2" i="19" s="1"/>
  <c r="M3" i="19"/>
  <c r="V111" i="4" s="1"/>
  <c r="L3" i="19"/>
  <c r="U111" i="4" s="1"/>
  <c r="K3" i="19"/>
  <c r="S111" i="4" s="1"/>
  <c r="J3" i="19"/>
  <c r="Q111" i="4" s="1"/>
  <c r="I3" i="19"/>
  <c r="O111" i="4" s="1"/>
  <c r="H3" i="19"/>
  <c r="M111" i="4" s="1"/>
  <c r="G3" i="19"/>
  <c r="K111" i="4" s="1"/>
  <c r="F3" i="19"/>
  <c r="I111" i="4" s="1"/>
  <c r="E3" i="19"/>
  <c r="D3" i="19"/>
  <c r="D2" i="19" s="1"/>
  <c r="C3" i="19"/>
  <c r="C111" i="4" s="1"/>
  <c r="BJ2" i="19"/>
  <c r="CP89" i="4"/>
  <c r="CO89" i="4"/>
  <c r="AE89" i="4"/>
  <c r="AD89" i="4"/>
  <c r="BH42" i="15"/>
  <c r="BH33" i="15"/>
  <c r="BH24" i="15"/>
  <c r="BH15" i="15"/>
  <c r="BG8" i="15" a="1"/>
  <c r="BG8" i="15" s="1"/>
  <c r="BH8" i="15" a="1"/>
  <c r="BH8" i="15" s="1"/>
  <c r="BI8" i="15" a="1"/>
  <c r="BI8" i="15" s="1"/>
  <c r="BG9" i="15" a="1"/>
  <c r="BG9" i="15" s="1"/>
  <c r="BH9" i="15" a="1"/>
  <c r="BH9" i="15" s="1"/>
  <c r="BI9" i="15" a="1"/>
  <c r="BI9" i="15" s="1"/>
  <c r="BG10" i="15" a="1"/>
  <c r="BG10" i="15" s="1"/>
  <c r="BH10" i="15" a="1"/>
  <c r="BH10" i="15" s="1"/>
  <c r="BI10" i="15" a="1"/>
  <c r="BI10" i="15" s="1"/>
  <c r="BG11" i="15" a="1"/>
  <c r="BG11" i="15" s="1"/>
  <c r="BH11" i="15" a="1"/>
  <c r="BH11" i="15" s="1"/>
  <c r="BI11" i="15" a="1"/>
  <c r="BI11" i="15" s="1"/>
  <c r="BG12" i="15" a="1"/>
  <c r="BG12" i="15" s="1"/>
  <c r="BH12" i="15" a="1"/>
  <c r="BH12" i="15" s="1"/>
  <c r="BI12" i="15" a="1"/>
  <c r="BI12" i="15" s="1"/>
  <c r="BG16" i="15" a="1"/>
  <c r="BG16" i="15" s="1"/>
  <c r="BH16" i="15" a="1"/>
  <c r="BH16" i="15" s="1"/>
  <c r="BI16" i="15" a="1"/>
  <c r="BI16" i="15" s="1"/>
  <c r="BG17" i="15" a="1"/>
  <c r="BG17" i="15" s="1"/>
  <c r="BH17" i="15" a="1"/>
  <c r="BH17" i="15" s="1"/>
  <c r="BI17" i="15" a="1"/>
  <c r="BI17" i="15" s="1"/>
  <c r="BG18" i="15" a="1"/>
  <c r="BG18" i="15" s="1"/>
  <c r="BH18" i="15" a="1"/>
  <c r="BH18" i="15" s="1"/>
  <c r="BI18" i="15" a="1"/>
  <c r="BI18" i="15" s="1"/>
  <c r="BG19" i="15" a="1"/>
  <c r="BG19" i="15" s="1"/>
  <c r="BH19" i="15" a="1"/>
  <c r="BH19" i="15" s="1"/>
  <c r="BI19" i="15" a="1"/>
  <c r="BI19" i="15" s="1"/>
  <c r="BG20" i="15" a="1"/>
  <c r="BG20" i="15" s="1"/>
  <c r="BH20" i="15" a="1"/>
  <c r="BH20" i="15" s="1"/>
  <c r="BI20" i="15" a="1"/>
  <c r="BI20" i="15" s="1"/>
  <c r="BG21" i="15" a="1"/>
  <c r="BG21" i="15" s="1"/>
  <c r="BH21" i="15" a="1"/>
  <c r="BH21" i="15" s="1"/>
  <c r="BI21" i="15" a="1"/>
  <c r="BI21" i="15" s="1"/>
  <c r="BG25" i="15" a="1"/>
  <c r="BG25" i="15" s="1"/>
  <c r="BH25" i="15" a="1"/>
  <c r="BH25" i="15" s="1"/>
  <c r="BI25" i="15" a="1"/>
  <c r="BI25" i="15" s="1"/>
  <c r="BG26" i="15" a="1"/>
  <c r="BG26" i="15" s="1"/>
  <c r="BH26" i="15" a="1"/>
  <c r="BH26" i="15" s="1"/>
  <c r="BI26" i="15" a="1"/>
  <c r="BI26" i="15" s="1"/>
  <c r="BG27" i="15" a="1"/>
  <c r="BG27" i="15" s="1"/>
  <c r="BH27" i="15" a="1"/>
  <c r="BH27" i="15" s="1"/>
  <c r="BI27" i="15" a="1"/>
  <c r="BI27" i="15" s="1"/>
  <c r="BG28" i="15" a="1"/>
  <c r="BG28" i="15" s="1"/>
  <c r="BH28" i="15" a="1"/>
  <c r="BH28" i="15" s="1"/>
  <c r="BI28" i="15" a="1"/>
  <c r="BI28" i="15" s="1"/>
  <c r="BG29" i="15" a="1"/>
  <c r="BG29" i="15" s="1"/>
  <c r="BH29" i="15" a="1"/>
  <c r="BH29" i="15" s="1"/>
  <c r="BI29" i="15" a="1"/>
  <c r="BI29" i="15" s="1"/>
  <c r="BG30" i="15" a="1"/>
  <c r="BG30" i="15" s="1"/>
  <c r="BH30" i="15" a="1"/>
  <c r="BH30" i="15" s="1"/>
  <c r="BI30" i="15" a="1"/>
  <c r="BI30" i="15" s="1"/>
  <c r="BG34" i="15" a="1"/>
  <c r="BG34" i="15" s="1"/>
  <c r="BH34" i="15" a="1"/>
  <c r="BH34" i="15" s="1"/>
  <c r="BI34" i="15" a="1"/>
  <c r="BI34" i="15" s="1"/>
  <c r="BG35" i="15" a="1"/>
  <c r="BG35" i="15" s="1"/>
  <c r="BH35" i="15" a="1"/>
  <c r="BH35" i="15" s="1"/>
  <c r="BI35" i="15" a="1"/>
  <c r="BI35" i="15" s="1"/>
  <c r="BG36" i="15" a="1"/>
  <c r="BG36" i="15" s="1"/>
  <c r="BH36" i="15" a="1"/>
  <c r="BH36" i="15" s="1"/>
  <c r="BI36" i="15" a="1"/>
  <c r="BI36" i="15" s="1"/>
  <c r="BG37" i="15" a="1"/>
  <c r="BG37" i="15" s="1"/>
  <c r="BH37" i="15" a="1"/>
  <c r="BH37" i="15" s="1"/>
  <c r="BI37" i="15" a="1"/>
  <c r="BI37" i="15" s="1"/>
  <c r="BG38" i="15" a="1"/>
  <c r="BG38" i="15" s="1"/>
  <c r="BH38" i="15" a="1"/>
  <c r="BH38" i="15" s="1"/>
  <c r="BI38" i="15" a="1"/>
  <c r="BI38" i="15" s="1"/>
  <c r="BG39" i="15" a="1"/>
  <c r="BG39" i="15" s="1"/>
  <c r="BH39" i="15" a="1"/>
  <c r="BH39" i="15" s="1"/>
  <c r="BI39" i="15" a="1"/>
  <c r="BI39" i="15" s="1"/>
  <c r="BG43" i="15" a="1"/>
  <c r="BG43" i="15" s="1"/>
  <c r="BH43" i="15" a="1"/>
  <c r="BH43" i="15" s="1"/>
  <c r="BI43" i="15" a="1"/>
  <c r="BI43" i="15" s="1"/>
  <c r="BG44" i="15" a="1"/>
  <c r="BG44" i="15" s="1"/>
  <c r="BH44" i="15" a="1"/>
  <c r="BH44" i="15" s="1"/>
  <c r="BI44" i="15" a="1"/>
  <c r="BI44" i="15" s="1"/>
  <c r="BG45" i="15" a="1"/>
  <c r="BG45" i="15" s="1"/>
  <c r="BH45" i="15" a="1"/>
  <c r="BH45" i="15" s="1"/>
  <c r="BI45" i="15" a="1"/>
  <c r="BI45" i="15" s="1"/>
  <c r="BG46" i="15" a="1"/>
  <c r="BG46" i="15" s="1"/>
  <c r="BH46" i="15" a="1"/>
  <c r="BH46" i="15" s="1"/>
  <c r="BI46" i="15" a="1"/>
  <c r="BI46" i="15" s="1"/>
  <c r="BG47" i="15" a="1"/>
  <c r="BG47" i="15" s="1"/>
  <c r="BH47" i="15" a="1"/>
  <c r="BH47" i="15" s="1"/>
  <c r="BI47" i="15" a="1"/>
  <c r="BI47" i="15" s="1"/>
  <c r="BG48" i="15" a="1"/>
  <c r="BG48" i="15" s="1"/>
  <c r="BH48" i="15" a="1"/>
  <c r="BH48" i="15" s="1"/>
  <c r="BI48" i="15" a="1"/>
  <c r="BI48" i="15" s="1"/>
  <c r="BI7" i="15" a="1"/>
  <c r="BI7" i="15" s="1"/>
  <c r="BH7" i="15" a="1"/>
  <c r="BH7" i="15" s="1"/>
  <c r="AY42" i="15"/>
  <c r="AY33" i="15"/>
  <c r="AY24" i="15"/>
  <c r="AY15" i="15"/>
  <c r="BG7" i="15" a="1"/>
  <c r="BG7" i="15" s="1"/>
  <c r="DC3" i="4"/>
  <c r="DC57" i="4" s="1"/>
  <c r="DC111" i="4" s="1"/>
  <c r="DA3" i="4"/>
  <c r="DA57" i="4" s="1"/>
  <c r="DA111" i="4" s="1"/>
  <c r="CY3" i="4"/>
  <c r="CY57" i="4" s="1"/>
  <c r="CY111" i="4" s="1"/>
  <c r="CW3" i="4"/>
  <c r="CW57" i="4" s="1"/>
  <c r="CW111" i="4" s="1"/>
  <c r="CU3" i="4"/>
  <c r="CU57" i="4" s="1"/>
  <c r="CU111" i="4" s="1"/>
  <c r="CS3" i="4"/>
  <c r="CS57" i="4" s="1"/>
  <c r="CS111" i="4" s="1"/>
  <c r="CQ3" i="4"/>
  <c r="CQ57" i="4" s="1"/>
  <c r="CQ111" i="4" s="1"/>
  <c r="CB3" i="15"/>
  <c r="CA3" i="15"/>
  <c r="BY3" i="15"/>
  <c r="DG3" i="4"/>
  <c r="DG57" i="4" s="1"/>
  <c r="DG111" i="4" s="1"/>
  <c r="DF3" i="4"/>
  <c r="DF57" i="4" s="1"/>
  <c r="DF111" i="4" s="1"/>
  <c r="DE3" i="4"/>
  <c r="DE57" i="4" s="1"/>
  <c r="DE111" i="4" s="1"/>
  <c r="BV3" i="4"/>
  <c r="BT3" i="4"/>
  <c r="BR3" i="4"/>
  <c r="BP3" i="4"/>
  <c r="BL3" i="4"/>
  <c r="BJ3" i="4"/>
  <c r="BH3" i="4"/>
  <c r="BF3" i="4"/>
  <c r="BD3" i="4"/>
  <c r="BC3" i="4"/>
  <c r="BC2" i="4" s="1"/>
  <c r="BB3" i="4"/>
  <c r="BB2" i="4" s="1"/>
  <c r="AZ3" i="4"/>
  <c r="AX3" i="4"/>
  <c r="AV3" i="4"/>
  <c r="AT3" i="4"/>
  <c r="AR3" i="4"/>
  <c r="AP3" i="4"/>
  <c r="AN3" i="4"/>
  <c r="AL3" i="4"/>
  <c r="AJ3" i="4"/>
  <c r="AH3" i="4"/>
  <c r="AH2" i="4" s="1"/>
  <c r="AF3" i="4"/>
  <c r="AB3" i="4"/>
  <c r="AB2" i="4" s="1"/>
  <c r="AA3" i="4"/>
  <c r="Z3" i="4"/>
  <c r="Y3" i="4"/>
  <c r="X3" i="4"/>
  <c r="X2" i="4" s="1"/>
  <c r="W3" i="4"/>
  <c r="W2" i="4" s="1"/>
  <c r="V3" i="4"/>
  <c r="U3" i="4"/>
  <c r="S3" i="4"/>
  <c r="Q3" i="4"/>
  <c r="O3" i="4"/>
  <c r="M3" i="4"/>
  <c r="K3" i="4"/>
  <c r="I3" i="4"/>
  <c r="G3" i="4"/>
  <c r="E3" i="4"/>
  <c r="E2" i="4" s="1"/>
  <c r="C3" i="4"/>
  <c r="CE3" i="15"/>
  <c r="CD3" i="15"/>
  <c r="CC3" i="15"/>
  <c r="BX3" i="15"/>
  <c r="BW3" i="15"/>
  <c r="BV3" i="15"/>
  <c r="AU3" i="15"/>
  <c r="AU2" i="15" s="1"/>
  <c r="AT3" i="15"/>
  <c r="AT2" i="15" s="1"/>
  <c r="AS3" i="15"/>
  <c r="BV57" i="4" s="1"/>
  <c r="AR3" i="15"/>
  <c r="BT57" i="4" s="1"/>
  <c r="AQ3" i="15"/>
  <c r="BR57" i="4" s="1"/>
  <c r="AP3" i="15"/>
  <c r="BP57" i="4" s="1"/>
  <c r="AO3" i="15"/>
  <c r="BN57" i="4" s="1"/>
  <c r="AN3" i="15"/>
  <c r="BL57" i="4" s="1"/>
  <c r="AM3" i="15"/>
  <c r="BJ57" i="4" s="1"/>
  <c r="AL3" i="15"/>
  <c r="BH57" i="4" s="1"/>
  <c r="AK3" i="15"/>
  <c r="BF57" i="4" s="1"/>
  <c r="AJ3" i="15"/>
  <c r="BD57" i="4" s="1"/>
  <c r="AI3" i="15"/>
  <c r="BC57" i="4" s="1"/>
  <c r="AH3" i="15"/>
  <c r="BB57" i="4" s="1"/>
  <c r="AG3" i="15"/>
  <c r="AZ57" i="4" s="1"/>
  <c r="AF3" i="15"/>
  <c r="AX57" i="4" s="1"/>
  <c r="AE3" i="15"/>
  <c r="AV57" i="4" s="1"/>
  <c r="AD3" i="15"/>
  <c r="AT57" i="4" s="1"/>
  <c r="AC3" i="15"/>
  <c r="AR57" i="4" s="1"/>
  <c r="AB3" i="15"/>
  <c r="AP57" i="4" s="1"/>
  <c r="AA3" i="15"/>
  <c r="AN57" i="4" s="1"/>
  <c r="Z3" i="15"/>
  <c r="AL57" i="4" s="1"/>
  <c r="Y3" i="15"/>
  <c r="AJ57" i="4" s="1"/>
  <c r="X3" i="15"/>
  <c r="AH57" i="4" s="1"/>
  <c r="N3" i="15"/>
  <c r="W57" i="4" s="1"/>
  <c r="M3" i="15"/>
  <c r="V57" i="4" s="1"/>
  <c r="L3" i="15"/>
  <c r="U57" i="4" s="1"/>
  <c r="K3" i="15"/>
  <c r="S57" i="4" s="1"/>
  <c r="J3" i="15"/>
  <c r="Q57" i="4" s="1"/>
  <c r="I3" i="15"/>
  <c r="O57" i="4" s="1"/>
  <c r="H3" i="15"/>
  <c r="M57" i="4" s="1"/>
  <c r="G3" i="15"/>
  <c r="K57" i="4" s="1"/>
  <c r="F3" i="15"/>
  <c r="I57" i="4" s="1"/>
  <c r="E3" i="15"/>
  <c r="G57" i="4" s="1"/>
  <c r="D3" i="15"/>
  <c r="D2" i="15" s="1"/>
  <c r="E56" i="4" s="1"/>
  <c r="C3" i="15"/>
  <c r="C57" i="4" s="1"/>
  <c r="BZ3" i="15"/>
  <c r="W3" i="15"/>
  <c r="AF57" i="4" s="1"/>
  <c r="S3" i="15"/>
  <c r="S2" i="15" s="1"/>
  <c r="R3" i="15"/>
  <c r="Q3" i="15"/>
  <c r="Z57" i="4" s="1"/>
  <c r="P3" i="15"/>
  <c r="O3" i="15"/>
  <c r="O2" i="15" s="1"/>
  <c r="AF56" i="4"/>
  <c r="C56" i="4"/>
  <c r="CA111" i="4"/>
  <c r="CA57" i="4"/>
  <c r="BQ108" i="4"/>
  <c r="BQ107" i="4"/>
  <c r="BQ106" i="4"/>
  <c r="BQ105" i="4"/>
  <c r="BQ104" i="4"/>
  <c r="BQ103" i="4"/>
  <c r="BQ102" i="4"/>
  <c r="BQ101" i="4"/>
  <c r="AQ59" i="15"/>
  <c r="AP59" i="15"/>
  <c r="AO59" i="15"/>
  <c r="AN59" i="15"/>
  <c r="AQ58" i="15"/>
  <c r="AP58" i="15"/>
  <c r="AO58" i="15"/>
  <c r="AN58" i="15"/>
  <c r="AQ57" i="15"/>
  <c r="AP57" i="15"/>
  <c r="AO57" i="15"/>
  <c r="AN57" i="15"/>
  <c r="AQ56" i="15"/>
  <c r="AP56" i="15"/>
  <c r="AO56" i="15"/>
  <c r="AN56" i="15"/>
  <c r="AQ55" i="15"/>
  <c r="AP55" i="15"/>
  <c r="AO55" i="15"/>
  <c r="AN55" i="15"/>
  <c r="AQ54" i="15"/>
  <c r="AP54" i="15"/>
  <c r="AO54" i="15"/>
  <c r="AN54" i="15"/>
  <c r="AQ53" i="15"/>
  <c r="AP53" i="15"/>
  <c r="AO53" i="15"/>
  <c r="AN53" i="15"/>
  <c r="AQ52" i="15"/>
  <c r="AP52" i="15"/>
  <c r="AO52" i="15"/>
  <c r="AN52" i="15"/>
  <c r="AQ51" i="15"/>
  <c r="AP51" i="15"/>
  <c r="AO51" i="15"/>
  <c r="AN51" i="15"/>
  <c r="T67" i="4"/>
  <c r="T66" i="4"/>
  <c r="T65" i="4"/>
  <c r="T64" i="4"/>
  <c r="T63" i="4"/>
  <c r="T62" i="4"/>
  <c r="L63" i="4"/>
  <c r="L62" i="4"/>
  <c r="AE90" i="4"/>
  <c r="CR62" i="4"/>
  <c r="CR63" i="4"/>
  <c r="CR64" i="4"/>
  <c r="CR65" i="4"/>
  <c r="CR66" i="4"/>
  <c r="DG78" i="4"/>
  <c r="DG77" i="4"/>
  <c r="DG76" i="4"/>
  <c r="DG75" i="4"/>
  <c r="DG74" i="4"/>
  <c r="DG73" i="4"/>
  <c r="DG72" i="4"/>
  <c r="DG71" i="4"/>
  <c r="DG68" i="4"/>
  <c r="DG67" i="4"/>
  <c r="DG66" i="4"/>
  <c r="DG65" i="4"/>
  <c r="DG64" i="4"/>
  <c r="DG63" i="4"/>
  <c r="DG62" i="4"/>
  <c r="DG61" i="4"/>
  <c r="CT108" i="4"/>
  <c r="CT107" i="4"/>
  <c r="CT106" i="4"/>
  <c r="CT105" i="4"/>
  <c r="CT104" i="4"/>
  <c r="CT103" i="4"/>
  <c r="CT102" i="4"/>
  <c r="CT101" i="4"/>
  <c r="DG108" i="4"/>
  <c r="DG107" i="4"/>
  <c r="DG106" i="4"/>
  <c r="DG105" i="4"/>
  <c r="DG104" i="4"/>
  <c r="DG103" i="4"/>
  <c r="DG102" i="4"/>
  <c r="DG101" i="4"/>
  <c r="DG98" i="4"/>
  <c r="DG97" i="4"/>
  <c r="DG96" i="4"/>
  <c r="DG95" i="4"/>
  <c r="DG94" i="4"/>
  <c r="DG93" i="4"/>
  <c r="DG92" i="4"/>
  <c r="DG91" i="4"/>
  <c r="DG88" i="4"/>
  <c r="DG87" i="4"/>
  <c r="DG86" i="4"/>
  <c r="DG85" i="4"/>
  <c r="DG84" i="4"/>
  <c r="DG83" i="4"/>
  <c r="DG82" i="4"/>
  <c r="DG81" i="4"/>
  <c r="X91" i="4"/>
  <c r="X81" i="4"/>
  <c r="F81" i="4"/>
  <c r="AQ108" i="4"/>
  <c r="AQ107" i="4"/>
  <c r="AQ106" i="4"/>
  <c r="AQ105" i="4"/>
  <c r="AQ104" i="4"/>
  <c r="AQ103" i="4"/>
  <c r="AQ102" i="4"/>
  <c r="AQ101" i="4"/>
  <c r="AO108" i="4"/>
  <c r="AO107" i="4"/>
  <c r="AO106" i="4"/>
  <c r="AO105" i="4"/>
  <c r="AO104" i="4"/>
  <c r="AO103" i="4"/>
  <c r="AO102" i="4"/>
  <c r="AO101" i="4"/>
  <c r="AM108" i="4"/>
  <c r="AM107" i="4"/>
  <c r="AM106" i="4"/>
  <c r="AM105" i="4"/>
  <c r="AM104" i="4"/>
  <c r="AM103" i="4"/>
  <c r="AM102" i="4"/>
  <c r="AM101" i="4"/>
  <c r="AK108" i="4"/>
  <c r="AK107" i="4"/>
  <c r="AK106" i="4"/>
  <c r="AK105" i="4"/>
  <c r="AK104" i="4"/>
  <c r="AK103" i="4"/>
  <c r="AK102" i="4"/>
  <c r="AK101" i="4"/>
  <c r="Y59" i="15"/>
  <c r="Y58" i="15"/>
  <c r="Y57" i="15"/>
  <c r="Y56" i="15"/>
  <c r="Y55" i="15"/>
  <c r="Y54" i="15"/>
  <c r="Y53" i="15"/>
  <c r="Y52" i="15"/>
  <c r="Y51" i="15"/>
  <c r="AB59" i="15"/>
  <c r="AA59" i="15"/>
  <c r="Z59" i="15"/>
  <c r="AB58" i="15"/>
  <c r="AA58" i="15"/>
  <c r="Z58" i="15"/>
  <c r="AB57" i="15"/>
  <c r="AA57" i="15"/>
  <c r="Z57" i="15"/>
  <c r="AB56" i="15"/>
  <c r="AA56" i="15"/>
  <c r="Z56" i="15"/>
  <c r="AB55" i="15"/>
  <c r="AA55" i="15"/>
  <c r="Z55" i="15"/>
  <c r="AB54" i="15"/>
  <c r="AA54" i="15"/>
  <c r="Z54" i="15"/>
  <c r="AB53" i="15"/>
  <c r="AA53" i="15"/>
  <c r="Z53" i="15"/>
  <c r="AB52" i="15"/>
  <c r="AA52" i="15"/>
  <c r="Z52" i="15"/>
  <c r="AB51" i="15"/>
  <c r="AA51" i="15"/>
  <c r="Z51" i="15"/>
  <c r="C61" i="4"/>
  <c r="BW59" i="15"/>
  <c r="BW58" i="15"/>
  <c r="BW57" i="15"/>
  <c r="BW56" i="15"/>
  <c r="BW55" i="15"/>
  <c r="BW54" i="15"/>
  <c r="BW53" i="15"/>
  <c r="BW52" i="15"/>
  <c r="BW51" i="15"/>
  <c r="D97" i="4"/>
  <c r="P92" i="4"/>
  <c r="AD148" i="4"/>
  <c r="AD149" i="4"/>
  <c r="CO151" i="4"/>
  <c r="AD141" i="4"/>
  <c r="AD128" i="4"/>
  <c r="AD126" i="4"/>
  <c r="AD118" i="4"/>
  <c r="AE115" i="4"/>
  <c r="AD115" i="4"/>
  <c r="A35" i="3"/>
  <c r="A78" i="3"/>
  <c r="P78" i="3" s="1"/>
  <c r="A77" i="3"/>
  <c r="P77" i="3" s="1"/>
  <c r="A76" i="3"/>
  <c r="P76" i="3" s="1"/>
  <c r="A75" i="3"/>
  <c r="P75" i="3" s="1"/>
  <c r="A74" i="3"/>
  <c r="P74" i="3" s="1"/>
  <c r="A73" i="3"/>
  <c r="P73" i="3" s="1"/>
  <c r="A72" i="3"/>
  <c r="P72" i="3" s="1"/>
  <c r="B71" i="3"/>
  <c r="Q71" i="3" s="1"/>
  <c r="A71" i="3"/>
  <c r="P71" i="3" s="1"/>
  <c r="B70" i="3"/>
  <c r="Q70" i="3" s="1"/>
  <c r="A70" i="3"/>
  <c r="P70" i="3" s="1"/>
  <c r="A69" i="3"/>
  <c r="P69" i="3" s="1"/>
  <c r="A68" i="3"/>
  <c r="P68" i="3" s="1"/>
  <c r="A67" i="3"/>
  <c r="P67" i="3" s="1"/>
  <c r="A66" i="3"/>
  <c r="A65" i="3"/>
  <c r="P65" i="3" s="1"/>
  <c r="A64" i="3"/>
  <c r="P64" i="3" s="1"/>
  <c r="A63" i="3"/>
  <c r="P63" i="3" s="1"/>
  <c r="A60" i="3"/>
  <c r="P60" i="3" s="1"/>
  <c r="A59" i="3"/>
  <c r="P59" i="3" s="1"/>
  <c r="A58" i="3"/>
  <c r="P58" i="3" s="1"/>
  <c r="A57" i="3"/>
  <c r="P57" i="3" s="1"/>
  <c r="A56" i="3"/>
  <c r="P56" i="3" s="1"/>
  <c r="A55" i="3"/>
  <c r="P55" i="3" s="1"/>
  <c r="A54" i="3"/>
  <c r="P54" i="3" s="1"/>
  <c r="AE124" i="4"/>
  <c r="DF101" i="4"/>
  <c r="DE101" i="4"/>
  <c r="DD101" i="4"/>
  <c r="DB101" i="4"/>
  <c r="CZ101" i="4"/>
  <c r="CX101" i="4"/>
  <c r="CV101" i="4"/>
  <c r="CR101" i="4"/>
  <c r="BW101" i="4"/>
  <c r="BU101" i="4"/>
  <c r="BS101" i="4"/>
  <c r="BO101" i="4"/>
  <c r="BM101" i="4"/>
  <c r="BK101" i="4"/>
  <c r="BI101" i="4"/>
  <c r="BG101" i="4"/>
  <c r="BE101" i="4"/>
  <c r="BC101" i="4"/>
  <c r="BB101" i="4"/>
  <c r="BA101" i="4"/>
  <c r="AY101" i="4"/>
  <c r="AW101" i="4"/>
  <c r="AU101" i="4"/>
  <c r="AS101" i="4"/>
  <c r="AI101" i="4"/>
  <c r="AG101" i="4"/>
  <c r="AB101" i="4"/>
  <c r="AA101" i="4"/>
  <c r="Z101" i="4"/>
  <c r="Y101" i="4"/>
  <c r="X101" i="4"/>
  <c r="W101" i="4"/>
  <c r="V101" i="4"/>
  <c r="U101" i="4"/>
  <c r="T101" i="4"/>
  <c r="R101" i="4"/>
  <c r="P101" i="4"/>
  <c r="N101" i="4"/>
  <c r="L101" i="4"/>
  <c r="J101" i="4"/>
  <c r="H101" i="4"/>
  <c r="F101" i="4"/>
  <c r="D101" i="4"/>
  <c r="DF108" i="4"/>
  <c r="DE108" i="4"/>
  <c r="DD108" i="4"/>
  <c r="DB108" i="4"/>
  <c r="CZ108" i="4"/>
  <c r="CX108" i="4"/>
  <c r="CV108" i="4"/>
  <c r="CR108" i="4"/>
  <c r="BW108" i="4"/>
  <c r="BU108" i="4"/>
  <c r="BS108" i="4"/>
  <c r="BO108" i="4"/>
  <c r="BM108" i="4"/>
  <c r="BK108" i="4"/>
  <c r="BI108" i="4"/>
  <c r="BG108" i="4"/>
  <c r="BE108" i="4"/>
  <c r="BC108" i="4"/>
  <c r="BB108" i="4"/>
  <c r="BA108" i="4"/>
  <c r="AY108" i="4"/>
  <c r="AW108" i="4"/>
  <c r="AU108" i="4"/>
  <c r="AS108" i="4"/>
  <c r="AI108" i="4"/>
  <c r="AG108" i="4"/>
  <c r="AB108" i="4"/>
  <c r="AA108" i="4"/>
  <c r="Z108" i="4"/>
  <c r="Y108" i="4"/>
  <c r="X108" i="4"/>
  <c r="W108" i="4"/>
  <c r="V108" i="4"/>
  <c r="U108" i="4"/>
  <c r="T108" i="4"/>
  <c r="R108" i="4"/>
  <c r="P108" i="4"/>
  <c r="N108" i="4"/>
  <c r="L108" i="4"/>
  <c r="J108" i="4"/>
  <c r="H108" i="4"/>
  <c r="F108" i="4"/>
  <c r="D108" i="4"/>
  <c r="DF107" i="4"/>
  <c r="DE107" i="4"/>
  <c r="DD107" i="4"/>
  <c r="DB107" i="4"/>
  <c r="CZ107" i="4"/>
  <c r="CX107" i="4"/>
  <c r="CV107" i="4"/>
  <c r="CR107" i="4"/>
  <c r="BW107" i="4"/>
  <c r="BU107" i="4"/>
  <c r="BS107" i="4"/>
  <c r="BO107" i="4"/>
  <c r="BM107" i="4"/>
  <c r="BK107" i="4"/>
  <c r="BI107" i="4"/>
  <c r="BG107" i="4"/>
  <c r="BE107" i="4"/>
  <c r="BC107" i="4"/>
  <c r="BB107" i="4"/>
  <c r="BA107" i="4"/>
  <c r="AY107" i="4"/>
  <c r="AW107" i="4"/>
  <c r="AU107" i="4"/>
  <c r="AS107" i="4"/>
  <c r="AI107" i="4"/>
  <c r="AG107" i="4"/>
  <c r="AB107" i="4"/>
  <c r="AA107" i="4"/>
  <c r="Z107" i="4"/>
  <c r="Y107" i="4"/>
  <c r="X107" i="4"/>
  <c r="W107" i="4"/>
  <c r="V107" i="4"/>
  <c r="U107" i="4"/>
  <c r="T107" i="4"/>
  <c r="R107" i="4"/>
  <c r="P107" i="4"/>
  <c r="N107" i="4"/>
  <c r="L107" i="4"/>
  <c r="J107" i="4"/>
  <c r="H107" i="4"/>
  <c r="F107" i="4"/>
  <c r="D107" i="4"/>
  <c r="DF106" i="4"/>
  <c r="DE106" i="4"/>
  <c r="DD106" i="4"/>
  <c r="DB106" i="4"/>
  <c r="CZ106" i="4"/>
  <c r="CX106" i="4"/>
  <c r="CV106" i="4"/>
  <c r="CR106" i="4"/>
  <c r="BW106" i="4"/>
  <c r="BU106" i="4"/>
  <c r="BS106" i="4"/>
  <c r="BO106" i="4"/>
  <c r="BM106" i="4"/>
  <c r="BK106" i="4"/>
  <c r="BI106" i="4"/>
  <c r="BG106" i="4"/>
  <c r="BE106" i="4"/>
  <c r="BC106" i="4"/>
  <c r="BB106" i="4"/>
  <c r="BA106" i="4"/>
  <c r="AY106" i="4"/>
  <c r="AW106" i="4"/>
  <c r="AU106" i="4"/>
  <c r="AS106" i="4"/>
  <c r="AI106" i="4"/>
  <c r="AG106" i="4"/>
  <c r="AB106" i="4"/>
  <c r="AA106" i="4"/>
  <c r="Z106" i="4"/>
  <c r="Y106" i="4"/>
  <c r="X106" i="4"/>
  <c r="W106" i="4"/>
  <c r="V106" i="4"/>
  <c r="U106" i="4"/>
  <c r="T106" i="4"/>
  <c r="R106" i="4"/>
  <c r="P106" i="4"/>
  <c r="N106" i="4"/>
  <c r="L106" i="4"/>
  <c r="J106" i="4"/>
  <c r="H106" i="4"/>
  <c r="F106" i="4"/>
  <c r="D106" i="4"/>
  <c r="DF105" i="4"/>
  <c r="DE105" i="4"/>
  <c r="DD105" i="4"/>
  <c r="DB105" i="4"/>
  <c r="CZ105" i="4"/>
  <c r="CX105" i="4"/>
  <c r="CV105" i="4"/>
  <c r="CR105" i="4"/>
  <c r="BW105" i="4"/>
  <c r="BU105" i="4"/>
  <c r="BS105" i="4"/>
  <c r="BO105" i="4"/>
  <c r="BM105" i="4"/>
  <c r="BK105" i="4"/>
  <c r="BI105" i="4"/>
  <c r="BG105" i="4"/>
  <c r="BE105" i="4"/>
  <c r="BC105" i="4"/>
  <c r="BB105" i="4"/>
  <c r="BA105" i="4"/>
  <c r="AY105" i="4"/>
  <c r="AW105" i="4"/>
  <c r="AU105" i="4"/>
  <c r="AS105" i="4"/>
  <c r="AI105" i="4"/>
  <c r="AG105" i="4"/>
  <c r="AB105" i="4"/>
  <c r="AA105" i="4"/>
  <c r="Z105" i="4"/>
  <c r="Y105" i="4"/>
  <c r="X105" i="4"/>
  <c r="W105" i="4"/>
  <c r="V105" i="4"/>
  <c r="U105" i="4"/>
  <c r="T105" i="4"/>
  <c r="R105" i="4"/>
  <c r="P105" i="4"/>
  <c r="N105" i="4"/>
  <c r="L105" i="4"/>
  <c r="J105" i="4"/>
  <c r="H105" i="4"/>
  <c r="F105" i="4"/>
  <c r="D105" i="4"/>
  <c r="DF104" i="4"/>
  <c r="DE104" i="4"/>
  <c r="DD104" i="4"/>
  <c r="DB104" i="4"/>
  <c r="CZ104" i="4"/>
  <c r="CX104" i="4"/>
  <c r="CV104" i="4"/>
  <c r="CR104" i="4"/>
  <c r="BW104" i="4"/>
  <c r="BU104" i="4"/>
  <c r="BS104" i="4"/>
  <c r="BO104" i="4"/>
  <c r="BM104" i="4"/>
  <c r="BK104" i="4"/>
  <c r="BI104" i="4"/>
  <c r="BG104" i="4"/>
  <c r="BE104" i="4"/>
  <c r="BC104" i="4"/>
  <c r="BB104" i="4"/>
  <c r="BA104" i="4"/>
  <c r="AY104" i="4"/>
  <c r="AW104" i="4"/>
  <c r="AU104" i="4"/>
  <c r="AS104" i="4"/>
  <c r="AI104" i="4"/>
  <c r="AG104" i="4"/>
  <c r="AB104" i="4"/>
  <c r="AA104" i="4"/>
  <c r="Z104" i="4"/>
  <c r="Y104" i="4"/>
  <c r="X104" i="4"/>
  <c r="W104" i="4"/>
  <c r="V104" i="4"/>
  <c r="U104" i="4"/>
  <c r="T104" i="4"/>
  <c r="R104" i="4"/>
  <c r="P104" i="4"/>
  <c r="N104" i="4"/>
  <c r="L104" i="4"/>
  <c r="J104" i="4"/>
  <c r="H104" i="4"/>
  <c r="F104" i="4"/>
  <c r="D104" i="4"/>
  <c r="DF103" i="4"/>
  <c r="DE103" i="4"/>
  <c r="DD103" i="4"/>
  <c r="DB103" i="4"/>
  <c r="CZ103" i="4"/>
  <c r="CX103" i="4"/>
  <c r="CV103" i="4"/>
  <c r="CR103" i="4"/>
  <c r="BW103" i="4"/>
  <c r="BU103" i="4"/>
  <c r="BS103" i="4"/>
  <c r="BO103" i="4"/>
  <c r="BM103" i="4"/>
  <c r="BK103" i="4"/>
  <c r="BI103" i="4"/>
  <c r="BG103" i="4"/>
  <c r="BE103" i="4"/>
  <c r="BC103" i="4"/>
  <c r="BB103" i="4"/>
  <c r="BA103" i="4"/>
  <c r="AY103" i="4"/>
  <c r="AW103" i="4"/>
  <c r="AU103" i="4"/>
  <c r="AS103" i="4"/>
  <c r="AI103" i="4"/>
  <c r="AG103" i="4"/>
  <c r="AB103" i="4"/>
  <c r="AA103" i="4"/>
  <c r="Z103" i="4"/>
  <c r="Y103" i="4"/>
  <c r="X103" i="4"/>
  <c r="W103" i="4"/>
  <c r="V103" i="4"/>
  <c r="U103" i="4"/>
  <c r="T103" i="4"/>
  <c r="R103" i="4"/>
  <c r="P103" i="4"/>
  <c r="N103" i="4"/>
  <c r="L103" i="4"/>
  <c r="J103" i="4"/>
  <c r="H103" i="4"/>
  <c r="F103" i="4"/>
  <c r="D103" i="4"/>
  <c r="DF102" i="4"/>
  <c r="DE102" i="4"/>
  <c r="DD102" i="4"/>
  <c r="DB102" i="4"/>
  <c r="CZ102" i="4"/>
  <c r="CX102" i="4"/>
  <c r="CV102" i="4"/>
  <c r="CR102" i="4"/>
  <c r="BW102" i="4"/>
  <c r="BU102" i="4"/>
  <c r="BS102" i="4"/>
  <c r="BO102" i="4"/>
  <c r="BM102" i="4"/>
  <c r="BK102" i="4"/>
  <c r="BI102" i="4"/>
  <c r="BG102" i="4"/>
  <c r="BE102" i="4"/>
  <c r="BC102" i="4"/>
  <c r="BB102" i="4"/>
  <c r="BA102" i="4"/>
  <c r="AY102" i="4"/>
  <c r="AW102" i="4"/>
  <c r="AU102" i="4"/>
  <c r="AS102" i="4"/>
  <c r="AI102" i="4"/>
  <c r="AG102" i="4"/>
  <c r="AB102" i="4"/>
  <c r="AA102" i="4"/>
  <c r="Z102" i="4"/>
  <c r="Y102" i="4"/>
  <c r="X102" i="4"/>
  <c r="W102" i="4"/>
  <c r="V102" i="4"/>
  <c r="U102" i="4"/>
  <c r="T102" i="4"/>
  <c r="R102" i="4"/>
  <c r="P102" i="4"/>
  <c r="N102" i="4"/>
  <c r="L102" i="4"/>
  <c r="J102" i="4"/>
  <c r="H102" i="4"/>
  <c r="F102" i="4"/>
  <c r="D102" i="4"/>
  <c r="DF61" i="4"/>
  <c r="DF98" i="4"/>
  <c r="DE98" i="4"/>
  <c r="CQ98" i="4"/>
  <c r="AF98" i="4"/>
  <c r="AB98" i="4"/>
  <c r="AA98" i="4"/>
  <c r="Z98" i="4"/>
  <c r="Y98" i="4"/>
  <c r="X98" i="4"/>
  <c r="W98" i="4"/>
  <c r="V98" i="4"/>
  <c r="U98" i="4"/>
  <c r="C98" i="4"/>
  <c r="DF97" i="4"/>
  <c r="DE97" i="4"/>
  <c r="CR97" i="4"/>
  <c r="AG97" i="4"/>
  <c r="AB97" i="4"/>
  <c r="AA97" i="4"/>
  <c r="Z97" i="4"/>
  <c r="Y97" i="4"/>
  <c r="X97" i="4"/>
  <c r="W97" i="4"/>
  <c r="V97" i="4"/>
  <c r="U97" i="4"/>
  <c r="T97" i="4"/>
  <c r="R97" i="4"/>
  <c r="P97" i="4"/>
  <c r="N97" i="4"/>
  <c r="L97" i="4"/>
  <c r="J97" i="4"/>
  <c r="H97" i="4"/>
  <c r="F97" i="4"/>
  <c r="DF96" i="4"/>
  <c r="DE96" i="4"/>
  <c r="CR96" i="4"/>
  <c r="AG96" i="4"/>
  <c r="AB96" i="4"/>
  <c r="AA96" i="4"/>
  <c r="Z96" i="4"/>
  <c r="Y96" i="4"/>
  <c r="X96" i="4"/>
  <c r="W96" i="4"/>
  <c r="V96" i="4"/>
  <c r="U96" i="4"/>
  <c r="T96" i="4"/>
  <c r="R96" i="4"/>
  <c r="P96" i="4"/>
  <c r="N96" i="4"/>
  <c r="L96" i="4"/>
  <c r="J96" i="4"/>
  <c r="H96" i="4"/>
  <c r="F96" i="4"/>
  <c r="D96" i="4"/>
  <c r="DF95" i="4"/>
  <c r="DE95" i="4"/>
  <c r="CR95" i="4"/>
  <c r="AG95" i="4"/>
  <c r="AB95" i="4"/>
  <c r="AA95" i="4"/>
  <c r="Z95" i="4"/>
  <c r="Y95" i="4"/>
  <c r="X95" i="4"/>
  <c r="W95" i="4"/>
  <c r="V95" i="4"/>
  <c r="U95" i="4"/>
  <c r="T95" i="4"/>
  <c r="R95" i="4"/>
  <c r="P95" i="4"/>
  <c r="N95" i="4"/>
  <c r="L95" i="4"/>
  <c r="J95" i="4"/>
  <c r="H95" i="4"/>
  <c r="F95" i="4"/>
  <c r="D95" i="4"/>
  <c r="DF94" i="4"/>
  <c r="DE94" i="4"/>
  <c r="CR94" i="4"/>
  <c r="AG94" i="4"/>
  <c r="AB94" i="4"/>
  <c r="AA94" i="4"/>
  <c r="Z94" i="4"/>
  <c r="Y94" i="4"/>
  <c r="X94" i="4"/>
  <c r="W94" i="4"/>
  <c r="V94" i="4"/>
  <c r="U94" i="4"/>
  <c r="T94" i="4"/>
  <c r="R94" i="4"/>
  <c r="P94" i="4"/>
  <c r="N94" i="4"/>
  <c r="L94" i="4"/>
  <c r="J94" i="4"/>
  <c r="H94" i="4"/>
  <c r="F94" i="4"/>
  <c r="D94" i="4"/>
  <c r="DF93" i="4"/>
  <c r="DE93" i="4"/>
  <c r="CR93" i="4"/>
  <c r="AG93" i="4"/>
  <c r="AB93" i="4"/>
  <c r="AA93" i="4"/>
  <c r="Z93" i="4"/>
  <c r="Y93" i="4"/>
  <c r="X93" i="4"/>
  <c r="W93" i="4"/>
  <c r="V93" i="4"/>
  <c r="U93" i="4"/>
  <c r="T93" i="4"/>
  <c r="R93" i="4"/>
  <c r="P93" i="4"/>
  <c r="N93" i="4"/>
  <c r="L93" i="4"/>
  <c r="J93" i="4"/>
  <c r="H93" i="4"/>
  <c r="F93" i="4"/>
  <c r="D93" i="4"/>
  <c r="DF92" i="4"/>
  <c r="DE92" i="4"/>
  <c r="CR92" i="4"/>
  <c r="AG92" i="4"/>
  <c r="AB92" i="4"/>
  <c r="AA92" i="4"/>
  <c r="Z92" i="4"/>
  <c r="Y92" i="4"/>
  <c r="X92" i="4"/>
  <c r="W92" i="4"/>
  <c r="V92" i="4"/>
  <c r="U92" i="4"/>
  <c r="T92" i="4"/>
  <c r="R92" i="4"/>
  <c r="N92" i="4"/>
  <c r="L92" i="4"/>
  <c r="J92" i="4"/>
  <c r="H92" i="4"/>
  <c r="F92" i="4"/>
  <c r="D92" i="4"/>
  <c r="DF91" i="4"/>
  <c r="DE91" i="4"/>
  <c r="CR91" i="4"/>
  <c r="AG91" i="4"/>
  <c r="AB91" i="4"/>
  <c r="AA91" i="4"/>
  <c r="Z91" i="4"/>
  <c r="Y91" i="4"/>
  <c r="W91" i="4"/>
  <c r="V91" i="4"/>
  <c r="U91" i="4"/>
  <c r="T91" i="4"/>
  <c r="R91" i="4"/>
  <c r="P91" i="4"/>
  <c r="N91" i="4"/>
  <c r="L91" i="4"/>
  <c r="J91" i="4"/>
  <c r="H91" i="4"/>
  <c r="F91" i="4"/>
  <c r="C91" i="4"/>
  <c r="DF88" i="4"/>
  <c r="DE88" i="4"/>
  <c r="CQ88" i="4"/>
  <c r="AF88" i="4"/>
  <c r="AB88" i="4"/>
  <c r="AA88" i="4"/>
  <c r="Z88" i="4"/>
  <c r="Y88" i="4"/>
  <c r="X88" i="4"/>
  <c r="W88" i="4"/>
  <c r="V88" i="4"/>
  <c r="U88" i="4"/>
  <c r="C88" i="4"/>
  <c r="DF87" i="4"/>
  <c r="DE87" i="4"/>
  <c r="CR87" i="4"/>
  <c r="AG87" i="4"/>
  <c r="AB87" i="4"/>
  <c r="AA87" i="4"/>
  <c r="Z87" i="4"/>
  <c r="Y87" i="4"/>
  <c r="X87" i="4"/>
  <c r="W87" i="4"/>
  <c r="V87" i="4"/>
  <c r="U87" i="4"/>
  <c r="T87" i="4"/>
  <c r="R87" i="4"/>
  <c r="P87" i="4"/>
  <c r="N87" i="4"/>
  <c r="L87" i="4"/>
  <c r="J87" i="4"/>
  <c r="H87" i="4"/>
  <c r="F87" i="4"/>
  <c r="D87" i="4"/>
  <c r="DF86" i="4"/>
  <c r="DE86" i="4"/>
  <c r="CR86" i="4"/>
  <c r="AG86" i="4"/>
  <c r="AB86" i="4"/>
  <c r="AA86" i="4"/>
  <c r="Z86" i="4"/>
  <c r="Y86" i="4"/>
  <c r="X86" i="4"/>
  <c r="W86" i="4"/>
  <c r="V86" i="4"/>
  <c r="U86" i="4"/>
  <c r="T86" i="4"/>
  <c r="R86" i="4"/>
  <c r="P86" i="4"/>
  <c r="N86" i="4"/>
  <c r="L86" i="4"/>
  <c r="J86" i="4"/>
  <c r="H86" i="4"/>
  <c r="F86" i="4"/>
  <c r="D86" i="4"/>
  <c r="DF85" i="4"/>
  <c r="DE85" i="4"/>
  <c r="CR85" i="4"/>
  <c r="AG85" i="4"/>
  <c r="AB85" i="4"/>
  <c r="AA85" i="4"/>
  <c r="Z85" i="4"/>
  <c r="Y85" i="4"/>
  <c r="X85" i="4"/>
  <c r="W85" i="4"/>
  <c r="V85" i="4"/>
  <c r="U85" i="4"/>
  <c r="T85" i="4"/>
  <c r="R85" i="4"/>
  <c r="P85" i="4"/>
  <c r="N85" i="4"/>
  <c r="L85" i="4"/>
  <c r="J85" i="4"/>
  <c r="H85" i="4"/>
  <c r="F85" i="4"/>
  <c r="D85" i="4"/>
  <c r="DF84" i="4"/>
  <c r="DE84" i="4"/>
  <c r="CR84" i="4"/>
  <c r="AG84" i="4"/>
  <c r="AB84" i="4"/>
  <c r="AA84" i="4"/>
  <c r="Z84" i="4"/>
  <c r="Y84" i="4"/>
  <c r="X84" i="4"/>
  <c r="W84" i="4"/>
  <c r="V84" i="4"/>
  <c r="U84" i="4"/>
  <c r="T84" i="4"/>
  <c r="R84" i="4"/>
  <c r="P84" i="4"/>
  <c r="N84" i="4"/>
  <c r="L84" i="4"/>
  <c r="J84" i="4"/>
  <c r="H84" i="4"/>
  <c r="F84" i="4"/>
  <c r="D84" i="4"/>
  <c r="DF83" i="4"/>
  <c r="DE83" i="4"/>
  <c r="CR83" i="4"/>
  <c r="AG83" i="4"/>
  <c r="AB83" i="4"/>
  <c r="AA83" i="4"/>
  <c r="Z83" i="4"/>
  <c r="Y83" i="4"/>
  <c r="X83" i="4"/>
  <c r="W83" i="4"/>
  <c r="V83" i="4"/>
  <c r="U83" i="4"/>
  <c r="T83" i="4"/>
  <c r="R83" i="4"/>
  <c r="P83" i="4"/>
  <c r="N83" i="4"/>
  <c r="L83" i="4"/>
  <c r="J83" i="4"/>
  <c r="H83" i="4"/>
  <c r="F83" i="4"/>
  <c r="D83" i="4"/>
  <c r="DF82" i="4"/>
  <c r="DE82" i="4"/>
  <c r="CR82" i="4"/>
  <c r="AG82" i="4"/>
  <c r="AB82" i="4"/>
  <c r="AA82" i="4"/>
  <c r="Z82" i="4"/>
  <c r="Y82" i="4"/>
  <c r="X82" i="4"/>
  <c r="W82" i="4"/>
  <c r="V82" i="4"/>
  <c r="U82" i="4"/>
  <c r="T82" i="4"/>
  <c r="R82" i="4"/>
  <c r="P82" i="4"/>
  <c r="N82" i="4"/>
  <c r="L82" i="4"/>
  <c r="J82" i="4"/>
  <c r="H82" i="4"/>
  <c r="F82" i="4"/>
  <c r="D82" i="4"/>
  <c r="DF81" i="4"/>
  <c r="DE81" i="4"/>
  <c r="CR81" i="4"/>
  <c r="AG81" i="4"/>
  <c r="AB81" i="4"/>
  <c r="AA81" i="4"/>
  <c r="Z81" i="4"/>
  <c r="Y81" i="4"/>
  <c r="W81" i="4"/>
  <c r="V81" i="4"/>
  <c r="U81" i="4"/>
  <c r="T81" i="4"/>
  <c r="R81" i="4"/>
  <c r="P81" i="4"/>
  <c r="N81" i="4"/>
  <c r="L81" i="4"/>
  <c r="J81" i="4"/>
  <c r="H81" i="4"/>
  <c r="C81" i="4"/>
  <c r="DF78" i="4"/>
  <c r="DE78" i="4"/>
  <c r="CQ78" i="4"/>
  <c r="AF78" i="4"/>
  <c r="AB78" i="4"/>
  <c r="AA78" i="4"/>
  <c r="Z78" i="4"/>
  <c r="Y78" i="4"/>
  <c r="X78" i="4"/>
  <c r="W78" i="4"/>
  <c r="V78" i="4"/>
  <c r="U78" i="4"/>
  <c r="C78" i="4"/>
  <c r="DF77" i="4"/>
  <c r="DE77" i="4"/>
  <c r="CR77" i="4"/>
  <c r="AG77" i="4"/>
  <c r="AB77" i="4"/>
  <c r="AA77" i="4"/>
  <c r="Z77" i="4"/>
  <c r="Y77" i="4"/>
  <c r="X77" i="4"/>
  <c r="W77" i="4"/>
  <c r="V77" i="4"/>
  <c r="U77" i="4"/>
  <c r="T77" i="4"/>
  <c r="R77" i="4"/>
  <c r="P77" i="4"/>
  <c r="N77" i="4"/>
  <c r="L77" i="4"/>
  <c r="J77" i="4"/>
  <c r="H77" i="4"/>
  <c r="F77" i="4"/>
  <c r="D77" i="4"/>
  <c r="DF76" i="4"/>
  <c r="DE76" i="4"/>
  <c r="CR76" i="4"/>
  <c r="AG76" i="4"/>
  <c r="AB76" i="4"/>
  <c r="AA76" i="4"/>
  <c r="Z76" i="4"/>
  <c r="Y76" i="4"/>
  <c r="X76" i="4"/>
  <c r="W76" i="4"/>
  <c r="V76" i="4"/>
  <c r="U76" i="4"/>
  <c r="T76" i="4"/>
  <c r="R76" i="4"/>
  <c r="P76" i="4"/>
  <c r="N76" i="4"/>
  <c r="L76" i="4"/>
  <c r="J76" i="4"/>
  <c r="H76" i="4"/>
  <c r="F76" i="4"/>
  <c r="D76" i="4"/>
  <c r="DF75" i="4"/>
  <c r="DE75" i="4"/>
  <c r="CR75" i="4"/>
  <c r="AG75" i="4"/>
  <c r="AB75" i="4"/>
  <c r="AA75" i="4"/>
  <c r="Z75" i="4"/>
  <c r="Y75" i="4"/>
  <c r="X75" i="4"/>
  <c r="W75" i="4"/>
  <c r="V75" i="4"/>
  <c r="U75" i="4"/>
  <c r="T75" i="4"/>
  <c r="R75" i="4"/>
  <c r="P75" i="4"/>
  <c r="N75" i="4"/>
  <c r="L75" i="4"/>
  <c r="J75" i="4"/>
  <c r="H75" i="4"/>
  <c r="F75" i="4"/>
  <c r="D75" i="4"/>
  <c r="DF74" i="4"/>
  <c r="DE74" i="4"/>
  <c r="CR74" i="4"/>
  <c r="AG74" i="4"/>
  <c r="AB74" i="4"/>
  <c r="AA74" i="4"/>
  <c r="Z74" i="4"/>
  <c r="Y74" i="4"/>
  <c r="X74" i="4"/>
  <c r="W74" i="4"/>
  <c r="V74" i="4"/>
  <c r="U74" i="4"/>
  <c r="T74" i="4"/>
  <c r="R74" i="4"/>
  <c r="P74" i="4"/>
  <c r="N74" i="4"/>
  <c r="L74" i="4"/>
  <c r="J74" i="4"/>
  <c r="H74" i="4"/>
  <c r="F74" i="4"/>
  <c r="D74" i="4"/>
  <c r="DF73" i="4"/>
  <c r="DE73" i="4"/>
  <c r="CR73" i="4"/>
  <c r="AG73" i="4"/>
  <c r="AB73" i="4"/>
  <c r="AA73" i="4"/>
  <c r="Z73" i="4"/>
  <c r="Y73" i="4"/>
  <c r="X73" i="4"/>
  <c r="W73" i="4"/>
  <c r="V73" i="4"/>
  <c r="U73" i="4"/>
  <c r="T73" i="4"/>
  <c r="R73" i="4"/>
  <c r="P73" i="4"/>
  <c r="N73" i="4"/>
  <c r="L73" i="4"/>
  <c r="J73" i="4"/>
  <c r="H73" i="4"/>
  <c r="F73" i="4"/>
  <c r="D73" i="4"/>
  <c r="DF72" i="4"/>
  <c r="DE72" i="4"/>
  <c r="CR72" i="4"/>
  <c r="AG72" i="4"/>
  <c r="AB72" i="4"/>
  <c r="AA72" i="4"/>
  <c r="Z72" i="4"/>
  <c r="Y72" i="4"/>
  <c r="X72" i="4"/>
  <c r="W72" i="4"/>
  <c r="V72" i="4"/>
  <c r="U72" i="4"/>
  <c r="T72" i="4"/>
  <c r="R72" i="4"/>
  <c r="P72" i="4"/>
  <c r="N72" i="4"/>
  <c r="L72" i="4"/>
  <c r="J72" i="4"/>
  <c r="H72" i="4"/>
  <c r="F72" i="4"/>
  <c r="D72" i="4"/>
  <c r="DF71" i="4"/>
  <c r="DE71" i="4"/>
  <c r="CQ71" i="4"/>
  <c r="AG71" i="4"/>
  <c r="AB71" i="4"/>
  <c r="AA71" i="4"/>
  <c r="Z71" i="4"/>
  <c r="Y71" i="4"/>
  <c r="X71" i="4"/>
  <c r="W71" i="4"/>
  <c r="V71" i="4"/>
  <c r="U71" i="4"/>
  <c r="T71" i="4"/>
  <c r="R71" i="4"/>
  <c r="P71" i="4"/>
  <c r="N71" i="4"/>
  <c r="L71" i="4"/>
  <c r="J71" i="4"/>
  <c r="H71" i="4"/>
  <c r="F71" i="4"/>
  <c r="D71" i="4"/>
  <c r="DF68" i="4"/>
  <c r="DE68" i="4"/>
  <c r="CQ68" i="4"/>
  <c r="AF68" i="4"/>
  <c r="AB68" i="4"/>
  <c r="AA68" i="4"/>
  <c r="Z68" i="4"/>
  <c r="Y68" i="4"/>
  <c r="X68" i="4"/>
  <c r="W68" i="4"/>
  <c r="V68" i="4"/>
  <c r="U68" i="4"/>
  <c r="C68" i="4"/>
  <c r="DF67" i="4"/>
  <c r="DE67" i="4"/>
  <c r="CR67" i="4"/>
  <c r="AG67" i="4"/>
  <c r="AB67" i="4"/>
  <c r="AA67" i="4"/>
  <c r="Z67" i="4"/>
  <c r="Y67" i="4"/>
  <c r="X67" i="4"/>
  <c r="W67" i="4"/>
  <c r="V67" i="4"/>
  <c r="U67" i="4"/>
  <c r="R67" i="4"/>
  <c r="P67" i="4"/>
  <c r="N67" i="4"/>
  <c r="L67" i="4"/>
  <c r="J67" i="4"/>
  <c r="H67" i="4"/>
  <c r="F67" i="4"/>
  <c r="D67" i="4"/>
  <c r="DF66" i="4"/>
  <c r="DE66" i="4"/>
  <c r="AG66" i="4"/>
  <c r="AB66" i="4"/>
  <c r="AA66" i="4"/>
  <c r="Z66" i="4"/>
  <c r="Y66" i="4"/>
  <c r="X66" i="4"/>
  <c r="W66" i="4"/>
  <c r="V66" i="4"/>
  <c r="U66" i="4"/>
  <c r="R66" i="4"/>
  <c r="P66" i="4"/>
  <c r="N66" i="4"/>
  <c r="L66" i="4"/>
  <c r="J66" i="4"/>
  <c r="H66" i="4"/>
  <c r="F66" i="4"/>
  <c r="D66" i="4"/>
  <c r="DF65" i="4"/>
  <c r="DE65" i="4"/>
  <c r="AG65" i="4"/>
  <c r="AB65" i="4"/>
  <c r="AA65" i="4"/>
  <c r="Z65" i="4"/>
  <c r="Y65" i="4"/>
  <c r="X65" i="4"/>
  <c r="W65" i="4"/>
  <c r="V65" i="4"/>
  <c r="U65" i="4"/>
  <c r="R65" i="4"/>
  <c r="P65" i="4"/>
  <c r="N65" i="4"/>
  <c r="L65" i="4"/>
  <c r="J65" i="4"/>
  <c r="H65" i="4"/>
  <c r="F65" i="4"/>
  <c r="D65" i="4"/>
  <c r="DF64" i="4"/>
  <c r="DE64" i="4"/>
  <c r="AG64" i="4"/>
  <c r="AB64" i="4"/>
  <c r="AA64" i="4"/>
  <c r="Z64" i="4"/>
  <c r="Y64" i="4"/>
  <c r="X64" i="4"/>
  <c r="W64" i="4"/>
  <c r="V64" i="4"/>
  <c r="U64" i="4"/>
  <c r="R64" i="4"/>
  <c r="P64" i="4"/>
  <c r="N64" i="4"/>
  <c r="L64" i="4"/>
  <c r="J64" i="4"/>
  <c r="H64" i="4"/>
  <c r="F64" i="4"/>
  <c r="D64" i="4"/>
  <c r="DF63" i="4"/>
  <c r="DE63" i="4"/>
  <c r="AG63" i="4"/>
  <c r="AB63" i="4"/>
  <c r="AA63" i="4"/>
  <c r="Z63" i="4"/>
  <c r="Y63" i="4"/>
  <c r="X63" i="4"/>
  <c r="W63" i="4"/>
  <c r="V63" i="4"/>
  <c r="U63" i="4"/>
  <c r="R63" i="4"/>
  <c r="P63" i="4"/>
  <c r="N63" i="4"/>
  <c r="J63" i="4"/>
  <c r="H63" i="4"/>
  <c r="F63" i="4"/>
  <c r="D63" i="4"/>
  <c r="DF62" i="4"/>
  <c r="DE62" i="4"/>
  <c r="AG62" i="4"/>
  <c r="AB62" i="4"/>
  <c r="AA62" i="4"/>
  <c r="Z62" i="4"/>
  <c r="Y62" i="4"/>
  <c r="X62" i="4"/>
  <c r="W62" i="4"/>
  <c r="V62" i="4"/>
  <c r="U62" i="4"/>
  <c r="R62" i="4"/>
  <c r="P62" i="4"/>
  <c r="N62" i="4"/>
  <c r="J62" i="4"/>
  <c r="H62" i="4"/>
  <c r="F62" i="4"/>
  <c r="D62" i="4"/>
  <c r="DE61" i="4"/>
  <c r="AG61" i="4"/>
  <c r="AB61" i="4"/>
  <c r="AA61" i="4"/>
  <c r="Z61" i="4"/>
  <c r="Y61" i="4"/>
  <c r="X61" i="4"/>
  <c r="W61" i="4"/>
  <c r="V61" i="4"/>
  <c r="U61" i="4"/>
  <c r="T61" i="4"/>
  <c r="R61" i="4"/>
  <c r="P61" i="4"/>
  <c r="N61" i="4"/>
  <c r="L61" i="4"/>
  <c r="J61" i="4"/>
  <c r="H61" i="4"/>
  <c r="F61" i="4"/>
  <c r="A103" i="4"/>
  <c r="CO103" i="4" s="1"/>
  <c r="A108" i="4"/>
  <c r="AD108" i="4" s="1"/>
  <c r="A104" i="4"/>
  <c r="CO104" i="4" s="1"/>
  <c r="A105" i="4"/>
  <c r="CO105" i="4" s="1"/>
  <c r="A106" i="4"/>
  <c r="CO106" i="4" s="1"/>
  <c r="A107" i="4"/>
  <c r="AD107" i="4" s="1"/>
  <c r="A102" i="4"/>
  <c r="CO102" i="4" s="1"/>
  <c r="A73" i="4"/>
  <c r="AD73" i="4" s="1"/>
  <c r="A74" i="4"/>
  <c r="AD74" i="4" s="1"/>
  <c r="A75" i="4"/>
  <c r="AD75" i="4" s="1"/>
  <c r="A76" i="4"/>
  <c r="AD76" i="4" s="1"/>
  <c r="A77" i="4"/>
  <c r="AD77" i="4" s="1"/>
  <c r="A78" i="4"/>
  <c r="AD78" i="4" s="1"/>
  <c r="A72" i="4"/>
  <c r="CO72" i="4" s="1"/>
  <c r="A93" i="4"/>
  <c r="AD93" i="4" s="1"/>
  <c r="A94" i="4"/>
  <c r="AD94" i="4" s="1"/>
  <c r="A95" i="4"/>
  <c r="AD95" i="4" s="1"/>
  <c r="A96" i="4"/>
  <c r="AD96" i="4" s="1"/>
  <c r="A97" i="4"/>
  <c r="CO97" i="4" s="1"/>
  <c r="A98" i="4"/>
  <c r="AD98" i="4" s="1"/>
  <c r="A92" i="4"/>
  <c r="AD92" i="4" s="1"/>
  <c r="A83" i="4"/>
  <c r="CO83" i="4" s="1"/>
  <c r="A84" i="4"/>
  <c r="AD84" i="4" s="1"/>
  <c r="A85" i="4"/>
  <c r="CO85" i="4" s="1"/>
  <c r="A86" i="4"/>
  <c r="CO86" i="4" s="1"/>
  <c r="A87" i="4"/>
  <c r="CO87" i="4" s="1"/>
  <c r="A88" i="4"/>
  <c r="AD88" i="4" s="1"/>
  <c r="A82" i="4"/>
  <c r="CO82" i="4" s="1"/>
  <c r="A63" i="4"/>
  <c r="AD63" i="4" s="1"/>
  <c r="A64" i="4"/>
  <c r="CO64" i="4" s="1"/>
  <c r="A65" i="4"/>
  <c r="AD65" i="4" s="1"/>
  <c r="A66" i="4"/>
  <c r="AD66" i="4" s="1"/>
  <c r="A67" i="4"/>
  <c r="AD67" i="4" s="1"/>
  <c r="A68" i="4"/>
  <c r="AD68" i="4" s="1"/>
  <c r="A69" i="4"/>
  <c r="CO69" i="4" s="1"/>
  <c r="B69" i="4"/>
  <c r="AE69" i="4" s="1"/>
  <c r="AE70" i="4"/>
  <c r="A62" i="4"/>
  <c r="AD62" i="4" s="1"/>
  <c r="AE100" i="4"/>
  <c r="AE79" i="4"/>
  <c r="AD53" i="4"/>
  <c r="AD47" i="4"/>
  <c r="AE36" i="4"/>
  <c r="B7" i="15"/>
  <c r="BB7" i="15" s="1"/>
  <c r="BA42" i="15"/>
  <c r="BA33" i="15"/>
  <c r="BA24" i="15"/>
  <c r="BA15" i="15"/>
  <c r="BA6" i="15"/>
  <c r="CD59" i="15"/>
  <c r="CC59" i="15"/>
  <c r="CB59" i="15"/>
  <c r="CA59" i="15"/>
  <c r="BZ59" i="15"/>
  <c r="BY59" i="15"/>
  <c r="BX59" i="15"/>
  <c r="BV59" i="15"/>
  <c r="AU59" i="15"/>
  <c r="AT59" i="15"/>
  <c r="AS59" i="15"/>
  <c r="AR59" i="15"/>
  <c r="AM59" i="15"/>
  <c r="AL59" i="15"/>
  <c r="AK59" i="15"/>
  <c r="AJ59" i="15"/>
  <c r="AI59" i="15"/>
  <c r="AH59" i="15"/>
  <c r="AG59" i="15"/>
  <c r="AF59" i="15"/>
  <c r="AE59" i="15"/>
  <c r="AD59" i="15"/>
  <c r="AC59" i="15"/>
  <c r="X59" i="15"/>
  <c r="W59" i="15"/>
  <c r="S59" i="15"/>
  <c r="R59" i="15"/>
  <c r="Q59" i="15"/>
  <c r="P59" i="15"/>
  <c r="O59" i="15"/>
  <c r="N59" i="15"/>
  <c r="M59" i="15"/>
  <c r="L59" i="15"/>
  <c r="K59" i="15"/>
  <c r="J59" i="15"/>
  <c r="I59" i="15"/>
  <c r="H59" i="15"/>
  <c r="G59" i="15"/>
  <c r="F59" i="15"/>
  <c r="E59" i="15"/>
  <c r="D59" i="15"/>
  <c r="C59" i="15"/>
  <c r="CD58" i="15"/>
  <c r="CC58" i="15"/>
  <c r="CB58" i="15"/>
  <c r="CA58" i="15"/>
  <c r="BZ58" i="15"/>
  <c r="BY58" i="15"/>
  <c r="BX58" i="15"/>
  <c r="BV58" i="15"/>
  <c r="AU58" i="15"/>
  <c r="AT58" i="15"/>
  <c r="AS58" i="15"/>
  <c r="AR58" i="15"/>
  <c r="AM58" i="15"/>
  <c r="AL58" i="15"/>
  <c r="AK58" i="15"/>
  <c r="AJ58" i="15"/>
  <c r="AI58" i="15"/>
  <c r="AH58" i="15"/>
  <c r="AG58" i="15"/>
  <c r="AF58" i="15"/>
  <c r="AE58" i="15"/>
  <c r="AD58" i="15"/>
  <c r="AC58" i="15"/>
  <c r="X58" i="15"/>
  <c r="W58" i="15"/>
  <c r="S58" i="15"/>
  <c r="R58" i="15"/>
  <c r="Q58" i="15"/>
  <c r="P58" i="15"/>
  <c r="O58" i="15"/>
  <c r="N58" i="15"/>
  <c r="M58" i="15"/>
  <c r="L58" i="15"/>
  <c r="K58" i="15"/>
  <c r="J58" i="15"/>
  <c r="I58" i="15"/>
  <c r="H58" i="15"/>
  <c r="G58" i="15"/>
  <c r="F58" i="15"/>
  <c r="E58" i="15"/>
  <c r="D58" i="15"/>
  <c r="C58" i="15"/>
  <c r="CD57" i="15"/>
  <c r="CC57" i="15"/>
  <c r="CB57" i="15"/>
  <c r="CA57" i="15"/>
  <c r="BZ57" i="15"/>
  <c r="BY57" i="15"/>
  <c r="BX57" i="15"/>
  <c r="BV57" i="15"/>
  <c r="AU57" i="15"/>
  <c r="AT57" i="15"/>
  <c r="AS57" i="15"/>
  <c r="AR57" i="15"/>
  <c r="AM57" i="15"/>
  <c r="AL57" i="15"/>
  <c r="AK57" i="15"/>
  <c r="AJ57" i="15"/>
  <c r="AI57" i="15"/>
  <c r="AH57" i="15"/>
  <c r="AG57" i="15"/>
  <c r="AF57" i="15"/>
  <c r="AE57" i="15"/>
  <c r="AD57" i="15"/>
  <c r="AC57" i="15"/>
  <c r="X57" i="15"/>
  <c r="W57" i="15"/>
  <c r="S57" i="15"/>
  <c r="R57" i="15"/>
  <c r="Q57" i="15"/>
  <c r="P57" i="15"/>
  <c r="O57" i="15"/>
  <c r="N57" i="15"/>
  <c r="M57" i="15"/>
  <c r="L57" i="15"/>
  <c r="K57" i="15"/>
  <c r="J57" i="15"/>
  <c r="I57" i="15"/>
  <c r="H57" i="15"/>
  <c r="G57" i="15"/>
  <c r="F57" i="15"/>
  <c r="E57" i="15"/>
  <c r="D57" i="15"/>
  <c r="C57" i="15"/>
  <c r="CD56" i="15"/>
  <c r="CC56" i="15"/>
  <c r="CB56" i="15"/>
  <c r="CA56" i="15"/>
  <c r="BZ56" i="15"/>
  <c r="BY56" i="15"/>
  <c r="BX56" i="15"/>
  <c r="BV56" i="15"/>
  <c r="AU56" i="15"/>
  <c r="AT56" i="15"/>
  <c r="AS56" i="15"/>
  <c r="AR56" i="15"/>
  <c r="AM56" i="15"/>
  <c r="AL56" i="15"/>
  <c r="AK56" i="15"/>
  <c r="AJ56" i="15"/>
  <c r="AI56" i="15"/>
  <c r="AH56" i="15"/>
  <c r="AG56" i="15"/>
  <c r="AF56" i="15"/>
  <c r="AE56" i="15"/>
  <c r="AD56" i="15"/>
  <c r="AC56" i="15"/>
  <c r="X56" i="15"/>
  <c r="W56" i="15"/>
  <c r="S56" i="15"/>
  <c r="R56" i="15"/>
  <c r="Q56" i="15"/>
  <c r="P56" i="15"/>
  <c r="O56" i="15"/>
  <c r="N56" i="15"/>
  <c r="M56" i="15"/>
  <c r="L56" i="15"/>
  <c r="K56" i="15"/>
  <c r="J56" i="15"/>
  <c r="I56" i="15"/>
  <c r="H56" i="15"/>
  <c r="G56" i="15"/>
  <c r="F56" i="15"/>
  <c r="E56" i="15"/>
  <c r="D56" i="15"/>
  <c r="C56" i="15"/>
  <c r="CD55" i="15"/>
  <c r="CC55" i="15"/>
  <c r="CB55" i="15"/>
  <c r="CA55" i="15"/>
  <c r="BZ55" i="15"/>
  <c r="BY55" i="15"/>
  <c r="BX55" i="15"/>
  <c r="BV55" i="15"/>
  <c r="AU55" i="15"/>
  <c r="AT55" i="15"/>
  <c r="AS55" i="15"/>
  <c r="AR55" i="15"/>
  <c r="AM55" i="15"/>
  <c r="AL55" i="15"/>
  <c r="AK55" i="15"/>
  <c r="AJ55" i="15"/>
  <c r="AI55" i="15"/>
  <c r="AH55" i="15"/>
  <c r="AG55" i="15"/>
  <c r="AF55" i="15"/>
  <c r="AE55" i="15"/>
  <c r="AD55" i="15"/>
  <c r="AC55" i="15"/>
  <c r="X55" i="15"/>
  <c r="W55" i="15"/>
  <c r="S55" i="15"/>
  <c r="R55" i="15"/>
  <c r="Q55" i="15"/>
  <c r="P55" i="15"/>
  <c r="O55" i="15"/>
  <c r="N55" i="15"/>
  <c r="M55" i="15"/>
  <c r="L55" i="15"/>
  <c r="K55" i="15"/>
  <c r="J55" i="15"/>
  <c r="I55" i="15"/>
  <c r="H55" i="15"/>
  <c r="G55" i="15"/>
  <c r="F55" i="15"/>
  <c r="E55" i="15"/>
  <c r="D55" i="15"/>
  <c r="C55" i="15"/>
  <c r="CD54" i="15"/>
  <c r="CC54" i="15"/>
  <c r="CB54" i="15"/>
  <c r="CA54" i="15"/>
  <c r="BZ54" i="15"/>
  <c r="BY54" i="15"/>
  <c r="BX54" i="15"/>
  <c r="BV54" i="15"/>
  <c r="AU54" i="15"/>
  <c r="AT54" i="15"/>
  <c r="AS54" i="15"/>
  <c r="AR54" i="15"/>
  <c r="AM54" i="15"/>
  <c r="AL54" i="15"/>
  <c r="AK54" i="15"/>
  <c r="AJ54" i="15"/>
  <c r="AI54" i="15"/>
  <c r="AH54" i="15"/>
  <c r="AG54" i="15"/>
  <c r="AF54" i="15"/>
  <c r="AE54" i="15"/>
  <c r="AD54" i="15"/>
  <c r="AC54" i="15"/>
  <c r="X54" i="15"/>
  <c r="W54" i="15"/>
  <c r="S54" i="15"/>
  <c r="R54" i="15"/>
  <c r="Q54" i="15"/>
  <c r="P54" i="15"/>
  <c r="O54" i="15"/>
  <c r="N54" i="15"/>
  <c r="M54" i="15"/>
  <c r="L54" i="15"/>
  <c r="K54" i="15"/>
  <c r="J54" i="15"/>
  <c r="I54" i="15"/>
  <c r="H54" i="15"/>
  <c r="G54" i="15"/>
  <c r="F54" i="15"/>
  <c r="E54" i="15"/>
  <c r="D54" i="15"/>
  <c r="C54" i="15"/>
  <c r="CD53" i="15"/>
  <c r="CC53" i="15"/>
  <c r="CB53" i="15"/>
  <c r="CA53" i="15"/>
  <c r="BZ53" i="15"/>
  <c r="BY53" i="15"/>
  <c r="BX53" i="15"/>
  <c r="BV53" i="15"/>
  <c r="AU53" i="15"/>
  <c r="AT53" i="15"/>
  <c r="AS53" i="15"/>
  <c r="AR53" i="15"/>
  <c r="AM53" i="15"/>
  <c r="AL53" i="15"/>
  <c r="AK53" i="15"/>
  <c r="AJ53" i="15"/>
  <c r="AI53" i="15"/>
  <c r="AH53" i="15"/>
  <c r="AG53" i="15"/>
  <c r="AF53" i="15"/>
  <c r="AE53" i="15"/>
  <c r="AD53" i="15"/>
  <c r="AC53" i="15"/>
  <c r="X53" i="15"/>
  <c r="W53" i="15"/>
  <c r="S53" i="15"/>
  <c r="R53" i="15"/>
  <c r="Q53" i="15"/>
  <c r="P53" i="15"/>
  <c r="O53" i="15"/>
  <c r="N53" i="15"/>
  <c r="M53" i="15"/>
  <c r="L53" i="15"/>
  <c r="K53" i="15"/>
  <c r="J53" i="15"/>
  <c r="I53" i="15"/>
  <c r="H53" i="15"/>
  <c r="G53" i="15"/>
  <c r="F53" i="15"/>
  <c r="E53" i="15"/>
  <c r="D53" i="15"/>
  <c r="C53" i="15"/>
  <c r="CD52" i="15"/>
  <c r="CC52" i="15"/>
  <c r="CB52" i="15"/>
  <c r="CA52" i="15"/>
  <c r="BZ52" i="15"/>
  <c r="BY52" i="15"/>
  <c r="BX52" i="15"/>
  <c r="BV52" i="15"/>
  <c r="AU52" i="15"/>
  <c r="AT52" i="15"/>
  <c r="AS52" i="15"/>
  <c r="AR52" i="15"/>
  <c r="AM52" i="15"/>
  <c r="AL52" i="15"/>
  <c r="AK52" i="15"/>
  <c r="AJ52" i="15"/>
  <c r="AI52" i="15"/>
  <c r="AH52" i="15"/>
  <c r="AG52" i="15"/>
  <c r="AF52" i="15"/>
  <c r="AE52" i="15"/>
  <c r="AD52" i="15"/>
  <c r="AC52" i="15"/>
  <c r="X52" i="15"/>
  <c r="W52" i="15"/>
  <c r="S52" i="15"/>
  <c r="R52" i="15"/>
  <c r="Q52" i="15"/>
  <c r="P52" i="15"/>
  <c r="O52" i="15"/>
  <c r="N52" i="15"/>
  <c r="M52" i="15"/>
  <c r="L52" i="15"/>
  <c r="K52" i="15"/>
  <c r="J52" i="15"/>
  <c r="I52" i="15"/>
  <c r="H52" i="15"/>
  <c r="G52" i="15"/>
  <c r="F52" i="15"/>
  <c r="E52" i="15"/>
  <c r="D52" i="15"/>
  <c r="C52" i="15"/>
  <c r="CD51" i="15"/>
  <c r="CC51" i="15"/>
  <c r="CB51" i="15"/>
  <c r="CA51" i="15"/>
  <c r="BZ51" i="15"/>
  <c r="BY51" i="15"/>
  <c r="BX51" i="15"/>
  <c r="BV51" i="15"/>
  <c r="AU51" i="15"/>
  <c r="AT51" i="15"/>
  <c r="AS51" i="15"/>
  <c r="AR51" i="15"/>
  <c r="AM51" i="15"/>
  <c r="AL51" i="15"/>
  <c r="AK51" i="15"/>
  <c r="AJ51" i="15"/>
  <c r="AI51" i="15"/>
  <c r="AH51" i="15"/>
  <c r="AG51" i="15"/>
  <c r="AF51" i="15"/>
  <c r="AE51" i="15"/>
  <c r="AD51" i="15"/>
  <c r="AC51" i="15"/>
  <c r="X51" i="15"/>
  <c r="W51" i="15"/>
  <c r="S51" i="15"/>
  <c r="R51" i="15"/>
  <c r="Q51" i="15"/>
  <c r="P51" i="15"/>
  <c r="O51" i="15"/>
  <c r="N51" i="15"/>
  <c r="M51" i="15"/>
  <c r="L51" i="15"/>
  <c r="K51" i="15"/>
  <c r="J51" i="15"/>
  <c r="I51" i="15"/>
  <c r="H51" i="15"/>
  <c r="G51" i="15"/>
  <c r="F51" i="15"/>
  <c r="E51" i="15"/>
  <c r="D51" i="15"/>
  <c r="C51" i="15"/>
  <c r="CP163" i="4"/>
  <c r="CO163" i="4"/>
  <c r="AE163" i="4"/>
  <c r="AD163" i="4"/>
  <c r="CP109" i="4"/>
  <c r="CO109" i="4"/>
  <c r="AE109" i="4"/>
  <c r="AD109" i="4"/>
  <c r="AD113" i="4"/>
  <c r="AE114" i="4"/>
  <c r="AD123" i="4"/>
  <c r="AE123" i="4"/>
  <c r="CO123" i="4"/>
  <c r="CP123" i="4"/>
  <c r="AD125" i="4"/>
  <c r="AE125" i="4"/>
  <c r="CO125" i="4"/>
  <c r="CP125" i="4"/>
  <c r="CO126" i="4"/>
  <c r="AD131" i="4"/>
  <c r="CO131" i="4"/>
  <c r="AD133" i="4"/>
  <c r="AE133" i="4"/>
  <c r="CO133" i="4"/>
  <c r="CP133" i="4"/>
  <c r="AD134" i="4"/>
  <c r="AE134" i="4"/>
  <c r="CO134" i="4"/>
  <c r="AD135" i="4"/>
  <c r="AE135" i="4"/>
  <c r="CO135" i="4"/>
  <c r="CP135" i="4"/>
  <c r="CO136" i="4"/>
  <c r="AD143" i="4"/>
  <c r="AE143" i="4"/>
  <c r="CO143" i="4"/>
  <c r="CP143" i="4"/>
  <c r="AD144" i="4"/>
  <c r="AE144" i="4"/>
  <c r="CO144" i="4"/>
  <c r="AD145" i="4"/>
  <c r="AE145" i="4"/>
  <c r="CO145" i="4"/>
  <c r="CP145" i="4"/>
  <c r="AD146" i="4"/>
  <c r="CO146" i="4"/>
  <c r="AD151" i="4"/>
  <c r="AD153" i="4"/>
  <c r="AE153" i="4"/>
  <c r="CO153" i="4"/>
  <c r="CP153" i="4"/>
  <c r="AD154" i="4"/>
  <c r="AE154" i="4"/>
  <c r="CO154" i="4"/>
  <c r="AD155" i="4"/>
  <c r="AE155" i="4"/>
  <c r="CO155" i="4"/>
  <c r="CP155" i="4"/>
  <c r="AD156" i="4"/>
  <c r="CO156" i="4"/>
  <c r="AD157" i="4"/>
  <c r="CO157" i="4"/>
  <c r="AD158" i="4"/>
  <c r="CO158" i="4"/>
  <c r="AD159" i="4"/>
  <c r="CO159" i="4"/>
  <c r="AD160" i="4"/>
  <c r="CO160" i="4"/>
  <c r="AD161" i="4"/>
  <c r="CO161" i="4"/>
  <c r="AD162" i="4"/>
  <c r="CO162" i="4"/>
  <c r="CP101" i="4"/>
  <c r="CO101" i="4"/>
  <c r="AE101" i="4"/>
  <c r="AD101" i="4"/>
  <c r="CO100" i="4"/>
  <c r="AD100" i="4"/>
  <c r="CP99" i="4"/>
  <c r="CO99" i="4"/>
  <c r="AE99" i="4"/>
  <c r="AD99" i="4"/>
  <c r="AD59" i="4"/>
  <c r="AE60" i="4"/>
  <c r="AD61" i="4"/>
  <c r="AE61" i="4"/>
  <c r="CO61" i="4"/>
  <c r="CP61" i="4"/>
  <c r="AD71" i="4"/>
  <c r="AE71" i="4"/>
  <c r="CO71" i="4"/>
  <c r="CP71" i="4"/>
  <c r="AD79" i="4"/>
  <c r="CO79" i="4"/>
  <c r="AD80" i="4"/>
  <c r="AE80" i="4"/>
  <c r="CO80" i="4"/>
  <c r="AD81" i="4"/>
  <c r="AE81" i="4"/>
  <c r="CO81" i="4"/>
  <c r="CP81" i="4"/>
  <c r="AD91" i="4"/>
  <c r="AE91" i="4"/>
  <c r="CO91" i="4"/>
  <c r="CP91" i="4"/>
  <c r="BT49" i="15"/>
  <c r="U49" i="15"/>
  <c r="BT48" i="15"/>
  <c r="U48" i="15"/>
  <c r="BT47" i="15"/>
  <c r="U47" i="15"/>
  <c r="BT46" i="15"/>
  <c r="U46" i="15"/>
  <c r="BT45" i="15"/>
  <c r="U45" i="15"/>
  <c r="BT44" i="15"/>
  <c r="U44" i="15"/>
  <c r="BT43" i="15"/>
  <c r="U43" i="15"/>
  <c r="BT40" i="15"/>
  <c r="U40" i="15"/>
  <c r="BT39" i="15"/>
  <c r="U39" i="15"/>
  <c r="BT38" i="15"/>
  <c r="U38" i="15"/>
  <c r="BT37" i="15"/>
  <c r="U37" i="15"/>
  <c r="BT36" i="15"/>
  <c r="U36" i="15"/>
  <c r="BT35" i="15"/>
  <c r="U35" i="15"/>
  <c r="BT34" i="15"/>
  <c r="U34" i="15"/>
  <c r="BT31" i="15"/>
  <c r="U31" i="15"/>
  <c r="BT30" i="15"/>
  <c r="U30" i="15"/>
  <c r="BT29" i="15"/>
  <c r="U29" i="15"/>
  <c r="BT28" i="15"/>
  <c r="U28" i="15"/>
  <c r="BT27" i="15"/>
  <c r="U27" i="15"/>
  <c r="BT26" i="15"/>
  <c r="U26" i="15"/>
  <c r="BT25" i="15"/>
  <c r="U25" i="15"/>
  <c r="BT22" i="15"/>
  <c r="U22" i="15"/>
  <c r="BT21" i="15"/>
  <c r="U21" i="15"/>
  <c r="BT20" i="15"/>
  <c r="U20" i="15"/>
  <c r="BT19" i="15"/>
  <c r="U19" i="15"/>
  <c r="BT18" i="15"/>
  <c r="U18" i="15"/>
  <c r="BT17" i="15"/>
  <c r="U17" i="15"/>
  <c r="BT16" i="15"/>
  <c r="U16" i="15"/>
  <c r="BT13" i="15"/>
  <c r="U13" i="15"/>
  <c r="BT12" i="15"/>
  <c r="U12" i="15"/>
  <c r="BT11" i="15"/>
  <c r="U11" i="15"/>
  <c r="BT10" i="15"/>
  <c r="U10" i="15"/>
  <c r="BT9" i="15"/>
  <c r="U9" i="15"/>
  <c r="BT8" i="15"/>
  <c r="U8" i="15"/>
  <c r="BT7" i="15"/>
  <c r="U7" i="15"/>
  <c r="U5" i="15"/>
  <c r="BJ2" i="15"/>
  <c r="CP47" i="4"/>
  <c r="AE47" i="4"/>
  <c r="CO46" i="4"/>
  <c r="AE46" i="4"/>
  <c r="AD46" i="4"/>
  <c r="CP37" i="4"/>
  <c r="CO37" i="4"/>
  <c r="AE37" i="4"/>
  <c r="AD37" i="4"/>
  <c r="CO36" i="4"/>
  <c r="AD36" i="4"/>
  <c r="CP35" i="4"/>
  <c r="CO35" i="4"/>
  <c r="AE35" i="4"/>
  <c r="AD35" i="4"/>
  <c r="CO47" i="4"/>
  <c r="CP79" i="4"/>
  <c r="AE6" i="4"/>
  <c r="A96" i="3"/>
  <c r="P96" i="3"/>
  <c r="P66" i="3"/>
  <c r="B79" i="3"/>
  <c r="A80" i="3"/>
  <c r="P80" i="3"/>
  <c r="B80" i="3"/>
  <c r="Q80" i="3"/>
  <c r="A87" i="3"/>
  <c r="P87" i="3"/>
  <c r="B88" i="3"/>
  <c r="A89" i="3"/>
  <c r="P89" i="3"/>
  <c r="B89" i="3"/>
  <c r="Q89" i="3"/>
  <c r="A100" i="3"/>
  <c r="P100" i="3"/>
  <c r="A101" i="3"/>
  <c r="A102" i="3"/>
  <c r="P102" i="3"/>
  <c r="A103" i="3"/>
  <c r="P103" i="3"/>
  <c r="A104" i="3"/>
  <c r="A105" i="3"/>
  <c r="A106" i="3"/>
  <c r="P106" i="3"/>
  <c r="A109" i="3"/>
  <c r="P109" i="3"/>
  <c r="A110" i="3"/>
  <c r="A111" i="3"/>
  <c r="P111" i="3"/>
  <c r="A112" i="3"/>
  <c r="P112" i="3"/>
  <c r="A113" i="3"/>
  <c r="P113" i="3"/>
  <c r="A114" i="3"/>
  <c r="P114" i="3"/>
  <c r="A115" i="3"/>
  <c r="P115" i="3"/>
  <c r="A116" i="3"/>
  <c r="P116" i="3"/>
  <c r="B116" i="3"/>
  <c r="Q116" i="3"/>
  <c r="A117" i="3"/>
  <c r="B117" i="3"/>
  <c r="A118" i="3"/>
  <c r="P118" i="3"/>
  <c r="A119" i="3"/>
  <c r="P119" i="3"/>
  <c r="A120" i="3"/>
  <c r="P120" i="3"/>
  <c r="A121" i="3"/>
  <c r="A122" i="3"/>
  <c r="P122" i="3"/>
  <c r="A123" i="3"/>
  <c r="P123" i="3"/>
  <c r="A124" i="3"/>
  <c r="P124" i="3"/>
  <c r="B125" i="3"/>
  <c r="A126" i="3"/>
  <c r="P126" i="3"/>
  <c r="B126" i="3"/>
  <c r="Q126" i="3"/>
  <c r="A133" i="3"/>
  <c r="P133" i="3"/>
  <c r="B134" i="3"/>
  <c r="A135" i="3"/>
  <c r="P135" i="3"/>
  <c r="B135" i="3"/>
  <c r="Q135" i="3"/>
  <c r="A142" i="3"/>
  <c r="P142" i="3"/>
  <c r="Q142" i="3"/>
  <c r="Q141" i="3"/>
  <c r="P141" i="3"/>
  <c r="Q140" i="3"/>
  <c r="P140" i="3"/>
  <c r="Q139" i="3"/>
  <c r="P139" i="3"/>
  <c r="Q138" i="3"/>
  <c r="P138" i="3"/>
  <c r="Q137" i="3"/>
  <c r="P137" i="3"/>
  <c r="Q136" i="3"/>
  <c r="P136" i="3"/>
  <c r="P134" i="3"/>
  <c r="Q134" i="3"/>
  <c r="Q133" i="3"/>
  <c r="Q132" i="3"/>
  <c r="P132" i="3"/>
  <c r="Q131" i="3"/>
  <c r="P131" i="3"/>
  <c r="Q130" i="3"/>
  <c r="P130" i="3"/>
  <c r="Q129" i="3"/>
  <c r="P129" i="3"/>
  <c r="Q128" i="3"/>
  <c r="P128" i="3"/>
  <c r="Q127" i="3"/>
  <c r="P127" i="3"/>
  <c r="P125" i="3"/>
  <c r="Q125" i="3"/>
  <c r="P121" i="3"/>
  <c r="Q117" i="3"/>
  <c r="P117" i="3"/>
  <c r="P110" i="3"/>
  <c r="Q108" i="3"/>
  <c r="P108" i="3"/>
  <c r="P105" i="3"/>
  <c r="P104" i="3"/>
  <c r="P101" i="3"/>
  <c r="Q96" i="3"/>
  <c r="Q95" i="3"/>
  <c r="P95" i="3"/>
  <c r="Q94" i="3"/>
  <c r="P94" i="3"/>
  <c r="Q93" i="3"/>
  <c r="P93" i="3"/>
  <c r="Q92" i="3"/>
  <c r="P92" i="3"/>
  <c r="Q91" i="3"/>
  <c r="P91" i="3"/>
  <c r="Q90" i="3"/>
  <c r="P90" i="3"/>
  <c r="P88" i="3"/>
  <c r="Q88" i="3"/>
  <c r="Q87" i="3"/>
  <c r="Q86" i="3"/>
  <c r="P86" i="3"/>
  <c r="Q85" i="3"/>
  <c r="P85" i="3"/>
  <c r="Q84" i="3"/>
  <c r="P84" i="3"/>
  <c r="Q83" i="3"/>
  <c r="P83" i="3"/>
  <c r="Q82" i="3"/>
  <c r="P82" i="3"/>
  <c r="Q81" i="3"/>
  <c r="P81" i="3"/>
  <c r="P79" i="3"/>
  <c r="Q79" i="3"/>
  <c r="Q62" i="3"/>
  <c r="P62" i="3"/>
  <c r="A8" i="3"/>
  <c r="P8" i="3" s="1"/>
  <c r="B98" i="3"/>
  <c r="A98" i="3"/>
  <c r="B52" i="3"/>
  <c r="A52" i="3"/>
  <c r="A50" i="3"/>
  <c r="P50" i="3" s="1"/>
  <c r="B43" i="3"/>
  <c r="Q43" i="3" s="1"/>
  <c r="A43" i="3"/>
  <c r="P43" i="3" s="1"/>
  <c r="B42" i="3"/>
  <c r="Q42" i="3" s="1"/>
  <c r="A41" i="3"/>
  <c r="P41" i="3" s="1"/>
  <c r="Q34" i="3"/>
  <c r="P34" i="3"/>
  <c r="A32" i="3"/>
  <c r="P32" i="3" s="1"/>
  <c r="A31" i="3"/>
  <c r="A30" i="3"/>
  <c r="P30" i="3" s="1"/>
  <c r="A29" i="3"/>
  <c r="P29" i="3" s="1"/>
  <c r="A28" i="3"/>
  <c r="P28" i="3" s="1"/>
  <c r="A27" i="3"/>
  <c r="P27" i="3" s="1"/>
  <c r="A26" i="3"/>
  <c r="P26" i="3" s="1"/>
  <c r="B25" i="3"/>
  <c r="Q25" i="3" s="1"/>
  <c r="A25" i="3"/>
  <c r="P25" i="3" s="1"/>
  <c r="B24" i="3"/>
  <c r="Q24" i="3" s="1"/>
  <c r="A24" i="3"/>
  <c r="P24" i="3" s="1"/>
  <c r="A23" i="3"/>
  <c r="A22" i="3"/>
  <c r="P22" i="3" s="1"/>
  <c r="A21" i="3"/>
  <c r="P21" i="3" s="1"/>
  <c r="A20" i="3"/>
  <c r="P20" i="3" s="1"/>
  <c r="A19" i="3"/>
  <c r="P19" i="3" s="1"/>
  <c r="A18" i="3"/>
  <c r="P18" i="3" s="1"/>
  <c r="A17" i="3"/>
  <c r="P17" i="3" s="1"/>
  <c r="A14" i="3"/>
  <c r="P14" i="3" s="1"/>
  <c r="A13" i="3"/>
  <c r="P13" i="3" s="1"/>
  <c r="A12" i="3"/>
  <c r="P12" i="3" s="1"/>
  <c r="A11" i="3"/>
  <c r="P11" i="3" s="1"/>
  <c r="A10" i="3"/>
  <c r="P10" i="3" s="1"/>
  <c r="A9" i="3"/>
  <c r="P9" i="3" s="1"/>
  <c r="Q143" i="3"/>
  <c r="P143" i="3"/>
  <c r="Q97" i="3"/>
  <c r="P97" i="3"/>
  <c r="Q51" i="3"/>
  <c r="P51" i="3"/>
  <c r="C6" i="3"/>
  <c r="Q41" i="3"/>
  <c r="Q40" i="3"/>
  <c r="P40" i="3"/>
  <c r="Q39" i="3"/>
  <c r="P39" i="3"/>
  <c r="Q38" i="3"/>
  <c r="P38" i="3"/>
  <c r="Q37" i="3"/>
  <c r="P37" i="3"/>
  <c r="Q36" i="3"/>
  <c r="P36" i="3"/>
  <c r="P35" i="3"/>
  <c r="P33" i="3"/>
  <c r="Q33" i="3"/>
  <c r="P16" i="3"/>
  <c r="Q16" i="3"/>
  <c r="P42" i="3"/>
  <c r="P44" i="3"/>
  <c r="Q44" i="3"/>
  <c r="P45" i="3"/>
  <c r="Q45" i="3"/>
  <c r="P46" i="3"/>
  <c r="Q46" i="3"/>
  <c r="P47" i="3"/>
  <c r="Q47" i="3"/>
  <c r="P48" i="3"/>
  <c r="Q48" i="3"/>
  <c r="P49" i="3"/>
  <c r="Q49" i="3"/>
  <c r="Q50" i="3"/>
  <c r="AD55" i="4"/>
  <c r="AE55" i="4"/>
  <c r="B100" i="3"/>
  <c r="Q100" i="3"/>
  <c r="R45" i="3"/>
  <c r="S45" i="3"/>
  <c r="T45" i="3"/>
  <c r="U45" i="3"/>
  <c r="V45" i="3"/>
  <c r="F45" i="3"/>
  <c r="G45" i="3"/>
  <c r="H45" i="3"/>
  <c r="I45" i="3"/>
  <c r="J45" i="3"/>
  <c r="K45" i="3"/>
  <c r="L45" i="3"/>
  <c r="M45" i="3"/>
  <c r="N45" i="3"/>
  <c r="S35" i="3"/>
  <c r="T35" i="3"/>
  <c r="U35" i="3"/>
  <c r="V35" i="3"/>
  <c r="R38" i="3"/>
  <c r="W38" i="3" s="1"/>
  <c r="S38" i="3"/>
  <c r="T38" i="3"/>
  <c r="U38" i="3"/>
  <c r="V38" i="3"/>
  <c r="R41" i="3"/>
  <c r="W41" i="3" s="1"/>
  <c r="S41" i="3"/>
  <c r="T41" i="3"/>
  <c r="U41" i="3"/>
  <c r="V41" i="3"/>
  <c r="R35" i="3"/>
  <c r="W35" i="3" s="1"/>
  <c r="F35" i="3"/>
  <c r="E35" i="3" s="1"/>
  <c r="D35" i="3" s="1"/>
  <c r="G35" i="3"/>
  <c r="H35" i="3"/>
  <c r="I35" i="3"/>
  <c r="J35" i="3"/>
  <c r="K35" i="3"/>
  <c r="L35" i="3"/>
  <c r="M35" i="3"/>
  <c r="N35" i="3"/>
  <c r="Z34" i="3"/>
  <c r="AA34" i="3"/>
  <c r="X34" i="3"/>
  <c r="F91" i="3"/>
  <c r="G91" i="3"/>
  <c r="H91" i="3"/>
  <c r="I91" i="3"/>
  <c r="J91" i="3"/>
  <c r="K91" i="3"/>
  <c r="L91" i="3"/>
  <c r="M91" i="3"/>
  <c r="N91" i="3"/>
  <c r="R91" i="3"/>
  <c r="W91" i="3"/>
  <c r="S91" i="3"/>
  <c r="T91" i="3"/>
  <c r="U91" i="3"/>
  <c r="V91" i="3"/>
  <c r="F92" i="3"/>
  <c r="G92" i="3"/>
  <c r="H92" i="3"/>
  <c r="I92" i="3"/>
  <c r="J92" i="3"/>
  <c r="K92" i="3"/>
  <c r="L92" i="3"/>
  <c r="M92" i="3"/>
  <c r="N92" i="3"/>
  <c r="R92" i="3"/>
  <c r="S92" i="3"/>
  <c r="T92" i="3"/>
  <c r="W92" i="3"/>
  <c r="U92" i="3"/>
  <c r="V92" i="3"/>
  <c r="F93" i="3"/>
  <c r="G93" i="3"/>
  <c r="H93" i="3"/>
  <c r="I93" i="3"/>
  <c r="J93" i="3"/>
  <c r="K93" i="3"/>
  <c r="L93" i="3"/>
  <c r="M93" i="3"/>
  <c r="N93" i="3"/>
  <c r="R93" i="3"/>
  <c r="W93" i="3"/>
  <c r="S93" i="3"/>
  <c r="T93" i="3"/>
  <c r="U93" i="3"/>
  <c r="V93" i="3"/>
  <c r="F94" i="3"/>
  <c r="G94" i="3"/>
  <c r="H94" i="3"/>
  <c r="I94" i="3"/>
  <c r="J94" i="3"/>
  <c r="K94" i="3"/>
  <c r="L94" i="3"/>
  <c r="M94" i="3"/>
  <c r="N94" i="3"/>
  <c r="R94" i="3"/>
  <c r="S94" i="3"/>
  <c r="T94" i="3"/>
  <c r="W94" i="3"/>
  <c r="U94" i="3"/>
  <c r="V94" i="3"/>
  <c r="F95" i="3"/>
  <c r="G95" i="3"/>
  <c r="H95" i="3"/>
  <c r="I95" i="3"/>
  <c r="J95" i="3"/>
  <c r="K95" i="3"/>
  <c r="L95" i="3"/>
  <c r="M95" i="3"/>
  <c r="N95" i="3"/>
  <c r="R95" i="3"/>
  <c r="W95" i="3"/>
  <c r="S95" i="3"/>
  <c r="T95" i="3"/>
  <c r="U95" i="3"/>
  <c r="V95" i="3"/>
  <c r="F96" i="3"/>
  <c r="G96" i="3"/>
  <c r="H96" i="3"/>
  <c r="I96" i="3"/>
  <c r="J96" i="3"/>
  <c r="K96" i="3"/>
  <c r="L96" i="3"/>
  <c r="M96" i="3"/>
  <c r="N96" i="3"/>
  <c r="R96" i="3"/>
  <c r="S96" i="3"/>
  <c r="T96" i="3"/>
  <c r="W96" i="3"/>
  <c r="U96" i="3"/>
  <c r="V96" i="3"/>
  <c r="X89" i="3"/>
  <c r="Z89" i="3"/>
  <c r="AA89" i="3"/>
  <c r="F90" i="3"/>
  <c r="G90" i="3"/>
  <c r="H90" i="3"/>
  <c r="I90" i="3"/>
  <c r="J90" i="3"/>
  <c r="K90" i="3"/>
  <c r="L90" i="3"/>
  <c r="M90" i="3"/>
  <c r="N90" i="3"/>
  <c r="R90" i="3"/>
  <c r="S90" i="3"/>
  <c r="T90" i="3"/>
  <c r="U90" i="3"/>
  <c r="V90" i="3"/>
  <c r="B101" i="3"/>
  <c r="W90" i="3"/>
  <c r="E90" i="3"/>
  <c r="D90" i="3"/>
  <c r="E96" i="3"/>
  <c r="D96" i="3"/>
  <c r="E95" i="3"/>
  <c r="D95" i="3"/>
  <c r="E94" i="3"/>
  <c r="D94" i="3"/>
  <c r="E93" i="3"/>
  <c r="D93" i="3"/>
  <c r="E92" i="3"/>
  <c r="D92" i="3"/>
  <c r="E91" i="3"/>
  <c r="D91" i="3"/>
  <c r="B102" i="3"/>
  <c r="B103" i="3"/>
  <c r="B104" i="3"/>
  <c r="B105" i="3"/>
  <c r="B106" i="3"/>
  <c r="B109" i="3"/>
  <c r="CP7" i="4"/>
  <c r="CO7" i="4"/>
  <c r="AE7" i="4"/>
  <c r="AD7" i="4"/>
  <c r="B110" i="3"/>
  <c r="Q101" i="3"/>
  <c r="B111" i="3"/>
  <c r="Q102" i="3"/>
  <c r="B112" i="3"/>
  <c r="Q103" i="3"/>
  <c r="B113" i="3"/>
  <c r="Q104" i="3"/>
  <c r="B114" i="3"/>
  <c r="Q105" i="3"/>
  <c r="B115" i="3"/>
  <c r="Q106" i="3"/>
  <c r="B118" i="3"/>
  <c r="Q109" i="3"/>
  <c r="B119" i="3"/>
  <c r="B120" i="3"/>
  <c r="CO26" i="4"/>
  <c r="AE26" i="4"/>
  <c r="AD26" i="4"/>
  <c r="AE16" i="4"/>
  <c r="B121" i="3"/>
  <c r="O31" i="8"/>
  <c r="O30" i="8"/>
  <c r="O29" i="8"/>
  <c r="O28" i="8"/>
  <c r="O27" i="8"/>
  <c r="O26" i="8"/>
  <c r="O25" i="8"/>
  <c r="O24" i="8"/>
  <c r="O23" i="8"/>
  <c r="O22" i="8"/>
  <c r="O21" i="8"/>
  <c r="O20" i="8"/>
  <c r="O19" i="8"/>
  <c r="O18" i="8"/>
  <c r="O17" i="8"/>
  <c r="O16" i="8"/>
  <c r="O15" i="8"/>
  <c r="O14" i="8"/>
  <c r="O13" i="8"/>
  <c r="O12" i="8"/>
  <c r="O11" i="8"/>
  <c r="O10" i="8"/>
  <c r="O9" i="8"/>
  <c r="O8" i="8"/>
  <c r="O7" i="8"/>
  <c r="O6" i="8"/>
  <c r="O5" i="8"/>
  <c r="O4" i="8"/>
  <c r="O3" i="8"/>
  <c r="CP27" i="4"/>
  <c r="CO27" i="4"/>
  <c r="AE27" i="4"/>
  <c r="AD27" i="4"/>
  <c r="CO23" i="4"/>
  <c r="AD23" i="4"/>
  <c r="CP17" i="4"/>
  <c r="CO17" i="4"/>
  <c r="AE17" i="4"/>
  <c r="AD17" i="4"/>
  <c r="AD5" i="4"/>
  <c r="P31" i="3"/>
  <c r="P23" i="3"/>
  <c r="Q110" i="3"/>
  <c r="B122" i="3"/>
  <c r="Q111" i="3"/>
  <c r="B123" i="3"/>
  <c r="Q112" i="3"/>
  <c r="B124" i="3"/>
  <c r="Q113" i="3"/>
  <c r="Q114" i="3"/>
  <c r="Q115" i="3"/>
  <c r="Q118" i="3"/>
  <c r="Q119" i="3"/>
  <c r="Q120" i="3"/>
  <c r="Q121" i="3"/>
  <c r="Q122" i="3"/>
  <c r="Q123" i="3"/>
  <c r="Q124" i="3"/>
  <c r="S40" i="3" l="1"/>
  <c r="CO152" i="4"/>
  <c r="AD142" i="4"/>
  <c r="R40" i="3"/>
  <c r="CO25" i="4"/>
  <c r="CO15" i="4"/>
  <c r="CO54" i="4"/>
  <c r="B116" i="4"/>
  <c r="V7" i="19"/>
  <c r="BU7" i="19"/>
  <c r="CH56" i="4"/>
  <c r="CH2" i="4"/>
  <c r="AD132" i="4"/>
  <c r="U39" i="3"/>
  <c r="N36" i="3"/>
  <c r="Y2" i="4"/>
  <c r="Z2" i="4" s="1"/>
  <c r="AA2" i="4" s="1"/>
  <c r="F46" i="3"/>
  <c r="T36" i="3"/>
  <c r="CO127" i="4"/>
  <c r="R46" i="3"/>
  <c r="R39" i="3"/>
  <c r="U36" i="3"/>
  <c r="CO40" i="4"/>
  <c r="B8" i="20"/>
  <c r="DA7" i="20"/>
  <c r="CO9" i="4"/>
  <c r="W45" i="3"/>
  <c r="G46" i="3"/>
  <c r="T46" i="3"/>
  <c r="V46" i="3"/>
  <c r="U46" i="3"/>
  <c r="S46" i="3"/>
  <c r="CO22" i="4"/>
  <c r="CS2" i="20"/>
  <c r="CX2" i="20"/>
  <c r="AD14" i="4"/>
  <c r="P2" i="15"/>
  <c r="Q2" i="15" s="1"/>
  <c r="R2" i="15" s="1"/>
  <c r="Y2" i="20"/>
  <c r="Z2" i="20" s="1"/>
  <c r="AA2" i="20" s="1"/>
  <c r="BD2" i="4"/>
  <c r="BF2" i="4" s="1"/>
  <c r="BH2" i="4" s="1"/>
  <c r="BJ2" i="4" s="1"/>
  <c r="BL2" i="4" s="1"/>
  <c r="BN2" i="4" s="1"/>
  <c r="BP2" i="4" s="1"/>
  <c r="BR2" i="4" s="1"/>
  <c r="BT2" i="4" s="1"/>
  <c r="BV2" i="4" s="1"/>
  <c r="AD33" i="4"/>
  <c r="AH111" i="4"/>
  <c r="AD117" i="4"/>
  <c r="O2" i="19"/>
  <c r="P2" i="19" s="1"/>
  <c r="Q2" i="19" s="1"/>
  <c r="R2" i="19" s="1"/>
  <c r="AI2" i="19"/>
  <c r="AJ2" i="19" s="1"/>
  <c r="BD110" i="4" s="1"/>
  <c r="BJ7" i="19"/>
  <c r="E2" i="19"/>
  <c r="F2" i="19" s="1"/>
  <c r="G2" i="19" s="1"/>
  <c r="H2" i="19" s="1"/>
  <c r="I2" i="19" s="1"/>
  <c r="J2" i="19" s="1"/>
  <c r="K2" i="19" s="1"/>
  <c r="L2" i="19" s="1"/>
  <c r="M2" i="19" s="1"/>
  <c r="E111" i="4"/>
  <c r="AD122" i="4"/>
  <c r="G111" i="4"/>
  <c r="W111" i="4"/>
  <c r="BA7" i="19" a="1"/>
  <c r="BA7" i="19" s="1"/>
  <c r="BC7" i="19" s="1"/>
  <c r="BB111" i="4"/>
  <c r="AD137" i="4"/>
  <c r="Z111" i="4"/>
  <c r="AA111" i="4"/>
  <c r="AB111" i="4"/>
  <c r="BD2" i="20"/>
  <c r="BF2" i="20" s="1"/>
  <c r="BH2" i="20" s="1"/>
  <c r="BJ2" i="20" s="1"/>
  <c r="BL2" i="20" s="1"/>
  <c r="BN2" i="20" s="1"/>
  <c r="BP2" i="20" s="1"/>
  <c r="BR2" i="20" s="1"/>
  <c r="BT2" i="20" s="1"/>
  <c r="BV2" i="20" s="1"/>
  <c r="AJ2" i="20"/>
  <c r="AL2" i="20" s="1"/>
  <c r="AN2" i="20" s="1"/>
  <c r="AP2" i="20" s="1"/>
  <c r="AR2" i="20" s="1"/>
  <c r="AT2" i="20" s="1"/>
  <c r="AV2" i="20" s="1"/>
  <c r="AX2" i="20" s="1"/>
  <c r="AZ2" i="20" s="1"/>
  <c r="AE7" i="20"/>
  <c r="CE7" i="20" s="1" a="1"/>
  <c r="CE7" i="20" s="1"/>
  <c r="CG7" i="20" s="1"/>
  <c r="B8" i="4"/>
  <c r="CP8" i="4" s="1"/>
  <c r="CF7" i="20"/>
  <c r="AD49" i="4"/>
  <c r="AD8" i="4"/>
  <c r="CO10" i="4"/>
  <c r="CO29" i="4"/>
  <c r="G2" i="20"/>
  <c r="I2" i="20" s="1"/>
  <c r="K2" i="20" s="1"/>
  <c r="M2" i="20" s="1"/>
  <c r="O2" i="20" s="1"/>
  <c r="Q2" i="20" s="1"/>
  <c r="S2" i="20" s="1"/>
  <c r="U2" i="20" s="1"/>
  <c r="V2" i="20" s="1"/>
  <c r="CN7" i="20"/>
  <c r="B9" i="19"/>
  <c r="BB9" i="19" s="1"/>
  <c r="B117" i="4"/>
  <c r="AE8" i="20"/>
  <c r="CN8" i="20" s="1"/>
  <c r="B9" i="4"/>
  <c r="AD32" i="4"/>
  <c r="AD34" i="4"/>
  <c r="B9" i="20"/>
  <c r="Y2" i="19"/>
  <c r="V8" i="19"/>
  <c r="BJ8" i="19" s="1"/>
  <c r="BU8" i="19"/>
  <c r="BB7" i="19"/>
  <c r="X57" i="4"/>
  <c r="Y57" i="4"/>
  <c r="AA57" i="4"/>
  <c r="CO92" i="4"/>
  <c r="AD97" i="4"/>
  <c r="CO74" i="4"/>
  <c r="AB57" i="4"/>
  <c r="AD102" i="4"/>
  <c r="CO84" i="4"/>
  <c r="CO73" i="4"/>
  <c r="E57" i="4"/>
  <c r="CP69" i="4"/>
  <c r="CO95" i="4"/>
  <c r="AD83" i="4"/>
  <c r="AD69" i="4"/>
  <c r="CO98" i="4"/>
  <c r="CO68" i="4"/>
  <c r="N2" i="15"/>
  <c r="W56" i="4" s="1"/>
  <c r="AD85" i="4"/>
  <c r="AD86" i="4"/>
  <c r="CO76" i="4"/>
  <c r="CO108" i="4"/>
  <c r="CO75" i="4"/>
  <c r="AJ2" i="4"/>
  <c r="AL2" i="4" s="1"/>
  <c r="AN2" i="4" s="1"/>
  <c r="AP2" i="4" s="1"/>
  <c r="AR2" i="4" s="1"/>
  <c r="AT2" i="4" s="1"/>
  <c r="AV2" i="4" s="1"/>
  <c r="AX2" i="4" s="1"/>
  <c r="AZ2" i="4" s="1"/>
  <c r="G2" i="4"/>
  <c r="G110" i="4" s="1"/>
  <c r="E110" i="4"/>
  <c r="X2" i="15"/>
  <c r="AD103" i="4"/>
  <c r="E2" i="15"/>
  <c r="X110" i="4"/>
  <c r="W110" i="4"/>
  <c r="M36" i="3"/>
  <c r="L36" i="3"/>
  <c r="CO130" i="4"/>
  <c r="S36" i="3"/>
  <c r="M37" i="3"/>
  <c r="N37" i="3"/>
  <c r="S37" i="3"/>
  <c r="AD104" i="4"/>
  <c r="AD18" i="4"/>
  <c r="AD11" i="4"/>
  <c r="I36" i="3"/>
  <c r="L37" i="3"/>
  <c r="R37" i="3"/>
  <c r="M46" i="3"/>
  <c r="CO93" i="4"/>
  <c r="K36" i="3"/>
  <c r="CO62" i="4"/>
  <c r="T37" i="3"/>
  <c r="J36" i="3"/>
  <c r="H36" i="3"/>
  <c r="L46" i="3"/>
  <c r="AD38" i="4"/>
  <c r="AD28" i="4"/>
  <c r="AD13" i="4"/>
  <c r="G36" i="3"/>
  <c r="J37" i="3"/>
  <c r="K46" i="3"/>
  <c r="CO19" i="4"/>
  <c r="F36" i="3"/>
  <c r="I37" i="3"/>
  <c r="J46" i="3"/>
  <c r="CO42" i="4"/>
  <c r="AD39" i="4"/>
  <c r="CO78" i="4"/>
  <c r="U37" i="3"/>
  <c r="K37" i="3"/>
  <c r="N46" i="3"/>
  <c r="AD20" i="4"/>
  <c r="V39" i="3"/>
  <c r="H37" i="3"/>
  <c r="I46" i="3"/>
  <c r="CO63" i="4"/>
  <c r="AD43" i="4"/>
  <c r="AD87" i="4"/>
  <c r="CO66" i="4"/>
  <c r="CO31" i="4"/>
  <c r="G37" i="3"/>
  <c r="H46" i="3"/>
  <c r="AD48" i="4"/>
  <c r="AD72" i="4"/>
  <c r="CO77" i="4"/>
  <c r="AD64" i="4"/>
  <c r="V37" i="3"/>
  <c r="R36" i="3"/>
  <c r="AD21" i="4"/>
  <c r="T39" i="3"/>
  <c r="F37" i="3"/>
  <c r="S39" i="3"/>
  <c r="V40" i="3"/>
  <c r="AD41" i="4"/>
  <c r="V36" i="3"/>
  <c r="T40" i="3"/>
  <c r="AD82" i="4"/>
  <c r="AD105" i="4"/>
  <c r="CO147" i="4"/>
  <c r="U40" i="3"/>
  <c r="E45" i="3"/>
  <c r="D45" i="3" s="1"/>
  <c r="CO121" i="4"/>
  <c r="CO120" i="4"/>
  <c r="Z108" i="3"/>
  <c r="CO118" i="4"/>
  <c r="AD119" i="4"/>
  <c r="X99" i="3"/>
  <c r="X117" i="3"/>
  <c r="AD138" i="4"/>
  <c r="CO67" i="4"/>
  <c r="CO65" i="4"/>
  <c r="CO96" i="4"/>
  <c r="AD106" i="4"/>
  <c r="CO94" i="4"/>
  <c r="CO88" i="4"/>
  <c r="Z62" i="3"/>
  <c r="AD24" i="4"/>
  <c r="CO30" i="4"/>
  <c r="AE25" i="4"/>
  <c r="CO44" i="4"/>
  <c r="CO53" i="4"/>
  <c r="AD12" i="4"/>
  <c r="Y7" i="3"/>
  <c r="AD52" i="4"/>
  <c r="AE15" i="4"/>
  <c r="I38" i="3"/>
  <c r="N47" i="3"/>
  <c r="CO107" i="4"/>
  <c r="CO50" i="4"/>
  <c r="AD51" i="4"/>
  <c r="H47" i="3"/>
  <c r="K47" i="3"/>
  <c r="J47" i="3"/>
  <c r="M47" i="3"/>
  <c r="L47" i="3"/>
  <c r="I47" i="3"/>
  <c r="G47" i="3"/>
  <c r="V47" i="3"/>
  <c r="H38" i="3"/>
  <c r="U47" i="3"/>
  <c r="S47" i="3"/>
  <c r="F47" i="3"/>
  <c r="T47" i="3"/>
  <c r="N38" i="3"/>
  <c r="M38" i="3"/>
  <c r="R47" i="3"/>
  <c r="G38" i="3"/>
  <c r="J38" i="3"/>
  <c r="L38" i="3"/>
  <c r="F38" i="3"/>
  <c r="K38" i="3"/>
  <c r="CP116" i="4"/>
  <c r="B8" i="3"/>
  <c r="Q8" i="3" s="1"/>
  <c r="BU7" i="15"/>
  <c r="B8" i="15"/>
  <c r="V7" i="15"/>
  <c r="BA7" i="15" s="1" a="1"/>
  <c r="BA7" i="15" s="1"/>
  <c r="BC7" i="15" s="1"/>
  <c r="B54" i="3"/>
  <c r="Q54" i="3" s="1"/>
  <c r="B62" i="4"/>
  <c r="CO150" i="4"/>
  <c r="CO149" i="4"/>
  <c r="CO128" i="4"/>
  <c r="AD129" i="4"/>
  <c r="CO148" i="4"/>
  <c r="CO141" i="4"/>
  <c r="CO116" i="4"/>
  <c r="CO140" i="4"/>
  <c r="CO139" i="4"/>
  <c r="CO119" i="4"/>
  <c r="X16" i="3"/>
  <c r="Y25" i="3"/>
  <c r="X53" i="3"/>
  <c r="X71" i="3"/>
  <c r="X80" i="3"/>
  <c r="AA108" i="3"/>
  <c r="X126" i="3"/>
  <c r="X135" i="3"/>
  <c r="AA135" i="3"/>
  <c r="Z135" i="3"/>
  <c r="AA126" i="3"/>
  <c r="Z126" i="3"/>
  <c r="AA117" i="3"/>
  <c r="Z117" i="3"/>
  <c r="Y117" i="3"/>
  <c r="Y108" i="3"/>
  <c r="X108" i="3"/>
  <c r="AA99" i="3"/>
  <c r="Z99" i="3"/>
  <c r="Y99" i="3"/>
  <c r="AA80" i="3"/>
  <c r="Z80" i="3"/>
  <c r="AA71" i="3"/>
  <c r="Z71" i="3"/>
  <c r="Y71" i="3"/>
  <c r="Y62" i="3"/>
  <c r="X62" i="3"/>
  <c r="AA62" i="3"/>
  <c r="AA53" i="3"/>
  <c r="Z53" i="3"/>
  <c r="Y53" i="3"/>
  <c r="X25" i="3"/>
  <c r="AA25" i="3"/>
  <c r="Z25" i="3"/>
  <c r="AA16" i="3"/>
  <c r="Z16" i="3"/>
  <c r="Y16" i="3"/>
  <c r="AA7" i="3"/>
  <c r="X7" i="3"/>
  <c r="Z7" i="3"/>
  <c r="AK2" i="19" l="1"/>
  <c r="BF110" i="4" s="1"/>
  <c r="BC110" i="4"/>
  <c r="AE8" i="4"/>
  <c r="N8" i="3" s="1"/>
  <c r="E46" i="3"/>
  <c r="D46" i="3" s="1"/>
  <c r="W46" i="3"/>
  <c r="W39" i="3"/>
  <c r="E36" i="3"/>
  <c r="D36" i="3" s="1"/>
  <c r="BU9" i="19"/>
  <c r="B10" i="4"/>
  <c r="DA9" i="20"/>
  <c r="CF8" i="20"/>
  <c r="DA8" i="20"/>
  <c r="E37" i="3"/>
  <c r="D37" i="3" s="1"/>
  <c r="W40" i="3"/>
  <c r="CD7" i="20"/>
  <c r="I2" i="4"/>
  <c r="Z2" i="19"/>
  <c r="AJ110" i="4"/>
  <c r="BA8" i="19" a="1"/>
  <c r="BA8" i="19" s="1"/>
  <c r="AL2" i="19"/>
  <c r="CE8" i="20" a="1"/>
  <c r="CE8" i="20" s="1"/>
  <c r="AZ7" i="19"/>
  <c r="B10" i="19"/>
  <c r="B118" i="4"/>
  <c r="V9" i="19"/>
  <c r="BA9" i="19" s="1" a="1"/>
  <c r="BA9" i="19" s="1"/>
  <c r="BC9" i="19" s="1"/>
  <c r="T8" i="3"/>
  <c r="CF9" i="20"/>
  <c r="B10" i="20"/>
  <c r="AE9" i="20"/>
  <c r="CE9" i="20" s="1" a="1"/>
  <c r="CE9" i="20" s="1"/>
  <c r="CG9" i="20" s="1"/>
  <c r="AH56" i="4"/>
  <c r="Y2" i="15"/>
  <c r="F2" i="15"/>
  <c r="G56" i="4"/>
  <c r="Y110" i="4"/>
  <c r="X56" i="4"/>
  <c r="W36" i="3"/>
  <c r="W37" i="3"/>
  <c r="B9" i="3"/>
  <c r="Q9" i="3" s="1"/>
  <c r="CP9" i="4"/>
  <c r="AE116" i="4"/>
  <c r="I100" i="3" s="1"/>
  <c r="E38" i="3"/>
  <c r="D38" i="3" s="1"/>
  <c r="V8" i="3"/>
  <c r="I8" i="3"/>
  <c r="E47" i="3"/>
  <c r="D47" i="3" s="1"/>
  <c r="W47" i="3"/>
  <c r="CP62" i="4"/>
  <c r="AE62" i="4"/>
  <c r="AZ7" i="15"/>
  <c r="BJ7" i="15"/>
  <c r="BB8" i="15"/>
  <c r="B55" i="3"/>
  <c r="Q55" i="3" s="1"/>
  <c r="B63" i="4"/>
  <c r="V8" i="15"/>
  <c r="BA8" i="15" s="1" a="1"/>
  <c r="BA8" i="15" s="1"/>
  <c r="BC8" i="15" s="1"/>
  <c r="B9" i="15"/>
  <c r="BU8" i="15"/>
  <c r="L8" i="3" l="1"/>
  <c r="H8" i="3"/>
  <c r="G8" i="3"/>
  <c r="F8" i="3"/>
  <c r="U8" i="3"/>
  <c r="M8" i="3"/>
  <c r="CA8" i="4"/>
  <c r="CB8" i="4" s="1"/>
  <c r="S8" i="3"/>
  <c r="R8" i="3"/>
  <c r="K8" i="3"/>
  <c r="J8" i="3"/>
  <c r="AZ8" i="19"/>
  <c r="BC8" i="19"/>
  <c r="CD8" i="20"/>
  <c r="CG8" i="20"/>
  <c r="B11" i="4"/>
  <c r="DA10" i="20"/>
  <c r="K2" i="4"/>
  <c r="I110" i="4"/>
  <c r="AM2" i="19"/>
  <c r="BH110" i="4"/>
  <c r="AA2" i="19"/>
  <c r="AL110" i="4"/>
  <c r="AZ9" i="19"/>
  <c r="BJ9" i="19"/>
  <c r="B119" i="4"/>
  <c r="B11" i="19"/>
  <c r="V10" i="19"/>
  <c r="BA10" i="19" s="1" a="1"/>
  <c r="BA10" i="19" s="1"/>
  <c r="BC10" i="19" s="1"/>
  <c r="BB10" i="19"/>
  <c r="BU10" i="19"/>
  <c r="CN9" i="20"/>
  <c r="CD9" i="20"/>
  <c r="B11" i="20"/>
  <c r="AE10" i="20"/>
  <c r="CE10" i="20" s="1" a="1"/>
  <c r="CE10" i="20" s="1"/>
  <c r="CG10" i="20" s="1"/>
  <c r="CF10" i="20"/>
  <c r="Z2" i="15"/>
  <c r="AJ56" i="4"/>
  <c r="G2" i="15"/>
  <c r="I56" i="4"/>
  <c r="B10" i="3"/>
  <c r="Q10" i="3" s="1"/>
  <c r="S100" i="3"/>
  <c r="V100" i="3"/>
  <c r="Y56" i="4"/>
  <c r="N100" i="3"/>
  <c r="R100" i="3"/>
  <c r="U100" i="3"/>
  <c r="K100" i="3"/>
  <c r="L100" i="3"/>
  <c r="J100" i="3"/>
  <c r="AE9" i="4"/>
  <c r="K9" i="3" s="1"/>
  <c r="F100" i="3"/>
  <c r="T100" i="3"/>
  <c r="M100" i="3"/>
  <c r="H100" i="3"/>
  <c r="G100" i="3"/>
  <c r="L54" i="3"/>
  <c r="N54" i="3"/>
  <c r="CA62" i="4"/>
  <c r="CB62" i="4" s="1"/>
  <c r="F54" i="3"/>
  <c r="T54" i="3"/>
  <c r="V54" i="3"/>
  <c r="I54" i="3"/>
  <c r="M54" i="3"/>
  <c r="K54" i="3"/>
  <c r="R54" i="3"/>
  <c r="S54" i="3"/>
  <c r="G54" i="3"/>
  <c r="U54" i="3"/>
  <c r="H54" i="3"/>
  <c r="J54" i="3"/>
  <c r="BU9" i="15"/>
  <c r="BB9" i="15"/>
  <c r="B10" i="15"/>
  <c r="B56" i="3"/>
  <c r="Q56" i="3" s="1"/>
  <c r="B64" i="4"/>
  <c r="V9" i="15"/>
  <c r="BA9" i="15" s="1" a="1"/>
  <c r="BA9" i="15" s="1"/>
  <c r="BC9" i="15" s="1"/>
  <c r="BJ8" i="15"/>
  <c r="AZ8" i="15"/>
  <c r="AE63" i="4"/>
  <c r="CP63" i="4"/>
  <c r="AE10" i="4"/>
  <c r="CP10" i="4"/>
  <c r="AE117" i="4"/>
  <c r="CP117" i="4"/>
  <c r="AE118" i="4"/>
  <c r="E8" i="3" l="1"/>
  <c r="D8" i="3" s="1"/>
  <c r="W8" i="3"/>
  <c r="B12" i="4"/>
  <c r="DA11" i="20"/>
  <c r="M2" i="4"/>
  <c r="K110" i="4"/>
  <c r="AB2" i="19"/>
  <c r="AN110" i="4"/>
  <c r="BJ110" i="4"/>
  <c r="AN2" i="19"/>
  <c r="BJ10" i="19"/>
  <c r="AZ10" i="19"/>
  <c r="B120" i="4"/>
  <c r="B12" i="19"/>
  <c r="BB11" i="19"/>
  <c r="V11" i="19"/>
  <c r="BA11" i="19" s="1" a="1"/>
  <c r="BA11" i="19" s="1"/>
  <c r="BC11" i="19" s="1"/>
  <c r="BU11" i="19"/>
  <c r="CN10" i="20"/>
  <c r="CD10" i="20"/>
  <c r="CF11" i="20"/>
  <c r="B12" i="20"/>
  <c r="AE11" i="20"/>
  <c r="CE11" i="20" s="1" a="1"/>
  <c r="CE11" i="20" s="1"/>
  <c r="CG11" i="20" s="1"/>
  <c r="AL56" i="4"/>
  <c r="AA2" i="15"/>
  <c r="B11" i="3"/>
  <c r="Q11" i="3" s="1"/>
  <c r="AH2" i="15"/>
  <c r="H2" i="15"/>
  <c r="K56" i="4"/>
  <c r="L9" i="3"/>
  <c r="U9" i="3"/>
  <c r="CA9" i="4"/>
  <c r="CB9" i="4" s="1"/>
  <c r="S9" i="3"/>
  <c r="T9" i="3"/>
  <c r="H9" i="3"/>
  <c r="N9" i="3"/>
  <c r="M9" i="3"/>
  <c r="F9" i="3"/>
  <c r="V9" i="3"/>
  <c r="G9" i="3"/>
  <c r="I9" i="3"/>
  <c r="J9" i="3"/>
  <c r="R9" i="3"/>
  <c r="W100" i="3"/>
  <c r="E100" i="3"/>
  <c r="D100" i="3" s="1"/>
  <c r="N55" i="3"/>
  <c r="L55" i="3"/>
  <c r="T55" i="3"/>
  <c r="S55" i="3"/>
  <c r="G55" i="3"/>
  <c r="M55" i="3"/>
  <c r="V55" i="3"/>
  <c r="K55" i="3"/>
  <c r="CA63" i="4"/>
  <c r="CB63" i="4" s="1"/>
  <c r="F55" i="3"/>
  <c r="I55" i="3"/>
  <c r="H55" i="3"/>
  <c r="R55" i="3"/>
  <c r="U55" i="3"/>
  <c r="J55" i="3"/>
  <c r="V10" i="3"/>
  <c r="S10" i="3"/>
  <c r="K10" i="3"/>
  <c r="T10" i="3"/>
  <c r="J10" i="3"/>
  <c r="H10" i="3"/>
  <c r="R10" i="3"/>
  <c r="U10" i="3"/>
  <c r="G10" i="3"/>
  <c r="M10" i="3"/>
  <c r="I10" i="3"/>
  <c r="F10" i="3"/>
  <c r="N10" i="3"/>
  <c r="L10" i="3"/>
  <c r="CA10" i="4"/>
  <c r="CB10" i="4" s="1"/>
  <c r="CP11" i="4"/>
  <c r="AE11" i="4"/>
  <c r="AZ9" i="15"/>
  <c r="BJ9" i="15"/>
  <c r="W54" i="3"/>
  <c r="AE64" i="4"/>
  <c r="CP64" i="4"/>
  <c r="BB10" i="15"/>
  <c r="B65" i="4"/>
  <c r="B57" i="3"/>
  <c r="Q57" i="3" s="1"/>
  <c r="V10" i="15"/>
  <c r="BA10" i="15" s="1" a="1"/>
  <c r="BA10" i="15" s="1"/>
  <c r="BC10" i="15" s="1"/>
  <c r="B11" i="15"/>
  <c r="BU10" i="15"/>
  <c r="E54" i="3"/>
  <c r="D54" i="3" s="1"/>
  <c r="B12" i="3"/>
  <c r="Q12" i="3" s="1"/>
  <c r="I102" i="3"/>
  <c r="U102" i="3"/>
  <c r="H102" i="3"/>
  <c r="R102" i="3"/>
  <c r="K102" i="3"/>
  <c r="M102" i="3"/>
  <c r="T102" i="3"/>
  <c r="CA117" i="4"/>
  <c r="CB117" i="4" s="1"/>
  <c r="L102" i="3"/>
  <c r="J102" i="3"/>
  <c r="CA118" i="4"/>
  <c r="CB118" i="4" s="1"/>
  <c r="S102" i="3"/>
  <c r="N102" i="3"/>
  <c r="F102" i="3"/>
  <c r="G102" i="3"/>
  <c r="V102" i="3"/>
  <c r="F101" i="3"/>
  <c r="G101" i="3"/>
  <c r="M101" i="3"/>
  <c r="H101" i="3"/>
  <c r="U101" i="3"/>
  <c r="L101" i="3"/>
  <c r="R101" i="3"/>
  <c r="CA116" i="4"/>
  <c r="CB116" i="4" s="1"/>
  <c r="I101" i="3"/>
  <c r="N101" i="3"/>
  <c r="T101" i="3"/>
  <c r="V101" i="3"/>
  <c r="J101" i="3"/>
  <c r="K101" i="3"/>
  <c r="S101" i="3"/>
  <c r="B13" i="4" l="1"/>
  <c r="DA12" i="20"/>
  <c r="M110" i="4"/>
  <c r="O2" i="4"/>
  <c r="BL110" i="4"/>
  <c r="AO2" i="19"/>
  <c r="AC2" i="19"/>
  <c r="AP110" i="4"/>
  <c r="AZ11" i="19"/>
  <c r="BJ11" i="19"/>
  <c r="B121" i="4"/>
  <c r="B13" i="19"/>
  <c r="V12" i="19"/>
  <c r="BA12" i="19" s="1" a="1"/>
  <c r="BA12" i="19" s="1"/>
  <c r="BC12" i="19" s="1"/>
  <c r="BB12" i="19"/>
  <c r="BU12" i="19"/>
  <c r="CN11" i="20"/>
  <c r="CD11" i="20"/>
  <c r="CF12" i="20"/>
  <c r="B13" i="20"/>
  <c r="AE12" i="20"/>
  <c r="CE12" i="20" s="1" a="1"/>
  <c r="CE12" i="20" s="1"/>
  <c r="CG12" i="20" s="1"/>
  <c r="AN56" i="4"/>
  <c r="AB2" i="15"/>
  <c r="BB56" i="4"/>
  <c r="AI2" i="15"/>
  <c r="M56" i="4"/>
  <c r="I2" i="15"/>
  <c r="W9" i="3"/>
  <c r="E9" i="3"/>
  <c r="D9" i="3" s="1"/>
  <c r="E55" i="3"/>
  <c r="D55" i="3" s="1"/>
  <c r="V11" i="15"/>
  <c r="BA11" i="15" s="1" a="1"/>
  <c r="BA11" i="15" s="1"/>
  <c r="BC11" i="15" s="1"/>
  <c r="B12" i="15"/>
  <c r="BU11" i="15"/>
  <c r="B58" i="3"/>
  <c r="Q58" i="3" s="1"/>
  <c r="BB11" i="15"/>
  <c r="B66" i="4"/>
  <c r="W55" i="3"/>
  <c r="AZ10" i="15"/>
  <c r="BJ10" i="15"/>
  <c r="E10" i="3"/>
  <c r="D10" i="3" s="1"/>
  <c r="AE65" i="4"/>
  <c r="CP65" i="4"/>
  <c r="W10" i="3"/>
  <c r="L56" i="3"/>
  <c r="N56" i="3"/>
  <c r="S56" i="3"/>
  <c r="G56" i="3"/>
  <c r="CA64" i="4"/>
  <c r="CB64" i="4" s="1"/>
  <c r="I56" i="3"/>
  <c r="T56" i="3"/>
  <c r="V56" i="3"/>
  <c r="M56" i="3"/>
  <c r="K56" i="3"/>
  <c r="R56" i="3"/>
  <c r="F56" i="3"/>
  <c r="H56" i="3"/>
  <c r="U56" i="3"/>
  <c r="J56" i="3"/>
  <c r="B13" i="3"/>
  <c r="Q13" i="3" s="1"/>
  <c r="CP12" i="4"/>
  <c r="AE12" i="4"/>
  <c r="T11" i="3"/>
  <c r="R11" i="3"/>
  <c r="M11" i="3"/>
  <c r="CA11" i="4"/>
  <c r="CB11" i="4" s="1"/>
  <c r="L11" i="3"/>
  <c r="G11" i="3"/>
  <c r="U11" i="3"/>
  <c r="H11" i="3"/>
  <c r="J11" i="3"/>
  <c r="F11" i="3"/>
  <c r="V11" i="3"/>
  <c r="K11" i="3"/>
  <c r="I11" i="3"/>
  <c r="N11" i="3"/>
  <c r="S11" i="3"/>
  <c r="E102" i="3"/>
  <c r="D102" i="3" s="1"/>
  <c r="W101" i="3"/>
  <c r="E101" i="3"/>
  <c r="D101" i="3" s="1"/>
  <c r="W102" i="3"/>
  <c r="AE119" i="4"/>
  <c r="CP118" i="4"/>
  <c r="B14" i="4" l="1"/>
  <c r="DA13" i="20"/>
  <c r="Q2" i="4"/>
  <c r="O110" i="4"/>
  <c r="AD2" i="19"/>
  <c r="AR110" i="4"/>
  <c r="AP2" i="19"/>
  <c r="BN110" i="4"/>
  <c r="AZ12" i="19"/>
  <c r="BJ12" i="19"/>
  <c r="B122" i="4"/>
  <c r="V13" i="19"/>
  <c r="B16" i="19"/>
  <c r="BU13" i="19"/>
  <c r="CD12" i="20"/>
  <c r="CN12" i="20"/>
  <c r="AE13" i="20"/>
  <c r="B16" i="20"/>
  <c r="BC56" i="4"/>
  <c r="AJ2" i="15"/>
  <c r="AP56" i="4"/>
  <c r="AC2" i="15"/>
  <c r="J2" i="15"/>
  <c r="O56" i="4"/>
  <c r="W56" i="3"/>
  <c r="E11" i="3"/>
  <c r="D11" i="3" s="1"/>
  <c r="B14" i="3"/>
  <c r="Q14" i="3" s="1"/>
  <c r="AE13" i="4"/>
  <c r="CP13" i="4"/>
  <c r="H57" i="3"/>
  <c r="G57" i="3"/>
  <c r="J57" i="3"/>
  <c r="L57" i="3"/>
  <c r="T57" i="3"/>
  <c r="N57" i="3"/>
  <c r="S57" i="3"/>
  <c r="U57" i="3"/>
  <c r="I57" i="3"/>
  <c r="K57" i="3"/>
  <c r="V57" i="3"/>
  <c r="CA65" i="4"/>
  <c r="CB65" i="4" s="1"/>
  <c r="R57" i="3"/>
  <c r="M57" i="3"/>
  <c r="F57" i="3"/>
  <c r="E56" i="3"/>
  <c r="D56" i="3" s="1"/>
  <c r="V12" i="3"/>
  <c r="H12" i="3"/>
  <c r="U12" i="3"/>
  <c r="M12" i="3"/>
  <c r="T12" i="3"/>
  <c r="K12" i="3"/>
  <c r="G12" i="3"/>
  <c r="L12" i="3"/>
  <c r="CA12" i="4"/>
  <c r="CB12" i="4" s="1"/>
  <c r="N12" i="3"/>
  <c r="R12" i="3"/>
  <c r="S12" i="3"/>
  <c r="I12" i="3"/>
  <c r="J12" i="3"/>
  <c r="F12" i="3"/>
  <c r="CP66" i="4"/>
  <c r="AE66" i="4"/>
  <c r="W11" i="3"/>
  <c r="BB12" i="15"/>
  <c r="B59" i="3"/>
  <c r="Q59" i="3" s="1"/>
  <c r="B67" i="4"/>
  <c r="B13" i="15"/>
  <c r="BU12" i="15"/>
  <c r="V12" i="15"/>
  <c r="BA12" i="15" s="1" a="1"/>
  <c r="BA12" i="15" s="1"/>
  <c r="BC12" i="15" s="1"/>
  <c r="AZ11" i="15"/>
  <c r="BJ11" i="15"/>
  <c r="G103" i="3"/>
  <c r="M103" i="3"/>
  <c r="R103" i="3"/>
  <c r="I103" i="3"/>
  <c r="F103" i="3"/>
  <c r="CA119" i="4"/>
  <c r="CB119" i="4" s="1"/>
  <c r="K103" i="3"/>
  <c r="V103" i="3"/>
  <c r="J103" i="3"/>
  <c r="H103" i="3"/>
  <c r="U103" i="3"/>
  <c r="L103" i="3"/>
  <c r="N103" i="3"/>
  <c r="S103" i="3"/>
  <c r="T103" i="3"/>
  <c r="AE120" i="4"/>
  <c r="CP119" i="4"/>
  <c r="CP120" i="4"/>
  <c r="B18" i="4" l="1"/>
  <c r="DA16" i="20"/>
  <c r="S2" i="4"/>
  <c r="Q110" i="4"/>
  <c r="AQ2" i="19"/>
  <c r="BP110" i="4"/>
  <c r="AE2" i="19"/>
  <c r="AT110" i="4"/>
  <c r="B126" i="4"/>
  <c r="BB16" i="19"/>
  <c r="B17" i="19"/>
  <c r="V16" i="19"/>
  <c r="BA16" i="19" s="1" a="1"/>
  <c r="BA16" i="19" s="1"/>
  <c r="BC16" i="19" s="1"/>
  <c r="BU16" i="19"/>
  <c r="CF16" i="20"/>
  <c r="B17" i="20"/>
  <c r="AE16" i="20"/>
  <c r="CE16" i="20" s="1" a="1"/>
  <c r="CE16" i="20" s="1"/>
  <c r="CG16" i="20" s="1"/>
  <c r="BD56" i="4"/>
  <c r="AK2" i="15"/>
  <c r="AR56" i="4"/>
  <c r="AD2" i="15"/>
  <c r="K2" i="15"/>
  <c r="Q56" i="4"/>
  <c r="B60" i="3"/>
  <c r="Q60" i="3" s="1"/>
  <c r="B68" i="4"/>
  <c r="B16" i="15"/>
  <c r="BU13" i="15"/>
  <c r="V13" i="15"/>
  <c r="CP67" i="4"/>
  <c r="AE67" i="4"/>
  <c r="E12" i="3"/>
  <c r="D12" i="3" s="1"/>
  <c r="E57" i="3"/>
  <c r="D57" i="3" s="1"/>
  <c r="M13" i="3"/>
  <c r="T13" i="3"/>
  <c r="L13" i="3"/>
  <c r="G13" i="3"/>
  <c r="R13" i="3"/>
  <c r="V13" i="3"/>
  <c r="F13" i="3"/>
  <c r="K13" i="3"/>
  <c r="J13" i="3"/>
  <c r="U13" i="3"/>
  <c r="CA13" i="4"/>
  <c r="CB13" i="4" s="1"/>
  <c r="H13" i="3"/>
  <c r="N13" i="3"/>
  <c r="S13" i="3"/>
  <c r="I13" i="3"/>
  <c r="K58" i="3"/>
  <c r="F58" i="3"/>
  <c r="H58" i="3"/>
  <c r="M58" i="3"/>
  <c r="R58" i="3"/>
  <c r="CA66" i="4"/>
  <c r="CB66" i="4" s="1"/>
  <c r="J58" i="3"/>
  <c r="I58" i="3"/>
  <c r="T58" i="3"/>
  <c r="U58" i="3"/>
  <c r="L58" i="3"/>
  <c r="G58" i="3"/>
  <c r="N58" i="3"/>
  <c r="S58" i="3"/>
  <c r="V58" i="3"/>
  <c r="W57" i="3"/>
  <c r="CP14" i="4"/>
  <c r="AE14" i="4"/>
  <c r="B17" i="3"/>
  <c r="Q17" i="3" s="1"/>
  <c r="W12" i="3"/>
  <c r="BJ12" i="15"/>
  <c r="AZ12" i="15"/>
  <c r="L104" i="3"/>
  <c r="F104" i="3"/>
  <c r="N104" i="3"/>
  <c r="CA120" i="4"/>
  <c r="CB120" i="4" s="1"/>
  <c r="M104" i="3"/>
  <c r="J104" i="3"/>
  <c r="H104" i="3"/>
  <c r="U104" i="3"/>
  <c r="G104" i="3"/>
  <c r="T104" i="3"/>
  <c r="I104" i="3"/>
  <c r="V104" i="3"/>
  <c r="R104" i="3"/>
  <c r="S104" i="3"/>
  <c r="K104" i="3"/>
  <c r="E103" i="3"/>
  <c r="D103" i="3" s="1"/>
  <c r="AE121" i="4"/>
  <c r="CP121" i="4"/>
  <c r="W103" i="3"/>
  <c r="B19" i="4" l="1"/>
  <c r="DA17" i="20"/>
  <c r="U2" i="4"/>
  <c r="S110" i="4"/>
  <c r="AF2" i="19"/>
  <c r="AV110" i="4"/>
  <c r="AR2" i="19"/>
  <c r="BR110" i="4"/>
  <c r="BJ16" i="19"/>
  <c r="AZ16" i="19"/>
  <c r="B127" i="4"/>
  <c r="BB17" i="19"/>
  <c r="B18" i="19"/>
  <c r="V17" i="19"/>
  <c r="BA17" i="19" s="1" a="1"/>
  <c r="BA17" i="19" s="1"/>
  <c r="BC17" i="19" s="1"/>
  <c r="BU17" i="19"/>
  <c r="CD16" i="20"/>
  <c r="CN16" i="20"/>
  <c r="B18" i="20"/>
  <c r="AE17" i="20"/>
  <c r="CE17" i="20" s="1" a="1"/>
  <c r="CE17" i="20" s="1"/>
  <c r="CG17" i="20" s="1"/>
  <c r="CF17" i="20"/>
  <c r="BF56" i="4"/>
  <c r="AL2" i="15"/>
  <c r="AT56" i="4"/>
  <c r="AE2" i="15"/>
  <c r="L2" i="15"/>
  <c r="S56" i="4"/>
  <c r="E13" i="3"/>
  <c r="D13" i="3" s="1"/>
  <c r="CP18" i="4"/>
  <c r="AE18" i="4"/>
  <c r="W58" i="3"/>
  <c r="Y43" i="3"/>
  <c r="F14" i="3"/>
  <c r="K14" i="3"/>
  <c r="M14" i="3"/>
  <c r="J14" i="3"/>
  <c r="V14" i="3"/>
  <c r="T14" i="3"/>
  <c r="R14" i="3"/>
  <c r="I14" i="3"/>
  <c r="U14" i="3"/>
  <c r="N14" i="3"/>
  <c r="Y34" i="3"/>
  <c r="H14" i="3"/>
  <c r="L14" i="3"/>
  <c r="S14" i="3"/>
  <c r="G14" i="3"/>
  <c r="E58" i="3"/>
  <c r="D58" i="3" s="1"/>
  <c r="B18" i="3"/>
  <c r="Q18" i="3" s="1"/>
  <c r="W13" i="3"/>
  <c r="K59" i="3"/>
  <c r="I59" i="3"/>
  <c r="V59" i="3"/>
  <c r="M59" i="3"/>
  <c r="H59" i="3"/>
  <c r="F59" i="3"/>
  <c r="J59" i="3"/>
  <c r="R59" i="3"/>
  <c r="N59" i="3"/>
  <c r="U59" i="3"/>
  <c r="L59" i="3"/>
  <c r="T59" i="3"/>
  <c r="S59" i="3"/>
  <c r="G59" i="3"/>
  <c r="CA67" i="4"/>
  <c r="CB67" i="4" s="1"/>
  <c r="B17" i="15"/>
  <c r="BU16" i="15"/>
  <c r="BB16" i="15"/>
  <c r="B72" i="4"/>
  <c r="V16" i="15"/>
  <c r="BA16" i="15" s="1" a="1"/>
  <c r="BA16" i="15" s="1"/>
  <c r="BC16" i="15" s="1"/>
  <c r="B63" i="3"/>
  <c r="Q63" i="3" s="1"/>
  <c r="CP68" i="4"/>
  <c r="AE68" i="4"/>
  <c r="W104" i="3"/>
  <c r="E104" i="3"/>
  <c r="D104" i="3" s="1"/>
  <c r="AE122" i="4"/>
  <c r="CP122" i="4"/>
  <c r="K105" i="3"/>
  <c r="I105" i="3"/>
  <c r="H105" i="3"/>
  <c r="J105" i="3"/>
  <c r="V105" i="3"/>
  <c r="U105" i="3"/>
  <c r="M105" i="3"/>
  <c r="CA121" i="4"/>
  <c r="CB121" i="4" s="1"/>
  <c r="R105" i="3"/>
  <c r="L105" i="3"/>
  <c r="T105" i="3"/>
  <c r="N105" i="3"/>
  <c r="G105" i="3"/>
  <c r="F105" i="3"/>
  <c r="S105" i="3"/>
  <c r="B20" i="4" l="1"/>
  <c r="DA18" i="20"/>
  <c r="V2" i="4"/>
  <c r="V110" i="4" s="1"/>
  <c r="U110" i="4"/>
  <c r="BT110" i="4"/>
  <c r="AS2" i="19"/>
  <c r="BV110" i="4" s="1"/>
  <c r="AG2" i="19"/>
  <c r="AZ110" i="4" s="1"/>
  <c r="AX110" i="4"/>
  <c r="AZ17" i="19"/>
  <c r="BJ17" i="19"/>
  <c r="B128" i="4"/>
  <c r="V18" i="19"/>
  <c r="BA18" i="19" s="1" a="1"/>
  <c r="BA18" i="19" s="1"/>
  <c r="BC18" i="19" s="1"/>
  <c r="BB18" i="19"/>
  <c r="BU18" i="19"/>
  <c r="B19" i="19"/>
  <c r="CD17" i="20"/>
  <c r="CN17" i="20"/>
  <c r="B19" i="20"/>
  <c r="AE18" i="20"/>
  <c r="CE18" i="20" s="1" a="1"/>
  <c r="CE18" i="20" s="1"/>
  <c r="CG18" i="20" s="1"/>
  <c r="CF18" i="20"/>
  <c r="AV56" i="4"/>
  <c r="AF2" i="15"/>
  <c r="AM2" i="15"/>
  <c r="BH56" i="4"/>
  <c r="U56" i="4"/>
  <c r="M2" i="15"/>
  <c r="V56" i="4" s="1"/>
  <c r="AE72" i="4"/>
  <c r="CP72" i="4"/>
  <c r="BB17" i="15"/>
  <c r="B73" i="4"/>
  <c r="B64" i="3"/>
  <c r="Q64" i="3" s="1"/>
  <c r="V17" i="15"/>
  <c r="BA17" i="15" s="1" a="1"/>
  <c r="BA17" i="15" s="1"/>
  <c r="BC17" i="15" s="1"/>
  <c r="B18" i="15"/>
  <c r="BU17" i="15"/>
  <c r="W14" i="3"/>
  <c r="B19" i="3"/>
  <c r="Q19" i="3" s="1"/>
  <c r="AE19" i="4"/>
  <c r="CP19" i="4"/>
  <c r="E14" i="3"/>
  <c r="D14" i="3" s="1"/>
  <c r="W59" i="3"/>
  <c r="U60" i="3"/>
  <c r="R60" i="3"/>
  <c r="H60" i="3"/>
  <c r="L60" i="3"/>
  <c r="Y80" i="3"/>
  <c r="J60" i="3"/>
  <c r="T60" i="3"/>
  <c r="N60" i="3"/>
  <c r="S60" i="3"/>
  <c r="G60" i="3"/>
  <c r="V60" i="3"/>
  <c r="K60" i="3"/>
  <c r="I60" i="3"/>
  <c r="M60" i="3"/>
  <c r="F60" i="3"/>
  <c r="Y89" i="3"/>
  <c r="E59" i="3"/>
  <c r="D59" i="3" s="1"/>
  <c r="J17" i="3"/>
  <c r="U17" i="3"/>
  <c r="N17" i="3"/>
  <c r="V17" i="3"/>
  <c r="G17" i="3"/>
  <c r="I17" i="3"/>
  <c r="K17" i="3"/>
  <c r="M17" i="3"/>
  <c r="S17" i="3"/>
  <c r="H17" i="3"/>
  <c r="F17" i="3"/>
  <c r="L17" i="3"/>
  <c r="CA18" i="4"/>
  <c r="CB18" i="4" s="1"/>
  <c r="R17" i="3"/>
  <c r="T17" i="3"/>
  <c r="BJ16" i="15"/>
  <c r="AZ16" i="15"/>
  <c r="L106" i="3"/>
  <c r="R106" i="3"/>
  <c r="K106" i="3"/>
  <c r="F106" i="3"/>
  <c r="N106" i="3"/>
  <c r="H106" i="3"/>
  <c r="T106" i="3"/>
  <c r="G106" i="3"/>
  <c r="J106" i="3"/>
  <c r="U106" i="3"/>
  <c r="Y126" i="3"/>
  <c r="I106" i="3"/>
  <c r="V106" i="3"/>
  <c r="S106" i="3"/>
  <c r="M106" i="3"/>
  <c r="Y135" i="3"/>
  <c r="CP126" i="4"/>
  <c r="AE126" i="4"/>
  <c r="E105" i="3"/>
  <c r="D105" i="3" s="1"/>
  <c r="W105" i="3"/>
  <c r="B21" i="4" l="1"/>
  <c r="DA19" i="20"/>
  <c r="B129" i="4"/>
  <c r="V19" i="19"/>
  <c r="BA19" i="19" s="1" a="1"/>
  <c r="BA19" i="19" s="1"/>
  <c r="BC19" i="19" s="1"/>
  <c r="BB19" i="19"/>
  <c r="BU19" i="19"/>
  <c r="B20" i="19"/>
  <c r="AZ18" i="19"/>
  <c r="BJ18" i="19"/>
  <c r="CD18" i="20"/>
  <c r="CN18" i="20"/>
  <c r="CF19" i="20"/>
  <c r="B20" i="20"/>
  <c r="AE19" i="20"/>
  <c r="CE19" i="20" s="1" a="1"/>
  <c r="CE19" i="20" s="1"/>
  <c r="CG19" i="20" s="1"/>
  <c r="BJ56" i="4"/>
  <c r="AN2" i="15"/>
  <c r="AG2" i="15"/>
  <c r="AZ56" i="4" s="1"/>
  <c r="AX56" i="4"/>
  <c r="M18" i="3"/>
  <c r="U18" i="3"/>
  <c r="J18" i="3"/>
  <c r="L18" i="3"/>
  <c r="S18" i="3"/>
  <c r="G18" i="3"/>
  <c r="N18" i="3"/>
  <c r="H18" i="3"/>
  <c r="V18" i="3"/>
  <c r="CA19" i="4"/>
  <c r="CB19" i="4" s="1"/>
  <c r="R18" i="3"/>
  <c r="K18" i="3"/>
  <c r="I18" i="3"/>
  <c r="T18" i="3"/>
  <c r="F18" i="3"/>
  <c r="B20" i="3"/>
  <c r="Q20" i="3" s="1"/>
  <c r="CP20" i="4"/>
  <c r="AE20" i="4"/>
  <c r="W60" i="3"/>
  <c r="B74" i="4"/>
  <c r="V18" i="15"/>
  <c r="BA18" i="15" s="1" a="1"/>
  <c r="BA18" i="15" s="1"/>
  <c r="BC18" i="15" s="1"/>
  <c r="BU18" i="15"/>
  <c r="B19" i="15"/>
  <c r="B65" i="3"/>
  <c r="Q65" i="3" s="1"/>
  <c r="BB18" i="15"/>
  <c r="BJ17" i="15"/>
  <c r="AZ17" i="15"/>
  <c r="W17" i="3"/>
  <c r="E60" i="3"/>
  <c r="D60" i="3" s="1"/>
  <c r="AE73" i="4"/>
  <c r="CP73" i="4"/>
  <c r="E17" i="3"/>
  <c r="D17" i="3" s="1"/>
  <c r="R63" i="3"/>
  <c r="L63" i="3"/>
  <c r="U63" i="3"/>
  <c r="N63" i="3"/>
  <c r="CA72" i="4"/>
  <c r="CB72" i="4" s="1"/>
  <c r="H63" i="3"/>
  <c r="T63" i="3"/>
  <c r="J63" i="3"/>
  <c r="S63" i="3"/>
  <c r="G63" i="3"/>
  <c r="K63" i="3"/>
  <c r="I63" i="3"/>
  <c r="F63" i="3"/>
  <c r="V63" i="3"/>
  <c r="M63" i="3"/>
  <c r="L109" i="3"/>
  <c r="G109" i="3"/>
  <c r="V109" i="3"/>
  <c r="H109" i="3"/>
  <c r="T109" i="3"/>
  <c r="S109" i="3"/>
  <c r="I109" i="3"/>
  <c r="CA126" i="4"/>
  <c r="CB126" i="4" s="1"/>
  <c r="N109" i="3"/>
  <c r="K109" i="3"/>
  <c r="M109" i="3"/>
  <c r="F109" i="3"/>
  <c r="R109" i="3"/>
  <c r="U109" i="3"/>
  <c r="J109" i="3"/>
  <c r="E106" i="3"/>
  <c r="D106" i="3" s="1"/>
  <c r="W106" i="3"/>
  <c r="AE127" i="4"/>
  <c r="CP127" i="4"/>
  <c r="B22" i="4" l="1"/>
  <c r="DA20" i="20"/>
  <c r="B130" i="4"/>
  <c r="BU20" i="19"/>
  <c r="V20" i="19"/>
  <c r="BA20" i="19" s="1" a="1"/>
  <c r="BA20" i="19" s="1"/>
  <c r="BC20" i="19" s="1"/>
  <c r="B21" i="19"/>
  <c r="BB20" i="19"/>
  <c r="AZ19" i="19"/>
  <c r="BJ19" i="19"/>
  <c r="CD19" i="20"/>
  <c r="CN19" i="20"/>
  <c r="CF20" i="20"/>
  <c r="B21" i="20"/>
  <c r="AE20" i="20"/>
  <c r="CE20" i="20" s="1" a="1"/>
  <c r="CE20" i="20" s="1"/>
  <c r="CG20" i="20" s="1"/>
  <c r="BL56" i="4"/>
  <c r="AO2" i="15"/>
  <c r="E18" i="3"/>
  <c r="D18" i="3" s="1"/>
  <c r="BB19" i="15"/>
  <c r="B66" i="3"/>
  <c r="Q66" i="3" s="1"/>
  <c r="B75" i="4"/>
  <c r="BU19" i="15"/>
  <c r="V19" i="15"/>
  <c r="BA19" i="15" s="1" a="1"/>
  <c r="BA19" i="15" s="1"/>
  <c r="BC19" i="15" s="1"/>
  <c r="B20" i="15"/>
  <c r="AZ18" i="15"/>
  <c r="BJ18" i="15"/>
  <c r="CP74" i="4"/>
  <c r="AE74" i="4"/>
  <c r="W18" i="3"/>
  <c r="K19" i="3"/>
  <c r="H19" i="3"/>
  <c r="J19" i="3"/>
  <c r="U19" i="3"/>
  <c r="R19" i="3"/>
  <c r="G19" i="3"/>
  <c r="L19" i="3"/>
  <c r="I19" i="3"/>
  <c r="CA20" i="4"/>
  <c r="CB20" i="4" s="1"/>
  <c r="M19" i="3"/>
  <c r="F19" i="3"/>
  <c r="T19" i="3"/>
  <c r="S19" i="3"/>
  <c r="N19" i="3"/>
  <c r="V19" i="3"/>
  <c r="W63" i="3"/>
  <c r="T64" i="3"/>
  <c r="H64" i="3"/>
  <c r="M64" i="3"/>
  <c r="S64" i="3"/>
  <c r="J64" i="3"/>
  <c r="G64" i="3"/>
  <c r="U64" i="3"/>
  <c r="L64" i="3"/>
  <c r="I64" i="3"/>
  <c r="N64" i="3"/>
  <c r="V64" i="3"/>
  <c r="R64" i="3"/>
  <c r="K64" i="3"/>
  <c r="F64" i="3"/>
  <c r="CA73" i="4"/>
  <c r="CB73" i="4" s="1"/>
  <c r="CP21" i="4"/>
  <c r="AE21" i="4"/>
  <c r="E63" i="3"/>
  <c r="D63" i="3" s="1"/>
  <c r="B21" i="3"/>
  <c r="Q21" i="3" s="1"/>
  <c r="W109" i="3"/>
  <c r="E109" i="3"/>
  <c r="D109" i="3" s="1"/>
  <c r="J110" i="3"/>
  <c r="N110" i="3"/>
  <c r="K110" i="3"/>
  <c r="L110" i="3"/>
  <c r="T110" i="3"/>
  <c r="H110" i="3"/>
  <c r="G110" i="3"/>
  <c r="S110" i="3"/>
  <c r="M110" i="3"/>
  <c r="CA127" i="4"/>
  <c r="CB127" i="4" s="1"/>
  <c r="I110" i="3"/>
  <c r="V110" i="3"/>
  <c r="F110" i="3"/>
  <c r="U110" i="3"/>
  <c r="R110" i="3"/>
  <c r="CP128" i="4"/>
  <c r="AE128" i="4"/>
  <c r="B23" i="4" l="1"/>
  <c r="DA21" i="20"/>
  <c r="B131" i="4"/>
  <c r="BU21" i="19"/>
  <c r="V21" i="19"/>
  <c r="BA21" i="19" s="1" a="1"/>
  <c r="BA21" i="19" s="1"/>
  <c r="BC21" i="19" s="1"/>
  <c r="BB21" i="19"/>
  <c r="B22" i="19"/>
  <c r="BJ20" i="19"/>
  <c r="AZ20" i="19"/>
  <c r="CD20" i="20"/>
  <c r="CN20" i="20"/>
  <c r="AE21" i="20"/>
  <c r="CE21" i="20" s="1" a="1"/>
  <c r="CE21" i="20" s="1"/>
  <c r="CG21" i="20" s="1"/>
  <c r="B22" i="20"/>
  <c r="CF21" i="20"/>
  <c r="AP2" i="15"/>
  <c r="BN56" i="4"/>
  <c r="B22" i="3"/>
  <c r="Q22" i="3" s="1"/>
  <c r="W19" i="3"/>
  <c r="L20" i="3"/>
  <c r="K20" i="3"/>
  <c r="F20" i="3"/>
  <c r="T20" i="3"/>
  <c r="S20" i="3"/>
  <c r="V20" i="3"/>
  <c r="CA21" i="4"/>
  <c r="CB21" i="4" s="1"/>
  <c r="H20" i="3"/>
  <c r="J20" i="3"/>
  <c r="N20" i="3"/>
  <c r="M20" i="3"/>
  <c r="U20" i="3"/>
  <c r="G20" i="3"/>
  <c r="I20" i="3"/>
  <c r="R20" i="3"/>
  <c r="G65" i="3"/>
  <c r="CA74" i="4"/>
  <c r="CB74" i="4" s="1"/>
  <c r="R65" i="3"/>
  <c r="K65" i="3"/>
  <c r="F65" i="3"/>
  <c r="U65" i="3"/>
  <c r="N65" i="3"/>
  <c r="H65" i="3"/>
  <c r="L65" i="3"/>
  <c r="I65" i="3"/>
  <c r="J65" i="3"/>
  <c r="T65" i="3"/>
  <c r="S65" i="3"/>
  <c r="M65" i="3"/>
  <c r="V65" i="3"/>
  <c r="E64" i="3"/>
  <c r="D64" i="3" s="1"/>
  <c r="W64" i="3"/>
  <c r="E19" i="3"/>
  <c r="D19" i="3" s="1"/>
  <c r="V20" i="15"/>
  <c r="BA20" i="15" s="1" a="1"/>
  <c r="BA20" i="15" s="1"/>
  <c r="BC20" i="15" s="1"/>
  <c r="B21" i="15"/>
  <c r="BU20" i="15"/>
  <c r="B76" i="4"/>
  <c r="B67" i="3"/>
  <c r="Q67" i="3" s="1"/>
  <c r="BB20" i="15"/>
  <c r="AZ19" i="15"/>
  <c r="BJ19" i="15"/>
  <c r="AE75" i="4"/>
  <c r="CP75" i="4"/>
  <c r="CP22" i="4"/>
  <c r="AE22" i="4"/>
  <c r="CA128" i="4"/>
  <c r="CB128" i="4" s="1"/>
  <c r="I111" i="3"/>
  <c r="T111" i="3"/>
  <c r="N111" i="3"/>
  <c r="U111" i="3"/>
  <c r="G111" i="3"/>
  <c r="K111" i="3"/>
  <c r="H111" i="3"/>
  <c r="L111" i="3"/>
  <c r="F111" i="3"/>
  <c r="V111" i="3"/>
  <c r="S111" i="3"/>
  <c r="M111" i="3"/>
  <c r="J111" i="3"/>
  <c r="R111" i="3"/>
  <c r="AE129" i="4"/>
  <c r="CP129" i="4"/>
  <c r="W110" i="3"/>
  <c r="E110" i="3"/>
  <c r="D110" i="3" s="1"/>
  <c r="B24" i="4" l="1"/>
  <c r="DA22" i="20"/>
  <c r="B132" i="4"/>
  <c r="BU22" i="19"/>
  <c r="V22" i="19"/>
  <c r="B25" i="19"/>
  <c r="BJ21" i="19"/>
  <c r="AZ21" i="19"/>
  <c r="B25" i="20"/>
  <c r="AE22" i="20"/>
  <c r="CN21" i="20"/>
  <c r="CD21" i="20"/>
  <c r="AQ2" i="15"/>
  <c r="BP56" i="4"/>
  <c r="CP76" i="4"/>
  <c r="AE76" i="4"/>
  <c r="E65" i="3"/>
  <c r="D65" i="3" s="1"/>
  <c r="BB21" i="15"/>
  <c r="B77" i="4"/>
  <c r="B68" i="3"/>
  <c r="Q68" i="3" s="1"/>
  <c r="BU21" i="15"/>
  <c r="V21" i="15"/>
  <c r="BA21" i="15" s="1" a="1"/>
  <c r="BA21" i="15" s="1"/>
  <c r="BC21" i="15" s="1"/>
  <c r="B22" i="15"/>
  <c r="E20" i="3"/>
  <c r="D20" i="3" s="1"/>
  <c r="BJ20" i="15"/>
  <c r="AZ20" i="15"/>
  <c r="W65" i="3"/>
  <c r="K21" i="3"/>
  <c r="U21" i="3"/>
  <c r="F21" i="3"/>
  <c r="H21" i="3"/>
  <c r="CA22" i="4"/>
  <c r="CB22" i="4" s="1"/>
  <c r="T21" i="3"/>
  <c r="S21" i="3"/>
  <c r="V21" i="3"/>
  <c r="M21" i="3"/>
  <c r="I21" i="3"/>
  <c r="J21" i="3"/>
  <c r="R21" i="3"/>
  <c r="L21" i="3"/>
  <c r="N21" i="3"/>
  <c r="G21" i="3"/>
  <c r="W20" i="3"/>
  <c r="V66" i="3"/>
  <c r="M66" i="3"/>
  <c r="CA75" i="4"/>
  <c r="CB75" i="4" s="1"/>
  <c r="I66" i="3"/>
  <c r="U66" i="3"/>
  <c r="R66" i="3"/>
  <c r="L66" i="3"/>
  <c r="J66" i="3"/>
  <c r="G66" i="3"/>
  <c r="F66" i="3"/>
  <c r="H66" i="3"/>
  <c r="N66" i="3"/>
  <c r="K66" i="3"/>
  <c r="S66" i="3"/>
  <c r="T66" i="3"/>
  <c r="CP23" i="4"/>
  <c r="AE23" i="4"/>
  <c r="B23" i="3"/>
  <c r="Q23" i="3" s="1"/>
  <c r="W111" i="3"/>
  <c r="E111" i="3"/>
  <c r="D111" i="3" s="1"/>
  <c r="CP130" i="4"/>
  <c r="AE130" i="4"/>
  <c r="V112" i="3"/>
  <c r="G112" i="3"/>
  <c r="M112" i="3"/>
  <c r="S112" i="3"/>
  <c r="H112" i="3"/>
  <c r="J112" i="3"/>
  <c r="K112" i="3"/>
  <c r="R112" i="3"/>
  <c r="CA129" i="4"/>
  <c r="CB129" i="4" s="1"/>
  <c r="T112" i="3"/>
  <c r="U112" i="3"/>
  <c r="F112" i="3"/>
  <c r="L112" i="3"/>
  <c r="I112" i="3"/>
  <c r="N112" i="3"/>
  <c r="B28" i="4" l="1"/>
  <c r="DA25" i="20"/>
  <c r="B136" i="4"/>
  <c r="BB25" i="19"/>
  <c r="V25" i="19"/>
  <c r="BA25" i="19" s="1" a="1"/>
  <c r="BA25" i="19" s="1"/>
  <c r="BC25" i="19" s="1"/>
  <c r="B26" i="19"/>
  <c r="BU25" i="19"/>
  <c r="B26" i="20"/>
  <c r="AE25" i="20"/>
  <c r="CE25" i="20" s="1" a="1"/>
  <c r="CE25" i="20" s="1"/>
  <c r="CG25" i="20" s="1"/>
  <c r="CF25" i="20"/>
  <c r="BR56" i="4"/>
  <c r="AR2" i="15"/>
  <c r="E21" i="3"/>
  <c r="D21" i="3" s="1"/>
  <c r="B35" i="3"/>
  <c r="Q35" i="3" s="1"/>
  <c r="B26" i="3"/>
  <c r="Q26" i="3" s="1"/>
  <c r="E66" i="3"/>
  <c r="D66" i="3" s="1"/>
  <c r="W21" i="3"/>
  <c r="V22" i="15"/>
  <c r="B25" i="15"/>
  <c r="BU22" i="15"/>
  <c r="B69" i="3"/>
  <c r="Q69" i="3" s="1"/>
  <c r="B78" i="4"/>
  <c r="I22" i="3"/>
  <c r="V22" i="3"/>
  <c r="G22" i="3"/>
  <c r="L22" i="3"/>
  <c r="N22" i="3"/>
  <c r="K22" i="3"/>
  <c r="H22" i="3"/>
  <c r="R22" i="3"/>
  <c r="M22" i="3"/>
  <c r="F22" i="3"/>
  <c r="U22" i="3"/>
  <c r="T22" i="3"/>
  <c r="CA23" i="4"/>
  <c r="CB23" i="4" s="1"/>
  <c r="J22" i="3"/>
  <c r="S22" i="3"/>
  <c r="AZ21" i="15"/>
  <c r="BJ21" i="15"/>
  <c r="W66" i="3"/>
  <c r="CP77" i="4"/>
  <c r="AE77" i="4"/>
  <c r="AE24" i="4"/>
  <c r="CP24" i="4"/>
  <c r="T67" i="3"/>
  <c r="CA76" i="4"/>
  <c r="CB76" i="4" s="1"/>
  <c r="G67" i="3"/>
  <c r="I67" i="3"/>
  <c r="S67" i="3"/>
  <c r="M67" i="3"/>
  <c r="K67" i="3"/>
  <c r="H67" i="3"/>
  <c r="F67" i="3"/>
  <c r="U67" i="3"/>
  <c r="J67" i="3"/>
  <c r="R67" i="3"/>
  <c r="L67" i="3"/>
  <c r="N67" i="3"/>
  <c r="V67" i="3"/>
  <c r="J113" i="3"/>
  <c r="K113" i="3"/>
  <c r="N113" i="3"/>
  <c r="V113" i="3"/>
  <c r="T113" i="3"/>
  <c r="R113" i="3"/>
  <c r="G113" i="3"/>
  <c r="S113" i="3"/>
  <c r="I113" i="3"/>
  <c r="M113" i="3"/>
  <c r="CA130" i="4"/>
  <c r="CB130" i="4" s="1"/>
  <c r="L113" i="3"/>
  <c r="F113" i="3"/>
  <c r="U113" i="3"/>
  <c r="H113" i="3"/>
  <c r="E112" i="3"/>
  <c r="D112" i="3" s="1"/>
  <c r="W112" i="3"/>
  <c r="CP131" i="4"/>
  <c r="AE131" i="4"/>
  <c r="B29" i="4" l="1"/>
  <c r="DA26" i="20"/>
  <c r="B137" i="4"/>
  <c r="BU26" i="19"/>
  <c r="B27" i="19"/>
  <c r="V26" i="19"/>
  <c r="BA26" i="19" s="1" a="1"/>
  <c r="BA26" i="19" s="1"/>
  <c r="BC26" i="19" s="1"/>
  <c r="BB26" i="19"/>
  <c r="BJ25" i="19"/>
  <c r="AZ25" i="19"/>
  <c r="CN25" i="20"/>
  <c r="CD25" i="20"/>
  <c r="AE26" i="20"/>
  <c r="CE26" i="20" s="1" a="1"/>
  <c r="CE26" i="20" s="1"/>
  <c r="CG26" i="20" s="1"/>
  <c r="CF26" i="20"/>
  <c r="B27" i="20"/>
  <c r="AS2" i="15"/>
  <c r="BT56" i="4"/>
  <c r="W67" i="3"/>
  <c r="AE78" i="4"/>
  <c r="CP78" i="4"/>
  <c r="E67" i="3"/>
  <c r="D67" i="3" s="1"/>
  <c r="BB25" i="15"/>
  <c r="B82" i="4"/>
  <c r="B72" i="3"/>
  <c r="Q72" i="3" s="1"/>
  <c r="V25" i="15"/>
  <c r="BA25" i="15" s="1" a="1"/>
  <c r="BA25" i="15" s="1"/>
  <c r="BC25" i="15" s="1"/>
  <c r="B26" i="15"/>
  <c r="BU25" i="15"/>
  <c r="E22" i="3"/>
  <c r="D22" i="3" s="1"/>
  <c r="W22" i="3"/>
  <c r="K23" i="3"/>
  <c r="G23" i="3"/>
  <c r="L23" i="3"/>
  <c r="T23" i="3"/>
  <c r="U23" i="3"/>
  <c r="H23" i="3"/>
  <c r="I23" i="3"/>
  <c r="R23" i="3"/>
  <c r="M23" i="3"/>
  <c r="F23" i="3"/>
  <c r="N23" i="3"/>
  <c r="V23" i="3"/>
  <c r="J23" i="3"/>
  <c r="S23" i="3"/>
  <c r="CP28" i="4"/>
  <c r="AE28" i="4"/>
  <c r="H68" i="3"/>
  <c r="R68" i="3"/>
  <c r="K68" i="3"/>
  <c r="CA77" i="4"/>
  <c r="CB77" i="4" s="1"/>
  <c r="N68" i="3"/>
  <c r="G68" i="3"/>
  <c r="T68" i="3"/>
  <c r="V68" i="3"/>
  <c r="S68" i="3"/>
  <c r="M68" i="3"/>
  <c r="I68" i="3"/>
  <c r="F68" i="3"/>
  <c r="J68" i="3"/>
  <c r="L68" i="3"/>
  <c r="U68" i="3"/>
  <c r="B27" i="3"/>
  <c r="Q27" i="3" s="1"/>
  <c r="E113" i="3"/>
  <c r="D113" i="3" s="1"/>
  <c r="W113" i="3"/>
  <c r="CA131" i="4"/>
  <c r="CB131" i="4" s="1"/>
  <c r="R114" i="3"/>
  <c r="J114" i="3"/>
  <c r="U114" i="3"/>
  <c r="L114" i="3"/>
  <c r="V114" i="3"/>
  <c r="H114" i="3"/>
  <c r="T114" i="3"/>
  <c r="S114" i="3"/>
  <c r="N114" i="3"/>
  <c r="I114" i="3"/>
  <c r="K114" i="3"/>
  <c r="F114" i="3"/>
  <c r="M114" i="3"/>
  <c r="G114" i="3"/>
  <c r="AE132" i="4"/>
  <c r="CP132" i="4"/>
  <c r="B30" i="4" l="1"/>
  <c r="DA27" i="20"/>
  <c r="BJ26" i="19"/>
  <c r="AZ26" i="19"/>
  <c r="B138" i="4"/>
  <c r="BB27" i="19"/>
  <c r="BU27" i="19"/>
  <c r="B28" i="19"/>
  <c r="V27" i="19"/>
  <c r="BA27" i="19" s="1" a="1"/>
  <c r="BA27" i="19" s="1"/>
  <c r="BC27" i="19" s="1"/>
  <c r="CF27" i="20"/>
  <c r="B28" i="20"/>
  <c r="AE27" i="20"/>
  <c r="CE27" i="20" s="1" a="1"/>
  <c r="CE27" i="20" s="1"/>
  <c r="CG27" i="20" s="1"/>
  <c r="CN26" i="20"/>
  <c r="CD26" i="20"/>
  <c r="E68" i="3"/>
  <c r="D68" i="3" s="1"/>
  <c r="B28" i="3"/>
  <c r="Q28" i="3" s="1"/>
  <c r="W68" i="3"/>
  <c r="U26" i="3"/>
  <c r="L26" i="3"/>
  <c r="J26" i="3"/>
  <c r="G26" i="3"/>
  <c r="CA28" i="4"/>
  <c r="CB28" i="4" s="1"/>
  <c r="N26" i="3"/>
  <c r="I26" i="3"/>
  <c r="S26" i="3"/>
  <c r="R26" i="3"/>
  <c r="H26" i="3"/>
  <c r="T26" i="3"/>
  <c r="K26" i="3"/>
  <c r="M26" i="3"/>
  <c r="V26" i="3"/>
  <c r="F26" i="3"/>
  <c r="V26" i="15"/>
  <c r="BA26" i="15" s="1" a="1"/>
  <c r="BA26" i="15" s="1"/>
  <c r="BC26" i="15" s="1"/>
  <c r="B27" i="15"/>
  <c r="BU26" i="15"/>
  <c r="BB26" i="15"/>
  <c r="B73" i="3"/>
  <c r="Q73" i="3" s="1"/>
  <c r="B83" i="4"/>
  <c r="E23" i="3"/>
  <c r="D23" i="3" s="1"/>
  <c r="AZ25" i="15"/>
  <c r="BJ25" i="15"/>
  <c r="W23" i="3"/>
  <c r="AE82" i="4"/>
  <c r="CP82" i="4"/>
  <c r="H69" i="3"/>
  <c r="K69" i="3"/>
  <c r="R69" i="3"/>
  <c r="M69" i="3"/>
  <c r="J69" i="3"/>
  <c r="F69" i="3"/>
  <c r="N69" i="3"/>
  <c r="L69" i="3"/>
  <c r="I69" i="3"/>
  <c r="T69" i="3"/>
  <c r="S69" i="3"/>
  <c r="V69" i="3"/>
  <c r="G69" i="3"/>
  <c r="U69" i="3"/>
  <c r="E114" i="3"/>
  <c r="D114" i="3" s="1"/>
  <c r="CP29" i="4"/>
  <c r="AE29" i="4"/>
  <c r="AE136" i="4"/>
  <c r="CP136" i="4"/>
  <c r="J115" i="3"/>
  <c r="N115" i="3"/>
  <c r="I115" i="3"/>
  <c r="L115" i="3"/>
  <c r="T115" i="3"/>
  <c r="V115" i="3"/>
  <c r="G115" i="3"/>
  <c r="K115" i="3"/>
  <c r="S115" i="3"/>
  <c r="M115" i="3"/>
  <c r="H115" i="3"/>
  <c r="F115" i="3"/>
  <c r="U115" i="3"/>
  <c r="R115" i="3"/>
  <c r="W114" i="3"/>
  <c r="B31" i="4" l="1"/>
  <c r="DA28" i="20"/>
  <c r="BJ27" i="19"/>
  <c r="AZ27" i="19"/>
  <c r="B139" i="4"/>
  <c r="BU28" i="19"/>
  <c r="V28" i="19"/>
  <c r="BA28" i="19" s="1" a="1"/>
  <c r="BA28" i="19" s="1"/>
  <c r="BC28" i="19" s="1"/>
  <c r="BB28" i="19"/>
  <c r="B29" i="19"/>
  <c r="CN27" i="20"/>
  <c r="CD27" i="20"/>
  <c r="B29" i="20"/>
  <c r="AE28" i="20"/>
  <c r="CE28" i="20" s="1" a="1"/>
  <c r="CE28" i="20" s="1"/>
  <c r="CG28" i="20" s="1"/>
  <c r="CF28" i="20"/>
  <c r="W26" i="3"/>
  <c r="CP83" i="4"/>
  <c r="AE83" i="4"/>
  <c r="E69" i="3"/>
  <c r="D69" i="3" s="1"/>
  <c r="V27" i="15"/>
  <c r="BA27" i="15" s="1" a="1"/>
  <c r="BA27" i="15" s="1"/>
  <c r="BC27" i="15" s="1"/>
  <c r="BB27" i="15"/>
  <c r="B84" i="4"/>
  <c r="B74" i="3"/>
  <c r="Q74" i="3" s="1"/>
  <c r="BU27" i="15"/>
  <c r="B28" i="15"/>
  <c r="BJ26" i="15"/>
  <c r="AZ26" i="15"/>
  <c r="E26" i="3"/>
  <c r="D26" i="3" s="1"/>
  <c r="B29" i="3"/>
  <c r="Q29" i="3" s="1"/>
  <c r="F27" i="3"/>
  <c r="H27" i="3"/>
  <c r="M27" i="3"/>
  <c r="J27" i="3"/>
  <c r="K27" i="3"/>
  <c r="N27" i="3"/>
  <c r="I27" i="3"/>
  <c r="G27" i="3"/>
  <c r="U27" i="3"/>
  <c r="L27" i="3"/>
  <c r="CA29" i="4"/>
  <c r="CB29" i="4" s="1"/>
  <c r="R27" i="3"/>
  <c r="V27" i="3"/>
  <c r="T27" i="3"/>
  <c r="S27" i="3"/>
  <c r="AE30" i="4"/>
  <c r="CP30" i="4"/>
  <c r="W69" i="3"/>
  <c r="CA82" i="4"/>
  <c r="CB82" i="4" s="1"/>
  <c r="I72" i="3"/>
  <c r="K72" i="3"/>
  <c r="M72" i="3"/>
  <c r="H72" i="3"/>
  <c r="F72" i="3"/>
  <c r="U72" i="3"/>
  <c r="S72" i="3"/>
  <c r="L72" i="3"/>
  <c r="R72" i="3"/>
  <c r="J72" i="3"/>
  <c r="G72" i="3"/>
  <c r="T72" i="3"/>
  <c r="N72" i="3"/>
  <c r="V72" i="3"/>
  <c r="W115" i="3"/>
  <c r="E115" i="3"/>
  <c r="D115" i="3" s="1"/>
  <c r="AE137" i="4"/>
  <c r="CP137" i="4"/>
  <c r="V118" i="3"/>
  <c r="H118" i="3"/>
  <c r="CA136" i="4"/>
  <c r="CB136" i="4" s="1"/>
  <c r="I118" i="3"/>
  <c r="S118" i="3"/>
  <c r="K118" i="3"/>
  <c r="M118" i="3"/>
  <c r="R118" i="3"/>
  <c r="F118" i="3"/>
  <c r="N118" i="3"/>
  <c r="J118" i="3"/>
  <c r="L118" i="3"/>
  <c r="G118" i="3"/>
  <c r="T118" i="3"/>
  <c r="U118" i="3"/>
  <c r="B32" i="4" l="1"/>
  <c r="DA29" i="20"/>
  <c r="B140" i="4"/>
  <c r="V29" i="19"/>
  <c r="BA29" i="19" s="1" a="1"/>
  <c r="BA29" i="19" s="1"/>
  <c r="BC29" i="19" s="1"/>
  <c r="BB29" i="19"/>
  <c r="B30" i="19"/>
  <c r="BU29" i="19"/>
  <c r="AZ28" i="19"/>
  <c r="BJ28" i="19"/>
  <c r="CD28" i="20"/>
  <c r="CN28" i="20"/>
  <c r="B30" i="20"/>
  <c r="AE29" i="20"/>
  <c r="CE29" i="20" s="1" a="1"/>
  <c r="CE29" i="20" s="1"/>
  <c r="CG29" i="20" s="1"/>
  <c r="CF29" i="20"/>
  <c r="BV56" i="4"/>
  <c r="B30" i="3"/>
  <c r="Q30" i="3" s="1"/>
  <c r="E72" i="3"/>
  <c r="D72" i="3" s="1"/>
  <c r="BU28" i="15"/>
  <c r="V28" i="15"/>
  <c r="BA28" i="15" s="1" a="1"/>
  <c r="BA28" i="15" s="1"/>
  <c r="BC28" i="15" s="1"/>
  <c r="B29" i="15"/>
  <c r="BB28" i="15"/>
  <c r="B75" i="3"/>
  <c r="Q75" i="3" s="1"/>
  <c r="B85" i="4"/>
  <c r="CP84" i="4"/>
  <c r="AE84" i="4"/>
  <c r="E27" i="3"/>
  <c r="D27" i="3" s="1"/>
  <c r="J28" i="3"/>
  <c r="N28" i="3"/>
  <c r="V28" i="3"/>
  <c r="R28" i="3"/>
  <c r="G28" i="3"/>
  <c r="F28" i="3"/>
  <c r="H28" i="3"/>
  <c r="CA30" i="4"/>
  <c r="CB30" i="4" s="1"/>
  <c r="K28" i="3"/>
  <c r="I28" i="3"/>
  <c r="U28" i="3"/>
  <c r="L28" i="3"/>
  <c r="T28" i="3"/>
  <c r="S28" i="3"/>
  <c r="M28" i="3"/>
  <c r="BJ27" i="15"/>
  <c r="AZ27" i="15"/>
  <c r="CP31" i="4"/>
  <c r="AE31" i="4"/>
  <c r="N73" i="3"/>
  <c r="S73" i="3"/>
  <c r="V73" i="3"/>
  <c r="I73" i="3"/>
  <c r="M73" i="3"/>
  <c r="K73" i="3"/>
  <c r="U73" i="3"/>
  <c r="R73" i="3"/>
  <c r="H73" i="3"/>
  <c r="L73" i="3"/>
  <c r="J73" i="3"/>
  <c r="G73" i="3"/>
  <c r="T73" i="3"/>
  <c r="CA83" i="4"/>
  <c r="CB83" i="4" s="1"/>
  <c r="F73" i="3"/>
  <c r="W72" i="3"/>
  <c r="W27" i="3"/>
  <c r="CP138" i="4"/>
  <c r="AE138" i="4"/>
  <c r="E118" i="3"/>
  <c r="D118" i="3" s="1"/>
  <c r="W118" i="3"/>
  <c r="H119" i="3"/>
  <c r="F119" i="3"/>
  <c r="CA137" i="4"/>
  <c r="CB137" i="4" s="1"/>
  <c r="T119" i="3"/>
  <c r="R119" i="3"/>
  <c r="N119" i="3"/>
  <c r="J119" i="3"/>
  <c r="U119" i="3"/>
  <c r="G119" i="3"/>
  <c r="V119" i="3"/>
  <c r="L119" i="3"/>
  <c r="I119" i="3"/>
  <c r="S119" i="3"/>
  <c r="K119" i="3"/>
  <c r="M119" i="3"/>
  <c r="B33" i="4" l="1"/>
  <c r="DA30" i="20"/>
  <c r="B141" i="4"/>
  <c r="V30" i="19"/>
  <c r="BA30" i="19" s="1" a="1"/>
  <c r="BA30" i="19" s="1"/>
  <c r="BC30" i="19" s="1"/>
  <c r="BU30" i="19"/>
  <c r="BB30" i="19"/>
  <c r="B31" i="19"/>
  <c r="AZ29" i="19"/>
  <c r="BJ29" i="19"/>
  <c r="CD29" i="20"/>
  <c r="CN29" i="20"/>
  <c r="CF30" i="20"/>
  <c r="B31" i="20"/>
  <c r="AE30" i="20"/>
  <c r="CE30" i="20" s="1" a="1"/>
  <c r="CE30" i="20" s="1"/>
  <c r="CG30" i="20" s="1"/>
  <c r="W73" i="3"/>
  <c r="K74" i="3"/>
  <c r="M74" i="3"/>
  <c r="F74" i="3"/>
  <c r="CA84" i="4"/>
  <c r="CB84" i="4" s="1"/>
  <c r="H74" i="3"/>
  <c r="U74" i="3"/>
  <c r="J74" i="3"/>
  <c r="G74" i="3"/>
  <c r="T74" i="3"/>
  <c r="V74" i="3"/>
  <c r="N74" i="3"/>
  <c r="L74" i="3"/>
  <c r="R74" i="3"/>
  <c r="S74" i="3"/>
  <c r="I74" i="3"/>
  <c r="AE85" i="4"/>
  <c r="CP85" i="4"/>
  <c r="B30" i="15"/>
  <c r="V29" i="15"/>
  <c r="BA29" i="15" s="1" a="1"/>
  <c r="BA29" i="15" s="1"/>
  <c r="BC29" i="15" s="1"/>
  <c r="BU29" i="15"/>
  <c r="BB29" i="15"/>
  <c r="B86" i="4"/>
  <c r="B76" i="3"/>
  <c r="Q76" i="3" s="1"/>
  <c r="BJ28" i="15"/>
  <c r="AZ28" i="15"/>
  <c r="E28" i="3"/>
  <c r="D28" i="3" s="1"/>
  <c r="W119" i="3"/>
  <c r="AE32" i="4"/>
  <c r="CP32" i="4"/>
  <c r="W28" i="3"/>
  <c r="N29" i="3"/>
  <c r="I29" i="3"/>
  <c r="S29" i="3"/>
  <c r="F29" i="3"/>
  <c r="G29" i="3"/>
  <c r="V29" i="3"/>
  <c r="K29" i="3"/>
  <c r="M29" i="3"/>
  <c r="J29" i="3"/>
  <c r="T29" i="3"/>
  <c r="H29" i="3"/>
  <c r="CA31" i="4"/>
  <c r="CB31" i="4" s="1"/>
  <c r="R29" i="3"/>
  <c r="U29" i="3"/>
  <c r="L29" i="3"/>
  <c r="E73" i="3"/>
  <c r="D73" i="3" s="1"/>
  <c r="B31" i="3"/>
  <c r="Q31" i="3" s="1"/>
  <c r="E119" i="3"/>
  <c r="D119" i="3" s="1"/>
  <c r="AE139" i="4"/>
  <c r="CP139" i="4"/>
  <c r="M120" i="3"/>
  <c r="R120" i="3"/>
  <c r="CA138" i="4"/>
  <c r="CB138" i="4" s="1"/>
  <c r="L120" i="3"/>
  <c r="S120" i="3"/>
  <c r="H120" i="3"/>
  <c r="J120" i="3"/>
  <c r="T120" i="3"/>
  <c r="N120" i="3"/>
  <c r="G120" i="3"/>
  <c r="V120" i="3"/>
  <c r="U120" i="3"/>
  <c r="K120" i="3"/>
  <c r="I120" i="3"/>
  <c r="F120" i="3"/>
  <c r="B34" i="4" l="1"/>
  <c r="DA31" i="20"/>
  <c r="B142" i="4"/>
  <c r="V31" i="19"/>
  <c r="BU31" i="19"/>
  <c r="B34" i="19"/>
  <c r="AZ30" i="19"/>
  <c r="BJ30" i="19"/>
  <c r="CD30" i="20"/>
  <c r="CN30" i="20"/>
  <c r="B34" i="20"/>
  <c r="AE31" i="20"/>
  <c r="W74" i="3"/>
  <c r="R30" i="3"/>
  <c r="CA32" i="4"/>
  <c r="CB32" i="4" s="1"/>
  <c r="T30" i="3"/>
  <c r="U30" i="3"/>
  <c r="V30" i="3"/>
  <c r="F30" i="3"/>
  <c r="N30" i="3"/>
  <c r="G30" i="3"/>
  <c r="S30" i="3"/>
  <c r="L30" i="3"/>
  <c r="I30" i="3"/>
  <c r="J30" i="3"/>
  <c r="K30" i="3"/>
  <c r="M30" i="3"/>
  <c r="H30" i="3"/>
  <c r="W29" i="3"/>
  <c r="S75" i="3"/>
  <c r="CA85" i="4"/>
  <c r="CB85" i="4" s="1"/>
  <c r="U75" i="3"/>
  <c r="G75" i="3"/>
  <c r="T75" i="3"/>
  <c r="V75" i="3"/>
  <c r="K75" i="3"/>
  <c r="H75" i="3"/>
  <c r="F75" i="3"/>
  <c r="R75" i="3"/>
  <c r="M75" i="3"/>
  <c r="J75" i="3"/>
  <c r="I75" i="3"/>
  <c r="N75" i="3"/>
  <c r="L75" i="3"/>
  <c r="AE86" i="4"/>
  <c r="CP86" i="4"/>
  <c r="B32" i="3"/>
  <c r="Q32" i="3" s="1"/>
  <c r="BJ29" i="15"/>
  <c r="AZ29" i="15"/>
  <c r="E74" i="3"/>
  <c r="D74" i="3" s="1"/>
  <c r="AE33" i="4"/>
  <c r="CP33" i="4"/>
  <c r="E29" i="3"/>
  <c r="D29" i="3" s="1"/>
  <c r="B87" i="4"/>
  <c r="V30" i="15"/>
  <c r="BA30" i="15" s="1" a="1"/>
  <c r="BA30" i="15" s="1"/>
  <c r="BC30" i="15" s="1"/>
  <c r="B31" i="15"/>
  <c r="B77" i="3"/>
  <c r="Q77" i="3" s="1"/>
  <c r="BU30" i="15"/>
  <c r="BB30" i="15"/>
  <c r="W120" i="3"/>
  <c r="E120" i="3"/>
  <c r="D120" i="3" s="1"/>
  <c r="U121" i="3"/>
  <c r="S121" i="3"/>
  <c r="CA139" i="4"/>
  <c r="CB139" i="4" s="1"/>
  <c r="L121" i="3"/>
  <c r="I121" i="3"/>
  <c r="J121" i="3"/>
  <c r="N121" i="3"/>
  <c r="G121" i="3"/>
  <c r="V121" i="3"/>
  <c r="K121" i="3"/>
  <c r="F121" i="3"/>
  <c r="M121" i="3"/>
  <c r="R121" i="3"/>
  <c r="T121" i="3"/>
  <c r="H121" i="3"/>
  <c r="CP140" i="4"/>
  <c r="AE140" i="4"/>
  <c r="B38" i="4" l="1"/>
  <c r="DA34" i="20"/>
  <c r="B146" i="4"/>
  <c r="BU34" i="19"/>
  <c r="B35" i="19"/>
  <c r="V34" i="19"/>
  <c r="BA34" i="19" s="1" a="1"/>
  <c r="BA34" i="19" s="1"/>
  <c r="BC34" i="19" s="1"/>
  <c r="BB34" i="19"/>
  <c r="AE34" i="20"/>
  <c r="CE34" i="20" s="1" a="1"/>
  <c r="CE34" i="20" s="1"/>
  <c r="CG34" i="20" s="1"/>
  <c r="CF34" i="20"/>
  <c r="B35" i="20"/>
  <c r="BJ30" i="15"/>
  <c r="AZ30" i="15"/>
  <c r="BU31" i="15"/>
  <c r="V31" i="15"/>
  <c r="B34" i="15"/>
  <c r="B78" i="3"/>
  <c r="Q78" i="3" s="1"/>
  <c r="B88" i="4"/>
  <c r="CP87" i="4"/>
  <c r="AE87" i="4"/>
  <c r="U31" i="3"/>
  <c r="T31" i="3"/>
  <c r="G31" i="3"/>
  <c r="I31" i="3"/>
  <c r="R31" i="3"/>
  <c r="N31" i="3"/>
  <c r="V31" i="3"/>
  <c r="L31" i="3"/>
  <c r="K31" i="3"/>
  <c r="J31" i="3"/>
  <c r="F31" i="3"/>
  <c r="CA33" i="4"/>
  <c r="CB33" i="4" s="1"/>
  <c r="H31" i="3"/>
  <c r="S31" i="3"/>
  <c r="M31" i="3"/>
  <c r="W75" i="3"/>
  <c r="CP34" i="4"/>
  <c r="AE34" i="4"/>
  <c r="E75" i="3"/>
  <c r="D75" i="3" s="1"/>
  <c r="E30" i="3"/>
  <c r="D30" i="3" s="1"/>
  <c r="W30" i="3"/>
  <c r="CA86" i="4"/>
  <c r="CB86" i="4" s="1"/>
  <c r="I76" i="3"/>
  <c r="T76" i="3"/>
  <c r="M76" i="3"/>
  <c r="F76" i="3"/>
  <c r="H76" i="3"/>
  <c r="L76" i="3"/>
  <c r="J76" i="3"/>
  <c r="U76" i="3"/>
  <c r="N76" i="3"/>
  <c r="R76" i="3"/>
  <c r="V76" i="3"/>
  <c r="S76" i="3"/>
  <c r="K76" i="3"/>
  <c r="G76" i="3"/>
  <c r="R122" i="3"/>
  <c r="T122" i="3"/>
  <c r="L122" i="3"/>
  <c r="V122" i="3"/>
  <c r="H122" i="3"/>
  <c r="U122" i="3"/>
  <c r="I122" i="3"/>
  <c r="J122" i="3"/>
  <c r="G122" i="3"/>
  <c r="N122" i="3"/>
  <c r="K122" i="3"/>
  <c r="S122" i="3"/>
  <c r="CA140" i="4"/>
  <c r="CB140" i="4" s="1"/>
  <c r="F122" i="3"/>
  <c r="M122" i="3"/>
  <c r="W121" i="3"/>
  <c r="E121" i="3"/>
  <c r="D121" i="3" s="1"/>
  <c r="CP141" i="4"/>
  <c r="AE141" i="4"/>
  <c r="B39" i="4" l="1"/>
  <c r="DA35" i="20"/>
  <c r="AZ34" i="19"/>
  <c r="BJ34" i="19"/>
  <c r="B147" i="4"/>
  <c r="V35" i="19"/>
  <c r="BA35" i="19" s="1" a="1"/>
  <c r="BA35" i="19" s="1"/>
  <c r="BC35" i="19" s="1"/>
  <c r="BU35" i="19"/>
  <c r="B36" i="19"/>
  <c r="BB35" i="19"/>
  <c r="CF35" i="20"/>
  <c r="B36" i="20"/>
  <c r="AE35" i="20"/>
  <c r="CE35" i="20" s="1" a="1"/>
  <c r="CE35" i="20" s="1"/>
  <c r="CG35" i="20" s="1"/>
  <c r="CN34" i="20"/>
  <c r="CD34" i="20"/>
  <c r="W76" i="3"/>
  <c r="H32" i="3"/>
  <c r="K32" i="3"/>
  <c r="I32" i="3"/>
  <c r="J32" i="3"/>
  <c r="G32" i="3"/>
  <c r="V32" i="3"/>
  <c r="U32" i="3"/>
  <c r="T32" i="3"/>
  <c r="M32" i="3"/>
  <c r="N32" i="3"/>
  <c r="R32" i="3"/>
  <c r="L32" i="3"/>
  <c r="S32" i="3"/>
  <c r="F32" i="3"/>
  <c r="AE38" i="4"/>
  <c r="CP38" i="4"/>
  <c r="E31" i="3"/>
  <c r="D31" i="3" s="1"/>
  <c r="CA87" i="4"/>
  <c r="CB87" i="4" s="1"/>
  <c r="J77" i="3"/>
  <c r="H77" i="3"/>
  <c r="I77" i="3"/>
  <c r="L77" i="3"/>
  <c r="S77" i="3"/>
  <c r="N77" i="3"/>
  <c r="T77" i="3"/>
  <c r="G77" i="3"/>
  <c r="K77" i="3"/>
  <c r="U77" i="3"/>
  <c r="V77" i="3"/>
  <c r="F77" i="3"/>
  <c r="R77" i="3"/>
  <c r="M77" i="3"/>
  <c r="E76" i="3"/>
  <c r="D76" i="3" s="1"/>
  <c r="AE88" i="4"/>
  <c r="CP88" i="4"/>
  <c r="BU34" i="15"/>
  <c r="V34" i="15"/>
  <c r="BA34" i="15" s="1" a="1"/>
  <c r="BA34" i="15" s="1"/>
  <c r="BC34" i="15" s="1"/>
  <c r="B35" i="15"/>
  <c r="B92" i="4"/>
  <c r="BB34" i="15"/>
  <c r="W31" i="3"/>
  <c r="R123" i="3"/>
  <c r="T123" i="3"/>
  <c r="CA141" i="4"/>
  <c r="CB141" i="4" s="1"/>
  <c r="N123" i="3"/>
  <c r="K123" i="3"/>
  <c r="G123" i="3"/>
  <c r="S123" i="3"/>
  <c r="I123" i="3"/>
  <c r="V123" i="3"/>
  <c r="M123" i="3"/>
  <c r="F123" i="3"/>
  <c r="H123" i="3"/>
  <c r="U123" i="3"/>
  <c r="L123" i="3"/>
  <c r="J123" i="3"/>
  <c r="CP142" i="4"/>
  <c r="AE142" i="4"/>
  <c r="E122" i="3"/>
  <c r="D122" i="3" s="1"/>
  <c r="W122" i="3"/>
  <c r="B40" i="4" l="1"/>
  <c r="DA36" i="20"/>
  <c r="B148" i="4"/>
  <c r="BB36" i="19"/>
  <c r="B37" i="19"/>
  <c r="BU36" i="19"/>
  <c r="V36" i="19"/>
  <c r="BA36" i="19" s="1" a="1"/>
  <c r="BA36" i="19" s="1"/>
  <c r="BC36" i="19" s="1"/>
  <c r="AZ35" i="19"/>
  <c r="BJ35" i="19"/>
  <c r="CD35" i="20"/>
  <c r="CN35" i="20"/>
  <c r="B37" i="20"/>
  <c r="AE36" i="20"/>
  <c r="CE36" i="20" s="1" a="1"/>
  <c r="CE36" i="20" s="1"/>
  <c r="CG36" i="20" s="1"/>
  <c r="CF36" i="20"/>
  <c r="E32" i="3"/>
  <c r="D32" i="3" s="1"/>
  <c r="BU35" i="15"/>
  <c r="B93" i="4"/>
  <c r="BB35" i="15"/>
  <c r="V35" i="15"/>
  <c r="BA35" i="15" s="1" a="1"/>
  <c r="BA35" i="15" s="1"/>
  <c r="BC35" i="15" s="1"/>
  <c r="B36" i="15"/>
  <c r="CP92" i="4"/>
  <c r="AE92" i="4"/>
  <c r="AZ34" i="15"/>
  <c r="BJ34" i="15"/>
  <c r="W32" i="3"/>
  <c r="U78" i="3"/>
  <c r="R78" i="3"/>
  <c r="M78" i="3"/>
  <c r="J78" i="3"/>
  <c r="F78" i="3"/>
  <c r="S78" i="3"/>
  <c r="G78" i="3"/>
  <c r="T78" i="3"/>
  <c r="N78" i="3"/>
  <c r="V78" i="3"/>
  <c r="L78" i="3"/>
  <c r="I78" i="3"/>
  <c r="K78" i="3"/>
  <c r="H78" i="3"/>
  <c r="W77" i="3"/>
  <c r="M39" i="3"/>
  <c r="K39" i="3"/>
  <c r="L39" i="3"/>
  <c r="F39" i="3"/>
  <c r="G39" i="3"/>
  <c r="CA38" i="4"/>
  <c r="CB38" i="4" s="1"/>
  <c r="J39" i="3"/>
  <c r="N39" i="3"/>
  <c r="I39" i="3"/>
  <c r="H39" i="3"/>
  <c r="E77" i="3"/>
  <c r="D77" i="3" s="1"/>
  <c r="AE39" i="4"/>
  <c r="CP39" i="4"/>
  <c r="E123" i="3"/>
  <c r="D123" i="3" s="1"/>
  <c r="CP146" i="4"/>
  <c r="AE146" i="4"/>
  <c r="S124" i="3"/>
  <c r="L124" i="3"/>
  <c r="V124" i="3"/>
  <c r="T124" i="3"/>
  <c r="G124" i="3"/>
  <c r="N124" i="3"/>
  <c r="F124" i="3"/>
  <c r="I124" i="3"/>
  <c r="K124" i="3"/>
  <c r="R124" i="3"/>
  <c r="H124" i="3"/>
  <c r="J124" i="3"/>
  <c r="M124" i="3"/>
  <c r="U124" i="3"/>
  <c r="W123" i="3"/>
  <c r="B41" i="4" l="1"/>
  <c r="DA37" i="20"/>
  <c r="AZ36" i="19"/>
  <c r="BJ36" i="19"/>
  <c r="B149" i="4"/>
  <c r="BB37" i="19"/>
  <c r="BU37" i="19"/>
  <c r="B38" i="19"/>
  <c r="V37" i="19"/>
  <c r="BA37" i="19" s="1" a="1"/>
  <c r="BA37" i="19" s="1"/>
  <c r="BC37" i="19" s="1"/>
  <c r="CD36" i="20"/>
  <c r="CN36" i="20"/>
  <c r="AE37" i="20"/>
  <c r="CE37" i="20" s="1" a="1"/>
  <c r="CE37" i="20" s="1"/>
  <c r="CG37" i="20" s="1"/>
  <c r="CF37" i="20"/>
  <c r="B38" i="20"/>
  <c r="E78" i="3"/>
  <c r="D78" i="3" s="1"/>
  <c r="E39" i="3"/>
  <c r="D39" i="3" s="1"/>
  <c r="L40" i="3"/>
  <c r="I40" i="3"/>
  <c r="K40" i="3"/>
  <c r="J40" i="3"/>
  <c r="H40" i="3"/>
  <c r="G40" i="3"/>
  <c r="N40" i="3"/>
  <c r="M40" i="3"/>
  <c r="F40" i="3"/>
  <c r="CA39" i="4"/>
  <c r="CB39" i="4" s="1"/>
  <c r="W78" i="3"/>
  <c r="AE40" i="4"/>
  <c r="CP40" i="4"/>
  <c r="N81" i="3"/>
  <c r="K81" i="3"/>
  <c r="T87" i="3"/>
  <c r="R84" i="3"/>
  <c r="T81" i="3"/>
  <c r="V87" i="3"/>
  <c r="V84" i="3"/>
  <c r="J81" i="3"/>
  <c r="S87" i="3"/>
  <c r="F81" i="3"/>
  <c r="H81" i="3"/>
  <c r="M81" i="3"/>
  <c r="S84" i="3"/>
  <c r="CA92" i="4"/>
  <c r="CB92" i="4" s="1"/>
  <c r="T84" i="3"/>
  <c r="S81" i="3"/>
  <c r="U84" i="3"/>
  <c r="U81" i="3"/>
  <c r="R87" i="3"/>
  <c r="V81" i="3"/>
  <c r="G81" i="3"/>
  <c r="R81" i="3"/>
  <c r="U87" i="3"/>
  <c r="I81" i="3"/>
  <c r="L81" i="3"/>
  <c r="BB36" i="15"/>
  <c r="B94" i="4"/>
  <c r="BU36" i="15"/>
  <c r="V36" i="15"/>
  <c r="BA36" i="15" s="1" a="1"/>
  <c r="BA36" i="15" s="1"/>
  <c r="BC36" i="15" s="1"/>
  <c r="B37" i="15"/>
  <c r="BJ35" i="15"/>
  <c r="AZ35" i="15"/>
  <c r="CP93" i="4"/>
  <c r="AE93" i="4"/>
  <c r="W124" i="3"/>
  <c r="AE147" i="4"/>
  <c r="CP147" i="4"/>
  <c r="V130" i="3"/>
  <c r="V127" i="3"/>
  <c r="K127" i="3"/>
  <c r="R127" i="3"/>
  <c r="R130" i="3"/>
  <c r="G127" i="3"/>
  <c r="U130" i="3"/>
  <c r="CA146" i="4"/>
  <c r="CB146" i="4" s="1"/>
  <c r="S130" i="3"/>
  <c r="V133" i="3"/>
  <c r="F127" i="3"/>
  <c r="T130" i="3"/>
  <c r="M127" i="3"/>
  <c r="S133" i="3"/>
  <c r="R133" i="3"/>
  <c r="U127" i="3"/>
  <c r="T133" i="3"/>
  <c r="H127" i="3"/>
  <c r="J127" i="3"/>
  <c r="T127" i="3"/>
  <c r="L127" i="3"/>
  <c r="U133" i="3"/>
  <c r="I127" i="3"/>
  <c r="N127" i="3"/>
  <c r="S127" i="3"/>
  <c r="E124" i="3"/>
  <c r="D124" i="3" s="1"/>
  <c r="B42" i="4" l="1"/>
  <c r="DA38" i="20"/>
  <c r="BJ37" i="19"/>
  <c r="AZ37" i="19"/>
  <c r="B150" i="4"/>
  <c r="V38" i="19"/>
  <c r="BA38" i="19" s="1" a="1"/>
  <c r="BA38" i="19" s="1"/>
  <c r="BC38" i="19" s="1"/>
  <c r="BU38" i="19"/>
  <c r="BB38" i="19"/>
  <c r="B39" i="19"/>
  <c r="CF38" i="20"/>
  <c r="B39" i="20"/>
  <c r="AE38" i="20"/>
  <c r="CE38" i="20" s="1" a="1"/>
  <c r="CE38" i="20" s="1"/>
  <c r="CG38" i="20" s="1"/>
  <c r="CD37" i="20"/>
  <c r="CN37" i="20"/>
  <c r="F41" i="3"/>
  <c r="CA40" i="4"/>
  <c r="CB40" i="4" s="1"/>
  <c r="K41" i="3"/>
  <c r="L41" i="3"/>
  <c r="N41" i="3"/>
  <c r="G41" i="3"/>
  <c r="H41" i="3"/>
  <c r="I41" i="3"/>
  <c r="J41" i="3"/>
  <c r="M41" i="3"/>
  <c r="AE41" i="4"/>
  <c r="CA41" i="4" s="1"/>
  <c r="CB41" i="4" s="1"/>
  <c r="CP41" i="4"/>
  <c r="E81" i="3"/>
  <c r="D81" i="3" s="1"/>
  <c r="E40" i="3"/>
  <c r="D40" i="3" s="1"/>
  <c r="CP94" i="4"/>
  <c r="AE94" i="4"/>
  <c r="W81" i="3"/>
  <c r="W84" i="3"/>
  <c r="V37" i="15"/>
  <c r="BA37" i="15" s="1" a="1"/>
  <c r="BA37" i="15" s="1"/>
  <c r="BC37" i="15" s="1"/>
  <c r="B38" i="15"/>
  <c r="BU37" i="15"/>
  <c r="BB37" i="15"/>
  <c r="B95" i="4"/>
  <c r="W87" i="3"/>
  <c r="BJ36" i="15"/>
  <c r="AZ36" i="15"/>
  <c r="N82" i="3"/>
  <c r="S82" i="3"/>
  <c r="U85" i="3"/>
  <c r="T85" i="3"/>
  <c r="J82" i="3"/>
  <c r="L82" i="3"/>
  <c r="V82" i="3"/>
  <c r="H82" i="3"/>
  <c r="R82" i="3"/>
  <c r="I82" i="3"/>
  <c r="M82" i="3"/>
  <c r="G82" i="3"/>
  <c r="U82" i="3"/>
  <c r="S85" i="3"/>
  <c r="CA93" i="4"/>
  <c r="CB93" i="4" s="1"/>
  <c r="T82" i="3"/>
  <c r="V85" i="3"/>
  <c r="K82" i="3"/>
  <c r="F82" i="3"/>
  <c r="R85" i="3"/>
  <c r="W130" i="3"/>
  <c r="W133" i="3"/>
  <c r="E127" i="3"/>
  <c r="D127" i="3" s="1"/>
  <c r="U131" i="3"/>
  <c r="T131" i="3"/>
  <c r="N128" i="3"/>
  <c r="V131" i="3"/>
  <c r="I128" i="3"/>
  <c r="S131" i="3"/>
  <c r="M128" i="3"/>
  <c r="R128" i="3"/>
  <c r="J128" i="3"/>
  <c r="CA147" i="4"/>
  <c r="CB147" i="4" s="1"/>
  <c r="T128" i="3"/>
  <c r="U128" i="3"/>
  <c r="S128" i="3"/>
  <c r="K128" i="3"/>
  <c r="V128" i="3"/>
  <c r="H128" i="3"/>
  <c r="G128" i="3"/>
  <c r="F128" i="3"/>
  <c r="L128" i="3"/>
  <c r="R131" i="3"/>
  <c r="W127" i="3"/>
  <c r="CP148" i="4"/>
  <c r="AE148" i="4"/>
  <c r="B43" i="4" l="1"/>
  <c r="DA39" i="20"/>
  <c r="B151" i="4"/>
  <c r="BU39" i="19"/>
  <c r="V39" i="19"/>
  <c r="BA39" i="19" s="1" a="1"/>
  <c r="BA39" i="19" s="1"/>
  <c r="BC39" i="19" s="1"/>
  <c r="BB39" i="19"/>
  <c r="B40" i="19"/>
  <c r="BJ38" i="19"/>
  <c r="AZ38" i="19"/>
  <c r="CN38" i="20"/>
  <c r="CD38" i="20"/>
  <c r="B40" i="20"/>
  <c r="AE39" i="20"/>
  <c r="CE39" i="20" s="1" a="1"/>
  <c r="CE39" i="20" s="1"/>
  <c r="CG39" i="20" s="1"/>
  <c r="CF39" i="20"/>
  <c r="E82" i="3"/>
  <c r="D82" i="3" s="1"/>
  <c r="AE95" i="4"/>
  <c r="CP95" i="4"/>
  <c r="BU38" i="15"/>
  <c r="B96" i="4"/>
  <c r="BB38" i="15"/>
  <c r="B39" i="15"/>
  <c r="V38" i="15"/>
  <c r="BA38" i="15" s="1" a="1"/>
  <c r="BA38" i="15" s="1"/>
  <c r="BC38" i="15" s="1"/>
  <c r="W82" i="3"/>
  <c r="BJ37" i="15"/>
  <c r="AZ37" i="15"/>
  <c r="CA94" i="4"/>
  <c r="CB94" i="4" s="1"/>
  <c r="T86" i="3"/>
  <c r="G83" i="3"/>
  <c r="L83" i="3"/>
  <c r="S83" i="3"/>
  <c r="R86" i="3"/>
  <c r="I83" i="3"/>
  <c r="R83" i="3"/>
  <c r="V86" i="3"/>
  <c r="F83" i="3"/>
  <c r="S86" i="3"/>
  <c r="N83" i="3"/>
  <c r="H83" i="3"/>
  <c r="K83" i="3"/>
  <c r="U83" i="3"/>
  <c r="T83" i="3"/>
  <c r="M83" i="3"/>
  <c r="V83" i="3"/>
  <c r="J83" i="3"/>
  <c r="U86" i="3"/>
  <c r="W85" i="3"/>
  <c r="E41" i="3"/>
  <c r="D41" i="3" s="1"/>
  <c r="AE42" i="4"/>
  <c r="CA42" i="4" s="1"/>
  <c r="CB42" i="4" s="1"/>
  <c r="CP42" i="4"/>
  <c r="V129" i="3"/>
  <c r="V132" i="3"/>
  <c r="U129" i="3"/>
  <c r="G129" i="3"/>
  <c r="S132" i="3"/>
  <c r="M129" i="3"/>
  <c r="F129" i="3"/>
  <c r="I129" i="3"/>
  <c r="T129" i="3"/>
  <c r="K129" i="3"/>
  <c r="S129" i="3"/>
  <c r="H129" i="3"/>
  <c r="R132" i="3"/>
  <c r="R129" i="3"/>
  <c r="CA148" i="4"/>
  <c r="CB148" i="4" s="1"/>
  <c r="U132" i="3"/>
  <c r="N129" i="3"/>
  <c r="T132" i="3"/>
  <c r="L129" i="3"/>
  <c r="J129" i="3"/>
  <c r="E128" i="3"/>
  <c r="D128" i="3" s="1"/>
  <c r="W131" i="3"/>
  <c r="CP149" i="4"/>
  <c r="AE149" i="4"/>
  <c r="W128" i="3"/>
  <c r="B44" i="4" l="1"/>
  <c r="DA40" i="20"/>
  <c r="B152" i="4"/>
  <c r="B43" i="19"/>
  <c r="V40" i="19"/>
  <c r="BU40" i="19"/>
  <c r="BJ39" i="19"/>
  <c r="AZ39" i="19"/>
  <c r="CN39" i="20"/>
  <c r="CD39" i="20"/>
  <c r="AE40" i="20"/>
  <c r="B43" i="20"/>
  <c r="BJ38" i="15"/>
  <c r="AZ38" i="15"/>
  <c r="BB39" i="15"/>
  <c r="B97" i="4"/>
  <c r="V39" i="15"/>
  <c r="BA39" i="15" s="1" a="1"/>
  <c r="BA39" i="15" s="1"/>
  <c r="BC39" i="15" s="1"/>
  <c r="BU39" i="15"/>
  <c r="B40" i="15"/>
  <c r="B43" i="15" s="1"/>
  <c r="E83" i="3"/>
  <c r="D83" i="3" s="1"/>
  <c r="AE96" i="4"/>
  <c r="CP96" i="4"/>
  <c r="W83" i="3"/>
  <c r="M84" i="3"/>
  <c r="CA95" i="4"/>
  <c r="CB95" i="4" s="1"/>
  <c r="F84" i="3"/>
  <c r="I84" i="3"/>
  <c r="G84" i="3"/>
  <c r="N84" i="3"/>
  <c r="J84" i="3"/>
  <c r="H84" i="3"/>
  <c r="K84" i="3"/>
  <c r="L84" i="3"/>
  <c r="W86" i="3"/>
  <c r="CP43" i="4"/>
  <c r="AE43" i="4"/>
  <c r="E129" i="3"/>
  <c r="D129" i="3" s="1"/>
  <c r="CP150" i="4"/>
  <c r="AE150" i="4"/>
  <c r="W132" i="3"/>
  <c r="W129" i="3"/>
  <c r="F130" i="3"/>
  <c r="M130" i="3"/>
  <c r="K130" i="3"/>
  <c r="H130" i="3"/>
  <c r="N130" i="3"/>
  <c r="G130" i="3"/>
  <c r="J130" i="3"/>
  <c r="CA149" i="4"/>
  <c r="CB149" i="4" s="1"/>
  <c r="L130" i="3"/>
  <c r="I130" i="3"/>
  <c r="B48" i="4" l="1"/>
  <c r="DA43" i="20"/>
  <c r="V43" i="19"/>
  <c r="BA43" i="19" s="1" a="1"/>
  <c r="BA43" i="19" s="1"/>
  <c r="BC43" i="19" s="1"/>
  <c r="BB43" i="19"/>
  <c r="B44" i="19"/>
  <c r="BU43" i="19"/>
  <c r="AE48" i="4"/>
  <c r="CP48" i="4"/>
  <c r="CF43" i="20"/>
  <c r="B44" i="20"/>
  <c r="AE43" i="20"/>
  <c r="CE43" i="20" s="1" a="1"/>
  <c r="CE43" i="20" s="1"/>
  <c r="B102" i="4"/>
  <c r="BB43" i="15"/>
  <c r="CG102" i="4" s="1"/>
  <c r="B44" i="15"/>
  <c r="BU43" i="15"/>
  <c r="V43" i="15"/>
  <c r="BA43" i="15" s="1" a="1"/>
  <c r="BA43" i="15" s="1"/>
  <c r="E84" i="3"/>
  <c r="D84" i="3" s="1"/>
  <c r="J85" i="3"/>
  <c r="I85" i="3"/>
  <c r="F85" i="3"/>
  <c r="L85" i="3"/>
  <c r="CA96" i="4"/>
  <c r="CB96" i="4" s="1"/>
  <c r="N85" i="3"/>
  <c r="G85" i="3"/>
  <c r="H85" i="3"/>
  <c r="K85" i="3"/>
  <c r="M85" i="3"/>
  <c r="AA43" i="3"/>
  <c r="X43" i="3"/>
  <c r="CA43" i="4"/>
  <c r="CB43" i="4" s="1"/>
  <c r="Z43" i="3"/>
  <c r="AE44" i="4"/>
  <c r="CP44" i="4"/>
  <c r="V40" i="15"/>
  <c r="BU40" i="15"/>
  <c r="B98" i="4"/>
  <c r="BJ39" i="15"/>
  <c r="AZ39" i="15"/>
  <c r="CP97" i="4"/>
  <c r="AE97" i="4"/>
  <c r="CP151" i="4"/>
  <c r="AE151" i="4"/>
  <c r="E130" i="3"/>
  <c r="D130" i="3" s="1"/>
  <c r="G131" i="3"/>
  <c r="J131" i="3"/>
  <c r="M131" i="3"/>
  <c r="N131" i="3"/>
  <c r="H131" i="3"/>
  <c r="K131" i="3"/>
  <c r="I131" i="3"/>
  <c r="CA150" i="4"/>
  <c r="CB150" i="4" s="1"/>
  <c r="L131" i="3"/>
  <c r="F131" i="3"/>
  <c r="CG43" i="20" l="1"/>
  <c r="B49" i="4"/>
  <c r="DA44" i="20"/>
  <c r="BB44" i="19"/>
  <c r="V44" i="19"/>
  <c r="BA44" i="19" s="1" a="1"/>
  <c r="BA44" i="19" s="1"/>
  <c r="BC44" i="19" s="1"/>
  <c r="BU44" i="19"/>
  <c r="B45" i="19"/>
  <c r="AZ43" i="19"/>
  <c r="BJ43" i="19"/>
  <c r="AE49" i="4"/>
  <c r="CP49" i="4"/>
  <c r="J48" i="3"/>
  <c r="G48" i="3"/>
  <c r="T48" i="3"/>
  <c r="S48" i="3"/>
  <c r="V48" i="3"/>
  <c r="U48" i="3"/>
  <c r="I48" i="3"/>
  <c r="F48" i="3"/>
  <c r="M48" i="3"/>
  <c r="H48" i="3"/>
  <c r="K48" i="3"/>
  <c r="L48" i="3"/>
  <c r="N48" i="3"/>
  <c r="R48" i="3"/>
  <c r="CA48" i="4"/>
  <c r="CB48" i="4" s="1"/>
  <c r="CN43" i="20"/>
  <c r="CD43" i="20"/>
  <c r="B45" i="20"/>
  <c r="AE44" i="20"/>
  <c r="CE44" i="20" s="1" a="1"/>
  <c r="CE44" i="20" s="1"/>
  <c r="CF44" i="20"/>
  <c r="BJ43" i="15"/>
  <c r="AZ43" i="15"/>
  <c r="B45" i="15"/>
  <c r="V44" i="15"/>
  <c r="BA44" i="15" s="1" a="1"/>
  <c r="BA44" i="15" s="1"/>
  <c r="BU44" i="15"/>
  <c r="B103" i="4"/>
  <c r="BB44" i="15"/>
  <c r="CG103" i="4" s="1"/>
  <c r="AE102" i="4"/>
  <c r="CA102" i="4" s="1"/>
  <c r="CP102" i="4"/>
  <c r="K86" i="3"/>
  <c r="J86" i="3"/>
  <c r="F86" i="3"/>
  <c r="L86" i="3"/>
  <c r="H86" i="3"/>
  <c r="CA97" i="4"/>
  <c r="CB97" i="4" s="1"/>
  <c r="I86" i="3"/>
  <c r="G86" i="3"/>
  <c r="N86" i="3"/>
  <c r="M86" i="3"/>
  <c r="AE98" i="4"/>
  <c r="CP98" i="4"/>
  <c r="E85" i="3"/>
  <c r="D85" i="3" s="1"/>
  <c r="H44" i="3"/>
  <c r="V44" i="3"/>
  <c r="U44" i="3"/>
  <c r="J44" i="3"/>
  <c r="L44" i="3"/>
  <c r="S44" i="3"/>
  <c r="R44" i="3"/>
  <c r="F44" i="3"/>
  <c r="I44" i="3"/>
  <c r="M44" i="3"/>
  <c r="G44" i="3"/>
  <c r="T44" i="3"/>
  <c r="N44" i="3"/>
  <c r="K44" i="3"/>
  <c r="E131" i="3"/>
  <c r="D131" i="3" s="1"/>
  <c r="B156" i="4"/>
  <c r="CP152" i="4"/>
  <c r="AE152" i="4"/>
  <c r="K132" i="3"/>
  <c r="N132" i="3"/>
  <c r="H132" i="3"/>
  <c r="I132" i="3"/>
  <c r="J132" i="3"/>
  <c r="L132" i="3"/>
  <c r="F132" i="3"/>
  <c r="G132" i="3"/>
  <c r="M132" i="3"/>
  <c r="CA151" i="4"/>
  <c r="CB151" i="4" s="1"/>
  <c r="CG44" i="20" l="1"/>
  <c r="B50" i="4"/>
  <c r="CP50" i="4" s="1"/>
  <c r="DA45" i="20"/>
  <c r="V45" i="19"/>
  <c r="BA45" i="19" s="1" a="1"/>
  <c r="BA45" i="19" s="1"/>
  <c r="BC45" i="19" s="1"/>
  <c r="BB45" i="19"/>
  <c r="B46" i="19"/>
  <c r="BU45" i="19"/>
  <c r="AZ44" i="19"/>
  <c r="BJ44" i="19"/>
  <c r="W48" i="3"/>
  <c r="E48" i="3"/>
  <c r="D48" i="3" s="1"/>
  <c r="I49" i="3"/>
  <c r="CA49" i="4"/>
  <c r="CB49" i="4" s="1"/>
  <c r="H49" i="3"/>
  <c r="M49" i="3"/>
  <c r="U49" i="3"/>
  <c r="G49" i="3"/>
  <c r="R49" i="3"/>
  <c r="N49" i="3"/>
  <c r="S49" i="3"/>
  <c r="T49" i="3"/>
  <c r="L49" i="3"/>
  <c r="K49" i="3"/>
  <c r="F49" i="3"/>
  <c r="J49" i="3"/>
  <c r="V49" i="3"/>
  <c r="CN44" i="20"/>
  <c r="CD44" i="20"/>
  <c r="AE45" i="20"/>
  <c r="CE45" i="20" s="1" a="1"/>
  <c r="CE45" i="20" s="1"/>
  <c r="CF45" i="20"/>
  <c r="B46" i="20"/>
  <c r="AE103" i="4"/>
  <c r="CA103" i="4" s="1"/>
  <c r="CP103" i="4"/>
  <c r="BJ44" i="15"/>
  <c r="AZ44" i="15"/>
  <c r="B46" i="15"/>
  <c r="BB45" i="15"/>
  <c r="CG104" i="4" s="1"/>
  <c r="BU45" i="15"/>
  <c r="B104" i="4"/>
  <c r="V45" i="15"/>
  <c r="BA45" i="15" s="1" a="1"/>
  <c r="BA45" i="15" s="1"/>
  <c r="H87" i="3"/>
  <c r="L87" i="3"/>
  <c r="J87" i="3"/>
  <c r="F87" i="3"/>
  <c r="I87" i="3"/>
  <c r="G87" i="3"/>
  <c r="M87" i="3"/>
  <c r="N87" i="3"/>
  <c r="K87" i="3"/>
  <c r="E44" i="3"/>
  <c r="D44" i="3" s="1"/>
  <c r="W44" i="3"/>
  <c r="E86" i="3"/>
  <c r="D86" i="3" s="1"/>
  <c r="E132" i="3"/>
  <c r="D132" i="3" s="1"/>
  <c r="L133" i="3"/>
  <c r="J133" i="3"/>
  <c r="G133" i="3"/>
  <c r="M133" i="3"/>
  <c r="N133" i="3"/>
  <c r="I133" i="3"/>
  <c r="K133" i="3"/>
  <c r="F133" i="3"/>
  <c r="H133" i="3"/>
  <c r="AE156" i="4"/>
  <c r="B157" i="4"/>
  <c r="CP156" i="4"/>
  <c r="AE50" i="4" l="1"/>
  <c r="CG45" i="20"/>
  <c r="B51" i="4"/>
  <c r="DA46" i="20"/>
  <c r="V46" i="19"/>
  <c r="BA46" i="19" s="1" a="1"/>
  <c r="BA46" i="19" s="1"/>
  <c r="BC46" i="19" s="1"/>
  <c r="BU46" i="19"/>
  <c r="B47" i="19"/>
  <c r="BB46" i="19"/>
  <c r="AZ45" i="19"/>
  <c r="BJ45" i="19"/>
  <c r="W49" i="3"/>
  <c r="I50" i="3"/>
  <c r="G50" i="3"/>
  <c r="H50" i="3"/>
  <c r="U50" i="3"/>
  <c r="N50" i="3"/>
  <c r="CA50" i="4"/>
  <c r="CB50" i="4" s="1"/>
  <c r="R50" i="3"/>
  <c r="F50" i="3"/>
  <c r="J50" i="3"/>
  <c r="M50" i="3"/>
  <c r="K50" i="3"/>
  <c r="T50" i="3"/>
  <c r="L50" i="3"/>
  <c r="S50" i="3"/>
  <c r="V50" i="3"/>
  <c r="AE51" i="4"/>
  <c r="CA51" i="4" s="1"/>
  <c r="CB51" i="4" s="1"/>
  <c r="CP51" i="4"/>
  <c r="E49" i="3"/>
  <c r="D49" i="3" s="1"/>
  <c r="CF46" i="20"/>
  <c r="B47" i="20"/>
  <c r="B52" i="4" s="1"/>
  <c r="AE46" i="20"/>
  <c r="CE46" i="20" s="1" a="1"/>
  <c r="CE46" i="20" s="1"/>
  <c r="CN45" i="20"/>
  <c r="CD45" i="20"/>
  <c r="AZ45" i="15"/>
  <c r="BJ45" i="15"/>
  <c r="CP104" i="4"/>
  <c r="AE104" i="4"/>
  <c r="CA104" i="4" s="1"/>
  <c r="B105" i="4"/>
  <c r="BU46" i="15"/>
  <c r="V46" i="15"/>
  <c r="BA46" i="15" s="1" a="1"/>
  <c r="BA46" i="15" s="1"/>
  <c r="B47" i="15"/>
  <c r="BB46" i="15"/>
  <c r="CG105" i="4" s="1"/>
  <c r="E87" i="3"/>
  <c r="D87" i="3" s="1"/>
  <c r="L136" i="3"/>
  <c r="K136" i="3"/>
  <c r="V136" i="3"/>
  <c r="S136" i="3"/>
  <c r="N136" i="3"/>
  <c r="G136" i="3"/>
  <c r="R136" i="3"/>
  <c r="I136" i="3"/>
  <c r="T136" i="3"/>
  <c r="U136" i="3"/>
  <c r="M136" i="3"/>
  <c r="CA156" i="4"/>
  <c r="CB156" i="4" s="1"/>
  <c r="H136" i="3"/>
  <c r="F136" i="3"/>
  <c r="J136" i="3"/>
  <c r="E133" i="3"/>
  <c r="D133" i="3" s="1"/>
  <c r="CP157" i="4"/>
  <c r="B158" i="4"/>
  <c r="AE157" i="4"/>
  <c r="CG46" i="20" l="1"/>
  <c r="B48" i="19"/>
  <c r="BU47" i="19"/>
  <c r="V47" i="19"/>
  <c r="BA47" i="19" s="1" a="1"/>
  <c r="BA47" i="19" s="1"/>
  <c r="BC47" i="19" s="1"/>
  <c r="BB47" i="19"/>
  <c r="BJ46" i="19"/>
  <c r="AZ46" i="19"/>
  <c r="E50" i="3"/>
  <c r="D50" i="3" s="1"/>
  <c r="W50" i="3"/>
  <c r="AE52" i="4"/>
  <c r="CA52" i="4" s="1"/>
  <c r="CB52" i="4" s="1"/>
  <c r="CP52" i="4"/>
  <c r="CD46" i="20"/>
  <c r="CN46" i="20"/>
  <c r="B48" i="20"/>
  <c r="B53" i="4" s="1"/>
  <c r="DA47" i="20"/>
  <c r="AE47" i="20"/>
  <c r="CE47" i="20" s="1" a="1"/>
  <c r="CE47" i="20" s="1"/>
  <c r="CF47" i="20"/>
  <c r="B48" i="15"/>
  <c r="BU47" i="15"/>
  <c r="V47" i="15"/>
  <c r="BA47" i="15" s="1" a="1"/>
  <c r="BA47" i="15" s="1"/>
  <c r="B106" i="4"/>
  <c r="BB47" i="15"/>
  <c r="CG106" i="4" s="1"/>
  <c r="AZ46" i="15"/>
  <c r="BJ46" i="15"/>
  <c r="CP105" i="4"/>
  <c r="AE105" i="4"/>
  <c r="CA105" i="4" s="1"/>
  <c r="W136" i="3"/>
  <c r="E136" i="3"/>
  <c r="D136" i="3" s="1"/>
  <c r="M137" i="3"/>
  <c r="V137" i="3"/>
  <c r="N137" i="3"/>
  <c r="G137" i="3"/>
  <c r="T137" i="3"/>
  <c r="I137" i="3"/>
  <c r="K137" i="3"/>
  <c r="H137" i="3"/>
  <c r="U137" i="3"/>
  <c r="F137" i="3"/>
  <c r="R137" i="3"/>
  <c r="S137" i="3"/>
  <c r="J137" i="3"/>
  <c r="CA157" i="4"/>
  <c r="CB157" i="4" s="1"/>
  <c r="L137" i="3"/>
  <c r="CP158" i="4"/>
  <c r="AE158" i="4"/>
  <c r="B159" i="4"/>
  <c r="CG47" i="20" l="1"/>
  <c r="AZ47" i="19"/>
  <c r="BJ47" i="19"/>
  <c r="BU48" i="19"/>
  <c r="V48" i="19"/>
  <c r="BA48" i="19" s="1" a="1"/>
  <c r="BA48" i="19" s="1"/>
  <c r="BC48" i="19" s="1"/>
  <c r="BB48" i="19"/>
  <c r="B49" i="19"/>
  <c r="AE53" i="4"/>
  <c r="CA53" i="4" s="1"/>
  <c r="CB53" i="4" s="1"/>
  <c r="CP53" i="4"/>
  <c r="CD47" i="20"/>
  <c r="CN47" i="20"/>
  <c r="DA48" i="20"/>
  <c r="AE48" i="20"/>
  <c r="CE48" i="20" s="1" a="1"/>
  <c r="CE48" i="20" s="1"/>
  <c r="CF48" i="20"/>
  <c r="B49" i="20"/>
  <c r="B54" i="4" s="1"/>
  <c r="AE106" i="4"/>
  <c r="CA106" i="4" s="1"/>
  <c r="CP106" i="4"/>
  <c r="AZ47" i="15"/>
  <c r="BJ47" i="15"/>
  <c r="V48" i="15"/>
  <c r="BA48" i="15" s="1" a="1"/>
  <c r="BA48" i="15" s="1"/>
  <c r="BB48" i="15"/>
  <c r="CG107" i="4" s="1"/>
  <c r="B49" i="15"/>
  <c r="B107" i="4"/>
  <c r="BU48" i="15"/>
  <c r="W137" i="3"/>
  <c r="E137" i="3"/>
  <c r="D137" i="3" s="1"/>
  <c r="B160" i="4"/>
  <c r="CP159" i="4"/>
  <c r="AE159" i="4"/>
  <c r="L138" i="3"/>
  <c r="H138" i="3"/>
  <c r="U138" i="3"/>
  <c r="N138" i="3"/>
  <c r="T138" i="3"/>
  <c r="S138" i="3"/>
  <c r="CA158" i="4"/>
  <c r="CB158" i="4" s="1"/>
  <c r="R138" i="3"/>
  <c r="K138" i="3"/>
  <c r="G138" i="3"/>
  <c r="J138" i="3"/>
  <c r="V138" i="3"/>
  <c r="I138" i="3"/>
  <c r="M138" i="3"/>
  <c r="F138" i="3"/>
  <c r="CG48" i="20" l="1"/>
  <c r="BU49" i="19"/>
  <c r="V49" i="19"/>
  <c r="BJ48" i="19"/>
  <c r="AZ48" i="19"/>
  <c r="CP54" i="4"/>
  <c r="AE54" i="4"/>
  <c r="DA49" i="20"/>
  <c r="AE49" i="20"/>
  <c r="CN48" i="20"/>
  <c r="CD48" i="20"/>
  <c r="CP107" i="4"/>
  <c r="AE107" i="4"/>
  <c r="CA107" i="4" s="1"/>
  <c r="B108" i="4"/>
  <c r="V49" i="15"/>
  <c r="BU49" i="15"/>
  <c r="AZ48" i="15"/>
  <c r="BJ48" i="15"/>
  <c r="E138" i="3"/>
  <c r="D138" i="3" s="1"/>
  <c r="N139" i="3"/>
  <c r="I139" i="3"/>
  <c r="S139" i="3"/>
  <c r="T139" i="3"/>
  <c r="CA159" i="4"/>
  <c r="CB159" i="4" s="1"/>
  <c r="V139" i="3"/>
  <c r="F139" i="3"/>
  <c r="K139" i="3"/>
  <c r="L139" i="3"/>
  <c r="G139" i="3"/>
  <c r="M139" i="3"/>
  <c r="U139" i="3"/>
  <c r="J139" i="3"/>
  <c r="R139" i="3"/>
  <c r="H139" i="3"/>
  <c r="AE160" i="4"/>
  <c r="B161" i="4"/>
  <c r="CP160" i="4"/>
  <c r="W138" i="3"/>
  <c r="CP108" i="4" l="1"/>
  <c r="AE108" i="4"/>
  <c r="E139" i="3"/>
  <c r="D139" i="3" s="1"/>
  <c r="W139" i="3"/>
  <c r="H140" i="3"/>
  <c r="L140" i="3"/>
  <c r="S140" i="3"/>
  <c r="K140" i="3"/>
  <c r="F140" i="3"/>
  <c r="U140" i="3"/>
  <c r="J140" i="3"/>
  <c r="CA160" i="4"/>
  <c r="CB160" i="4" s="1"/>
  <c r="G140" i="3"/>
  <c r="R140" i="3"/>
  <c r="M140" i="3"/>
  <c r="T140" i="3"/>
  <c r="N140" i="3"/>
  <c r="V140" i="3"/>
  <c r="I140" i="3"/>
  <c r="CP161" i="4"/>
  <c r="AE161" i="4"/>
  <c r="B162" i="4"/>
  <c r="W140" i="3" l="1"/>
  <c r="AE162" i="4"/>
  <c r="CP162" i="4"/>
  <c r="I141" i="3"/>
  <c r="F141" i="3"/>
  <c r="J141" i="3"/>
  <c r="R141" i="3"/>
  <c r="S141" i="3"/>
  <c r="K141" i="3"/>
  <c r="T141" i="3"/>
  <c r="V141" i="3"/>
  <c r="H141" i="3"/>
  <c r="L141" i="3"/>
  <c r="U141" i="3"/>
  <c r="M141" i="3"/>
  <c r="CA161" i="4"/>
  <c r="CB161" i="4" s="1"/>
  <c r="G141" i="3"/>
  <c r="N141" i="3"/>
  <c r="E140" i="3"/>
  <c r="D140" i="3" s="1"/>
  <c r="E141" i="3" l="1"/>
  <c r="D141" i="3" s="1"/>
  <c r="W141" i="3"/>
  <c r="R142" i="3"/>
  <c r="L142" i="3"/>
  <c r="G142" i="3"/>
  <c r="U142" i="3"/>
  <c r="J142" i="3"/>
  <c r="T142" i="3"/>
  <c r="N142" i="3"/>
  <c r="I142" i="3"/>
  <c r="S142" i="3"/>
  <c r="H142" i="3"/>
  <c r="V142" i="3"/>
  <c r="M142" i="3"/>
  <c r="K142" i="3"/>
  <c r="F142" i="3"/>
  <c r="E142" i="3" l="1"/>
  <c r="D142" i="3" s="1"/>
  <c r="W142"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<sst xmlns="http://schemas.openxmlformats.org/spreadsheetml/2006/main" count="3258" uniqueCount="325">
  <si>
    <t xml:space="preserve">TOTALE OPERATORI </t>
  </si>
  <si>
    <t>CINZIA CARFAGNO</t>
  </si>
  <si>
    <t>MICHELE D'ONOFRIO</t>
  </si>
  <si>
    <t>MANFREDO FAMOSO</t>
  </si>
  <si>
    <t>M.ANTONIETTA GAITA</t>
  </si>
  <si>
    <t>VINCENZO LOMBARDI</t>
  </si>
  <si>
    <t>GERARDO MAZZA</t>
  </si>
  <si>
    <t>HERMANN MAGLIACANE</t>
  </si>
  <si>
    <t>FRANCESCA RUSSO</t>
  </si>
  <si>
    <t>AMBRA SCALZULLO</t>
  </si>
  <si>
    <t>IOLE SCALZULLO</t>
  </si>
  <si>
    <t>TULLIO SPINAZZOLA</t>
  </si>
  <si>
    <t>DANIELA ZAMBRANO</t>
  </si>
  <si>
    <t>Assenti</t>
  </si>
  <si>
    <t>Prec. SERE:</t>
  </si>
  <si>
    <t>Turno</t>
  </si>
  <si>
    <t>Assente</t>
  </si>
  <si>
    <t>lun</t>
  </si>
  <si>
    <t>mar</t>
  </si>
  <si>
    <t>mer</t>
  </si>
  <si>
    <t>gio</t>
  </si>
  <si>
    <t>ven</t>
  </si>
  <si>
    <t>sab</t>
  </si>
  <si>
    <t>LUCA ANANIA</t>
  </si>
  <si>
    <t>FRANCESCA BORSELLI</t>
  </si>
  <si>
    <t>GIULIO BRESSAN</t>
  </si>
  <si>
    <t>FLAVIA CAVIGLIOLI</t>
  </si>
  <si>
    <t>DARIO GOZZI</t>
  </si>
  <si>
    <t>MARTINA LAZZERI</t>
  </si>
  <si>
    <t>FRANCESCO MANETTI</t>
  </si>
  <si>
    <t>SIMONE MARGHERI</t>
  </si>
  <si>
    <t>FRANCESCO MENICACCI</t>
  </si>
  <si>
    <t>LUCA MISTRETTA</t>
  </si>
  <si>
    <t>MIRIANA RAKOVIC</t>
  </si>
  <si>
    <t>FELICE VIGNATI</t>
  </si>
  <si>
    <t>Orario Ridotto</t>
  </si>
  <si>
    <t>Note richieste ( "Nome: nota" )</t>
  </si>
  <si>
    <t>Note richieste ( Nome: nota )</t>
  </si>
  <si>
    <t>Totale Assenti</t>
  </si>
  <si>
    <t>Min. Previsti</t>
  </si>
  <si>
    <t>DOMENICA</t>
  </si>
  <si>
    <t>Completo:</t>
  </si>
  <si>
    <t>-</t>
  </si>
  <si>
    <t>Aspettativa</t>
  </si>
  <si>
    <t>Ex-accordo</t>
  </si>
  <si>
    <t>Ferie</t>
  </si>
  <si>
    <t>Ridotto Ex-Acc</t>
  </si>
  <si>
    <t>Ridotto Ferie</t>
  </si>
  <si>
    <t>Ridotto Maternità</t>
  </si>
  <si>
    <t>Malattia</t>
  </si>
  <si>
    <t>Esame</t>
  </si>
  <si>
    <t>Altro</t>
  </si>
  <si>
    <t>TRINCI EMANELE</t>
  </si>
  <si>
    <t>Presenti previsti</t>
  </si>
  <si>
    <t>8.30 - 17:30</t>
  </si>
  <si>
    <t>9:00 - 18:00</t>
  </si>
  <si>
    <t>9:30 - 18.30</t>
  </si>
  <si>
    <t>lun: 09.30 – 18.30 , 10.30 – 18.30 , sab: 09:00 – 13.00</t>
  </si>
  <si>
    <t>lun: 10.30- 19.30, 11.30- 19.30 ,       sab: 9.00 - 13.00</t>
  </si>
  <si>
    <t>TOTALE</t>
  </si>
  <si>
    <t>PAUSA PRANZO</t>
  </si>
  <si>
    <t>Ex-Accordo</t>
  </si>
  <si>
    <t>Maternità</t>
  </si>
  <si>
    <t>12:30 - 13:30</t>
  </si>
  <si>
    <t>13:00 - 14:00</t>
  </si>
  <si>
    <t>13:30 - 14:30</t>
  </si>
  <si>
    <t>Pausa vuota</t>
  </si>
  <si>
    <t>Mese1</t>
  </si>
  <si>
    <t>Mese2</t>
  </si>
  <si>
    <t>Mese3</t>
  </si>
  <si>
    <t>t_vuoto0</t>
  </si>
  <si>
    <t>t_vuoto1</t>
  </si>
  <si>
    <t>t_vuoto2</t>
  </si>
  <si>
    <t>t_vuoto3</t>
  </si>
  <si>
    <t>t_vuoto4</t>
  </si>
  <si>
    <t>t_vuoto5</t>
  </si>
  <si>
    <t>t_vuoto6</t>
  </si>
  <si>
    <t>t_vuoto7</t>
  </si>
  <si>
    <t>t_vuoto8</t>
  </si>
  <si>
    <t>t_vuoto9</t>
  </si>
  <si>
    <t>t_vuoto10</t>
  </si>
  <si>
    <t xml:space="preserve">1 2 : 3 0 </t>
  </si>
  <si>
    <t>1 3 : 0 0</t>
  </si>
  <si>
    <t>1 3 : 3 0</t>
  </si>
  <si>
    <t>.</t>
  </si>
  <si>
    <t>09.00 – 15.00</t>
  </si>
  <si>
    <t>08.30 – 14.30 </t>
  </si>
  <si>
    <t xml:space="preserve">08:30 – 17.30 </t>
  </si>
  <si>
    <t>08.30 – 17.30</t>
  </si>
  <si>
    <t>09.00 – 18.00</t>
  </si>
  <si>
    <t>09.00 – 16.00</t>
  </si>
  <si>
    <t>09:30 – 18.30</t>
  </si>
  <si>
    <t xml:space="preserve">09.00 – 15.00  </t>
  </si>
  <si>
    <t>08.30 -15:30</t>
  </si>
  <si>
    <t xml:space="preserve">08.30 – 17:30 </t>
  </si>
  <si>
    <t>09.00 -16.00</t>
  </si>
  <si>
    <t>09.30 – 18.30 </t>
  </si>
  <si>
    <t>10.30 – 19.30</t>
  </si>
  <si>
    <t xml:space="preserve">08.30 – 16.30 </t>
  </si>
  <si>
    <t xml:space="preserve">08.30 – 16:30 </t>
  </si>
  <si>
    <t>09.00 – 17.00</t>
  </si>
  <si>
    <t>10.00 – 18.00</t>
  </si>
  <si>
    <t>10.30 – 18.30 </t>
  </si>
  <si>
    <t>11.30 – 19.30</t>
  </si>
  <si>
    <r>
      <t xml:space="preserve">09.00 – 18.00 </t>
    </r>
    <r>
      <rPr>
        <sz val="7"/>
        <color rgb="FFFF6600"/>
        <rFont val="Arial"/>
        <family val="2"/>
        <charset val="1"/>
      </rPr>
      <t xml:space="preserve"> </t>
    </r>
  </si>
  <si>
    <t xml:space="preserve">10.30 – 18.30 </t>
  </si>
  <si>
    <t>08.30 -17.30</t>
  </si>
  <si>
    <t>RIPOSO</t>
  </si>
  <si>
    <t>09.00 – 13:00</t>
  </si>
  <si>
    <t>09.00 -13:00</t>
  </si>
  <si>
    <t>09.00 - 13:00</t>
  </si>
  <si>
    <t>09.00 -13.00</t>
  </si>
  <si>
    <t xml:space="preserve">09:00 – 13.00 </t>
  </si>
  <si>
    <t>09.00 – 13.00</t>
  </si>
  <si>
    <t>*</t>
  </si>
  <si>
    <t>Dario</t>
  </si>
  <si>
    <t>ASSENZE</t>
  </si>
  <si>
    <t>NO PAUSA</t>
  </si>
  <si>
    <t>Pausa 12:30</t>
  </si>
  <si>
    <t>Covid-19 - pausa 13:00 senza sabato</t>
  </si>
  <si>
    <t>Covid-19 - pausa 13:00 con sabato</t>
  </si>
  <si>
    <t>Pausa 13:30</t>
  </si>
  <si>
    <t>Orari atipici o ad-hoc</t>
  </si>
  <si>
    <t>N. SERE 2019</t>
  </si>
  <si>
    <t>N.</t>
  </si>
  <si>
    <t>NOME CONGOME</t>
  </si>
  <si>
    <t>SEDE</t>
  </si>
  <si>
    <t>Gennaio</t>
  </si>
  <si>
    <t>Febbraio/ Marzo</t>
  </si>
  <si>
    <t>Aprile</t>
  </si>
  <si>
    <t>Maggio</t>
  </si>
  <si>
    <t>Giugno</t>
  </si>
  <si>
    <t>Luglio</t>
  </si>
  <si>
    <t>Agosto</t>
  </si>
  <si>
    <t>Settembre</t>
  </si>
  <si>
    <t>Ottobre</t>
  </si>
  <si>
    <t>Novembre</t>
  </si>
  <si>
    <t>Dicembre</t>
  </si>
  <si>
    <t>FI</t>
  </si>
  <si>
    <t>LORENZO BANDINELLI</t>
  </si>
  <si>
    <t>DAVIDE DI LUZIO</t>
  </si>
  <si>
    <t>0*</t>
  </si>
  <si>
    <t>LEONARDO NUGNES</t>
  </si>
  <si>
    <t>ALESSIO ROMAGNOLI</t>
  </si>
  <si>
    <t>FRANC. MENICACCI</t>
  </si>
  <si>
    <t>AV</t>
  </si>
  <si>
    <t>MARIA CARRABS</t>
  </si>
  <si>
    <t>DOMENICO DE LUCA</t>
  </si>
  <si>
    <t>TIZIANA DE PIANO</t>
  </si>
  <si>
    <t>ALESSANDRA DE PIANO</t>
  </si>
  <si>
    <t>TONIA DE VITO</t>
  </si>
  <si>
    <t>ANDREA GAETA</t>
  </si>
  <si>
    <t>GAITA M.ANTO</t>
  </si>
  <si>
    <t>CONCETTA PRIZIO</t>
  </si>
  <si>
    <t>MAT</t>
  </si>
  <si>
    <t>*non fa la sera come da orario perché malato</t>
  </si>
  <si>
    <t>ISTRUZIONI INSERIMENTO RICHIESTE PERMESSI</t>
  </si>
  <si>
    <t>1) Completare il foglio RICHIESTE con le opzioni previste dal menù a tendina, tenendo in considerazione delle REGOLE nell'opportuno foglio, che verranno evidenziate nel file "RICHIESTE" dall'opportuno ALERT indicato con "!!!" di colore rosso. Rispetto al foglio "Regole" fanno fede le comunicazioni inviate dal Responsabile Diretto</t>
  </si>
  <si>
    <t>2) Se necessario, inserire nel file RICHIESTE una nota per quel giorno (esempio: "Hermann: uscita alle 15:00 il 3 dic"), dopo aver inserito la richiesta di permesso nell'opportuna cella</t>
  </si>
  <si>
    <t>3) Nel foglio RICHIESTE, sia se si specificano i giorni di permesso sia se non si necessitano, bisogna impostare "Ɣ COMPLETO" nell'opportuna riga gialla. Così il file può essere prelevato anche prima della scadenza se non ci sono ulteriori richieste da attendere.</t>
  </si>
  <si>
    <t>4) NON bisogna modificare altri fogli oltre "RICHIESTE" e/o formule.</t>
  </si>
  <si>
    <t>5) ORARIO: i giorni trascorsi vengono marcati con " ! "</t>
  </si>
  <si>
    <t>ISTRUZIONI MODIFICA Responsabile Diretto</t>
  </si>
  <si>
    <t xml:space="preserve"> - Dal foglio "Orario" è possibile specificare il turno tra quelli presenti in "Tipologie". Nel foglio "Tipologie" è possibile aggiungere anche altri turni nelle celle vuote previste. Può essere utile creare un turno personalizzato nel caso di scambio turni tra colleghi. Es. Hermann solo l'11nov fa 8:30-17:30</t>
  </si>
  <si>
    <t xml:space="preserve"> - Dal foglio REGOLE è possibile configurare il giorno di inizio del calendario per il mese. [Fig. (4)]</t>
  </si>
  <si>
    <t xml:space="preserve"> - Dal foglio REGOLE è possibile impostare dei criteri di avviso al superamento numero assenti, la regola delle festività[fig. (1)] ha priorità maggiore rispetto alla regola del giorno[fig. (5)].</t>
  </si>
  <si>
    <t>Ad esempio si può specificare che il 24/12/2020 devono essere presenti almeno 15 operatori o che il lunedì possono essere assenti massimo 2 operatori.</t>
  </si>
  <si>
    <t xml:space="preserve">(1) Regole festività numero minimo presenti. Ha priorità rispetto alta a Regole Settimana(5). </t>
  </si>
  <si>
    <t>(2) Legenda colori foglio REGOLE</t>
  </si>
  <si>
    <t>(3) Promemoria quantità Riduzione Orario Lavorativo da consumare</t>
  </si>
  <si>
    <t>(4) Variabili varie</t>
  </si>
  <si>
    <t>(5) Regole settimana: definisce il numero massimo di assenti settimanali. Ha priorità più bassa rispetto a regole festività.</t>
  </si>
  <si>
    <t>(6) Regole testuali generiche.</t>
  </si>
  <si>
    <t>w_X_n_q9nUq1lf9oMplF77eUTaX-34tImQK0QZF7pKpUNzdCNVdCV0xMS1VJOUY4VUpERVZDR0g5TS4u</t>
  </si>
  <si>
    <t>Form1</t>
  </si>
  <si>
    <t>{cf6eff52-8cd7-4ced-bf98-c0fe76a7b340}</t>
  </si>
  <si>
    <t>REGOLE FESTIVITA’</t>
  </si>
  <si>
    <t>Legenda</t>
  </si>
  <si>
    <t>data</t>
  </si>
  <si>
    <t>presenti</t>
  </si>
  <si>
    <t>campo da modificare</t>
  </si>
  <si>
    <t>campo da non modificare</t>
  </si>
  <si>
    <t>ore ROL</t>
  </si>
  <si>
    <t>primo trimestre:      gen-mar   24 ore = 3 giorni</t>
  </si>
  <si>
    <t>secondo trimestre: apr-giu     32 ore = 4 giorni</t>
  </si>
  <si>
    <t>terzo trimestre:       lug-set      32 ore = 4 giorni</t>
  </si>
  <si>
    <t>quarto trimestre:     ott-dic      24 ore = 3 giorni</t>
  </si>
  <si>
    <t>=CERCA.VERT(GIORNO.SETTIMANA($B7);Regole!$C$19:$D$25;'Regole'!D252;0</t>
  </si>
  <si>
    <t>Totale Operatori 2Liv</t>
  </si>
  <si>
    <t>Data prelievo file richieste:</t>
  </si>
  <si>
    <t>Data inizio calendario mese1(lunedì):</t>
  </si>
  <si>
    <t>Data inizio calendario mese2(lunedì):</t>
  </si>
  <si>
    <t>Data inizio calendario mese3(lunedì):</t>
  </si>
  <si>
    <t>REGOLE SETTIMANA</t>
  </si>
  <si>
    <t>giorno settimana</t>
  </si>
  <si>
    <t>Max assenti</t>
  </si>
  <si>
    <t>domenica</t>
  </si>
  <si>
    <t>lunedì</t>
  </si>
  <si>
    <t>martedì</t>
  </si>
  <si>
    <t>mercoledì</t>
  </si>
  <si>
    <t>giovedì</t>
  </si>
  <si>
    <t>venerdì</t>
  </si>
  <si>
    <t>sabato</t>
  </si>
  <si>
    <t>Compilare il file inserendo:</t>
  </si>
  <si>
    <t> =  se si intende prendere 1 giornata intera di ex-accordo </t>
  </si>
  <si>
    <t> =  2 settimane</t>
  </si>
  <si>
    <t xml:space="preserve"> = se si smaltiranno le 2 ore come ex-accordo </t>
  </si>
  <si>
    <t xml:space="preserve"> = se si smaltiranno le 2 ore come Ferie </t>
  </si>
  <si>
    <t> = se si smaltiranno le 2 ore come Maternità</t>
  </si>
  <si>
    <t xml:space="preserve"> = se si smaltiranno le 2 ore come Maternità</t>
  </si>
  <si>
    <t>Presenti</t>
  </si>
  <si>
    <t>2° Livello</t>
  </si>
  <si>
    <t>Aggiunto in data 18/02/2022 pulsante di RESET nelle pagine delle richieste per pulire le celle solo da Excel (non online).</t>
  </si>
  <si>
    <t>Tot. Aspettativa</t>
  </si>
  <si>
    <t>Tot. Ex-accordo</t>
  </si>
  <si>
    <t>Tot. Ferie</t>
  </si>
  <si>
    <t>Tot. Ridotto Ex-Acc</t>
  </si>
  <si>
    <t>Tot. Ridotto Ferie</t>
  </si>
  <si>
    <t>Tot. Ridotto Maternità</t>
  </si>
  <si>
    <t>Tot. Malattia</t>
  </si>
  <si>
    <t>Tot. Esame</t>
  </si>
  <si>
    <t>Tot. Altro</t>
  </si>
  <si>
    <t>ATTENZIONE:</t>
  </si>
  <si>
    <t xml:space="preserve"> - Nei fogli "richieste" non rinominare i "Tot. Aspettativa" in quanto il pulsante di RESET cancella le tipologie di permessi in tutte le celle nel range del foglio</t>
  </si>
  <si>
    <t xml:space="preserve"> - Nel foglio ORARIO se viene manomessa una cella/formula copiare la cella adiacente orizzontalmente (NON verticalmente)</t>
  </si>
  <si>
    <t>OPERATORI HD</t>
  </si>
  <si>
    <t>NOTA</t>
  </si>
  <si>
    <t>Firenze</t>
  </si>
  <si>
    <t>x</t>
  </si>
  <si>
    <t xml:space="preserve">Nessuna presenza in sede </t>
  </si>
  <si>
    <t>X</t>
  </si>
  <si>
    <t>Avellino</t>
  </si>
  <si>
    <t>SALVATORE DE MASI</t>
  </si>
  <si>
    <t>TONIA DE  VITO</t>
  </si>
  <si>
    <t>TINA PRIZIO</t>
  </si>
  <si>
    <t>ANGELO RUSSO</t>
  </si>
  <si>
    <t>Disponibile da Marzo</t>
  </si>
  <si>
    <t>Totale Firenze (evidenziati esclusi)</t>
  </si>
  <si>
    <t>Totale Avellino (evidenziati esclusi)</t>
  </si>
  <si>
    <t>LUCIA BENEFORTI</t>
  </si>
  <si>
    <t>soltiamente 2 gg</t>
  </si>
  <si>
    <t>STEFANIA DELLA SALA</t>
  </si>
  <si>
    <t>GUENDALINA  FANTONI</t>
  </si>
  <si>
    <t>RAMONA  MARINO</t>
  </si>
  <si>
    <t>MATERNITA'</t>
  </si>
  <si>
    <t>DEBORA MANI</t>
  </si>
  <si>
    <t>NOE' MOLLICA</t>
  </si>
  <si>
    <t>MIRKO  NALDONI</t>
  </si>
  <si>
    <t>FRANCESCA  SCRO</t>
  </si>
  <si>
    <t>MAR</t>
  </si>
  <si>
    <t>LUN</t>
  </si>
  <si>
    <t>MER</t>
  </si>
  <si>
    <t>GIO</t>
  </si>
  <si>
    <t>VEN</t>
  </si>
  <si>
    <t>F</t>
  </si>
  <si>
    <t>S</t>
  </si>
  <si>
    <t>N</t>
  </si>
  <si>
    <t>TOT</t>
  </si>
  <si>
    <t>Tot.</t>
  </si>
  <si>
    <t>FESTIVITÁ</t>
  </si>
  <si>
    <t>**</t>
  </si>
  <si>
    <t>Non costituisce assenza ai fini del calcolo automatico.</t>
  </si>
  <si>
    <t>Assenti 1° Liv inbound</t>
  </si>
  <si>
    <t>Outbound</t>
  </si>
  <si>
    <t>PRESENTI</t>
  </si>
  <si>
    <t>Totale Operatori 1Liv - INBOUND</t>
  </si>
  <si>
    <t>Totale Operatori 1Liv - OUTBOUND</t>
  </si>
  <si>
    <t>TOTALE OPERATORI INBOUND</t>
  </si>
  <si>
    <t>1° Liv. - Outbound</t>
  </si>
  <si>
    <t>🏠</t>
  </si>
  <si>
    <t>./🏠</t>
  </si>
  <si>
    <t>Operatore1</t>
  </si>
  <si>
    <t>Operatore2</t>
  </si>
  <si>
    <t>Operatore3</t>
  </si>
  <si>
    <t>Operatore4</t>
  </si>
  <si>
    <t>Operatore5</t>
  </si>
  <si>
    <t>Operatore6</t>
  </si>
  <si>
    <t>Operatore7</t>
  </si>
  <si>
    <t>Operatore8</t>
  </si>
  <si>
    <t>Operatore9</t>
  </si>
  <si>
    <t>T e a m    1</t>
  </si>
  <si>
    <t>T e a m     2</t>
  </si>
  <si>
    <t xml:space="preserve">1° Liv. </t>
  </si>
  <si>
    <t>1° Liv.</t>
  </si>
  <si>
    <t>Operatore10</t>
  </si>
  <si>
    <t>Operatore11</t>
  </si>
  <si>
    <t>Operatore12</t>
  </si>
  <si>
    <t>Operatore13</t>
  </si>
  <si>
    <t>Operatore14</t>
  </si>
  <si>
    <t>Operatore15</t>
  </si>
  <si>
    <t>Operatore16</t>
  </si>
  <si>
    <t>Operatore17</t>
  </si>
  <si>
    <t>Operatore18</t>
  </si>
  <si>
    <t>Operatore19</t>
  </si>
  <si>
    <t>Operatore20</t>
  </si>
  <si>
    <t>T e a m     3</t>
  </si>
  <si>
    <t>Operatore21</t>
  </si>
  <si>
    <t>Operatore22</t>
  </si>
  <si>
    <t>Operatore23</t>
  </si>
  <si>
    <t>Operatore24</t>
  </si>
  <si>
    <t>Operatore25</t>
  </si>
  <si>
    <t>Operatore26</t>
  </si>
  <si>
    <t>Operatore27</t>
  </si>
  <si>
    <t>Operatore28</t>
  </si>
  <si>
    <t>Operatore30</t>
  </si>
  <si>
    <t>Operatore29</t>
  </si>
  <si>
    <t>TeamLeader1</t>
  </si>
  <si>
    <t>Operatore31</t>
  </si>
  <si>
    <t>Operatore32</t>
  </si>
  <si>
    <t>TeamLeader2</t>
  </si>
  <si>
    <t>Operatore33</t>
  </si>
  <si>
    <t>TeamLeader3</t>
  </si>
  <si>
    <t>Operatore34</t>
  </si>
  <si>
    <t>Operatore35</t>
  </si>
  <si>
    <t>Operatore36</t>
  </si>
  <si>
    <t>Il presente file è distribuito sotto licenza Creative Commons BY-NC-SA 3.0</t>
  </si>
  <si>
    <t>La paternità dell'opera è dell'autore:</t>
  </si>
  <si>
    <t>Sei libero di:</t>
  </si>
  <si>
    <r>
      <t>Condividere</t>
    </r>
    <r>
      <rPr>
        <sz val="11"/>
        <color rgb="FF333333"/>
        <rFont val="Source Sans Pro"/>
        <family val="2"/>
      </rPr>
      <t> — riprodurre, distribuire, comunicare al pubblico, esporre in pubblico, rappresentare, eseguire e recitare questo materiale con qualsiasi mezzo e formato</t>
    </r>
  </si>
  <si>
    <r>
      <rPr>
        <b/>
        <sz val="10"/>
        <color rgb="FF000000"/>
        <rFont val="Arial"/>
        <family val="2"/>
      </rPr>
      <t xml:space="preserve">Modificare </t>
    </r>
    <r>
      <rPr>
        <sz val="10"/>
        <color rgb="FF000000"/>
        <rFont val="Arial"/>
        <family val="2"/>
        <charset val="1"/>
      </rPr>
      <t>— remixare, trasformare il materiale e basarti su di esso per le tue opere</t>
    </r>
  </si>
  <si>
    <t>Alle seguenti condizioni:</t>
  </si>
  <si>
    <r>
      <rPr>
        <b/>
        <sz val="10"/>
        <color rgb="FF000000"/>
        <rFont val="Arial"/>
        <family val="2"/>
      </rPr>
      <t xml:space="preserve">Attribuzione </t>
    </r>
    <r>
      <rPr>
        <sz val="10"/>
        <color rgb="FF000000"/>
        <rFont val="Arial"/>
        <family val="2"/>
        <charset val="1"/>
      </rPr>
      <t>— Devi riconoscere una menzione di paternità adeguata, fornire un link alla licenza e indicare se sono state effettuate delle modifiche. Puoi fare ciò in qualsiasi maniera ragionevole possibile, ma non con modalità tali da suggerire che il licenziante avalli te o il tuo utilizzo del materiale.</t>
    </r>
  </si>
  <si>
    <r>
      <rPr>
        <b/>
        <sz val="10"/>
        <color rgb="FF000000"/>
        <rFont val="Arial"/>
        <family val="2"/>
      </rPr>
      <t>NonCommerciale</t>
    </r>
    <r>
      <rPr>
        <sz val="10"/>
        <color rgb="FF000000"/>
        <rFont val="Arial"/>
        <family val="2"/>
        <charset val="1"/>
      </rPr>
      <t xml:space="preserve"> — Non puoi utilizzare il materiale per scopi commerciali.</t>
    </r>
  </si>
  <si>
    <r>
      <rPr>
        <b/>
        <sz val="10"/>
        <color rgb="FF000000"/>
        <rFont val="Arial"/>
        <family val="2"/>
      </rPr>
      <t>StessaLicenza</t>
    </r>
    <r>
      <rPr>
        <sz val="10"/>
        <color rgb="FF000000"/>
        <rFont val="Arial"/>
        <family val="2"/>
        <charset val="1"/>
      </rPr>
      <t xml:space="preserve"> — Se remixi, trasformi il materiale o ti basi su di esso, devi distribuire i tuoi contributi con la stessa licenza del materiale originario.</t>
    </r>
  </si>
  <si>
    <r>
      <rPr>
        <b/>
        <sz val="10"/>
        <color rgb="FF000000"/>
        <rFont val="Arial"/>
        <family val="2"/>
      </rPr>
      <t>Divieto di restrizioni aggiuntive</t>
    </r>
    <r>
      <rPr>
        <sz val="10"/>
        <color rgb="FF000000"/>
        <rFont val="Arial"/>
        <family val="2"/>
        <charset val="1"/>
      </rPr>
      <t xml:space="preserve"> — Non puoi applicare termini legali o misure tecnologiche che impongano ad altri soggetti dei vincoli giuridici su quanto la licenza consente loro di fare.</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</si>
</sst>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dddd&quot;, &quot;mmmm\ dd&quot;, &quot;yyyy"/>
  </numFmts>
  <fonts count="29" x14ac:knownFonts="1">
    <font>
      <sz val="10"/>
      <color rgb="FF000000"/>
      <name val="Arial"/>
      <family val="2"/>
      <charset val="1"/>
    </font>
    <font>
      <b/>
      <sz val="10"/>
      <color rgb="FF000000"/>
      <name val="Arial"/>
      <family val="2"/>
      <charset val="1"/>
    </font>
    <font>
      <b/>
      <sz val="8"/>
      <color rgb="FF000000"/>
      <name val="Arial"/>
      <family val="2"/>
      <charset val="1"/>
    </font>
    <font>
      <b/>
      <sz val="10"/>
      <color rgb="FFFFFFFF"/>
      <name val="Arial"/>
      <family val="2"/>
      <charset val="1"/>
    </font>
    <font>
      <sz val="11"/>
      <color rgb="FF000000"/>
      <name val="Calibri"/>
      <family val="2"/>
      <charset val="1"/>
    </font>
    <font>
      <sz val="11"/>
      <color rgb="FFFF0000"/>
      <name val="Calibri"/>
      <family val="2"/>
      <charset val="1"/>
    </font>
    <font>
      <sz val="9"/>
      <color rgb="FF000000"/>
      <name val="Arial"/>
      <family val="2"/>
      <charset val="1"/>
    </font>
    <font>
      <b/>
      <sz val="7"/>
      <color rgb="FF000000"/>
      <name val="Arial"/>
      <family val="2"/>
      <charset val="1"/>
    </font>
    <font>
      <b/>
      <sz val="8"/>
      <color rgb="FFFF0000"/>
      <name val="Arial"/>
      <family val="2"/>
      <charset val="1"/>
    </font>
    <font>
      <sz val="8"/>
      <color rgb="FF000000"/>
      <name val="Arial"/>
      <family val="2"/>
      <charset val="1"/>
    </font>
    <font>
      <sz val="8"/>
      <color rgb="FFFF0000"/>
      <name val="Arial"/>
      <family val="2"/>
      <charset val="1"/>
    </font>
    <font>
      <sz val="8"/>
      <color rgb="FFC00000"/>
      <name val="Arial"/>
      <family val="2"/>
      <charset val="1"/>
    </font>
    <font>
      <b/>
      <sz val="7"/>
      <color rgb="FFFFFFFF"/>
      <name val="Arial"/>
      <family val="2"/>
      <charset val="1"/>
    </font>
    <font>
      <b/>
      <sz val="8"/>
      <color rgb="FFFFFFFF"/>
      <name val="Arial"/>
      <family val="2"/>
      <charset val="1"/>
    </font>
    <font>
      <sz val="7"/>
      <color rgb="FFFF6600"/>
      <name val="Arial"/>
      <family val="2"/>
      <charset val="1"/>
    </font>
    <font>
      <sz val="10"/>
      <color rgb="FFFF0000"/>
      <name val="Arial"/>
      <family val="2"/>
      <charset val="1"/>
    </font>
    <font>
      <b/>
      <sz val="9"/>
      <color rgb="FF000000"/>
      <name val="Arial"/>
      <family val="2"/>
      <charset val="1"/>
    </font>
    <font>
      <sz val="11"/>
      <color rgb="FF444444"/>
      <name val="Calibri"/>
      <family val="2"/>
      <charset val="1"/>
    </font>
    <font>
      <sz val="10"/>
      <color rgb="FFFFFFFF"/>
      <name val="Arial"/>
      <family val="2"/>
      <charset val="1"/>
    </font>
    <font>
      <b/>
      <sz val="8"/>
      <color rgb="FF000000"/>
      <name val="Arial"/>
      <family val="2"/>
    </font>
    <font>
      <b/>
      <sz val="10"/>
      <color rgb="FF000000"/>
      <name val="Arial"/>
      <family val="2"/>
    </font>
    <font>
      <sz val="12"/>
      <color rgb="FF000000"/>
      <name val="Arial"/>
      <family val="2"/>
      <charset val="1"/>
    </font>
    <font>
      <sz val="11"/>
      <color rgb="FF000000"/>
      <name val="Calibri"/>
      <family val="2"/>
    </font>
    <font>
      <b/>
      <sz val="11"/>
      <color rgb="FF000000"/>
      <name val="Calibri"/>
      <family val="2"/>
    </font>
    <font>
      <u/>
      <sz val="10"/>
      <color theme="10"/>
      <name val="Arial"/>
      <family val="2"/>
      <charset val="1"/>
    </font>
    <font>
      <sz val="11"/>
      <color rgb="FF333333"/>
      <name val="Source Sans Pro"/>
      <family val="2"/>
    </font>
    <font>
      <b/>
      <sz val="11"/>
      <color rgb="FF222222"/>
      <name val="Source Sans Pro"/>
      <family val="2"/>
    </font>
    <font>
      <sz val="10"/>
      <color rgb="FF000000"/>
      <name val="Arial"/>
      <family val="2"/>
    </font>
    <font>
      <u/>
      <sz val="9"/>
      <color theme="10"/>
      <name val="Arial"/>
      <family val="2"/>
      <charset val="1"/>
    </font>
  </fonts>
  <fills count="58">
    <fill>
      <patternFill patternType="none"/>
    </fill>
    <fill>
      <patternFill patternType="gray125"/>
    </fill>
    <fill>
      <patternFill patternType="solid">
        <fgColor rgb="FFD9D9D9"/>
        <bgColor rgb="FFD5D5D5"/>
      </patternFill>
    </fill>
    <fill>
      <patternFill patternType="solid">
        <fgColor rgb="FFFFFFFF"/>
        <bgColor rgb="FFF2F2F2"/>
      </patternFill>
    </fill>
    <fill>
      <patternFill patternType="solid">
        <fgColor rgb="FFA9D08E"/>
        <bgColor rgb="FFC6E0B4"/>
      </patternFill>
    </fill>
    <fill>
      <patternFill patternType="solid">
        <fgColor rgb="FF305496"/>
        <bgColor rgb="FF666699"/>
      </patternFill>
    </fill>
    <fill>
      <patternFill patternType="solid">
        <fgColor rgb="FFFFFF00"/>
        <bgColor rgb="FFFFD966"/>
      </patternFill>
    </fill>
    <fill>
      <patternFill patternType="solid">
        <fgColor rgb="FFD5D5D5"/>
        <bgColor rgb="FFD9D9D9"/>
      </patternFill>
    </fill>
    <fill>
      <patternFill patternType="solid">
        <fgColor rgb="FFC00000"/>
        <bgColor rgb="FFFF0000"/>
      </patternFill>
    </fill>
    <fill>
      <patternFill patternType="solid">
        <fgColor rgb="FFBFBFBF"/>
        <bgColor rgb="FFD5D5D5"/>
      </patternFill>
    </fill>
    <fill>
      <patternFill patternType="solid">
        <fgColor rgb="FFD9E1F2"/>
        <bgColor rgb="FFDEEBF7"/>
      </patternFill>
    </fill>
    <fill>
      <patternFill patternType="solid">
        <fgColor rgb="FFF2F2F2"/>
        <bgColor rgb="FFE2EFDA"/>
      </patternFill>
    </fill>
    <fill>
      <patternFill patternType="solid">
        <fgColor rgb="FF339966"/>
        <bgColor rgb="FF008080"/>
      </patternFill>
    </fill>
    <fill>
      <patternFill patternType="solid">
        <fgColor rgb="FFFF0000"/>
        <bgColor rgb="FFC00000"/>
      </patternFill>
    </fill>
    <fill>
      <patternFill patternType="solid">
        <fgColor rgb="FFFF99CC"/>
        <bgColor rgb="FFF4B084"/>
      </patternFill>
    </fill>
    <fill>
      <patternFill patternType="solid">
        <fgColor rgb="FFCC99FF"/>
        <bgColor rgb="FFFF99CC"/>
      </patternFill>
    </fill>
    <fill>
      <patternFill patternType="solid">
        <fgColor rgb="FFFFFF99"/>
        <bgColor rgb="FFFFF2CC"/>
      </patternFill>
    </fill>
    <fill>
      <patternFill patternType="solid">
        <fgColor rgb="FFE2F0D9"/>
        <bgColor rgb="FFE2EFDA"/>
      </patternFill>
    </fill>
    <fill>
      <patternFill patternType="solid">
        <fgColor rgb="FFDEEBF7"/>
        <bgColor rgb="FFD9E1F2"/>
      </patternFill>
    </fill>
    <fill>
      <patternFill patternType="solid">
        <fgColor rgb="FFED7D31"/>
        <bgColor rgb="FFFF6600"/>
      </patternFill>
    </fill>
    <fill>
      <patternFill patternType="solid">
        <fgColor rgb="FFFFC000"/>
        <bgColor rgb="FFFFD966"/>
      </patternFill>
    </fill>
    <fill>
      <patternFill patternType="solid">
        <fgColor rgb="FFC6E0B4"/>
        <bgColor rgb="FFC6EFCE"/>
      </patternFill>
    </fill>
    <fill>
      <patternFill patternType="solid">
        <fgColor rgb="FFFFFFFF"/>
        <bgColor indexed="64"/>
      </patternFill>
    </fill>
    <fill>
      <patternFill patternType="solid">
        <fgColor rgb="FF4472C4"/>
        <bgColor indexed="64"/>
      </patternFill>
    </fill>
    <fill>
      <patternFill patternType="solid">
        <fgColor rgb="FFDDEBF7"/>
        <bgColor indexed="64"/>
      </patternFill>
    </fill>
    <fill>
      <patternFill patternType="solid">
        <fgColor rgb="FFA6A6A6"/>
        <bgColor indexed="64"/>
      </patternFill>
    </fill>
    <fill>
      <patternFill patternType="solid">
        <fgColor rgb="FFFFF2CC"/>
        <bgColor indexed="64"/>
      </patternFill>
    </fill>
    <fill>
      <patternFill patternType="solid">
        <fgColor rgb="FFC9C9C9"/>
        <bgColor indexed="64"/>
      </patternFill>
    </fill>
    <fill>
      <patternFill patternType="solid">
        <fgColor rgb="FFFF0000"/>
        <bgColor indexed="64"/>
      </patternFill>
    </fill>
    <fill>
      <patternFill patternType="solid">
        <fgColor rgb="FFEDEDED"/>
        <bgColor rgb="FF000000"/>
      </patternFill>
    </fill>
    <fill>
      <patternFill patternType="solid">
        <fgColor rgb="FFFFFFFF"/>
        <bgColor rgb="FF000000"/>
      </patternFill>
    </fill>
    <fill>
      <patternFill patternType="solid">
        <fgColor rgb="FFF2F2F2"/>
        <bgColor rgb="FFD9D9D9"/>
      </patternFill>
    </fill>
    <fill>
      <patternFill patternType="solid">
        <fgColor rgb="FF4472C4"/>
        <bgColor rgb="FF000000"/>
      </patternFill>
    </fill>
    <fill>
      <patternFill patternType="solid">
        <fgColor rgb="FFFF0000"/>
        <bgColor rgb="FF000000"/>
      </patternFill>
    </fill>
    <fill>
      <patternFill patternType="solid">
        <fgColor rgb="FF70AD47"/>
        <bgColor rgb="FF000000"/>
      </patternFill>
    </fill>
    <fill>
      <patternFill patternType="solid">
        <fgColor rgb="FFE7E6E6"/>
        <bgColor rgb="FF000000"/>
      </patternFill>
    </fill>
    <fill>
      <patternFill patternType="solid">
        <fgColor rgb="FFB4C6E7"/>
        <bgColor rgb="FF000000"/>
      </patternFill>
    </fill>
    <fill>
      <patternFill patternType="solid">
        <fgColor rgb="FFFFF2CC"/>
        <bgColor rgb="FF000000"/>
      </patternFill>
    </fill>
    <fill>
      <patternFill patternType="solid">
        <fgColor rgb="FFF8CBAD"/>
        <bgColor rgb="FF000000"/>
      </patternFill>
    </fill>
    <fill>
      <patternFill patternType="solid">
        <fgColor theme="4" tint="0.7999816888943144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59999389629810485"/>
        <bgColor rgb="FFF2F2F2"/>
      </patternFill>
    </fill>
    <fill>
      <patternFill patternType="solid">
        <fgColor theme="3" tint="0.79998168889431442"/>
        <bgColor rgb="FFF2F2F2"/>
      </patternFill>
    </fill>
    <fill>
      <patternFill patternType="solid">
        <fgColor theme="9" tint="0.59999389629810485"/>
        <bgColor indexed="64"/>
      </patternFill>
    </fill>
    <fill>
      <patternFill patternType="solid">
        <fgColor theme="9" tint="0.59999389629810485"/>
        <bgColor rgb="FFF2F2F2"/>
      </patternFill>
    </fill>
    <fill>
      <patternFill patternType="solid">
        <fgColor theme="0" tint="-0.249977111117893"/>
        <bgColor rgb="FFD9D9D9"/>
      </patternFill>
    </fill>
    <fill>
      <patternFill patternType="solid">
        <fgColor theme="9" tint="0.79998168889431442"/>
        <bgColor indexed="64"/>
      </patternFill>
    </fill>
    <fill>
      <patternFill patternType="solid">
        <fgColor theme="6"/>
        <bgColor indexed="64"/>
      </patternFill>
    </fill>
    <fill>
      <patternFill patternType="solid">
        <fgColor theme="6" tint="0.79998168889431442"/>
        <bgColor indexed="64"/>
      </patternFill>
    </fill>
    <fill>
      <patternFill patternType="solid">
        <fgColor theme="0"/>
        <bgColor indexed="64"/>
      </patternFill>
    </fill>
    <fill>
      <patternFill patternType="solid">
        <fgColor theme="3" tint="0.59999389629810485"/>
        <bgColor indexed="64"/>
      </patternFill>
    </fill>
    <fill>
      <patternFill patternType="solid">
        <fgColor theme="9" tint="0.39997558519241921"/>
        <bgColor indexed="64"/>
      </patternFill>
    </fill>
    <fill>
      <patternFill patternType="solid">
        <fgColor theme="9" tint="0.39997558519241921"/>
        <bgColor rgb="FFF2F2F2"/>
      </patternFill>
    </fill>
    <fill>
      <patternFill patternType="solid">
        <fgColor theme="3" tint="0.59999389629810485"/>
        <bgColor rgb="FFF2F2F2"/>
      </patternFill>
    </fill>
    <fill>
      <patternFill patternType="solid">
        <fgColor theme="6" tint="0.39997558519241921"/>
        <bgColor rgb="FFF2F2F2"/>
      </patternFill>
    </fill>
    <fill>
      <patternFill patternType="solid">
        <fgColor theme="8" tint="0.59999389629810485"/>
        <bgColor indexed="64"/>
      </patternFill>
    </fill>
    <fill>
      <patternFill patternType="solid">
        <fgColor theme="0"/>
        <bgColor rgb="FFC6EFCE"/>
      </patternFill>
    </fill>
  </fills>
  <borders count="50">
    <border>
      <left/>
      <right/>
      <top/>
      <bottom/>
      <diagonal/>
    </border>
    <border>
      <left style="thin">
        <color auto="1"/>
      </left>
      <right style="thin">
        <color auto="1"/>
      </right>
      <top style="thin">
        <color auto="1"/>
      </top>
      <bottom style="thin">
        <color auto="1"/>
      </bottom>
      <diagonal/>
    </border>
    <border>
      <left/>
      <right style="thin">
        <color auto="1"/>
      </right>
      <top style="thin">
        <color auto="1"/>
      </top>
      <bottom style="thin">
        <color auto="1"/>
      </bottom>
      <diagonal/>
    </border>
    <border>
      <left style="medium">
        <color auto="1"/>
      </left>
      <right/>
      <top/>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style="thin">
        <color auto="1"/>
      </left>
      <right/>
      <top style="medium">
        <color auto="1"/>
      </top>
      <bottom style="thin">
        <color auto="1"/>
      </bottom>
      <diagonal/>
    </border>
    <border>
      <left style="thin">
        <color auto="1"/>
      </left>
      <right style="medium">
        <color auto="1"/>
      </right>
      <top style="medium">
        <color auto="1"/>
      </top>
      <bottom style="thin">
        <color auto="1"/>
      </bottom>
      <diagonal/>
    </border>
    <border>
      <left style="medium">
        <color auto="1"/>
      </left>
      <right style="thin">
        <color auto="1"/>
      </right>
      <top style="thin">
        <color auto="1"/>
      </top>
      <bottom style="thin">
        <color auto="1"/>
      </bottom>
      <diagonal/>
    </border>
    <border>
      <left style="thin">
        <color auto="1"/>
      </left>
      <right/>
      <top style="thin">
        <color auto="1"/>
      </top>
      <bottom style="thin">
        <color auto="1"/>
      </bottom>
      <diagonal/>
    </border>
    <border>
      <left style="thin">
        <color auto="1"/>
      </left>
      <right style="medium">
        <color auto="1"/>
      </right>
      <top style="thin">
        <color auto="1"/>
      </top>
      <bottom style="thin">
        <color auto="1"/>
      </bottom>
      <diagonal/>
    </border>
    <border>
      <left style="thin">
        <color auto="1"/>
      </left>
      <right style="thin">
        <color auto="1"/>
      </right>
      <top style="thin">
        <color auto="1"/>
      </top>
      <bottom/>
      <diagonal/>
    </border>
    <border>
      <left style="thin">
        <color auto="1"/>
      </left>
      <right/>
      <top style="thin">
        <color auto="1"/>
      </top>
      <bottom/>
      <diagonal/>
    </border>
    <border>
      <left style="medium">
        <color auto="1"/>
      </left>
      <right style="thin">
        <color auto="1"/>
      </right>
      <top style="thin">
        <color auto="1"/>
      </top>
      <bottom style="medium">
        <color auto="1"/>
      </bottom>
      <diagonal/>
    </border>
    <border>
      <left style="thin">
        <color auto="1"/>
      </left>
      <right style="thin">
        <color auto="1"/>
      </right>
      <top style="thin">
        <color auto="1"/>
      </top>
      <bottom style="medium">
        <color auto="1"/>
      </bottom>
      <diagonal/>
    </border>
    <border>
      <left style="thin">
        <color auto="1"/>
      </left>
      <right/>
      <top style="thin">
        <color auto="1"/>
      </top>
      <bottom style="medium">
        <color auto="1"/>
      </bottom>
      <diagonal/>
    </border>
    <border>
      <left style="thin">
        <color auto="1"/>
      </left>
      <right style="medium">
        <color auto="1"/>
      </right>
      <top style="thin">
        <color auto="1"/>
      </top>
      <bottom style="medium">
        <color auto="1"/>
      </bottom>
      <diagonal/>
    </border>
    <border>
      <left/>
      <right/>
      <top/>
      <bottom style="thin">
        <color auto="1"/>
      </bottom>
      <diagonal/>
    </border>
    <border>
      <left/>
      <right style="thin">
        <color auto="1"/>
      </right>
      <top/>
      <bottom style="thin">
        <color auto="1"/>
      </bottom>
      <diagonal/>
    </border>
    <border>
      <left style="thin">
        <color auto="1"/>
      </left>
      <right/>
      <top/>
      <bottom style="thin">
        <color auto="1"/>
      </bottom>
      <diagonal/>
    </border>
    <border>
      <left/>
      <right style="thin">
        <color auto="1"/>
      </right>
      <top/>
      <bottom/>
      <diagonal/>
    </border>
    <border>
      <left style="thin">
        <color auto="1"/>
      </left>
      <right style="thin">
        <color auto="1"/>
      </right>
      <top/>
      <bottom style="thin">
        <color auto="1"/>
      </bottom>
      <diagonal/>
    </border>
    <border>
      <left/>
      <right/>
      <top style="thin">
        <color auto="1"/>
      </top>
      <bottom style="thin">
        <color auto="1"/>
      </bottom>
      <diagonal/>
    </border>
    <border>
      <left style="thin">
        <color auto="1"/>
      </left>
      <right/>
      <top/>
      <bottom/>
      <diagonal/>
    </border>
    <border>
      <left style="thin">
        <color auto="1"/>
      </left>
      <right style="thin">
        <color auto="1"/>
      </right>
      <top/>
      <bottom/>
      <diagonal/>
    </border>
    <border>
      <left/>
      <right style="thin">
        <color auto="1"/>
      </right>
      <top style="thin">
        <color auto="1"/>
      </top>
      <bottom/>
      <diagonal/>
    </border>
    <border>
      <left style="thin">
        <color rgb="FF000000"/>
      </left>
      <right style="thin">
        <color rgb="FF000000"/>
      </right>
      <top style="thin">
        <color rgb="FF000000"/>
      </top>
      <bottom style="thin">
        <color rgb="FF000000"/>
      </bottom>
      <diagonal/>
    </border>
    <border>
      <left style="thin">
        <color rgb="FF000000"/>
      </left>
      <right/>
      <top/>
      <bottom/>
      <diagonal/>
    </border>
    <border>
      <left/>
      <right/>
      <top style="thin">
        <color rgb="FF000000"/>
      </top>
      <bottom/>
      <diagonal/>
    </border>
    <border>
      <left/>
      <right/>
      <top/>
      <bottom style="thin">
        <color rgb="FF000000"/>
      </bottom>
      <diagonal/>
    </border>
    <border>
      <left style="thin">
        <color rgb="FF000000"/>
      </left>
      <right style="thin">
        <color rgb="FF000000"/>
      </right>
      <top/>
      <bottom style="thin">
        <color rgb="FF000000"/>
      </bottom>
      <diagonal/>
    </border>
    <border>
      <left style="medium">
        <color rgb="FF000000"/>
      </left>
      <right/>
      <top/>
      <bottom/>
      <diagonal/>
    </border>
    <border>
      <left style="medium">
        <color rgb="FF000000"/>
      </left>
      <right/>
      <top style="medium">
        <color rgb="FF000000"/>
      </top>
      <bottom/>
      <diagonal/>
    </border>
    <border>
      <left/>
      <right/>
      <top style="medium">
        <color rgb="FF000000"/>
      </top>
      <bottom/>
      <diagonal/>
    </border>
    <border>
      <left/>
      <right style="medium">
        <color rgb="FF000000"/>
      </right>
      <top style="medium">
        <color rgb="FF000000"/>
      </top>
      <bottom/>
      <diagonal/>
    </border>
    <border>
      <left/>
      <right style="medium">
        <color rgb="FF000000"/>
      </right>
      <top/>
      <bottom/>
      <diagonal/>
    </border>
    <border>
      <left style="medium">
        <color rgb="FF000000"/>
      </left>
      <right/>
      <top/>
      <bottom style="medium">
        <color rgb="FF000000"/>
      </bottom>
      <diagonal/>
    </border>
    <border>
      <left/>
      <right/>
      <top/>
      <bottom style="medium">
        <color rgb="FF000000"/>
      </bottom>
      <diagonal/>
    </border>
    <border>
      <left/>
      <right style="medium">
        <color rgb="FF000000"/>
      </right>
      <top/>
      <bottom style="medium">
        <color rgb="FF000000"/>
      </bottom>
      <diagonal/>
    </border>
    <border>
      <left/>
      <right/>
      <top style="thin">
        <color auto="1"/>
      </top>
      <bottom/>
      <diagonal/>
    </border>
    <border>
      <left/>
      <right style="thin">
        <color rgb="FF000000"/>
      </right>
      <top style="thin">
        <color rgb="FF000000"/>
      </top>
      <bottom style="thin">
        <color rgb="FF000000"/>
      </bottom>
      <diagonal/>
    </border>
    <border>
      <left style="dotted">
        <color rgb="FF000000"/>
      </left>
      <right/>
      <top style="dotted">
        <color rgb="FF000000"/>
      </top>
      <bottom style="dotted">
        <color rgb="FF000000"/>
      </bottom>
      <diagonal/>
    </border>
    <border>
      <left/>
      <right/>
      <top style="thin">
        <color rgb="FF000000"/>
      </top>
      <bottom style="thin">
        <color rgb="FF000000"/>
      </bottom>
      <diagonal/>
    </border>
    <border>
      <left style="thin">
        <color auto="1"/>
      </left>
      <right style="thin">
        <color auto="1"/>
      </right>
      <top/>
      <bottom style="thin">
        <color rgb="FF000000"/>
      </bottom>
      <diagonal/>
    </border>
    <border>
      <left/>
      <right style="thin">
        <color rgb="FF000000"/>
      </right>
      <top/>
      <bottom/>
      <diagonal/>
    </border>
    <border>
      <left style="medium">
        <color rgb="FF000000"/>
      </left>
      <right style="medium">
        <color rgb="FF000000"/>
      </right>
      <top style="medium">
        <color rgb="FF000000"/>
      </top>
      <bottom/>
      <diagonal/>
    </border>
    <border>
      <left style="medium">
        <color rgb="FF000000"/>
      </left>
      <right style="medium">
        <color rgb="FF000000"/>
      </right>
      <top/>
      <bottom/>
      <diagonal/>
    </border>
    <border>
      <left style="medium">
        <color rgb="FF000000"/>
      </left>
      <right style="medium">
        <color rgb="FF000000"/>
      </right>
      <top/>
      <bottom style="medium">
        <color rgb="FF000000"/>
      </bottom>
      <diagonal/>
    </border>
    <border>
      <left/>
      <right style="dotted">
        <color rgb="FF000000"/>
      </right>
      <top style="dotted">
        <color rgb="FF000000"/>
      </top>
      <bottom style="dotted">
        <color rgb="FF000000"/>
      </bottom>
      <diagonal/>
    </border>
    <border>
      <left/>
      <right/>
      <top style="thin">
        <color auto="1"/>
      </top>
      <bottom style="dotted">
        <color rgb="FF000000"/>
      </bottom>
      <diagonal/>
    </border>
  </borders>
  <cellStyleXfs count="2">
    <xf numFmtId="0" fontId="0" fillId="0" borderId="0"/>
    <xf numFmtId="0" fontId="24" fillId="0" borderId="0" applyNumberFormat="0" applyFill="0" applyBorder="0" applyAlignment="0" applyProtection="0"/>
  </cellStyleXfs>
  <cellXfs count="496">
    <xf numFmtId="0" fontId="0" fillId="0" borderId="0" xfId="0"/>
    <xf numFmtId="0" fontId="1" fillId="3" borderId="1" xfId="0" applyFont="1" applyFill="1" applyBorder="1" applyAlignment="1">
      <alignment horizontal="center"/>
    </xf>
    <xf numFmtId="0" fontId="1" fillId="2" borderId="1" xfId="0" applyFont="1" applyFill="1" applyBorder="1"/>
    <xf numFmtId="0" fontId="0" fillId="4" borderId="1" xfId="0" applyFill="1" applyBorder="1"/>
    <xf numFmtId="164" fontId="0" fillId="4" borderId="1" xfId="0" applyNumberFormat="1" applyFill="1" applyBorder="1" applyAlignment="1">
      <alignment horizontal="left"/>
    </xf>
    <xf numFmtId="0" fontId="0" fillId="2" borderId="1" xfId="0" applyFill="1" applyBorder="1"/>
    <xf numFmtId="0" fontId="0" fillId="0" borderId="1" xfId="0" applyBorder="1"/>
    <xf numFmtId="0" fontId="0" fillId="0" borderId="1" xfId="0" applyBorder="1" applyAlignment="1">
      <alignment horizontal="center"/>
    </xf>
    <xf numFmtId="0" fontId="1" fillId="4" borderId="2" xfId="0" applyFont="1" applyFill="1" applyBorder="1" applyAlignment="1">
      <alignment horizontal="center"/>
    </xf>
    <xf numFmtId="164" fontId="1" fillId="4" borderId="2" xfId="0" applyNumberFormat="1" applyFont="1" applyFill="1" applyBorder="1" applyAlignment="1">
      <alignment horizontal="center"/>
    </xf>
    <xf numFmtId="0" fontId="2" fillId="2" borderId="1" xfId="0" applyFont="1" applyFill="1" applyBorder="1"/>
    <xf numFmtId="0" fontId="0" fillId="3" borderId="0" xfId="0" applyFill="1"/>
    <xf numFmtId="0" fontId="0" fillId="0" borderId="8" xfId="0" applyBorder="1"/>
    <xf numFmtId="0" fontId="0" fillId="0" borderId="9" xfId="0" applyBorder="1"/>
    <xf numFmtId="0" fontId="0" fillId="3" borderId="1" xfId="0" applyFill="1" applyBorder="1"/>
    <xf numFmtId="0" fontId="0" fillId="0" borderId="13" xfId="0" applyBorder="1"/>
    <xf numFmtId="0" fontId="0" fillId="0" borderId="14" xfId="0" applyBorder="1"/>
    <xf numFmtId="0" fontId="0" fillId="0" borderId="15" xfId="0" applyBorder="1"/>
    <xf numFmtId="0" fontId="7" fillId="0" borderId="0" xfId="0" applyFont="1" applyAlignment="1">
      <alignment horizontal="center" vertical="center" wrapText="1"/>
    </xf>
    <xf numFmtId="0" fontId="0" fillId="0" borderId="21" xfId="0" applyBorder="1"/>
    <xf numFmtId="0" fontId="9" fillId="0" borderId="0" xfId="0" applyFont="1"/>
    <xf numFmtId="0" fontId="9" fillId="0" borderId="18" xfId="0" applyFont="1" applyBorder="1" applyAlignment="1">
      <alignment vertical="center" wrapText="1"/>
    </xf>
    <xf numFmtId="0" fontId="2" fillId="7" borderId="21" xfId="0" applyFont="1" applyFill="1" applyBorder="1" applyAlignment="1">
      <alignment horizontal="center" vertical="center"/>
    </xf>
    <xf numFmtId="0" fontId="8" fillId="7" borderId="1" xfId="0" applyFont="1" applyFill="1" applyBorder="1" applyAlignment="1">
      <alignment horizontal="center" vertical="center"/>
    </xf>
    <xf numFmtId="0" fontId="10" fillId="0" borderId="23" xfId="0" applyFont="1" applyBorder="1" applyAlignment="1">
      <alignment horizontal="center"/>
    </xf>
    <xf numFmtId="0" fontId="9" fillId="0" borderId="0" xfId="0" applyFont="1" applyAlignment="1">
      <alignment horizontal="center" vertical="center"/>
    </xf>
    <xf numFmtId="0" fontId="9" fillId="0" borderId="1" xfId="0" applyFont="1" applyBorder="1" applyAlignment="1">
      <alignment vertical="center"/>
    </xf>
    <xf numFmtId="0" fontId="9" fillId="0" borderId="0" xfId="0" applyFont="1" applyAlignment="1">
      <alignment horizontal="center"/>
    </xf>
    <xf numFmtId="0" fontId="9" fillId="0" borderId="1" xfId="0" applyFont="1" applyBorder="1" applyAlignment="1">
      <alignment horizontal="center"/>
    </xf>
    <xf numFmtId="0" fontId="0" fillId="0" borderId="0" xfId="0" applyAlignment="1">
      <alignment horizontal="center"/>
    </xf>
    <xf numFmtId="0" fontId="13" fillId="8" borderId="1" xfId="0" applyFont="1" applyFill="1" applyBorder="1" applyAlignment="1">
      <alignment horizontal="center" vertical="center"/>
    </xf>
    <xf numFmtId="0" fontId="0" fillId="0" borderId="24" xfId="0" applyBorder="1"/>
    <xf numFmtId="0" fontId="2" fillId="6" borderId="0" xfId="0" applyFont="1" applyFill="1" applyAlignment="1">
      <alignment horizontal="center"/>
    </xf>
    <xf numFmtId="0" fontId="0" fillId="0" borderId="18" xfId="0" applyBorder="1"/>
    <xf numFmtId="0" fontId="0" fillId="0" borderId="2" xfId="0" applyBorder="1"/>
    <xf numFmtId="0" fontId="0" fillId="0" borderId="22" xfId="0" applyBorder="1"/>
    <xf numFmtId="0" fontId="0" fillId="10" borderId="1" xfId="0" applyFill="1" applyBorder="1"/>
    <xf numFmtId="0" fontId="0" fillId="11" borderId="1" xfId="0" applyFill="1" applyBorder="1"/>
    <xf numFmtId="0" fontId="0" fillId="10" borderId="11" xfId="0" applyFill="1" applyBorder="1"/>
    <xf numFmtId="0" fontId="0" fillId="11" borderId="11" xfId="0" applyFill="1" applyBorder="1"/>
    <xf numFmtId="0" fontId="12" fillId="8" borderId="25" xfId="0" applyFont="1" applyFill="1" applyBorder="1" applyAlignment="1">
      <alignment vertical="center"/>
    </xf>
    <xf numFmtId="0" fontId="0" fillId="0" borderId="0" xfId="0" applyAlignment="1">
      <alignment wrapText="1"/>
    </xf>
    <xf numFmtId="16" fontId="9" fillId="0" borderId="0" xfId="0" applyNumberFormat="1" applyFont="1" applyAlignment="1">
      <alignment horizontal="right" vertical="center" wrapText="1"/>
    </xf>
    <xf numFmtId="0" fontId="13" fillId="8" borderId="2" xfId="0" applyFont="1" applyFill="1" applyBorder="1" applyAlignment="1">
      <alignment horizontal="center" vertical="center"/>
    </xf>
    <xf numFmtId="0" fontId="2" fillId="0" borderId="0" xfId="0" applyFont="1" applyAlignment="1">
      <alignment horizontal="center" vertical="center"/>
    </xf>
    <xf numFmtId="16" fontId="9" fillId="0" borderId="1" xfId="0" applyNumberFormat="1" applyFont="1" applyBorder="1" applyAlignment="1">
      <alignment horizontal="right" vertical="center"/>
    </xf>
    <xf numFmtId="16" fontId="9" fillId="0" borderId="9" xfId="0" applyNumberFormat="1" applyFont="1" applyBorder="1" applyAlignment="1">
      <alignment horizontal="right" vertical="center"/>
    </xf>
    <xf numFmtId="0" fontId="2" fillId="0" borderId="1" xfId="0" applyFont="1" applyBorder="1" applyAlignment="1">
      <alignment horizontal="center"/>
    </xf>
    <xf numFmtId="16" fontId="11" fillId="0" borderId="9" xfId="0" applyNumberFormat="1" applyFont="1" applyBorder="1" applyAlignment="1">
      <alignment horizontal="right" vertical="center"/>
    </xf>
    <xf numFmtId="0" fontId="0" fillId="0" borderId="0" xfId="0" applyAlignment="1">
      <alignment horizontal="left"/>
    </xf>
    <xf numFmtId="0" fontId="1" fillId="18" borderId="11" xfId="0" applyFont="1" applyFill="1" applyBorder="1" applyAlignment="1">
      <alignment horizontal="center"/>
    </xf>
    <xf numFmtId="0" fontId="1" fillId="18" borderId="11" xfId="0" applyFont="1" applyFill="1" applyBorder="1" applyAlignment="1">
      <alignment horizontal="left"/>
    </xf>
    <xf numFmtId="0" fontId="1" fillId="18" borderId="11" xfId="0" applyFont="1" applyFill="1" applyBorder="1" applyAlignment="1">
      <alignment horizontal="center" wrapText="1"/>
    </xf>
    <xf numFmtId="0" fontId="0" fillId="0" borderId="4" xfId="0" applyBorder="1"/>
    <xf numFmtId="0" fontId="0" fillId="0" borderId="5" xfId="0" applyBorder="1" applyAlignment="1">
      <alignment horizontal="left"/>
    </xf>
    <xf numFmtId="0" fontId="0" fillId="0" borderId="5" xfId="0" applyBorder="1"/>
    <xf numFmtId="0" fontId="0" fillId="0" borderId="5" xfId="0" applyBorder="1" applyAlignment="1">
      <alignment horizontal="center"/>
    </xf>
    <xf numFmtId="0" fontId="0" fillId="0" borderId="6" xfId="0" applyBorder="1"/>
    <xf numFmtId="0" fontId="0" fillId="3" borderId="7" xfId="0" applyFill="1" applyBorder="1" applyAlignment="1">
      <alignment horizontal="center"/>
    </xf>
    <xf numFmtId="0" fontId="0" fillId="0" borderId="1" xfId="0" applyBorder="1" applyAlignment="1">
      <alignment horizontal="left"/>
    </xf>
    <xf numFmtId="0" fontId="0" fillId="3" borderId="10" xfId="0" applyFill="1" applyBorder="1" applyAlignment="1">
      <alignment horizontal="center"/>
    </xf>
    <xf numFmtId="0" fontId="0" fillId="19" borderId="8" xfId="0" applyFill="1" applyBorder="1" applyAlignment="1">
      <alignment horizontal="center"/>
    </xf>
    <xf numFmtId="0" fontId="0" fillId="19" borderId="1" xfId="0" applyFill="1" applyBorder="1" applyAlignment="1">
      <alignment horizontal="left"/>
    </xf>
    <xf numFmtId="0" fontId="0" fillId="19" borderId="1" xfId="0" applyFill="1" applyBorder="1" applyAlignment="1">
      <alignment horizontal="center"/>
    </xf>
    <xf numFmtId="0" fontId="0" fillId="19" borderId="9" xfId="0" applyFill="1" applyBorder="1" applyAlignment="1">
      <alignment horizontal="center"/>
    </xf>
    <xf numFmtId="0" fontId="0" fillId="19" borderId="10" xfId="0" applyFill="1" applyBorder="1" applyAlignment="1">
      <alignment horizontal="center"/>
    </xf>
    <xf numFmtId="0" fontId="0" fillId="20" borderId="1" xfId="0" applyFill="1" applyBorder="1" applyAlignment="1">
      <alignment horizontal="center"/>
    </xf>
    <xf numFmtId="0" fontId="0" fillId="0" borderId="14" xfId="0" applyBorder="1" applyAlignment="1">
      <alignment horizontal="left"/>
    </xf>
    <xf numFmtId="0" fontId="0" fillId="0" borderId="14" xfId="0" applyBorder="1" applyAlignment="1">
      <alignment horizontal="center"/>
    </xf>
    <xf numFmtId="0" fontId="0" fillId="3" borderId="16" xfId="0" applyFill="1" applyBorder="1" applyAlignment="1">
      <alignment horizontal="center"/>
    </xf>
    <xf numFmtId="0" fontId="0" fillId="0" borderId="21" xfId="0" applyBorder="1" applyAlignment="1">
      <alignment horizontal="left"/>
    </xf>
    <xf numFmtId="0" fontId="0" fillId="0" borderId="21" xfId="0" applyBorder="1" applyAlignment="1">
      <alignment horizontal="center"/>
    </xf>
    <xf numFmtId="0" fontId="0" fillId="3" borderId="21" xfId="0" applyFill="1" applyBorder="1" applyAlignment="1">
      <alignment horizontal="center"/>
    </xf>
    <xf numFmtId="0" fontId="0" fillId="3" borderId="1" xfId="0" applyFill="1" applyBorder="1" applyAlignment="1">
      <alignment horizontal="center"/>
    </xf>
    <xf numFmtId="0" fontId="15" fillId="3" borderId="1" xfId="0" applyFont="1" applyFill="1" applyBorder="1" applyAlignment="1">
      <alignment horizontal="center"/>
    </xf>
    <xf numFmtId="0" fontId="0" fillId="19" borderId="1" xfId="0" applyFill="1" applyBorder="1"/>
    <xf numFmtId="0" fontId="0" fillId="3" borderId="1" xfId="0" applyFill="1" applyBorder="1" applyAlignment="1">
      <alignment horizontal="left"/>
    </xf>
    <xf numFmtId="0" fontId="0" fillId="20" borderId="0" xfId="0" applyFill="1" applyAlignment="1">
      <alignment horizontal="left"/>
    </xf>
    <xf numFmtId="0" fontId="0" fillId="20" borderId="0" xfId="0" applyFill="1" applyAlignment="1">
      <alignment horizontal="center"/>
    </xf>
    <xf numFmtId="0" fontId="1" fillId="21" borderId="1" xfId="0" applyFont="1" applyFill="1" applyBorder="1" applyAlignment="1">
      <alignment horizontal="center"/>
    </xf>
    <xf numFmtId="0" fontId="0" fillId="0" borderId="26" xfId="0" applyBorder="1"/>
    <xf numFmtId="0" fontId="2" fillId="2" borderId="9" xfId="0" applyFont="1" applyFill="1" applyBorder="1"/>
    <xf numFmtId="0" fontId="0" fillId="4" borderId="9" xfId="0" applyFill="1" applyBorder="1"/>
    <xf numFmtId="0" fontId="1" fillId="0" borderId="27" xfId="0" applyFont="1" applyBorder="1" applyAlignment="1">
      <alignment horizontal="center"/>
    </xf>
    <xf numFmtId="0" fontId="2" fillId="0" borderId="27" xfId="0" applyFont="1" applyBorder="1"/>
    <xf numFmtId="0" fontId="0" fillId="0" borderId="27" xfId="0" applyBorder="1"/>
    <xf numFmtId="0" fontId="0" fillId="22" borderId="21" xfId="0" applyFill="1" applyBorder="1"/>
    <xf numFmtId="0" fontId="2" fillId="7" borderId="11" xfId="0" applyFont="1" applyFill="1" applyBorder="1" applyAlignment="1">
      <alignment horizontal="center" vertical="center"/>
    </xf>
    <xf numFmtId="0" fontId="2" fillId="3" borderId="0" xfId="0" applyFont="1" applyFill="1" applyAlignment="1">
      <alignment horizontal="center" vertical="center"/>
    </xf>
    <xf numFmtId="0" fontId="2" fillId="3" borderId="28" xfId="0" applyFont="1" applyFill="1" applyBorder="1" applyAlignment="1">
      <alignment horizontal="center" vertical="center"/>
    </xf>
    <xf numFmtId="0" fontId="2" fillId="3" borderId="29" xfId="0" applyFont="1" applyFill="1" applyBorder="1" applyAlignment="1">
      <alignment horizontal="center" vertical="center"/>
    </xf>
    <xf numFmtId="0" fontId="2" fillId="22" borderId="0" xfId="0" applyFont="1" applyFill="1" applyAlignment="1">
      <alignment horizontal="center" vertical="center"/>
    </xf>
    <xf numFmtId="0" fontId="0" fillId="22" borderId="0" xfId="0" applyFill="1"/>
    <xf numFmtId="16" fontId="9" fillId="0" borderId="0" xfId="0" applyNumberFormat="1" applyFont="1" applyAlignment="1">
      <alignment horizontal="center" vertical="center"/>
    </xf>
    <xf numFmtId="0" fontId="8" fillId="3" borderId="0" xfId="0" applyFont="1" applyFill="1" applyAlignment="1">
      <alignment horizontal="center" vertical="center"/>
    </xf>
    <xf numFmtId="0" fontId="8" fillId="7" borderId="21" xfId="0" applyFont="1" applyFill="1" applyBorder="1" applyAlignment="1">
      <alignment horizontal="center" vertical="center"/>
    </xf>
    <xf numFmtId="0" fontId="0" fillId="0" borderId="28" xfId="0" applyBorder="1"/>
    <xf numFmtId="0" fontId="0" fillId="0" borderId="29" xfId="0" applyBorder="1"/>
    <xf numFmtId="0" fontId="8" fillId="22" borderId="0" xfId="0" applyFont="1" applyFill="1" applyAlignment="1">
      <alignment horizontal="center" vertical="center"/>
    </xf>
    <xf numFmtId="0" fontId="8" fillId="7" borderId="26" xfId="0" applyFont="1" applyFill="1" applyBorder="1" applyAlignment="1">
      <alignment horizontal="center" vertical="center"/>
    </xf>
    <xf numFmtId="0" fontId="2" fillId="7" borderId="26" xfId="0" applyFont="1" applyFill="1" applyBorder="1" applyAlignment="1">
      <alignment horizontal="center" vertical="center"/>
    </xf>
    <xf numFmtId="0" fontId="2" fillId="0" borderId="0" xfId="0" applyFont="1"/>
    <xf numFmtId="0" fontId="2" fillId="7" borderId="30" xfId="0" applyFont="1" applyFill="1" applyBorder="1" applyAlignment="1">
      <alignment horizontal="center" vertical="center"/>
    </xf>
    <xf numFmtId="0" fontId="0" fillId="0" borderId="30" xfId="0" applyBorder="1"/>
    <xf numFmtId="0" fontId="0" fillId="0" borderId="19" xfId="0" applyBorder="1"/>
    <xf numFmtId="0" fontId="0" fillId="0" borderId="19" xfId="0" applyBorder="1" applyAlignment="1">
      <alignment wrapText="1"/>
    </xf>
    <xf numFmtId="49" fontId="0" fillId="0" borderId="0" xfId="0" applyNumberFormat="1"/>
    <xf numFmtId="0" fontId="4" fillId="0" borderId="31" xfId="0" applyFont="1" applyBorder="1" applyAlignment="1">
      <alignment horizontal="left" vertical="center" indent="1"/>
    </xf>
    <xf numFmtId="0" fontId="5" fillId="0" borderId="31" xfId="0" applyFont="1" applyBorder="1" applyAlignment="1">
      <alignment horizontal="left" vertical="center" indent="1"/>
    </xf>
    <xf numFmtId="0" fontId="4" fillId="0" borderId="32" xfId="0" applyFont="1" applyBorder="1" applyAlignment="1">
      <alignment horizontal="left" vertical="center" indent="1"/>
    </xf>
    <xf numFmtId="0" fontId="0" fillId="0" borderId="33" xfId="0" applyBorder="1"/>
    <xf numFmtId="0" fontId="0" fillId="0" borderId="34" xfId="0" applyBorder="1"/>
    <xf numFmtId="0" fontId="0" fillId="0" borderId="35" xfId="0" applyBorder="1"/>
    <xf numFmtId="0" fontId="4" fillId="0" borderId="36" xfId="0" applyFont="1" applyBorder="1" applyAlignment="1">
      <alignment horizontal="left" vertical="center" indent="1"/>
    </xf>
    <xf numFmtId="0" fontId="0" fillId="0" borderId="37" xfId="0" applyBorder="1"/>
    <xf numFmtId="0" fontId="0" fillId="0" borderId="38" xfId="0" applyBorder="1"/>
    <xf numFmtId="0" fontId="9" fillId="0" borderId="2" xfId="0" applyFont="1" applyBorder="1" applyAlignment="1">
      <alignment horizontal="center"/>
    </xf>
    <xf numFmtId="0" fontId="0" fillId="24" borderId="1" xfId="0" applyFill="1" applyBorder="1"/>
    <xf numFmtId="0" fontId="0" fillId="24" borderId="21" xfId="0" applyFill="1" applyBorder="1"/>
    <xf numFmtId="0" fontId="12" fillId="8" borderId="1" xfId="0" applyFont="1" applyFill="1" applyBorder="1" applyAlignment="1">
      <alignment horizontal="center" vertical="center"/>
    </xf>
    <xf numFmtId="0" fontId="12" fillId="8" borderId="11" xfId="0" applyFont="1" applyFill="1" applyBorder="1" applyAlignment="1">
      <alignment horizontal="center" vertical="center"/>
    </xf>
    <xf numFmtId="0" fontId="12" fillId="8" borderId="12" xfId="0" applyFont="1" applyFill="1" applyBorder="1" applyAlignment="1">
      <alignment horizontal="center" vertical="center"/>
    </xf>
    <xf numFmtId="0" fontId="1" fillId="0" borderId="0" xfId="0" applyFont="1"/>
    <xf numFmtId="0" fontId="1" fillId="0" borderId="0" xfId="0" applyFont="1" applyAlignment="1">
      <alignment wrapText="1"/>
    </xf>
    <xf numFmtId="0" fontId="1" fillId="26" borderId="0" xfId="0" applyFont="1" applyFill="1" applyAlignment="1">
      <alignment wrapText="1"/>
    </xf>
    <xf numFmtId="0" fontId="1" fillId="26" borderId="1" xfId="0" applyFont="1" applyFill="1" applyBorder="1"/>
    <xf numFmtId="0" fontId="2" fillId="22" borderId="1" xfId="0" applyFont="1" applyFill="1" applyBorder="1" applyAlignment="1">
      <alignment vertical="center" wrapText="1"/>
    </xf>
    <xf numFmtId="49" fontId="7" fillId="13" borderId="1" xfId="0" applyNumberFormat="1" applyFont="1" applyFill="1" applyBorder="1" applyAlignment="1">
      <alignment horizontal="center" vertical="center" wrapText="1"/>
    </xf>
    <xf numFmtId="49" fontId="12" fillId="23" borderId="1" xfId="0" applyNumberFormat="1" applyFont="1" applyFill="1" applyBorder="1" applyAlignment="1">
      <alignment horizontal="center" vertical="center" wrapText="1"/>
    </xf>
    <xf numFmtId="49" fontId="12" fillId="12" borderId="1" xfId="0" applyNumberFormat="1" applyFont="1" applyFill="1" applyBorder="1" applyAlignment="1">
      <alignment horizontal="center" vertical="center" wrapText="1"/>
    </xf>
    <xf numFmtId="0" fontId="1" fillId="11" borderId="1" xfId="0" applyFont="1" applyFill="1" applyBorder="1" applyAlignment="1">
      <alignment horizontal="center"/>
    </xf>
    <xf numFmtId="0" fontId="1" fillId="11" borderId="11" xfId="0" applyFont="1" applyFill="1" applyBorder="1" applyAlignment="1">
      <alignment horizontal="center"/>
    </xf>
    <xf numFmtId="49" fontId="3" fillId="12" borderId="1" xfId="0" applyNumberFormat="1" applyFont="1" applyFill="1" applyBorder="1" applyAlignment="1">
      <alignment horizontal="center" vertical="center" wrapText="1"/>
    </xf>
    <xf numFmtId="0" fontId="0" fillId="28" borderId="1" xfId="0" applyFill="1" applyBorder="1" applyAlignment="1">
      <alignment horizontal="center"/>
    </xf>
    <xf numFmtId="0" fontId="18" fillId="23" borderId="1" xfId="0" applyFont="1" applyFill="1" applyBorder="1" applyAlignment="1">
      <alignment horizontal="center"/>
    </xf>
    <xf numFmtId="16" fontId="11" fillId="0" borderId="1" xfId="0" applyNumberFormat="1" applyFont="1" applyBorder="1" applyAlignment="1">
      <alignment horizontal="right" vertical="center"/>
    </xf>
    <xf numFmtId="0" fontId="19" fillId="29" borderId="41" xfId="0" applyFont="1" applyFill="1" applyBorder="1" applyAlignment="1">
      <alignment horizontal="center" vertical="center"/>
    </xf>
    <xf numFmtId="0" fontId="19" fillId="30" borderId="41" xfId="0" applyFont="1" applyFill="1" applyBorder="1" applyAlignment="1">
      <alignment horizontal="center" vertical="center"/>
    </xf>
    <xf numFmtId="0" fontId="2" fillId="30" borderId="0" xfId="0" applyFont="1" applyFill="1" applyAlignment="1">
      <alignment horizontal="center" vertical="center"/>
    </xf>
    <xf numFmtId="0" fontId="2" fillId="31" borderId="26" xfId="0" applyFont="1" applyFill="1" applyBorder="1" applyAlignment="1">
      <alignment horizontal="center" vertical="center"/>
    </xf>
    <xf numFmtId="0" fontId="2" fillId="31" borderId="1" xfId="0" applyFont="1" applyFill="1" applyBorder="1" applyAlignment="1">
      <alignment horizontal="center" vertical="center"/>
    </xf>
    <xf numFmtId="0" fontId="19" fillId="30" borderId="0" xfId="0" applyFont="1" applyFill="1" applyAlignment="1">
      <alignment horizontal="center" vertical="center"/>
    </xf>
    <xf numFmtId="0" fontId="2" fillId="31" borderId="40" xfId="0" applyFont="1" applyFill="1" applyBorder="1" applyAlignment="1">
      <alignment horizontal="center" vertical="center"/>
    </xf>
    <xf numFmtId="0" fontId="9" fillId="0" borderId="1" xfId="0" applyFont="1" applyBorder="1" applyAlignment="1">
      <alignment horizontal="right" vertical="center" wrapText="1"/>
    </xf>
    <xf numFmtId="0" fontId="20" fillId="0" borderId="0" xfId="0" applyFont="1" applyAlignment="1">
      <alignment horizontal="center"/>
    </xf>
    <xf numFmtId="0" fontId="0" fillId="14" borderId="1" xfId="0" applyFill="1" applyBorder="1" applyAlignment="1">
      <alignment horizontal="center" vertical="center" wrapText="1"/>
    </xf>
    <xf numFmtId="0" fontId="9" fillId="0" borderId="21" xfId="0" applyFont="1" applyBorder="1" applyAlignment="1">
      <alignment horizontal="center"/>
    </xf>
    <xf numFmtId="0" fontId="2" fillId="0" borderId="17" xfId="0" applyFont="1" applyBorder="1" applyAlignment="1">
      <alignment horizontal="center"/>
    </xf>
    <xf numFmtId="0" fontId="0" fillId="0" borderId="17" xfId="0" applyBorder="1"/>
    <xf numFmtId="0" fontId="7" fillId="3" borderId="0" xfId="0" applyFont="1" applyFill="1" applyAlignment="1">
      <alignment horizontal="center" vertical="center" wrapText="1"/>
    </xf>
    <xf numFmtId="0" fontId="0" fillId="30" borderId="0" xfId="0" applyFill="1"/>
    <xf numFmtId="0" fontId="9" fillId="30" borderId="0" xfId="0" applyFont="1" applyFill="1" applyAlignment="1">
      <alignment horizontal="center"/>
    </xf>
    <xf numFmtId="0" fontId="12" fillId="30" borderId="0" xfId="0" applyFont="1" applyFill="1" applyAlignment="1">
      <alignment horizontal="center" vertical="center"/>
    </xf>
    <xf numFmtId="0" fontId="2" fillId="7" borderId="42" xfId="0" applyFont="1" applyFill="1" applyBorder="1" applyAlignment="1">
      <alignment horizontal="center" vertical="center"/>
    </xf>
    <xf numFmtId="0" fontId="9" fillId="0" borderId="26" xfId="0" applyFont="1" applyBorder="1" applyAlignment="1">
      <alignment horizontal="center"/>
    </xf>
    <xf numFmtId="0" fontId="12" fillId="8" borderId="21" xfId="0" applyFont="1" applyFill="1" applyBorder="1" applyAlignment="1">
      <alignment horizontal="center" vertical="center"/>
    </xf>
    <xf numFmtId="0" fontId="12" fillId="8" borderId="26" xfId="0" applyFont="1" applyFill="1" applyBorder="1" applyAlignment="1">
      <alignment horizontal="center" vertical="center"/>
    </xf>
    <xf numFmtId="0" fontId="12" fillId="8" borderId="2" xfId="0" applyFont="1" applyFill="1" applyBorder="1" applyAlignment="1">
      <alignment horizontal="center" vertical="center"/>
    </xf>
    <xf numFmtId="0" fontId="2" fillId="7" borderId="1" xfId="0" applyFont="1" applyFill="1" applyBorder="1" applyAlignment="1">
      <alignment horizontal="center" vertical="center"/>
    </xf>
    <xf numFmtId="0" fontId="2" fillId="22" borderId="0" xfId="0" applyFont="1" applyFill="1" applyAlignment="1">
      <alignment horizontal="center" vertical="center" wrapText="1"/>
    </xf>
    <xf numFmtId="0" fontId="0" fillId="0" borderId="23" xfId="0" applyBorder="1" applyAlignment="1">
      <alignment wrapText="1"/>
    </xf>
    <xf numFmtId="0" fontId="21" fillId="0" borderId="0" xfId="0" applyFont="1" applyAlignment="1">
      <alignment horizontal="center"/>
    </xf>
    <xf numFmtId="0" fontId="0" fillId="0" borderId="31" xfId="0" applyBorder="1"/>
    <xf numFmtId="0" fontId="1" fillId="0" borderId="11" xfId="0" applyFont="1" applyBorder="1" applyAlignment="1">
      <alignment horizontal="center"/>
    </xf>
    <xf numFmtId="0" fontId="1" fillId="0" borderId="17" xfId="0" applyFont="1" applyBorder="1" applyAlignment="1">
      <alignment horizontal="center"/>
    </xf>
    <xf numFmtId="0" fontId="1" fillId="0" borderId="0" xfId="0" applyFont="1" applyAlignment="1">
      <alignment horizontal="center"/>
    </xf>
    <xf numFmtId="0" fontId="1" fillId="0" borderId="0" xfId="0" applyFont="1" applyAlignment="1">
      <alignment horizontal="left"/>
    </xf>
    <xf numFmtId="0" fontId="0" fillId="0" borderId="17" xfId="0" applyBorder="1" applyAlignment="1"/>
    <xf numFmtId="0" fontId="0" fillId="0" borderId="0" xfId="0" applyAlignment="1"/>
    <xf numFmtId="0" fontId="2" fillId="22" borderId="0" xfId="0" applyFont="1" applyFill="1" applyAlignment="1">
      <alignment horizontal="center" vertical="center"/>
    </xf>
    <xf numFmtId="0" fontId="0" fillId="0" borderId="0" xfId="0" applyAlignment="1">
      <alignment horizontal="center"/>
    </xf>
    <xf numFmtId="0" fontId="22" fillId="0" borderId="0" xfId="0" applyFont="1"/>
    <xf numFmtId="0" fontId="22" fillId="36" borderId="26" xfId="0" applyFont="1" applyFill="1" applyBorder="1"/>
    <xf numFmtId="0" fontId="22" fillId="0" borderId="26" xfId="0" applyFont="1" applyBorder="1"/>
    <xf numFmtId="0" fontId="22" fillId="36" borderId="26" xfId="0" applyFont="1" applyFill="1" applyBorder="1" applyAlignment="1">
      <alignment horizontal="center"/>
    </xf>
    <xf numFmtId="0" fontId="22" fillId="0" borderId="40" xfId="0" applyFont="1" applyBorder="1"/>
    <xf numFmtId="0" fontId="22" fillId="0" borderId="9" xfId="0" applyFont="1" applyBorder="1"/>
    <xf numFmtId="0" fontId="22" fillId="37" borderId="26" xfId="0" applyFont="1" applyFill="1" applyBorder="1"/>
    <xf numFmtId="0" fontId="22" fillId="37" borderId="26" xfId="0" applyFont="1" applyFill="1" applyBorder="1" applyAlignment="1">
      <alignment horizontal="center"/>
    </xf>
    <xf numFmtId="0" fontId="22" fillId="30" borderId="26" xfId="0" applyFont="1" applyFill="1" applyBorder="1"/>
    <xf numFmtId="0" fontId="22" fillId="0" borderId="26" xfId="0" applyFont="1" applyBorder="1" applyAlignment="1">
      <alignment horizontal="center"/>
    </xf>
    <xf numFmtId="0" fontId="22" fillId="0" borderId="30" xfId="0" applyFont="1" applyBorder="1" applyAlignment="1">
      <alignment horizontal="center"/>
    </xf>
    <xf numFmtId="0" fontId="22" fillId="0" borderId="0" xfId="0" applyFont="1" applyAlignment="1">
      <alignment horizontal="center"/>
    </xf>
    <xf numFmtId="0" fontId="22" fillId="36" borderId="1" xfId="0" applyFont="1" applyFill="1" applyBorder="1" applyAlignment="1">
      <alignment horizontal="center"/>
    </xf>
    <xf numFmtId="0" fontId="22" fillId="0" borderId="1" xfId="0" applyFont="1" applyBorder="1" applyAlignment="1">
      <alignment horizontal="center"/>
    </xf>
    <xf numFmtId="0" fontId="22" fillId="0" borderId="1" xfId="0" applyFont="1" applyBorder="1"/>
    <xf numFmtId="0" fontId="22" fillId="37" borderId="1" xfId="0" applyFont="1" applyFill="1" applyBorder="1"/>
    <xf numFmtId="0" fontId="22" fillId="37" borderId="1" xfId="0" applyFont="1" applyFill="1" applyBorder="1" applyAlignment="1">
      <alignment horizontal="center"/>
    </xf>
    <xf numFmtId="0" fontId="22" fillId="38" borderId="1" xfId="0" applyFont="1" applyFill="1" applyBorder="1"/>
    <xf numFmtId="0" fontId="22" fillId="38" borderId="1" xfId="0" applyFont="1" applyFill="1" applyBorder="1" applyAlignment="1">
      <alignment horizontal="center"/>
    </xf>
    <xf numFmtId="0" fontId="23" fillId="0" borderId="40" xfId="0" applyFont="1" applyBorder="1"/>
    <xf numFmtId="0" fontId="22" fillId="30" borderId="26" xfId="0" applyFont="1" applyFill="1" applyBorder="1" applyAlignment="1">
      <alignment horizontal="center"/>
    </xf>
    <xf numFmtId="0" fontId="2" fillId="7" borderId="1" xfId="0" applyFont="1" applyFill="1" applyBorder="1" applyAlignment="1">
      <alignment horizontal="center" vertical="center" wrapText="1"/>
    </xf>
    <xf numFmtId="0" fontId="0" fillId="6" borderId="11" xfId="0" applyFill="1" applyBorder="1" applyAlignment="1">
      <alignment horizontal="center" vertical="center"/>
    </xf>
    <xf numFmtId="0" fontId="2" fillId="22" borderId="0" xfId="0" applyFont="1" applyFill="1" applyAlignment="1">
      <alignment horizontal="center" vertical="center"/>
    </xf>
    <xf numFmtId="0" fontId="0" fillId="0" borderId="0" xfId="0" applyAlignment="1">
      <alignment horizontal="center"/>
    </xf>
    <xf numFmtId="0" fontId="9" fillId="39" borderId="46" xfId="0" applyFont="1" applyFill="1" applyBorder="1"/>
    <xf numFmtId="0" fontId="9" fillId="0" borderId="0" xfId="0" applyFont="1" applyAlignment="1">
      <alignment horizontal="center"/>
    </xf>
    <xf numFmtId="0" fontId="0" fillId="41" borderId="1" xfId="0" applyFill="1" applyBorder="1"/>
    <xf numFmtId="0" fontId="0" fillId="40" borderId="1" xfId="0" applyFill="1" applyBorder="1"/>
    <xf numFmtId="0" fontId="0" fillId="44" borderId="1" xfId="0" applyFill="1" applyBorder="1"/>
    <xf numFmtId="0" fontId="2" fillId="31" borderId="1" xfId="0" applyFont="1" applyFill="1" applyBorder="1" applyAlignment="1">
      <alignment horizontal="center" vertical="center" wrapText="1"/>
    </xf>
    <xf numFmtId="0" fontId="1" fillId="0" borderId="45" xfId="0" applyFont="1" applyBorder="1" applyAlignment="1">
      <alignment horizontal="center"/>
    </xf>
    <xf numFmtId="0" fontId="0" fillId="0" borderId="0" xfId="0" applyFont="1"/>
    <xf numFmtId="0" fontId="19" fillId="31" borderId="26" xfId="0" applyFont="1" applyFill="1" applyBorder="1" applyAlignment="1">
      <alignment horizontal="center" vertical="center"/>
    </xf>
    <xf numFmtId="0" fontId="2" fillId="3" borderId="0" xfId="0" applyFont="1" applyFill="1" applyBorder="1" applyAlignment="1">
      <alignment horizontal="center" vertical="center"/>
    </xf>
    <xf numFmtId="0" fontId="2" fillId="7" borderId="0" xfId="0" applyFont="1" applyFill="1" applyBorder="1" applyAlignment="1">
      <alignment horizontal="center" vertical="center"/>
    </xf>
    <xf numFmtId="0" fontId="2" fillId="46" borderId="26" xfId="0" applyFont="1" applyFill="1" applyBorder="1" applyAlignment="1">
      <alignment horizontal="center" vertical="center"/>
    </xf>
    <xf numFmtId="0" fontId="2" fillId="46" borderId="21" xfId="0" applyFont="1" applyFill="1" applyBorder="1" applyAlignment="1">
      <alignment horizontal="center" vertical="center" wrapText="1"/>
    </xf>
    <xf numFmtId="0" fontId="9" fillId="44" borderId="35" xfId="0" applyFont="1" applyFill="1" applyBorder="1" applyAlignment="1">
      <alignment horizontal="left"/>
    </xf>
    <xf numFmtId="0" fontId="0" fillId="44" borderId="31" xfId="0" applyFill="1" applyBorder="1"/>
    <xf numFmtId="0" fontId="0" fillId="44" borderId="36" xfId="0" applyFill="1" applyBorder="1"/>
    <xf numFmtId="0" fontId="0" fillId="44" borderId="38" xfId="0" applyFill="1" applyBorder="1" applyAlignment="1">
      <alignment horizontal="left"/>
    </xf>
    <xf numFmtId="0" fontId="9" fillId="47" borderId="35" xfId="0" applyFont="1" applyFill="1" applyBorder="1" applyAlignment="1">
      <alignment horizontal="left"/>
    </xf>
    <xf numFmtId="0" fontId="0" fillId="47" borderId="31" xfId="0" applyFill="1" applyBorder="1"/>
    <xf numFmtId="0" fontId="0" fillId="47" borderId="35" xfId="0" applyFill="1" applyBorder="1" applyAlignment="1">
      <alignment horizontal="left"/>
    </xf>
    <xf numFmtId="0" fontId="9" fillId="48" borderId="46" xfId="0" applyFont="1" applyFill="1" applyBorder="1"/>
    <xf numFmtId="0" fontId="9" fillId="50" borderId="46" xfId="0" applyFont="1" applyFill="1" applyBorder="1"/>
    <xf numFmtId="0" fontId="0" fillId="50" borderId="46" xfId="0" applyFill="1" applyBorder="1"/>
    <xf numFmtId="0" fontId="0" fillId="50" borderId="47" xfId="0" applyFill="1" applyBorder="1"/>
    <xf numFmtId="0" fontId="9" fillId="51" borderId="46" xfId="0" applyFont="1" applyFill="1" applyBorder="1"/>
    <xf numFmtId="0" fontId="9" fillId="52" borderId="35" xfId="0" applyFont="1" applyFill="1" applyBorder="1" applyAlignment="1">
      <alignment horizontal="left"/>
    </xf>
    <xf numFmtId="0" fontId="9" fillId="41" borderId="46" xfId="0" applyFont="1" applyFill="1" applyBorder="1" applyAlignment="1"/>
    <xf numFmtId="0" fontId="9" fillId="0" borderId="0" xfId="0" applyFont="1" applyBorder="1" applyAlignment="1">
      <alignment horizontal="center"/>
    </xf>
    <xf numFmtId="0" fontId="0" fillId="0" borderId="0" xfId="0" applyAlignment="1">
      <alignment horizontal="center"/>
    </xf>
    <xf numFmtId="0" fontId="0" fillId="0" borderId="17" xfId="0" applyBorder="1" applyAlignment="1"/>
    <xf numFmtId="0" fontId="2" fillId="56" borderId="0" xfId="0" applyFont="1" applyFill="1" applyAlignment="1">
      <alignment vertical="center"/>
    </xf>
    <xf numFmtId="0" fontId="0" fillId="44" borderId="21" xfId="0" applyFill="1" applyBorder="1"/>
    <xf numFmtId="0" fontId="19" fillId="41" borderId="17" xfId="0" applyFont="1" applyFill="1" applyBorder="1" applyAlignment="1"/>
    <xf numFmtId="16" fontId="9" fillId="0" borderId="21" xfId="0" applyNumberFormat="1" applyFont="1" applyBorder="1" applyAlignment="1">
      <alignment horizontal="right" vertical="center"/>
    </xf>
    <xf numFmtId="16" fontId="11" fillId="0" borderId="21" xfId="0" applyNumberFormat="1" applyFont="1" applyBorder="1" applyAlignment="1">
      <alignment horizontal="right" vertical="center"/>
    </xf>
    <xf numFmtId="0" fontId="1" fillId="21" borderId="0" xfId="0" applyFont="1" applyFill="1" applyBorder="1" applyAlignment="1">
      <alignment horizontal="center"/>
    </xf>
    <xf numFmtId="16" fontId="9" fillId="0" borderId="19" xfId="0" applyNumberFormat="1" applyFont="1" applyBorder="1" applyAlignment="1">
      <alignment horizontal="right" vertical="center"/>
    </xf>
    <xf numFmtId="16" fontId="11" fillId="0" borderId="19" xfId="0" applyNumberFormat="1" applyFont="1" applyBorder="1" applyAlignment="1">
      <alignment horizontal="right" vertical="center"/>
    </xf>
    <xf numFmtId="0" fontId="9" fillId="0" borderId="2" xfId="0" applyFont="1" applyBorder="1" applyAlignment="1">
      <alignment horizontal="center"/>
    </xf>
    <xf numFmtId="0" fontId="9" fillId="0" borderId="9" xfId="0" applyFont="1" applyBorder="1" applyAlignment="1">
      <alignment horizontal="center"/>
    </xf>
    <xf numFmtId="0" fontId="1" fillId="21" borderId="2" xfId="0" applyFont="1" applyFill="1" applyBorder="1" applyAlignment="1">
      <alignment horizontal="center"/>
    </xf>
    <xf numFmtId="0" fontId="9" fillId="0" borderId="18" xfId="0" applyFont="1" applyBorder="1" applyAlignment="1">
      <alignment horizontal="center"/>
    </xf>
    <xf numFmtId="0" fontId="1" fillId="57" borderId="2" xfId="0" applyFont="1" applyFill="1" applyBorder="1" applyAlignment="1"/>
    <xf numFmtId="0" fontId="1" fillId="21" borderId="1" xfId="0" applyFont="1" applyFill="1" applyBorder="1" applyAlignment="1"/>
    <xf numFmtId="0" fontId="0" fillId="40" borderId="21" xfId="0" applyFill="1" applyBorder="1"/>
    <xf numFmtId="0" fontId="0" fillId="41" borderId="21" xfId="0" applyFill="1" applyBorder="1"/>
    <xf numFmtId="0" fontId="1" fillId="57" borderId="1" xfId="0" applyFont="1" applyFill="1" applyBorder="1" applyAlignment="1"/>
    <xf numFmtId="16" fontId="9" fillId="0" borderId="9" xfId="0" applyNumberFormat="1" applyFont="1" applyBorder="1" applyAlignment="1">
      <alignment horizontal="center" vertical="center"/>
    </xf>
    <xf numFmtId="0" fontId="9" fillId="0" borderId="19" xfId="0" applyFont="1" applyBorder="1" applyAlignment="1">
      <alignment horizontal="center"/>
    </xf>
    <xf numFmtId="0" fontId="0" fillId="0" borderId="0" xfId="0" applyAlignment="1">
      <alignment horizontal="center"/>
    </xf>
    <xf numFmtId="0" fontId="19" fillId="41" borderId="9" xfId="0" applyFont="1" applyFill="1" applyBorder="1" applyAlignment="1">
      <alignment horizontal="center"/>
    </xf>
    <xf numFmtId="0" fontId="19" fillId="41" borderId="22" xfId="0" applyFont="1" applyFill="1" applyBorder="1" applyAlignment="1">
      <alignment horizontal="center"/>
    </xf>
    <xf numFmtId="0" fontId="19" fillId="41" borderId="2" xfId="0" applyFont="1" applyFill="1" applyBorder="1" applyAlignment="1">
      <alignment horizontal="center"/>
    </xf>
    <xf numFmtId="0" fontId="19" fillId="29" borderId="41" xfId="0" applyFont="1" applyFill="1" applyBorder="1" applyAlignment="1">
      <alignment horizontal="center" vertical="center"/>
    </xf>
    <xf numFmtId="0" fontId="19" fillId="29" borderId="48" xfId="0" applyFont="1" applyFill="1" applyBorder="1" applyAlignment="1">
      <alignment horizontal="center" vertical="center"/>
    </xf>
    <xf numFmtId="0" fontId="2" fillId="40" borderId="9" xfId="0" applyFont="1" applyFill="1" applyBorder="1" applyAlignment="1">
      <alignment horizontal="center" vertical="center"/>
    </xf>
    <xf numFmtId="0" fontId="2" fillId="40" borderId="22" xfId="0" applyFont="1" applyFill="1" applyBorder="1" applyAlignment="1">
      <alignment horizontal="center" vertical="center"/>
    </xf>
    <xf numFmtId="0" fontId="2" fillId="40" borderId="2" xfId="0" applyFont="1" applyFill="1" applyBorder="1" applyAlignment="1">
      <alignment horizontal="center" vertical="center"/>
    </xf>
    <xf numFmtId="0" fontId="2" fillId="44" borderId="17" xfId="0" applyFont="1" applyFill="1" applyBorder="1" applyAlignment="1">
      <alignment horizontal="center" vertical="center"/>
    </xf>
    <xf numFmtId="0" fontId="2" fillId="44" borderId="18" xfId="0" applyFont="1" applyFill="1" applyBorder="1" applyAlignment="1">
      <alignment horizontal="center" vertical="center"/>
    </xf>
    <xf numFmtId="0" fontId="19" fillId="30" borderId="41" xfId="0" applyFont="1" applyFill="1" applyBorder="1" applyAlignment="1">
      <alignment horizontal="center" vertical="center"/>
    </xf>
    <xf numFmtId="0" fontId="19" fillId="30" borderId="48" xfId="0" applyFont="1" applyFill="1" applyBorder="1" applyAlignment="1">
      <alignment horizontal="center" vertical="center"/>
    </xf>
    <xf numFmtId="0" fontId="2" fillId="6" borderId="39" xfId="0" applyFont="1" applyFill="1" applyBorder="1" applyAlignment="1">
      <alignment horizontal="center"/>
    </xf>
    <xf numFmtId="0" fontId="12" fillId="8" borderId="9" xfId="0" applyFont="1" applyFill="1" applyBorder="1" applyAlignment="1">
      <alignment horizontal="center" vertical="center"/>
    </xf>
    <xf numFmtId="0" fontId="12" fillId="8" borderId="2" xfId="0" applyFont="1" applyFill="1" applyBorder="1" applyAlignment="1">
      <alignment horizontal="center" vertical="center"/>
    </xf>
    <xf numFmtId="0" fontId="2" fillId="6" borderId="49" xfId="0" applyFont="1" applyFill="1" applyBorder="1" applyAlignment="1">
      <alignment horizontal="center"/>
    </xf>
    <xf numFmtId="0" fontId="0" fillId="6" borderId="0" xfId="0" applyFill="1" applyBorder="1" applyAlignment="1">
      <alignment horizontal="center"/>
    </xf>
    <xf numFmtId="0" fontId="0" fillId="6" borderId="20" xfId="0" applyFill="1" applyBorder="1" applyAlignment="1">
      <alignment horizontal="center"/>
    </xf>
    <xf numFmtId="0" fontId="0" fillId="44" borderId="9" xfId="0" applyFill="1" applyBorder="1" applyAlignment="1">
      <alignment horizontal="center"/>
    </xf>
    <xf numFmtId="0" fontId="0" fillId="44" borderId="2" xfId="0" applyFill="1" applyBorder="1" applyAlignment="1">
      <alignment horizontal="center"/>
    </xf>
    <xf numFmtId="0" fontId="2" fillId="54" borderId="12" xfId="0" applyFont="1" applyFill="1" applyBorder="1" applyAlignment="1">
      <alignment horizontal="center" vertical="center" wrapText="1"/>
    </xf>
    <xf numFmtId="0" fontId="2" fillId="54" borderId="25" xfId="0" applyFont="1" applyFill="1" applyBorder="1" applyAlignment="1">
      <alignment horizontal="center" vertical="center" wrapText="1"/>
    </xf>
    <xf numFmtId="0" fontId="2" fillId="54" borderId="19" xfId="0" applyFont="1" applyFill="1" applyBorder="1" applyAlignment="1">
      <alignment horizontal="center" vertical="center" wrapText="1"/>
    </xf>
    <xf numFmtId="0" fontId="2" fillId="54" borderId="18" xfId="0" applyFont="1" applyFill="1" applyBorder="1" applyAlignment="1">
      <alignment horizontal="center" vertical="center" wrapText="1"/>
    </xf>
    <xf numFmtId="0" fontId="2" fillId="43" borderId="12" xfId="0" applyFont="1" applyFill="1" applyBorder="1" applyAlignment="1">
      <alignment horizontal="center" vertical="center" wrapText="1"/>
    </xf>
    <xf numFmtId="0" fontId="2" fillId="43" borderId="25" xfId="0" applyFont="1" applyFill="1" applyBorder="1" applyAlignment="1">
      <alignment horizontal="center" vertical="center" wrapText="1"/>
    </xf>
    <xf numFmtId="0" fontId="2" fillId="43" borderId="19" xfId="0" applyFont="1" applyFill="1" applyBorder="1" applyAlignment="1">
      <alignment horizontal="center" vertical="center" wrapText="1"/>
    </xf>
    <xf numFmtId="0" fontId="2" fillId="43" borderId="18" xfId="0" applyFont="1" applyFill="1" applyBorder="1" applyAlignment="1">
      <alignment horizontal="center" vertical="center" wrapText="1"/>
    </xf>
    <xf numFmtId="0" fontId="2" fillId="55" borderId="12" xfId="0" applyFont="1" applyFill="1" applyBorder="1" applyAlignment="1">
      <alignment horizontal="center" vertical="center" wrapText="1"/>
    </xf>
    <xf numFmtId="0" fontId="2" fillId="55" borderId="25" xfId="0" applyFont="1" applyFill="1" applyBorder="1" applyAlignment="1">
      <alignment horizontal="center" vertical="center" wrapText="1"/>
    </xf>
    <xf numFmtId="0" fontId="2" fillId="55" borderId="19" xfId="0" applyFont="1" applyFill="1" applyBorder="1" applyAlignment="1">
      <alignment horizontal="center" vertical="center" wrapText="1"/>
    </xf>
    <xf numFmtId="0" fontId="2" fillId="55" borderId="18" xfId="0" applyFont="1" applyFill="1" applyBorder="1" applyAlignment="1">
      <alignment horizontal="center" vertical="center" wrapText="1"/>
    </xf>
    <xf numFmtId="0" fontId="2" fillId="42" borderId="12" xfId="0" applyFont="1" applyFill="1" applyBorder="1" applyAlignment="1">
      <alignment horizontal="center" vertical="center" wrapText="1"/>
    </xf>
    <xf numFmtId="0" fontId="2" fillId="42" borderId="25" xfId="0" applyFont="1" applyFill="1" applyBorder="1" applyAlignment="1">
      <alignment horizontal="center" vertical="center" wrapText="1"/>
    </xf>
    <xf numFmtId="0" fontId="2" fillId="42" borderId="19" xfId="0" applyFont="1" applyFill="1" applyBorder="1" applyAlignment="1">
      <alignment horizontal="center" vertical="center" wrapText="1"/>
    </xf>
    <xf numFmtId="0" fontId="2" fillId="42" borderId="18" xfId="0" applyFont="1" applyFill="1" applyBorder="1" applyAlignment="1">
      <alignment horizontal="center" vertical="center" wrapText="1"/>
    </xf>
    <xf numFmtId="0" fontId="0" fillId="40" borderId="17" xfId="0" applyFill="1" applyBorder="1" applyAlignment="1">
      <alignment horizontal="center"/>
    </xf>
    <xf numFmtId="0" fontId="0" fillId="40" borderId="18" xfId="0" applyFill="1" applyBorder="1" applyAlignment="1">
      <alignment horizontal="center"/>
    </xf>
    <xf numFmtId="0" fontId="0" fillId="40" borderId="19" xfId="0" applyFill="1" applyBorder="1" applyAlignment="1">
      <alignment horizontal="center"/>
    </xf>
    <xf numFmtId="0" fontId="2" fillId="53" borderId="0" xfId="0" applyFont="1" applyFill="1" applyBorder="1" applyAlignment="1">
      <alignment horizontal="center" vertical="center" wrapText="1"/>
    </xf>
    <xf numFmtId="0" fontId="2" fillId="53" borderId="20" xfId="0" applyFont="1" applyFill="1" applyBorder="1" applyAlignment="1">
      <alignment horizontal="center" vertical="center" wrapText="1"/>
    </xf>
    <xf numFmtId="0" fontId="2" fillId="45" borderId="12" xfId="0" applyFont="1" applyFill="1" applyBorder="1" applyAlignment="1">
      <alignment horizontal="center" vertical="center" wrapText="1"/>
    </xf>
    <xf numFmtId="0" fontId="2" fillId="45" borderId="25" xfId="0" applyFont="1" applyFill="1" applyBorder="1" applyAlignment="1">
      <alignment horizontal="center" vertical="center" wrapText="1"/>
    </xf>
    <xf numFmtId="0" fontId="2" fillId="45" borderId="19" xfId="0" applyFont="1" applyFill="1" applyBorder="1" applyAlignment="1">
      <alignment horizontal="center" vertical="center" wrapText="1"/>
    </xf>
    <xf numFmtId="0" fontId="2" fillId="45" borderId="18" xfId="0" applyFont="1" applyFill="1" applyBorder="1" applyAlignment="1">
      <alignment horizontal="center" vertical="center" wrapText="1"/>
    </xf>
    <xf numFmtId="0" fontId="0" fillId="41" borderId="9" xfId="0" applyFill="1" applyBorder="1" applyAlignment="1">
      <alignment horizontal="center"/>
    </xf>
    <xf numFmtId="0" fontId="0" fillId="41" borderId="2" xfId="0" applyFill="1" applyBorder="1" applyAlignment="1">
      <alignment horizontal="center"/>
    </xf>
    <xf numFmtId="0" fontId="7" fillId="42" borderId="12" xfId="0" applyFont="1" applyFill="1" applyBorder="1" applyAlignment="1">
      <alignment horizontal="center" vertical="center" wrapText="1"/>
    </xf>
    <xf numFmtId="0" fontId="7" fillId="42" borderId="25" xfId="0" applyFont="1" applyFill="1" applyBorder="1" applyAlignment="1">
      <alignment horizontal="center" vertical="center" wrapText="1"/>
    </xf>
    <xf numFmtId="0" fontId="7" fillId="42" borderId="19" xfId="0" applyFont="1" applyFill="1" applyBorder="1" applyAlignment="1">
      <alignment horizontal="center" vertical="center" wrapText="1"/>
    </xf>
    <xf numFmtId="0" fontId="7" fillId="42" borderId="18" xfId="0" applyFont="1" applyFill="1" applyBorder="1" applyAlignment="1">
      <alignment horizontal="center" vertical="center" wrapText="1"/>
    </xf>
    <xf numFmtId="0" fontId="2" fillId="24" borderId="9" xfId="0" applyFont="1" applyFill="1" applyBorder="1" applyAlignment="1">
      <alignment horizontal="center" vertical="center" wrapText="1"/>
    </xf>
    <xf numFmtId="0" fontId="2" fillId="24" borderId="2" xfId="0" applyFont="1" applyFill="1" applyBorder="1" applyAlignment="1">
      <alignment horizontal="center" vertical="center" wrapText="1"/>
    </xf>
    <xf numFmtId="0" fontId="2" fillId="7" borderId="11" xfId="0" applyFont="1" applyFill="1" applyBorder="1" applyAlignment="1">
      <alignment horizontal="center" vertical="center" wrapText="1"/>
    </xf>
    <xf numFmtId="0" fontId="2" fillId="7" borderId="21" xfId="0" applyFont="1" applyFill="1" applyBorder="1" applyAlignment="1">
      <alignment horizontal="center" vertical="center" wrapText="1"/>
    </xf>
    <xf numFmtId="0" fontId="2" fillId="46" borderId="12" xfId="0" applyFont="1" applyFill="1" applyBorder="1" applyAlignment="1">
      <alignment horizontal="center" vertical="center" wrapText="1"/>
    </xf>
    <xf numFmtId="0" fontId="2" fillId="46" borderId="39" xfId="0" applyFont="1" applyFill="1" applyBorder="1" applyAlignment="1">
      <alignment horizontal="center" vertical="center" wrapText="1"/>
    </xf>
    <xf numFmtId="0" fontId="2" fillId="46" borderId="25" xfId="0" applyFont="1" applyFill="1" applyBorder="1" applyAlignment="1">
      <alignment horizontal="center" vertical="center" wrapText="1"/>
    </xf>
    <xf numFmtId="0" fontId="0" fillId="40" borderId="9" xfId="0" applyFill="1" applyBorder="1" applyAlignment="1">
      <alignment horizontal="center"/>
    </xf>
    <xf numFmtId="0" fontId="0" fillId="40" borderId="2" xfId="0" applyFill="1" applyBorder="1" applyAlignment="1">
      <alignment horizontal="center"/>
    </xf>
    <xf numFmtId="0" fontId="0" fillId="44" borderId="19" xfId="0" applyFill="1" applyBorder="1" applyAlignment="1">
      <alignment horizontal="center"/>
    </xf>
    <xf numFmtId="0" fontId="0" fillId="44" borderId="18" xfId="0" applyFill="1" applyBorder="1" applyAlignment="1">
      <alignment horizontal="center"/>
    </xf>
    <xf numFmtId="0" fontId="7" fillId="43" borderId="39" xfId="0" applyFont="1" applyFill="1" applyBorder="1" applyAlignment="1">
      <alignment horizontal="center" vertical="center" wrapText="1"/>
    </xf>
    <xf numFmtId="0" fontId="7" fillId="43" borderId="25" xfId="0" applyFont="1" applyFill="1" applyBorder="1" applyAlignment="1">
      <alignment horizontal="center" vertical="center" wrapText="1"/>
    </xf>
    <xf numFmtId="0" fontId="7" fillId="43" borderId="17" xfId="0" applyFont="1" applyFill="1" applyBorder="1" applyAlignment="1">
      <alignment horizontal="center" vertical="center" wrapText="1"/>
    </xf>
    <xf numFmtId="0" fontId="7" fillId="43" borderId="18" xfId="0" applyFont="1" applyFill="1" applyBorder="1" applyAlignment="1">
      <alignment horizontal="center" vertical="center" wrapText="1"/>
    </xf>
    <xf numFmtId="0" fontId="7" fillId="43" borderId="12" xfId="0" applyFont="1" applyFill="1" applyBorder="1" applyAlignment="1">
      <alignment horizontal="center" vertical="center" wrapText="1"/>
    </xf>
    <xf numFmtId="0" fontId="7" fillId="43" borderId="19" xfId="0" applyFont="1" applyFill="1" applyBorder="1" applyAlignment="1">
      <alignment horizontal="center" vertical="center" wrapText="1"/>
    </xf>
    <xf numFmtId="0" fontId="2" fillId="24" borderId="19" xfId="0" applyFont="1" applyFill="1" applyBorder="1" applyAlignment="1">
      <alignment horizontal="center" vertical="center" wrapText="1"/>
    </xf>
    <xf numFmtId="0" fontId="2" fillId="24" borderId="18" xfId="0" applyFont="1" applyFill="1" applyBorder="1" applyAlignment="1">
      <alignment horizontal="center" vertical="center" wrapText="1"/>
    </xf>
    <xf numFmtId="0" fontId="19" fillId="29" borderId="0" xfId="0" applyFont="1" applyFill="1" applyAlignment="1">
      <alignment horizontal="left" vertical="center"/>
    </xf>
    <xf numFmtId="0" fontId="19" fillId="30" borderId="0" xfId="0" applyFont="1" applyFill="1" applyAlignment="1">
      <alignment horizontal="left" vertical="center"/>
    </xf>
    <xf numFmtId="0" fontId="2" fillId="3" borderId="1" xfId="0" applyFont="1" applyFill="1" applyBorder="1" applyAlignment="1">
      <alignment horizontal="center" vertical="center" wrapText="1"/>
    </xf>
    <xf numFmtId="0" fontId="7" fillId="42" borderId="1" xfId="0" applyFont="1" applyFill="1" applyBorder="1" applyAlignment="1">
      <alignment horizontal="center" vertical="center" wrapText="1"/>
    </xf>
    <xf numFmtId="0" fontId="7" fillId="43" borderId="1" xfId="0" applyFont="1" applyFill="1" applyBorder="1" applyAlignment="1">
      <alignment horizontal="center" vertical="center" wrapText="1"/>
    </xf>
    <xf numFmtId="0" fontId="7" fillId="45" borderId="9" xfId="0" applyFont="1" applyFill="1" applyBorder="1" applyAlignment="1">
      <alignment horizontal="center" vertical="center" wrapText="1"/>
    </xf>
    <xf numFmtId="0" fontId="7" fillId="45" borderId="2" xfId="0" applyFont="1" applyFill="1" applyBorder="1" applyAlignment="1">
      <alignment horizontal="center" vertical="center" wrapText="1"/>
    </xf>
    <xf numFmtId="0" fontId="7" fillId="45" borderId="12" xfId="0" applyFont="1" applyFill="1" applyBorder="1" applyAlignment="1">
      <alignment horizontal="center" vertical="center" wrapText="1"/>
    </xf>
    <xf numFmtId="0" fontId="7" fillId="45" borderId="25" xfId="0" applyFont="1" applyFill="1" applyBorder="1" applyAlignment="1">
      <alignment horizontal="center" vertical="center" wrapText="1"/>
    </xf>
    <xf numFmtId="0" fontId="7" fillId="45" borderId="19" xfId="0" applyFont="1" applyFill="1" applyBorder="1" applyAlignment="1">
      <alignment horizontal="center" vertical="center" wrapText="1"/>
    </xf>
    <xf numFmtId="0" fontId="7" fillId="45" borderId="18" xfId="0" applyFont="1" applyFill="1" applyBorder="1" applyAlignment="1">
      <alignment horizontal="center" vertical="center" wrapText="1"/>
    </xf>
    <xf numFmtId="0" fontId="7" fillId="45" borderId="39" xfId="0" applyFont="1" applyFill="1" applyBorder="1" applyAlignment="1">
      <alignment horizontal="center" vertical="center" wrapText="1"/>
    </xf>
    <xf numFmtId="0" fontId="7" fillId="45" borderId="17" xfId="0" applyFont="1" applyFill="1" applyBorder="1" applyAlignment="1">
      <alignment horizontal="center" vertical="center" wrapText="1"/>
    </xf>
    <xf numFmtId="0" fontId="1" fillId="6" borderId="0" xfId="0" applyFont="1" applyFill="1" applyAlignment="1"/>
    <xf numFmtId="0" fontId="2" fillId="7" borderId="1" xfId="0" applyFont="1" applyFill="1" applyBorder="1" applyAlignment="1">
      <alignment horizontal="center" vertical="center" wrapText="1"/>
    </xf>
    <xf numFmtId="0" fontId="2" fillId="31" borderId="1" xfId="0" applyFont="1" applyFill="1" applyBorder="1" applyAlignment="1">
      <alignment horizontal="center" vertical="center" wrapText="1"/>
    </xf>
    <xf numFmtId="0" fontId="1" fillId="0" borderId="1" xfId="0" applyFont="1" applyBorder="1" applyAlignment="1">
      <alignment horizontal="center"/>
    </xf>
    <xf numFmtId="0" fontId="1" fillId="0" borderId="11" xfId="0" applyFont="1" applyBorder="1" applyAlignment="1">
      <alignment horizontal="center"/>
    </xf>
    <xf numFmtId="0" fontId="7" fillId="0" borderId="1" xfId="0" applyFont="1" applyBorder="1" applyAlignment="1">
      <alignment horizontal="center" vertical="center" wrapText="1"/>
    </xf>
    <xf numFmtId="0" fontId="7" fillId="3" borderId="11" xfId="0" applyFont="1" applyFill="1" applyBorder="1" applyAlignment="1">
      <alignment horizontal="center" vertical="center" wrapText="1"/>
    </xf>
    <xf numFmtId="0" fontId="7" fillId="3" borderId="21" xfId="0" applyFont="1" applyFill="1" applyBorder="1" applyAlignment="1">
      <alignment horizontal="center" vertical="center" wrapText="1"/>
    </xf>
    <xf numFmtId="0" fontId="7" fillId="3" borderId="1" xfId="0" applyFont="1" applyFill="1" applyBorder="1" applyAlignment="1">
      <alignment horizontal="center" vertical="center" wrapText="1"/>
    </xf>
    <xf numFmtId="0" fontId="7" fillId="45" borderId="11" xfId="0" applyFont="1" applyFill="1" applyBorder="1" applyAlignment="1">
      <alignment horizontal="center" vertical="center" wrapText="1"/>
    </xf>
    <xf numFmtId="0" fontId="7" fillId="45" borderId="21" xfId="0" applyFont="1" applyFill="1" applyBorder="1" applyAlignment="1">
      <alignment horizontal="center" vertical="center" wrapText="1"/>
    </xf>
    <xf numFmtId="0" fontId="2" fillId="56" borderId="0" xfId="0" applyFont="1" applyFill="1" applyAlignment="1">
      <alignment horizontal="center" vertical="center"/>
    </xf>
    <xf numFmtId="0" fontId="1" fillId="0" borderId="9" xfId="0" applyFont="1" applyBorder="1" applyAlignment="1">
      <alignment horizontal="center"/>
    </xf>
    <xf numFmtId="0" fontId="1" fillId="0" borderId="12" xfId="0" applyFont="1" applyBorder="1" applyAlignment="1">
      <alignment horizontal="center"/>
    </xf>
    <xf numFmtId="0" fontId="2" fillId="0" borderId="1" xfId="0" applyFont="1" applyBorder="1" applyAlignment="1">
      <alignment horizontal="center" vertical="center" wrapText="1"/>
    </xf>
    <xf numFmtId="0" fontId="0" fillId="44" borderId="17" xfId="0" applyFill="1" applyBorder="1" applyAlignment="1">
      <alignment horizontal="center"/>
    </xf>
    <xf numFmtId="0" fontId="1" fillId="25" borderId="23" xfId="0" applyFont="1" applyFill="1" applyBorder="1" applyAlignment="1">
      <alignment horizontal="center"/>
    </xf>
    <xf numFmtId="0" fontId="1" fillId="25" borderId="0" xfId="0" applyFont="1" applyFill="1" applyAlignment="1">
      <alignment horizontal="center"/>
    </xf>
    <xf numFmtId="0" fontId="0" fillId="11" borderId="12" xfId="0" applyFill="1" applyBorder="1" applyAlignment="1">
      <alignment horizontal="center"/>
    </xf>
    <xf numFmtId="0" fontId="0" fillId="11" borderId="39" xfId="0" applyFill="1" applyBorder="1" applyAlignment="1">
      <alignment horizontal="center"/>
    </xf>
    <xf numFmtId="0" fontId="0" fillId="11" borderId="25" xfId="0" applyFill="1" applyBorder="1" applyAlignment="1">
      <alignment horizontal="center"/>
    </xf>
    <xf numFmtId="0" fontId="0" fillId="11" borderId="23" xfId="0" applyFill="1" applyBorder="1" applyAlignment="1">
      <alignment horizontal="center"/>
    </xf>
    <xf numFmtId="0" fontId="0" fillId="11" borderId="0" xfId="0" applyFill="1" applyAlignment="1">
      <alignment horizontal="center"/>
    </xf>
    <xf numFmtId="0" fontId="0" fillId="11" borderId="20" xfId="0" applyFill="1" applyBorder="1" applyAlignment="1">
      <alignment horizontal="center"/>
    </xf>
    <xf numFmtId="0" fontId="0" fillId="11" borderId="19" xfId="0" applyFill="1" applyBorder="1" applyAlignment="1">
      <alignment horizontal="center"/>
    </xf>
    <xf numFmtId="0" fontId="0" fillId="11" borderId="17" xfId="0" applyFill="1" applyBorder="1" applyAlignment="1">
      <alignment horizontal="center"/>
    </xf>
    <xf numFmtId="0" fontId="0" fillId="11" borderId="18" xfId="0" applyFill="1" applyBorder="1" applyAlignment="1">
      <alignment horizontal="center"/>
    </xf>
    <xf numFmtId="0" fontId="0" fillId="0" borderId="0" xfId="0" applyAlignment="1"/>
    <xf numFmtId="0" fontId="7" fillId="3" borderId="2" xfId="0" applyFont="1" applyFill="1" applyBorder="1" applyAlignment="1">
      <alignment horizontal="center" vertical="center" wrapText="1"/>
    </xf>
    <xf numFmtId="0" fontId="2" fillId="9" borderId="1" xfId="0" applyFont="1" applyFill="1" applyBorder="1" applyAlignment="1">
      <alignment horizontal="center" vertical="center" wrapText="1"/>
    </xf>
    <xf numFmtId="0" fontId="7" fillId="15" borderId="11" xfId="0" applyFont="1" applyFill="1" applyBorder="1" applyAlignment="1">
      <alignment horizontal="center" vertical="center" wrapText="1"/>
    </xf>
    <xf numFmtId="0" fontId="7" fillId="15" borderId="21" xfId="0" applyFont="1" applyFill="1" applyBorder="1" applyAlignment="1">
      <alignment horizontal="center" vertical="center" wrapText="1"/>
    </xf>
    <xf numFmtId="0" fontId="2" fillId="17" borderId="11" xfId="0" applyFont="1" applyFill="1" applyBorder="1" applyAlignment="1">
      <alignment horizontal="center" vertical="center" wrapText="1"/>
    </xf>
    <xf numFmtId="0" fontId="2" fillId="17" borderId="21" xfId="0" applyFont="1" applyFill="1" applyBorder="1" applyAlignment="1">
      <alignment horizontal="center" vertical="center" wrapText="1"/>
    </xf>
    <xf numFmtId="0" fontId="2" fillId="9" borderId="9" xfId="0" applyFont="1" applyFill="1" applyBorder="1" applyAlignment="1">
      <alignment horizontal="center" vertical="center" wrapText="1"/>
    </xf>
    <xf numFmtId="0" fontId="2" fillId="9" borderId="22" xfId="0" applyFont="1" applyFill="1" applyBorder="1" applyAlignment="1">
      <alignment horizontal="center" vertical="center" wrapText="1"/>
    </xf>
    <xf numFmtId="0" fontId="2" fillId="9" borderId="2" xfId="0" applyFont="1" applyFill="1" applyBorder="1" applyAlignment="1">
      <alignment horizontal="center" vertical="center" wrapText="1"/>
    </xf>
    <xf numFmtId="0" fontId="2" fillId="22" borderId="11" xfId="0" applyFont="1" applyFill="1" applyBorder="1" applyAlignment="1">
      <alignment horizontal="center" vertical="center" wrapText="1"/>
    </xf>
    <xf numFmtId="0" fontId="2" fillId="22" borderId="21" xfId="0" applyFont="1" applyFill="1" applyBorder="1" applyAlignment="1">
      <alignment horizontal="center" vertical="center" wrapText="1"/>
    </xf>
    <xf numFmtId="0" fontId="2" fillId="16" borderId="11" xfId="0" applyFont="1" applyFill="1" applyBorder="1" applyAlignment="1">
      <alignment horizontal="center" vertical="center" wrapText="1"/>
    </xf>
    <xf numFmtId="0" fontId="2" fillId="16" borderId="21" xfId="0" applyFont="1" applyFill="1" applyBorder="1" applyAlignment="1">
      <alignment horizontal="center" vertical="center" wrapText="1"/>
    </xf>
    <xf numFmtId="0" fontId="7" fillId="4" borderId="11" xfId="0" applyFont="1" applyFill="1" applyBorder="1" applyAlignment="1">
      <alignment horizontal="center" vertical="center" wrapText="1"/>
    </xf>
    <xf numFmtId="0" fontId="7" fillId="4" borderId="21" xfId="0" applyFont="1" applyFill="1" applyBorder="1" applyAlignment="1">
      <alignment horizontal="center" vertical="center" wrapText="1"/>
    </xf>
    <xf numFmtId="0" fontId="7" fillId="27" borderId="11" xfId="0" applyFont="1" applyFill="1" applyBorder="1" applyAlignment="1">
      <alignment horizontal="center" vertical="center" wrapText="1"/>
    </xf>
    <xf numFmtId="0" fontId="7" fillId="27" borderId="21" xfId="0" applyFont="1" applyFill="1" applyBorder="1" applyAlignment="1">
      <alignment horizontal="center" vertical="center" wrapText="1"/>
    </xf>
    <xf numFmtId="0" fontId="2" fillId="44" borderId="17" xfId="0" applyFont="1" applyFill="1" applyBorder="1" applyAlignment="1">
      <alignment horizontal="distributed" vertical="center" indent="20"/>
    </xf>
    <xf numFmtId="0" fontId="2" fillId="40" borderId="17" xfId="0" applyFont="1" applyFill="1" applyBorder="1" applyAlignment="1">
      <alignment horizontal="distributed" vertical="center" indent="20"/>
    </xf>
    <xf numFmtId="0" fontId="19" fillId="41" borderId="17" xfId="0" applyFont="1" applyFill="1" applyBorder="1" applyAlignment="1">
      <alignment horizontal="distributed" indent="20"/>
    </xf>
    <xf numFmtId="0" fontId="2" fillId="45" borderId="1" xfId="0" applyFont="1" applyFill="1" applyBorder="1" applyAlignment="1">
      <alignment horizontal="center" vertical="center" wrapText="1"/>
    </xf>
    <xf numFmtId="0" fontId="2" fillId="54" borderId="1" xfId="0" applyFont="1" applyFill="1" applyBorder="1" applyAlignment="1">
      <alignment horizontal="center" vertical="center" wrapText="1"/>
    </xf>
    <xf numFmtId="0" fontId="2" fillId="43" borderId="1" xfId="0" applyFont="1" applyFill="1" applyBorder="1" applyAlignment="1">
      <alignment horizontal="center" vertical="center" wrapText="1"/>
    </xf>
    <xf numFmtId="0" fontId="2" fillId="55" borderId="1" xfId="0" applyFont="1" applyFill="1" applyBorder="1" applyAlignment="1">
      <alignment horizontal="center" vertical="center" wrapText="1"/>
    </xf>
    <xf numFmtId="0" fontId="2" fillId="42" borderId="1" xfId="0" applyFont="1" applyFill="1" applyBorder="1" applyAlignment="1">
      <alignment horizontal="center" vertical="center" wrapText="1"/>
    </xf>
    <xf numFmtId="0" fontId="2" fillId="53" borderId="1" xfId="0" applyFont="1" applyFill="1" applyBorder="1" applyAlignment="1">
      <alignment horizontal="center" vertical="center" wrapText="1"/>
    </xf>
    <xf numFmtId="0" fontId="0" fillId="44" borderId="21" xfId="0" applyFill="1" applyBorder="1" applyAlignment="1">
      <alignment horizontal="center"/>
    </xf>
    <xf numFmtId="0" fontId="0" fillId="0" borderId="17" xfId="0" applyBorder="1" applyAlignment="1"/>
    <xf numFmtId="0" fontId="9" fillId="0" borderId="9" xfId="0" applyFont="1" applyBorder="1" applyAlignment="1">
      <alignment horizontal="center"/>
    </xf>
    <xf numFmtId="0" fontId="9" fillId="0" borderId="2" xfId="0" applyFont="1" applyBorder="1" applyAlignment="1">
      <alignment horizontal="center"/>
    </xf>
    <xf numFmtId="0" fontId="0" fillId="0" borderId="0" xfId="0" applyBorder="1" applyAlignment="1"/>
    <xf numFmtId="0" fontId="2" fillId="0" borderId="1" xfId="0" applyFont="1" applyBorder="1" applyAlignment="1">
      <alignment horizontal="center" vertical="center"/>
    </xf>
    <xf numFmtId="0" fontId="0" fillId="0" borderId="18" xfId="0" applyBorder="1" applyAlignment="1"/>
    <xf numFmtId="0" fontId="2" fillId="0" borderId="21" xfId="0" applyFont="1" applyBorder="1" applyAlignment="1">
      <alignment horizontal="center" vertical="center"/>
    </xf>
    <xf numFmtId="0" fontId="2" fillId="7" borderId="43" xfId="0" applyFont="1" applyFill="1" applyBorder="1" applyAlignment="1">
      <alignment horizontal="center" vertical="center" wrapText="1"/>
    </xf>
    <xf numFmtId="0" fontId="2" fillId="7" borderId="24" xfId="0" applyFont="1" applyFill="1" applyBorder="1" applyAlignment="1">
      <alignment horizontal="center" vertical="center" wrapText="1"/>
    </xf>
    <xf numFmtId="0" fontId="7" fillId="45" borderId="1" xfId="0" applyFont="1" applyFill="1" applyBorder="1" applyAlignment="1">
      <alignment horizontal="center" vertical="center" wrapText="1"/>
    </xf>
    <xf numFmtId="0" fontId="0" fillId="24" borderId="9" xfId="0" applyFill="1" applyBorder="1" applyAlignment="1">
      <alignment horizontal="center"/>
    </xf>
    <xf numFmtId="0" fontId="0" fillId="24" borderId="2" xfId="0" applyFill="1" applyBorder="1" applyAlignment="1">
      <alignment horizontal="center"/>
    </xf>
    <xf numFmtId="0" fontId="2" fillId="44" borderId="1" xfId="0" applyFont="1" applyFill="1" applyBorder="1" applyAlignment="1">
      <alignment horizontal="center" vertical="center"/>
    </xf>
    <xf numFmtId="0" fontId="0" fillId="44" borderId="1" xfId="0" applyFill="1" applyBorder="1" applyAlignment="1">
      <alignment horizontal="center"/>
    </xf>
    <xf numFmtId="0" fontId="0" fillId="40" borderId="1" xfId="0" applyFill="1" applyBorder="1" applyAlignment="1">
      <alignment horizontal="center"/>
    </xf>
    <xf numFmtId="0" fontId="0" fillId="41" borderId="22" xfId="0" applyFill="1" applyBorder="1" applyAlignment="1">
      <alignment horizontal="center"/>
    </xf>
    <xf numFmtId="0" fontId="19" fillId="41" borderId="17" xfId="0" applyFont="1" applyFill="1" applyBorder="1" applyAlignment="1">
      <alignment horizontal="center"/>
    </xf>
    <xf numFmtId="0" fontId="7" fillId="42" borderId="39" xfId="0" applyFont="1" applyFill="1" applyBorder="1" applyAlignment="1">
      <alignment horizontal="center" vertical="center" wrapText="1"/>
    </xf>
    <xf numFmtId="0" fontId="7" fillId="42" borderId="17" xfId="0" applyFont="1" applyFill="1" applyBorder="1" applyAlignment="1">
      <alignment horizontal="center" vertical="center" wrapText="1"/>
    </xf>
    <xf numFmtId="0" fontId="0" fillId="6" borderId="12" xfId="0" applyFill="1" applyBorder="1" applyAlignment="1">
      <alignment horizontal="center"/>
    </xf>
    <xf numFmtId="0" fontId="0" fillId="6" borderId="39" xfId="0" applyFill="1" applyBorder="1" applyAlignment="1">
      <alignment horizontal="center"/>
    </xf>
    <xf numFmtId="0" fontId="0" fillId="6" borderId="25" xfId="0" applyFill="1" applyBorder="1" applyAlignment="1">
      <alignment horizontal="center"/>
    </xf>
    <xf numFmtId="0" fontId="0" fillId="6" borderId="19" xfId="0" applyFill="1" applyBorder="1" applyAlignment="1">
      <alignment horizontal="center"/>
    </xf>
    <xf numFmtId="0" fontId="0" fillId="6" borderId="17" xfId="0" applyFill="1" applyBorder="1" applyAlignment="1">
      <alignment horizontal="center"/>
    </xf>
    <xf numFmtId="0" fontId="0" fillId="6" borderId="18" xfId="0" applyFill="1" applyBorder="1" applyAlignment="1">
      <alignment horizontal="center"/>
    </xf>
    <xf numFmtId="0" fontId="0" fillId="6" borderId="11" xfId="0" applyFill="1" applyBorder="1" applyAlignment="1">
      <alignment horizontal="center"/>
    </xf>
    <xf numFmtId="0" fontId="0" fillId="6" borderId="21" xfId="0" applyFill="1" applyBorder="1" applyAlignment="1">
      <alignment horizontal="center"/>
    </xf>
    <xf numFmtId="0" fontId="2" fillId="40" borderId="1" xfId="0" applyFont="1" applyFill="1" applyBorder="1" applyAlignment="1">
      <alignment horizontal="center" vertical="center"/>
    </xf>
    <xf numFmtId="0" fontId="0" fillId="24" borderId="19" xfId="0" applyFill="1" applyBorder="1" applyAlignment="1">
      <alignment horizontal="center"/>
    </xf>
    <xf numFmtId="0" fontId="0" fillId="24" borderId="18" xfId="0" applyFill="1" applyBorder="1" applyAlignment="1">
      <alignment horizontal="center"/>
    </xf>
    <xf numFmtId="0" fontId="9" fillId="0" borderId="1" xfId="0" applyFont="1" applyBorder="1" applyAlignment="1">
      <alignment horizontal="center"/>
    </xf>
    <xf numFmtId="0" fontId="9" fillId="0" borderId="0" xfId="0" applyFont="1" applyBorder="1" applyAlignment="1">
      <alignment horizontal="center"/>
    </xf>
    <xf numFmtId="0" fontId="9" fillId="0" borderId="20" xfId="0" applyFont="1" applyBorder="1" applyAlignment="1">
      <alignment horizontal="center"/>
    </xf>
    <xf numFmtId="0" fontId="2" fillId="45" borderId="39" xfId="0" applyFont="1" applyFill="1" applyBorder="1" applyAlignment="1">
      <alignment horizontal="center" vertical="center" wrapText="1"/>
    </xf>
    <xf numFmtId="0" fontId="2" fillId="45" borderId="17" xfId="0" applyFont="1" applyFill="1" applyBorder="1" applyAlignment="1">
      <alignment horizontal="center" vertical="center" wrapText="1"/>
    </xf>
    <xf numFmtId="0" fontId="9" fillId="0" borderId="39" xfId="0" applyFont="1" applyBorder="1" applyAlignment="1">
      <alignment horizontal="center"/>
    </xf>
    <xf numFmtId="0" fontId="9" fillId="0" borderId="25" xfId="0" applyFont="1" applyBorder="1" applyAlignment="1">
      <alignment horizontal="center"/>
    </xf>
    <xf numFmtId="0" fontId="9" fillId="0" borderId="22" xfId="0" applyFont="1" applyBorder="1" applyAlignment="1">
      <alignment horizontal="center"/>
    </xf>
    <xf numFmtId="0" fontId="9" fillId="0" borderId="17" xfId="0" applyFont="1" applyBorder="1" applyAlignment="1">
      <alignment horizontal="center"/>
    </xf>
    <xf numFmtId="0" fontId="9" fillId="0" borderId="18" xfId="0" applyFont="1" applyBorder="1" applyAlignment="1">
      <alignment horizontal="center"/>
    </xf>
    <xf numFmtId="0" fontId="0" fillId="44" borderId="22" xfId="0" applyFill="1" applyBorder="1" applyAlignment="1">
      <alignment horizontal="center"/>
    </xf>
    <xf numFmtId="0" fontId="0" fillId="44" borderId="0" xfId="0" applyFill="1" applyBorder="1" applyAlignment="1">
      <alignment horizontal="center"/>
    </xf>
    <xf numFmtId="0" fontId="0" fillId="44" borderId="20" xfId="0" applyFill="1" applyBorder="1" applyAlignment="1">
      <alignment horizontal="center"/>
    </xf>
    <xf numFmtId="0" fontId="7" fillId="45" borderId="23" xfId="0" applyFont="1" applyFill="1" applyBorder="1" applyAlignment="1">
      <alignment horizontal="center" vertical="center" wrapText="1"/>
    </xf>
    <xf numFmtId="0" fontId="7" fillId="45" borderId="20" xfId="0" applyFont="1" applyFill="1" applyBorder="1" applyAlignment="1">
      <alignment horizontal="center" vertical="center" wrapText="1"/>
    </xf>
    <xf numFmtId="0" fontId="2" fillId="47" borderId="1" xfId="0" applyFont="1" applyFill="1" applyBorder="1" applyAlignment="1">
      <alignment horizontal="center" vertical="center"/>
    </xf>
    <xf numFmtId="0" fontId="23" fillId="0" borderId="0" xfId="0" applyFont="1" applyAlignment="1">
      <alignment horizontal="right"/>
    </xf>
    <xf numFmtId="0" fontId="23" fillId="0" borderId="44" xfId="0" applyFont="1" applyBorder="1" applyAlignment="1">
      <alignment horizontal="right"/>
    </xf>
    <xf numFmtId="0" fontId="18" fillId="32" borderId="9" xfId="0" applyFont="1" applyFill="1" applyBorder="1" applyAlignment="1">
      <alignment horizontal="center" vertical="center"/>
    </xf>
    <xf numFmtId="0" fontId="18" fillId="32" borderId="22" xfId="0" applyFont="1" applyFill="1" applyBorder="1" applyAlignment="1">
      <alignment horizontal="center" vertical="center"/>
    </xf>
    <xf numFmtId="0" fontId="18" fillId="32" borderId="2" xfId="0" applyFont="1" applyFill="1" applyBorder="1" applyAlignment="1">
      <alignment horizontal="center" vertical="center"/>
    </xf>
    <xf numFmtId="0" fontId="18" fillId="32" borderId="9" xfId="0" applyFont="1" applyFill="1" applyBorder="1" applyAlignment="1">
      <alignment horizontal="center" vertical="center" wrapText="1"/>
    </xf>
    <xf numFmtId="0" fontId="18" fillId="32" borderId="22" xfId="0" applyFont="1" applyFill="1" applyBorder="1" applyAlignment="1">
      <alignment horizontal="center" vertical="center" wrapText="1"/>
    </xf>
    <xf numFmtId="0" fontId="18" fillId="32" borderId="2" xfId="0" applyFont="1" applyFill="1" applyBorder="1" applyAlignment="1">
      <alignment horizontal="center" vertical="center" wrapText="1"/>
    </xf>
    <xf numFmtId="0" fontId="0" fillId="35" borderId="9" xfId="0" applyFill="1" applyBorder="1" applyAlignment="1">
      <alignment horizontal="center" vertical="center"/>
    </xf>
    <xf numFmtId="0" fontId="0" fillId="35" borderId="22" xfId="0" applyFill="1" applyBorder="1" applyAlignment="1">
      <alignment horizontal="center" vertical="center"/>
    </xf>
    <xf numFmtId="0" fontId="0" fillId="35" borderId="2" xfId="0" applyFill="1" applyBorder="1" applyAlignment="1">
      <alignment horizontal="center" vertical="center"/>
    </xf>
    <xf numFmtId="0" fontId="18" fillId="34" borderId="1" xfId="0" applyFont="1" applyFill="1" applyBorder="1" applyAlignment="1">
      <alignment horizontal="center" vertical="center"/>
    </xf>
    <xf numFmtId="0" fontId="0" fillId="0" borderId="0" xfId="0" applyAlignment="1">
      <alignment horizontal="center"/>
    </xf>
    <xf numFmtId="0" fontId="0" fillId="0" borderId="1" xfId="0" applyBorder="1" applyAlignment="1">
      <alignment horizontal="center" vertical="center"/>
    </xf>
    <xf numFmtId="0" fontId="0" fillId="33" borderId="1" xfId="0" applyFill="1" applyBorder="1" applyAlignment="1">
      <alignment horizontal="center" vertical="center"/>
    </xf>
    <xf numFmtId="0" fontId="1" fillId="0" borderId="17" xfId="0" applyFont="1" applyBorder="1" applyAlignment="1">
      <alignment horizontal="center"/>
    </xf>
    <xf numFmtId="0" fontId="0" fillId="0" borderId="0" xfId="0" applyAlignment="1">
      <alignment horizontal="left"/>
    </xf>
    <xf numFmtId="0" fontId="17" fillId="0" borderId="0" xfId="0" applyFont="1" applyAlignment="1">
      <alignment horizontal="left"/>
    </xf>
    <xf numFmtId="0" fontId="1" fillId="0" borderId="0" xfId="0" applyFont="1" applyAlignment="1">
      <alignment horizontal="center"/>
    </xf>
    <xf numFmtId="0" fontId="6" fillId="0" borderId="0" xfId="0" applyFont="1" applyAlignment="1">
      <alignment horizontal="left"/>
    </xf>
    <xf numFmtId="0" fontId="1" fillId="0" borderId="0" xfId="0" applyFont="1" applyAlignment="1">
      <alignment horizontal="left"/>
    </xf>
    <xf numFmtId="0" fontId="16" fillId="0" borderId="0" xfId="0" applyFont="1" applyAlignment="1">
      <alignment horizontal="left"/>
    </xf>
    <xf numFmtId="0" fontId="9" fillId="40" borderId="31" xfId="0" applyFont="1" applyFill="1" applyBorder="1" applyAlignment="1">
      <alignment horizontal="center"/>
    </xf>
    <xf numFmtId="0" fontId="9" fillId="40" borderId="0" xfId="0" applyFont="1" applyFill="1" applyAlignment="1">
      <alignment horizontal="center"/>
    </xf>
    <xf numFmtId="0" fontId="9" fillId="40" borderId="35" xfId="0" applyFont="1" applyFill="1" applyBorder="1" applyAlignment="1">
      <alignment horizontal="center"/>
    </xf>
    <xf numFmtId="0" fontId="9" fillId="39" borderId="31" xfId="0" applyFont="1" applyFill="1" applyBorder="1" applyAlignment="1">
      <alignment horizontal="center"/>
    </xf>
    <xf numFmtId="0" fontId="9" fillId="39" borderId="0" xfId="0" applyFont="1" applyFill="1" applyAlignment="1">
      <alignment horizontal="center"/>
    </xf>
    <xf numFmtId="0" fontId="9" fillId="39" borderId="35" xfId="0" applyFont="1" applyFill="1" applyBorder="1" applyAlignment="1">
      <alignment horizontal="center"/>
    </xf>
    <xf numFmtId="0" fontId="9" fillId="41" borderId="31" xfId="0" applyFont="1" applyFill="1" applyBorder="1" applyAlignment="1">
      <alignment horizontal="center"/>
    </xf>
    <xf numFmtId="0" fontId="9" fillId="41" borderId="35" xfId="0" applyFont="1" applyFill="1" applyBorder="1" applyAlignment="1">
      <alignment horizontal="center"/>
    </xf>
    <xf numFmtId="0" fontId="9" fillId="49" borderId="31" xfId="0" applyFont="1" applyFill="1" applyBorder="1" applyAlignment="1">
      <alignment horizontal="center"/>
    </xf>
    <xf numFmtId="0" fontId="9" fillId="49" borderId="35" xfId="0" applyFont="1" applyFill="1" applyBorder="1" applyAlignment="1">
      <alignment horizontal="center"/>
    </xf>
    <xf numFmtId="0" fontId="1" fillId="2" borderId="1" xfId="0" applyFont="1" applyFill="1" applyBorder="1" applyAlignment="1">
      <alignment horizontal="center"/>
    </xf>
    <xf numFmtId="0" fontId="1" fillId="2" borderId="9" xfId="0" applyFont="1" applyFill="1" applyBorder="1" applyAlignment="1">
      <alignment horizontal="center"/>
    </xf>
    <xf numFmtId="0" fontId="3" fillId="5" borderId="3" xfId="0" applyFont="1" applyFill="1" applyBorder="1" applyAlignment="1">
      <alignment horizontal="center"/>
    </xf>
    <xf numFmtId="0" fontId="1" fillId="0" borderId="32" xfId="0" applyFont="1" applyBorder="1" applyAlignment="1">
      <alignment horizontal="center"/>
    </xf>
    <xf numFmtId="0" fontId="1" fillId="0" borderId="34" xfId="0" applyFont="1" applyBorder="1" applyAlignment="1">
      <alignment horizontal="center"/>
    </xf>
    <xf numFmtId="0" fontId="1" fillId="0" borderId="33" xfId="0" applyFont="1" applyBorder="1" applyAlignment="1">
      <alignment horizontal="center"/>
    </xf>
    <xf numFmtId="0" fontId="16" fillId="2" borderId="9" xfId="0" applyFont="1" applyFill="1" applyBorder="1" applyAlignment="1">
      <alignment horizontal="center"/>
    </xf>
    <xf numFmtId="0" fontId="16" fillId="2" borderId="2" xfId="0" applyFont="1" applyFill="1" applyBorder="1" applyAlignment="1">
      <alignment horizontal="center"/>
    </xf>
    <xf numFmtId="0" fontId="16" fillId="2" borderId="22" xfId="0" applyFont="1" applyFill="1" applyBorder="1" applyAlignment="1">
      <alignment horizontal="center"/>
    </xf>
    <xf numFmtId="0" fontId="2" fillId="2" borderId="9" xfId="0" applyFont="1" applyFill="1" applyBorder="1" applyAlignment="1">
      <alignment horizontal="center"/>
    </xf>
    <xf numFmtId="0" fontId="2" fillId="2" borderId="2" xfId="0" applyFont="1" applyFill="1" applyBorder="1" applyAlignment="1">
      <alignment horizontal="center"/>
    </xf>
    <xf numFmtId="0" fontId="1" fillId="2" borderId="2" xfId="0" applyFont="1" applyFill="1" applyBorder="1" applyAlignment="1">
      <alignment horizontal="center"/>
    </xf>
    <xf numFmtId="0" fontId="20" fillId="52" borderId="37" xfId="0" applyFont="1" applyFill="1" applyBorder="1" applyAlignment="1">
      <alignment horizontal="center"/>
    </xf>
    <xf numFmtId="0" fontId="19" fillId="51" borderId="37" xfId="0" applyFont="1" applyFill="1" applyBorder="1" applyAlignment="1">
      <alignment horizontal="center"/>
    </xf>
    <xf numFmtId="0" fontId="20" fillId="48" borderId="37" xfId="0" applyFont="1" applyFill="1" applyBorder="1" applyAlignment="1">
      <alignment horizontal="center"/>
    </xf>
    <xf numFmtId="0" fontId="9" fillId="39" borderId="36" xfId="0" applyFont="1" applyFill="1" applyBorder="1" applyAlignment="1">
      <alignment horizontal="center"/>
    </xf>
    <xf numFmtId="0" fontId="9" fillId="39" borderId="37" xfId="0" applyFont="1" applyFill="1" applyBorder="1" applyAlignment="1">
      <alignment horizontal="center"/>
    </xf>
    <xf numFmtId="0" fontId="9" fillId="39" borderId="38" xfId="0" applyFont="1" applyFill="1" applyBorder="1" applyAlignment="1">
      <alignment horizontal="center"/>
    </xf>
    <xf numFmtId="0" fontId="0" fillId="41" borderId="36" xfId="0" applyFill="1" applyBorder="1" applyAlignment="1">
      <alignment horizontal="center"/>
    </xf>
    <xf numFmtId="0" fontId="0" fillId="41" borderId="38" xfId="0" applyFill="1" applyBorder="1" applyAlignment="1">
      <alignment horizontal="center"/>
    </xf>
    <xf numFmtId="0" fontId="9" fillId="40" borderId="36" xfId="0" applyFont="1" applyFill="1" applyBorder="1" applyAlignment="1">
      <alignment horizontal="center"/>
    </xf>
    <xf numFmtId="0" fontId="9" fillId="40" borderId="37" xfId="0" applyFont="1" applyFill="1" applyBorder="1" applyAlignment="1">
      <alignment horizontal="center"/>
    </xf>
    <xf numFmtId="0" fontId="9" fillId="40" borderId="38" xfId="0" applyFont="1" applyFill="1" applyBorder="1" applyAlignment="1">
      <alignment horizontal="center"/>
    </xf>
    <xf numFmtId="0" fontId="20" fillId="56" borderId="33" xfId="0" applyFont="1" applyFill="1" applyBorder="1" applyAlignment="1">
      <alignment horizontal="center"/>
    </xf>
    <xf numFmtId="0" fontId="24" fillId="0" borderId="0" xfId="1"/>
    <xf numFmtId="0" fontId="27" fillId="0" borderId="0" xfId="0" applyFont="1" applyAlignment="1">
      <alignment horizontal="left" vertical="top"/>
    </xf>
    <xf numFmtId="0" fontId="26" fillId="0" borderId="0" xfId="0" applyFont="1" applyAlignment="1">
      <alignment horizontal="left" vertical="top" wrapText="1"/>
    </xf>
    <xf numFmtId="0" fontId="27" fillId="0" borderId="0" xfId="0" applyFont="1" applyAlignment="1">
      <alignment horizontal="left" vertical="top" wrapText="1"/>
    </xf>
    <xf numFmtId="0" fontId="28" fillId="0" borderId="0" xfId="1" applyFont="1"/>
    <xf numFmtId="0" fontId="0" fillId="0" borderId="0" xfId="0" applyAlignment="1">
      <alignment horizontal="left" vertical="top"/>
    </xf>
    <xf numFmtId="0" fontId="27" fillId="0" borderId="0" xfId="0" applyFont="1" applyAlignment="1">
      <alignment vertical="top" wrapText="1"/>
    </xf>
    <xf numFmtId="0" fontId="27" fillId="0" borderId="0" xfId="0" applyFont="1" applyAlignment="1">
      <alignment vertical="top"/>
    </xf>
    <xf numFmtId="0" fontId="0" fillId="0" borderId="0" xfId="0" applyAlignment="1">
      <alignment vertical="top"/>
    </xf>
    <xf numFmtId="0" fontId="26" fillId="0" borderId="0" xfId="0" applyFont="1" applyAlignment="1">
      <alignment vertical="top" wrapText="1"/>
    </xf>
  </cellXfs>
  <cellStyles count="2">
    <cellStyle name="Collegamento ipertestuale" xfId="1" builtinId="8"/>
    <cellStyle name="Normale" xfId="0" builtinId="0"/>
  </cellStyles>
  <dxfs count="37158">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8"/>
        </patternFill>
      </fill>
    </dxf>
    <dxf>
      <fill>
        <patternFill>
          <bgColor theme="8"/>
        </patternFill>
      </fill>
    </dxf>
    <dxf>
      <fill>
        <patternFill>
          <bgColor theme="8"/>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rgb="FF92D050"/>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rgb="FF92D050"/>
        </patternFill>
      </fill>
    </dxf>
    <dxf>
      <fill>
        <patternFill>
          <bgColor rgb="FF92D050"/>
        </patternFill>
      </fill>
    </dxf>
    <dxf>
      <fill>
        <patternFill>
          <bgColor rgb="FF92D050"/>
        </patternFill>
      </fill>
    </dxf>
    <dxf>
      <fill>
        <patternFill>
          <bgColor theme="3" tint="0.39994506668294322"/>
        </patternFill>
      </fill>
    </dxf>
    <dxf>
      <fill>
        <patternFill>
          <bgColor theme="3" tint="0.39994506668294322"/>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ill>
        <patternFill>
          <bgColor theme="8"/>
        </patternFill>
      </fill>
    </dxf>
    <dxf>
      <fill>
        <patternFill>
          <bgColor theme="8"/>
        </patternFill>
      </fill>
    </dxf>
    <dxf>
      <fill>
        <patternFill>
          <bgColor theme="8"/>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3" tint="0.39994506668294322"/>
        </patternFill>
      </fill>
    </dxf>
    <dxf>
      <font>
        <color theme="0"/>
      </font>
      <fill>
        <patternFill>
          <bgColor rgb="FFFF0000"/>
        </patternFill>
      </fill>
    </dxf>
    <dxf>
      <font>
        <color theme="0"/>
      </font>
      <fill>
        <patternFill>
          <bgColor rgb="FFFF0000"/>
        </patternFill>
      </fill>
    </dxf>
    <dxf>
      <fill>
        <patternFill>
          <bgColor rgb="FF00B050"/>
        </patternFill>
      </fill>
    </dxf>
    <dxf>
      <fill>
        <patternFill>
          <bgColor rgb="FFFF0000"/>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rgb="FF92D050"/>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3" tint="0.39994506668294322"/>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ill>
        <patternFill>
          <bgColor theme="5"/>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ill>
        <patternFill>
          <bgColor rgb="FF00B0F0"/>
        </patternFill>
      </fill>
    </dxf>
    <dxf>
      <fill>
        <patternFill>
          <bgColor rgb="FF00B0F0"/>
        </patternFill>
      </fill>
    </dxf>
    <dxf>
      <fill>
        <patternFill>
          <bgColor rgb="FF00B0F0"/>
        </patternFill>
      </fill>
    </dxf>
    <dxf>
      <fill>
        <patternFill>
          <bgColor theme="7" tint="0.79998168889431442"/>
        </patternFill>
      </fill>
    </dxf>
    <dxf>
      <fill>
        <patternFill>
          <bgColor theme="7" tint="0.79998168889431442"/>
        </patternFill>
      </fill>
    </dxf>
    <dxf>
      <fill>
        <patternFill>
          <bgColor theme="7" tint="0.7999816888943144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9C0006"/>
      </font>
      <fill>
        <patternFill>
          <bgColor rgb="FFFFC7CE"/>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theme="0"/>
      </font>
      <fill>
        <patternFill>
          <bgColor rgb="FF7030A0"/>
        </patternFill>
      </fill>
    </dxf>
    <dxf>
      <font>
        <color theme="0"/>
      </font>
      <fill>
        <patternFill>
          <bgColor rgb="FF7030A0"/>
        </patternFill>
      </fill>
    </dxf>
    <dxf>
      <font>
        <color theme="0"/>
      </font>
      <fill>
        <patternFill>
          <bgColor rgb="FF7030A0"/>
        </patternFill>
      </fill>
    </dxf>
    <dxf>
      <fill>
        <patternFill>
          <bgColor rgb="FFFF99CC"/>
        </patternFill>
      </fill>
    </dxf>
    <dxf>
      <fill>
        <patternFill>
          <bgColor theme="7" tint="0.59996337778862885"/>
        </patternFill>
      </fill>
    </dxf>
    <dxf>
      <fill>
        <patternFill>
          <bgColor theme="0"/>
        </patternFill>
      </fill>
    </dxf>
    <dxf>
      <fill>
        <patternFill>
          <bgColor theme="9"/>
        </patternFill>
      </fill>
    </dxf>
    <dxf>
      <fill>
        <patternFill>
          <bgColor theme="9" tint="0.39994506668294322"/>
        </patternFill>
      </fill>
    </dxf>
    <dxf>
      <fill>
        <patternFill>
          <bgColor theme="4" tint="0.59996337778862885"/>
        </patternFill>
      </fill>
    </dxf>
    <dxf>
      <font>
        <color theme="0"/>
      </font>
      <fill>
        <patternFill>
          <bgColor rgb="FFC00000"/>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0006"/>
      </font>
    </dxf>
    <dxf>
      <font>
        <color rgb="FF9C0006"/>
      </font>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9C5700"/>
      </font>
      <fill>
        <patternFill>
          <bgColor rgb="FFFFEB9C"/>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theme="0"/>
      </font>
      <fill>
        <patternFill>
          <bgColor rgb="FFFF0000"/>
        </patternFill>
      </fill>
    </dxf>
    <dxf>
      <font>
        <color theme="0"/>
      </font>
      <fill>
        <patternFill>
          <bgColor rgb="FFFF0000"/>
        </patternFill>
      </fill>
    </dxf>
    <dxf>
      <fill>
        <patternFill>
          <bgColor theme="7" tint="0.39994506668294322"/>
        </patternFill>
      </fill>
    </dxf>
    <dxf>
      <fill>
        <patternFill>
          <bgColor theme="3" tint="0.39994506668294322"/>
        </patternFill>
      </fill>
    </dxf>
    <dxf>
      <fill>
        <patternFill>
          <bgColor rgb="FFFF9B9B"/>
        </patternFill>
      </fill>
    </dxf>
    <dxf>
      <fill>
        <patternFill>
          <bgColor theme="7"/>
        </patternFill>
      </fill>
    </dxf>
    <dxf>
      <fill>
        <patternFill>
          <bgColor theme="7"/>
        </patternFill>
      </fill>
    </dxf>
    <dxf>
      <fill>
        <patternFill>
          <bgColor theme="7"/>
        </patternFill>
      </fill>
    </dxf>
    <dxf>
      <fill>
        <patternFill>
          <bgColor rgb="FFFFFF99"/>
        </patternFill>
      </fill>
    </dxf>
    <dxf>
      <fill>
        <patternFill>
          <bgColor theme="8" tint="0.79998168889431442"/>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6" tint="0.79998168889431442"/>
        </patternFill>
      </fill>
    </dxf>
    <dxf>
      <fill>
        <patternFill>
          <bgColor theme="8" tint="0.39994506668294322"/>
        </patternFill>
      </fill>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
      <font>
        <color rgb="FF000000"/>
        <name val="Arial"/>
      </font>
    </dxf>
  </dxfs>
  <tableStyles count="0" defaultTableStyle="TableStyleMedium9" defaultPivotStyle="PivotStyleLight16"/>
  <colors>
    <indexedColors>
      <rgbColor rgb="FF000000"/>
      <rgbColor rgb="FFFFFFFF"/>
      <rgbColor rgb="FFFF0000"/>
      <rgbColor rgb="FF00FF00"/>
      <rgbColor rgb="FF0000FF"/>
      <rgbColor rgb="FFFFFF00"/>
      <rgbColor rgb="FFFF00FF"/>
      <rgbColor rgb="FF00FFFF"/>
      <rgbColor rgb="FFC00000"/>
      <rgbColor rgb="FF008000"/>
      <rgbColor rgb="FF000080"/>
      <rgbColor rgb="FF808000"/>
      <rgbColor rgb="FF800080"/>
      <rgbColor rgb="FF008080"/>
      <rgbColor rgb="FFBFBFBF"/>
      <rgbColor rgb="FFF2F2F2"/>
      <rgbColor rgb="FFD9D9D9"/>
      <rgbColor rgb="FF993366"/>
      <rgbColor rgb="FFFFF2CC"/>
      <rgbColor rgb="FFDEEBF7"/>
      <rgbColor rgb="FF660066"/>
      <rgbColor rgb="FFED7D31"/>
      <rgbColor rgb="FF0066CC"/>
      <rgbColor rgb="FFC6D9F1"/>
      <rgbColor rgb="FF000080"/>
      <rgbColor rgb="FFFF00FF"/>
      <rgbColor rgb="FFC6E0B4"/>
      <rgbColor rgb="FF00FFFF"/>
      <rgbColor rgb="FF800080"/>
      <rgbColor rgb="FF800000"/>
      <rgbColor rgb="FF008080"/>
      <rgbColor rgb="FF0000FF"/>
      <rgbColor rgb="FF00CCFF"/>
      <rgbColor rgb="FFE2EFDA"/>
      <rgbColor rgb="FFE2F0D9"/>
      <rgbColor rgb="FFFFFF99"/>
      <rgbColor rgb="FFD5D5D5"/>
      <rgbColor rgb="FFFF99CC"/>
      <rgbColor rgb="FFCC99FF"/>
      <rgbColor rgb="FFFFD966"/>
      <rgbColor rgb="FF3366FF"/>
      <rgbColor rgb="FFD9E1F2"/>
      <rgbColor rgb="FF9BBB59"/>
      <rgbColor rgb="FFFFC000"/>
      <rgbColor rgb="FFF4B084"/>
      <rgbColor rgb="FFFF6600"/>
      <rgbColor rgb="FF666699"/>
      <rgbColor rgb="FFA9D08E"/>
      <rgbColor rgb="FF003366"/>
      <rgbColor rgb="FF339966"/>
      <rgbColor rgb="FF003300"/>
      <rgbColor rgb="FF333300"/>
      <rgbColor rgb="FF993300"/>
      <rgbColor rgb="FF993366"/>
      <rgbColor rgb="FF305496"/>
      <rgbColor rgb="FF333333"/>
      <rgbColor rgb="00003366"/>
      <rgbColor rgb="00339966"/>
      <rgbColor rgb="00003300"/>
      <rgbColor rgb="00333300"/>
      <rgbColor rgb="00993300"/>
      <rgbColor rgb="00993366"/>
      <rgbColor rgb="00333399"/>
      <rgbColor rgb="00333333"/>
    </indexedColors>
    <mruColors>
      <color rgb="FFDDEBF7"/>
      <color rgb="FFFFFF99"/>
      <color rgb="FFFF9B9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eetMetadata" Target="metadata.xml"/><Relationship Id="rId20"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147771</xdr:rowOff>
    </xdr:from>
    <xdr:to>
      <xdr:col>1</xdr:col>
      <xdr:colOff>489603</xdr:colOff>
      <xdr:row>2</xdr:row>
      <xdr:rowOff>133528</xdr:rowOff>
    </xdr:to>
    <xdr:sp macro="[0]!Clearcells" textlink="">
      <xdr:nvSpPr>
        <xdr:cNvPr id="2" name="Rettangolo con angoli arrotondati 1">
          <a:extLst>
            <a:ext uri="{FF2B5EF4-FFF2-40B4-BE49-F238E27FC236}">
              <a16:creationId xmlns:a16="http://schemas.microsoft.com/office/drawing/2014/main" id="{7DE17AD9-4DD9-4893-80F4-520D0EE62EF1}"/>
            </a:ext>
          </a:extLst>
        </xdr:cNvPr>
        <xdr:cNvSpPr/>
      </xdr:nvSpPr>
      <xdr:spPr>
        <a:xfrm>
          <a:off x="0" y="147771"/>
          <a:ext cx="741063" cy="29055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0</xdr:row>
      <xdr:rowOff>147771</xdr:rowOff>
    </xdr:from>
    <xdr:to>
      <xdr:col>1</xdr:col>
      <xdr:colOff>489603</xdr:colOff>
      <xdr:row>2</xdr:row>
      <xdr:rowOff>133528</xdr:rowOff>
    </xdr:to>
    <xdr:sp macro="[0]!Clearcells" textlink="">
      <xdr:nvSpPr>
        <xdr:cNvPr id="3" name="Rettangolo con angoli arrotondati 2">
          <a:extLst>
            <a:ext uri="{FF2B5EF4-FFF2-40B4-BE49-F238E27FC236}">
              <a16:creationId xmlns:a16="http://schemas.microsoft.com/office/drawing/2014/main" id="{43946043-4BF4-44F9-8C96-EF8C2CF75357}"/>
            </a:ext>
          </a:extLst>
        </xdr:cNvPr>
        <xdr:cNvSpPr/>
      </xdr:nvSpPr>
      <xdr:spPr>
        <a:xfrm>
          <a:off x="0" y="147771"/>
          <a:ext cx="738855" cy="28842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0</xdr:row>
      <xdr:rowOff>147771</xdr:rowOff>
    </xdr:from>
    <xdr:to>
      <xdr:col>1</xdr:col>
      <xdr:colOff>489603</xdr:colOff>
      <xdr:row>2</xdr:row>
      <xdr:rowOff>133528</xdr:rowOff>
    </xdr:to>
    <xdr:sp macro="[0]!Clearcells" textlink="">
      <xdr:nvSpPr>
        <xdr:cNvPr id="2" name="Rettangolo con angoli arrotondati 1">
          <a:extLst>
            <a:ext uri="{FF2B5EF4-FFF2-40B4-BE49-F238E27FC236}">
              <a16:creationId xmlns:a16="http://schemas.microsoft.com/office/drawing/2014/main" id="{C744A697-64A4-4C94-A57B-55D9833FEE37}"/>
            </a:ext>
          </a:extLst>
        </xdr:cNvPr>
        <xdr:cNvSpPr/>
      </xdr:nvSpPr>
      <xdr:spPr>
        <a:xfrm>
          <a:off x="0" y="147771"/>
          <a:ext cx="741063" cy="290557"/>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0</xdr:colOff>
      <xdr:row>1</xdr:row>
      <xdr:rowOff>80211</xdr:rowOff>
    </xdr:from>
    <xdr:to>
      <xdr:col>1</xdr:col>
      <xdr:colOff>481263</xdr:colOff>
      <xdr:row>3</xdr:row>
      <xdr:rowOff>50132</xdr:rowOff>
    </xdr:to>
    <xdr:sp macro="[0]!ResetOrario" textlink="">
      <xdr:nvSpPr>
        <xdr:cNvPr id="2" name="Rettangolo con angoli arrotondati 1">
          <a:extLst>
            <a:ext uri="{FF2B5EF4-FFF2-40B4-BE49-F238E27FC236}">
              <a16:creationId xmlns:a16="http://schemas.microsoft.com/office/drawing/2014/main" id="{BA765ECF-1BA5-41BB-960F-3FBFD3EF546D}"/>
            </a:ext>
          </a:extLst>
        </xdr:cNvPr>
        <xdr:cNvSpPr/>
      </xdr:nvSpPr>
      <xdr:spPr>
        <a:xfrm>
          <a:off x="0" y="240632"/>
          <a:ext cx="731921" cy="250658"/>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r>
            <a:rPr lang="en-US" sz="1100">
              <a:solidFill>
                <a:schemeClr val="lt1"/>
              </a:solidFill>
              <a:latin typeface="+mn-lt"/>
              <a:ea typeface="+mn-lt"/>
              <a:cs typeface="+mn-lt"/>
            </a:rPr>
            <a:t>RESET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209550</xdr:colOff>
      <xdr:row>6</xdr:row>
      <xdr:rowOff>9525</xdr:rowOff>
    </xdr:from>
    <xdr:to>
      <xdr:col>3</xdr:col>
      <xdr:colOff>76200</xdr:colOff>
      <xdr:row>32</xdr:row>
      <xdr:rowOff>152400</xdr:rowOff>
    </xdr:to>
    <xdr:pic>
      <xdr:nvPicPr>
        <xdr:cNvPr id="2" name="Immagine 1">
          <a:extLst>
            <a:ext uri="{FF2B5EF4-FFF2-40B4-BE49-F238E27FC236}">
              <a16:creationId xmlns:a16="http://schemas.microsoft.com/office/drawing/2014/main" id="{1767986C-62E5-4FCA-A7EC-75F7CBE6E9F7}"/>
            </a:ext>
          </a:extLst>
        </xdr:cNvPr>
        <xdr:cNvPicPr>
          <a:picLocks noChangeAspect="1"/>
        </xdr:cNvPicPr>
      </xdr:nvPicPr>
      <xdr:blipFill>
        <a:blip xmlns:r="http://schemas.openxmlformats.org/officeDocument/2006/relationships" r:embed="rId1"/>
        <a:stretch>
          <a:fillRect/>
        </a:stretch>
      </xdr:blipFill>
      <xdr:spPr>
        <a:xfrm>
          <a:off x="209550" y="981075"/>
          <a:ext cx="1695450" cy="4352925"/>
        </a:xfrm>
        <a:prstGeom prst="rect">
          <a:avLst/>
        </a:prstGeom>
      </xdr:spPr>
    </xdr:pic>
    <xdr:clientData/>
  </xdr:twoCellAnchor>
  <xdr:twoCellAnchor editAs="oneCell">
    <xdr:from>
      <xdr:col>3</xdr:col>
      <xdr:colOff>381000</xdr:colOff>
      <xdr:row>8</xdr:row>
      <xdr:rowOff>57150</xdr:rowOff>
    </xdr:from>
    <xdr:to>
      <xdr:col>12</xdr:col>
      <xdr:colOff>590550</xdr:colOff>
      <xdr:row>22</xdr:row>
      <xdr:rowOff>123825</xdr:rowOff>
    </xdr:to>
    <xdr:pic>
      <xdr:nvPicPr>
        <xdr:cNvPr id="3" name="Immagine 2">
          <a:extLst>
            <a:ext uri="{FF2B5EF4-FFF2-40B4-BE49-F238E27FC236}">
              <a16:creationId xmlns:a16="http://schemas.microsoft.com/office/drawing/2014/main" id="{9BE28A5D-8EE2-4176-B4FF-084546C678E7}"/>
            </a:ext>
            <a:ext uri="{147F2762-F138-4A5C-976F-8EAC2B608ADB}">
              <a16:predDERef xmlns:a16="http://schemas.microsoft.com/office/drawing/2014/main" pred="{1767986C-62E5-4FCA-A7EC-75F7CBE6E9F7}"/>
            </a:ext>
          </a:extLst>
        </xdr:cNvPr>
        <xdr:cNvPicPr>
          <a:picLocks noChangeAspect="1"/>
        </xdr:cNvPicPr>
      </xdr:nvPicPr>
      <xdr:blipFill>
        <a:blip xmlns:r="http://schemas.openxmlformats.org/officeDocument/2006/relationships" r:embed="rId2"/>
        <a:stretch>
          <a:fillRect/>
        </a:stretch>
      </xdr:blipFill>
      <xdr:spPr>
        <a:xfrm>
          <a:off x="2209800" y="1352550"/>
          <a:ext cx="5695950" cy="2333625"/>
        </a:xfrm>
        <a:prstGeom prst="rect">
          <a:avLst/>
        </a:prstGeom>
      </xdr:spPr>
    </xdr:pic>
    <xdr:clientData/>
  </xdr:twoCellAnchor>
  <xdr:twoCellAnchor editAs="oneCell">
    <xdr:from>
      <xdr:col>0</xdr:col>
      <xdr:colOff>133350</xdr:colOff>
      <xdr:row>34</xdr:row>
      <xdr:rowOff>76200</xdr:rowOff>
    </xdr:from>
    <xdr:to>
      <xdr:col>5</xdr:col>
      <xdr:colOff>133350</xdr:colOff>
      <xdr:row>47</xdr:row>
      <xdr:rowOff>28575</xdr:rowOff>
    </xdr:to>
    <xdr:pic>
      <xdr:nvPicPr>
        <xdr:cNvPr id="4" name="Immagine 3">
          <a:extLst>
            <a:ext uri="{FF2B5EF4-FFF2-40B4-BE49-F238E27FC236}">
              <a16:creationId xmlns:a16="http://schemas.microsoft.com/office/drawing/2014/main" id="{FAD8585C-6B6B-4829-98DB-607AD55F9351}"/>
            </a:ext>
            <a:ext uri="{147F2762-F138-4A5C-976F-8EAC2B608ADB}">
              <a16:predDERef xmlns:a16="http://schemas.microsoft.com/office/drawing/2014/main" pred="{9BE28A5D-8EE2-4176-B4FF-084546C678E7}"/>
            </a:ext>
          </a:extLst>
        </xdr:cNvPr>
        <xdr:cNvPicPr>
          <a:picLocks noChangeAspect="1"/>
        </xdr:cNvPicPr>
      </xdr:nvPicPr>
      <xdr:blipFill>
        <a:blip xmlns:r="http://schemas.openxmlformats.org/officeDocument/2006/relationships" r:embed="rId3"/>
        <a:stretch>
          <a:fillRect/>
        </a:stretch>
      </xdr:blipFill>
      <xdr:spPr>
        <a:xfrm>
          <a:off x="133350" y="5581650"/>
          <a:ext cx="3048000" cy="2057400"/>
        </a:xfrm>
        <a:prstGeom prst="rect">
          <a:avLst/>
        </a:prstGeom>
      </xdr:spPr>
    </xdr:pic>
    <xdr:clientData/>
  </xdr:twoCellAnchor>
  <xdr:twoCellAnchor editAs="oneCell">
    <xdr:from>
      <xdr:col>0</xdr:col>
      <xdr:colOff>114300</xdr:colOff>
      <xdr:row>87</xdr:row>
      <xdr:rowOff>38100</xdr:rowOff>
    </xdr:from>
    <xdr:to>
      <xdr:col>12</xdr:col>
      <xdr:colOff>257175</xdr:colOff>
      <xdr:row>141</xdr:row>
      <xdr:rowOff>9525</xdr:rowOff>
    </xdr:to>
    <xdr:pic>
      <xdr:nvPicPr>
        <xdr:cNvPr id="5" name="Immagine 4">
          <a:extLst>
            <a:ext uri="{FF2B5EF4-FFF2-40B4-BE49-F238E27FC236}">
              <a16:creationId xmlns:a16="http://schemas.microsoft.com/office/drawing/2014/main" id="{A2D55320-29F7-4BFA-838F-1C63B7176975}"/>
            </a:ext>
            <a:ext uri="{147F2762-F138-4A5C-976F-8EAC2B608ADB}">
              <a16:predDERef xmlns:a16="http://schemas.microsoft.com/office/drawing/2014/main" pred="{FAD8585C-6B6B-4829-98DB-607AD55F9351}"/>
            </a:ext>
          </a:extLst>
        </xdr:cNvPr>
        <xdr:cNvPicPr>
          <a:picLocks noChangeAspect="1"/>
        </xdr:cNvPicPr>
      </xdr:nvPicPr>
      <xdr:blipFill>
        <a:blip xmlns:r="http://schemas.openxmlformats.org/officeDocument/2006/relationships" r:embed="rId4"/>
        <a:stretch>
          <a:fillRect/>
        </a:stretch>
      </xdr:blipFill>
      <xdr:spPr>
        <a:xfrm>
          <a:off x="114300" y="10401300"/>
          <a:ext cx="7458075" cy="8715375"/>
        </a:xfrm>
        <a:prstGeom prst="rect">
          <a:avLst/>
        </a:prstGeom>
      </xdr:spPr>
    </xdr:pic>
    <xdr:clientData/>
  </xdr:twoCellAnchor>
  <xdr:twoCellAnchor editAs="oneCell">
    <xdr:from>
      <xdr:col>1</xdr:col>
      <xdr:colOff>104775</xdr:colOff>
      <xdr:row>69</xdr:row>
      <xdr:rowOff>9525</xdr:rowOff>
    </xdr:from>
    <xdr:to>
      <xdr:col>4</xdr:col>
      <xdr:colOff>219075</xdr:colOff>
      <xdr:row>81</xdr:row>
      <xdr:rowOff>19050</xdr:rowOff>
    </xdr:to>
    <xdr:pic>
      <xdr:nvPicPr>
        <xdr:cNvPr id="6" name="Immagine 5">
          <a:extLst>
            <a:ext uri="{FF2B5EF4-FFF2-40B4-BE49-F238E27FC236}">
              <a16:creationId xmlns:a16="http://schemas.microsoft.com/office/drawing/2014/main" id="{F76B260E-EF57-4201-B8F1-117C1C9CE1A8}"/>
            </a:ext>
            <a:ext uri="{147F2762-F138-4A5C-976F-8EAC2B608ADB}">
              <a16:predDERef xmlns:a16="http://schemas.microsoft.com/office/drawing/2014/main" pred="{A2D55320-29F7-4BFA-838F-1C63B7176975}"/>
            </a:ext>
          </a:extLst>
        </xdr:cNvPr>
        <xdr:cNvPicPr>
          <a:picLocks noChangeAspect="1"/>
        </xdr:cNvPicPr>
      </xdr:nvPicPr>
      <xdr:blipFill>
        <a:blip xmlns:r="http://schemas.openxmlformats.org/officeDocument/2006/relationships" r:embed="rId5"/>
        <a:stretch>
          <a:fillRect/>
        </a:stretch>
      </xdr:blipFill>
      <xdr:spPr>
        <a:xfrm>
          <a:off x="714375" y="9563100"/>
          <a:ext cx="1943100" cy="1952625"/>
        </a:xfrm>
        <a:prstGeom prst="rect">
          <a:avLst/>
        </a:prstGeom>
      </xdr:spPr>
    </xdr:pic>
    <xdr:clientData/>
  </xdr:twoCellAnchor>
  <xdr:twoCellAnchor editAs="oneCell">
    <xdr:from>
      <xdr:col>4</xdr:col>
      <xdr:colOff>523875</xdr:colOff>
      <xdr:row>69</xdr:row>
      <xdr:rowOff>142875</xdr:rowOff>
    </xdr:from>
    <xdr:to>
      <xdr:col>21</xdr:col>
      <xdr:colOff>219075</xdr:colOff>
      <xdr:row>78</xdr:row>
      <xdr:rowOff>38100</xdr:rowOff>
    </xdr:to>
    <xdr:pic>
      <xdr:nvPicPr>
        <xdr:cNvPr id="7" name="Immagine 6">
          <a:extLst>
            <a:ext uri="{FF2B5EF4-FFF2-40B4-BE49-F238E27FC236}">
              <a16:creationId xmlns:a16="http://schemas.microsoft.com/office/drawing/2014/main" id="{311A7454-1AF7-4D86-B41E-8EFA9DB1C4F3}"/>
            </a:ext>
            <a:ext uri="{147F2762-F138-4A5C-976F-8EAC2B608ADB}">
              <a16:predDERef xmlns:a16="http://schemas.microsoft.com/office/drawing/2014/main" pred="{F76B260E-EF57-4201-B8F1-117C1C9CE1A8}"/>
            </a:ext>
          </a:extLst>
        </xdr:cNvPr>
        <xdr:cNvPicPr>
          <a:picLocks noChangeAspect="1"/>
        </xdr:cNvPicPr>
      </xdr:nvPicPr>
      <xdr:blipFill>
        <a:blip xmlns:r="http://schemas.openxmlformats.org/officeDocument/2006/relationships" r:embed="rId6"/>
        <a:stretch>
          <a:fillRect/>
        </a:stretch>
      </xdr:blipFill>
      <xdr:spPr>
        <a:xfrm>
          <a:off x="2962275" y="9696450"/>
          <a:ext cx="10058400" cy="1352550"/>
        </a:xfrm>
        <a:prstGeom prst="rect">
          <a:avLst/>
        </a:prstGeom>
      </xdr:spPr>
    </xdr:pic>
    <xdr:clientData/>
  </xdr:twoCellAnchor>
  <xdr:twoCellAnchor editAs="oneCell">
    <xdr:from>
      <xdr:col>0</xdr:col>
      <xdr:colOff>38100</xdr:colOff>
      <xdr:row>55</xdr:row>
      <xdr:rowOff>0</xdr:rowOff>
    </xdr:from>
    <xdr:to>
      <xdr:col>3</xdr:col>
      <xdr:colOff>106680</xdr:colOff>
      <xdr:row>64</xdr:row>
      <xdr:rowOff>22860</xdr:rowOff>
    </xdr:to>
    <xdr:pic>
      <xdr:nvPicPr>
        <xdr:cNvPr id="8" name="Immagine 7">
          <a:extLst>
            <a:ext uri="{FF2B5EF4-FFF2-40B4-BE49-F238E27FC236}">
              <a16:creationId xmlns:a16="http://schemas.microsoft.com/office/drawing/2014/main" id="{0AE637E0-76DF-4B74-8227-FB4209FF1BC4}"/>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100" y="9220200"/>
          <a:ext cx="1897380" cy="15316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i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977DD5-1281-4710-A7D5-52584C5F91A2}">
  <sheetPr codeName="Foglio13">
    <tabColor rgb="FFE2EFDA"/>
  </sheetPr>
  <dimension ref="A1:DT96"/>
  <sheetViews>
    <sheetView showGridLines="0" zoomScale="90" zoomScaleNormal="90" workbookViewId="0">
      <pane xSplit="2" ySplit="4" topLeftCell="C5" activePane="bottomRight" state="frozen"/>
      <selection pane="topRight" activeCell="G1" sqref="G1"/>
      <selection pane="bottomLeft" activeCell="A5" sqref="A5"/>
      <selection pane="bottomRight"/>
    </sheetView>
  </sheetViews>
  <sheetFormatPr defaultColWidth="9.109375" defaultRowHeight="13.2" x14ac:dyDescent="0.25"/>
  <cols>
    <col min="1" max="1" width="3.6640625" customWidth="1"/>
    <col min="2" max="2" width="12.6640625" customWidth="1"/>
    <col min="3" max="3" width="4.77734375" customWidth="1"/>
    <col min="4" max="4" width="11.88671875" customWidth="1"/>
    <col min="5" max="5" width="4.77734375" customWidth="1"/>
    <col min="6" max="6" width="11.88671875" customWidth="1"/>
    <col min="7" max="7" width="4.77734375" customWidth="1"/>
    <col min="8" max="8" width="11.88671875" customWidth="1"/>
    <col min="9" max="9" width="4.77734375" customWidth="1"/>
    <col min="10" max="10" width="11.88671875" customWidth="1"/>
    <col min="11" max="11" width="4.77734375" customWidth="1"/>
    <col min="12" max="12" width="11.88671875" customWidth="1"/>
    <col min="13" max="13" width="4.77734375" customWidth="1"/>
    <col min="14" max="14" width="11.88671875" customWidth="1"/>
    <col min="15" max="15" width="4.77734375" customWidth="1"/>
    <col min="16" max="16" width="11.88671875" customWidth="1"/>
    <col min="17" max="17" width="4.77734375" customWidth="1"/>
    <col min="18" max="18" width="11.88671875" customWidth="1"/>
    <col min="19" max="19" width="4.77734375" customWidth="1"/>
    <col min="20" max="20" width="11.88671875" customWidth="1"/>
    <col min="21" max="28" width="11.88671875" hidden="1" customWidth="1"/>
    <col min="29" max="29" width="2.33203125" customWidth="1"/>
    <col min="30" max="30" width="3.88671875" customWidth="1"/>
    <col min="31" max="31" width="7.6640625" bestFit="1" customWidth="1"/>
    <col min="32" max="32" width="4.77734375" customWidth="1"/>
    <col min="33" max="33" width="11.88671875" style="195" customWidth="1"/>
    <col min="34" max="34" width="4.77734375" style="224" customWidth="1"/>
    <col min="35" max="35" width="11.88671875" style="195" customWidth="1"/>
    <col min="36" max="36" width="4.77734375" style="224" customWidth="1"/>
    <col min="37" max="37" width="11.88671875" style="195" customWidth="1"/>
    <col min="38" max="38" width="4.77734375" style="224" customWidth="1"/>
    <col min="39" max="39" width="11.88671875" style="195" customWidth="1"/>
    <col min="40" max="40" width="4.77734375" style="224" customWidth="1"/>
    <col min="41" max="41" width="11.88671875" style="195" customWidth="1"/>
    <col min="42" max="42" width="4.77734375" style="224" customWidth="1"/>
    <col min="43" max="43" width="11.88671875" style="195" customWidth="1"/>
    <col min="44" max="44" width="4.77734375" style="224" customWidth="1"/>
    <col min="45" max="45" width="11.88671875" style="195" customWidth="1"/>
    <col min="46" max="46" width="4.77734375" style="224" customWidth="1"/>
    <col min="47" max="47" width="11.88671875" style="195" customWidth="1"/>
    <col min="48" max="48" width="4.77734375" style="224" customWidth="1"/>
    <col min="49" max="49" width="11.88671875" style="195" customWidth="1"/>
    <col min="50" max="50" width="4.77734375" style="224" customWidth="1"/>
    <col min="51" max="51" width="11.88671875" style="195" customWidth="1"/>
    <col min="52" max="52" width="4.77734375" style="224" customWidth="1"/>
    <col min="53" max="53" width="11.88671875" style="195" customWidth="1"/>
    <col min="54" max="55" width="11.88671875" style="195" hidden="1" customWidth="1"/>
    <col min="56" max="56" width="4.77734375" style="224" customWidth="1"/>
    <col min="57" max="57" width="11.88671875" style="195" customWidth="1"/>
    <col min="58" max="58" width="4.77734375" style="224" customWidth="1"/>
    <col min="59" max="59" width="11.88671875" style="195" customWidth="1"/>
    <col min="60" max="60" width="4.77734375" style="224" customWidth="1"/>
    <col min="61" max="61" width="11.88671875" style="195" customWidth="1"/>
    <col min="62" max="62" width="4.77734375" style="224" customWidth="1"/>
    <col min="63" max="63" width="11.88671875" style="195" customWidth="1"/>
    <col min="64" max="64" width="4.77734375" style="224" customWidth="1"/>
    <col min="65" max="65" width="11.88671875" style="195" customWidth="1"/>
    <col min="66" max="66" width="4.77734375" style="224" customWidth="1"/>
    <col min="67" max="67" width="11.88671875" style="195" customWidth="1"/>
    <col min="68" max="68" width="4.77734375" style="224" customWidth="1"/>
    <col min="69" max="69" width="11.88671875" style="195" customWidth="1"/>
    <col min="70" max="70" width="4.77734375" style="224" customWidth="1"/>
    <col min="71" max="71" width="11.88671875" style="195" customWidth="1"/>
    <col min="72" max="72" width="4.77734375" style="224" customWidth="1"/>
    <col min="73" max="73" width="11.88671875" style="195" customWidth="1"/>
    <col min="74" max="74" width="4.77734375" style="224" customWidth="1"/>
    <col min="75" max="75" width="11.88671875" style="195" customWidth="1"/>
    <col min="76" max="77" width="11.88671875" style="195" hidden="1" customWidth="1"/>
    <col min="78" max="81" width="3.44140625" customWidth="1"/>
    <col min="82" max="82" width="3.88671875" customWidth="1"/>
    <col min="83" max="83" width="3.109375" customWidth="1"/>
    <col min="84" max="84" width="7.5546875" customWidth="1"/>
    <col min="85" max="85" width="8" customWidth="1"/>
    <col min="86" max="86" width="1.77734375" bestFit="1" customWidth="1"/>
    <col min="87" max="88" width="1.88671875" bestFit="1" customWidth="1"/>
    <col min="89" max="91" width="3.44140625" customWidth="1"/>
    <col min="92" max="92" width="6.33203125" customWidth="1"/>
    <col min="93" max="93" width="35.44140625" style="11" customWidth="1"/>
    <col min="94" max="94" width="3.33203125" customWidth="1"/>
    <col min="95" max="95" width="4.77734375" customWidth="1"/>
    <col min="96" max="96" width="11.88671875" customWidth="1"/>
    <col min="97" max="97" width="4.77734375" customWidth="1"/>
    <col min="98" max="98" width="11.88671875" customWidth="1"/>
    <col min="99" max="101" width="11.88671875" hidden="1" customWidth="1"/>
    <col min="102" max="102" width="4.21875" hidden="1" customWidth="1"/>
    <col min="103" max="103" width="11.88671875" customWidth="1"/>
    <col min="104" max="104" width="4.109375" customWidth="1"/>
    <col min="105" max="105" width="7.6640625" bestFit="1" customWidth="1"/>
    <col min="106" max="106" width="4.77734375" customWidth="1"/>
    <col min="107" max="107" width="11.88671875" customWidth="1"/>
    <col min="108" max="108" width="4.77734375" customWidth="1"/>
    <col min="109" max="109" width="11.88671875" customWidth="1"/>
    <col min="110" max="110" width="4.77734375" customWidth="1"/>
    <col min="111" max="111" width="11.88671875" customWidth="1"/>
    <col min="112" max="112" width="4.77734375" customWidth="1"/>
    <col min="113" max="113" width="11.88671875" customWidth="1"/>
    <col min="114" max="114" width="4.77734375" customWidth="1"/>
    <col min="115" max="115" width="11.88671875" customWidth="1"/>
    <col min="116" max="116" width="4.77734375" customWidth="1"/>
    <col min="117" max="117" width="11.88671875" customWidth="1"/>
    <col min="118" max="118" width="4.77734375" customWidth="1"/>
    <col min="119" max="119" width="11.88671875" customWidth="1"/>
    <col min="120" max="122" width="11.88671875" hidden="1" customWidth="1"/>
    <col min="123" max="123" width="53.109375" customWidth="1"/>
    <col min="124" max="124" width="9.109375" style="194" customWidth="1"/>
    <col min="125" max="125" width="9.109375" customWidth="1"/>
  </cols>
  <sheetData>
    <row r="1" spans="1:124" ht="13.2" customHeight="1" x14ac:dyDescent="0.25">
      <c r="A1" s="194"/>
      <c r="B1" s="194"/>
      <c r="C1" s="254" t="str">
        <f>UPPER(SUBSTITUTE(Regole!$A$98," ","   "))</f>
        <v>T   E   A   M            1</v>
      </c>
      <c r="D1" s="254"/>
      <c r="E1" s="254"/>
      <c r="F1" s="254"/>
      <c r="G1" s="254"/>
      <c r="H1" s="254"/>
      <c r="I1" s="254"/>
      <c r="J1" s="254"/>
      <c r="K1" s="254"/>
      <c r="L1" s="254"/>
      <c r="M1" s="254"/>
      <c r="N1" s="254"/>
      <c r="O1" s="254"/>
      <c r="P1" s="254"/>
      <c r="Q1" s="254"/>
      <c r="R1" s="254"/>
      <c r="S1" s="254"/>
      <c r="T1" s="254"/>
      <c r="U1" s="254"/>
      <c r="V1" s="254"/>
      <c r="W1" s="254"/>
      <c r="X1" s="254"/>
      <c r="Y1" s="254"/>
      <c r="Z1" s="254"/>
      <c r="AA1" s="254"/>
      <c r="AB1" s="255"/>
      <c r="AC1" s="194"/>
      <c r="AD1" s="194"/>
      <c r="AE1" s="194"/>
      <c r="AF1" s="251" t="str">
        <f>UPPER(SUBSTITUTE(Regole!$C$98," ","   "))</f>
        <v>T   E   A   M               2</v>
      </c>
      <c r="AG1" s="252"/>
      <c r="AH1" s="252"/>
      <c r="AI1" s="252"/>
      <c r="AJ1" s="252"/>
      <c r="AK1" s="252"/>
      <c r="AL1" s="252"/>
      <c r="AM1" s="252"/>
      <c r="AN1" s="252"/>
      <c r="AO1" s="252"/>
      <c r="AP1" s="252"/>
      <c r="AQ1" s="252"/>
      <c r="AR1" s="252"/>
      <c r="AS1" s="252"/>
      <c r="AT1" s="252"/>
      <c r="AU1" s="252"/>
      <c r="AV1" s="252"/>
      <c r="AW1" s="252"/>
      <c r="AX1" s="252"/>
      <c r="AY1" s="252"/>
      <c r="AZ1" s="252"/>
      <c r="BA1" s="252"/>
      <c r="BB1" s="252"/>
      <c r="BC1" s="253"/>
      <c r="BD1" s="246" t="str">
        <f>UPPER(SUBSTITUTE(Regole!$F$98," ","   "))</f>
        <v>T   E   A   M               3</v>
      </c>
      <c r="BE1" s="247"/>
      <c r="BF1" s="247"/>
      <c r="BG1" s="247"/>
      <c r="BH1" s="247"/>
      <c r="BI1" s="247"/>
      <c r="BJ1" s="247"/>
      <c r="BK1" s="247"/>
      <c r="BL1" s="247"/>
      <c r="BM1" s="247"/>
      <c r="BN1" s="247"/>
      <c r="BO1" s="247"/>
      <c r="BP1" s="247"/>
      <c r="BQ1" s="247"/>
      <c r="BR1" s="247"/>
      <c r="BS1" s="247"/>
      <c r="BT1" s="247"/>
      <c r="BU1" s="247"/>
      <c r="BV1" s="247"/>
      <c r="BW1" s="248"/>
      <c r="BX1" s="228"/>
      <c r="BY1" s="228"/>
      <c r="BZ1" s="194"/>
      <c r="CA1" s="194"/>
      <c r="CB1" s="194"/>
      <c r="CC1" s="194"/>
      <c r="CD1" s="194"/>
      <c r="CE1" s="194"/>
      <c r="CF1" s="194"/>
      <c r="CG1" s="194"/>
      <c r="CH1" s="194"/>
      <c r="CI1" s="194"/>
      <c r="CJ1" s="194"/>
      <c r="CK1" s="194"/>
      <c r="CL1" s="194"/>
      <c r="CM1" s="194"/>
      <c r="CN1" s="138"/>
      <c r="CO1" s="194"/>
      <c r="CP1" s="194"/>
      <c r="CQ1" s="340" t="str">
        <f>Regole!$A$113</f>
        <v>1° Liv. - Outbound</v>
      </c>
      <c r="CR1" s="340"/>
      <c r="CS1" s="340"/>
      <c r="CT1" s="340"/>
      <c r="CU1" s="226"/>
      <c r="CV1" s="226"/>
      <c r="CW1" s="226"/>
      <c r="CX1" s="226"/>
      <c r="CY1" s="194"/>
      <c r="CZ1" s="194"/>
      <c r="DA1" s="194"/>
      <c r="DB1" s="194"/>
      <c r="DC1" s="194"/>
      <c r="DD1" s="194"/>
      <c r="DE1" s="194"/>
      <c r="DF1" s="194"/>
      <c r="DG1" s="194"/>
      <c r="DH1" s="194"/>
      <c r="DI1" s="194"/>
      <c r="DJ1" s="194"/>
      <c r="DK1" s="194"/>
      <c r="DL1" s="194"/>
      <c r="DM1" s="194"/>
      <c r="DN1" s="194"/>
      <c r="DO1" s="194"/>
      <c r="DP1" s="194"/>
      <c r="DQ1" s="194"/>
      <c r="DR1" s="194"/>
      <c r="DS1" s="194"/>
      <c r="DT1"/>
    </row>
    <row r="2" spans="1:124" ht="11.25" customHeight="1" x14ac:dyDescent="0.25">
      <c r="A2" s="194"/>
      <c r="B2" s="194"/>
      <c r="C2" s="264">
        <v>1</v>
      </c>
      <c r="D2" s="265"/>
      <c r="E2" s="344">
        <f>IF(E3&lt;&gt;"",C2+1,0)</f>
        <v>2</v>
      </c>
      <c r="F2" s="307"/>
      <c r="G2" s="306">
        <f>IF(G3&lt;&gt;"",E2+1,0)</f>
        <v>3</v>
      </c>
      <c r="H2" s="307"/>
      <c r="I2" s="306">
        <f>IF(I3&lt;&gt;"",G2+1,0)</f>
        <v>4</v>
      </c>
      <c r="J2" s="307"/>
      <c r="K2" s="306">
        <f>IF(K3&lt;&gt;"",I2+1,0)</f>
        <v>5</v>
      </c>
      <c r="L2" s="307"/>
      <c r="M2" s="306">
        <f>IF(M3&lt;&gt;"",K2+1,0)</f>
        <v>6</v>
      </c>
      <c r="N2" s="307"/>
      <c r="O2" s="306">
        <f>IF(O3&lt;&gt;"",M2+1,0)</f>
        <v>7</v>
      </c>
      <c r="P2" s="307"/>
      <c r="Q2" s="306">
        <f>IF(Q3&lt;&gt;"",O2+1,0)</f>
        <v>8</v>
      </c>
      <c r="R2" s="307"/>
      <c r="S2" s="306">
        <f>IF(S3&lt;&gt;"",Q2+1,0)</f>
        <v>9</v>
      </c>
      <c r="T2" s="307"/>
      <c r="U2" s="227">
        <f>IF(U3&lt;&gt;"",S2+1,0)</f>
        <v>0</v>
      </c>
      <c r="V2" s="227">
        <f t="shared" ref="V2:AB2" si="0">IF(V3&lt;&gt;"",U2+1,0)</f>
        <v>0</v>
      </c>
      <c r="W2" s="19">
        <f t="shared" si="0"/>
        <v>0</v>
      </c>
      <c r="X2" s="19">
        <f t="shared" si="0"/>
        <v>0</v>
      </c>
      <c r="Y2" s="19">
        <f t="shared" si="0"/>
        <v>1</v>
      </c>
      <c r="Z2" s="19">
        <f t="shared" si="0"/>
        <v>2</v>
      </c>
      <c r="AA2" s="19">
        <f t="shared" si="0"/>
        <v>3</v>
      </c>
      <c r="AB2" s="19">
        <f t="shared" si="0"/>
        <v>0</v>
      </c>
      <c r="AD2" s="194"/>
      <c r="AE2" s="194"/>
      <c r="AF2" s="304">
        <v>1</v>
      </c>
      <c r="AG2" s="305"/>
      <c r="AH2" s="282">
        <f>IF(AH3&lt;&gt;"",AF2+1,0)</f>
        <v>2</v>
      </c>
      <c r="AI2" s="283"/>
      <c r="AJ2" s="284">
        <f>IF(AJ3&lt;&gt;"",AH2+1,0)</f>
        <v>3</v>
      </c>
      <c r="AK2" s="283"/>
      <c r="AL2" s="284">
        <f>IF(AL3&lt;&gt;"",AJ2+1,0)</f>
        <v>4</v>
      </c>
      <c r="AM2" s="283"/>
      <c r="AN2" s="284">
        <f>IF(AN3&lt;&gt;"",AL2+1,0)</f>
        <v>5</v>
      </c>
      <c r="AO2" s="283"/>
      <c r="AP2" s="284">
        <f>IF(AP3&lt;&gt;"",AN2+1,0)</f>
        <v>6</v>
      </c>
      <c r="AQ2" s="283"/>
      <c r="AR2" s="284">
        <f>IF(AR3&lt;&gt;"",AP2+1,0)</f>
        <v>7</v>
      </c>
      <c r="AS2" s="283"/>
      <c r="AT2" s="284">
        <f>IF(AT3&lt;&gt;"",AR2+1,0)</f>
        <v>8</v>
      </c>
      <c r="AU2" s="283"/>
      <c r="AV2" s="284">
        <f>IF(AV3&lt;&gt;"",AT2+1,0)</f>
        <v>9</v>
      </c>
      <c r="AW2" s="283"/>
      <c r="AX2" s="284">
        <f>IF(AX3&lt;&gt;"",AV2+1,0)</f>
        <v>10</v>
      </c>
      <c r="AY2" s="283"/>
      <c r="AZ2" s="284">
        <f>IF(AZ3&lt;&gt;"",AX2+1,0)</f>
        <v>11</v>
      </c>
      <c r="BA2" s="283"/>
      <c r="BB2" s="19">
        <f>IF(BB3&lt;&gt;"",AZ2+1,0)</f>
        <v>0</v>
      </c>
      <c r="BC2" s="19">
        <f t="shared" ref="BC2:BY2" si="1">IF(BC3&lt;&gt;"",BB2+1,0)</f>
        <v>0</v>
      </c>
      <c r="BD2" s="291">
        <f>IF(BD3&lt;&gt;"",BC2+1,0)</f>
        <v>1</v>
      </c>
      <c r="BE2" s="292"/>
      <c r="BF2" s="291">
        <f>IF(BF3&lt;&gt;"",BD2+1,0)</f>
        <v>2</v>
      </c>
      <c r="BG2" s="292"/>
      <c r="BH2" s="291">
        <f>IF(BH3&lt;&gt;"",BF2+1,0)</f>
        <v>3</v>
      </c>
      <c r="BI2" s="292"/>
      <c r="BJ2" s="291">
        <f>IF(BJ3&lt;&gt;"",BH2+1,0)</f>
        <v>4</v>
      </c>
      <c r="BK2" s="292"/>
      <c r="BL2" s="291">
        <f>IF(BL3&lt;&gt;"",BJ2+1,0)</f>
        <v>5</v>
      </c>
      <c r="BM2" s="292"/>
      <c r="BN2" s="291">
        <f>IF(BN3&lt;&gt;"",BL2+1,0)</f>
        <v>6</v>
      </c>
      <c r="BO2" s="292"/>
      <c r="BP2" s="291">
        <f>IF(BP3&lt;&gt;"",BN2+1,0)</f>
        <v>7</v>
      </c>
      <c r="BQ2" s="292"/>
      <c r="BR2" s="291">
        <f>IF(BR3&lt;&gt;"",BP2+1,0)</f>
        <v>8</v>
      </c>
      <c r="BS2" s="292"/>
      <c r="BT2" s="291">
        <f>IF(BT3&lt;&gt;"",BR2+1,0)</f>
        <v>9</v>
      </c>
      <c r="BU2" s="292"/>
      <c r="BV2" s="291">
        <f>IF(BV3&lt;&gt;"",BT2+1,0)</f>
        <v>10</v>
      </c>
      <c r="BW2" s="292"/>
      <c r="BX2" s="6">
        <f>IF(BX3&lt;&gt;"",BV2+1,0)</f>
        <v>0</v>
      </c>
      <c r="BY2" s="6">
        <f t="shared" si="1"/>
        <v>0</v>
      </c>
      <c r="BZ2" s="194"/>
      <c r="CA2" s="262" t="s">
        <v>267</v>
      </c>
      <c r="CB2" s="262"/>
      <c r="CC2" s="262"/>
      <c r="CD2" s="262"/>
      <c r="CE2" s="262"/>
      <c r="CF2" s="262"/>
      <c r="CG2" s="262"/>
      <c r="CH2" s="262"/>
      <c r="CI2" s="262"/>
      <c r="CJ2" s="262"/>
      <c r="CK2" s="262"/>
      <c r="CL2" s="262"/>
      <c r="CM2" s="263"/>
      <c r="CN2" s="193">
        <f>Regole!H13</f>
        <v>30</v>
      </c>
      <c r="CO2" s="194"/>
      <c r="CP2" s="194"/>
      <c r="CQ2" s="264">
        <f>IF(CQ3&lt;&gt;"",CP2+1,0)</f>
        <v>1</v>
      </c>
      <c r="CR2" s="265"/>
      <c r="CS2" s="264">
        <f>IF(CS3&lt;&gt;"",CQ2+1,0)</f>
        <v>2</v>
      </c>
      <c r="CT2" s="265"/>
      <c r="CU2" s="199">
        <f>IF(CU3&lt;&gt;"",CQ2+1,0)</f>
        <v>0</v>
      </c>
      <c r="CV2" s="199">
        <f>IF(CV3&lt;&gt;"",CS2+1,0)</f>
        <v>0</v>
      </c>
      <c r="CW2" s="198">
        <f>IF(CW3&lt;&gt;"",CU2+1,0)</f>
        <v>0</v>
      </c>
      <c r="CX2" s="198">
        <f>IF(CX3&lt;&gt;"",CV2+1,0)</f>
        <v>0</v>
      </c>
      <c r="CY2" s="194"/>
      <c r="CZ2" s="194"/>
      <c r="DA2" s="194"/>
      <c r="DB2" s="194"/>
      <c r="DG2" s="194"/>
      <c r="DH2" s="194"/>
      <c r="DI2" s="194"/>
      <c r="DJ2" s="194"/>
      <c r="DM2" s="194"/>
      <c r="DN2" s="194"/>
      <c r="DO2" s="194"/>
      <c r="DP2" s="194"/>
      <c r="DQ2" s="194"/>
      <c r="DR2" s="194"/>
      <c r="DT2"/>
    </row>
    <row r="3" spans="1:124" ht="11.25" customHeight="1" x14ac:dyDescent="0.25">
      <c r="A3" s="194"/>
      <c r="B3" s="194"/>
      <c r="C3" s="323" t="str">
        <f>Regole!B100</f>
        <v>Operatore1</v>
      </c>
      <c r="D3" s="324"/>
      <c r="E3" s="327" t="str">
        <f>IF(Regole!$B101&lt;&gt;0,Regole!$B101,"")</f>
        <v>Operatore2</v>
      </c>
      <c r="F3" s="324"/>
      <c r="G3" s="323" t="str">
        <f>IF(Regole!$B102&lt;&gt;0,Regole!$B102,"")</f>
        <v>Operatore3</v>
      </c>
      <c r="H3" s="324"/>
      <c r="I3" s="323" t="str">
        <f>IF(Regole!$B103&lt;&gt;0,Regole!$B103,"")</f>
        <v>Operatore4</v>
      </c>
      <c r="J3" s="324"/>
      <c r="K3" s="323" t="str">
        <f>IF(Regole!$B104&lt;&gt;0,Regole!$B104,"")</f>
        <v>Operatore5</v>
      </c>
      <c r="L3" s="324"/>
      <c r="M3" s="323" t="str">
        <f>IF(Regole!$B105&lt;&gt;0,Regole!$B105,"")</f>
        <v>Operatore6</v>
      </c>
      <c r="N3" s="324"/>
      <c r="O3" s="323" t="str">
        <f>IF(Regole!$B106&lt;&gt;0,Regole!$B106,"")</f>
        <v>Operatore7</v>
      </c>
      <c r="P3" s="324"/>
      <c r="Q3" s="323" t="str">
        <f>IF(Regole!$B107&lt;&gt;0,Regole!$B107,"")</f>
        <v>Operatore8</v>
      </c>
      <c r="R3" s="324"/>
      <c r="S3" s="323" t="str">
        <f>IF(Regole!$B108&lt;&gt;0,Regole!$B108,"")</f>
        <v>Operatore9</v>
      </c>
      <c r="T3" s="324"/>
      <c r="U3" s="338" t="str">
        <f>IF(Regole!$B109&lt;&gt;0,Regole!$B109,"")</f>
        <v/>
      </c>
      <c r="V3" s="338" t="str">
        <f>IF(Regole!$B110&lt;&gt;0,Regole!$B110,"")</f>
        <v/>
      </c>
      <c r="W3" s="335" t="str">
        <f>IF(Regole!$B111&lt;&gt;0,Regole!$B111,"")</f>
        <v/>
      </c>
      <c r="X3" s="335" t="str">
        <f>IF(Regole!$B112&lt;&gt;0,Regole!$B112,"")</f>
        <v/>
      </c>
      <c r="Y3" s="335" t="str">
        <f>IF(Regole!$A113&lt;&gt;0,Regole!$A113,"")</f>
        <v>1° Liv. - Outbound</v>
      </c>
      <c r="Z3" s="335" t="str">
        <f>IF(Regole!$B114&lt;&gt;0,Regole!$B114,"")</f>
        <v>Operatore35</v>
      </c>
      <c r="AA3" s="335" t="str">
        <f>IF(Regole!$B115&lt;&gt;0,Regole!$B115,"")</f>
        <v>Operatore36</v>
      </c>
      <c r="AB3" s="335" t="str">
        <f>IF(Regole!$B116&lt;&gt;0,Regole!$B116,"")</f>
        <v/>
      </c>
      <c r="AC3" s="149"/>
      <c r="AD3" s="194"/>
      <c r="AE3" s="194"/>
      <c r="AF3" s="312" t="str">
        <f>IF(Regole!$C100&lt;&gt;0,Regole!$C100,"")</f>
        <v>Operatore10</v>
      </c>
      <c r="AG3" s="309"/>
      <c r="AH3" s="308" t="str">
        <f>IF(Regole!$C101&lt;&gt;0,Regole!$C101,"")</f>
        <v>Operatore11</v>
      </c>
      <c r="AI3" s="309"/>
      <c r="AJ3" s="312" t="str">
        <f>IF(Regole!$C102&lt;&gt;0,Regole!$C102,"")</f>
        <v>Operatore12</v>
      </c>
      <c r="AK3" s="309"/>
      <c r="AL3" s="312" t="str">
        <f>IF(Regole!$C103&lt;&gt;0,Regole!$C103,"")</f>
        <v>Operatore13</v>
      </c>
      <c r="AM3" s="309"/>
      <c r="AN3" s="312" t="str">
        <f>IF(Regole!$C104&lt;&gt;0,Regole!$C104,"")</f>
        <v>Operatore14</v>
      </c>
      <c r="AO3" s="309"/>
      <c r="AP3" s="312" t="str">
        <f>IF(Regole!$F105&lt;&gt;0,Regole!$F105,"")</f>
        <v>Operatore26</v>
      </c>
      <c r="AQ3" s="309"/>
      <c r="AR3" s="312" t="str">
        <f>IF(Regole!$C106&lt;&gt;0,Regole!$C106,"")</f>
        <v>Operatore16</v>
      </c>
      <c r="AS3" s="309"/>
      <c r="AT3" s="312" t="str">
        <f>IF(Regole!C107&lt;&gt;0,Regole!C107,"")</f>
        <v>Operatore17</v>
      </c>
      <c r="AU3" s="309"/>
      <c r="AV3" s="312" t="str">
        <f>IF(Regole!$C108&lt;&gt;0,Regole!$C108,"")</f>
        <v>Operatore18</v>
      </c>
      <c r="AW3" s="309"/>
      <c r="AX3" s="312" t="str">
        <f>IF(Regole!$C109&lt;&gt;0,Regole!$C109,"")</f>
        <v>Operatore19</v>
      </c>
      <c r="AY3" s="309"/>
      <c r="AZ3" s="312" t="str">
        <f>IF(Regole!$C110&lt;&gt;0,Regole!$C110,"")</f>
        <v>Operatore20</v>
      </c>
      <c r="BA3" s="309"/>
      <c r="BB3" s="337" t="str">
        <f>IF(Regole!$C111&lt;&gt;0,Regole!$C111,"")</f>
        <v/>
      </c>
      <c r="BC3" s="337" t="str">
        <f>IF(Regole!$C112&lt;&gt;0,Regole!$C112,"")</f>
        <v/>
      </c>
      <c r="BD3" s="293" t="str">
        <f>IF(Regole!F100&lt;&gt;0,Regole!F100,"")</f>
        <v>Operatore21</v>
      </c>
      <c r="BE3" s="294"/>
      <c r="BF3" s="293" t="str">
        <f>IF(Regole!$F101&lt;&gt;0,Regole!$F101,"")</f>
        <v>Operatore22</v>
      </c>
      <c r="BG3" s="294"/>
      <c r="BH3" s="293" t="str">
        <f>IF(Regole!$F102&lt;&gt;0,Regole!$F102,"")</f>
        <v>Operatore23</v>
      </c>
      <c r="BI3" s="294"/>
      <c r="BJ3" s="293" t="str">
        <f>IF(Regole!$F103&lt;&gt;0,Regole!$F103,"")</f>
        <v>Operatore24</v>
      </c>
      <c r="BK3" s="294"/>
      <c r="BL3" s="293" t="str">
        <f>IF(Regole!$F104&lt;&gt;0,Regole!$F104,"")</f>
        <v>Operatore25</v>
      </c>
      <c r="BM3" s="294"/>
      <c r="BN3" s="293" t="str">
        <f>IF(Regole!$F105&lt;&gt;0,Regole!$F105,"")</f>
        <v>Operatore26</v>
      </c>
      <c r="BO3" s="294"/>
      <c r="BP3" s="293" t="str">
        <f>IF(Regole!$F106&lt;&gt;0,Regole!$F106,"")</f>
        <v>Operatore27</v>
      </c>
      <c r="BQ3" s="294"/>
      <c r="BR3" s="293" t="str">
        <f>IF(Regole!$F107&lt;&gt;0,Regole!$F107,"")</f>
        <v>Operatore28</v>
      </c>
      <c r="BS3" s="294"/>
      <c r="BT3" s="293" t="str">
        <f>IF(Regole!$F108&lt;&gt;0,Regole!$F108,"")</f>
        <v>Operatore29</v>
      </c>
      <c r="BU3" s="294"/>
      <c r="BV3" s="293" t="str">
        <f>IF(Regole!$F109&lt;&gt;0,Regole!$F109,"")</f>
        <v>Operatore30</v>
      </c>
      <c r="BW3" s="294"/>
      <c r="BX3" s="334" t="str">
        <f>IF(Regole!$F110&lt;&gt;0,Regole!$F110,"")</f>
        <v/>
      </c>
      <c r="BY3" s="334" t="str">
        <f>IF(Regole!$F111&lt;&gt;0,Regole!$F111,"")</f>
        <v/>
      </c>
      <c r="BZ3" s="194"/>
      <c r="CA3" s="330" t="s">
        <v>262</v>
      </c>
      <c r="CB3" s="330"/>
      <c r="CC3" s="330"/>
      <c r="CD3" s="330"/>
      <c r="CE3" s="330"/>
      <c r="CF3" s="330"/>
      <c r="CG3" s="299" t="s">
        <v>264</v>
      </c>
      <c r="CH3" s="301" t="s">
        <v>51</v>
      </c>
      <c r="CI3" s="302"/>
      <c r="CJ3" s="303"/>
      <c r="CK3" s="331" t="s">
        <v>35</v>
      </c>
      <c r="CL3" s="331"/>
      <c r="CM3" s="331"/>
      <c r="CN3" s="331"/>
      <c r="CO3" s="332" t="s">
        <v>36</v>
      </c>
      <c r="CP3" s="194"/>
      <c r="CQ3" s="321" t="str">
        <f>IF(Regole!$B114&lt;&gt;0,Regole!$B114,"")</f>
        <v>Operatore35</v>
      </c>
      <c r="CR3" s="322"/>
      <c r="CS3" s="323" t="str">
        <f>IF(Regole!$B115&lt;&gt;0,Regole!$B115,"")</f>
        <v>Operatore36</v>
      </c>
      <c r="CT3" s="324"/>
      <c r="CU3" s="320" t="str">
        <f>IF(Regole!$C114&lt;&gt;0,Regole!$C114,"")</f>
        <v/>
      </c>
      <c r="CV3" s="320" t="str">
        <f>IF(Regole!$C114&lt;&gt;0,Regole!$C114,"")</f>
        <v/>
      </c>
      <c r="CW3" s="319" t="str">
        <f>IF(Regole!$F114&lt;&gt;0,Regole!$F114,"")</f>
        <v/>
      </c>
      <c r="CX3" s="319" t="str">
        <f>IF(Regole!$F114&lt;&gt;0,Regole!$F114,"")</f>
        <v/>
      </c>
      <c r="CY3" s="194"/>
      <c r="CZ3" s="194"/>
      <c r="DA3" s="194"/>
      <c r="DB3" s="285" t="str">
        <f>IF(Regole!$H100&lt;&gt;0,Regole!$H100,"")</f>
        <v>TeamLeader1</v>
      </c>
      <c r="DC3" s="286"/>
      <c r="DD3" s="287" t="str">
        <f>IF(Regole!$H101&lt;&gt;0,Regole!$H101,"")</f>
        <v>Operatore31</v>
      </c>
      <c r="DE3" s="288"/>
      <c r="DF3" s="287" t="str">
        <f>IF(Regole!$H102&lt;&gt;0,Regole!$H102,"")</f>
        <v>Operatore32</v>
      </c>
      <c r="DG3" s="288"/>
      <c r="DH3" s="266" t="str">
        <f>IF(Regole!$H103&lt;&gt;0,Regole!$H103,"")</f>
        <v>TeamLeader2</v>
      </c>
      <c r="DI3" s="267"/>
      <c r="DJ3" s="270" t="str">
        <f>IF(Regole!$H104&lt;&gt;0,Regole!$H104,"")</f>
        <v>Operatore33</v>
      </c>
      <c r="DK3" s="271"/>
      <c r="DL3" s="274" t="str">
        <f>IF(Regole!$H105&lt;&gt;0,Regole!$H105,"")</f>
        <v>TeamLeader3</v>
      </c>
      <c r="DM3" s="275"/>
      <c r="DN3" s="278" t="str">
        <f>IF(Regole!$H106&lt;&gt;0,Regole!$H106,"")</f>
        <v>Operatore34</v>
      </c>
      <c r="DO3" s="279"/>
      <c r="DP3" s="318" t="str">
        <f>IF(Regole!$H107&lt;&gt;0,Regole!$H107,"")</f>
        <v/>
      </c>
      <c r="DQ3" s="318" t="str">
        <f>IF(Regole!$H108&lt;&gt;0,Regole!$H108,"")</f>
        <v/>
      </c>
      <c r="DR3" s="318" t="str">
        <f>IF(Regole!$H109&lt;&gt;0,Regole!$H109,"")</f>
        <v/>
      </c>
      <c r="DS3" s="341" t="s">
        <v>37</v>
      </c>
      <c r="DT3" s="85"/>
    </row>
    <row r="4" spans="1:124" ht="23.25" customHeight="1" x14ac:dyDescent="0.25">
      <c r="A4" s="194"/>
      <c r="B4" s="194"/>
      <c r="C4" s="325"/>
      <c r="D4" s="326"/>
      <c r="E4" s="328"/>
      <c r="F4" s="326"/>
      <c r="G4" s="325"/>
      <c r="H4" s="326"/>
      <c r="I4" s="325"/>
      <c r="J4" s="326"/>
      <c r="K4" s="325"/>
      <c r="L4" s="326"/>
      <c r="M4" s="325"/>
      <c r="N4" s="326"/>
      <c r="O4" s="325"/>
      <c r="P4" s="326"/>
      <c r="Q4" s="325"/>
      <c r="R4" s="326"/>
      <c r="S4" s="325"/>
      <c r="T4" s="326"/>
      <c r="U4" s="339"/>
      <c r="V4" s="339"/>
      <c r="W4" s="336"/>
      <c r="X4" s="336"/>
      <c r="Y4" s="336"/>
      <c r="Z4" s="336"/>
      <c r="AA4" s="336"/>
      <c r="AB4" s="336"/>
      <c r="AC4" s="149"/>
      <c r="AD4" s="194"/>
      <c r="AE4" s="194"/>
      <c r="AF4" s="313"/>
      <c r="AG4" s="311"/>
      <c r="AH4" s="310"/>
      <c r="AI4" s="311"/>
      <c r="AJ4" s="313"/>
      <c r="AK4" s="311"/>
      <c r="AL4" s="313"/>
      <c r="AM4" s="311"/>
      <c r="AN4" s="313"/>
      <c r="AO4" s="311"/>
      <c r="AP4" s="313"/>
      <c r="AQ4" s="311"/>
      <c r="AR4" s="313"/>
      <c r="AS4" s="311"/>
      <c r="AT4" s="313"/>
      <c r="AU4" s="311"/>
      <c r="AV4" s="313"/>
      <c r="AW4" s="311"/>
      <c r="AX4" s="313"/>
      <c r="AY4" s="311"/>
      <c r="AZ4" s="313"/>
      <c r="BA4" s="311"/>
      <c r="BB4" s="337"/>
      <c r="BC4" s="337"/>
      <c r="BD4" s="295"/>
      <c r="BE4" s="296"/>
      <c r="BF4" s="295"/>
      <c r="BG4" s="296"/>
      <c r="BH4" s="295"/>
      <c r="BI4" s="296"/>
      <c r="BJ4" s="295"/>
      <c r="BK4" s="296"/>
      <c r="BL4" s="295"/>
      <c r="BM4" s="296"/>
      <c r="BN4" s="295"/>
      <c r="BO4" s="296"/>
      <c r="BP4" s="295"/>
      <c r="BQ4" s="296"/>
      <c r="BR4" s="295"/>
      <c r="BS4" s="296"/>
      <c r="BT4" s="295"/>
      <c r="BU4" s="296"/>
      <c r="BV4" s="295"/>
      <c r="BW4" s="296"/>
      <c r="BX4" s="334"/>
      <c r="BY4" s="334"/>
      <c r="BZ4" s="194"/>
      <c r="CA4" s="192" t="s">
        <v>254</v>
      </c>
      <c r="CB4" s="192" t="s">
        <v>255</v>
      </c>
      <c r="CC4" s="192" t="s">
        <v>256</v>
      </c>
      <c r="CD4" s="330" t="s">
        <v>258</v>
      </c>
      <c r="CE4" s="330"/>
      <c r="CF4" s="192" t="s">
        <v>39</v>
      </c>
      <c r="CG4" s="300"/>
      <c r="CH4" s="208" t="s">
        <v>254</v>
      </c>
      <c r="CI4" s="208" t="s">
        <v>255</v>
      </c>
      <c r="CJ4" s="208" t="s">
        <v>256</v>
      </c>
      <c r="CK4" s="201" t="s">
        <v>254</v>
      </c>
      <c r="CL4" s="201" t="s">
        <v>255</v>
      </c>
      <c r="CM4" s="201" t="s">
        <v>256</v>
      </c>
      <c r="CN4" s="201" t="s">
        <v>257</v>
      </c>
      <c r="CO4" s="333"/>
      <c r="CP4" s="194"/>
      <c r="CQ4" s="321"/>
      <c r="CR4" s="322"/>
      <c r="CS4" s="325"/>
      <c r="CT4" s="326"/>
      <c r="CU4" s="320"/>
      <c r="CV4" s="320"/>
      <c r="CW4" s="319"/>
      <c r="CX4" s="319"/>
      <c r="CY4" s="194"/>
      <c r="CZ4" s="194"/>
      <c r="DA4" s="194"/>
      <c r="DB4" s="285"/>
      <c r="DC4" s="286"/>
      <c r="DD4" s="289"/>
      <c r="DE4" s="290"/>
      <c r="DF4" s="289"/>
      <c r="DG4" s="290"/>
      <c r="DH4" s="268"/>
      <c r="DI4" s="269"/>
      <c r="DJ4" s="272"/>
      <c r="DK4" s="273"/>
      <c r="DL4" s="276"/>
      <c r="DM4" s="277"/>
      <c r="DN4" s="280"/>
      <c r="DO4" s="281"/>
      <c r="DP4" s="318"/>
      <c r="DQ4" s="318"/>
      <c r="DR4" s="318"/>
      <c r="DS4" s="342"/>
      <c r="DT4" s="85"/>
    </row>
    <row r="5" spans="1:124" ht="11.25" customHeight="1" x14ac:dyDescent="0.25">
      <c r="A5" s="343" t="s">
        <v>14</v>
      </c>
      <c r="B5" s="343"/>
      <c r="C5" s="314"/>
      <c r="D5" s="315"/>
      <c r="E5" s="297"/>
      <c r="F5" s="298"/>
      <c r="G5" s="297"/>
      <c r="H5" s="298"/>
      <c r="I5" s="297"/>
      <c r="J5" s="298"/>
      <c r="K5" s="297"/>
      <c r="L5" s="298"/>
      <c r="M5" s="297"/>
      <c r="N5" s="298"/>
      <c r="O5" s="297"/>
      <c r="P5" s="298"/>
      <c r="Q5" s="297"/>
      <c r="R5" s="298"/>
      <c r="S5" s="297"/>
      <c r="T5" s="298"/>
      <c r="U5" s="117"/>
      <c r="V5" s="117"/>
      <c r="W5" s="117"/>
      <c r="X5" s="117"/>
      <c r="Y5" s="117"/>
      <c r="Z5" s="117"/>
      <c r="AA5" s="117"/>
      <c r="AB5" s="117"/>
      <c r="AC5" s="150"/>
      <c r="AD5" s="343" t="str">
        <f>A5</f>
        <v>Prec. SERE:</v>
      </c>
      <c r="AE5" s="343"/>
      <c r="AF5" s="314"/>
      <c r="AG5" s="315"/>
      <c r="AH5" s="297"/>
      <c r="AI5" s="298"/>
      <c r="AJ5" s="297"/>
      <c r="AK5" s="298"/>
      <c r="AL5" s="297"/>
      <c r="AM5" s="298"/>
      <c r="AN5" s="297"/>
      <c r="AO5" s="298"/>
      <c r="AP5" s="297"/>
      <c r="AQ5" s="298"/>
      <c r="AR5" s="297"/>
      <c r="AS5" s="298"/>
      <c r="AT5" s="297"/>
      <c r="AU5" s="298"/>
      <c r="AV5" s="297"/>
      <c r="AW5" s="298"/>
      <c r="AX5" s="297"/>
      <c r="AY5" s="298"/>
      <c r="AZ5" s="297"/>
      <c r="BA5" s="298"/>
      <c r="BB5" s="117"/>
      <c r="BC5" s="117"/>
      <c r="BD5" s="297"/>
      <c r="BE5" s="298"/>
      <c r="BF5" s="297"/>
      <c r="BG5" s="298"/>
      <c r="BH5" s="297"/>
      <c r="BI5" s="298"/>
      <c r="BJ5" s="297"/>
      <c r="BK5" s="298"/>
      <c r="BL5" s="297"/>
      <c r="BM5" s="298"/>
      <c r="BN5" s="297"/>
      <c r="BO5" s="298"/>
      <c r="BP5" s="297"/>
      <c r="BQ5" s="298"/>
      <c r="BR5" s="297"/>
      <c r="BS5" s="298"/>
      <c r="BT5" s="297"/>
      <c r="BU5" s="298"/>
      <c r="BV5" s="297"/>
      <c r="BW5" s="298"/>
      <c r="BX5" s="117"/>
      <c r="BY5" s="118"/>
      <c r="BZ5" s="194"/>
      <c r="CA5" s="194"/>
      <c r="CB5" s="194"/>
      <c r="CC5" s="194"/>
      <c r="CD5" s="194"/>
      <c r="CE5" s="194"/>
      <c r="CF5" s="194"/>
      <c r="CG5" s="194"/>
      <c r="CH5" s="194"/>
      <c r="CI5" s="194"/>
      <c r="CJ5" s="194"/>
      <c r="CK5" s="194"/>
      <c r="CL5" s="194"/>
      <c r="CM5" s="194"/>
      <c r="CN5" s="138"/>
      <c r="CO5" s="194"/>
      <c r="CP5" s="194"/>
      <c r="CQ5" s="194"/>
      <c r="CV5" s="194"/>
      <c r="CW5" s="194"/>
      <c r="CX5" s="194"/>
      <c r="CY5" s="194"/>
      <c r="CZ5" s="194"/>
      <c r="DA5" s="194"/>
      <c r="DB5" s="194"/>
      <c r="DC5" s="194"/>
      <c r="DD5" s="194"/>
      <c r="DE5" s="194"/>
      <c r="DF5" s="194"/>
      <c r="DG5" s="194"/>
      <c r="DH5" s="194"/>
      <c r="DI5" s="194"/>
      <c r="DJ5" s="194"/>
      <c r="DK5" s="194"/>
      <c r="DL5" s="194"/>
      <c r="DM5" s="194"/>
      <c r="DN5" s="194"/>
      <c r="DO5" s="194"/>
      <c r="DP5" s="194"/>
      <c r="DQ5" s="194"/>
      <c r="DR5" s="194"/>
      <c r="DS5" s="194"/>
      <c r="DT5"/>
    </row>
    <row r="6" spans="1:124" ht="11.25" customHeight="1" x14ac:dyDescent="0.25">
      <c r="A6" s="194"/>
      <c r="B6" s="194"/>
      <c r="C6" s="194"/>
      <c r="D6" s="194"/>
      <c r="E6" s="194"/>
      <c r="F6" s="194"/>
      <c r="G6" s="194"/>
      <c r="H6" s="194"/>
      <c r="I6" s="194"/>
      <c r="J6" s="194"/>
      <c r="K6" s="194"/>
      <c r="L6" s="194"/>
      <c r="M6" s="194"/>
      <c r="N6" s="194"/>
      <c r="O6" s="194"/>
      <c r="P6" s="194"/>
      <c r="Q6" s="194"/>
      <c r="R6" s="194"/>
      <c r="S6" s="194"/>
      <c r="T6" s="194"/>
      <c r="U6" s="194"/>
      <c r="V6" s="194"/>
      <c r="W6" s="194"/>
      <c r="X6" s="194"/>
      <c r="Y6" s="194"/>
      <c r="Z6" s="194"/>
      <c r="AA6" s="194"/>
      <c r="AB6" s="194"/>
      <c r="AC6" s="141"/>
      <c r="AD6" s="194"/>
      <c r="AE6" s="194"/>
      <c r="AF6" s="194"/>
      <c r="AG6" s="194"/>
      <c r="AH6" s="194"/>
      <c r="AI6" s="194"/>
      <c r="AJ6" s="194"/>
      <c r="AK6" s="194"/>
      <c r="AL6" s="194"/>
      <c r="AM6" s="194"/>
      <c r="AN6" s="194"/>
      <c r="AO6" s="194"/>
      <c r="AP6" s="194"/>
      <c r="AQ6" s="194"/>
      <c r="AR6" s="194"/>
      <c r="AS6" s="194"/>
      <c r="AT6" s="194"/>
      <c r="AU6" s="194"/>
      <c r="AV6" s="194"/>
      <c r="AW6" s="194"/>
      <c r="AX6" s="194"/>
      <c r="AY6" s="194"/>
      <c r="AZ6" s="194"/>
      <c r="BA6" s="194"/>
      <c r="BB6" s="194"/>
      <c r="BC6" s="194"/>
      <c r="BD6" s="194"/>
      <c r="BE6" s="194"/>
      <c r="BF6" s="194"/>
      <c r="BG6" s="194"/>
      <c r="BH6" s="194"/>
      <c r="BI6" s="194"/>
      <c r="BJ6" s="194"/>
      <c r="BK6" s="194"/>
      <c r="BL6" s="194"/>
      <c r="BM6" s="194"/>
      <c r="BN6" s="194"/>
      <c r="BO6" s="194"/>
      <c r="BP6" s="194"/>
      <c r="BQ6" s="194"/>
      <c r="BR6" s="194"/>
      <c r="BS6" s="194"/>
      <c r="BT6" s="194"/>
      <c r="BU6" s="194"/>
      <c r="BV6" s="194"/>
      <c r="BW6" s="194"/>
      <c r="BX6" s="194"/>
      <c r="BY6" s="194"/>
      <c r="BZ6" s="194"/>
      <c r="CA6" s="194"/>
      <c r="CB6" s="194"/>
      <c r="CC6" s="194"/>
      <c r="CD6" s="94"/>
      <c r="CE6" s="88" t="str">
        <f>IF(   TYPE(VLOOKUP($B6,Regole!#REF!,2,0))=1,   VLOOKUP($B6,Regole!#REF!,2,0),   IF(    TYPE(VLOOKUP(WEEKDAY($B6),Regole!#REF!,2,0))=1,    IF(VLOOKUP(WEEKDAY($B6),Regole!#REF!,2,0)&lt;&gt;0, Regole!#REF!-VLOOKUP(WEEKDAY($B6),Regole!#REF!,2,0), ""),    ""   ) )</f>
        <v/>
      </c>
      <c r="CF6" s="88"/>
      <c r="CG6" s="88"/>
      <c r="CH6" s="88"/>
      <c r="CI6" s="88"/>
      <c r="CJ6" s="88"/>
      <c r="CK6" s="88"/>
      <c r="CL6" s="88"/>
      <c r="CM6" s="88"/>
      <c r="CN6" s="88"/>
      <c r="CO6"/>
      <c r="CP6" s="194"/>
      <c r="CQ6" s="194"/>
      <c r="CR6" s="194"/>
      <c r="CS6" s="194"/>
      <c r="CT6" s="194"/>
      <c r="CU6" s="194"/>
      <c r="CV6" s="194"/>
      <c r="CW6" s="194"/>
      <c r="CX6" s="194"/>
      <c r="CY6" s="194"/>
      <c r="CZ6" s="42"/>
      <c r="DA6" s="194"/>
      <c r="DB6" s="194"/>
      <c r="DC6" s="194"/>
      <c r="DD6" s="194"/>
      <c r="DE6" s="194"/>
      <c r="DF6" s="194"/>
      <c r="DG6" s="194"/>
      <c r="DH6" s="194"/>
      <c r="DI6" s="194"/>
      <c r="DJ6" s="194"/>
      <c r="DK6" s="194"/>
      <c r="DL6" s="194"/>
      <c r="DM6" s="194"/>
      <c r="DN6" s="194"/>
      <c r="DO6" s="194"/>
      <c r="DP6" s="194"/>
      <c r="DQ6" s="194"/>
      <c r="DR6" s="194"/>
      <c r="DT6"/>
    </row>
    <row r="7" spans="1:124" ht="11.25" customHeight="1" x14ac:dyDescent="0.25">
      <c r="A7" s="45" t="s">
        <v>17</v>
      </c>
      <c r="B7" s="46">
        <f>Regole!H17</f>
        <v>44837</v>
      </c>
      <c r="C7" s="243" t="s">
        <v>269</v>
      </c>
      <c r="D7" s="116"/>
      <c r="E7" s="243" t="s">
        <v>84</v>
      </c>
      <c r="F7" s="116"/>
      <c r="G7" s="243" t="s">
        <v>84</v>
      </c>
      <c r="H7" s="116"/>
      <c r="I7" s="243" t="s">
        <v>84</v>
      </c>
      <c r="J7" s="116"/>
      <c r="K7" s="243" t="s">
        <v>84</v>
      </c>
      <c r="L7" s="116"/>
      <c r="M7" s="243" t="s">
        <v>84</v>
      </c>
      <c r="N7" s="116"/>
      <c r="O7" s="243" t="s">
        <v>84</v>
      </c>
      <c r="P7" s="116"/>
      <c r="Q7" s="243" t="s">
        <v>84</v>
      </c>
      <c r="R7" s="116"/>
      <c r="S7" s="243" t="s">
        <v>84</v>
      </c>
      <c r="T7" s="116"/>
      <c r="U7" s="28"/>
      <c r="V7" s="28"/>
      <c r="W7" s="28"/>
      <c r="X7" s="28"/>
      <c r="Y7" s="28"/>
      <c r="Z7" s="28"/>
      <c r="AA7" s="28"/>
      <c r="AB7" s="28"/>
      <c r="AC7" s="151"/>
      <c r="AD7" s="45" t="str">
        <f t="shared" ref="AD7:AD13" si="2">IF($A7&lt;&gt;"",$A7,"")</f>
        <v>lun</v>
      </c>
      <c r="AE7" s="46">
        <f t="shared" ref="AE7:AE13" si="3">IF($B7&lt;&gt;"",$B7,"")</f>
        <v>44837</v>
      </c>
      <c r="AF7" s="243" t="s">
        <v>84</v>
      </c>
      <c r="AG7" s="116"/>
      <c r="AH7" s="243" t="s">
        <v>84</v>
      </c>
      <c r="AI7" s="116"/>
      <c r="AJ7" s="243" t="s">
        <v>84</v>
      </c>
      <c r="AK7" s="116"/>
      <c r="AL7" s="243" t="s">
        <v>84</v>
      </c>
      <c r="AM7" s="116"/>
      <c r="AN7" s="243" t="s">
        <v>84</v>
      </c>
      <c r="AO7" s="116"/>
      <c r="AP7" s="243" t="s">
        <v>84</v>
      </c>
      <c r="AQ7" s="116"/>
      <c r="AR7" s="243" t="s">
        <v>84</v>
      </c>
      <c r="AS7" s="116"/>
      <c r="AT7" s="243" t="s">
        <v>84</v>
      </c>
      <c r="AU7" s="116"/>
      <c r="AV7" s="243" t="s">
        <v>84</v>
      </c>
      <c r="AW7" s="116"/>
      <c r="AX7" s="243" t="s">
        <v>84</v>
      </c>
      <c r="AY7" s="116"/>
      <c r="AZ7" s="243" t="s">
        <v>84</v>
      </c>
      <c r="BA7" s="116"/>
      <c r="BB7" s="28"/>
      <c r="BC7" s="28"/>
      <c r="BD7" s="243" t="s">
        <v>84</v>
      </c>
      <c r="BE7" s="116"/>
      <c r="BF7" s="243" t="s">
        <v>84</v>
      </c>
      <c r="BG7" s="116"/>
      <c r="BH7" s="243" t="s">
        <v>84</v>
      </c>
      <c r="BI7" s="116"/>
      <c r="BJ7" s="243" t="s">
        <v>84</v>
      </c>
      <c r="BK7" s="116"/>
      <c r="BL7" s="243" t="s">
        <v>84</v>
      </c>
      <c r="BM7" s="116"/>
      <c r="BN7" s="243" t="s">
        <v>84</v>
      </c>
      <c r="BO7" s="116"/>
      <c r="BP7" s="243" t="s">
        <v>84</v>
      </c>
      <c r="BQ7" s="116"/>
      <c r="BR7" s="243" t="s">
        <v>84</v>
      </c>
      <c r="BS7" s="116"/>
      <c r="BT7" s="243" t="s">
        <v>84</v>
      </c>
      <c r="BU7" s="116"/>
      <c r="BV7" s="243" t="s">
        <v>84</v>
      </c>
      <c r="BW7" s="116"/>
      <c r="BX7" s="28"/>
      <c r="BY7" s="28"/>
      <c r="BZ7" s="194"/>
      <c r="CA7" s="100" cm="1">
        <f t="array" ref="CA7">SUM(COUNTIFS(D7:AB7,{"Aspettativa";"Ex-accordo";"Ferie";"Malattia";"Esame";"Formazione"}))</f>
        <v>0</v>
      </c>
      <c r="CB7" s="100" cm="1">
        <f t="array" ref="CB7">SUM(COUNTIFS(AG7:BC7,{"Aspettativa";"Ex-accordo";"Ferie";"Malattia";"Esame";"Formazione"}))</f>
        <v>0</v>
      </c>
      <c r="CC7" s="100" cm="1">
        <f t="array" ref="CC7">SUM(COUNTIFS(BE7:BW7,{"Aspettativa";"Ex-accordo";"Ferie";"Malattia";"Esame";"Formazione"}))</f>
        <v>0</v>
      </c>
      <c r="CD7" s="99" t="str">
        <f t="shared" ref="CD7:CD12" si="4">IF(CE7&gt;$CN$2-N(CF7),"!!!","")</f>
        <v/>
      </c>
      <c r="CE7" s="100" cm="1">
        <f t="array" ref="CE7">SUM(COUNTIFS(D7:BY7,{"Aspettativa";"Ex-accordo";"Ferie";"Malattia";"Esame";"Formazione"}))</f>
        <v>0</v>
      </c>
      <c r="CF7" s="100">
        <f>IF(  TYPE(VLOOKUP($B7,Regole!$B$3:$C$49,2,0))=1,  VLOOKUP($B7,Regole!$B$3:$C$49,2,0),  IF(   TYPE(VLOOKUP(WEEKDAY($B7),Regole!$C$52:$D$58,2,0))=1,   IF(VLOOKUP(WEEKDAY($B7),Regole!$C$52:$D$58,2,0)&lt;&gt;0,   Regole!$H$13-VLOOKUP(WEEKDAY($B7),Regole!$C$52:$D$58,2,0),   " - "),  " - " )  )</f>
        <v>28</v>
      </c>
      <c r="CG7" s="100">
        <f>$CN$2-CE7</f>
        <v>30</v>
      </c>
      <c r="CH7" s="207" cm="1">
        <f t="array" ref="CH7">SUM(COUNTIFS(D7:AB7,{"Altro"}))</f>
        <v>0</v>
      </c>
      <c r="CI7" s="207" cm="1">
        <f t="array" ref="CI7">SUM(COUNTIFS(AG7:BC7,{"Altro"}))</f>
        <v>0</v>
      </c>
      <c r="CJ7" s="207" cm="1">
        <f t="array" ref="CJ7">SUM(COUNTIFS(BE7:BW7,{"Altro"}))</f>
        <v>0</v>
      </c>
      <c r="CK7" s="139" cm="1">
        <f t="array" ref="CK7">SUM(COUNTIFS(D7:AB7,{"Ridotto Ex-Acc";"Ridotto Ferie";"Ridotto Maternità"}))</f>
        <v>0</v>
      </c>
      <c r="CL7" s="139" cm="1">
        <f t="array" ref="CL7">SUM(COUNTIFS(AG7:BC7,{"Ridotto Ex-Acc";"Ridotto Ferie";"Ridotto Maternità"}))</f>
        <v>0</v>
      </c>
      <c r="CM7" s="139" cm="1">
        <f t="array" ref="CM7">SUM(COUNTIFS(BE7:BW7,{"Ridotto Ex-Acc";"Ridotto Ferie";"Ridotto Maternità"}))</f>
        <v>0</v>
      </c>
      <c r="CN7" s="139">
        <f>SUM(COUNTIFS(D7:BY7,{"Ridotto Ex-Acc";"Ridotto Ferie";"Ridotto Maternità"}))</f>
        <v>0</v>
      </c>
      <c r="CO7" s="80"/>
      <c r="CP7" s="194"/>
      <c r="CQ7" s="243" t="s">
        <v>84</v>
      </c>
      <c r="CR7" s="116"/>
      <c r="CS7" s="243" t="s">
        <v>84</v>
      </c>
      <c r="CT7" s="116"/>
      <c r="CU7" s="28"/>
      <c r="CV7" s="28"/>
      <c r="CW7" s="28"/>
      <c r="CX7" s="28"/>
      <c r="CY7" s="151"/>
      <c r="CZ7" s="45" t="str">
        <f t="shared" ref="CZ7:CZ13" si="5">IF($A7&lt;&gt;"",$A7,"")</f>
        <v>lun</v>
      </c>
      <c r="DA7" s="45">
        <f t="shared" ref="DA7:DA13" si="6">IF($B7&lt;&gt;"",$B7,"")</f>
        <v>44837</v>
      </c>
      <c r="DB7" s="243" t="s">
        <v>84</v>
      </c>
      <c r="DC7" s="116"/>
      <c r="DD7" s="243" t="s">
        <v>84</v>
      </c>
      <c r="DE7" s="116"/>
      <c r="DF7" s="243" t="s">
        <v>84</v>
      </c>
      <c r="DG7" s="116"/>
      <c r="DH7" s="243" t="s">
        <v>84</v>
      </c>
      <c r="DI7" s="116"/>
      <c r="DJ7" s="243" t="s">
        <v>84</v>
      </c>
      <c r="DK7" s="116"/>
      <c r="DL7" s="243" t="s">
        <v>84</v>
      </c>
      <c r="DM7" s="116"/>
      <c r="DN7" s="243" t="s">
        <v>84</v>
      </c>
      <c r="DO7" s="116"/>
      <c r="DP7" s="28"/>
      <c r="DQ7" s="28"/>
      <c r="DR7" s="28"/>
      <c r="DS7" s="80"/>
      <c r="DT7"/>
    </row>
    <row r="8" spans="1:124" ht="11.25" customHeight="1" x14ac:dyDescent="0.25">
      <c r="A8" s="45" t="s">
        <v>18</v>
      </c>
      <c r="B8" s="46">
        <f t="shared" ref="B8:B13" si="7">B7+1</f>
        <v>44838</v>
      </c>
      <c r="C8" s="243" t="s">
        <v>84</v>
      </c>
      <c r="D8" s="116" t="s">
        <v>44</v>
      </c>
      <c r="E8" s="243" t="s">
        <v>84</v>
      </c>
      <c r="F8" s="116"/>
      <c r="G8" s="243" t="s">
        <v>84</v>
      </c>
      <c r="H8" s="116"/>
      <c r="I8" s="243" t="s">
        <v>84</v>
      </c>
      <c r="J8" s="116"/>
      <c r="K8" s="243" t="s">
        <v>84</v>
      </c>
      <c r="L8" s="116"/>
      <c r="M8" s="243" t="s">
        <v>84</v>
      </c>
      <c r="N8" s="116"/>
      <c r="O8" s="243" t="s">
        <v>84</v>
      </c>
      <c r="P8" s="116"/>
      <c r="Q8" s="243" t="s">
        <v>84</v>
      </c>
      <c r="R8" s="116"/>
      <c r="S8" s="243" t="s">
        <v>84</v>
      </c>
      <c r="T8" s="116"/>
      <c r="U8" s="28"/>
      <c r="V8" s="28"/>
      <c r="W8" s="28"/>
      <c r="X8" s="28"/>
      <c r="Y8" s="28"/>
      <c r="Z8" s="28"/>
      <c r="AA8" s="28"/>
      <c r="AB8" s="28"/>
      <c r="AC8" s="151"/>
      <c r="AD8" s="45" t="str">
        <f t="shared" si="2"/>
        <v>mar</v>
      </c>
      <c r="AE8" s="46">
        <f t="shared" si="3"/>
        <v>44838</v>
      </c>
      <c r="AF8" s="243" t="s">
        <v>84</v>
      </c>
      <c r="AG8" s="116"/>
      <c r="AH8" s="243" t="s">
        <v>84</v>
      </c>
      <c r="AI8" s="116"/>
      <c r="AJ8" s="243" t="s">
        <v>84</v>
      </c>
      <c r="AK8" s="116"/>
      <c r="AL8" s="243" t="s">
        <v>84</v>
      </c>
      <c r="AM8" s="116"/>
      <c r="AN8" s="243" t="s">
        <v>84</v>
      </c>
      <c r="AO8" s="116"/>
      <c r="AP8" s="243" t="s">
        <v>84</v>
      </c>
      <c r="AQ8" s="116"/>
      <c r="AR8" s="243" t="s">
        <v>84</v>
      </c>
      <c r="AS8" s="116"/>
      <c r="AT8" s="243" t="s">
        <v>84</v>
      </c>
      <c r="AU8" s="116"/>
      <c r="AV8" s="243" t="s">
        <v>84</v>
      </c>
      <c r="AW8" s="116"/>
      <c r="AX8" s="243" t="s">
        <v>84</v>
      </c>
      <c r="AY8" s="116"/>
      <c r="AZ8" s="243" t="s">
        <v>84</v>
      </c>
      <c r="BA8" s="116"/>
      <c r="BB8" s="28"/>
      <c r="BC8" s="28"/>
      <c r="BD8" s="243" t="s">
        <v>84</v>
      </c>
      <c r="BE8" s="116"/>
      <c r="BF8" s="243" t="s">
        <v>84</v>
      </c>
      <c r="BG8" s="116"/>
      <c r="BH8" s="243" t="s">
        <v>84</v>
      </c>
      <c r="BI8" s="116"/>
      <c r="BJ8" s="243" t="s">
        <v>84</v>
      </c>
      <c r="BK8" s="116"/>
      <c r="BL8" s="243" t="s">
        <v>84</v>
      </c>
      <c r="BM8" s="116"/>
      <c r="BN8" s="243" t="s">
        <v>84</v>
      </c>
      <c r="BO8" s="116"/>
      <c r="BP8" s="243" t="s">
        <v>84</v>
      </c>
      <c r="BQ8" s="116"/>
      <c r="BR8" s="243" t="s">
        <v>84</v>
      </c>
      <c r="BS8" s="116"/>
      <c r="BT8" s="243" t="s">
        <v>84</v>
      </c>
      <c r="BU8" s="116"/>
      <c r="BV8" s="243" t="s">
        <v>84</v>
      </c>
      <c r="BW8" s="116"/>
      <c r="BX8" s="28"/>
      <c r="BY8" s="28"/>
      <c r="BZ8" s="194"/>
      <c r="CA8" s="100" cm="1">
        <f t="array" ref="CA8">SUM(COUNTIFS(D8:AB8,{"Aspettativa";"Ex-accordo";"Ferie";"Malattia";"Esame";"Formazione"}))</f>
        <v>1</v>
      </c>
      <c r="CB8" s="100" cm="1">
        <f t="array" ref="CB8">SUM(COUNTIFS(AG8:BC8,{"Aspettativa";"Ex-accordo";"Ferie";"Malattia";"Esame";"Formazione"}))</f>
        <v>0</v>
      </c>
      <c r="CC8" s="100" cm="1">
        <f t="array" ref="CC8">SUM(COUNTIFS(BE8:BW8,{"Aspettativa";"Ex-accordo";"Ferie";"Malattia";"Esame";"Formazione"}))</f>
        <v>0</v>
      </c>
      <c r="CD8" s="99" t="str">
        <f t="shared" si="4"/>
        <v/>
      </c>
      <c r="CE8" s="100" cm="1">
        <f t="array" ref="CE8">SUM(COUNTIFS(D8:BY8,{"Aspettativa";"Ex-accordo";"Ferie";"Malattia";"Esame";"Formazione"}))</f>
        <v>1</v>
      </c>
      <c r="CF8" s="100">
        <f>IF(  TYPE(VLOOKUP($B8,Regole!$B$3:$C$49,2,0))=1,  VLOOKUP($B8,Regole!$B$3:$C$49,2,0),  IF(   TYPE(VLOOKUP(WEEKDAY($B8),Regole!$C$52:$D$58,2,0))=1,   IF(VLOOKUP(WEEKDAY($B8),Regole!$C$52:$D$58,2,0)&lt;&gt;0,   Regole!$H$13-VLOOKUP(WEEKDAY($B8),Regole!$C$52:$D$58,2,0),   " - "),  " - " )  )</f>
        <v>28</v>
      </c>
      <c r="CG8" s="100">
        <f t="shared" ref="CG8:CG12" si="8">$CN$2-CE8</f>
        <v>29</v>
      </c>
      <c r="CH8" s="207" cm="1">
        <f t="array" ref="CH8">SUM(COUNTIFS(D8:AB8,{"Altro"}))</f>
        <v>0</v>
      </c>
      <c r="CI8" s="207" cm="1">
        <f t="array" ref="CI8">SUM(COUNTIFS(AG8:BC8,{"Altro"}))</f>
        <v>0</v>
      </c>
      <c r="CJ8" s="207" cm="1">
        <f t="array" ref="CJ8">SUM(COUNTIFS(BE8:BW8,{"Altro"}))</f>
        <v>0</v>
      </c>
      <c r="CK8" s="139" cm="1">
        <f t="array" ref="CK8">SUM(COUNTIFS(D8:AB8,{"Ridotto Ex-Acc";"Ridotto Ferie";"Ridotto Maternità"}))</f>
        <v>0</v>
      </c>
      <c r="CL8" s="139" cm="1">
        <f t="array" ref="CL8">SUM(COUNTIFS(AG8:BC8,{"Ridotto Ex-Acc";"Ridotto Ferie";"Ridotto Maternità"}))</f>
        <v>0</v>
      </c>
      <c r="CM8" s="139" cm="1">
        <f t="array" ref="CM8">SUM(COUNTIFS(BE8:BW8,{"Ridotto Ex-Acc";"Ridotto Ferie";"Ridotto Maternità"}))</f>
        <v>0</v>
      </c>
      <c r="CN8" s="139">
        <f>SUM(COUNTIFS(D8:BY8,{"Ridotto Ex-Acc";"Ridotto Ferie";"Ridotto Maternità"}))</f>
        <v>0</v>
      </c>
      <c r="CO8" s="80"/>
      <c r="CP8" s="194"/>
      <c r="CQ8" s="243" t="s">
        <v>84</v>
      </c>
      <c r="CR8" s="116"/>
      <c r="CS8" s="243" t="s">
        <v>84</v>
      </c>
      <c r="CT8" s="116"/>
      <c r="CU8" s="28"/>
      <c r="CV8" s="28"/>
      <c r="CW8" s="28"/>
      <c r="CX8" s="28"/>
      <c r="CY8" s="151"/>
      <c r="CZ8" s="45" t="str">
        <f t="shared" si="5"/>
        <v>mar</v>
      </c>
      <c r="DA8" s="45">
        <f t="shared" si="6"/>
        <v>44838</v>
      </c>
      <c r="DB8" s="243" t="s">
        <v>84</v>
      </c>
      <c r="DC8" s="116"/>
      <c r="DD8" s="243" t="s">
        <v>84</v>
      </c>
      <c r="DE8" s="116"/>
      <c r="DF8" s="243" t="s">
        <v>84</v>
      </c>
      <c r="DG8" s="116"/>
      <c r="DH8" s="243" t="s">
        <v>84</v>
      </c>
      <c r="DI8" s="116"/>
      <c r="DJ8" s="243" t="s">
        <v>84</v>
      </c>
      <c r="DK8" s="116"/>
      <c r="DL8" s="243" t="s">
        <v>84</v>
      </c>
      <c r="DM8" s="116"/>
      <c r="DN8" s="243" t="s">
        <v>84</v>
      </c>
      <c r="DO8" s="116"/>
      <c r="DP8" s="28"/>
      <c r="DQ8" s="28"/>
      <c r="DR8" s="28"/>
      <c r="DS8" s="80"/>
      <c r="DT8"/>
    </row>
    <row r="9" spans="1:124" ht="11.25" customHeight="1" x14ac:dyDescent="0.25">
      <c r="A9" s="45" t="s">
        <v>19</v>
      </c>
      <c r="B9" s="46">
        <f t="shared" si="7"/>
        <v>44839</v>
      </c>
      <c r="C9" s="243" t="s">
        <v>84</v>
      </c>
      <c r="D9" s="116"/>
      <c r="E9" s="243" t="s">
        <v>84</v>
      </c>
      <c r="F9" s="116"/>
      <c r="G9" s="243" t="s">
        <v>84</v>
      </c>
      <c r="H9" s="116"/>
      <c r="I9" s="243" t="s">
        <v>84</v>
      </c>
      <c r="J9" s="116"/>
      <c r="K9" s="243" t="s">
        <v>84</v>
      </c>
      <c r="L9" s="116"/>
      <c r="M9" s="243" t="s">
        <v>84</v>
      </c>
      <c r="N9" s="116"/>
      <c r="O9" s="243" t="s">
        <v>84</v>
      </c>
      <c r="P9" s="116"/>
      <c r="Q9" s="243" t="s">
        <v>84</v>
      </c>
      <c r="R9" s="116"/>
      <c r="S9" s="243" t="s">
        <v>84</v>
      </c>
      <c r="T9" s="116"/>
      <c r="U9" s="28"/>
      <c r="V9" s="28"/>
      <c r="W9" s="28"/>
      <c r="X9" s="28"/>
      <c r="Y9" s="28"/>
      <c r="Z9" s="28"/>
      <c r="AA9" s="28"/>
      <c r="AB9" s="28"/>
      <c r="AC9" s="151"/>
      <c r="AD9" s="45" t="str">
        <f t="shared" si="2"/>
        <v>mer</v>
      </c>
      <c r="AE9" s="46">
        <f t="shared" si="3"/>
        <v>44839</v>
      </c>
      <c r="AF9" s="243" t="s">
        <v>84</v>
      </c>
      <c r="AG9" s="116"/>
      <c r="AH9" s="243" t="s">
        <v>84</v>
      </c>
      <c r="AI9" s="116"/>
      <c r="AJ9" s="243" t="s">
        <v>84</v>
      </c>
      <c r="AK9" s="116"/>
      <c r="AL9" s="243" t="s">
        <v>84</v>
      </c>
      <c r="AM9" s="116"/>
      <c r="AN9" s="243" t="s">
        <v>84</v>
      </c>
      <c r="AO9" s="116"/>
      <c r="AP9" s="243" t="s">
        <v>84</v>
      </c>
      <c r="AQ9" s="116"/>
      <c r="AR9" s="243" t="s">
        <v>84</v>
      </c>
      <c r="AS9" s="116"/>
      <c r="AT9" s="243" t="s">
        <v>84</v>
      </c>
      <c r="AU9" s="116"/>
      <c r="AV9" s="243" t="s">
        <v>84</v>
      </c>
      <c r="AW9" s="116"/>
      <c r="AX9" s="243" t="s">
        <v>84</v>
      </c>
      <c r="AY9" s="116"/>
      <c r="AZ9" s="243" t="s">
        <v>84</v>
      </c>
      <c r="BA9" s="116"/>
      <c r="BB9" s="28"/>
      <c r="BC9" s="28"/>
      <c r="BD9" s="243" t="s">
        <v>84</v>
      </c>
      <c r="BE9" s="116"/>
      <c r="BF9" s="243" t="s">
        <v>84</v>
      </c>
      <c r="BG9" s="116"/>
      <c r="BH9" s="243" t="s">
        <v>84</v>
      </c>
      <c r="BI9" s="116"/>
      <c r="BJ9" s="243" t="s">
        <v>84</v>
      </c>
      <c r="BK9" s="116"/>
      <c r="BL9" s="243" t="s">
        <v>84</v>
      </c>
      <c r="BM9" s="116"/>
      <c r="BN9" s="243" t="s">
        <v>84</v>
      </c>
      <c r="BO9" s="116"/>
      <c r="BP9" s="243" t="s">
        <v>84</v>
      </c>
      <c r="BQ9" s="116"/>
      <c r="BR9" s="243" t="s">
        <v>84</v>
      </c>
      <c r="BS9" s="116"/>
      <c r="BT9" s="243" t="s">
        <v>84</v>
      </c>
      <c r="BU9" s="116"/>
      <c r="BV9" s="243" t="s">
        <v>84</v>
      </c>
      <c r="BW9" s="116"/>
      <c r="BX9" s="28"/>
      <c r="BY9" s="28"/>
      <c r="BZ9" s="194"/>
      <c r="CA9" s="100" cm="1">
        <f t="array" ref="CA9">SUM(COUNTIFS(D9:AB9,{"Aspettativa";"Ex-accordo";"Ferie";"Malattia";"Esame";"Formazione"}))</f>
        <v>0</v>
      </c>
      <c r="CB9" s="100" cm="1">
        <f t="array" ref="CB9">SUM(COUNTIFS(AG9:BC9,{"Aspettativa";"Ex-accordo";"Ferie";"Malattia";"Esame";"Formazione"}))</f>
        <v>0</v>
      </c>
      <c r="CC9" s="100" cm="1">
        <f t="array" ref="CC9">SUM(COUNTIFS(BE9:BW9,{"Aspettativa";"Ex-accordo";"Ferie";"Malattia";"Esame";"Formazione"}))</f>
        <v>0</v>
      </c>
      <c r="CD9" s="99" t="str">
        <f t="shared" si="4"/>
        <v/>
      </c>
      <c r="CE9" s="100" cm="1">
        <f t="array" ref="CE9">SUM(COUNTIFS(D9:BY9,{"Aspettativa";"Ex-accordo";"Ferie";"Malattia";"Esame";"Formazione"}))</f>
        <v>0</v>
      </c>
      <c r="CF9" s="100">
        <f>IF(  TYPE(VLOOKUP($B9,Regole!$B$3:$C$49,2,0))=1,  VLOOKUP($B9,Regole!$B$3:$C$49,2,0),  IF(   TYPE(VLOOKUP(WEEKDAY($B9),Regole!$C$52:$D$58,2,0))=1,   IF(VLOOKUP(WEEKDAY($B9),Regole!$C$52:$D$58,2,0)&lt;&gt;0,   Regole!$H$13-VLOOKUP(WEEKDAY($B9),Regole!$C$52:$D$58,2,0),   " - "),  " - " )  )</f>
        <v>28</v>
      </c>
      <c r="CG9" s="100">
        <f t="shared" si="8"/>
        <v>30</v>
      </c>
      <c r="CH9" s="207" cm="1">
        <f t="array" ref="CH9">SUM(COUNTIFS(D9:AB9,{"Altro"}))</f>
        <v>0</v>
      </c>
      <c r="CI9" s="207" cm="1">
        <f t="array" ref="CI9">SUM(COUNTIFS(AG9:BC9,{"Altro"}))</f>
        <v>0</v>
      </c>
      <c r="CJ9" s="207" cm="1">
        <f t="array" ref="CJ9">SUM(COUNTIFS(BE9:BW9,{"Altro"}))</f>
        <v>0</v>
      </c>
      <c r="CK9" s="139" cm="1">
        <f t="array" ref="CK9">SUM(COUNTIFS(D9:AB9,{"Ridotto Ex-Acc";"Ridotto Ferie";"Ridotto Maternità"}))</f>
        <v>0</v>
      </c>
      <c r="CL9" s="139" cm="1">
        <f t="array" ref="CL9">SUM(COUNTIFS(AG9:BC9,{"Ridotto Ex-Acc";"Ridotto Ferie";"Ridotto Maternità"}))</f>
        <v>0</v>
      </c>
      <c r="CM9" s="139" cm="1">
        <f t="array" ref="CM9">SUM(COUNTIFS(BE9:BW9,{"Ridotto Ex-Acc";"Ridotto Ferie";"Ridotto Maternità"}))</f>
        <v>0</v>
      </c>
      <c r="CN9" s="139">
        <f>SUM(COUNTIFS(D9:BY9,{"Ridotto Ex-Acc";"Ridotto Ferie";"Ridotto Maternità"}))</f>
        <v>0</v>
      </c>
      <c r="CO9" s="80"/>
      <c r="CP9" s="194"/>
      <c r="CQ9" s="243" t="s">
        <v>84</v>
      </c>
      <c r="CR9" s="116"/>
      <c r="CS9" s="243" t="s">
        <v>84</v>
      </c>
      <c r="CT9" s="116"/>
      <c r="CU9" s="28"/>
      <c r="CV9" s="28"/>
      <c r="CW9" s="28"/>
      <c r="CX9" s="28"/>
      <c r="CY9" s="151"/>
      <c r="CZ9" s="45" t="str">
        <f t="shared" si="5"/>
        <v>mer</v>
      </c>
      <c r="DA9" s="45">
        <f t="shared" si="6"/>
        <v>44839</v>
      </c>
      <c r="DB9" s="243" t="s">
        <v>84</v>
      </c>
      <c r="DC9" s="116"/>
      <c r="DD9" s="243" t="s">
        <v>84</v>
      </c>
      <c r="DE9" s="116"/>
      <c r="DF9" s="243" t="s">
        <v>84</v>
      </c>
      <c r="DG9" s="116"/>
      <c r="DH9" s="243" t="s">
        <v>84</v>
      </c>
      <c r="DI9" s="116"/>
      <c r="DJ9" s="243" t="s">
        <v>84</v>
      </c>
      <c r="DK9" s="116"/>
      <c r="DL9" s="243" t="s">
        <v>84</v>
      </c>
      <c r="DM9" s="116"/>
      <c r="DN9" s="243" t="s">
        <v>84</v>
      </c>
      <c r="DO9" s="116"/>
      <c r="DP9" s="28"/>
      <c r="DQ9" s="28"/>
      <c r="DR9" s="28"/>
      <c r="DS9" s="80"/>
      <c r="DT9"/>
    </row>
    <row r="10" spans="1:124" ht="11.25" customHeight="1" x14ac:dyDescent="0.25">
      <c r="A10" s="45" t="s">
        <v>20</v>
      </c>
      <c r="B10" s="46">
        <f t="shared" si="7"/>
        <v>44840</v>
      </c>
      <c r="C10" s="243" t="s">
        <v>84</v>
      </c>
      <c r="D10" s="116"/>
      <c r="E10" s="243" t="s">
        <v>84</v>
      </c>
      <c r="F10" s="116"/>
      <c r="G10" s="243" t="s">
        <v>84</v>
      </c>
      <c r="H10" s="116"/>
      <c r="I10" s="243" t="s">
        <v>84</v>
      </c>
      <c r="J10" s="116"/>
      <c r="K10" s="243" t="s">
        <v>84</v>
      </c>
      <c r="L10" s="116"/>
      <c r="M10" s="243" t="s">
        <v>84</v>
      </c>
      <c r="N10" s="116"/>
      <c r="O10" s="243" t="s">
        <v>84</v>
      </c>
      <c r="P10" s="116"/>
      <c r="Q10" s="243" t="s">
        <v>84</v>
      </c>
      <c r="R10" s="116"/>
      <c r="S10" s="243" t="s">
        <v>84</v>
      </c>
      <c r="T10" s="116"/>
      <c r="U10" s="28"/>
      <c r="V10" s="28"/>
      <c r="W10" s="28"/>
      <c r="X10" s="28"/>
      <c r="Y10" s="28"/>
      <c r="Z10" s="28"/>
      <c r="AA10" s="28"/>
      <c r="AB10" s="28"/>
      <c r="AC10" s="151"/>
      <c r="AD10" s="45" t="str">
        <f t="shared" si="2"/>
        <v>gio</v>
      </c>
      <c r="AE10" s="46">
        <f t="shared" si="3"/>
        <v>44840</v>
      </c>
      <c r="AF10" s="243" t="s">
        <v>84</v>
      </c>
      <c r="AG10" s="116"/>
      <c r="AH10" s="243" t="s">
        <v>84</v>
      </c>
      <c r="AI10" s="116"/>
      <c r="AJ10" s="243" t="s">
        <v>84</v>
      </c>
      <c r="AK10" s="116"/>
      <c r="AL10" s="243" t="s">
        <v>84</v>
      </c>
      <c r="AM10" s="116"/>
      <c r="AN10" s="243" t="s">
        <v>84</v>
      </c>
      <c r="AO10" s="116"/>
      <c r="AP10" s="243" t="s">
        <v>84</v>
      </c>
      <c r="AQ10" s="116"/>
      <c r="AR10" s="243" t="s">
        <v>84</v>
      </c>
      <c r="AS10" s="116"/>
      <c r="AT10" s="243" t="s">
        <v>84</v>
      </c>
      <c r="AU10" s="116"/>
      <c r="AV10" s="243" t="s">
        <v>84</v>
      </c>
      <c r="AW10" s="116"/>
      <c r="AX10" s="243" t="s">
        <v>84</v>
      </c>
      <c r="AY10" s="116"/>
      <c r="AZ10" s="243" t="s">
        <v>84</v>
      </c>
      <c r="BA10" s="116"/>
      <c r="BB10" s="28"/>
      <c r="BC10" s="28"/>
      <c r="BD10" s="243" t="s">
        <v>84</v>
      </c>
      <c r="BE10" s="116"/>
      <c r="BF10" s="243" t="s">
        <v>84</v>
      </c>
      <c r="BG10" s="116"/>
      <c r="BH10" s="243" t="s">
        <v>84</v>
      </c>
      <c r="BI10" s="116"/>
      <c r="BJ10" s="243" t="s">
        <v>84</v>
      </c>
      <c r="BK10" s="116"/>
      <c r="BL10" s="243" t="s">
        <v>84</v>
      </c>
      <c r="BM10" s="116"/>
      <c r="BN10" s="243" t="s">
        <v>84</v>
      </c>
      <c r="BO10" s="116"/>
      <c r="BP10" s="243" t="s">
        <v>84</v>
      </c>
      <c r="BQ10" s="116"/>
      <c r="BR10" s="243" t="s">
        <v>84</v>
      </c>
      <c r="BS10" s="116"/>
      <c r="BT10" s="243" t="s">
        <v>84</v>
      </c>
      <c r="BU10" s="116"/>
      <c r="BV10" s="243" t="s">
        <v>84</v>
      </c>
      <c r="BW10" s="116"/>
      <c r="BX10" s="28"/>
      <c r="BY10" s="28"/>
      <c r="BZ10" s="194"/>
      <c r="CA10" s="100" cm="1">
        <f t="array" ref="CA10">SUM(COUNTIFS(D10:AB10,{"Aspettativa";"Ex-accordo";"Ferie";"Malattia";"Esame";"Formazione"}))</f>
        <v>0</v>
      </c>
      <c r="CB10" s="100" cm="1">
        <f t="array" ref="CB10">SUM(COUNTIFS(AG10:BC10,{"Aspettativa";"Ex-accordo";"Ferie";"Malattia";"Esame";"Formazione"}))</f>
        <v>0</v>
      </c>
      <c r="CC10" s="100" cm="1">
        <f t="array" ref="CC10">SUM(COUNTIFS(BE10:BW10,{"Aspettativa";"Ex-accordo";"Ferie";"Malattia";"Esame";"Formazione"}))</f>
        <v>0</v>
      </c>
      <c r="CD10" s="99" t="str">
        <f t="shared" si="4"/>
        <v/>
      </c>
      <c r="CE10" s="100" cm="1">
        <f t="array" ref="CE10">SUM(COUNTIFS(D10:BY10,{"Aspettativa";"Ex-accordo";"Ferie";"Malattia";"Esame";"Formazione"}))</f>
        <v>0</v>
      </c>
      <c r="CF10" s="100">
        <f>IF(  TYPE(VLOOKUP($B10,Regole!$B$3:$C$49,2,0))=1,  VLOOKUP($B10,Regole!$B$3:$C$49,2,0),  IF(   TYPE(VLOOKUP(WEEKDAY($B10),Regole!$C$52:$D$58,2,0))=1,   IF(VLOOKUP(WEEKDAY($B10),Regole!$C$52:$D$58,2,0)&lt;&gt;0,   Regole!$H$13-VLOOKUP(WEEKDAY($B10),Regole!$C$52:$D$58,2,0),   " - "),  " - " )  )</f>
        <v>28</v>
      </c>
      <c r="CG10" s="100">
        <f t="shared" si="8"/>
        <v>30</v>
      </c>
      <c r="CH10" s="207" cm="1">
        <f t="array" ref="CH10">SUM(COUNTIFS(D10:AB10,{"Altro"}))</f>
        <v>0</v>
      </c>
      <c r="CI10" s="207" cm="1">
        <f t="array" ref="CI10">SUM(COUNTIFS(AG10:BC10,{"Altro"}))</f>
        <v>0</v>
      </c>
      <c r="CJ10" s="207" cm="1">
        <f t="array" ref="CJ10">SUM(COUNTIFS(BE10:BW10,{"Altro"}))</f>
        <v>0</v>
      </c>
      <c r="CK10" s="139" cm="1">
        <f t="array" ref="CK10">SUM(COUNTIFS(D10:AB10,{"Ridotto Ex-Acc";"Ridotto Ferie";"Ridotto Maternità"}))</f>
        <v>0</v>
      </c>
      <c r="CL10" s="139" cm="1">
        <f t="array" ref="CL10">SUM(COUNTIFS(AG10:BC10,{"Ridotto Ex-Acc";"Ridotto Ferie";"Ridotto Maternità"}))</f>
        <v>0</v>
      </c>
      <c r="CM10" s="139" cm="1">
        <f t="array" ref="CM10">SUM(COUNTIFS(BE10:BW10,{"Ridotto Ex-Acc";"Ridotto Ferie";"Ridotto Maternità"}))</f>
        <v>0</v>
      </c>
      <c r="CN10" s="139">
        <f>SUM(COUNTIFS(D10:BY10,{"Ridotto Ex-Acc";"Ridotto Ferie";"Ridotto Maternità"}))</f>
        <v>0</v>
      </c>
      <c r="CO10" s="80"/>
      <c r="CP10" s="194"/>
      <c r="CQ10" s="243" t="s">
        <v>84</v>
      </c>
      <c r="CR10" s="116"/>
      <c r="CS10" s="243" t="s">
        <v>84</v>
      </c>
      <c r="CT10" s="116"/>
      <c r="CU10" s="28"/>
      <c r="CV10" s="28"/>
      <c r="CW10" s="28"/>
      <c r="CX10" s="28"/>
      <c r="CY10" s="151"/>
      <c r="CZ10" s="45" t="str">
        <f t="shared" si="5"/>
        <v>gio</v>
      </c>
      <c r="DA10" s="45">
        <f t="shared" si="6"/>
        <v>44840</v>
      </c>
      <c r="DB10" s="243" t="s">
        <v>84</v>
      </c>
      <c r="DC10" s="116"/>
      <c r="DD10" s="243" t="s">
        <v>84</v>
      </c>
      <c r="DE10" s="116"/>
      <c r="DF10" s="243" t="s">
        <v>84</v>
      </c>
      <c r="DG10" s="116"/>
      <c r="DH10" s="243" t="s">
        <v>84</v>
      </c>
      <c r="DI10" s="116"/>
      <c r="DJ10" s="243" t="s">
        <v>84</v>
      </c>
      <c r="DK10" s="116"/>
      <c r="DL10" s="243" t="s">
        <v>84</v>
      </c>
      <c r="DM10" s="116"/>
      <c r="DN10" s="243" t="s">
        <v>84</v>
      </c>
      <c r="DO10" s="116"/>
      <c r="DP10" s="28"/>
      <c r="DQ10" s="28"/>
      <c r="DR10" s="28"/>
      <c r="DS10" s="160"/>
      <c r="DT10" s="85"/>
    </row>
    <row r="11" spans="1:124" ht="11.25" customHeight="1" x14ac:dyDescent="0.25">
      <c r="A11" s="45" t="s">
        <v>21</v>
      </c>
      <c r="B11" s="46">
        <f t="shared" si="7"/>
        <v>44841</v>
      </c>
      <c r="C11" s="243" t="s">
        <v>84</v>
      </c>
      <c r="D11" s="116"/>
      <c r="E11" s="243" t="s">
        <v>84</v>
      </c>
      <c r="F11" s="116"/>
      <c r="G11" s="243" t="s">
        <v>84</v>
      </c>
      <c r="H11" s="116"/>
      <c r="I11" s="243" t="s">
        <v>84</v>
      </c>
      <c r="J11" s="116"/>
      <c r="K11" s="243" t="s">
        <v>84</v>
      </c>
      <c r="L11" s="116"/>
      <c r="M11" s="243" t="s">
        <v>84</v>
      </c>
      <c r="N11" s="116"/>
      <c r="O11" s="243" t="s">
        <v>84</v>
      </c>
      <c r="P11" s="116"/>
      <c r="Q11" s="243" t="s">
        <v>84</v>
      </c>
      <c r="R11" s="116"/>
      <c r="S11" s="243" t="s">
        <v>84</v>
      </c>
      <c r="T11" s="116"/>
      <c r="U11" s="28"/>
      <c r="V11" s="28"/>
      <c r="W11" s="28"/>
      <c r="X11" s="28"/>
      <c r="Y11" s="28"/>
      <c r="Z11" s="28"/>
      <c r="AA11" s="28"/>
      <c r="AB11" s="28"/>
      <c r="AC11" s="151"/>
      <c r="AD11" s="45" t="str">
        <f t="shared" si="2"/>
        <v>ven</v>
      </c>
      <c r="AE11" s="46">
        <f t="shared" si="3"/>
        <v>44841</v>
      </c>
      <c r="AF11" s="243" t="s">
        <v>84</v>
      </c>
      <c r="AG11" s="116"/>
      <c r="AH11" s="243" t="s">
        <v>84</v>
      </c>
      <c r="AI11" s="116"/>
      <c r="AJ11" s="243" t="s">
        <v>84</v>
      </c>
      <c r="AK11" s="116"/>
      <c r="AL11" s="243" t="s">
        <v>84</v>
      </c>
      <c r="AM11" s="116"/>
      <c r="AN11" s="243" t="s">
        <v>84</v>
      </c>
      <c r="AO11" s="116"/>
      <c r="AP11" s="243" t="s">
        <v>84</v>
      </c>
      <c r="AQ11" s="116"/>
      <c r="AR11" s="243" t="s">
        <v>84</v>
      </c>
      <c r="AS11" s="116"/>
      <c r="AT11" s="243" t="s">
        <v>84</v>
      </c>
      <c r="AU11" s="116"/>
      <c r="AV11" s="243" t="s">
        <v>84</v>
      </c>
      <c r="AW11" s="116"/>
      <c r="AX11" s="243" t="s">
        <v>84</v>
      </c>
      <c r="AY11" s="116"/>
      <c r="AZ11" s="243" t="s">
        <v>84</v>
      </c>
      <c r="BA11" s="116"/>
      <c r="BB11" s="28"/>
      <c r="BC11" s="28"/>
      <c r="BD11" s="243" t="s">
        <v>84</v>
      </c>
      <c r="BE11" s="116"/>
      <c r="BF11" s="243" t="s">
        <v>84</v>
      </c>
      <c r="BG11" s="116"/>
      <c r="BH11" s="243" t="s">
        <v>84</v>
      </c>
      <c r="BI11" s="116"/>
      <c r="BJ11" s="243" t="s">
        <v>84</v>
      </c>
      <c r="BK11" s="116"/>
      <c r="BL11" s="243" t="s">
        <v>84</v>
      </c>
      <c r="BM11" s="116"/>
      <c r="BN11" s="243" t="s">
        <v>84</v>
      </c>
      <c r="BO11" s="116"/>
      <c r="BP11" s="243" t="s">
        <v>84</v>
      </c>
      <c r="BQ11" s="116"/>
      <c r="BR11" s="243" t="s">
        <v>84</v>
      </c>
      <c r="BS11" s="116"/>
      <c r="BT11" s="243" t="s">
        <v>84</v>
      </c>
      <c r="BU11" s="116"/>
      <c r="BV11" s="243" t="s">
        <v>84</v>
      </c>
      <c r="BW11" s="116"/>
      <c r="BX11" s="28"/>
      <c r="BY11" s="28"/>
      <c r="BZ11" s="194"/>
      <c r="CA11" s="100" cm="1">
        <f t="array" ref="CA11">SUM(COUNTIFS(D11:AB11,{"Aspettativa";"Ex-accordo";"Ferie";"Malattia";"Esame";"Formazione"}))</f>
        <v>0</v>
      </c>
      <c r="CB11" s="100" cm="1">
        <f t="array" ref="CB11">SUM(COUNTIFS(AG11:BC11,{"Aspettativa";"Ex-accordo";"Ferie";"Malattia";"Esame";"Formazione"}))</f>
        <v>0</v>
      </c>
      <c r="CC11" s="100" cm="1">
        <f t="array" ref="CC11">SUM(COUNTIFS(BE11:BW11,{"Aspettativa";"Ex-accordo";"Ferie";"Malattia";"Esame";"Formazione"}))</f>
        <v>0</v>
      </c>
      <c r="CD11" s="99" t="str">
        <f t="shared" si="4"/>
        <v/>
      </c>
      <c r="CE11" s="100" cm="1">
        <f t="array" ref="CE11">SUM(COUNTIFS(D11:BY11,{"Aspettativa";"Ex-accordo";"Ferie";"Malattia";"Esame";"Formazione"}))</f>
        <v>0</v>
      </c>
      <c r="CF11" s="100">
        <f>IF(  TYPE(VLOOKUP($B11,Regole!$B$3:$C$49,2,0))=1,  VLOOKUP($B11,Regole!$B$3:$C$49,2,0),  IF(   TYPE(VLOOKUP(WEEKDAY($B11),Regole!$C$52:$D$58,2,0))=1,   IF(VLOOKUP(WEEKDAY($B11),Regole!$C$52:$D$58,2,0)&lt;&gt;0,   Regole!$H$13-VLOOKUP(WEEKDAY($B11),Regole!$C$52:$D$58,2,0),   " - "),  " - " )  )</f>
        <v>28</v>
      </c>
      <c r="CG11" s="100">
        <f t="shared" si="8"/>
        <v>30</v>
      </c>
      <c r="CH11" s="207" cm="1">
        <f t="array" ref="CH11">SUM(COUNTIFS(D11:AB11,{"Altro"}))</f>
        <v>0</v>
      </c>
      <c r="CI11" s="207" cm="1">
        <f t="array" ref="CI11">SUM(COUNTIFS(AG11:BC11,{"Altro"}))</f>
        <v>0</v>
      </c>
      <c r="CJ11" s="207" cm="1">
        <f t="array" ref="CJ11">SUM(COUNTIFS(BE11:BW11,{"Altro"}))</f>
        <v>0</v>
      </c>
      <c r="CK11" s="139" cm="1">
        <f t="array" ref="CK11">SUM(COUNTIFS(D11:AB11,{"Ridotto Ex-Acc";"Ridotto Ferie";"Ridotto Maternità"}))</f>
        <v>0</v>
      </c>
      <c r="CL11" s="139" cm="1">
        <f t="array" ref="CL11">SUM(COUNTIFS(AG11:BC11,{"Ridotto Ex-Acc";"Ridotto Ferie";"Ridotto Maternità"}))</f>
        <v>0</v>
      </c>
      <c r="CM11" s="139" cm="1">
        <f t="array" ref="CM11">SUM(COUNTIFS(BE11:BW11,{"Ridotto Ex-Acc";"Ridotto Ferie";"Ridotto Maternità"}))</f>
        <v>0</v>
      </c>
      <c r="CN11" s="204">
        <f>SUM(COUNTIFS(D11:BY11,{"Ridotto Ex-Acc";"Ridotto Ferie";"Ridotto Maternità"}))</f>
        <v>0</v>
      </c>
      <c r="CO11" s="80"/>
      <c r="CP11" s="194"/>
      <c r="CQ11" s="243" t="s">
        <v>84</v>
      </c>
      <c r="CR11" s="116"/>
      <c r="CS11" s="243" t="s">
        <v>84</v>
      </c>
      <c r="CT11" s="116"/>
      <c r="CU11" s="28"/>
      <c r="CV11" s="28"/>
      <c r="CW11" s="28"/>
      <c r="CX11" s="28"/>
      <c r="CY11" s="151"/>
      <c r="CZ11" s="45" t="str">
        <f t="shared" si="5"/>
        <v>ven</v>
      </c>
      <c r="DA11" s="45">
        <f t="shared" si="6"/>
        <v>44841</v>
      </c>
      <c r="DB11" s="243" t="s">
        <v>84</v>
      </c>
      <c r="DC11" s="116"/>
      <c r="DD11" s="243" t="s">
        <v>84</v>
      </c>
      <c r="DE11" s="116"/>
      <c r="DF11" s="243" t="s">
        <v>84</v>
      </c>
      <c r="DG11" s="116"/>
      <c r="DH11" s="243" t="s">
        <v>84</v>
      </c>
      <c r="DI11" s="116"/>
      <c r="DJ11" s="243" t="s">
        <v>84</v>
      </c>
      <c r="DK11" s="116"/>
      <c r="DL11" s="243" t="s">
        <v>84</v>
      </c>
      <c r="DM11" s="116"/>
      <c r="DN11" s="243" t="s">
        <v>84</v>
      </c>
      <c r="DO11" s="116"/>
      <c r="DP11" s="28"/>
      <c r="DQ11" s="28"/>
      <c r="DR11" s="28"/>
      <c r="DS11" s="80"/>
      <c r="DT11"/>
    </row>
    <row r="12" spans="1:124" ht="11.25" customHeight="1" x14ac:dyDescent="0.25">
      <c r="A12" s="45" t="s">
        <v>22</v>
      </c>
      <c r="B12" s="46">
        <f t="shared" si="7"/>
        <v>44842</v>
      </c>
      <c r="C12" s="243" t="s">
        <v>84</v>
      </c>
      <c r="D12" s="116"/>
      <c r="E12" s="243" t="s">
        <v>84</v>
      </c>
      <c r="F12" s="116"/>
      <c r="G12" s="243" t="s">
        <v>84</v>
      </c>
      <c r="H12" s="116"/>
      <c r="I12" s="243" t="s">
        <v>84</v>
      </c>
      <c r="J12" s="116"/>
      <c r="K12" s="243" t="s">
        <v>84</v>
      </c>
      <c r="L12" s="116"/>
      <c r="M12" s="243" t="s">
        <v>84</v>
      </c>
      <c r="N12" s="116"/>
      <c r="O12" s="243" t="s">
        <v>84</v>
      </c>
      <c r="P12" s="116"/>
      <c r="Q12" s="243" t="s">
        <v>84</v>
      </c>
      <c r="R12" s="116"/>
      <c r="S12" s="243" t="s">
        <v>84</v>
      </c>
      <c r="T12" s="116"/>
      <c r="U12" s="28"/>
      <c r="V12" s="28"/>
      <c r="W12" s="28"/>
      <c r="X12" s="28"/>
      <c r="Y12" s="28"/>
      <c r="Z12" s="28"/>
      <c r="AA12" s="28"/>
      <c r="AB12" s="28"/>
      <c r="AC12" s="151"/>
      <c r="AD12" s="45" t="str">
        <f t="shared" si="2"/>
        <v>sab</v>
      </c>
      <c r="AE12" s="46">
        <f t="shared" si="3"/>
        <v>44842</v>
      </c>
      <c r="AF12" s="243" t="s">
        <v>84</v>
      </c>
      <c r="AG12" s="116"/>
      <c r="AH12" s="243" t="s">
        <v>84</v>
      </c>
      <c r="AI12" s="116"/>
      <c r="AJ12" s="243" t="s">
        <v>84</v>
      </c>
      <c r="AK12" s="116"/>
      <c r="AL12" s="243" t="s">
        <v>84</v>
      </c>
      <c r="AM12" s="116"/>
      <c r="AN12" s="243" t="s">
        <v>84</v>
      </c>
      <c r="AO12" s="116"/>
      <c r="AP12" s="243" t="s">
        <v>84</v>
      </c>
      <c r="AQ12" s="116"/>
      <c r="AR12" s="243" t="s">
        <v>84</v>
      </c>
      <c r="AS12" s="116"/>
      <c r="AT12" s="243" t="s">
        <v>84</v>
      </c>
      <c r="AU12" s="116"/>
      <c r="AV12" s="243" t="s">
        <v>84</v>
      </c>
      <c r="AW12" s="116"/>
      <c r="AX12" s="243" t="s">
        <v>84</v>
      </c>
      <c r="AY12" s="116"/>
      <c r="AZ12" s="243" t="s">
        <v>84</v>
      </c>
      <c r="BA12" s="116"/>
      <c r="BB12" s="28"/>
      <c r="BC12" s="28"/>
      <c r="BD12" s="243" t="s">
        <v>84</v>
      </c>
      <c r="BE12" s="116"/>
      <c r="BF12" s="243" t="s">
        <v>84</v>
      </c>
      <c r="BG12" s="116"/>
      <c r="BH12" s="243" t="s">
        <v>84</v>
      </c>
      <c r="BI12" s="116"/>
      <c r="BJ12" s="243" t="s">
        <v>84</v>
      </c>
      <c r="BK12" s="116"/>
      <c r="BL12" s="243" t="s">
        <v>84</v>
      </c>
      <c r="BM12" s="116"/>
      <c r="BN12" s="243" t="s">
        <v>84</v>
      </c>
      <c r="BO12" s="116"/>
      <c r="BP12" s="243" t="s">
        <v>84</v>
      </c>
      <c r="BQ12" s="116"/>
      <c r="BR12" s="243" t="s">
        <v>84</v>
      </c>
      <c r="BS12" s="116"/>
      <c r="BT12" s="243" t="s">
        <v>84</v>
      </c>
      <c r="BU12" s="116"/>
      <c r="BV12" s="243" t="s">
        <v>84</v>
      </c>
      <c r="BW12" s="116"/>
      <c r="BX12" s="28"/>
      <c r="BY12" s="28"/>
      <c r="BZ12" s="194"/>
      <c r="CA12" s="100" cm="1">
        <f t="array" ref="CA12">SUM(COUNTIFS(D12:AB12,{"Aspettativa";"Ex-accordo";"Ferie";"Malattia";"Esame";"Formazione"}))</f>
        <v>0</v>
      </c>
      <c r="CB12" s="100" cm="1">
        <f t="array" ref="CB12">SUM(COUNTIFS(AG12:BC12,{"Aspettativa";"Ex-accordo";"Ferie";"Malattia";"Esame";"Formazione"}))</f>
        <v>0</v>
      </c>
      <c r="CC12" s="100" cm="1">
        <f t="array" ref="CC12">SUM(COUNTIFS(BE12:BW12,{"Aspettativa";"Ex-accordo";"Ferie";"Malattia";"Esame";"Formazione"}))</f>
        <v>0</v>
      </c>
      <c r="CD12" s="99" t="str">
        <f t="shared" si="4"/>
        <v/>
      </c>
      <c r="CE12" s="100" cm="1">
        <f t="array" ref="CE12">SUM(COUNTIFS(D12:BY12,{"Aspettativa";"Ex-accordo";"Ferie";"Malattia";"Esame";"Formazione"}))</f>
        <v>0</v>
      </c>
      <c r="CF12" s="100" t="str">
        <f>IF(  TYPE(VLOOKUP($B12,Regole!$B$3:$C$49,2,0))=1,  VLOOKUP($B12,Regole!$B$3:$C$49,2,0),  IF(   TYPE(VLOOKUP(WEEKDAY($B12),Regole!$C$52:$D$58,2,0))=1,   IF(VLOOKUP(WEEKDAY($B12),Regole!$C$52:$D$58,2,0)&lt;&gt;0,   Regole!$H$13-VLOOKUP(WEEKDAY($B12),Regole!$C$52:$D$58,2,0),   " - "),  " - " )  )</f>
        <v xml:space="preserve"> - </v>
      </c>
      <c r="CG12" s="100">
        <f t="shared" si="8"/>
        <v>30</v>
      </c>
      <c r="CH12" s="207" cm="1">
        <f t="array" ref="CH12">SUM(COUNTIFS(D12:AB12,{"Altro"}))</f>
        <v>0</v>
      </c>
      <c r="CI12" s="207" cm="1">
        <f t="array" ref="CI12">SUM(COUNTIFS(AG12:BC12,{"Altro"}))</f>
        <v>0</v>
      </c>
      <c r="CJ12" s="207" cm="1">
        <f t="array" ref="CJ12">SUM(COUNTIFS(BE12:BW12,{"Altro"}))</f>
        <v>0</v>
      </c>
      <c r="CK12" s="139" cm="1">
        <f t="array" ref="CK12">SUM(COUNTIFS(D12:AB12,{"Ridotto Ex-Acc";"Ridotto Ferie";"Ridotto Maternità"}))</f>
        <v>0</v>
      </c>
      <c r="CL12" s="139" cm="1">
        <f t="array" ref="CL12">SUM(COUNTIFS(AG12:BC12,{"Ridotto Ex-Acc";"Ridotto Ferie";"Ridotto Maternità"}))</f>
        <v>0</v>
      </c>
      <c r="CM12" s="139" cm="1">
        <f t="array" ref="CM12">SUM(COUNTIFS(BE12:BW12,{"Ridotto Ex-Acc";"Ridotto Ferie";"Ridotto Maternità"}))</f>
        <v>0</v>
      </c>
      <c r="CN12" s="139">
        <f>SUM(COUNTIFS(D12:BY12,{"Ridotto Ex-Acc";"Ridotto Ferie";"Ridotto Maternità"}))</f>
        <v>0</v>
      </c>
      <c r="CO12" s="80"/>
      <c r="CP12" s="194"/>
      <c r="CQ12" s="243" t="s">
        <v>84</v>
      </c>
      <c r="CR12" s="116"/>
      <c r="CS12" s="243" t="s">
        <v>84</v>
      </c>
      <c r="CT12" s="116"/>
      <c r="CU12" s="28"/>
      <c r="CV12" s="28"/>
      <c r="CW12" s="28"/>
      <c r="CX12" s="28"/>
      <c r="CY12" s="151"/>
      <c r="CZ12" s="45" t="str">
        <f t="shared" si="5"/>
        <v>sab</v>
      </c>
      <c r="DA12" s="45">
        <f t="shared" si="6"/>
        <v>44842</v>
      </c>
      <c r="DB12" s="243" t="s">
        <v>84</v>
      </c>
      <c r="DC12" s="116"/>
      <c r="DD12" s="243" t="s">
        <v>84</v>
      </c>
      <c r="DE12" s="116"/>
      <c r="DF12" s="243" t="s">
        <v>84</v>
      </c>
      <c r="DG12" s="116"/>
      <c r="DH12" s="243" t="s">
        <v>84</v>
      </c>
      <c r="DI12" s="116"/>
      <c r="DJ12" s="243" t="s">
        <v>84</v>
      </c>
      <c r="DK12" s="116"/>
      <c r="DL12" s="243" t="s">
        <v>84</v>
      </c>
      <c r="DM12" s="116"/>
      <c r="DN12" s="243" t="s">
        <v>84</v>
      </c>
      <c r="DO12" s="116"/>
      <c r="DP12" s="28"/>
      <c r="DQ12" s="28"/>
      <c r="DR12" s="28"/>
      <c r="DS12" s="19"/>
      <c r="DT12" s="85"/>
    </row>
    <row r="13" spans="1:124" s="194" customFormat="1" ht="11.25" customHeight="1" x14ac:dyDescent="0.2">
      <c r="A13" s="26"/>
      <c r="B13" s="48">
        <f t="shared" si="7"/>
        <v>44843</v>
      </c>
      <c r="C13" s="259" t="s">
        <v>40</v>
      </c>
      <c r="D13" s="260"/>
      <c r="E13" s="259" t="s">
        <v>40</v>
      </c>
      <c r="F13" s="260"/>
      <c r="G13" s="259" t="s">
        <v>40</v>
      </c>
      <c r="H13" s="260"/>
      <c r="I13" s="259" t="s">
        <v>40</v>
      </c>
      <c r="J13" s="260"/>
      <c r="K13" s="259" t="s">
        <v>40</v>
      </c>
      <c r="L13" s="260"/>
      <c r="M13" s="259" t="s">
        <v>40</v>
      </c>
      <c r="N13" s="260"/>
      <c r="O13" s="259" t="s">
        <v>40</v>
      </c>
      <c r="P13" s="260"/>
      <c r="Q13" s="259" t="s">
        <v>40</v>
      </c>
      <c r="R13" s="260"/>
      <c r="S13" s="259" t="s">
        <v>40</v>
      </c>
      <c r="T13" s="260"/>
      <c r="U13" s="119" t="s">
        <v>40</v>
      </c>
      <c r="V13" s="119" t="s">
        <v>40</v>
      </c>
      <c r="W13" s="119" t="s">
        <v>40</v>
      </c>
      <c r="X13" s="119" t="s">
        <v>40</v>
      </c>
      <c r="Y13" s="119" t="s">
        <v>40</v>
      </c>
      <c r="Z13" s="119" t="s">
        <v>40</v>
      </c>
      <c r="AA13" s="119" t="s">
        <v>40</v>
      </c>
      <c r="AB13" s="119" t="s">
        <v>40</v>
      </c>
      <c r="AC13" s="152"/>
      <c r="AD13" s="26" t="str">
        <f t="shared" si="2"/>
        <v/>
      </c>
      <c r="AE13" s="48">
        <f t="shared" si="3"/>
        <v>44843</v>
      </c>
      <c r="AF13" s="259" t="s">
        <v>40</v>
      </c>
      <c r="AG13" s="260"/>
      <c r="AH13" s="259" t="s">
        <v>40</v>
      </c>
      <c r="AI13" s="260"/>
      <c r="AJ13" s="259" t="s">
        <v>40</v>
      </c>
      <c r="AK13" s="260"/>
      <c r="AL13" s="259" t="s">
        <v>40</v>
      </c>
      <c r="AM13" s="260"/>
      <c r="AN13" s="259" t="s">
        <v>40</v>
      </c>
      <c r="AO13" s="260"/>
      <c r="AP13" s="259" t="s">
        <v>40</v>
      </c>
      <c r="AQ13" s="260"/>
      <c r="AR13" s="259" t="s">
        <v>40</v>
      </c>
      <c r="AS13" s="260"/>
      <c r="AT13" s="259" t="s">
        <v>40</v>
      </c>
      <c r="AU13" s="260"/>
      <c r="AV13" s="259" t="s">
        <v>40</v>
      </c>
      <c r="AW13" s="260"/>
      <c r="AX13" s="259" t="s">
        <v>40</v>
      </c>
      <c r="AY13" s="260"/>
      <c r="AZ13" s="259" t="s">
        <v>40</v>
      </c>
      <c r="BA13" s="260"/>
      <c r="BB13" s="120" t="s">
        <v>40</v>
      </c>
      <c r="BC13" s="120" t="s">
        <v>40</v>
      </c>
      <c r="BD13" s="259" t="s">
        <v>40</v>
      </c>
      <c r="BE13" s="260"/>
      <c r="BF13" s="259" t="s">
        <v>40</v>
      </c>
      <c r="BG13" s="260"/>
      <c r="BH13" s="259" t="s">
        <v>40</v>
      </c>
      <c r="BI13" s="260"/>
      <c r="BJ13" s="259" t="s">
        <v>40</v>
      </c>
      <c r="BK13" s="260"/>
      <c r="BL13" s="259" t="s">
        <v>40</v>
      </c>
      <c r="BM13" s="260"/>
      <c r="BN13" s="259" t="s">
        <v>40</v>
      </c>
      <c r="BO13" s="260"/>
      <c r="BP13" s="259" t="s">
        <v>40</v>
      </c>
      <c r="BQ13" s="260"/>
      <c r="BR13" s="259" t="s">
        <v>40</v>
      </c>
      <c r="BS13" s="260"/>
      <c r="BT13" s="259" t="s">
        <v>40</v>
      </c>
      <c r="BU13" s="260"/>
      <c r="BV13" s="259" t="s">
        <v>40</v>
      </c>
      <c r="BW13" s="260"/>
      <c r="BX13" s="120" t="s">
        <v>40</v>
      </c>
      <c r="BY13" s="121" t="s">
        <v>40</v>
      </c>
      <c r="CF13" s="89"/>
      <c r="CG13" s="205"/>
      <c r="CH13" s="205"/>
      <c r="CI13" s="205"/>
      <c r="CJ13" s="205"/>
      <c r="CM13" s="89"/>
      <c r="CN13" s="89"/>
      <c r="CQ13" s="259" t="s">
        <v>40</v>
      </c>
      <c r="CR13" s="260"/>
      <c r="CS13" s="259" t="s">
        <v>40</v>
      </c>
      <c r="CT13" s="260"/>
      <c r="CU13" s="120" t="s">
        <v>40</v>
      </c>
      <c r="CV13" s="120" t="s">
        <v>40</v>
      </c>
      <c r="CW13" s="120" t="s">
        <v>40</v>
      </c>
      <c r="CX13" s="120" t="s">
        <v>40</v>
      </c>
      <c r="CY13" s="151"/>
      <c r="CZ13" s="26" t="str">
        <f t="shared" si="5"/>
        <v/>
      </c>
      <c r="DA13" s="135">
        <f t="shared" si="6"/>
        <v>44843</v>
      </c>
      <c r="DB13" s="259" t="s">
        <v>40</v>
      </c>
      <c r="DC13" s="260"/>
      <c r="DD13" s="259" t="s">
        <v>40</v>
      </c>
      <c r="DE13" s="260"/>
      <c r="DF13" s="259" t="s">
        <v>40</v>
      </c>
      <c r="DG13" s="260"/>
      <c r="DH13" s="259" t="s">
        <v>40</v>
      </c>
      <c r="DI13" s="260"/>
      <c r="DJ13" s="259" t="s">
        <v>40</v>
      </c>
      <c r="DK13" s="260"/>
      <c r="DL13" s="259" t="s">
        <v>40</v>
      </c>
      <c r="DM13" s="260"/>
      <c r="DN13" s="259" t="s">
        <v>40</v>
      </c>
      <c r="DO13" s="260"/>
      <c r="DP13" s="121" t="s">
        <v>40</v>
      </c>
      <c r="DQ13" s="121" t="s">
        <v>40</v>
      </c>
      <c r="DR13" s="121" t="s">
        <v>40</v>
      </c>
    </row>
    <row r="14" spans="1:124" ht="11.25" customHeight="1" x14ac:dyDescent="0.25">
      <c r="A14" s="194"/>
      <c r="B14" s="194"/>
      <c r="C14" s="194"/>
      <c r="D14" s="194"/>
      <c r="E14" s="194"/>
      <c r="F14" s="194"/>
      <c r="G14" s="194"/>
      <c r="H14" s="194"/>
      <c r="I14" s="194"/>
      <c r="J14" s="194"/>
      <c r="K14" s="194"/>
      <c r="L14" s="194"/>
      <c r="M14" s="194"/>
      <c r="N14" s="194"/>
      <c r="O14" s="194"/>
      <c r="P14" s="194"/>
      <c r="Q14" s="194"/>
      <c r="R14" s="194"/>
      <c r="S14" s="194"/>
      <c r="T14" s="194"/>
      <c r="U14" s="194"/>
      <c r="V14" s="194"/>
      <c r="W14" s="194"/>
      <c r="X14" s="194"/>
      <c r="Y14" s="194"/>
      <c r="Z14" s="194"/>
      <c r="AA14" s="194"/>
      <c r="AB14" s="194"/>
      <c r="AC14" s="141"/>
      <c r="AD14" s="194"/>
      <c r="AE14" s="194"/>
      <c r="AF14" s="194"/>
      <c r="AG14" s="194"/>
      <c r="AH14" s="194"/>
      <c r="AI14" s="194"/>
      <c r="AJ14" s="194"/>
      <c r="AK14" s="194"/>
      <c r="AL14" s="194"/>
      <c r="AM14" s="194"/>
      <c r="AN14" s="194"/>
      <c r="AO14" s="194"/>
      <c r="AP14" s="194"/>
      <c r="AQ14" s="194"/>
      <c r="AR14" s="194"/>
      <c r="AS14" s="194"/>
      <c r="AT14" s="194"/>
      <c r="AU14" s="194"/>
      <c r="AV14" s="194"/>
      <c r="AW14" s="194"/>
      <c r="AX14" s="194"/>
      <c r="AY14" s="194"/>
      <c r="AZ14" s="194"/>
      <c r="BA14" s="194"/>
      <c r="BB14" s="194"/>
      <c r="BC14" s="194"/>
      <c r="BD14" s="194"/>
      <c r="BE14" s="194"/>
      <c r="BF14" s="194"/>
      <c r="BG14" s="194"/>
      <c r="BH14" s="194"/>
      <c r="BI14" s="194"/>
      <c r="BJ14" s="194"/>
      <c r="BK14" s="194"/>
      <c r="BL14" s="194"/>
      <c r="BM14" s="194"/>
      <c r="BN14" s="194"/>
      <c r="BO14" s="194"/>
      <c r="BP14" s="194"/>
      <c r="BQ14" s="194"/>
      <c r="BR14" s="194"/>
      <c r="BS14" s="194"/>
      <c r="BT14" s="194"/>
      <c r="BU14" s="194"/>
      <c r="BV14" s="194"/>
      <c r="BW14" s="194"/>
      <c r="BX14" s="194"/>
      <c r="BY14" s="194"/>
      <c r="BZ14" s="194"/>
      <c r="CA14" s="98"/>
      <c r="CB14" s="98"/>
      <c r="CC14" s="194"/>
      <c r="CD14" s="98"/>
      <c r="CE14" s="194"/>
      <c r="CF14" s="194"/>
      <c r="CG14" s="194"/>
      <c r="CH14" s="194"/>
      <c r="CI14" s="194"/>
      <c r="CJ14" s="194"/>
      <c r="CK14" s="98"/>
      <c r="CL14" s="194"/>
      <c r="CM14" s="194"/>
      <c r="CN14" s="194"/>
      <c r="CO14" s="194"/>
      <c r="CP14" s="194"/>
      <c r="CQ14" s="194"/>
      <c r="CR14" s="194"/>
      <c r="CS14" s="194"/>
      <c r="CT14" s="194"/>
      <c r="CU14" s="194"/>
      <c r="CV14" s="194"/>
      <c r="CW14" s="194"/>
      <c r="CX14" s="194"/>
      <c r="CY14" s="194"/>
      <c r="CZ14" s="194"/>
      <c r="DA14" s="194"/>
      <c r="DB14" s="194"/>
      <c r="DC14" s="194"/>
      <c r="DD14" s="194"/>
      <c r="DE14" s="194"/>
      <c r="DF14" s="194"/>
      <c r="DG14" s="194"/>
      <c r="DH14" s="194"/>
      <c r="DI14" s="194"/>
      <c r="DJ14" s="194"/>
      <c r="DK14" s="194"/>
      <c r="DL14" s="194"/>
      <c r="DM14" s="194"/>
      <c r="DN14" s="194"/>
      <c r="DO14" s="194"/>
      <c r="DP14" s="194"/>
      <c r="DQ14" s="194"/>
      <c r="DR14" s="194"/>
      <c r="DS14" s="194"/>
    </row>
    <row r="15" spans="1:124" ht="11.25" customHeight="1" x14ac:dyDescent="0.25">
      <c r="A15" s="194"/>
      <c r="B15" s="194"/>
      <c r="C15" s="194"/>
      <c r="D15" s="194"/>
      <c r="E15" s="194"/>
      <c r="F15" s="194"/>
      <c r="G15" s="194"/>
      <c r="H15" s="194"/>
      <c r="I15" s="194"/>
      <c r="J15" s="194"/>
      <c r="K15" s="194"/>
      <c r="L15" s="194"/>
      <c r="M15" s="194"/>
      <c r="N15" s="194"/>
      <c r="O15" s="194"/>
      <c r="P15" s="194"/>
      <c r="Q15" s="194"/>
      <c r="R15" s="194"/>
      <c r="S15" s="194"/>
      <c r="T15" s="194"/>
      <c r="U15" s="194"/>
      <c r="V15" s="194"/>
      <c r="W15" s="194"/>
      <c r="X15" s="194"/>
      <c r="Y15" s="194"/>
      <c r="Z15" s="194"/>
      <c r="AA15" s="194"/>
      <c r="AB15" s="194"/>
      <c r="AC15" s="141"/>
      <c r="AD15" s="194"/>
      <c r="AE15" s="194"/>
      <c r="AF15" s="194"/>
      <c r="AG15" s="194"/>
      <c r="AH15" s="194"/>
      <c r="AI15" s="194"/>
      <c r="AJ15" s="194"/>
      <c r="AK15" s="194"/>
      <c r="AL15" s="194"/>
      <c r="AM15" s="194"/>
      <c r="AN15" s="194"/>
      <c r="AO15" s="194"/>
      <c r="AP15" s="194"/>
      <c r="AQ15" s="194"/>
      <c r="AR15" s="194"/>
      <c r="AS15" s="194"/>
      <c r="AT15" s="194"/>
      <c r="AU15" s="194"/>
      <c r="AV15" s="194"/>
      <c r="AW15" s="194"/>
      <c r="AX15" s="194"/>
      <c r="AY15" s="194"/>
      <c r="AZ15" s="194"/>
      <c r="BA15" s="194"/>
      <c r="BB15" s="194"/>
      <c r="BC15" s="194"/>
      <c r="BD15" s="194"/>
      <c r="BE15" s="194"/>
      <c r="BF15" s="194"/>
      <c r="BG15" s="194"/>
      <c r="BH15" s="194"/>
      <c r="BI15" s="194"/>
      <c r="BJ15" s="194"/>
      <c r="BK15" s="194"/>
      <c r="BL15" s="194"/>
      <c r="BM15" s="194"/>
      <c r="BN15" s="194"/>
      <c r="BO15" s="194"/>
      <c r="BP15" s="194"/>
      <c r="BQ15" s="194"/>
      <c r="BR15" s="194"/>
      <c r="BS15" s="194"/>
      <c r="BT15" s="194"/>
      <c r="BU15" s="194"/>
      <c r="BV15" s="194"/>
      <c r="BW15" s="194"/>
      <c r="BX15" s="194"/>
      <c r="BY15" s="194"/>
      <c r="BZ15" s="194"/>
      <c r="CA15" s="94"/>
      <c r="CB15" s="94"/>
      <c r="CC15" s="88" t="str">
        <f>IF(   TYPE(VLOOKUP($B15,Regole!#REF!,2,0))=1,   VLOOKUP($B15,Regole!#REF!,2,0),   IF(    TYPE(VLOOKUP(WEEKDAY($B15),Regole!#REF!,2,0))=1,    IF(VLOOKUP(WEEKDAY($B15),Regole!#REF!,2,0)&lt;&gt;0, Regole!#REF!-VLOOKUP(WEEKDAY($B15),Regole!#REF!,2,0), ""),    ""   ) )</f>
        <v/>
      </c>
      <c r="CD15" s="94"/>
      <c r="CE15" s="88" t="str">
        <f>IF(   TYPE(VLOOKUP($B15,Regole!#REF!,2,0))=1,   VLOOKUP($B15,Regole!#REF!,2,0),   IF(    TYPE(VLOOKUP(WEEKDAY($B15),Regole!#REF!,2,0))=1,    IF(VLOOKUP(WEEKDAY($B15),Regole!#REF!,2,0)&lt;&gt;0, Regole!#REF!-VLOOKUP(WEEKDAY($B15),Regole!#REF!,2,0), ""),    ""   ) )</f>
        <v/>
      </c>
      <c r="CF15" s="88"/>
      <c r="CG15" s="88"/>
      <c r="CH15" s="88"/>
      <c r="CI15" s="88"/>
      <c r="CJ15" s="88"/>
      <c r="CK15" s="94"/>
      <c r="CL15" s="88" t="str">
        <f>IF(   TYPE(VLOOKUP($B15,Regole!#REF!,2,0))=1,   VLOOKUP($B15,Regole!#REF!,2,0),   IF(    TYPE(VLOOKUP(WEEKDAY($B15),Regole!#REF!,2,0))=1,    IF(VLOOKUP(WEEKDAY($B15),Regole!#REF!,2,0)&lt;&gt;0, Regole!#REF!-VLOOKUP(WEEKDAY($B15),Regole!#REF!,2,0), ""),    ""   ) )</f>
        <v/>
      </c>
      <c r="CM15" s="88"/>
      <c r="CN15" s="88"/>
      <c r="CO15" s="194"/>
      <c r="CP15" s="194"/>
      <c r="CQ15" s="194"/>
      <c r="CR15" s="194"/>
      <c r="CS15" s="194"/>
      <c r="CT15" s="194"/>
      <c r="CU15" s="194"/>
      <c r="CV15" s="194"/>
      <c r="CW15" s="194"/>
      <c r="CX15" s="194"/>
      <c r="CY15" s="194"/>
      <c r="CZ15" s="194"/>
      <c r="DA15" s="194"/>
      <c r="DB15" s="194"/>
      <c r="DC15" s="194"/>
      <c r="DD15" s="194"/>
      <c r="DE15" s="194"/>
      <c r="DF15" s="194"/>
      <c r="DG15" s="194"/>
      <c r="DH15" s="194"/>
      <c r="DI15" s="194"/>
      <c r="DJ15" s="194"/>
      <c r="DK15" s="194"/>
      <c r="DL15" s="194"/>
      <c r="DM15" s="194"/>
      <c r="DN15" s="194"/>
      <c r="DO15" s="194"/>
      <c r="DP15" s="194"/>
      <c r="DQ15" s="194"/>
      <c r="DR15" s="194"/>
      <c r="DS15" s="97"/>
    </row>
    <row r="16" spans="1:124" ht="11.25" customHeight="1" x14ac:dyDescent="0.25">
      <c r="A16" s="45" t="s">
        <v>17</v>
      </c>
      <c r="B16" s="46">
        <f>B13+1</f>
        <v>44844</v>
      </c>
      <c r="C16" s="243" t="s">
        <v>84</v>
      </c>
      <c r="D16" s="234"/>
      <c r="E16" s="243" t="s">
        <v>84</v>
      </c>
      <c r="F16" s="234"/>
      <c r="G16" s="243" t="s">
        <v>84</v>
      </c>
      <c r="H16" s="234"/>
      <c r="I16" s="243" t="s">
        <v>84</v>
      </c>
      <c r="J16" s="234"/>
      <c r="K16" s="243" t="s">
        <v>84</v>
      </c>
      <c r="L16" s="234"/>
      <c r="M16" s="243" t="s">
        <v>84</v>
      </c>
      <c r="N16" s="234"/>
      <c r="O16" s="243" t="s">
        <v>84</v>
      </c>
      <c r="P16" s="234"/>
      <c r="Q16" s="243" t="s">
        <v>84</v>
      </c>
      <c r="R16" s="234"/>
      <c r="S16" s="243" t="s">
        <v>84</v>
      </c>
      <c r="T16" s="234"/>
      <c r="U16" s="28"/>
      <c r="V16" s="28"/>
      <c r="W16" s="154"/>
      <c r="X16" s="154"/>
      <c r="Y16" s="154"/>
      <c r="Z16" s="116"/>
      <c r="AA16" s="28"/>
      <c r="AB16" s="28"/>
      <c r="AC16" s="151"/>
      <c r="AD16" s="45" t="str">
        <f t="shared" ref="AD16:AD31" si="9">IF($A16&lt;&gt;"",$A16,"")</f>
        <v>lun</v>
      </c>
      <c r="AE16" s="46">
        <f t="shared" ref="AE16:AE31" si="10">IF($B16&lt;&gt;"",$B16,"")</f>
        <v>44844</v>
      </c>
      <c r="AF16" s="46" t="s">
        <v>84</v>
      </c>
      <c r="AG16" s="116"/>
      <c r="AH16" s="46" t="s">
        <v>84</v>
      </c>
      <c r="AI16" s="116"/>
      <c r="AJ16" s="46" t="s">
        <v>84</v>
      </c>
      <c r="AK16" s="116"/>
      <c r="AL16" s="46" t="s">
        <v>84</v>
      </c>
      <c r="AM16" s="116"/>
      <c r="AN16" s="46" t="s">
        <v>84</v>
      </c>
      <c r="AO16" s="116"/>
      <c r="AP16" s="46" t="s">
        <v>84</v>
      </c>
      <c r="AQ16" s="116"/>
      <c r="AR16" s="46" t="s">
        <v>84</v>
      </c>
      <c r="AS16" s="116"/>
      <c r="AT16" s="46" t="s">
        <v>84</v>
      </c>
      <c r="AU16" s="116"/>
      <c r="AV16" s="46" t="s">
        <v>84</v>
      </c>
      <c r="AW16" s="116"/>
      <c r="AX16" s="46" t="s">
        <v>84</v>
      </c>
      <c r="AY16" s="116"/>
      <c r="AZ16" s="46" t="s">
        <v>84</v>
      </c>
      <c r="BA16" s="116"/>
      <c r="BB16" s="46" t="s">
        <v>84</v>
      </c>
      <c r="BC16" s="116"/>
      <c r="BD16" s="46" t="s">
        <v>84</v>
      </c>
      <c r="BE16" s="116"/>
      <c r="BF16" s="46" t="s">
        <v>84</v>
      </c>
      <c r="BG16" s="116"/>
      <c r="BH16" s="46" t="s">
        <v>84</v>
      </c>
      <c r="BI16" s="116"/>
      <c r="BJ16" s="46" t="s">
        <v>84</v>
      </c>
      <c r="BK16" s="116"/>
      <c r="BL16" s="46" t="s">
        <v>84</v>
      </c>
      <c r="BM16" s="116"/>
      <c r="BN16" s="46" t="s">
        <v>84</v>
      </c>
      <c r="BO16" s="116"/>
      <c r="BP16" s="46" t="s">
        <v>84</v>
      </c>
      <c r="BQ16" s="116"/>
      <c r="BR16" s="46" t="s">
        <v>84</v>
      </c>
      <c r="BS16" s="116"/>
      <c r="BT16" s="46" t="s">
        <v>84</v>
      </c>
      <c r="BU16" s="116"/>
      <c r="BV16" s="46" t="s">
        <v>84</v>
      </c>
      <c r="BW16" s="116"/>
      <c r="BX16" s="28"/>
      <c r="BY16" s="28"/>
      <c r="BZ16" s="194"/>
      <c r="CA16" s="100" cm="1">
        <f t="array" ref="CA16">SUM(COUNTIFS(D16:AB16,{"Aspettativa";"Ex-accordo";"Ferie";"Malattia";"Esame";"Formazione"}))</f>
        <v>0</v>
      </c>
      <c r="CB16" s="100" cm="1">
        <f t="array" ref="CB16">SUM(COUNTIFS(AG16:BC16,{"Aspettativa";"Ex-accordo";"Ferie";"Malattia";"Esame";"Formazione"}))</f>
        <v>0</v>
      </c>
      <c r="CC16" s="100" cm="1">
        <f t="array" ref="CC16">SUM(COUNTIFS(BE16:BW16,{"Aspettativa";"Ex-accordo";"Ferie";"Malattia";"Esame";"Formazione"}))</f>
        <v>0</v>
      </c>
      <c r="CD16" s="23" t="str">
        <f t="shared" ref="CD16:CD21" si="11">IF(CE16&gt;$CN$2-N(CF16),"!!!","")</f>
        <v/>
      </c>
      <c r="CE16" s="158" cm="1">
        <f t="array" ref="CE16">SUM(COUNTIFS(D16:BY16,{"Aspettativa";"Ex-accordo";"Ferie";"Malattia";"Esame";"Formazione"}))</f>
        <v>0</v>
      </c>
      <c r="CF16" s="158">
        <f>IF(  TYPE(VLOOKUP($B16,Regole!$B$3:$C$49,2,0))=1,  VLOOKUP($B16,Regole!$B$3:$C$49,2,0),  IF(   TYPE(VLOOKUP(WEEKDAY($B16),Regole!$C$52:$D$58,2,0))=1,   IF(VLOOKUP(WEEKDAY($B16),Regole!$C$52:$D$58,2,0)&lt;&gt;0,   Regole!$H$13-VLOOKUP(WEEKDAY($B16),Regole!$C$52:$D$58,2,0),   " - "),  " - " )  )</f>
        <v>28</v>
      </c>
      <c r="CG16" s="100">
        <f t="shared" ref="CG16:CG21" si="12">$CN$2-CE16</f>
        <v>30</v>
      </c>
      <c r="CH16" s="207" cm="1">
        <f t="array" ref="CH16">SUM(COUNTIFS(D16:AB16,{"Altro"}))</f>
        <v>0</v>
      </c>
      <c r="CI16" s="207" cm="1">
        <f t="array" ref="CI16">SUM(COUNTIFS(AG16:BC16,{"Altro"}))</f>
        <v>0</v>
      </c>
      <c r="CJ16" s="207" cm="1">
        <f t="array" ref="CJ16">SUM(COUNTIFS(BE16:BW16,{"Altro"}))</f>
        <v>0</v>
      </c>
      <c r="CK16" s="139" cm="1">
        <f t="array" ref="CK16">SUM(COUNTIFS(D16:AB16,{"Ridotto Ex-Acc";"Ridotto Ferie";"Ridotto Maternità"}))</f>
        <v>0</v>
      </c>
      <c r="CL16" s="139" cm="1">
        <f t="array" ref="CL16">SUM(COUNTIFS(AG16:BC16,{"Ridotto Ex-Acc";"Ridotto Ferie";"Ridotto Maternità"}))</f>
        <v>0</v>
      </c>
      <c r="CM16" s="139" cm="1">
        <f t="array" ref="CM16">SUM(COUNTIFS(BE16:BW16,{"Ridotto Ex-Acc";"Ridotto Ferie";"Ridotto Maternità"}))</f>
        <v>0</v>
      </c>
      <c r="CN16" s="140">
        <f>SUM(COUNTIFS(D16:BY16,{"Ridotto Ex-Acc";"Ridotto Ferie";"Ridotto Maternità"}))</f>
        <v>0</v>
      </c>
      <c r="CO16" s="6"/>
      <c r="CP16" s="194"/>
      <c r="CQ16" s="46" t="s">
        <v>84</v>
      </c>
      <c r="CR16" s="116"/>
      <c r="CS16" s="243" t="s">
        <v>84</v>
      </c>
      <c r="CT16" s="116"/>
      <c r="CU16" s="28"/>
      <c r="CV16" s="28"/>
      <c r="CW16" s="28"/>
      <c r="CX16" s="28"/>
      <c r="CY16" s="194"/>
      <c r="CZ16" s="45" t="str">
        <f t="shared" ref="CZ16:CZ22" si="13">IF($A16&lt;&gt;"",$A16,"")</f>
        <v>lun</v>
      </c>
      <c r="DA16" s="45">
        <f t="shared" ref="DA16:DA22" si="14">IF($B16&lt;&gt;"",$B16,"")</f>
        <v>44844</v>
      </c>
      <c r="DB16" s="243" t="s">
        <v>84</v>
      </c>
      <c r="DC16" s="116"/>
      <c r="DD16" s="243" t="s">
        <v>84</v>
      </c>
      <c r="DE16" s="116"/>
      <c r="DF16" s="243" t="s">
        <v>84</v>
      </c>
      <c r="DG16" s="116"/>
      <c r="DH16" s="243" t="s">
        <v>84</v>
      </c>
      <c r="DI16" s="116"/>
      <c r="DJ16" s="243" t="s">
        <v>84</v>
      </c>
      <c r="DK16" s="116"/>
      <c r="DL16" s="243" t="s">
        <v>84</v>
      </c>
      <c r="DM16" s="116"/>
      <c r="DN16" s="243" t="s">
        <v>84</v>
      </c>
      <c r="DO16" s="116"/>
      <c r="DP16" s="28"/>
      <c r="DQ16" s="28"/>
      <c r="DR16" s="28"/>
      <c r="DS16" s="104"/>
      <c r="DT16" s="85"/>
    </row>
    <row r="17" spans="1:124" ht="11.25" customHeight="1" x14ac:dyDescent="0.25">
      <c r="A17" s="45" t="s">
        <v>18</v>
      </c>
      <c r="B17" s="46">
        <f t="shared" ref="B17:B22" si="15">B16+1</f>
        <v>44845</v>
      </c>
      <c r="C17" s="243" t="s">
        <v>84</v>
      </c>
      <c r="D17" s="234"/>
      <c r="E17" s="243" t="s">
        <v>84</v>
      </c>
      <c r="F17" s="234"/>
      <c r="G17" s="243" t="s">
        <v>84</v>
      </c>
      <c r="H17" s="234"/>
      <c r="I17" s="243" t="s">
        <v>84</v>
      </c>
      <c r="J17" s="234"/>
      <c r="K17" s="243" t="s">
        <v>84</v>
      </c>
      <c r="L17" s="234"/>
      <c r="M17" s="243" t="s">
        <v>84</v>
      </c>
      <c r="N17" s="234"/>
      <c r="O17" s="243" t="s">
        <v>84</v>
      </c>
      <c r="P17" s="234"/>
      <c r="Q17" s="243" t="s">
        <v>84</v>
      </c>
      <c r="R17" s="234"/>
      <c r="S17" s="243" t="s">
        <v>84</v>
      </c>
      <c r="T17" s="234"/>
      <c r="U17" s="28"/>
      <c r="V17" s="28"/>
      <c r="W17" s="154"/>
      <c r="X17" s="154"/>
      <c r="Y17" s="154"/>
      <c r="Z17" s="116"/>
      <c r="AA17" s="28"/>
      <c r="AB17" s="28"/>
      <c r="AC17" s="151"/>
      <c r="AD17" s="45" t="str">
        <f t="shared" si="9"/>
        <v>mar</v>
      </c>
      <c r="AE17" s="46">
        <f t="shared" si="10"/>
        <v>44845</v>
      </c>
      <c r="AF17" s="46" t="s">
        <v>84</v>
      </c>
      <c r="AG17" s="116"/>
      <c r="AH17" s="46" t="s">
        <v>84</v>
      </c>
      <c r="AI17" s="116"/>
      <c r="AJ17" s="46" t="s">
        <v>84</v>
      </c>
      <c r="AK17" s="116"/>
      <c r="AL17" s="46" t="s">
        <v>84</v>
      </c>
      <c r="AM17" s="116"/>
      <c r="AN17" s="46" t="s">
        <v>84</v>
      </c>
      <c r="AO17" s="116"/>
      <c r="AP17" s="46" t="s">
        <v>84</v>
      </c>
      <c r="AQ17" s="116"/>
      <c r="AR17" s="46" t="s">
        <v>84</v>
      </c>
      <c r="AS17" s="116"/>
      <c r="AT17" s="46" t="s">
        <v>84</v>
      </c>
      <c r="AU17" s="116"/>
      <c r="AV17" s="46" t="s">
        <v>84</v>
      </c>
      <c r="AW17" s="116"/>
      <c r="AX17" s="46" t="s">
        <v>84</v>
      </c>
      <c r="AY17" s="116"/>
      <c r="AZ17" s="46" t="s">
        <v>84</v>
      </c>
      <c r="BA17" s="116"/>
      <c r="BB17" s="46" t="s">
        <v>84</v>
      </c>
      <c r="BC17" s="116"/>
      <c r="BD17" s="46" t="s">
        <v>84</v>
      </c>
      <c r="BE17" s="116"/>
      <c r="BF17" s="46" t="s">
        <v>84</v>
      </c>
      <c r="BG17" s="116"/>
      <c r="BH17" s="46" t="s">
        <v>84</v>
      </c>
      <c r="BI17" s="116"/>
      <c r="BJ17" s="46" t="s">
        <v>84</v>
      </c>
      <c r="BK17" s="116"/>
      <c r="BL17" s="46" t="s">
        <v>84</v>
      </c>
      <c r="BM17" s="116"/>
      <c r="BN17" s="46" t="s">
        <v>84</v>
      </c>
      <c r="BO17" s="116"/>
      <c r="BP17" s="46" t="s">
        <v>84</v>
      </c>
      <c r="BQ17" s="116"/>
      <c r="BR17" s="46" t="s">
        <v>84</v>
      </c>
      <c r="BS17" s="116"/>
      <c r="BT17" s="46" t="s">
        <v>84</v>
      </c>
      <c r="BU17" s="116"/>
      <c r="BV17" s="46" t="s">
        <v>84</v>
      </c>
      <c r="BW17" s="116"/>
      <c r="BX17" s="28"/>
      <c r="BY17" s="28"/>
      <c r="BZ17" s="194"/>
      <c r="CA17" s="100" cm="1">
        <f t="array" ref="CA17">SUM(COUNTIFS(D17:AB17,{"Aspettativa";"Ex-accordo";"Ferie";"Malattia";"Esame";"Formazione"}))</f>
        <v>0</v>
      </c>
      <c r="CB17" s="100" cm="1">
        <f t="array" ref="CB17">SUM(COUNTIFS(AG17:BC17,{"Aspettativa";"Ex-accordo";"Ferie";"Malattia";"Esame";"Formazione"}))</f>
        <v>0</v>
      </c>
      <c r="CC17" s="100" cm="1">
        <f t="array" ref="CC17">SUM(COUNTIFS(BE17:BW17,{"Aspettativa";"Ex-accordo";"Ferie";"Malattia";"Esame";"Formazione"}))</f>
        <v>0</v>
      </c>
      <c r="CD17" s="23" t="str">
        <f t="shared" si="11"/>
        <v/>
      </c>
      <c r="CE17" s="158" cm="1">
        <f t="array" ref="CE17">SUM(COUNTIFS(D17:BY17,{"Aspettativa";"Ex-accordo";"Ferie";"Malattia";"Esame";"Formazione"}))</f>
        <v>0</v>
      </c>
      <c r="CF17" s="158">
        <f>IF(  TYPE(VLOOKUP($B17,Regole!$B$3:$C$49,2,0))=1,  VLOOKUP($B17,Regole!$B$3:$C$49,2,0),  IF(   TYPE(VLOOKUP(WEEKDAY($B17),Regole!$C$52:$D$58,2,0))=1,   IF(VLOOKUP(WEEKDAY($B17),Regole!$C$52:$D$58,2,0)&lt;&gt;0,   Regole!$H$13-VLOOKUP(WEEKDAY($B17),Regole!$C$52:$D$58,2,0),   " - "),  " - " )  )</f>
        <v>28</v>
      </c>
      <c r="CG17" s="100">
        <f t="shared" si="12"/>
        <v>30</v>
      </c>
      <c r="CH17" s="207" cm="1">
        <f t="array" ref="CH17">SUM(COUNTIFS(D17:AB17,{"Altro"}))</f>
        <v>0</v>
      </c>
      <c r="CI17" s="207" cm="1">
        <f t="array" ref="CI17">SUM(COUNTIFS(AG17:BC17,{"Altro"}))</f>
        <v>0</v>
      </c>
      <c r="CJ17" s="207" cm="1">
        <f t="array" ref="CJ17">SUM(COUNTIFS(BE17:BW17,{"Altro"}))</f>
        <v>0</v>
      </c>
      <c r="CK17" s="139" cm="1">
        <f t="array" ref="CK17">SUM(COUNTIFS(D17:AB17,{"Ridotto Ex-Acc";"Ridotto Ferie";"Ridotto Maternità"}))</f>
        <v>0</v>
      </c>
      <c r="CL17" s="139" cm="1">
        <f t="array" ref="CL17">SUM(COUNTIFS(AG17:BC17,{"Ridotto Ex-Acc";"Ridotto Ferie";"Ridotto Maternità"}))</f>
        <v>0</v>
      </c>
      <c r="CM17" s="139" cm="1">
        <f t="array" ref="CM17">SUM(COUNTIFS(BE17:BW17,{"Ridotto Ex-Acc";"Ridotto Ferie";"Ridotto Maternità"}))</f>
        <v>0</v>
      </c>
      <c r="CN17" s="140">
        <f>SUM(COUNTIFS(D17:BY17,{"Ridotto Ex-Acc";"Ridotto Ferie";"Ridotto Maternità"}))</f>
        <v>0</v>
      </c>
      <c r="CO17" s="103"/>
      <c r="CP17" s="194"/>
      <c r="CQ17" s="46" t="s">
        <v>84</v>
      </c>
      <c r="CR17" s="116"/>
      <c r="CS17" s="243" t="s">
        <v>84</v>
      </c>
      <c r="CT17" s="116"/>
      <c r="CU17" s="28"/>
      <c r="CV17" s="28"/>
      <c r="CW17" s="28"/>
      <c r="CX17" s="28"/>
      <c r="CY17" s="194"/>
      <c r="CZ17" s="45" t="str">
        <f t="shared" si="13"/>
        <v>mar</v>
      </c>
      <c r="DA17" s="45">
        <f t="shared" si="14"/>
        <v>44845</v>
      </c>
      <c r="DB17" s="243" t="s">
        <v>84</v>
      </c>
      <c r="DC17" s="116"/>
      <c r="DD17" s="243" t="s">
        <v>84</v>
      </c>
      <c r="DE17" s="116"/>
      <c r="DF17" s="243" t="s">
        <v>84</v>
      </c>
      <c r="DG17" s="116"/>
      <c r="DH17" s="243" t="s">
        <v>84</v>
      </c>
      <c r="DI17" s="116"/>
      <c r="DJ17" s="243" t="s">
        <v>84</v>
      </c>
      <c r="DK17" s="116"/>
      <c r="DL17" s="243" t="s">
        <v>84</v>
      </c>
      <c r="DM17" s="116"/>
      <c r="DN17" s="243" t="s">
        <v>84</v>
      </c>
      <c r="DO17" s="116"/>
      <c r="DP17" s="28"/>
      <c r="DQ17" s="28"/>
      <c r="DR17" s="28"/>
      <c r="DS17" s="6"/>
      <c r="DT17" s="85"/>
    </row>
    <row r="18" spans="1:124" ht="11.25" customHeight="1" x14ac:dyDescent="0.25">
      <c r="A18" s="45" t="s">
        <v>19</v>
      </c>
      <c r="B18" s="46">
        <f t="shared" si="15"/>
        <v>44846</v>
      </c>
      <c r="C18" s="243" t="s">
        <v>84</v>
      </c>
      <c r="D18" s="234"/>
      <c r="E18" s="243" t="s">
        <v>84</v>
      </c>
      <c r="F18" s="234"/>
      <c r="G18" s="243" t="s">
        <v>84</v>
      </c>
      <c r="H18" s="234"/>
      <c r="I18" s="243" t="s">
        <v>84</v>
      </c>
      <c r="J18" s="234"/>
      <c r="K18" s="243" t="s">
        <v>84</v>
      </c>
      <c r="L18" s="234"/>
      <c r="M18" s="243" t="s">
        <v>84</v>
      </c>
      <c r="N18" s="234"/>
      <c r="O18" s="243" t="s">
        <v>84</v>
      </c>
      <c r="P18" s="234"/>
      <c r="Q18" s="243" t="s">
        <v>84</v>
      </c>
      <c r="R18" s="234"/>
      <c r="S18" s="243" t="s">
        <v>84</v>
      </c>
      <c r="T18" s="234"/>
      <c r="U18" s="28"/>
      <c r="V18" s="28"/>
      <c r="W18" s="154"/>
      <c r="X18" s="154"/>
      <c r="Y18" s="154"/>
      <c r="Z18" s="116"/>
      <c r="AA18" s="28"/>
      <c r="AB18" s="28"/>
      <c r="AC18" s="151"/>
      <c r="AD18" s="45" t="str">
        <f t="shared" si="9"/>
        <v>mer</v>
      </c>
      <c r="AE18" s="46">
        <f t="shared" si="10"/>
        <v>44846</v>
      </c>
      <c r="AF18" s="46" t="s">
        <v>84</v>
      </c>
      <c r="AG18" s="116"/>
      <c r="AH18" s="46" t="s">
        <v>84</v>
      </c>
      <c r="AI18" s="116"/>
      <c r="AJ18" s="46" t="s">
        <v>84</v>
      </c>
      <c r="AK18" s="116"/>
      <c r="AL18" s="46" t="s">
        <v>84</v>
      </c>
      <c r="AM18" s="116"/>
      <c r="AN18" s="46" t="s">
        <v>84</v>
      </c>
      <c r="AO18" s="116"/>
      <c r="AP18" s="46" t="s">
        <v>84</v>
      </c>
      <c r="AQ18" s="116"/>
      <c r="AR18" s="46" t="s">
        <v>84</v>
      </c>
      <c r="AS18" s="116"/>
      <c r="AT18" s="46" t="s">
        <v>84</v>
      </c>
      <c r="AU18" s="116"/>
      <c r="AV18" s="46" t="s">
        <v>84</v>
      </c>
      <c r="AW18" s="116"/>
      <c r="AX18" s="46" t="s">
        <v>84</v>
      </c>
      <c r="AY18" s="116"/>
      <c r="AZ18" s="46" t="s">
        <v>84</v>
      </c>
      <c r="BA18" s="116"/>
      <c r="BB18" s="46" t="s">
        <v>84</v>
      </c>
      <c r="BC18" s="116"/>
      <c r="BD18" s="46" t="s">
        <v>84</v>
      </c>
      <c r="BE18" s="116"/>
      <c r="BF18" s="46" t="s">
        <v>84</v>
      </c>
      <c r="BG18" s="116"/>
      <c r="BH18" s="46" t="s">
        <v>84</v>
      </c>
      <c r="BI18" s="116"/>
      <c r="BJ18" s="46" t="s">
        <v>84</v>
      </c>
      <c r="BK18" s="116"/>
      <c r="BL18" s="46" t="s">
        <v>84</v>
      </c>
      <c r="BM18" s="116"/>
      <c r="BN18" s="46" t="s">
        <v>84</v>
      </c>
      <c r="BO18" s="116"/>
      <c r="BP18" s="46" t="s">
        <v>84</v>
      </c>
      <c r="BQ18" s="116"/>
      <c r="BR18" s="46" t="s">
        <v>84</v>
      </c>
      <c r="BS18" s="116"/>
      <c r="BT18" s="46" t="s">
        <v>84</v>
      </c>
      <c r="BU18" s="116"/>
      <c r="BV18" s="46" t="s">
        <v>84</v>
      </c>
      <c r="BW18" s="116"/>
      <c r="BX18" s="28"/>
      <c r="BY18" s="28"/>
      <c r="BZ18" s="194"/>
      <c r="CA18" s="100" cm="1">
        <f t="array" ref="CA18">SUM(COUNTIFS(D18:AB18,{"Aspettativa";"Ex-accordo";"Ferie";"Malattia";"Esame";"Formazione"}))</f>
        <v>0</v>
      </c>
      <c r="CB18" s="100" cm="1">
        <f t="array" ref="CB18">SUM(COUNTIFS(AG18:BC18,{"Aspettativa";"Ex-accordo";"Ferie";"Malattia";"Esame";"Formazione"}))</f>
        <v>0</v>
      </c>
      <c r="CC18" s="100" cm="1">
        <f t="array" ref="CC18">SUM(COUNTIFS(BE18:BW18,{"Aspettativa";"Ex-accordo";"Ferie";"Malattia";"Esame";"Formazione"}))</f>
        <v>0</v>
      </c>
      <c r="CD18" s="23" t="str">
        <f t="shared" si="11"/>
        <v/>
      </c>
      <c r="CE18" s="158" cm="1">
        <f t="array" ref="CE18">SUM(COUNTIFS(D18:BY18,{"Aspettativa";"Ex-accordo";"Ferie";"Malattia";"Esame";"Formazione"}))</f>
        <v>0</v>
      </c>
      <c r="CF18" s="158">
        <f>IF(  TYPE(VLOOKUP($B18,Regole!$B$3:$C$49,2,0))=1,  VLOOKUP($B18,Regole!$B$3:$C$49,2,0),  IF(   TYPE(VLOOKUP(WEEKDAY($B18),Regole!$C$52:$D$58,2,0))=1,   IF(VLOOKUP(WEEKDAY($B18),Regole!$C$52:$D$58,2,0)&lt;&gt;0,   Regole!$H$13-VLOOKUP(WEEKDAY($B18),Regole!$C$52:$D$58,2,0),   " - "),  " - " )  )</f>
        <v>28</v>
      </c>
      <c r="CG18" s="100">
        <f t="shared" si="12"/>
        <v>30</v>
      </c>
      <c r="CH18" s="207" cm="1">
        <f t="array" ref="CH18">SUM(COUNTIFS(D18:AB18,{"Altro"}))</f>
        <v>0</v>
      </c>
      <c r="CI18" s="207" cm="1">
        <f t="array" ref="CI18">SUM(COUNTIFS(AG18:BC18,{"Altro"}))</f>
        <v>0</v>
      </c>
      <c r="CJ18" s="207" cm="1">
        <f t="array" ref="CJ18">SUM(COUNTIFS(BE18:BW18,{"Altro"}))</f>
        <v>0</v>
      </c>
      <c r="CK18" s="139" cm="1">
        <f t="array" ref="CK18">SUM(COUNTIFS(D18:AB18,{"Ridotto Ex-Acc";"Ridotto Ferie";"Ridotto Maternità"}))</f>
        <v>0</v>
      </c>
      <c r="CL18" s="139" cm="1">
        <f t="array" ref="CL18">SUM(COUNTIFS(AG18:BC18,{"Ridotto Ex-Acc";"Ridotto Ferie";"Ridotto Maternità"}))</f>
        <v>0</v>
      </c>
      <c r="CM18" s="139" cm="1">
        <f t="array" ref="CM18">SUM(COUNTIFS(BE18:BW18,{"Ridotto Ex-Acc";"Ridotto Ferie";"Ridotto Maternità"}))</f>
        <v>0</v>
      </c>
      <c r="CN18" s="140">
        <f>SUM(COUNTIFS(D18:BY18,{"Ridotto Ex-Acc";"Ridotto Ferie";"Ridotto Maternità"}))</f>
        <v>0</v>
      </c>
      <c r="CO18" s="19"/>
      <c r="CP18" s="194"/>
      <c r="CQ18" s="46" t="s">
        <v>84</v>
      </c>
      <c r="CR18" s="116"/>
      <c r="CS18" s="243" t="s">
        <v>84</v>
      </c>
      <c r="CT18" s="116"/>
      <c r="CU18" s="28"/>
      <c r="CV18" s="28"/>
      <c r="CW18" s="28"/>
      <c r="CX18" s="28"/>
      <c r="CY18" s="194"/>
      <c r="CZ18" s="45" t="str">
        <f t="shared" si="13"/>
        <v>mer</v>
      </c>
      <c r="DA18" s="45">
        <f t="shared" si="14"/>
        <v>44846</v>
      </c>
      <c r="DB18" s="243" t="s">
        <v>84</v>
      </c>
      <c r="DC18" s="116"/>
      <c r="DD18" s="243" t="s">
        <v>84</v>
      </c>
      <c r="DE18" s="116"/>
      <c r="DF18" s="243" t="s">
        <v>84</v>
      </c>
      <c r="DG18" s="116"/>
      <c r="DH18" s="243" t="s">
        <v>84</v>
      </c>
      <c r="DI18" s="116"/>
      <c r="DJ18" s="243" t="s">
        <v>84</v>
      </c>
      <c r="DK18" s="116"/>
      <c r="DL18" s="243" t="s">
        <v>84</v>
      </c>
      <c r="DM18" s="116"/>
      <c r="DN18" s="243" t="s">
        <v>84</v>
      </c>
      <c r="DO18" s="116"/>
      <c r="DP18" s="28"/>
      <c r="DQ18" s="28"/>
      <c r="DR18" s="28"/>
      <c r="DS18" s="6"/>
      <c r="DT18" s="85"/>
    </row>
    <row r="19" spans="1:124" ht="11.25" customHeight="1" x14ac:dyDescent="0.25">
      <c r="A19" s="45" t="s">
        <v>20</v>
      </c>
      <c r="B19" s="46">
        <f t="shared" si="15"/>
        <v>44847</v>
      </c>
      <c r="C19" s="243" t="s">
        <v>84</v>
      </c>
      <c r="D19" s="234"/>
      <c r="E19" s="243" t="s">
        <v>84</v>
      </c>
      <c r="F19" s="234"/>
      <c r="G19" s="243" t="s">
        <v>84</v>
      </c>
      <c r="H19" s="234"/>
      <c r="I19" s="243" t="s">
        <v>84</v>
      </c>
      <c r="J19" s="234"/>
      <c r="K19" s="243" t="s">
        <v>84</v>
      </c>
      <c r="L19" s="234"/>
      <c r="M19" s="243" t="s">
        <v>84</v>
      </c>
      <c r="N19" s="234"/>
      <c r="O19" s="243" t="s">
        <v>84</v>
      </c>
      <c r="P19" s="234"/>
      <c r="Q19" s="243" t="s">
        <v>84</v>
      </c>
      <c r="R19" s="234"/>
      <c r="S19" s="243" t="s">
        <v>84</v>
      </c>
      <c r="T19" s="234"/>
      <c r="U19" s="28"/>
      <c r="V19" s="28"/>
      <c r="W19" s="154"/>
      <c r="X19" s="154"/>
      <c r="Y19" s="154"/>
      <c r="Z19" s="116"/>
      <c r="AA19" s="28"/>
      <c r="AB19" s="28"/>
      <c r="AC19" s="151"/>
      <c r="AD19" s="45" t="str">
        <f t="shared" si="9"/>
        <v>gio</v>
      </c>
      <c r="AE19" s="46">
        <f t="shared" si="10"/>
        <v>44847</v>
      </c>
      <c r="AF19" s="46" t="s">
        <v>84</v>
      </c>
      <c r="AG19" s="116"/>
      <c r="AH19" s="46" t="s">
        <v>84</v>
      </c>
      <c r="AI19" s="116"/>
      <c r="AJ19" s="46" t="s">
        <v>84</v>
      </c>
      <c r="AK19" s="116"/>
      <c r="AL19" s="46" t="s">
        <v>84</v>
      </c>
      <c r="AM19" s="116"/>
      <c r="AN19" s="46" t="s">
        <v>84</v>
      </c>
      <c r="AO19" s="116"/>
      <c r="AP19" s="46" t="s">
        <v>84</v>
      </c>
      <c r="AQ19" s="116"/>
      <c r="AR19" s="46" t="s">
        <v>84</v>
      </c>
      <c r="AS19" s="116"/>
      <c r="AT19" s="46" t="s">
        <v>84</v>
      </c>
      <c r="AU19" s="116"/>
      <c r="AV19" s="46" t="s">
        <v>84</v>
      </c>
      <c r="AW19" s="116"/>
      <c r="AX19" s="46" t="s">
        <v>84</v>
      </c>
      <c r="AY19" s="116"/>
      <c r="AZ19" s="46" t="s">
        <v>84</v>
      </c>
      <c r="BA19" s="116"/>
      <c r="BB19" s="46" t="s">
        <v>84</v>
      </c>
      <c r="BC19" s="116"/>
      <c r="BD19" s="46" t="s">
        <v>84</v>
      </c>
      <c r="BE19" s="116"/>
      <c r="BF19" s="46" t="s">
        <v>84</v>
      </c>
      <c r="BG19" s="116"/>
      <c r="BH19" s="46" t="s">
        <v>84</v>
      </c>
      <c r="BI19" s="116"/>
      <c r="BJ19" s="46" t="s">
        <v>84</v>
      </c>
      <c r="BK19" s="116"/>
      <c r="BL19" s="46" t="s">
        <v>84</v>
      </c>
      <c r="BM19" s="116"/>
      <c r="BN19" s="46" t="s">
        <v>84</v>
      </c>
      <c r="BO19" s="116"/>
      <c r="BP19" s="46" t="s">
        <v>84</v>
      </c>
      <c r="BQ19" s="116"/>
      <c r="BR19" s="46" t="s">
        <v>84</v>
      </c>
      <c r="BS19" s="116"/>
      <c r="BT19" s="46" t="s">
        <v>84</v>
      </c>
      <c r="BU19" s="116"/>
      <c r="BV19" s="46" t="s">
        <v>84</v>
      </c>
      <c r="BW19" s="116"/>
      <c r="BX19" s="28"/>
      <c r="BY19" s="28"/>
      <c r="BZ19" s="194"/>
      <c r="CA19" s="100" cm="1">
        <f t="array" ref="CA19">SUM(COUNTIFS(D19:AB19,{"Aspettativa";"Ex-accordo";"Ferie";"Malattia";"Esame";"Formazione"}))</f>
        <v>0</v>
      </c>
      <c r="CB19" s="100" cm="1">
        <f t="array" ref="CB19">SUM(COUNTIFS(AG19:BC19,{"Aspettativa";"Ex-accordo";"Ferie";"Malattia";"Esame";"Formazione"}))</f>
        <v>0</v>
      </c>
      <c r="CC19" s="100" cm="1">
        <f t="array" ref="CC19">SUM(COUNTIFS(BE19:BW19,{"Aspettativa";"Ex-accordo";"Ferie";"Malattia";"Esame";"Formazione"}))</f>
        <v>0</v>
      </c>
      <c r="CD19" s="23" t="str">
        <f t="shared" si="11"/>
        <v/>
      </c>
      <c r="CE19" s="158" cm="1">
        <f t="array" ref="CE19">SUM(COUNTIFS(D19:BY19,{"Aspettativa";"Ex-accordo";"Ferie";"Malattia";"Esame";"Formazione"}))</f>
        <v>0</v>
      </c>
      <c r="CF19" s="158">
        <f>IF(  TYPE(VLOOKUP($B19,Regole!$B$3:$C$49,2,0))=1,  VLOOKUP($B19,Regole!$B$3:$C$49,2,0),  IF(   TYPE(VLOOKUP(WEEKDAY($B19),Regole!$C$52:$D$58,2,0))=1,   IF(VLOOKUP(WEEKDAY($B19),Regole!$C$52:$D$58,2,0)&lt;&gt;0,   Regole!$H$13-VLOOKUP(WEEKDAY($B19),Regole!$C$52:$D$58,2,0),   " - "),  " - " )  )</f>
        <v>28</v>
      </c>
      <c r="CG19" s="100">
        <f t="shared" si="12"/>
        <v>30</v>
      </c>
      <c r="CH19" s="207" cm="1">
        <f t="array" ref="CH19">SUM(COUNTIFS(D19:AB19,{"Altro"}))</f>
        <v>0</v>
      </c>
      <c r="CI19" s="207" cm="1">
        <f t="array" ref="CI19">SUM(COUNTIFS(AG19:BC19,{"Altro"}))</f>
        <v>0</v>
      </c>
      <c r="CJ19" s="207" cm="1">
        <f t="array" ref="CJ19">SUM(COUNTIFS(BE19:BW19,{"Altro"}))</f>
        <v>0</v>
      </c>
      <c r="CK19" s="139" cm="1">
        <f t="array" ref="CK19">SUM(COUNTIFS(D19:AB19,{"Ridotto Ex-Acc";"Ridotto Ferie";"Ridotto Maternità"}))</f>
        <v>0</v>
      </c>
      <c r="CL19" s="139" cm="1">
        <f t="array" ref="CL19">SUM(COUNTIFS(AG19:BC19,{"Ridotto Ex-Acc";"Ridotto Ferie";"Ridotto Maternità"}))</f>
        <v>0</v>
      </c>
      <c r="CM19" s="139" cm="1">
        <f t="array" ref="CM19">SUM(COUNTIFS(BE19:BW19,{"Ridotto Ex-Acc";"Ridotto Ferie";"Ridotto Maternità"}))</f>
        <v>0</v>
      </c>
      <c r="CN19" s="140">
        <f>SUM(COUNTIFS(D19:BY19,{"Ridotto Ex-Acc";"Ridotto Ferie";"Ridotto Maternità"}))</f>
        <v>0</v>
      </c>
      <c r="CO19" s="19"/>
      <c r="CP19" s="194"/>
      <c r="CQ19" s="46" t="s">
        <v>84</v>
      </c>
      <c r="CR19" s="116"/>
      <c r="CS19" s="243" t="s">
        <v>84</v>
      </c>
      <c r="CT19" s="116"/>
      <c r="CU19" s="28"/>
      <c r="CV19" s="28"/>
      <c r="CW19" s="28"/>
      <c r="CX19" s="28"/>
      <c r="CY19" s="194"/>
      <c r="CZ19" s="45" t="str">
        <f t="shared" si="13"/>
        <v>gio</v>
      </c>
      <c r="DA19" s="45">
        <f t="shared" si="14"/>
        <v>44847</v>
      </c>
      <c r="DB19" s="243" t="s">
        <v>84</v>
      </c>
      <c r="DC19" s="116"/>
      <c r="DD19" s="243" t="s">
        <v>84</v>
      </c>
      <c r="DE19" s="116"/>
      <c r="DF19" s="243" t="s">
        <v>84</v>
      </c>
      <c r="DG19" s="116"/>
      <c r="DH19" s="243" t="s">
        <v>84</v>
      </c>
      <c r="DI19" s="116"/>
      <c r="DJ19" s="243" t="s">
        <v>84</v>
      </c>
      <c r="DK19" s="116"/>
      <c r="DL19" s="243" t="s">
        <v>84</v>
      </c>
      <c r="DM19" s="116"/>
      <c r="DN19" s="243" t="s">
        <v>84</v>
      </c>
      <c r="DO19" s="116"/>
      <c r="DP19" s="28"/>
      <c r="DQ19" s="28"/>
      <c r="DR19" s="28"/>
      <c r="DS19" s="104"/>
      <c r="DT19" s="85"/>
    </row>
    <row r="20" spans="1:124" ht="11.25" customHeight="1" x14ac:dyDescent="0.25">
      <c r="A20" s="45" t="s">
        <v>21</v>
      </c>
      <c r="B20" s="46">
        <f t="shared" si="15"/>
        <v>44848</v>
      </c>
      <c r="C20" s="243" t="s">
        <v>84</v>
      </c>
      <c r="D20" s="234"/>
      <c r="E20" s="243" t="s">
        <v>84</v>
      </c>
      <c r="F20" s="234"/>
      <c r="G20" s="243" t="s">
        <v>84</v>
      </c>
      <c r="H20" s="234"/>
      <c r="I20" s="243" t="s">
        <v>84</v>
      </c>
      <c r="J20" s="234"/>
      <c r="K20" s="243" t="s">
        <v>84</v>
      </c>
      <c r="L20" s="234"/>
      <c r="M20" s="243" t="s">
        <v>84</v>
      </c>
      <c r="N20" s="234"/>
      <c r="O20" s="243" t="s">
        <v>84</v>
      </c>
      <c r="P20" s="234"/>
      <c r="Q20" s="243" t="s">
        <v>84</v>
      </c>
      <c r="R20" s="234"/>
      <c r="S20" s="243" t="s">
        <v>84</v>
      </c>
      <c r="T20" s="234"/>
      <c r="U20" s="28"/>
      <c r="V20" s="28"/>
      <c r="W20" s="154"/>
      <c r="X20" s="154"/>
      <c r="Y20" s="154"/>
      <c r="Z20" s="116"/>
      <c r="AA20" s="28"/>
      <c r="AB20" s="28"/>
      <c r="AC20" s="151"/>
      <c r="AD20" s="45" t="str">
        <f t="shared" si="9"/>
        <v>ven</v>
      </c>
      <c r="AE20" s="46">
        <f t="shared" si="10"/>
        <v>44848</v>
      </c>
      <c r="AF20" s="46" t="s">
        <v>84</v>
      </c>
      <c r="AG20" s="116"/>
      <c r="AH20" s="46" t="s">
        <v>84</v>
      </c>
      <c r="AI20" s="116"/>
      <c r="AJ20" s="46" t="s">
        <v>84</v>
      </c>
      <c r="AK20" s="116"/>
      <c r="AL20" s="46" t="s">
        <v>84</v>
      </c>
      <c r="AM20" s="116"/>
      <c r="AN20" s="46" t="s">
        <v>84</v>
      </c>
      <c r="AO20" s="116"/>
      <c r="AP20" s="46" t="s">
        <v>84</v>
      </c>
      <c r="AQ20" s="116"/>
      <c r="AR20" s="46" t="s">
        <v>84</v>
      </c>
      <c r="AS20" s="116"/>
      <c r="AT20" s="46" t="s">
        <v>84</v>
      </c>
      <c r="AU20" s="116"/>
      <c r="AV20" s="46" t="s">
        <v>84</v>
      </c>
      <c r="AW20" s="116"/>
      <c r="AX20" s="46" t="s">
        <v>84</v>
      </c>
      <c r="AY20" s="116"/>
      <c r="AZ20" s="46" t="s">
        <v>84</v>
      </c>
      <c r="BA20" s="116"/>
      <c r="BB20" s="46" t="s">
        <v>84</v>
      </c>
      <c r="BC20" s="116"/>
      <c r="BD20" s="46" t="s">
        <v>84</v>
      </c>
      <c r="BE20" s="116"/>
      <c r="BF20" s="46" t="s">
        <v>84</v>
      </c>
      <c r="BG20" s="116"/>
      <c r="BH20" s="46" t="s">
        <v>84</v>
      </c>
      <c r="BI20" s="116"/>
      <c r="BJ20" s="46" t="s">
        <v>84</v>
      </c>
      <c r="BK20" s="116"/>
      <c r="BL20" s="46" t="s">
        <v>84</v>
      </c>
      <c r="BM20" s="116"/>
      <c r="BN20" s="46" t="s">
        <v>84</v>
      </c>
      <c r="BO20" s="116"/>
      <c r="BP20" s="46" t="s">
        <v>84</v>
      </c>
      <c r="BQ20" s="116"/>
      <c r="BR20" s="46" t="s">
        <v>84</v>
      </c>
      <c r="BS20" s="116"/>
      <c r="BT20" s="46" t="s">
        <v>84</v>
      </c>
      <c r="BU20" s="116"/>
      <c r="BV20" s="46" t="s">
        <v>84</v>
      </c>
      <c r="BW20" s="116"/>
      <c r="BX20" s="28"/>
      <c r="BY20" s="28"/>
      <c r="BZ20" s="194"/>
      <c r="CA20" s="100" cm="1">
        <f t="array" ref="CA20">SUM(COUNTIFS(D20:AB20,{"Aspettativa";"Ex-accordo";"Ferie";"Malattia";"Esame";"Formazione"}))</f>
        <v>0</v>
      </c>
      <c r="CB20" s="100" cm="1">
        <f t="array" ref="CB20">SUM(COUNTIFS(AG20:BC20,{"Aspettativa";"Ex-accordo";"Ferie";"Malattia";"Esame";"Formazione"}))</f>
        <v>0</v>
      </c>
      <c r="CC20" s="100" cm="1">
        <f t="array" ref="CC20">SUM(COUNTIFS(BE20:BW20,{"Aspettativa";"Ex-accordo";"Ferie";"Malattia";"Esame";"Formazione"}))</f>
        <v>0</v>
      </c>
      <c r="CD20" s="23" t="str">
        <f t="shared" si="11"/>
        <v/>
      </c>
      <c r="CE20" s="158" cm="1">
        <f t="array" ref="CE20">SUM(COUNTIFS(D20:BY20,{"Aspettativa";"Ex-accordo";"Ferie";"Malattia";"Esame";"Formazione"}))</f>
        <v>0</v>
      </c>
      <c r="CF20" s="158">
        <f>IF(  TYPE(VLOOKUP($B20,Regole!$B$3:$C$49,2,0))=1,  VLOOKUP($B20,Regole!$B$3:$C$49,2,0),  IF(   TYPE(VLOOKUP(WEEKDAY($B20),Regole!$C$52:$D$58,2,0))=1,   IF(VLOOKUP(WEEKDAY($B20),Regole!$C$52:$D$58,2,0)&lt;&gt;0,   Regole!$H$13-VLOOKUP(WEEKDAY($B20),Regole!$C$52:$D$58,2,0),   " - "),  " - " )  )</f>
        <v>28</v>
      </c>
      <c r="CG20" s="100">
        <f t="shared" si="12"/>
        <v>30</v>
      </c>
      <c r="CH20" s="207" cm="1">
        <f t="array" ref="CH20">SUM(COUNTIFS(D20:AB20,{"Altro"}))</f>
        <v>0</v>
      </c>
      <c r="CI20" s="207" cm="1">
        <f t="array" ref="CI20">SUM(COUNTIFS(AG20:BC20,{"Altro"}))</f>
        <v>0</v>
      </c>
      <c r="CJ20" s="207" cm="1">
        <f t="array" ref="CJ20">SUM(COUNTIFS(BE20:BW20,{"Altro"}))</f>
        <v>0</v>
      </c>
      <c r="CK20" s="139" cm="1">
        <f t="array" ref="CK20">SUM(COUNTIFS(D20:AB20,{"Ridotto Ex-Acc";"Ridotto Ferie";"Ridotto Maternità"}))</f>
        <v>0</v>
      </c>
      <c r="CL20" s="139" cm="1">
        <f t="array" ref="CL20">SUM(COUNTIFS(AG20:BC20,{"Ridotto Ex-Acc";"Ridotto Ferie";"Ridotto Maternità"}))</f>
        <v>0</v>
      </c>
      <c r="CM20" s="139" cm="1">
        <f t="array" ref="CM20">SUM(COUNTIFS(BE20:BW20,{"Ridotto Ex-Acc";"Ridotto Ferie";"Ridotto Maternità"}))</f>
        <v>0</v>
      </c>
      <c r="CN20" s="140">
        <f>SUM(COUNTIFS(D20:BY20,{"Ridotto Ex-Acc";"Ridotto Ferie";"Ridotto Maternità"}))</f>
        <v>0</v>
      </c>
      <c r="CO20" s="19"/>
      <c r="CP20" s="194"/>
      <c r="CQ20" s="46" t="s">
        <v>84</v>
      </c>
      <c r="CR20" s="116"/>
      <c r="CS20" s="243" t="s">
        <v>84</v>
      </c>
      <c r="CT20" s="116"/>
      <c r="CU20" s="28"/>
      <c r="CV20" s="28"/>
      <c r="CW20" s="28"/>
      <c r="CX20" s="28"/>
      <c r="CY20" s="194"/>
      <c r="CZ20" s="45" t="str">
        <f t="shared" si="13"/>
        <v>ven</v>
      </c>
      <c r="DA20" s="45">
        <f t="shared" si="14"/>
        <v>44848</v>
      </c>
      <c r="DB20" s="243" t="s">
        <v>84</v>
      </c>
      <c r="DC20" s="116"/>
      <c r="DD20" s="243" t="s">
        <v>84</v>
      </c>
      <c r="DE20" s="116"/>
      <c r="DF20" s="243" t="s">
        <v>84</v>
      </c>
      <c r="DG20" s="116"/>
      <c r="DH20" s="243" t="s">
        <v>84</v>
      </c>
      <c r="DI20" s="116"/>
      <c r="DJ20" s="243" t="s">
        <v>84</v>
      </c>
      <c r="DK20" s="116"/>
      <c r="DL20" s="243" t="s">
        <v>84</v>
      </c>
      <c r="DM20" s="116"/>
      <c r="DN20" s="243" t="s">
        <v>84</v>
      </c>
      <c r="DO20" s="116"/>
      <c r="DP20" s="28"/>
      <c r="DQ20" s="28"/>
      <c r="DR20" s="28"/>
      <c r="DS20" s="105"/>
      <c r="DT20" s="85"/>
    </row>
    <row r="21" spans="1:124" ht="11.25" customHeight="1" x14ac:dyDescent="0.25">
      <c r="A21" s="45" t="s">
        <v>22</v>
      </c>
      <c r="B21" s="46">
        <f t="shared" si="15"/>
        <v>44849</v>
      </c>
      <c r="C21" s="243" t="s">
        <v>84</v>
      </c>
      <c r="D21" s="234"/>
      <c r="E21" s="243" t="s">
        <v>84</v>
      </c>
      <c r="F21" s="234"/>
      <c r="G21" s="243" t="s">
        <v>84</v>
      </c>
      <c r="H21" s="234"/>
      <c r="I21" s="243" t="s">
        <v>84</v>
      </c>
      <c r="J21" s="234"/>
      <c r="K21" s="243" t="s">
        <v>84</v>
      </c>
      <c r="L21" s="234"/>
      <c r="M21" s="243" t="s">
        <v>84</v>
      </c>
      <c r="N21" s="234"/>
      <c r="O21" s="243" t="s">
        <v>84</v>
      </c>
      <c r="P21" s="234"/>
      <c r="Q21" s="243" t="s">
        <v>84</v>
      </c>
      <c r="R21" s="234"/>
      <c r="S21" s="243" t="s">
        <v>84</v>
      </c>
      <c r="T21" s="234"/>
      <c r="U21" s="28"/>
      <c r="V21" s="28"/>
      <c r="W21" s="154"/>
      <c r="X21" s="154"/>
      <c r="Y21" s="154"/>
      <c r="Z21" s="116"/>
      <c r="AA21" s="28"/>
      <c r="AB21" s="28"/>
      <c r="AC21" s="151"/>
      <c r="AD21" s="45" t="str">
        <f t="shared" si="9"/>
        <v>sab</v>
      </c>
      <c r="AE21" s="46">
        <f t="shared" si="10"/>
        <v>44849</v>
      </c>
      <c r="AF21" s="46" t="s">
        <v>84</v>
      </c>
      <c r="AG21" s="116"/>
      <c r="AH21" s="46" t="s">
        <v>84</v>
      </c>
      <c r="AI21" s="116"/>
      <c r="AJ21" s="46" t="s">
        <v>84</v>
      </c>
      <c r="AK21" s="116"/>
      <c r="AL21" s="46" t="s">
        <v>84</v>
      </c>
      <c r="AM21" s="116"/>
      <c r="AN21" s="46" t="s">
        <v>84</v>
      </c>
      <c r="AO21" s="116"/>
      <c r="AP21" s="46" t="s">
        <v>84</v>
      </c>
      <c r="AQ21" s="116"/>
      <c r="AR21" s="46" t="s">
        <v>84</v>
      </c>
      <c r="AS21" s="116"/>
      <c r="AT21" s="46" t="s">
        <v>84</v>
      </c>
      <c r="AU21" s="116"/>
      <c r="AV21" s="46" t="s">
        <v>84</v>
      </c>
      <c r="AW21" s="116"/>
      <c r="AX21" s="46" t="s">
        <v>84</v>
      </c>
      <c r="AY21" s="116"/>
      <c r="AZ21" s="46" t="s">
        <v>84</v>
      </c>
      <c r="BA21" s="116"/>
      <c r="BB21" s="46" t="s">
        <v>84</v>
      </c>
      <c r="BC21" s="116"/>
      <c r="BD21" s="46" t="s">
        <v>84</v>
      </c>
      <c r="BE21" s="116"/>
      <c r="BF21" s="46" t="s">
        <v>84</v>
      </c>
      <c r="BG21" s="116"/>
      <c r="BH21" s="46" t="s">
        <v>84</v>
      </c>
      <c r="BI21" s="116"/>
      <c r="BJ21" s="46" t="s">
        <v>84</v>
      </c>
      <c r="BK21" s="116"/>
      <c r="BL21" s="46" t="s">
        <v>84</v>
      </c>
      <c r="BM21" s="116"/>
      <c r="BN21" s="46" t="s">
        <v>84</v>
      </c>
      <c r="BO21" s="116"/>
      <c r="BP21" s="46" t="s">
        <v>84</v>
      </c>
      <c r="BQ21" s="116"/>
      <c r="BR21" s="46" t="s">
        <v>84</v>
      </c>
      <c r="BS21" s="116"/>
      <c r="BT21" s="46" t="s">
        <v>84</v>
      </c>
      <c r="BU21" s="116"/>
      <c r="BV21" s="46" t="s">
        <v>84</v>
      </c>
      <c r="BW21" s="116"/>
      <c r="BX21" s="28"/>
      <c r="BY21" s="28"/>
      <c r="BZ21" s="194"/>
      <c r="CA21" s="100" cm="1">
        <f t="array" ref="CA21">SUM(COUNTIFS(D21:AB21,{"Aspettativa";"Ex-accordo";"Ferie";"Malattia";"Esame";"Formazione"}))</f>
        <v>0</v>
      </c>
      <c r="CB21" s="100" cm="1">
        <f t="array" ref="CB21">SUM(COUNTIFS(AG21:BC21,{"Aspettativa";"Ex-accordo";"Ferie";"Malattia";"Esame";"Formazione"}))</f>
        <v>0</v>
      </c>
      <c r="CC21" s="100" cm="1">
        <f t="array" ref="CC21">SUM(COUNTIFS(BE21:BW21,{"Aspettativa";"Ex-accordo";"Ferie";"Malattia";"Esame";"Formazione"}))</f>
        <v>0</v>
      </c>
      <c r="CD21" s="23" t="str">
        <f t="shared" si="11"/>
        <v/>
      </c>
      <c r="CE21" s="158" cm="1">
        <f t="array" ref="CE21">SUM(COUNTIFS(D21:BY21,{"Aspettativa";"Ex-accordo";"Ferie";"Malattia";"Esame";"Formazione"}))</f>
        <v>0</v>
      </c>
      <c r="CF21" s="158" t="str">
        <f>IF(  TYPE(VLOOKUP($B21,Regole!$B$3:$C$49,2,0))=1,  VLOOKUP($B21,Regole!$B$3:$C$49,2,0),  IF(   TYPE(VLOOKUP(WEEKDAY($B21),Regole!$C$52:$D$58,2,0))=1,   IF(VLOOKUP(WEEKDAY($B21),Regole!$C$52:$D$58,2,0)&lt;&gt;0,   Regole!$H$13-VLOOKUP(WEEKDAY($B21),Regole!$C$52:$D$58,2,0),   " - "),  " - " )  )</f>
        <v xml:space="preserve"> - </v>
      </c>
      <c r="CG21" s="100">
        <f t="shared" si="12"/>
        <v>30</v>
      </c>
      <c r="CH21" s="207" cm="1">
        <f t="array" ref="CH21">SUM(COUNTIFS(D21:AB21,{"Altro"}))</f>
        <v>0</v>
      </c>
      <c r="CI21" s="207" cm="1">
        <f t="array" ref="CI21">SUM(COUNTIFS(AG21:BC21,{"Altro"}))</f>
        <v>0</v>
      </c>
      <c r="CJ21" s="207" cm="1">
        <f t="array" ref="CJ21">SUM(COUNTIFS(BE21:BW21,{"Altro"}))</f>
        <v>0</v>
      </c>
      <c r="CK21" s="139" cm="1">
        <f t="array" ref="CK21">SUM(COUNTIFS(D21:AB21,{"Ridotto Ex-Acc";"Ridotto Ferie";"Ridotto Maternità"}))</f>
        <v>0</v>
      </c>
      <c r="CL21" s="139" cm="1">
        <f t="array" ref="CL21">SUM(COUNTIFS(AG21:BC21,{"Ridotto Ex-Acc";"Ridotto Ferie";"Ridotto Maternità"}))</f>
        <v>0</v>
      </c>
      <c r="CM21" s="139" cm="1">
        <f t="array" ref="CM21">SUM(COUNTIFS(BE21:BW21,{"Ridotto Ex-Acc";"Ridotto Ferie";"Ridotto Maternità"}))</f>
        <v>0</v>
      </c>
      <c r="CN21" s="140">
        <f>SUM(COUNTIFS(D21:BY21,{"Ridotto Ex-Acc";"Ridotto Ferie";"Ridotto Maternità"}))</f>
        <v>0</v>
      </c>
      <c r="CO21" s="31"/>
      <c r="CP21" s="194"/>
      <c r="CQ21" s="46" t="s">
        <v>84</v>
      </c>
      <c r="CR21" s="116"/>
      <c r="CS21" s="243" t="s">
        <v>84</v>
      </c>
      <c r="CT21" s="116"/>
      <c r="CU21" s="28"/>
      <c r="CV21" s="28"/>
      <c r="CW21" s="28"/>
      <c r="CX21" s="28"/>
      <c r="CY21" s="194"/>
      <c r="CZ21" s="45" t="str">
        <f t="shared" si="13"/>
        <v>sab</v>
      </c>
      <c r="DA21" s="45">
        <f t="shared" si="14"/>
        <v>44849</v>
      </c>
      <c r="DB21" s="243" t="s">
        <v>84</v>
      </c>
      <c r="DC21" s="116"/>
      <c r="DD21" s="243" t="s">
        <v>84</v>
      </c>
      <c r="DE21" s="116"/>
      <c r="DF21" s="243" t="s">
        <v>84</v>
      </c>
      <c r="DG21" s="116"/>
      <c r="DH21" s="243" t="s">
        <v>84</v>
      </c>
      <c r="DI21" s="116"/>
      <c r="DJ21" s="243" t="s">
        <v>84</v>
      </c>
      <c r="DK21" s="116"/>
      <c r="DL21" s="243" t="s">
        <v>84</v>
      </c>
      <c r="DM21" s="116"/>
      <c r="DN21" s="243" t="s">
        <v>84</v>
      </c>
      <c r="DO21" s="116"/>
      <c r="DP21" s="28"/>
      <c r="DQ21" s="28"/>
      <c r="DR21" s="28"/>
      <c r="DS21" s="104"/>
      <c r="DT21" s="85"/>
    </row>
    <row r="22" spans="1:124" ht="11.25" customHeight="1" x14ac:dyDescent="0.25">
      <c r="A22" s="26"/>
      <c r="B22" s="48">
        <f t="shared" si="15"/>
        <v>44850</v>
      </c>
      <c r="C22" s="259" t="s">
        <v>40</v>
      </c>
      <c r="D22" s="260"/>
      <c r="E22" s="259" t="s">
        <v>40</v>
      </c>
      <c r="F22" s="260"/>
      <c r="G22" s="259" t="s">
        <v>40</v>
      </c>
      <c r="H22" s="260"/>
      <c r="I22" s="259" t="s">
        <v>40</v>
      </c>
      <c r="J22" s="260"/>
      <c r="K22" s="259" t="s">
        <v>40</v>
      </c>
      <c r="L22" s="260"/>
      <c r="M22" s="259" t="s">
        <v>40</v>
      </c>
      <c r="N22" s="260"/>
      <c r="O22" s="259" t="s">
        <v>40</v>
      </c>
      <c r="P22" s="260"/>
      <c r="Q22" s="259" t="s">
        <v>40</v>
      </c>
      <c r="R22" s="260"/>
      <c r="S22" s="259" t="s">
        <v>40</v>
      </c>
      <c r="T22" s="260"/>
      <c r="U22" s="156" t="s">
        <v>40</v>
      </c>
      <c r="V22" s="156" t="s">
        <v>40</v>
      </c>
      <c r="W22" s="156" t="s">
        <v>40</v>
      </c>
      <c r="X22" s="156" t="s">
        <v>40</v>
      </c>
      <c r="Y22" s="156" t="s">
        <v>40</v>
      </c>
      <c r="Z22" s="157" t="s">
        <v>40</v>
      </c>
      <c r="AA22" s="119" t="s">
        <v>40</v>
      </c>
      <c r="AB22" s="119" t="s">
        <v>40</v>
      </c>
      <c r="AC22" s="152"/>
      <c r="AD22" s="26" t="str">
        <f t="shared" si="9"/>
        <v/>
      </c>
      <c r="AE22" s="48">
        <f t="shared" si="10"/>
        <v>44850</v>
      </c>
      <c r="AF22" s="259" t="s">
        <v>40</v>
      </c>
      <c r="AG22" s="260"/>
      <c r="AH22" s="259" t="s">
        <v>40</v>
      </c>
      <c r="AI22" s="260"/>
      <c r="AJ22" s="259" t="s">
        <v>40</v>
      </c>
      <c r="AK22" s="260"/>
      <c r="AL22" s="259" t="s">
        <v>40</v>
      </c>
      <c r="AM22" s="260"/>
      <c r="AN22" s="259" t="s">
        <v>40</v>
      </c>
      <c r="AO22" s="260"/>
      <c r="AP22" s="259" t="s">
        <v>40</v>
      </c>
      <c r="AQ22" s="260"/>
      <c r="AR22" s="259" t="s">
        <v>40</v>
      </c>
      <c r="AS22" s="260"/>
      <c r="AT22" s="259" t="s">
        <v>40</v>
      </c>
      <c r="AU22" s="260"/>
      <c r="AV22" s="259" t="s">
        <v>40</v>
      </c>
      <c r="AW22" s="260"/>
      <c r="AX22" s="259" t="s">
        <v>40</v>
      </c>
      <c r="AY22" s="260"/>
      <c r="AZ22" s="259" t="s">
        <v>40</v>
      </c>
      <c r="BA22" s="260"/>
      <c r="BB22" s="259" t="s">
        <v>40</v>
      </c>
      <c r="BC22" s="260"/>
      <c r="BD22" s="259" t="s">
        <v>40</v>
      </c>
      <c r="BE22" s="260"/>
      <c r="BF22" s="259" t="s">
        <v>40</v>
      </c>
      <c r="BG22" s="260"/>
      <c r="BH22" s="259" t="s">
        <v>40</v>
      </c>
      <c r="BI22" s="260"/>
      <c r="BJ22" s="259" t="s">
        <v>40</v>
      </c>
      <c r="BK22" s="260"/>
      <c r="BL22" s="259" t="s">
        <v>40</v>
      </c>
      <c r="BM22" s="260"/>
      <c r="BN22" s="259" t="s">
        <v>40</v>
      </c>
      <c r="BO22" s="260"/>
      <c r="BP22" s="259" t="s">
        <v>40</v>
      </c>
      <c r="BQ22" s="260"/>
      <c r="BR22" s="259" t="s">
        <v>40</v>
      </c>
      <c r="BS22" s="260"/>
      <c r="BT22" s="259" t="s">
        <v>40</v>
      </c>
      <c r="BU22" s="260"/>
      <c r="BV22" s="259" t="s">
        <v>40</v>
      </c>
      <c r="BW22" s="260"/>
      <c r="BX22" s="120" t="s">
        <v>40</v>
      </c>
      <c r="BY22" s="120" t="s">
        <v>40</v>
      </c>
      <c r="BZ22" s="194"/>
      <c r="CA22" s="194"/>
      <c r="CB22" s="194"/>
      <c r="CC22" s="194"/>
      <c r="CD22" s="194"/>
      <c r="CE22" s="194"/>
      <c r="CF22" s="88"/>
      <c r="CG22" s="88"/>
      <c r="CH22" s="88"/>
      <c r="CI22" s="88"/>
      <c r="CJ22" s="88"/>
      <c r="CK22" s="194"/>
      <c r="CL22" s="194"/>
      <c r="CM22" s="89"/>
      <c r="CN22" s="88"/>
      <c r="CO22" s="96"/>
      <c r="CP22" s="194"/>
      <c r="CQ22" s="259" t="s">
        <v>40</v>
      </c>
      <c r="CR22" s="260"/>
      <c r="CS22" s="259" t="s">
        <v>40</v>
      </c>
      <c r="CT22" s="260"/>
      <c r="CU22" s="120" t="s">
        <v>40</v>
      </c>
      <c r="CV22" s="120" t="s">
        <v>40</v>
      </c>
      <c r="CW22" s="120" t="s">
        <v>40</v>
      </c>
      <c r="CX22" s="120" t="s">
        <v>40</v>
      </c>
      <c r="CY22" s="194"/>
      <c r="CZ22" s="26" t="str">
        <f t="shared" si="13"/>
        <v/>
      </c>
      <c r="DA22" s="135">
        <f t="shared" si="14"/>
        <v>44850</v>
      </c>
      <c r="DB22" s="259" t="s">
        <v>40</v>
      </c>
      <c r="DC22" s="260"/>
      <c r="DD22" s="259" t="s">
        <v>40</v>
      </c>
      <c r="DE22" s="260"/>
      <c r="DF22" s="259" t="s">
        <v>40</v>
      </c>
      <c r="DG22" s="260"/>
      <c r="DH22" s="259" t="s">
        <v>40</v>
      </c>
      <c r="DI22" s="260"/>
      <c r="DJ22" s="259" t="s">
        <v>40</v>
      </c>
      <c r="DK22" s="260"/>
      <c r="DL22" s="259" t="s">
        <v>40</v>
      </c>
      <c r="DM22" s="260"/>
      <c r="DN22" s="259" t="s">
        <v>40</v>
      </c>
      <c r="DO22" s="260"/>
      <c r="DP22" s="121" t="s">
        <v>40</v>
      </c>
      <c r="DQ22" s="121" t="s">
        <v>40</v>
      </c>
      <c r="DR22" s="121" t="s">
        <v>40</v>
      </c>
      <c r="DS22" s="96"/>
    </row>
    <row r="23" spans="1:124" s="194" customFormat="1" ht="11.25" customHeight="1" x14ac:dyDescent="0.25">
      <c r="AC23" s="141"/>
      <c r="CA23" s="98"/>
      <c r="CB23" s="98"/>
      <c r="CD23" s="98"/>
      <c r="CK23" s="98"/>
      <c r="CO23" s="92"/>
    </row>
    <row r="24" spans="1:124" s="194" customFormat="1" ht="11.25" customHeight="1" x14ac:dyDescent="0.25">
      <c r="AC24" s="141"/>
      <c r="CA24" s="94"/>
      <c r="CB24" s="94"/>
      <c r="CC24" s="88" t="str">
        <f>IF(   TYPE(VLOOKUP($B24,Regole!#REF!,2,0))=1,   VLOOKUP($B24,Regole!#REF!,2,0),   IF(    TYPE(VLOOKUP(WEEKDAY($B24),Regole!#REF!,2,0))=1,    IF(VLOOKUP(WEEKDAY($B24),Regole!#REF!,2,0)&lt;&gt;0, Regole!#REF!-VLOOKUP(WEEKDAY($B24),Regole!#REF!,2,0), ""),    ""   ) )</f>
        <v/>
      </c>
      <c r="CD24" s="94"/>
      <c r="CE24" s="88" t="str">
        <f>IF(   TYPE(VLOOKUP($B24,Regole!#REF!,2,0))=1,   VLOOKUP($B24,Regole!#REF!,2,0),   IF(    TYPE(VLOOKUP(WEEKDAY($B24),Regole!#REF!,2,0))=1,    IF(VLOOKUP(WEEKDAY($B24),Regole!#REF!,2,0)&lt;&gt;0, Regole!#REF!-VLOOKUP(WEEKDAY($B24),Regole!#REF!,2,0), ""),    ""   ) )</f>
        <v/>
      </c>
      <c r="CF24" s="88"/>
      <c r="CG24" s="88"/>
      <c r="CH24" s="88"/>
      <c r="CI24" s="88"/>
      <c r="CJ24" s="88"/>
      <c r="CK24" s="94"/>
      <c r="CL24" s="88" t="str">
        <f>IF(   TYPE(VLOOKUP($B24,Regole!#REF!,2,0))=1,   VLOOKUP($B24,Regole!#REF!,2,0),   IF(    TYPE(VLOOKUP(WEEKDAY($B24),Regole!#REF!,2,0))=1,    IF(VLOOKUP(WEEKDAY($B24),Regole!#REF!,2,0)&lt;&gt;0, Regole!#REF!-VLOOKUP(WEEKDAY($B24),Regole!#REF!,2,0), ""),    ""   ) )</f>
        <v/>
      </c>
      <c r="CM24" s="88"/>
      <c r="CN24" s="88"/>
      <c r="CO24" s="97"/>
    </row>
    <row r="25" spans="1:124" ht="11.25" customHeight="1" x14ac:dyDescent="0.25">
      <c r="A25" s="45" t="s">
        <v>17</v>
      </c>
      <c r="B25" s="46">
        <f>B22+1</f>
        <v>44851</v>
      </c>
      <c r="C25" s="46" t="s">
        <v>84</v>
      </c>
      <c r="D25" s="116"/>
      <c r="E25" s="46" t="s">
        <v>84</v>
      </c>
      <c r="F25" s="116"/>
      <c r="G25" s="46" t="s">
        <v>84</v>
      </c>
      <c r="H25" s="116"/>
      <c r="I25" s="46" t="s">
        <v>84</v>
      </c>
      <c r="J25" s="116"/>
      <c r="K25" s="46" t="s">
        <v>84</v>
      </c>
      <c r="L25" s="116"/>
      <c r="M25" s="46" t="s">
        <v>84</v>
      </c>
      <c r="N25" s="116"/>
      <c r="O25" s="46" t="s">
        <v>84</v>
      </c>
      <c r="P25" s="116"/>
      <c r="Q25" s="46" t="s">
        <v>84</v>
      </c>
      <c r="R25" s="116"/>
      <c r="S25" s="46" t="s">
        <v>84</v>
      </c>
      <c r="T25" s="116"/>
      <c r="U25" s="28"/>
      <c r="V25" s="28"/>
      <c r="W25" s="28"/>
      <c r="X25" s="28"/>
      <c r="Y25" s="28"/>
      <c r="Z25" s="28"/>
      <c r="AA25" s="28"/>
      <c r="AB25" s="28"/>
      <c r="AC25" s="151"/>
      <c r="AD25" s="45" t="str">
        <f t="shared" si="9"/>
        <v>lun</v>
      </c>
      <c r="AE25" s="46">
        <f t="shared" si="10"/>
        <v>44851</v>
      </c>
      <c r="AF25" s="46" t="s">
        <v>84</v>
      </c>
      <c r="AG25" s="116"/>
      <c r="AH25" s="46" t="s">
        <v>84</v>
      </c>
      <c r="AI25" s="116"/>
      <c r="AJ25" s="46" t="s">
        <v>84</v>
      </c>
      <c r="AK25" s="116"/>
      <c r="AL25" s="46" t="s">
        <v>84</v>
      </c>
      <c r="AM25" s="116"/>
      <c r="AN25" s="46" t="s">
        <v>84</v>
      </c>
      <c r="AO25" s="116"/>
      <c r="AP25" s="46" t="s">
        <v>84</v>
      </c>
      <c r="AQ25" s="116"/>
      <c r="AR25" s="46" t="s">
        <v>84</v>
      </c>
      <c r="AS25" s="116"/>
      <c r="AT25" s="46" t="s">
        <v>84</v>
      </c>
      <c r="AU25" s="116"/>
      <c r="AV25" s="46" t="s">
        <v>84</v>
      </c>
      <c r="AW25" s="116"/>
      <c r="AX25" s="46" t="s">
        <v>84</v>
      </c>
      <c r="AY25" s="116"/>
      <c r="AZ25" s="46" t="s">
        <v>84</v>
      </c>
      <c r="BA25" s="116"/>
      <c r="BB25" s="46" t="s">
        <v>84</v>
      </c>
      <c r="BC25" s="116"/>
      <c r="BD25" s="46" t="s">
        <v>84</v>
      </c>
      <c r="BE25" s="116"/>
      <c r="BF25" s="46" t="s">
        <v>84</v>
      </c>
      <c r="BG25" s="116"/>
      <c r="BH25" s="46" t="s">
        <v>84</v>
      </c>
      <c r="BI25" s="116"/>
      <c r="BJ25" s="46" t="s">
        <v>84</v>
      </c>
      <c r="BK25" s="116"/>
      <c r="BL25" s="46" t="s">
        <v>84</v>
      </c>
      <c r="BM25" s="116"/>
      <c r="BN25" s="46" t="s">
        <v>84</v>
      </c>
      <c r="BO25" s="116"/>
      <c r="BP25" s="46" t="s">
        <v>84</v>
      </c>
      <c r="BQ25" s="116"/>
      <c r="BR25" s="46" t="s">
        <v>84</v>
      </c>
      <c r="BS25" s="116"/>
      <c r="BT25" s="46" t="s">
        <v>84</v>
      </c>
      <c r="BU25" s="116"/>
      <c r="BV25" s="46" t="s">
        <v>84</v>
      </c>
      <c r="BW25" s="116"/>
      <c r="BX25" s="28"/>
      <c r="BY25" s="28"/>
      <c r="BZ25" s="24"/>
      <c r="CA25" s="100" cm="1">
        <f t="array" ref="CA25">SUM(COUNTIFS(D25:AB25,{"Aspettativa";"Ex-accordo";"Ferie";"Malattia";"Esame";"Formazione"}))</f>
        <v>0</v>
      </c>
      <c r="CB25" s="100" cm="1">
        <f t="array" ref="CB25">SUM(COUNTIFS(AG25:BC25,{"Aspettativa";"Ex-accordo";"Ferie";"Malattia";"Esame";"Formazione"}))</f>
        <v>0</v>
      </c>
      <c r="CC25" s="100" cm="1">
        <f t="array" ref="CC25">SUM(COUNTIFS(BE25:BW25,{"Aspettativa";"Ex-accordo";"Ferie";"Malattia";"Esame";"Formazione"}))</f>
        <v>0</v>
      </c>
      <c r="CD25" s="23" t="str">
        <f t="shared" ref="CD25:CD30" si="16">IF(CE25&gt;$CN$2-N(CF25),"!!!","")</f>
        <v/>
      </c>
      <c r="CE25" s="158" cm="1">
        <f t="array" ref="CE25">SUM(COUNTIFS(D25:BY25,{"Aspettativa";"Ex-accordo";"Ferie";"Malattia";"Esame";"Formazione"}))</f>
        <v>0</v>
      </c>
      <c r="CF25" s="158">
        <f>IF(  TYPE(VLOOKUP($B25,Regole!$B$3:$C$49,2,0))=1,  VLOOKUP($B25,Regole!$B$3:$C$49,2,0),  IF(   TYPE(VLOOKUP(WEEKDAY($B25),Regole!$C$52:$D$58,2,0))=1,   IF(VLOOKUP(WEEKDAY($B25),Regole!$C$52:$D$58,2,0)&lt;&gt;0,   Regole!$H$13-VLOOKUP(WEEKDAY($B25),Regole!$C$52:$D$58,2,0),   " - "),  " - " )  )</f>
        <v>28</v>
      </c>
      <c r="CG25" s="100">
        <f t="shared" ref="CG25:CG30" si="17">$CN$2-CE25</f>
        <v>30</v>
      </c>
      <c r="CH25" s="207" cm="1">
        <f t="array" ref="CH25">SUM(COUNTIFS(D25:AB25,{"Altro"}))</f>
        <v>0</v>
      </c>
      <c r="CI25" s="207" cm="1">
        <f t="array" ref="CI25">SUM(COUNTIFS(AG25:BC25,{"Altro"}))</f>
        <v>0</v>
      </c>
      <c r="CJ25" s="207" cm="1">
        <f t="array" ref="CJ25">SUM(COUNTIFS(BE25:BW25,{"Altro"}))</f>
        <v>0</v>
      </c>
      <c r="CK25" s="139" cm="1">
        <f t="array" ref="CK25">SUM(COUNTIFS(D25:AB25,{"Ridotto Ex-Acc";"Ridotto Ferie";"Ridotto Maternità"}))</f>
        <v>0</v>
      </c>
      <c r="CL25" s="139" cm="1">
        <f t="array" ref="CL25">SUM(COUNTIFS(AG25:BC25,{"Ridotto Ex-Acc";"Ridotto Ferie";"Ridotto Maternità"}))</f>
        <v>0</v>
      </c>
      <c r="CM25" s="139" cm="1">
        <f t="array" ref="CM25">SUM(COUNTIFS(BE25:BW25,{"Ridotto Ex-Acc";"Ridotto Ferie";"Ridotto Maternità"}))</f>
        <v>0</v>
      </c>
      <c r="CN25" s="140">
        <f>SUM(COUNTIFS(D25:BY25,{"Ridotto Ex-Acc";"Ridotto Ferie";"Ridotto Maternità"}))</f>
        <v>0</v>
      </c>
      <c r="CO25" s="19"/>
      <c r="CP25" s="194"/>
      <c r="CQ25" s="46" t="s">
        <v>84</v>
      </c>
      <c r="CR25" s="116"/>
      <c r="CS25" s="46" t="s">
        <v>84</v>
      </c>
      <c r="CT25" s="116"/>
      <c r="CU25" s="28"/>
      <c r="CV25" s="28"/>
      <c r="CW25" s="28"/>
      <c r="CX25" s="28"/>
      <c r="CY25" s="194"/>
      <c r="CZ25" s="45" t="str">
        <f t="shared" ref="CZ25:CZ31" si="18">IF($A25&lt;&gt;"",$A25,"")</f>
        <v>lun</v>
      </c>
      <c r="DA25" s="45">
        <f t="shared" ref="DA25:DA31" si="19">IF($B25&lt;&gt;"",$B25,"")</f>
        <v>44851</v>
      </c>
      <c r="DB25" s="243" t="s">
        <v>84</v>
      </c>
      <c r="DC25" s="116"/>
      <c r="DD25" s="243" t="s">
        <v>84</v>
      </c>
      <c r="DE25" s="116"/>
      <c r="DF25" s="243" t="s">
        <v>84</v>
      </c>
      <c r="DG25" s="116"/>
      <c r="DH25" s="243" t="s">
        <v>84</v>
      </c>
      <c r="DI25" s="116"/>
      <c r="DJ25" s="243" t="s">
        <v>84</v>
      </c>
      <c r="DK25" s="116"/>
      <c r="DL25" s="243" t="s">
        <v>84</v>
      </c>
      <c r="DM25" s="116"/>
      <c r="DN25" s="243" t="s">
        <v>84</v>
      </c>
      <c r="DO25" s="116"/>
      <c r="DP25" s="28"/>
      <c r="DQ25" s="28"/>
      <c r="DR25" s="28"/>
      <c r="DS25" s="6"/>
      <c r="DT25" s="85"/>
    </row>
    <row r="26" spans="1:124" ht="11.25" customHeight="1" x14ac:dyDescent="0.25">
      <c r="A26" s="45" t="s">
        <v>18</v>
      </c>
      <c r="B26" s="46">
        <f t="shared" ref="B26:B31" si="20">B25+1</f>
        <v>44852</v>
      </c>
      <c r="C26" s="46" t="s">
        <v>84</v>
      </c>
      <c r="D26" s="116"/>
      <c r="E26" s="46" t="s">
        <v>84</v>
      </c>
      <c r="F26" s="116"/>
      <c r="G26" s="46" t="s">
        <v>84</v>
      </c>
      <c r="H26" s="116"/>
      <c r="I26" s="46" t="s">
        <v>84</v>
      </c>
      <c r="J26" s="116"/>
      <c r="K26" s="46" t="s">
        <v>84</v>
      </c>
      <c r="L26" s="116"/>
      <c r="M26" s="46" t="s">
        <v>84</v>
      </c>
      <c r="N26" s="116"/>
      <c r="O26" s="46" t="s">
        <v>84</v>
      </c>
      <c r="P26" s="116"/>
      <c r="Q26" s="46" t="s">
        <v>84</v>
      </c>
      <c r="R26" s="116"/>
      <c r="S26" s="46" t="s">
        <v>84</v>
      </c>
      <c r="T26" s="116"/>
      <c r="U26" s="28"/>
      <c r="V26" s="28"/>
      <c r="W26" s="28"/>
      <c r="X26" s="28"/>
      <c r="Y26" s="28"/>
      <c r="Z26" s="28"/>
      <c r="AA26" s="28"/>
      <c r="AB26" s="28"/>
      <c r="AC26" s="151"/>
      <c r="AD26" s="45" t="str">
        <f t="shared" si="9"/>
        <v>mar</v>
      </c>
      <c r="AE26" s="46">
        <f t="shared" si="10"/>
        <v>44852</v>
      </c>
      <c r="AF26" s="46" t="s">
        <v>84</v>
      </c>
      <c r="AG26" s="116"/>
      <c r="AH26" s="46" t="s">
        <v>84</v>
      </c>
      <c r="AI26" s="116"/>
      <c r="AJ26" s="46" t="s">
        <v>84</v>
      </c>
      <c r="AK26" s="116"/>
      <c r="AL26" s="46" t="s">
        <v>84</v>
      </c>
      <c r="AM26" s="116"/>
      <c r="AN26" s="46" t="s">
        <v>84</v>
      </c>
      <c r="AO26" s="116"/>
      <c r="AP26" s="46" t="s">
        <v>84</v>
      </c>
      <c r="AQ26" s="116"/>
      <c r="AR26" s="46" t="s">
        <v>84</v>
      </c>
      <c r="AS26" s="116"/>
      <c r="AT26" s="46" t="s">
        <v>84</v>
      </c>
      <c r="AU26" s="116"/>
      <c r="AV26" s="46" t="s">
        <v>84</v>
      </c>
      <c r="AW26" s="116"/>
      <c r="AX26" s="46" t="s">
        <v>84</v>
      </c>
      <c r="AY26" s="116"/>
      <c r="AZ26" s="46" t="s">
        <v>84</v>
      </c>
      <c r="BA26" s="116"/>
      <c r="BB26" s="46" t="s">
        <v>84</v>
      </c>
      <c r="BC26" s="116"/>
      <c r="BD26" s="46" t="s">
        <v>84</v>
      </c>
      <c r="BE26" s="116"/>
      <c r="BF26" s="46" t="s">
        <v>84</v>
      </c>
      <c r="BG26" s="116"/>
      <c r="BH26" s="46" t="s">
        <v>84</v>
      </c>
      <c r="BI26" s="116"/>
      <c r="BJ26" s="46" t="s">
        <v>84</v>
      </c>
      <c r="BK26" s="116"/>
      <c r="BL26" s="46" t="s">
        <v>84</v>
      </c>
      <c r="BM26" s="116"/>
      <c r="BN26" s="46" t="s">
        <v>84</v>
      </c>
      <c r="BO26" s="116"/>
      <c r="BP26" s="46" t="s">
        <v>84</v>
      </c>
      <c r="BQ26" s="116"/>
      <c r="BR26" s="46" t="s">
        <v>84</v>
      </c>
      <c r="BS26" s="116"/>
      <c r="BT26" s="46" t="s">
        <v>84</v>
      </c>
      <c r="BU26" s="116"/>
      <c r="BV26" s="46" t="s">
        <v>84</v>
      </c>
      <c r="BW26" s="116"/>
      <c r="BX26" s="28"/>
      <c r="BY26" s="28"/>
      <c r="BZ26" s="194"/>
      <c r="CA26" s="100" cm="1">
        <f t="array" ref="CA26">SUM(COUNTIFS(D26:AB26,{"Aspettativa";"Ex-accordo";"Ferie";"Malattia";"Esame";"Formazione"}))</f>
        <v>0</v>
      </c>
      <c r="CB26" s="100" cm="1">
        <f t="array" ref="CB26">SUM(COUNTIFS(AG26:BC26,{"Aspettativa";"Ex-accordo";"Ferie";"Malattia";"Esame";"Formazione"}))</f>
        <v>0</v>
      </c>
      <c r="CC26" s="100" cm="1">
        <f t="array" ref="CC26">SUM(COUNTIFS(BE26:BW26,{"Aspettativa";"Ex-accordo";"Ferie";"Malattia";"Esame";"Formazione"}))</f>
        <v>0</v>
      </c>
      <c r="CD26" s="23" t="str">
        <f t="shared" si="16"/>
        <v/>
      </c>
      <c r="CE26" s="158" cm="1">
        <f t="array" ref="CE26">SUM(COUNTIFS(D26:BY26,{"Aspettativa";"Ex-accordo";"Ferie";"Malattia";"Esame";"Formazione"}))</f>
        <v>0</v>
      </c>
      <c r="CF26" s="158">
        <f>IF(  TYPE(VLOOKUP($B26,Regole!$B$3:$C$49,2,0))=1,  VLOOKUP($B26,Regole!$B$3:$C$49,2,0),  IF(   TYPE(VLOOKUP(WEEKDAY($B26),Regole!$C$52:$D$58,2,0))=1,   IF(VLOOKUP(WEEKDAY($B26),Regole!$C$52:$D$58,2,0)&lt;&gt;0,   Regole!$H$13-VLOOKUP(WEEKDAY($B26),Regole!$C$52:$D$58,2,0),   " - "),  " - " )  )</f>
        <v>28</v>
      </c>
      <c r="CG26" s="100">
        <f t="shared" si="17"/>
        <v>30</v>
      </c>
      <c r="CH26" s="207" cm="1">
        <f t="array" ref="CH26">SUM(COUNTIFS(D26:AB26,{"Altro"}))</f>
        <v>0</v>
      </c>
      <c r="CI26" s="207" cm="1">
        <f t="array" ref="CI26">SUM(COUNTIFS(AG26:BC26,{"Altro"}))</f>
        <v>0</v>
      </c>
      <c r="CJ26" s="207" cm="1">
        <f t="array" ref="CJ26">SUM(COUNTIFS(BE26:BW26,{"Altro"}))</f>
        <v>0</v>
      </c>
      <c r="CK26" s="139" cm="1">
        <f t="array" ref="CK26">SUM(COUNTIFS(D26:AB26,{"Ridotto Ex-Acc";"Ridotto Ferie";"Ridotto Maternità"}))</f>
        <v>0</v>
      </c>
      <c r="CL26" s="139" cm="1">
        <f t="array" ref="CL26">SUM(COUNTIFS(AG26:BC26,{"Ridotto Ex-Acc";"Ridotto Ferie";"Ridotto Maternità"}))</f>
        <v>0</v>
      </c>
      <c r="CM26" s="139" cm="1">
        <f t="array" ref="CM26">SUM(COUNTIFS(BE26:BW26,{"Ridotto Ex-Acc";"Ridotto Ferie";"Ridotto Maternità"}))</f>
        <v>0</v>
      </c>
      <c r="CN26" s="140">
        <f>SUM(COUNTIFS(D26:BY26,{"Ridotto Ex-Acc";"Ridotto Ferie";"Ridotto Maternità"}))</f>
        <v>0</v>
      </c>
      <c r="CO26" s="19"/>
      <c r="CP26" s="194"/>
      <c r="CQ26" s="46" t="s">
        <v>84</v>
      </c>
      <c r="CR26" s="116"/>
      <c r="CS26" s="46" t="s">
        <v>84</v>
      </c>
      <c r="CT26" s="116"/>
      <c r="CU26" s="28"/>
      <c r="CV26" s="28"/>
      <c r="CW26" s="28"/>
      <c r="CX26" s="28"/>
      <c r="CY26" s="194"/>
      <c r="CZ26" s="45" t="str">
        <f t="shared" si="18"/>
        <v>mar</v>
      </c>
      <c r="DA26" s="45">
        <f t="shared" si="19"/>
        <v>44852</v>
      </c>
      <c r="DB26" s="243" t="s">
        <v>84</v>
      </c>
      <c r="DC26" s="116"/>
      <c r="DD26" s="243" t="s">
        <v>84</v>
      </c>
      <c r="DE26" s="116"/>
      <c r="DF26" s="243" t="s">
        <v>84</v>
      </c>
      <c r="DG26" s="116"/>
      <c r="DH26" s="243" t="s">
        <v>84</v>
      </c>
      <c r="DI26" s="116"/>
      <c r="DJ26" s="243" t="s">
        <v>84</v>
      </c>
      <c r="DK26" s="116"/>
      <c r="DL26" s="243" t="s">
        <v>84</v>
      </c>
      <c r="DM26" s="116"/>
      <c r="DN26" s="243" t="s">
        <v>84</v>
      </c>
      <c r="DO26" s="116"/>
      <c r="DP26" s="28"/>
      <c r="DQ26" s="28"/>
      <c r="DR26" s="28"/>
      <c r="DS26" s="6"/>
      <c r="DT26" s="85"/>
    </row>
    <row r="27" spans="1:124" ht="11.25" customHeight="1" x14ac:dyDescent="0.25">
      <c r="A27" s="45" t="s">
        <v>19</v>
      </c>
      <c r="B27" s="46">
        <f t="shared" si="20"/>
        <v>44853</v>
      </c>
      <c r="C27" s="46" t="s">
        <v>84</v>
      </c>
      <c r="D27" s="116"/>
      <c r="E27" s="46" t="s">
        <v>84</v>
      </c>
      <c r="F27" s="116"/>
      <c r="G27" s="46" t="s">
        <v>84</v>
      </c>
      <c r="H27" s="116"/>
      <c r="I27" s="46" t="s">
        <v>84</v>
      </c>
      <c r="J27" s="116"/>
      <c r="K27" s="46" t="s">
        <v>84</v>
      </c>
      <c r="L27" s="116"/>
      <c r="M27" s="46" t="s">
        <v>84</v>
      </c>
      <c r="N27" s="116"/>
      <c r="O27" s="46" t="s">
        <v>84</v>
      </c>
      <c r="P27" s="116"/>
      <c r="Q27" s="46" t="s">
        <v>84</v>
      </c>
      <c r="R27" s="116"/>
      <c r="S27" s="46" t="s">
        <v>84</v>
      </c>
      <c r="T27" s="116"/>
      <c r="U27" s="28"/>
      <c r="V27" s="28"/>
      <c r="W27" s="28"/>
      <c r="X27" s="28"/>
      <c r="Y27" s="28"/>
      <c r="Z27" s="28"/>
      <c r="AA27" s="28"/>
      <c r="AB27" s="28"/>
      <c r="AC27" s="151"/>
      <c r="AD27" s="45" t="str">
        <f t="shared" si="9"/>
        <v>mer</v>
      </c>
      <c r="AE27" s="46">
        <f t="shared" si="10"/>
        <v>44853</v>
      </c>
      <c r="AF27" s="46" t="s">
        <v>84</v>
      </c>
      <c r="AG27" s="116"/>
      <c r="AH27" s="46" t="s">
        <v>84</v>
      </c>
      <c r="AI27" s="116"/>
      <c r="AJ27" s="46" t="s">
        <v>84</v>
      </c>
      <c r="AK27" s="116"/>
      <c r="AL27" s="46" t="s">
        <v>84</v>
      </c>
      <c r="AM27" s="116"/>
      <c r="AN27" s="46" t="s">
        <v>84</v>
      </c>
      <c r="AO27" s="116"/>
      <c r="AP27" s="46" t="s">
        <v>84</v>
      </c>
      <c r="AQ27" s="116"/>
      <c r="AR27" s="46" t="s">
        <v>84</v>
      </c>
      <c r="AS27" s="116"/>
      <c r="AT27" s="46" t="s">
        <v>84</v>
      </c>
      <c r="AU27" s="116"/>
      <c r="AV27" s="46" t="s">
        <v>84</v>
      </c>
      <c r="AW27" s="116"/>
      <c r="AX27" s="46" t="s">
        <v>84</v>
      </c>
      <c r="AY27" s="116"/>
      <c r="AZ27" s="46" t="s">
        <v>84</v>
      </c>
      <c r="BA27" s="116"/>
      <c r="BB27" s="46" t="s">
        <v>84</v>
      </c>
      <c r="BC27" s="116"/>
      <c r="BD27" s="46" t="s">
        <v>84</v>
      </c>
      <c r="BE27" s="116"/>
      <c r="BF27" s="46" t="s">
        <v>84</v>
      </c>
      <c r="BG27" s="116"/>
      <c r="BH27" s="46" t="s">
        <v>84</v>
      </c>
      <c r="BI27" s="116"/>
      <c r="BJ27" s="46" t="s">
        <v>84</v>
      </c>
      <c r="BK27" s="116"/>
      <c r="BL27" s="46" t="s">
        <v>84</v>
      </c>
      <c r="BM27" s="116"/>
      <c r="BN27" s="46" t="s">
        <v>84</v>
      </c>
      <c r="BO27" s="116"/>
      <c r="BP27" s="46" t="s">
        <v>84</v>
      </c>
      <c r="BQ27" s="116"/>
      <c r="BR27" s="46" t="s">
        <v>84</v>
      </c>
      <c r="BS27" s="116"/>
      <c r="BT27" s="46" t="s">
        <v>84</v>
      </c>
      <c r="BU27" s="116"/>
      <c r="BV27" s="46" t="s">
        <v>84</v>
      </c>
      <c r="BW27" s="116"/>
      <c r="BX27" s="28"/>
      <c r="BY27" s="28"/>
      <c r="BZ27" s="194"/>
      <c r="CA27" s="100" cm="1">
        <f t="array" ref="CA27">SUM(COUNTIFS(D27:AB27,{"Aspettativa";"Ex-accordo";"Ferie";"Malattia";"Esame";"Formazione"}))</f>
        <v>0</v>
      </c>
      <c r="CB27" s="100" cm="1">
        <f t="array" ref="CB27">SUM(COUNTIFS(AG27:BC27,{"Aspettativa";"Ex-accordo";"Ferie";"Malattia";"Esame";"Formazione"}))</f>
        <v>0</v>
      </c>
      <c r="CC27" s="100" cm="1">
        <f t="array" ref="CC27">SUM(COUNTIFS(BE27:BW27,{"Aspettativa";"Ex-accordo";"Ferie";"Malattia";"Esame";"Formazione"}))</f>
        <v>0</v>
      </c>
      <c r="CD27" s="23" t="str">
        <f t="shared" si="16"/>
        <v/>
      </c>
      <c r="CE27" s="158" cm="1">
        <f t="array" ref="CE27">SUM(COUNTIFS(D27:BY27,{"Aspettativa";"Ex-accordo";"Ferie";"Malattia";"Esame";"Formazione"}))</f>
        <v>0</v>
      </c>
      <c r="CF27" s="158">
        <f>IF(  TYPE(VLOOKUP($B27,Regole!$B$3:$C$49,2,0))=1,  VLOOKUP($B27,Regole!$B$3:$C$49,2,0),  IF(   TYPE(VLOOKUP(WEEKDAY($B27),Regole!$C$52:$D$58,2,0))=1,   IF(VLOOKUP(WEEKDAY($B27),Regole!$C$52:$D$58,2,0)&lt;&gt;0,   Regole!$H$13-VLOOKUP(WEEKDAY($B27),Regole!$C$52:$D$58,2,0),   " - "),  " - " )  )</f>
        <v>28</v>
      </c>
      <c r="CG27" s="100">
        <f t="shared" si="17"/>
        <v>30</v>
      </c>
      <c r="CH27" s="207" cm="1">
        <f t="array" ref="CH27">SUM(COUNTIFS(D27:AB27,{"Altro"}))</f>
        <v>0</v>
      </c>
      <c r="CI27" s="207" cm="1">
        <f t="array" ref="CI27">SUM(COUNTIFS(AG27:BC27,{"Altro"}))</f>
        <v>0</v>
      </c>
      <c r="CJ27" s="207" cm="1">
        <f t="array" ref="CJ27">SUM(COUNTIFS(BE27:BW27,{"Altro"}))</f>
        <v>0</v>
      </c>
      <c r="CK27" s="139" cm="1">
        <f t="array" ref="CK27">SUM(COUNTIFS(D27:AB27,{"Ridotto Ex-Acc";"Ridotto Ferie";"Ridotto Maternità"}))</f>
        <v>0</v>
      </c>
      <c r="CL27" s="139" cm="1">
        <f t="array" ref="CL27">SUM(COUNTIFS(AG27:BC27,{"Ridotto Ex-Acc";"Ridotto Ferie";"Ridotto Maternità"}))</f>
        <v>0</v>
      </c>
      <c r="CM27" s="139" cm="1">
        <f t="array" ref="CM27">SUM(COUNTIFS(BE27:BW27,{"Ridotto Ex-Acc";"Ridotto Ferie";"Ridotto Maternità"}))</f>
        <v>0</v>
      </c>
      <c r="CN27" s="140">
        <f>SUM(COUNTIFS(D27:BY27,{"Ridotto Ex-Acc";"Ridotto Ferie";"Ridotto Maternità"}))</f>
        <v>0</v>
      </c>
      <c r="CO27" s="19"/>
      <c r="CP27" s="194"/>
      <c r="CQ27" s="46" t="s">
        <v>84</v>
      </c>
      <c r="CR27" s="116"/>
      <c r="CS27" s="46" t="s">
        <v>84</v>
      </c>
      <c r="CT27" s="116"/>
      <c r="CU27" s="28"/>
      <c r="CV27" s="28"/>
      <c r="CW27" s="28"/>
      <c r="CX27" s="28"/>
      <c r="CY27" s="194"/>
      <c r="CZ27" s="45" t="str">
        <f t="shared" si="18"/>
        <v>mer</v>
      </c>
      <c r="DA27" s="45">
        <f t="shared" si="19"/>
        <v>44853</v>
      </c>
      <c r="DB27" s="243" t="s">
        <v>84</v>
      </c>
      <c r="DC27" s="116"/>
      <c r="DD27" s="243" t="s">
        <v>84</v>
      </c>
      <c r="DE27" s="116"/>
      <c r="DF27" s="243" t="s">
        <v>84</v>
      </c>
      <c r="DG27" s="116"/>
      <c r="DH27" s="243" t="s">
        <v>84</v>
      </c>
      <c r="DI27" s="116"/>
      <c r="DJ27" s="243" t="s">
        <v>84</v>
      </c>
      <c r="DK27" s="116"/>
      <c r="DL27" s="243" t="s">
        <v>84</v>
      </c>
      <c r="DM27" s="116"/>
      <c r="DN27" s="243" t="s">
        <v>84</v>
      </c>
      <c r="DO27" s="116"/>
      <c r="DP27" s="28"/>
      <c r="DQ27" s="28"/>
      <c r="DR27" s="28"/>
      <c r="DS27" s="6"/>
      <c r="DT27" s="85"/>
    </row>
    <row r="28" spans="1:124" ht="11.25" customHeight="1" x14ac:dyDescent="0.25">
      <c r="A28" s="45" t="s">
        <v>20</v>
      </c>
      <c r="B28" s="46">
        <f t="shared" si="20"/>
        <v>44854</v>
      </c>
      <c r="C28" s="46" t="s">
        <v>84</v>
      </c>
      <c r="D28" s="116"/>
      <c r="E28" s="46" t="s">
        <v>84</v>
      </c>
      <c r="F28" s="116"/>
      <c r="G28" s="46" t="s">
        <v>84</v>
      </c>
      <c r="H28" s="116"/>
      <c r="I28" s="46" t="s">
        <v>84</v>
      </c>
      <c r="J28" s="116"/>
      <c r="K28" s="46" t="s">
        <v>84</v>
      </c>
      <c r="L28" s="116"/>
      <c r="M28" s="46" t="s">
        <v>84</v>
      </c>
      <c r="N28" s="116"/>
      <c r="O28" s="46" t="s">
        <v>84</v>
      </c>
      <c r="P28" s="116"/>
      <c r="Q28" s="46" t="s">
        <v>84</v>
      </c>
      <c r="R28" s="116"/>
      <c r="S28" s="46" t="s">
        <v>84</v>
      </c>
      <c r="T28" s="116"/>
      <c r="U28" s="28"/>
      <c r="V28" s="28"/>
      <c r="W28" s="28"/>
      <c r="X28" s="28"/>
      <c r="Y28" s="28"/>
      <c r="Z28" s="28"/>
      <c r="AA28" s="28"/>
      <c r="AB28" s="28"/>
      <c r="AC28" s="151"/>
      <c r="AD28" s="45" t="str">
        <f t="shared" si="9"/>
        <v>gio</v>
      </c>
      <c r="AE28" s="46">
        <f t="shared" si="10"/>
        <v>44854</v>
      </c>
      <c r="AF28" s="46" t="s">
        <v>84</v>
      </c>
      <c r="AG28" s="116"/>
      <c r="AH28" s="46" t="s">
        <v>84</v>
      </c>
      <c r="AI28" s="116"/>
      <c r="AJ28" s="46" t="s">
        <v>84</v>
      </c>
      <c r="AK28" s="116"/>
      <c r="AL28" s="46" t="s">
        <v>84</v>
      </c>
      <c r="AM28" s="116"/>
      <c r="AN28" s="46" t="s">
        <v>84</v>
      </c>
      <c r="AO28" s="116"/>
      <c r="AP28" s="46" t="s">
        <v>84</v>
      </c>
      <c r="AQ28" s="116"/>
      <c r="AR28" s="46" t="s">
        <v>84</v>
      </c>
      <c r="AS28" s="116"/>
      <c r="AT28" s="46" t="s">
        <v>84</v>
      </c>
      <c r="AU28" s="116"/>
      <c r="AV28" s="46" t="s">
        <v>84</v>
      </c>
      <c r="AW28" s="116"/>
      <c r="AX28" s="46" t="s">
        <v>84</v>
      </c>
      <c r="AY28" s="116"/>
      <c r="AZ28" s="46" t="s">
        <v>84</v>
      </c>
      <c r="BA28" s="116"/>
      <c r="BB28" s="46" t="s">
        <v>84</v>
      </c>
      <c r="BC28" s="116"/>
      <c r="BD28" s="46" t="s">
        <v>84</v>
      </c>
      <c r="BE28" s="116"/>
      <c r="BF28" s="46" t="s">
        <v>84</v>
      </c>
      <c r="BG28" s="116"/>
      <c r="BH28" s="46" t="s">
        <v>84</v>
      </c>
      <c r="BI28" s="116"/>
      <c r="BJ28" s="46" t="s">
        <v>84</v>
      </c>
      <c r="BK28" s="116"/>
      <c r="BL28" s="46" t="s">
        <v>84</v>
      </c>
      <c r="BM28" s="116"/>
      <c r="BN28" s="46" t="s">
        <v>84</v>
      </c>
      <c r="BO28" s="116"/>
      <c r="BP28" s="46" t="s">
        <v>84</v>
      </c>
      <c r="BQ28" s="116"/>
      <c r="BR28" s="46" t="s">
        <v>84</v>
      </c>
      <c r="BS28" s="116"/>
      <c r="BT28" s="46" t="s">
        <v>84</v>
      </c>
      <c r="BU28" s="116"/>
      <c r="BV28" s="46" t="s">
        <v>84</v>
      </c>
      <c r="BW28" s="116"/>
      <c r="BX28" s="28"/>
      <c r="BY28" s="28"/>
      <c r="BZ28" s="194"/>
      <c r="CA28" s="100" cm="1">
        <f t="array" ref="CA28">SUM(COUNTIFS(D28:AB28,{"Aspettativa";"Ex-accordo";"Ferie";"Malattia";"Esame";"Formazione"}))</f>
        <v>0</v>
      </c>
      <c r="CB28" s="100" cm="1">
        <f t="array" ref="CB28">SUM(COUNTIFS(AG28:BC28,{"Aspettativa";"Ex-accordo";"Ferie";"Malattia";"Esame";"Formazione"}))</f>
        <v>0</v>
      </c>
      <c r="CC28" s="100" cm="1">
        <f t="array" ref="CC28">SUM(COUNTIFS(BE28:BW28,{"Aspettativa";"Ex-accordo";"Ferie";"Malattia";"Esame";"Formazione"}))</f>
        <v>0</v>
      </c>
      <c r="CD28" s="23" t="str">
        <f t="shared" si="16"/>
        <v/>
      </c>
      <c r="CE28" s="158" cm="1">
        <f t="array" ref="CE28">SUM(COUNTIFS(D28:BY28,{"Aspettativa";"Ex-accordo";"Ferie";"Malattia";"Esame";"Formazione"}))</f>
        <v>0</v>
      </c>
      <c r="CF28" s="158">
        <f>IF(  TYPE(VLOOKUP($B28,Regole!$B$3:$C$49,2,0))=1,  VLOOKUP($B28,Regole!$B$3:$C$49,2,0),  IF(   TYPE(VLOOKUP(WEEKDAY($B28),Regole!$C$52:$D$58,2,0))=1,   IF(VLOOKUP(WEEKDAY($B28),Regole!$C$52:$D$58,2,0)&lt;&gt;0,   Regole!$H$13-VLOOKUP(WEEKDAY($B28),Regole!$C$52:$D$58,2,0),   " - "),  " - " )  )</f>
        <v>28</v>
      </c>
      <c r="CG28" s="100">
        <f t="shared" si="17"/>
        <v>30</v>
      </c>
      <c r="CH28" s="207" cm="1">
        <f t="array" ref="CH28">SUM(COUNTIFS(D28:AB28,{"Altro"}))</f>
        <v>0</v>
      </c>
      <c r="CI28" s="207" cm="1">
        <f t="array" ref="CI28">SUM(COUNTIFS(AG28:BC28,{"Altro"}))</f>
        <v>0</v>
      </c>
      <c r="CJ28" s="207" cm="1">
        <f t="array" ref="CJ28">SUM(COUNTIFS(BE28:BW28,{"Altro"}))</f>
        <v>0</v>
      </c>
      <c r="CK28" s="139" cm="1">
        <f t="array" ref="CK28">SUM(COUNTIFS(D28:AB28,{"Ridotto Ex-Acc";"Ridotto Ferie";"Ridotto Maternità"}))</f>
        <v>0</v>
      </c>
      <c r="CL28" s="139" cm="1">
        <f t="array" ref="CL28">SUM(COUNTIFS(AG28:BC28,{"Ridotto Ex-Acc";"Ridotto Ferie";"Ridotto Maternità"}))</f>
        <v>0</v>
      </c>
      <c r="CM28" s="139" cm="1">
        <f t="array" ref="CM28">SUM(COUNTIFS(BE28:BW28,{"Ridotto Ex-Acc";"Ridotto Ferie";"Ridotto Maternità"}))</f>
        <v>0</v>
      </c>
      <c r="CN28" s="140">
        <f>SUM(COUNTIFS(D28:BY28,{"Ridotto Ex-Acc";"Ridotto Ferie";"Ridotto Maternità"}))</f>
        <v>0</v>
      </c>
      <c r="CO28" s="19"/>
      <c r="CP28" s="194"/>
      <c r="CQ28" s="46" t="s">
        <v>84</v>
      </c>
      <c r="CR28" s="116"/>
      <c r="CS28" s="46" t="s">
        <v>84</v>
      </c>
      <c r="CT28" s="116"/>
      <c r="CU28" s="28"/>
      <c r="CV28" s="28"/>
      <c r="CW28" s="28"/>
      <c r="CX28" s="28"/>
      <c r="CY28" s="194"/>
      <c r="CZ28" s="45" t="str">
        <f t="shared" si="18"/>
        <v>gio</v>
      </c>
      <c r="DA28" s="45">
        <f t="shared" si="19"/>
        <v>44854</v>
      </c>
      <c r="DB28" s="243" t="s">
        <v>84</v>
      </c>
      <c r="DC28" s="116"/>
      <c r="DD28" s="243" t="s">
        <v>84</v>
      </c>
      <c r="DE28" s="116"/>
      <c r="DF28" s="243" t="s">
        <v>84</v>
      </c>
      <c r="DG28" s="116"/>
      <c r="DH28" s="243" t="s">
        <v>270</v>
      </c>
      <c r="DI28" s="116"/>
      <c r="DJ28" s="243" t="s">
        <v>84</v>
      </c>
      <c r="DK28" s="116"/>
      <c r="DL28" s="243" t="s">
        <v>84</v>
      </c>
      <c r="DM28" s="116"/>
      <c r="DN28" s="243" t="s">
        <v>84</v>
      </c>
      <c r="DO28" s="116"/>
      <c r="DP28" s="28"/>
      <c r="DQ28" s="28"/>
      <c r="DR28" s="28"/>
      <c r="DS28" s="104"/>
      <c r="DT28" s="85"/>
    </row>
    <row r="29" spans="1:124" ht="11.25" customHeight="1" x14ac:dyDescent="0.25">
      <c r="A29" s="45" t="s">
        <v>21</v>
      </c>
      <c r="B29" s="46">
        <f t="shared" si="20"/>
        <v>44855</v>
      </c>
      <c r="C29" s="46" t="s">
        <v>84</v>
      </c>
      <c r="D29" s="116"/>
      <c r="E29" s="46" t="s">
        <v>84</v>
      </c>
      <c r="F29" s="116"/>
      <c r="G29" s="46" t="s">
        <v>84</v>
      </c>
      <c r="H29" s="116"/>
      <c r="I29" s="46" t="s">
        <v>84</v>
      </c>
      <c r="J29" s="116"/>
      <c r="K29" s="46" t="s">
        <v>84</v>
      </c>
      <c r="L29" s="116"/>
      <c r="M29" s="46" t="s">
        <v>84</v>
      </c>
      <c r="N29" s="116"/>
      <c r="O29" s="46" t="s">
        <v>84</v>
      </c>
      <c r="P29" s="116"/>
      <c r="Q29" s="46" t="s">
        <v>84</v>
      </c>
      <c r="R29" s="116"/>
      <c r="S29" s="46" t="s">
        <v>84</v>
      </c>
      <c r="T29" s="116"/>
      <c r="U29" s="28"/>
      <c r="V29" s="28"/>
      <c r="W29" s="28"/>
      <c r="X29" s="28"/>
      <c r="Y29" s="28"/>
      <c r="Z29" s="28"/>
      <c r="AA29" s="28"/>
      <c r="AB29" s="28"/>
      <c r="AC29" s="151"/>
      <c r="AD29" s="45" t="str">
        <f t="shared" si="9"/>
        <v>ven</v>
      </c>
      <c r="AE29" s="46">
        <f t="shared" si="10"/>
        <v>44855</v>
      </c>
      <c r="AF29" s="46" t="s">
        <v>84</v>
      </c>
      <c r="AG29" s="116"/>
      <c r="AH29" s="46" t="s">
        <v>84</v>
      </c>
      <c r="AI29" s="116"/>
      <c r="AJ29" s="46" t="s">
        <v>84</v>
      </c>
      <c r="AK29" s="116"/>
      <c r="AL29" s="46" t="s">
        <v>84</v>
      </c>
      <c r="AM29" s="116"/>
      <c r="AN29" s="46" t="s">
        <v>84</v>
      </c>
      <c r="AO29" s="116"/>
      <c r="AP29" s="46" t="s">
        <v>84</v>
      </c>
      <c r="AQ29" s="116"/>
      <c r="AR29" s="46" t="s">
        <v>84</v>
      </c>
      <c r="AS29" s="116"/>
      <c r="AT29" s="46" t="s">
        <v>84</v>
      </c>
      <c r="AU29" s="116"/>
      <c r="AV29" s="46" t="s">
        <v>84</v>
      </c>
      <c r="AW29" s="116"/>
      <c r="AX29" s="46" t="s">
        <v>84</v>
      </c>
      <c r="AY29" s="116"/>
      <c r="AZ29" s="46" t="s">
        <v>84</v>
      </c>
      <c r="BA29" s="116"/>
      <c r="BB29" s="46" t="s">
        <v>84</v>
      </c>
      <c r="BC29" s="116"/>
      <c r="BD29" s="46" t="s">
        <v>84</v>
      </c>
      <c r="BE29" s="116"/>
      <c r="BF29" s="46" t="s">
        <v>84</v>
      </c>
      <c r="BG29" s="116"/>
      <c r="BH29" s="46" t="s">
        <v>84</v>
      </c>
      <c r="BI29" s="116"/>
      <c r="BJ29" s="46" t="s">
        <v>84</v>
      </c>
      <c r="BK29" s="116"/>
      <c r="BL29" s="46" t="s">
        <v>84</v>
      </c>
      <c r="BM29" s="116"/>
      <c r="BN29" s="46" t="s">
        <v>84</v>
      </c>
      <c r="BO29" s="116"/>
      <c r="BP29" s="46" t="s">
        <v>84</v>
      </c>
      <c r="BQ29" s="116"/>
      <c r="BR29" s="46" t="s">
        <v>84</v>
      </c>
      <c r="BS29" s="116"/>
      <c r="BT29" s="46" t="s">
        <v>84</v>
      </c>
      <c r="BU29" s="116"/>
      <c r="BV29" s="46" t="s">
        <v>84</v>
      </c>
      <c r="BW29" s="116"/>
      <c r="BX29" s="28"/>
      <c r="BY29" s="28"/>
      <c r="BZ29" s="194"/>
      <c r="CA29" s="100" cm="1">
        <f t="array" ref="CA29">SUM(COUNTIFS(D29:AB29,{"Aspettativa";"Ex-accordo";"Ferie";"Malattia";"Esame";"Formazione"}))</f>
        <v>0</v>
      </c>
      <c r="CB29" s="100" cm="1">
        <f t="array" ref="CB29">SUM(COUNTIFS(AG29:BC29,{"Aspettativa";"Ex-accordo";"Ferie";"Malattia";"Esame";"Formazione"}))</f>
        <v>0</v>
      </c>
      <c r="CC29" s="100" cm="1">
        <f t="array" ref="CC29">SUM(COUNTIFS(BE29:BW29,{"Aspettativa";"Ex-accordo";"Ferie";"Malattia";"Esame";"Formazione"}))</f>
        <v>0</v>
      </c>
      <c r="CD29" s="23" t="str">
        <f t="shared" si="16"/>
        <v/>
      </c>
      <c r="CE29" s="158" cm="1">
        <f t="array" ref="CE29">SUM(COUNTIFS(D29:BY29,{"Aspettativa";"Ex-accordo";"Ferie";"Malattia";"Esame";"Formazione"}))</f>
        <v>0</v>
      </c>
      <c r="CF29" s="158">
        <f>IF(  TYPE(VLOOKUP($B29,Regole!$B$3:$C$49,2,0))=1,  VLOOKUP($B29,Regole!$B$3:$C$49,2,0),  IF(   TYPE(VLOOKUP(WEEKDAY($B29),Regole!$C$52:$D$58,2,0))=1,   IF(VLOOKUP(WEEKDAY($B29),Regole!$C$52:$D$58,2,0)&lt;&gt;0,   Regole!$H$13-VLOOKUP(WEEKDAY($B29),Regole!$C$52:$D$58,2,0),   " - "),  " - " )  )</f>
        <v>28</v>
      </c>
      <c r="CG29" s="100">
        <f t="shared" si="17"/>
        <v>30</v>
      </c>
      <c r="CH29" s="207" cm="1">
        <f t="array" ref="CH29">SUM(COUNTIFS(D29:AB29,{"Altro"}))</f>
        <v>0</v>
      </c>
      <c r="CI29" s="207" cm="1">
        <f t="array" ref="CI29">SUM(COUNTIFS(AG29:BC29,{"Altro"}))</f>
        <v>0</v>
      </c>
      <c r="CJ29" s="207" cm="1">
        <f t="array" ref="CJ29">SUM(COUNTIFS(BE29:BW29,{"Altro"}))</f>
        <v>0</v>
      </c>
      <c r="CK29" s="139" cm="1">
        <f t="array" ref="CK29">SUM(COUNTIFS(D29:AB29,{"Ridotto Ex-Acc";"Ridotto Ferie";"Ridotto Maternità"}))</f>
        <v>0</v>
      </c>
      <c r="CL29" s="139" cm="1">
        <f t="array" ref="CL29">SUM(COUNTIFS(AG29:BC29,{"Ridotto Ex-Acc";"Ridotto Ferie";"Ridotto Maternità"}))</f>
        <v>0</v>
      </c>
      <c r="CM29" s="139" cm="1">
        <f t="array" ref="CM29">SUM(COUNTIFS(BE29:BW29,{"Ridotto Ex-Acc";"Ridotto Ferie";"Ridotto Maternità"}))</f>
        <v>0</v>
      </c>
      <c r="CN29" s="140">
        <f>SUM(COUNTIFS(D29:BY29,{"Ridotto Ex-Acc";"Ridotto Ferie";"Ridotto Maternità"}))</f>
        <v>0</v>
      </c>
      <c r="CO29" s="19"/>
      <c r="CP29" s="194"/>
      <c r="CQ29" s="46" t="s">
        <v>84</v>
      </c>
      <c r="CR29" s="116"/>
      <c r="CS29" s="46" t="s">
        <v>84</v>
      </c>
      <c r="CT29" s="116"/>
      <c r="CU29" s="28"/>
      <c r="CV29" s="28"/>
      <c r="CW29" s="28"/>
      <c r="CX29" s="28"/>
      <c r="CY29" s="194"/>
      <c r="CZ29" s="45" t="str">
        <f t="shared" si="18"/>
        <v>ven</v>
      </c>
      <c r="DA29" s="45">
        <f t="shared" si="19"/>
        <v>44855</v>
      </c>
      <c r="DB29" s="243" t="s">
        <v>84</v>
      </c>
      <c r="DC29" s="116"/>
      <c r="DD29" s="243" t="s">
        <v>84</v>
      </c>
      <c r="DE29" s="116"/>
      <c r="DF29" s="243" t="s">
        <v>84</v>
      </c>
      <c r="DG29" s="116"/>
      <c r="DH29" s="243" t="s">
        <v>84</v>
      </c>
      <c r="DI29" s="116"/>
      <c r="DJ29" s="243" t="s">
        <v>84</v>
      </c>
      <c r="DK29" s="116"/>
      <c r="DL29" s="243" t="s">
        <v>84</v>
      </c>
      <c r="DM29" s="116"/>
      <c r="DN29" s="243" t="s">
        <v>84</v>
      </c>
      <c r="DO29" s="116"/>
      <c r="DP29" s="28"/>
      <c r="DQ29" s="28"/>
      <c r="DR29" s="28"/>
      <c r="DS29" s="104"/>
      <c r="DT29" s="85"/>
    </row>
    <row r="30" spans="1:124" ht="11.25" customHeight="1" x14ac:dyDescent="0.25">
      <c r="A30" s="45" t="s">
        <v>22</v>
      </c>
      <c r="B30" s="46">
        <f t="shared" si="20"/>
        <v>44856</v>
      </c>
      <c r="C30" s="46" t="s">
        <v>84</v>
      </c>
      <c r="D30" s="116"/>
      <c r="E30" s="46" t="s">
        <v>84</v>
      </c>
      <c r="F30" s="116"/>
      <c r="G30" s="46" t="s">
        <v>84</v>
      </c>
      <c r="H30" s="116"/>
      <c r="I30" s="46" t="s">
        <v>84</v>
      </c>
      <c r="J30" s="116"/>
      <c r="K30" s="46" t="s">
        <v>84</v>
      </c>
      <c r="L30" s="116"/>
      <c r="M30" s="46" t="s">
        <v>84</v>
      </c>
      <c r="N30" s="116"/>
      <c r="O30" s="46" t="s">
        <v>84</v>
      </c>
      <c r="P30" s="116"/>
      <c r="Q30" s="46" t="s">
        <v>84</v>
      </c>
      <c r="R30" s="116"/>
      <c r="S30" s="46" t="s">
        <v>84</v>
      </c>
      <c r="T30" s="116"/>
      <c r="U30" s="28"/>
      <c r="V30" s="28"/>
      <c r="W30" s="28"/>
      <c r="X30" s="28"/>
      <c r="Y30" s="28"/>
      <c r="Z30" s="28"/>
      <c r="AA30" s="28"/>
      <c r="AB30" s="28"/>
      <c r="AC30" s="151"/>
      <c r="AD30" s="45" t="str">
        <f t="shared" si="9"/>
        <v>sab</v>
      </c>
      <c r="AE30" s="46">
        <f t="shared" si="10"/>
        <v>44856</v>
      </c>
      <c r="AF30" s="46" t="s">
        <v>84</v>
      </c>
      <c r="AG30" s="116"/>
      <c r="AH30" s="46" t="s">
        <v>84</v>
      </c>
      <c r="AI30" s="116"/>
      <c r="AJ30" s="46" t="s">
        <v>84</v>
      </c>
      <c r="AK30" s="116"/>
      <c r="AL30" s="46" t="s">
        <v>84</v>
      </c>
      <c r="AM30" s="116"/>
      <c r="AN30" s="46" t="s">
        <v>84</v>
      </c>
      <c r="AO30" s="116"/>
      <c r="AP30" s="46" t="s">
        <v>84</v>
      </c>
      <c r="AQ30" s="116"/>
      <c r="AR30" s="46" t="s">
        <v>84</v>
      </c>
      <c r="AS30" s="116"/>
      <c r="AT30" s="46" t="s">
        <v>84</v>
      </c>
      <c r="AU30" s="116"/>
      <c r="AV30" s="46" t="s">
        <v>84</v>
      </c>
      <c r="AW30" s="116"/>
      <c r="AX30" s="46" t="s">
        <v>84</v>
      </c>
      <c r="AY30" s="116"/>
      <c r="AZ30" s="46" t="s">
        <v>84</v>
      </c>
      <c r="BA30" s="116"/>
      <c r="BB30" s="46" t="s">
        <v>84</v>
      </c>
      <c r="BC30" s="116"/>
      <c r="BD30" s="46" t="s">
        <v>84</v>
      </c>
      <c r="BE30" s="116"/>
      <c r="BF30" s="46" t="s">
        <v>84</v>
      </c>
      <c r="BG30" s="116"/>
      <c r="BH30" s="46" t="s">
        <v>84</v>
      </c>
      <c r="BI30" s="116"/>
      <c r="BJ30" s="46" t="s">
        <v>84</v>
      </c>
      <c r="BK30" s="116"/>
      <c r="BL30" s="46" t="s">
        <v>84</v>
      </c>
      <c r="BM30" s="116"/>
      <c r="BN30" s="46" t="s">
        <v>84</v>
      </c>
      <c r="BO30" s="116"/>
      <c r="BP30" s="46" t="s">
        <v>84</v>
      </c>
      <c r="BQ30" s="116"/>
      <c r="BR30" s="46" t="s">
        <v>84</v>
      </c>
      <c r="BS30" s="116"/>
      <c r="BT30" s="46" t="s">
        <v>84</v>
      </c>
      <c r="BU30" s="116"/>
      <c r="BV30" s="46" t="s">
        <v>84</v>
      </c>
      <c r="BW30" s="116"/>
      <c r="BX30" s="28"/>
      <c r="BY30" s="28"/>
      <c r="BZ30" s="194"/>
      <c r="CA30" s="100" cm="1">
        <f t="array" ref="CA30">SUM(COUNTIFS(D30:AB30,{"Aspettativa";"Ex-accordo";"Ferie";"Malattia";"Esame";"Formazione"}))</f>
        <v>0</v>
      </c>
      <c r="CB30" s="100" cm="1">
        <f t="array" ref="CB30">SUM(COUNTIFS(AG30:BC30,{"Aspettativa";"Ex-accordo";"Ferie";"Malattia";"Esame";"Formazione"}))</f>
        <v>0</v>
      </c>
      <c r="CC30" s="100" cm="1">
        <f t="array" ref="CC30">SUM(COUNTIFS(BE30:BW30,{"Aspettativa";"Ex-accordo";"Ferie";"Malattia";"Esame";"Formazione"}))</f>
        <v>0</v>
      </c>
      <c r="CD30" s="23" t="str">
        <f t="shared" si="16"/>
        <v/>
      </c>
      <c r="CE30" s="158" cm="1">
        <f t="array" ref="CE30">SUM(COUNTIFS(D30:BY30,{"Aspettativa";"Ex-accordo";"Ferie";"Malattia";"Esame";"Formazione"}))</f>
        <v>0</v>
      </c>
      <c r="CF30" s="158" t="str">
        <f>IF(  TYPE(VLOOKUP($B30,Regole!$B$3:$C$49,2,0))=1,  VLOOKUP($B30,Regole!$B$3:$C$49,2,0),  IF(   TYPE(VLOOKUP(WEEKDAY($B30),Regole!$C$52:$D$58,2,0))=1,   IF(VLOOKUP(WEEKDAY($B30),Regole!$C$52:$D$58,2,0)&lt;&gt;0,   Regole!$H$13-VLOOKUP(WEEKDAY($B30),Regole!$C$52:$D$58,2,0),   " - "),  " - " )  )</f>
        <v xml:space="preserve"> - </v>
      </c>
      <c r="CG30" s="100">
        <f t="shared" si="17"/>
        <v>30</v>
      </c>
      <c r="CH30" s="207" cm="1">
        <f t="array" ref="CH30">SUM(COUNTIFS(D30:AB30,{"Altro"}))</f>
        <v>0</v>
      </c>
      <c r="CI30" s="207" cm="1">
        <f t="array" ref="CI30">SUM(COUNTIFS(AG30:BC30,{"Altro"}))</f>
        <v>0</v>
      </c>
      <c r="CJ30" s="207" cm="1">
        <f t="array" ref="CJ30">SUM(COUNTIFS(BE30:BW30,{"Altro"}))</f>
        <v>0</v>
      </c>
      <c r="CK30" s="139" cm="1">
        <f t="array" ref="CK30">SUM(COUNTIFS(D30:AB30,{"Ridotto Ex-Acc";"Ridotto Ferie";"Ridotto Maternità"}))</f>
        <v>0</v>
      </c>
      <c r="CL30" s="139" cm="1">
        <f t="array" ref="CL30">SUM(COUNTIFS(AG30:BC30,{"Ridotto Ex-Acc";"Ridotto Ferie";"Ridotto Maternità"}))</f>
        <v>0</v>
      </c>
      <c r="CM30" s="139" cm="1">
        <f t="array" ref="CM30">SUM(COUNTIFS(BE30:BW30,{"Ridotto Ex-Acc";"Ridotto Ferie";"Ridotto Maternità"}))</f>
        <v>0</v>
      </c>
      <c r="CN30" s="140">
        <f>SUM(COUNTIFS(D30:BY30,{"Ridotto Ex-Acc";"Ridotto Ferie";"Ridotto Maternità"}))</f>
        <v>0</v>
      </c>
      <c r="CO30" s="19"/>
      <c r="CP30" s="194"/>
      <c r="CQ30" s="46" t="s">
        <v>84</v>
      </c>
      <c r="CR30" s="116"/>
      <c r="CS30" s="46" t="s">
        <v>84</v>
      </c>
      <c r="CT30" s="116"/>
      <c r="CU30" s="28"/>
      <c r="CV30" s="28"/>
      <c r="CW30" s="28"/>
      <c r="CX30" s="28"/>
      <c r="CY30" s="194"/>
      <c r="CZ30" s="45" t="str">
        <f t="shared" si="18"/>
        <v>sab</v>
      </c>
      <c r="DA30" s="45">
        <f t="shared" si="19"/>
        <v>44856</v>
      </c>
      <c r="DB30" s="243" t="s">
        <v>84</v>
      </c>
      <c r="DC30" s="116"/>
      <c r="DD30" s="243" t="s">
        <v>84</v>
      </c>
      <c r="DE30" s="116"/>
      <c r="DF30" s="243" t="s">
        <v>84</v>
      </c>
      <c r="DG30" s="116"/>
      <c r="DH30" s="243" t="s">
        <v>84</v>
      </c>
      <c r="DI30" s="116"/>
      <c r="DJ30" s="243" t="s">
        <v>84</v>
      </c>
      <c r="DK30" s="116"/>
      <c r="DL30" s="243" t="s">
        <v>84</v>
      </c>
      <c r="DM30" s="116"/>
      <c r="DN30" s="243" t="s">
        <v>84</v>
      </c>
      <c r="DO30" s="116"/>
      <c r="DP30" s="28"/>
      <c r="DQ30" s="28"/>
      <c r="DR30" s="28"/>
      <c r="DS30" s="104"/>
      <c r="DT30" s="85"/>
    </row>
    <row r="31" spans="1:124" ht="11.25" customHeight="1" x14ac:dyDescent="0.25">
      <c r="A31" s="26"/>
      <c r="B31" s="48">
        <f t="shared" si="20"/>
        <v>44857</v>
      </c>
      <c r="C31" s="259" t="s">
        <v>40</v>
      </c>
      <c r="D31" s="260"/>
      <c r="E31" s="259" t="s">
        <v>40</v>
      </c>
      <c r="F31" s="260"/>
      <c r="G31" s="259" t="s">
        <v>40</v>
      </c>
      <c r="H31" s="260"/>
      <c r="I31" s="259" t="s">
        <v>40</v>
      </c>
      <c r="J31" s="260"/>
      <c r="K31" s="259" t="s">
        <v>40</v>
      </c>
      <c r="L31" s="260"/>
      <c r="M31" s="259" t="s">
        <v>40</v>
      </c>
      <c r="N31" s="260"/>
      <c r="O31" s="259" t="s">
        <v>40</v>
      </c>
      <c r="P31" s="260"/>
      <c r="Q31" s="259" t="s">
        <v>40</v>
      </c>
      <c r="R31" s="260"/>
      <c r="S31" s="259" t="s">
        <v>40</v>
      </c>
      <c r="T31" s="260"/>
      <c r="U31" s="119" t="s">
        <v>40</v>
      </c>
      <c r="V31" s="119" t="s">
        <v>40</v>
      </c>
      <c r="W31" s="119" t="s">
        <v>40</v>
      </c>
      <c r="X31" s="119" t="s">
        <v>40</v>
      </c>
      <c r="Y31" s="119" t="s">
        <v>40</v>
      </c>
      <c r="Z31" s="119" t="s">
        <v>40</v>
      </c>
      <c r="AA31" s="119" t="s">
        <v>40</v>
      </c>
      <c r="AB31" s="119" t="s">
        <v>40</v>
      </c>
      <c r="AC31" s="152"/>
      <c r="AD31" s="26" t="str">
        <f t="shared" si="9"/>
        <v/>
      </c>
      <c r="AE31" s="48">
        <f t="shared" si="10"/>
        <v>44857</v>
      </c>
      <c r="AF31" s="259" t="s">
        <v>40</v>
      </c>
      <c r="AG31" s="260"/>
      <c r="AH31" s="259" t="s">
        <v>40</v>
      </c>
      <c r="AI31" s="260"/>
      <c r="AJ31" s="259" t="s">
        <v>40</v>
      </c>
      <c r="AK31" s="260"/>
      <c r="AL31" s="259" t="s">
        <v>40</v>
      </c>
      <c r="AM31" s="260"/>
      <c r="AN31" s="259" t="s">
        <v>40</v>
      </c>
      <c r="AO31" s="260"/>
      <c r="AP31" s="259" t="s">
        <v>40</v>
      </c>
      <c r="AQ31" s="260"/>
      <c r="AR31" s="259" t="s">
        <v>40</v>
      </c>
      <c r="AS31" s="260"/>
      <c r="AT31" s="259" t="s">
        <v>40</v>
      </c>
      <c r="AU31" s="260"/>
      <c r="AV31" s="259" t="s">
        <v>40</v>
      </c>
      <c r="AW31" s="260"/>
      <c r="AX31" s="259" t="s">
        <v>40</v>
      </c>
      <c r="AY31" s="260"/>
      <c r="AZ31" s="259" t="s">
        <v>40</v>
      </c>
      <c r="BA31" s="260"/>
      <c r="BB31" s="259" t="s">
        <v>40</v>
      </c>
      <c r="BC31" s="260"/>
      <c r="BD31" s="259" t="s">
        <v>40</v>
      </c>
      <c r="BE31" s="260"/>
      <c r="BF31" s="259" t="s">
        <v>40</v>
      </c>
      <c r="BG31" s="260"/>
      <c r="BH31" s="259" t="s">
        <v>40</v>
      </c>
      <c r="BI31" s="260"/>
      <c r="BJ31" s="259" t="s">
        <v>40</v>
      </c>
      <c r="BK31" s="260"/>
      <c r="BL31" s="259" t="s">
        <v>40</v>
      </c>
      <c r="BM31" s="260"/>
      <c r="BN31" s="259" t="s">
        <v>40</v>
      </c>
      <c r="BO31" s="260"/>
      <c r="BP31" s="259" t="s">
        <v>40</v>
      </c>
      <c r="BQ31" s="260"/>
      <c r="BR31" s="259" t="s">
        <v>40</v>
      </c>
      <c r="BS31" s="260"/>
      <c r="BT31" s="259" t="s">
        <v>40</v>
      </c>
      <c r="BU31" s="260"/>
      <c r="BV31" s="259" t="s">
        <v>40</v>
      </c>
      <c r="BW31" s="260"/>
      <c r="BX31" s="119" t="s">
        <v>40</v>
      </c>
      <c r="BY31" s="119" t="s">
        <v>40</v>
      </c>
      <c r="BZ31" s="194"/>
      <c r="CA31" s="194"/>
      <c r="CB31" s="194"/>
      <c r="CC31" s="194"/>
      <c r="CD31" s="194"/>
      <c r="CE31" s="194"/>
      <c r="CF31" s="88"/>
      <c r="CG31" s="88"/>
      <c r="CH31" s="88"/>
      <c r="CI31" s="88"/>
      <c r="CJ31" s="88"/>
      <c r="CK31" s="194"/>
      <c r="CL31" s="194"/>
      <c r="CM31" s="89"/>
      <c r="CN31" s="88"/>
      <c r="CO31" s="96"/>
      <c r="CP31" s="194"/>
      <c r="CQ31" s="259" t="s">
        <v>40</v>
      </c>
      <c r="CR31" s="260"/>
      <c r="CS31" s="259" t="s">
        <v>40</v>
      </c>
      <c r="CT31" s="260"/>
      <c r="CU31" s="120" t="s">
        <v>40</v>
      </c>
      <c r="CV31" s="120" t="s">
        <v>40</v>
      </c>
      <c r="CW31" s="120" t="s">
        <v>40</v>
      </c>
      <c r="CX31" s="120" t="s">
        <v>40</v>
      </c>
      <c r="CY31" s="194"/>
      <c r="CZ31" s="26" t="str">
        <f t="shared" si="18"/>
        <v/>
      </c>
      <c r="DA31" s="135">
        <f t="shared" si="19"/>
        <v>44857</v>
      </c>
      <c r="DB31" s="259" t="s">
        <v>40</v>
      </c>
      <c r="DC31" s="260"/>
      <c r="DD31" s="259" t="s">
        <v>40</v>
      </c>
      <c r="DE31" s="260"/>
      <c r="DF31" s="259" t="s">
        <v>40</v>
      </c>
      <c r="DG31" s="260"/>
      <c r="DH31" s="259" t="s">
        <v>40</v>
      </c>
      <c r="DI31" s="260"/>
      <c r="DJ31" s="259" t="s">
        <v>40</v>
      </c>
      <c r="DK31" s="260"/>
      <c r="DL31" s="259" t="s">
        <v>40</v>
      </c>
      <c r="DM31" s="260"/>
      <c r="DN31" s="259" t="s">
        <v>40</v>
      </c>
      <c r="DO31" s="260"/>
      <c r="DP31" s="121" t="s">
        <v>40</v>
      </c>
      <c r="DQ31" s="121" t="s">
        <v>40</v>
      </c>
      <c r="DR31" s="121" t="s">
        <v>40</v>
      </c>
      <c r="DS31" s="96"/>
    </row>
    <row r="32" spans="1:124" s="194" customFormat="1" ht="11.25" customHeight="1" x14ac:dyDescent="0.25">
      <c r="AC32" s="141"/>
      <c r="CA32" s="98"/>
      <c r="CB32" s="98"/>
      <c r="CD32" s="98"/>
      <c r="CK32" s="98"/>
      <c r="CO32" s="92"/>
    </row>
    <row r="33" spans="1:124" s="194" customFormat="1" ht="11.25" customHeight="1" x14ac:dyDescent="0.25">
      <c r="AC33" s="141"/>
      <c r="CA33" s="94"/>
      <c r="CB33" s="94"/>
      <c r="CC33" s="88" t="str">
        <f>IF(   TYPE(VLOOKUP($B33,Regole!#REF!,2,0))=1,   VLOOKUP($B33,Regole!#REF!,2,0),   IF(    TYPE(VLOOKUP(WEEKDAY($B33),Regole!#REF!,2,0))=1,    IF(VLOOKUP(WEEKDAY($B33),Regole!#REF!,2,0)&lt;&gt;0, Regole!#REF!-VLOOKUP(WEEKDAY($B33),Regole!#REF!,2,0), ""),    ""   ) )</f>
        <v/>
      </c>
      <c r="CD33" s="94"/>
      <c r="CE33" s="88" t="str">
        <f>IF(   TYPE(VLOOKUP($B33,Regole!#REF!,2,0))=1,   VLOOKUP($B33,Regole!#REF!,2,0),   IF(    TYPE(VLOOKUP(WEEKDAY($B33),Regole!#REF!,2,0))=1,    IF(VLOOKUP(WEEKDAY($B33),Regole!#REF!,2,0)&lt;&gt;0, Regole!#REF!-VLOOKUP(WEEKDAY($B33),Regole!#REF!,2,0), ""),    ""   ) )</f>
        <v/>
      </c>
      <c r="CF33" s="88"/>
      <c r="CG33" s="88"/>
      <c r="CH33" s="88"/>
      <c r="CI33" s="88"/>
      <c r="CJ33" s="88"/>
      <c r="CK33" s="94"/>
      <c r="CL33" s="88" t="str">
        <f>IF(   TYPE(VLOOKUP($B33,Regole!#REF!,2,0))=1,   VLOOKUP($B33,Regole!#REF!,2,0),   IF(    TYPE(VLOOKUP(WEEKDAY($B33),Regole!#REF!,2,0))=1,    IF(VLOOKUP(WEEKDAY($B33),Regole!#REF!,2,0)&lt;&gt;0, Regole!#REF!-VLOOKUP(WEEKDAY($B33),Regole!#REF!,2,0), ""),    ""   ) )</f>
        <v/>
      </c>
      <c r="CM33" s="88"/>
      <c r="CN33" s="88"/>
      <c r="CO33" s="97"/>
    </row>
    <row r="34" spans="1:124" ht="11.25" customHeight="1" x14ac:dyDescent="0.25">
      <c r="A34" s="45" t="s">
        <v>17</v>
      </c>
      <c r="B34" s="46">
        <f>B31+1</f>
        <v>44858</v>
      </c>
      <c r="C34" s="243" t="s">
        <v>84</v>
      </c>
      <c r="D34" s="116"/>
      <c r="E34" s="243" t="s">
        <v>84</v>
      </c>
      <c r="F34" s="116"/>
      <c r="G34" s="243" t="s">
        <v>84</v>
      </c>
      <c r="H34" s="116"/>
      <c r="I34" s="243" t="s">
        <v>84</v>
      </c>
      <c r="J34" s="116"/>
      <c r="K34" s="243" t="s">
        <v>84</v>
      </c>
      <c r="L34" s="116"/>
      <c r="M34" s="243" t="s">
        <v>84</v>
      </c>
      <c r="N34" s="116"/>
      <c r="O34" s="243" t="s">
        <v>84</v>
      </c>
      <c r="P34" s="116"/>
      <c r="Q34" s="243" t="s">
        <v>84</v>
      </c>
      <c r="R34" s="116"/>
      <c r="S34" s="243" t="s">
        <v>84</v>
      </c>
      <c r="T34" s="116"/>
      <c r="U34" s="28"/>
      <c r="V34" s="28"/>
      <c r="W34" s="28"/>
      <c r="X34" s="28"/>
      <c r="Y34" s="28"/>
      <c r="Z34" s="28"/>
      <c r="AA34" s="28"/>
      <c r="AB34" s="28"/>
      <c r="AC34" s="151"/>
      <c r="AD34" s="45" t="str">
        <f t="shared" ref="AD34:AD40" si="21">IF($A34&lt;&gt;"",$A34,"")</f>
        <v>lun</v>
      </c>
      <c r="AE34" s="46">
        <f t="shared" ref="AE34:AE40" si="22">IF($B34&lt;&gt;"",$B34,"")</f>
        <v>44858</v>
      </c>
      <c r="AF34" s="243" t="s">
        <v>84</v>
      </c>
      <c r="AG34" s="116"/>
      <c r="AH34" s="243" t="s">
        <v>84</v>
      </c>
      <c r="AI34" s="116"/>
      <c r="AJ34" s="243" t="s">
        <v>84</v>
      </c>
      <c r="AK34" s="116"/>
      <c r="AL34" s="243" t="s">
        <v>84</v>
      </c>
      <c r="AM34" s="116"/>
      <c r="AN34" s="243" t="s">
        <v>84</v>
      </c>
      <c r="AO34" s="116"/>
      <c r="AP34" s="243" t="s">
        <v>84</v>
      </c>
      <c r="AQ34" s="116"/>
      <c r="AR34" s="243" t="s">
        <v>84</v>
      </c>
      <c r="AS34" s="116"/>
      <c r="AT34" s="243" t="s">
        <v>84</v>
      </c>
      <c r="AU34" s="116"/>
      <c r="AV34" s="243" t="s">
        <v>84</v>
      </c>
      <c r="AW34" s="116"/>
      <c r="AX34" s="243" t="s">
        <v>84</v>
      </c>
      <c r="AY34" s="116"/>
      <c r="AZ34" s="243" t="s">
        <v>84</v>
      </c>
      <c r="BA34" s="116"/>
      <c r="BB34" s="243" t="s">
        <v>84</v>
      </c>
      <c r="BC34" s="116"/>
      <c r="BD34" s="243" t="s">
        <v>84</v>
      </c>
      <c r="BE34" s="116"/>
      <c r="BF34" s="243" t="s">
        <v>84</v>
      </c>
      <c r="BG34" s="116"/>
      <c r="BH34" s="243" t="s">
        <v>84</v>
      </c>
      <c r="BI34" s="116"/>
      <c r="BJ34" s="243" t="s">
        <v>84</v>
      </c>
      <c r="BK34" s="116"/>
      <c r="BL34" s="243" t="s">
        <v>84</v>
      </c>
      <c r="BM34" s="116"/>
      <c r="BN34" s="243" t="s">
        <v>84</v>
      </c>
      <c r="BO34" s="116"/>
      <c r="BP34" s="243" t="s">
        <v>84</v>
      </c>
      <c r="BQ34" s="116"/>
      <c r="BR34" s="243" t="s">
        <v>84</v>
      </c>
      <c r="BS34" s="116"/>
      <c r="BT34" s="243" t="s">
        <v>84</v>
      </c>
      <c r="BU34" s="116"/>
      <c r="BV34" s="243" t="s">
        <v>84</v>
      </c>
      <c r="BW34" s="116"/>
      <c r="BX34" s="28"/>
      <c r="BY34" s="28"/>
      <c r="BZ34" s="24"/>
      <c r="CA34" s="100" cm="1">
        <f t="array" ref="CA34">SUM(COUNTIFS(D34:AB34,{"Aspettativa";"Ex-accordo";"Ferie";"Malattia";"Esame";"Formazione"}))</f>
        <v>0</v>
      </c>
      <c r="CB34" s="100" cm="1">
        <f t="array" ref="CB34">SUM(COUNTIFS(AG34:BC34,{"Aspettativa";"Ex-accordo";"Ferie";"Malattia";"Esame";"Formazione"}))</f>
        <v>0</v>
      </c>
      <c r="CC34" s="100" cm="1">
        <f t="array" ref="CC34">SUM(COUNTIFS(BE34:BW34,{"Aspettativa";"Ex-accordo";"Ferie";"Malattia";"Esame";"Formazione"}))</f>
        <v>0</v>
      </c>
      <c r="CD34" s="99" t="str">
        <f t="shared" ref="CD34:CD39" si="23">IF(CE34&gt;$CN$2-N(CF34),"!!!","")</f>
        <v/>
      </c>
      <c r="CE34" s="153" cm="1">
        <f t="array" ref="CE34">SUM(COUNTIFS(D34:BY34,{"Aspettativa";"Ex-accordo";"Ferie";"Malattia";"Esame";"Formazione"}))</f>
        <v>0</v>
      </c>
      <c r="CF34" s="100">
        <f>IF(  TYPE(VLOOKUP($B34,Regole!$B$3:$C$49,2,0))=1,  VLOOKUP($B34,Regole!$B$3:$C$49,2,0),  IF(   TYPE(VLOOKUP(WEEKDAY($B34),Regole!$C$52:$D$58,2,0))=1,   IF(VLOOKUP(WEEKDAY($B34),Regole!$C$52:$D$58,2,0)&lt;&gt;0,   Regole!$H$13-VLOOKUP(WEEKDAY($B34),Regole!$C$52:$D$58,2,0),   " - "),  " - " )  )</f>
        <v>28</v>
      </c>
      <c r="CG34" s="100">
        <f t="shared" ref="CG34:CG39" si="24">$CN$2-CE34</f>
        <v>30</v>
      </c>
      <c r="CH34" s="207" cm="1">
        <f t="array" ref="CH34">SUM(COUNTIFS(D34:AB34,{"Altro"}))</f>
        <v>0</v>
      </c>
      <c r="CI34" s="207" cm="1">
        <f t="array" ref="CI34">SUM(COUNTIFS(AG34:BC34,{"Altro"}))</f>
        <v>0</v>
      </c>
      <c r="CJ34" s="207" cm="1">
        <f t="array" ref="CJ34">SUM(COUNTIFS(BE34:BW34,{"Altro"}))</f>
        <v>0</v>
      </c>
      <c r="CK34" s="139" cm="1">
        <f t="array" ref="CK34">SUM(COUNTIFS(D34:AB34,{"Ridotto Ex-Acc";"Ridotto Ferie";"Ridotto Maternità"}))</f>
        <v>0</v>
      </c>
      <c r="CL34" s="139" cm="1">
        <f t="array" ref="CL34">SUM(COUNTIFS(AG34:BC34,{"Ridotto Ex-Acc";"Ridotto Ferie";"Ridotto Maternità"}))</f>
        <v>0</v>
      </c>
      <c r="CM34" s="139" cm="1">
        <f t="array" ref="CM34">SUM(COUNTIFS(BE34:BW34,{"Ridotto Ex-Acc";"Ridotto Ferie";"Ridotto Maternità"}))</f>
        <v>0</v>
      </c>
      <c r="CN34" s="142">
        <f>SUM(COUNTIFS(D34:BY34,{"Ridotto Ex-Acc";"Ridotto Ferie";"Ridotto Maternità"}))</f>
        <v>0</v>
      </c>
      <c r="CO34" s="19"/>
      <c r="CP34" s="194"/>
      <c r="CQ34" s="243" t="s">
        <v>84</v>
      </c>
      <c r="CR34" s="116"/>
      <c r="CS34" s="243" t="s">
        <v>84</v>
      </c>
      <c r="CT34" s="116"/>
      <c r="CU34" s="28"/>
      <c r="CV34" s="28"/>
      <c r="CW34" s="28"/>
      <c r="CX34" s="28"/>
      <c r="CY34" s="194"/>
      <c r="CZ34" s="45" t="str">
        <f t="shared" ref="CZ34:CZ40" si="25">IF($A34&lt;&gt;"",$A34,"")</f>
        <v>lun</v>
      </c>
      <c r="DA34" s="45">
        <f t="shared" ref="DA34:DA40" si="26">IF($B34&lt;&gt;"",$B34,"")</f>
        <v>44858</v>
      </c>
      <c r="DB34" s="243" t="s">
        <v>84</v>
      </c>
      <c r="DC34" s="116"/>
      <c r="DD34" s="243" t="s">
        <v>84</v>
      </c>
      <c r="DE34" s="116"/>
      <c r="DF34" s="243" t="s">
        <v>84</v>
      </c>
      <c r="DG34" s="116"/>
      <c r="DH34" s="243" t="s">
        <v>84</v>
      </c>
      <c r="DI34" s="116"/>
      <c r="DJ34" s="243" t="s">
        <v>84</v>
      </c>
      <c r="DK34" s="116"/>
      <c r="DL34" s="243" t="s">
        <v>84</v>
      </c>
      <c r="DM34" s="116"/>
      <c r="DN34" s="243" t="s">
        <v>84</v>
      </c>
      <c r="DO34" s="116"/>
      <c r="DP34" s="28"/>
      <c r="DQ34" s="28"/>
      <c r="DR34" s="28"/>
      <c r="DS34" s="6"/>
      <c r="DT34" s="85"/>
    </row>
    <row r="35" spans="1:124" ht="11.25" customHeight="1" x14ac:dyDescent="0.25">
      <c r="A35" s="45" t="s">
        <v>18</v>
      </c>
      <c r="B35" s="46">
        <f t="shared" ref="B35:B40" si="27">B34+1</f>
        <v>44859</v>
      </c>
      <c r="C35" s="243" t="s">
        <v>84</v>
      </c>
      <c r="D35" s="116"/>
      <c r="E35" s="243" t="s">
        <v>84</v>
      </c>
      <c r="F35" s="116"/>
      <c r="G35" s="243" t="s">
        <v>84</v>
      </c>
      <c r="H35" s="116"/>
      <c r="I35" s="243" t="s">
        <v>84</v>
      </c>
      <c r="J35" s="116"/>
      <c r="K35" s="243" t="s">
        <v>84</v>
      </c>
      <c r="L35" s="116"/>
      <c r="M35" s="243" t="s">
        <v>84</v>
      </c>
      <c r="N35" s="116"/>
      <c r="O35" s="243" t="s">
        <v>84</v>
      </c>
      <c r="P35" s="116"/>
      <c r="Q35" s="243" t="s">
        <v>84</v>
      </c>
      <c r="R35" s="116"/>
      <c r="S35" s="243" t="s">
        <v>84</v>
      </c>
      <c r="T35" s="116"/>
      <c r="U35" s="28"/>
      <c r="V35" s="28"/>
      <c r="W35" s="28"/>
      <c r="X35" s="28"/>
      <c r="Y35" s="28"/>
      <c r="Z35" s="28"/>
      <c r="AA35" s="28"/>
      <c r="AB35" s="28"/>
      <c r="AC35" s="151"/>
      <c r="AD35" s="45" t="str">
        <f t="shared" si="21"/>
        <v>mar</v>
      </c>
      <c r="AE35" s="46">
        <f t="shared" si="22"/>
        <v>44859</v>
      </c>
      <c r="AF35" s="243" t="s">
        <v>84</v>
      </c>
      <c r="AG35" s="116"/>
      <c r="AH35" s="243" t="s">
        <v>84</v>
      </c>
      <c r="AI35" s="116"/>
      <c r="AJ35" s="243" t="s">
        <v>84</v>
      </c>
      <c r="AK35" s="116"/>
      <c r="AL35" s="243" t="s">
        <v>84</v>
      </c>
      <c r="AM35" s="116"/>
      <c r="AN35" s="243" t="s">
        <v>84</v>
      </c>
      <c r="AO35" s="116"/>
      <c r="AP35" s="243" t="s">
        <v>84</v>
      </c>
      <c r="AQ35" s="116"/>
      <c r="AR35" s="243" t="s">
        <v>84</v>
      </c>
      <c r="AS35" s="116"/>
      <c r="AT35" s="243" t="s">
        <v>84</v>
      </c>
      <c r="AU35" s="116"/>
      <c r="AV35" s="243" t="s">
        <v>84</v>
      </c>
      <c r="AW35" s="116"/>
      <c r="AX35" s="243" t="s">
        <v>84</v>
      </c>
      <c r="AY35" s="116"/>
      <c r="AZ35" s="243" t="s">
        <v>84</v>
      </c>
      <c r="BA35" s="116"/>
      <c r="BB35" s="243" t="s">
        <v>84</v>
      </c>
      <c r="BC35" s="116"/>
      <c r="BD35" s="243" t="s">
        <v>84</v>
      </c>
      <c r="BE35" s="116"/>
      <c r="BF35" s="243" t="s">
        <v>84</v>
      </c>
      <c r="BG35" s="116"/>
      <c r="BH35" s="243" t="s">
        <v>84</v>
      </c>
      <c r="BI35" s="116"/>
      <c r="BJ35" s="243" t="s">
        <v>84</v>
      </c>
      <c r="BK35" s="116"/>
      <c r="BL35" s="243" t="s">
        <v>84</v>
      </c>
      <c r="BM35" s="116"/>
      <c r="BN35" s="243" t="s">
        <v>84</v>
      </c>
      <c r="BO35" s="116"/>
      <c r="BP35" s="243" t="s">
        <v>84</v>
      </c>
      <c r="BQ35" s="116"/>
      <c r="BR35" s="243" t="s">
        <v>84</v>
      </c>
      <c r="BS35" s="116"/>
      <c r="BT35" s="243" t="s">
        <v>84</v>
      </c>
      <c r="BU35" s="116"/>
      <c r="BV35" s="243" t="s">
        <v>84</v>
      </c>
      <c r="BW35" s="116"/>
      <c r="BX35" s="28"/>
      <c r="BY35" s="28"/>
      <c r="BZ35" s="194"/>
      <c r="CA35" s="100" cm="1">
        <f t="array" ref="CA35">SUM(COUNTIFS(D35:AB35,{"Aspettativa";"Ex-accordo";"Ferie";"Malattia";"Esame";"Formazione"}))</f>
        <v>0</v>
      </c>
      <c r="CB35" s="100" cm="1">
        <f t="array" ref="CB35">SUM(COUNTIFS(AG35:BC35,{"Aspettativa";"Ex-accordo";"Ferie";"Malattia";"Esame";"Formazione"}))</f>
        <v>0</v>
      </c>
      <c r="CC35" s="100" cm="1">
        <f t="array" ref="CC35">SUM(COUNTIFS(BE35:BW35,{"Aspettativa";"Ex-accordo";"Ferie";"Malattia";"Esame";"Formazione"}))</f>
        <v>0</v>
      </c>
      <c r="CD35" s="95" t="str">
        <f t="shared" si="23"/>
        <v/>
      </c>
      <c r="CE35" s="100" cm="1">
        <f t="array" ref="CE35">SUM(COUNTIFS(D35:BY35,{"Aspettativa";"Ex-accordo";"Ferie";"Malattia";"Esame";"Formazione"}))</f>
        <v>0</v>
      </c>
      <c r="CF35" s="22">
        <f>IF(  TYPE(VLOOKUP($B35,Regole!$B$3:$C$49,2,0))=1,  VLOOKUP($B35,Regole!$B$3:$C$49,2,0),  IF(   TYPE(VLOOKUP(WEEKDAY($B35),Regole!$C$52:$D$58,2,0))=1,   IF(VLOOKUP(WEEKDAY($B35),Regole!$C$52:$D$58,2,0)&lt;&gt;0,   Regole!$H$13-VLOOKUP(WEEKDAY($B35),Regole!$C$52:$D$58,2,0),   " - "),  " - " )  )</f>
        <v>28</v>
      </c>
      <c r="CG35" s="100">
        <f t="shared" si="24"/>
        <v>30</v>
      </c>
      <c r="CH35" s="207" cm="1">
        <f t="array" ref="CH35">SUM(COUNTIFS(D35:AB35,{"Altro"}))</f>
        <v>0</v>
      </c>
      <c r="CI35" s="207" cm="1">
        <f t="array" ref="CI35">SUM(COUNTIFS(AG35:BC35,{"Altro"}))</f>
        <v>0</v>
      </c>
      <c r="CJ35" s="207" cm="1">
        <f t="array" ref="CJ35">SUM(COUNTIFS(BE35:BW35,{"Altro"}))</f>
        <v>0</v>
      </c>
      <c r="CK35" s="139" cm="1">
        <f t="array" ref="CK35">SUM(COUNTIFS(D35:AB35,{"Ridotto Ex-Acc";"Ridotto Ferie";"Ridotto Maternità"}))</f>
        <v>0</v>
      </c>
      <c r="CL35" s="139" cm="1">
        <f t="array" ref="CL35">SUM(COUNTIFS(AG35:BC35,{"Ridotto Ex-Acc";"Ridotto Ferie";"Ridotto Maternità"}))</f>
        <v>0</v>
      </c>
      <c r="CM35" s="139" cm="1">
        <f t="array" ref="CM35">SUM(COUNTIFS(BE35:BW35,{"Ridotto Ex-Acc";"Ridotto Ferie";"Ridotto Maternità"}))</f>
        <v>0</v>
      </c>
      <c r="CN35" s="139">
        <f>SUM(COUNTIFS(D35:BY35,{"Ridotto Ex-Acc";"Ridotto Ferie";"Ridotto Maternità"}))</f>
        <v>0</v>
      </c>
      <c r="CO35" s="19"/>
      <c r="CP35" s="194"/>
      <c r="CQ35" s="243" t="s">
        <v>84</v>
      </c>
      <c r="CR35" s="116"/>
      <c r="CS35" s="243" t="s">
        <v>84</v>
      </c>
      <c r="CT35" s="116"/>
      <c r="CU35" s="28"/>
      <c r="CV35" s="28"/>
      <c r="CW35" s="28"/>
      <c r="CX35" s="28"/>
      <c r="CY35" s="194"/>
      <c r="CZ35" s="45" t="str">
        <f t="shared" si="25"/>
        <v>mar</v>
      </c>
      <c r="DA35" s="45">
        <f t="shared" si="26"/>
        <v>44859</v>
      </c>
      <c r="DB35" s="243" t="s">
        <v>84</v>
      </c>
      <c r="DC35" s="116"/>
      <c r="DD35" s="243" t="s">
        <v>84</v>
      </c>
      <c r="DE35" s="116"/>
      <c r="DF35" s="243" t="s">
        <v>84</v>
      </c>
      <c r="DG35" s="116"/>
      <c r="DH35" s="243" t="s">
        <v>84</v>
      </c>
      <c r="DI35" s="116"/>
      <c r="DJ35" s="243" t="s">
        <v>84</v>
      </c>
      <c r="DK35" s="116"/>
      <c r="DL35" s="243" t="s">
        <v>84</v>
      </c>
      <c r="DM35" s="116"/>
      <c r="DN35" s="243" t="s">
        <v>84</v>
      </c>
      <c r="DO35" s="116"/>
      <c r="DP35" s="28"/>
      <c r="DQ35" s="28"/>
      <c r="DR35" s="28"/>
      <c r="DS35" s="6"/>
      <c r="DT35" s="85"/>
    </row>
    <row r="36" spans="1:124" ht="11.25" customHeight="1" x14ac:dyDescent="0.25">
      <c r="A36" s="45" t="s">
        <v>19</v>
      </c>
      <c r="B36" s="46">
        <f t="shared" si="27"/>
        <v>44860</v>
      </c>
      <c r="C36" s="243" t="s">
        <v>84</v>
      </c>
      <c r="D36" s="116"/>
      <c r="E36" s="243" t="s">
        <v>84</v>
      </c>
      <c r="F36" s="116"/>
      <c r="G36" s="243" t="s">
        <v>84</v>
      </c>
      <c r="H36" s="116"/>
      <c r="I36" s="243" t="s">
        <v>84</v>
      </c>
      <c r="J36" s="116"/>
      <c r="K36" s="243" t="s">
        <v>84</v>
      </c>
      <c r="L36" s="116"/>
      <c r="M36" s="243" t="s">
        <v>84</v>
      </c>
      <c r="N36" s="116"/>
      <c r="O36" s="243" t="s">
        <v>84</v>
      </c>
      <c r="P36" s="116"/>
      <c r="Q36" s="243" t="s">
        <v>84</v>
      </c>
      <c r="R36" s="116"/>
      <c r="S36" s="243" t="s">
        <v>84</v>
      </c>
      <c r="T36" s="116"/>
      <c r="U36" s="28"/>
      <c r="V36" s="28"/>
      <c r="W36" s="28"/>
      <c r="X36" s="28"/>
      <c r="Y36" s="28"/>
      <c r="Z36" s="28"/>
      <c r="AA36" s="28"/>
      <c r="AB36" s="28"/>
      <c r="AC36" s="151"/>
      <c r="AD36" s="45" t="str">
        <f t="shared" si="21"/>
        <v>mer</v>
      </c>
      <c r="AE36" s="46">
        <f t="shared" si="22"/>
        <v>44860</v>
      </c>
      <c r="AF36" s="243" t="s">
        <v>84</v>
      </c>
      <c r="AG36" s="116"/>
      <c r="AH36" s="243" t="s">
        <v>84</v>
      </c>
      <c r="AI36" s="116"/>
      <c r="AJ36" s="243" t="s">
        <v>84</v>
      </c>
      <c r="AK36" s="116"/>
      <c r="AL36" s="243" t="s">
        <v>84</v>
      </c>
      <c r="AM36" s="116"/>
      <c r="AN36" s="243" t="s">
        <v>84</v>
      </c>
      <c r="AO36" s="116"/>
      <c r="AP36" s="243" t="s">
        <v>84</v>
      </c>
      <c r="AQ36" s="116"/>
      <c r="AR36" s="243" t="s">
        <v>84</v>
      </c>
      <c r="AS36" s="116"/>
      <c r="AT36" s="243" t="s">
        <v>84</v>
      </c>
      <c r="AU36" s="116"/>
      <c r="AV36" s="243" t="s">
        <v>84</v>
      </c>
      <c r="AW36" s="116"/>
      <c r="AX36" s="243" t="s">
        <v>84</v>
      </c>
      <c r="AY36" s="116"/>
      <c r="AZ36" s="243" t="s">
        <v>84</v>
      </c>
      <c r="BA36" s="116"/>
      <c r="BB36" s="243" t="s">
        <v>84</v>
      </c>
      <c r="BC36" s="116"/>
      <c r="BD36" s="243" t="s">
        <v>84</v>
      </c>
      <c r="BE36" s="116"/>
      <c r="BF36" s="243" t="s">
        <v>84</v>
      </c>
      <c r="BG36" s="116"/>
      <c r="BH36" s="243" t="s">
        <v>84</v>
      </c>
      <c r="BI36" s="116"/>
      <c r="BJ36" s="243" t="s">
        <v>84</v>
      </c>
      <c r="BK36" s="116"/>
      <c r="BL36" s="243" t="s">
        <v>84</v>
      </c>
      <c r="BM36" s="116"/>
      <c r="BN36" s="243" t="s">
        <v>84</v>
      </c>
      <c r="BO36" s="116"/>
      <c r="BP36" s="243" t="s">
        <v>84</v>
      </c>
      <c r="BQ36" s="116"/>
      <c r="BR36" s="243" t="s">
        <v>84</v>
      </c>
      <c r="BS36" s="116"/>
      <c r="BT36" s="243" t="s">
        <v>84</v>
      </c>
      <c r="BU36" s="116"/>
      <c r="BV36" s="243" t="s">
        <v>84</v>
      </c>
      <c r="BW36" s="116"/>
      <c r="BX36" s="28"/>
      <c r="BY36" s="28"/>
      <c r="BZ36" s="194"/>
      <c r="CA36" s="100" cm="1">
        <f t="array" ref="CA36">SUM(COUNTIFS(D36:AB36,{"Aspettativa";"Ex-accordo";"Ferie";"Malattia";"Esame";"Formazione"}))</f>
        <v>0</v>
      </c>
      <c r="CB36" s="100" cm="1">
        <f t="array" ref="CB36">SUM(COUNTIFS(AG36:BC36,{"Aspettativa";"Ex-accordo";"Ferie";"Malattia";"Esame";"Formazione"}))</f>
        <v>0</v>
      </c>
      <c r="CC36" s="100" cm="1">
        <f t="array" ref="CC36">SUM(COUNTIFS(BE36:BW36,{"Aspettativa";"Ex-accordo";"Ferie";"Malattia";"Esame";"Formazione"}))</f>
        <v>0</v>
      </c>
      <c r="CD36" s="23" t="str">
        <f t="shared" si="23"/>
        <v/>
      </c>
      <c r="CE36" s="100" cm="1">
        <f t="array" ref="CE36">SUM(COUNTIFS(D36:BY36,{"Aspettativa";"Ex-accordo";"Ferie";"Malattia";"Esame";"Formazione"}))</f>
        <v>0</v>
      </c>
      <c r="CF36" s="158">
        <f>IF(  TYPE(VLOOKUP($B36,Regole!$B$3:$C$49,2,0))=1,  VLOOKUP($B36,Regole!$B$3:$C$49,2,0),  IF(   TYPE(VLOOKUP(WEEKDAY($B36),Regole!$C$52:$D$58,2,0))=1,   IF(VLOOKUP(WEEKDAY($B36),Regole!$C$52:$D$58,2,0)&lt;&gt;0,   Regole!$H$13-VLOOKUP(WEEKDAY($B36),Regole!$C$52:$D$58,2,0),   " - "),  " - " )  )</f>
        <v>28</v>
      </c>
      <c r="CG36" s="100">
        <f t="shared" si="24"/>
        <v>30</v>
      </c>
      <c r="CH36" s="207" cm="1">
        <f t="array" ref="CH36">SUM(COUNTIFS(D36:AB36,{"Altro"}))</f>
        <v>0</v>
      </c>
      <c r="CI36" s="207" cm="1">
        <f t="array" ref="CI36">SUM(COUNTIFS(AG36:BC36,{"Altro"}))</f>
        <v>0</v>
      </c>
      <c r="CJ36" s="207" cm="1">
        <f t="array" ref="CJ36">SUM(COUNTIFS(BE36:BW36,{"Altro"}))</f>
        <v>0</v>
      </c>
      <c r="CK36" s="139" cm="1">
        <f t="array" ref="CK36">SUM(COUNTIFS(D36:AB36,{"Ridotto Ex-Acc";"Ridotto Ferie";"Ridotto Maternità"}))</f>
        <v>0</v>
      </c>
      <c r="CL36" s="139" cm="1">
        <f t="array" ref="CL36">SUM(COUNTIFS(AG36:BC36,{"Ridotto Ex-Acc";"Ridotto Ferie";"Ridotto Maternità"}))</f>
        <v>0</v>
      </c>
      <c r="CM36" s="139" cm="1">
        <f t="array" ref="CM36">SUM(COUNTIFS(BE36:BW36,{"Ridotto Ex-Acc";"Ridotto Ferie";"Ridotto Maternità"}))</f>
        <v>0</v>
      </c>
      <c r="CN36" s="139">
        <f>SUM(COUNTIFS(D36:BY36,{"Ridotto Ex-Acc";"Ridotto Ferie";"Ridotto Maternità"}))</f>
        <v>0</v>
      </c>
      <c r="CO36" s="19"/>
      <c r="CP36" s="194"/>
      <c r="CQ36" s="243" t="s">
        <v>84</v>
      </c>
      <c r="CR36" s="116"/>
      <c r="CS36" s="243" t="s">
        <v>84</v>
      </c>
      <c r="CT36" s="116"/>
      <c r="CU36" s="28"/>
      <c r="CV36" s="28"/>
      <c r="CW36" s="28"/>
      <c r="CX36" s="28"/>
      <c r="CY36" s="194"/>
      <c r="CZ36" s="45" t="str">
        <f t="shared" si="25"/>
        <v>mer</v>
      </c>
      <c r="DA36" s="45">
        <f t="shared" si="26"/>
        <v>44860</v>
      </c>
      <c r="DB36" s="243" t="s">
        <v>84</v>
      </c>
      <c r="DC36" s="116"/>
      <c r="DD36" s="243" t="s">
        <v>84</v>
      </c>
      <c r="DE36" s="116"/>
      <c r="DF36" s="243" t="s">
        <v>84</v>
      </c>
      <c r="DG36" s="116"/>
      <c r="DH36" s="243" t="s">
        <v>84</v>
      </c>
      <c r="DI36" s="116"/>
      <c r="DJ36" s="243" t="s">
        <v>84</v>
      </c>
      <c r="DK36" s="116"/>
      <c r="DL36" s="243" t="s">
        <v>84</v>
      </c>
      <c r="DM36" s="116"/>
      <c r="DN36" s="243" t="s">
        <v>84</v>
      </c>
      <c r="DO36" s="116"/>
      <c r="DP36" s="28"/>
      <c r="DQ36" s="28"/>
      <c r="DR36" s="28"/>
      <c r="DS36" s="80"/>
      <c r="DT36" s="85"/>
    </row>
    <row r="37" spans="1:124" ht="11.25" customHeight="1" x14ac:dyDescent="0.25">
      <c r="A37" s="45" t="s">
        <v>20</v>
      </c>
      <c r="B37" s="46">
        <f t="shared" si="27"/>
        <v>44861</v>
      </c>
      <c r="C37" s="243" t="s">
        <v>84</v>
      </c>
      <c r="D37" s="116"/>
      <c r="E37" s="243" t="s">
        <v>84</v>
      </c>
      <c r="F37" s="116"/>
      <c r="G37" s="243" t="s">
        <v>84</v>
      </c>
      <c r="H37" s="116"/>
      <c r="I37" s="243" t="s">
        <v>84</v>
      </c>
      <c r="J37" s="116"/>
      <c r="K37" s="243" t="s">
        <v>84</v>
      </c>
      <c r="L37" s="116"/>
      <c r="M37" s="243" t="s">
        <v>84</v>
      </c>
      <c r="N37" s="116"/>
      <c r="O37" s="243" t="s">
        <v>84</v>
      </c>
      <c r="P37" s="116"/>
      <c r="Q37" s="243" t="s">
        <v>84</v>
      </c>
      <c r="R37" s="116"/>
      <c r="S37" s="243" t="s">
        <v>84</v>
      </c>
      <c r="T37" s="116"/>
      <c r="U37" s="28"/>
      <c r="V37" s="28"/>
      <c r="W37" s="28"/>
      <c r="X37" s="28"/>
      <c r="Y37" s="28"/>
      <c r="Z37" s="28"/>
      <c r="AA37" s="28"/>
      <c r="AB37" s="28"/>
      <c r="AC37" s="151"/>
      <c r="AD37" s="45" t="str">
        <f t="shared" si="21"/>
        <v>gio</v>
      </c>
      <c r="AE37" s="46">
        <f t="shared" si="22"/>
        <v>44861</v>
      </c>
      <c r="AF37" s="243" t="s">
        <v>84</v>
      </c>
      <c r="AG37" s="116"/>
      <c r="AH37" s="243" t="s">
        <v>84</v>
      </c>
      <c r="AI37" s="116"/>
      <c r="AJ37" s="243" t="s">
        <v>84</v>
      </c>
      <c r="AK37" s="116"/>
      <c r="AL37" s="243" t="s">
        <v>84</v>
      </c>
      <c r="AM37" s="116"/>
      <c r="AN37" s="243" t="s">
        <v>84</v>
      </c>
      <c r="AO37" s="116"/>
      <c r="AP37" s="243" t="s">
        <v>84</v>
      </c>
      <c r="AQ37" s="116"/>
      <c r="AR37" s="243" t="s">
        <v>84</v>
      </c>
      <c r="AS37" s="116"/>
      <c r="AT37" s="243" t="s">
        <v>84</v>
      </c>
      <c r="AU37" s="116"/>
      <c r="AV37" s="243" t="s">
        <v>84</v>
      </c>
      <c r="AW37" s="116"/>
      <c r="AX37" s="243" t="s">
        <v>84</v>
      </c>
      <c r="AY37" s="116"/>
      <c r="AZ37" s="243" t="s">
        <v>84</v>
      </c>
      <c r="BA37" s="116"/>
      <c r="BB37" s="243" t="s">
        <v>84</v>
      </c>
      <c r="BC37" s="116"/>
      <c r="BD37" s="243" t="s">
        <v>84</v>
      </c>
      <c r="BE37" s="116"/>
      <c r="BF37" s="243" t="s">
        <v>84</v>
      </c>
      <c r="BG37" s="116"/>
      <c r="BH37" s="243" t="s">
        <v>84</v>
      </c>
      <c r="BI37" s="116"/>
      <c r="BJ37" s="243" t="s">
        <v>84</v>
      </c>
      <c r="BK37" s="116"/>
      <c r="BL37" s="243" t="s">
        <v>84</v>
      </c>
      <c r="BM37" s="116"/>
      <c r="BN37" s="243" t="s">
        <v>84</v>
      </c>
      <c r="BO37" s="116"/>
      <c r="BP37" s="243" t="s">
        <v>84</v>
      </c>
      <c r="BQ37" s="116"/>
      <c r="BR37" s="243" t="s">
        <v>84</v>
      </c>
      <c r="BS37" s="116"/>
      <c r="BT37" s="243" t="s">
        <v>84</v>
      </c>
      <c r="BU37" s="116"/>
      <c r="BV37" s="243" t="s">
        <v>84</v>
      </c>
      <c r="BW37" s="116"/>
      <c r="BX37" s="28"/>
      <c r="BY37" s="28"/>
      <c r="BZ37" s="194"/>
      <c r="CA37" s="100" cm="1">
        <f t="array" ref="CA37">SUM(COUNTIFS(D37:AB37,{"Aspettativa";"Ex-accordo";"Ferie";"Malattia";"Esame";"Formazione"}))</f>
        <v>0</v>
      </c>
      <c r="CB37" s="100" cm="1">
        <f t="array" ref="CB37">SUM(COUNTIFS(AG37:BC37,{"Aspettativa";"Ex-accordo";"Ferie";"Malattia";"Esame";"Formazione"}))</f>
        <v>0</v>
      </c>
      <c r="CC37" s="100" cm="1">
        <f t="array" ref="CC37">SUM(COUNTIFS(BE37:BW37,{"Aspettativa";"Ex-accordo";"Ferie";"Malattia";"Esame";"Formazione"}))</f>
        <v>0</v>
      </c>
      <c r="CD37" s="23" t="str">
        <f t="shared" si="23"/>
        <v/>
      </c>
      <c r="CE37" s="100" cm="1">
        <f t="array" ref="CE37">SUM(COUNTIFS(D37:BY37,{"Aspettativa";"Ex-accordo";"Ferie";"Malattia";"Esame";"Formazione"}))</f>
        <v>0</v>
      </c>
      <c r="CF37" s="158">
        <f>IF(  TYPE(VLOOKUP($B37,Regole!$B$3:$C$49,2,0))=1,  VLOOKUP($B37,Regole!$B$3:$C$49,2,0),  IF(   TYPE(VLOOKUP(WEEKDAY($B37),Regole!$C$52:$D$58,2,0))=1,   IF(VLOOKUP(WEEKDAY($B37),Regole!$C$52:$D$58,2,0)&lt;&gt;0,   Regole!$H$13-VLOOKUP(WEEKDAY($B37),Regole!$C$52:$D$58,2,0),   " - "),  " - " )  )</f>
        <v>28</v>
      </c>
      <c r="CG37" s="100">
        <f t="shared" si="24"/>
        <v>30</v>
      </c>
      <c r="CH37" s="207" cm="1">
        <f t="array" ref="CH37">SUM(COUNTIFS(D37:AB37,{"Altro"}))</f>
        <v>0</v>
      </c>
      <c r="CI37" s="207" cm="1">
        <f t="array" ref="CI37">SUM(COUNTIFS(AG37:BC37,{"Altro"}))</f>
        <v>0</v>
      </c>
      <c r="CJ37" s="207" cm="1">
        <f t="array" ref="CJ37">SUM(COUNTIFS(BE37:BW37,{"Altro"}))</f>
        <v>0</v>
      </c>
      <c r="CK37" s="139" cm="1">
        <f t="array" ref="CK37">SUM(COUNTIFS(D37:AB37,{"Ridotto Ex-Acc";"Ridotto Ferie";"Ridotto Maternità"}))</f>
        <v>0</v>
      </c>
      <c r="CL37" s="139" cm="1">
        <f t="array" ref="CL37">SUM(COUNTIFS(AG37:BC37,{"Ridotto Ex-Acc";"Ridotto Ferie";"Ridotto Maternità"}))</f>
        <v>0</v>
      </c>
      <c r="CM37" s="139" cm="1">
        <f t="array" ref="CM37">SUM(COUNTIFS(BE37:BW37,{"Ridotto Ex-Acc";"Ridotto Ferie";"Ridotto Maternità"}))</f>
        <v>0</v>
      </c>
      <c r="CN37" s="139">
        <f>SUM(COUNTIFS(D37:BY37,{"Ridotto Ex-Acc";"Ridotto Ferie";"Ridotto Maternità"}))</f>
        <v>0</v>
      </c>
      <c r="CO37" s="19"/>
      <c r="CP37" s="194"/>
      <c r="CQ37" s="243" t="s">
        <v>84</v>
      </c>
      <c r="CR37" s="116"/>
      <c r="CS37" s="243" t="s">
        <v>84</v>
      </c>
      <c r="CT37" s="116"/>
      <c r="CU37" s="28"/>
      <c r="CV37" s="28"/>
      <c r="CW37" s="28"/>
      <c r="CX37" s="28"/>
      <c r="CY37" s="194"/>
      <c r="CZ37" s="45" t="str">
        <f t="shared" si="25"/>
        <v>gio</v>
      </c>
      <c r="DA37" s="45">
        <f t="shared" si="26"/>
        <v>44861</v>
      </c>
      <c r="DB37" s="243" t="s">
        <v>84</v>
      </c>
      <c r="DC37" s="116"/>
      <c r="DD37" s="243" t="s">
        <v>84</v>
      </c>
      <c r="DE37" s="116"/>
      <c r="DF37" s="243" t="s">
        <v>84</v>
      </c>
      <c r="DG37" s="116"/>
      <c r="DH37" s="243" t="s">
        <v>84</v>
      </c>
      <c r="DI37" s="116"/>
      <c r="DJ37" s="243" t="s">
        <v>84</v>
      </c>
      <c r="DK37" s="116"/>
      <c r="DL37" s="243" t="s">
        <v>84</v>
      </c>
      <c r="DM37" s="116"/>
      <c r="DN37" s="243" t="s">
        <v>84</v>
      </c>
      <c r="DO37" s="116"/>
      <c r="DP37" s="28"/>
      <c r="DQ37" s="28"/>
      <c r="DR37" s="28"/>
      <c r="DS37" s="104"/>
      <c r="DT37" s="85"/>
    </row>
    <row r="38" spans="1:124" ht="11.25" customHeight="1" x14ac:dyDescent="0.25">
      <c r="A38" s="45" t="s">
        <v>21</v>
      </c>
      <c r="B38" s="46">
        <f t="shared" si="27"/>
        <v>44862</v>
      </c>
      <c r="C38" s="243" t="s">
        <v>84</v>
      </c>
      <c r="D38" s="116"/>
      <c r="E38" s="243" t="s">
        <v>84</v>
      </c>
      <c r="F38" s="116"/>
      <c r="G38" s="243" t="s">
        <v>84</v>
      </c>
      <c r="H38" s="116"/>
      <c r="I38" s="243" t="s">
        <v>84</v>
      </c>
      <c r="J38" s="116"/>
      <c r="K38" s="243" t="s">
        <v>84</v>
      </c>
      <c r="L38" s="116"/>
      <c r="M38" s="243" t="s">
        <v>84</v>
      </c>
      <c r="N38" s="116"/>
      <c r="O38" s="243" t="s">
        <v>84</v>
      </c>
      <c r="P38" s="116"/>
      <c r="Q38" s="243" t="s">
        <v>84</v>
      </c>
      <c r="R38" s="116"/>
      <c r="S38" s="243" t="s">
        <v>84</v>
      </c>
      <c r="T38" s="116"/>
      <c r="U38" s="28"/>
      <c r="V38" s="28"/>
      <c r="W38" s="28"/>
      <c r="X38" s="28"/>
      <c r="Y38" s="28"/>
      <c r="Z38" s="28"/>
      <c r="AA38" s="28"/>
      <c r="AB38" s="28"/>
      <c r="AC38" s="151"/>
      <c r="AD38" s="45" t="str">
        <f t="shared" si="21"/>
        <v>ven</v>
      </c>
      <c r="AE38" s="46">
        <f t="shared" si="22"/>
        <v>44862</v>
      </c>
      <c r="AF38" s="243" t="s">
        <v>84</v>
      </c>
      <c r="AG38" s="116"/>
      <c r="AH38" s="243" t="s">
        <v>84</v>
      </c>
      <c r="AI38" s="116"/>
      <c r="AJ38" s="243" t="s">
        <v>84</v>
      </c>
      <c r="AK38" s="116"/>
      <c r="AL38" s="243" t="s">
        <v>84</v>
      </c>
      <c r="AM38" s="116"/>
      <c r="AN38" s="243" t="s">
        <v>84</v>
      </c>
      <c r="AO38" s="116"/>
      <c r="AP38" s="243" t="s">
        <v>84</v>
      </c>
      <c r="AQ38" s="116"/>
      <c r="AR38" s="243" t="s">
        <v>84</v>
      </c>
      <c r="AS38" s="116"/>
      <c r="AT38" s="243" t="s">
        <v>84</v>
      </c>
      <c r="AU38" s="116"/>
      <c r="AV38" s="243" t="s">
        <v>84</v>
      </c>
      <c r="AW38" s="116"/>
      <c r="AX38" s="243" t="s">
        <v>84</v>
      </c>
      <c r="AY38" s="116"/>
      <c r="AZ38" s="243" t="s">
        <v>84</v>
      </c>
      <c r="BA38" s="116"/>
      <c r="BB38" s="243" t="s">
        <v>84</v>
      </c>
      <c r="BC38" s="116"/>
      <c r="BD38" s="243" t="s">
        <v>84</v>
      </c>
      <c r="BE38" s="116"/>
      <c r="BF38" s="243" t="s">
        <v>84</v>
      </c>
      <c r="BG38" s="116"/>
      <c r="BH38" s="243" t="s">
        <v>84</v>
      </c>
      <c r="BI38" s="116"/>
      <c r="BJ38" s="243" t="s">
        <v>84</v>
      </c>
      <c r="BK38" s="116"/>
      <c r="BL38" s="243" t="s">
        <v>84</v>
      </c>
      <c r="BM38" s="116"/>
      <c r="BN38" s="243" t="s">
        <v>84</v>
      </c>
      <c r="BO38" s="116"/>
      <c r="BP38" s="243" t="s">
        <v>84</v>
      </c>
      <c r="BQ38" s="116"/>
      <c r="BR38" s="243" t="s">
        <v>84</v>
      </c>
      <c r="BS38" s="116"/>
      <c r="BT38" s="243" t="s">
        <v>84</v>
      </c>
      <c r="BU38" s="116"/>
      <c r="BV38" s="243" t="s">
        <v>84</v>
      </c>
      <c r="BW38" s="116"/>
      <c r="BX38" s="28"/>
      <c r="BY38" s="28"/>
      <c r="BZ38" s="194"/>
      <c r="CA38" s="100" cm="1">
        <f t="array" ref="CA38">SUM(COUNTIFS(D38:AB38,{"Aspettativa";"Ex-accordo";"Ferie";"Malattia";"Esame";"Formazione"}))</f>
        <v>0</v>
      </c>
      <c r="CB38" s="100" cm="1">
        <f t="array" ref="CB38">SUM(COUNTIFS(AG38:BC38,{"Aspettativa";"Ex-accordo";"Ferie";"Malattia";"Esame";"Formazione"}))</f>
        <v>0</v>
      </c>
      <c r="CC38" s="100" cm="1">
        <f t="array" ref="CC38">SUM(COUNTIFS(BE38:BW38,{"Aspettativa";"Ex-accordo";"Ferie";"Malattia";"Esame";"Formazione"}))</f>
        <v>0</v>
      </c>
      <c r="CD38" s="23" t="str">
        <f t="shared" si="23"/>
        <v/>
      </c>
      <c r="CE38" s="100" cm="1">
        <f t="array" ref="CE38">SUM(COUNTIFS(D38:BY38,{"Aspettativa";"Ex-accordo";"Ferie";"Malattia";"Esame";"Formazione"}))</f>
        <v>0</v>
      </c>
      <c r="CF38" s="158">
        <f>IF(  TYPE(VLOOKUP($B38,Regole!$B$3:$C$49,2,0))=1,  VLOOKUP($B38,Regole!$B$3:$C$49,2,0),  IF(   TYPE(VLOOKUP(WEEKDAY($B38),Regole!$C$52:$D$58,2,0))=1,   IF(VLOOKUP(WEEKDAY($B38),Regole!$C$52:$D$58,2,0)&lt;&gt;0,   Regole!$H$13-VLOOKUP(WEEKDAY($B38),Regole!$C$52:$D$58,2,0),   " - "),  " - " )  )</f>
        <v>28</v>
      </c>
      <c r="CG38" s="100">
        <f t="shared" si="24"/>
        <v>30</v>
      </c>
      <c r="CH38" s="207" cm="1">
        <f t="array" ref="CH38">SUM(COUNTIFS(D38:AB38,{"Altro"}))</f>
        <v>0</v>
      </c>
      <c r="CI38" s="207" cm="1">
        <f t="array" ref="CI38">SUM(COUNTIFS(AG38:BC38,{"Altro"}))</f>
        <v>0</v>
      </c>
      <c r="CJ38" s="207" cm="1">
        <f t="array" ref="CJ38">SUM(COUNTIFS(BE38:BW38,{"Altro"}))</f>
        <v>0</v>
      </c>
      <c r="CK38" s="139" cm="1">
        <f t="array" ref="CK38">SUM(COUNTIFS(D38:AB38,{"Ridotto Ex-Acc";"Ridotto Ferie";"Ridotto Maternità"}))</f>
        <v>0</v>
      </c>
      <c r="CL38" s="139" cm="1">
        <f t="array" ref="CL38">SUM(COUNTIFS(AG38:BC38,{"Ridotto Ex-Acc";"Ridotto Ferie";"Ridotto Maternità"}))</f>
        <v>0</v>
      </c>
      <c r="CM38" s="139" cm="1">
        <f t="array" ref="CM38">SUM(COUNTIFS(BE38:BW38,{"Ridotto Ex-Acc";"Ridotto Ferie";"Ridotto Maternità"}))</f>
        <v>0</v>
      </c>
      <c r="CN38" s="139">
        <f>SUM(COUNTIFS(D38:BY38,{"Ridotto Ex-Acc";"Ridotto Ferie";"Ridotto Maternità"}))</f>
        <v>0</v>
      </c>
      <c r="CO38" s="19"/>
      <c r="CP38" s="194"/>
      <c r="CQ38" s="243" t="s">
        <v>84</v>
      </c>
      <c r="CR38" s="116"/>
      <c r="CS38" s="243" t="s">
        <v>84</v>
      </c>
      <c r="CT38" s="116"/>
      <c r="CU38" s="28"/>
      <c r="CV38" s="28"/>
      <c r="CW38" s="28"/>
      <c r="CX38" s="28"/>
      <c r="CY38" s="194"/>
      <c r="CZ38" s="45" t="str">
        <f t="shared" si="25"/>
        <v>ven</v>
      </c>
      <c r="DA38" s="45">
        <f t="shared" si="26"/>
        <v>44862</v>
      </c>
      <c r="DB38" s="243" t="s">
        <v>84</v>
      </c>
      <c r="DC38" s="116"/>
      <c r="DD38" s="243" t="s">
        <v>84</v>
      </c>
      <c r="DE38" s="116"/>
      <c r="DF38" s="243" t="s">
        <v>84</v>
      </c>
      <c r="DG38" s="116"/>
      <c r="DH38" s="243" t="s">
        <v>84</v>
      </c>
      <c r="DI38" s="116"/>
      <c r="DJ38" s="243" t="s">
        <v>84</v>
      </c>
      <c r="DK38" s="116"/>
      <c r="DL38" s="243" t="s">
        <v>84</v>
      </c>
      <c r="DM38" s="116"/>
      <c r="DN38" s="243" t="s">
        <v>84</v>
      </c>
      <c r="DO38" s="116"/>
      <c r="DP38" s="28"/>
      <c r="DQ38" s="28"/>
      <c r="DR38" s="28"/>
      <c r="DS38" s="104"/>
      <c r="DT38" s="85"/>
    </row>
    <row r="39" spans="1:124" ht="11.25" customHeight="1" x14ac:dyDescent="0.25">
      <c r="A39" s="45" t="s">
        <v>22</v>
      </c>
      <c r="B39" s="46">
        <f t="shared" si="27"/>
        <v>44863</v>
      </c>
      <c r="C39" s="243" t="s">
        <v>84</v>
      </c>
      <c r="D39" s="116"/>
      <c r="E39" s="243" t="s">
        <v>84</v>
      </c>
      <c r="F39" s="116"/>
      <c r="G39" s="243" t="s">
        <v>84</v>
      </c>
      <c r="H39" s="116"/>
      <c r="I39" s="243" t="s">
        <v>84</v>
      </c>
      <c r="J39" s="116"/>
      <c r="K39" s="243" t="s">
        <v>84</v>
      </c>
      <c r="L39" s="116"/>
      <c r="M39" s="243" t="s">
        <v>84</v>
      </c>
      <c r="N39" s="116"/>
      <c r="O39" s="243" t="s">
        <v>84</v>
      </c>
      <c r="P39" s="116"/>
      <c r="Q39" s="243" t="s">
        <v>84</v>
      </c>
      <c r="R39" s="116"/>
      <c r="S39" s="243" t="s">
        <v>84</v>
      </c>
      <c r="T39" s="116"/>
      <c r="U39" s="28"/>
      <c r="V39" s="28"/>
      <c r="W39" s="28"/>
      <c r="X39" s="28"/>
      <c r="Y39" s="28"/>
      <c r="Z39" s="28"/>
      <c r="AA39" s="28"/>
      <c r="AB39" s="28"/>
      <c r="AC39" s="151"/>
      <c r="AD39" s="45" t="str">
        <f t="shared" si="21"/>
        <v>sab</v>
      </c>
      <c r="AE39" s="46">
        <f t="shared" si="22"/>
        <v>44863</v>
      </c>
      <c r="AF39" s="243" t="s">
        <v>84</v>
      </c>
      <c r="AG39" s="116"/>
      <c r="AH39" s="243" t="s">
        <v>84</v>
      </c>
      <c r="AI39" s="116"/>
      <c r="AJ39" s="243" t="s">
        <v>84</v>
      </c>
      <c r="AK39" s="116"/>
      <c r="AL39" s="243" t="s">
        <v>84</v>
      </c>
      <c r="AM39" s="116"/>
      <c r="AN39" s="243" t="s">
        <v>84</v>
      </c>
      <c r="AO39" s="116"/>
      <c r="AP39" s="243" t="s">
        <v>84</v>
      </c>
      <c r="AQ39" s="116"/>
      <c r="AR39" s="243" t="s">
        <v>84</v>
      </c>
      <c r="AS39" s="116"/>
      <c r="AT39" s="243" t="s">
        <v>84</v>
      </c>
      <c r="AU39" s="116"/>
      <c r="AV39" s="243" t="s">
        <v>84</v>
      </c>
      <c r="AW39" s="116"/>
      <c r="AX39" s="243" t="s">
        <v>84</v>
      </c>
      <c r="AY39" s="116"/>
      <c r="AZ39" s="243" t="s">
        <v>84</v>
      </c>
      <c r="BA39" s="116"/>
      <c r="BB39" s="243" t="s">
        <v>84</v>
      </c>
      <c r="BC39" s="116"/>
      <c r="BD39" s="243" t="s">
        <v>84</v>
      </c>
      <c r="BE39" s="116"/>
      <c r="BF39" s="243" t="s">
        <v>84</v>
      </c>
      <c r="BG39" s="116"/>
      <c r="BH39" s="243" t="s">
        <v>84</v>
      </c>
      <c r="BI39" s="116"/>
      <c r="BJ39" s="243" t="s">
        <v>84</v>
      </c>
      <c r="BK39" s="116"/>
      <c r="BL39" s="243" t="s">
        <v>84</v>
      </c>
      <c r="BM39" s="116"/>
      <c r="BN39" s="243" t="s">
        <v>84</v>
      </c>
      <c r="BO39" s="116"/>
      <c r="BP39" s="243" t="s">
        <v>84</v>
      </c>
      <c r="BQ39" s="116"/>
      <c r="BR39" s="243" t="s">
        <v>84</v>
      </c>
      <c r="BS39" s="116"/>
      <c r="BT39" s="243" t="s">
        <v>84</v>
      </c>
      <c r="BU39" s="116"/>
      <c r="BV39" s="243" t="s">
        <v>84</v>
      </c>
      <c r="BW39" s="116"/>
      <c r="BX39" s="28"/>
      <c r="BY39" s="28"/>
      <c r="BZ39" s="194"/>
      <c r="CA39" s="100" cm="1">
        <f t="array" ref="CA39">SUM(COUNTIFS(D39:AB39,{"Aspettativa";"Ex-accordo";"Ferie";"Malattia";"Esame";"Formazione"}))</f>
        <v>0</v>
      </c>
      <c r="CB39" s="100" cm="1">
        <f t="array" ref="CB39">SUM(COUNTIFS(AG39:BC39,{"Aspettativa";"Ex-accordo";"Ferie";"Malattia";"Esame";"Formazione"}))</f>
        <v>0</v>
      </c>
      <c r="CC39" s="100" cm="1">
        <f t="array" ref="CC39">SUM(COUNTIFS(BE39:BW39,{"Aspettativa";"Ex-accordo";"Ferie";"Malattia";"Esame";"Formazione"}))</f>
        <v>0</v>
      </c>
      <c r="CD39" s="23" t="str">
        <f t="shared" si="23"/>
        <v/>
      </c>
      <c r="CE39" s="100" cm="1">
        <f t="array" ref="CE39">SUM(COUNTIFS(D39:BY39,{"Aspettativa";"Ex-accordo";"Ferie";"Malattia";"Esame";"Formazione"}))</f>
        <v>0</v>
      </c>
      <c r="CF39" s="158" t="str">
        <f>IF(  TYPE(VLOOKUP($B39,Regole!$B$3:$C$49,2,0))=1,  VLOOKUP($B39,Regole!$B$3:$C$49,2,0),  IF(   TYPE(VLOOKUP(WEEKDAY($B39),Regole!$C$52:$D$58,2,0))=1,   IF(VLOOKUP(WEEKDAY($B39),Regole!$C$52:$D$58,2,0)&lt;&gt;0,   Regole!$H$13-VLOOKUP(WEEKDAY($B39),Regole!$C$52:$D$58,2,0),   " - "),  " - " )  )</f>
        <v xml:space="preserve"> - </v>
      </c>
      <c r="CG39" s="100">
        <f t="shared" si="24"/>
        <v>30</v>
      </c>
      <c r="CH39" s="207" cm="1">
        <f t="array" ref="CH39">SUM(COUNTIFS(D39:AB39,{"Altro"}))</f>
        <v>0</v>
      </c>
      <c r="CI39" s="207" cm="1">
        <f t="array" ref="CI39">SUM(COUNTIFS(AG39:BC39,{"Altro"}))</f>
        <v>0</v>
      </c>
      <c r="CJ39" s="207" cm="1">
        <f t="array" ref="CJ39">SUM(COUNTIFS(BE39:BW39,{"Altro"}))</f>
        <v>0</v>
      </c>
      <c r="CK39" s="139" cm="1">
        <f t="array" ref="CK39">SUM(COUNTIFS(D39:AB39,{"Ridotto Ex-Acc";"Ridotto Ferie";"Ridotto Maternità"}))</f>
        <v>0</v>
      </c>
      <c r="CL39" s="139" cm="1">
        <f t="array" ref="CL39">SUM(COUNTIFS(AG39:BC39,{"Ridotto Ex-Acc";"Ridotto Ferie";"Ridotto Maternità"}))</f>
        <v>0</v>
      </c>
      <c r="CM39" s="139" cm="1">
        <f t="array" ref="CM39">SUM(COUNTIFS(BE39:BW39,{"Ridotto Ex-Acc";"Ridotto Ferie";"Ridotto Maternità"}))</f>
        <v>0</v>
      </c>
      <c r="CN39" s="139">
        <f>SUM(COUNTIFS(D39:BY39,{"Ridotto Ex-Acc";"Ridotto Ferie";"Ridotto Maternità"}))</f>
        <v>0</v>
      </c>
      <c r="CO39" s="19"/>
      <c r="CP39" s="194"/>
      <c r="CQ39" s="243" t="s">
        <v>84</v>
      </c>
      <c r="CR39" s="116"/>
      <c r="CS39" s="243" t="s">
        <v>84</v>
      </c>
      <c r="CT39" s="116"/>
      <c r="CU39" s="28"/>
      <c r="CV39" s="28"/>
      <c r="CW39" s="28"/>
      <c r="CX39" s="28"/>
      <c r="CY39" s="194"/>
      <c r="CZ39" s="45" t="str">
        <f t="shared" si="25"/>
        <v>sab</v>
      </c>
      <c r="DA39" s="45">
        <f t="shared" si="26"/>
        <v>44863</v>
      </c>
      <c r="DB39" s="243" t="s">
        <v>84</v>
      </c>
      <c r="DC39" s="116"/>
      <c r="DD39" s="243" t="s">
        <v>84</v>
      </c>
      <c r="DE39" s="116"/>
      <c r="DF39" s="243" t="s">
        <v>84</v>
      </c>
      <c r="DG39" s="116"/>
      <c r="DH39" s="243" t="s">
        <v>84</v>
      </c>
      <c r="DI39" s="116"/>
      <c r="DJ39" s="243" t="s">
        <v>84</v>
      </c>
      <c r="DK39" s="116"/>
      <c r="DL39" s="243" t="s">
        <v>84</v>
      </c>
      <c r="DM39" s="116"/>
      <c r="DN39" s="243" t="s">
        <v>84</v>
      </c>
      <c r="DO39" s="116"/>
      <c r="DP39" s="28"/>
      <c r="DQ39" s="28"/>
      <c r="DR39" s="28"/>
      <c r="DS39" s="104"/>
      <c r="DT39" s="85"/>
    </row>
    <row r="40" spans="1:124" ht="11.25" customHeight="1" x14ac:dyDescent="0.25">
      <c r="A40" s="26"/>
      <c r="B40" s="48">
        <f t="shared" si="27"/>
        <v>44864</v>
      </c>
      <c r="C40" s="259" t="s">
        <v>40</v>
      </c>
      <c r="D40" s="260"/>
      <c r="E40" s="259" t="s">
        <v>40</v>
      </c>
      <c r="F40" s="260"/>
      <c r="G40" s="259" t="s">
        <v>40</v>
      </c>
      <c r="H40" s="260"/>
      <c r="I40" s="259" t="s">
        <v>40</v>
      </c>
      <c r="J40" s="260"/>
      <c r="K40" s="259" t="s">
        <v>40</v>
      </c>
      <c r="L40" s="260"/>
      <c r="M40" s="259" t="s">
        <v>40</v>
      </c>
      <c r="N40" s="260"/>
      <c r="O40" s="259" t="s">
        <v>40</v>
      </c>
      <c r="P40" s="260"/>
      <c r="Q40" s="259" t="s">
        <v>40</v>
      </c>
      <c r="R40" s="260"/>
      <c r="S40" s="259" t="s">
        <v>40</v>
      </c>
      <c r="T40" s="260"/>
      <c r="U40" s="119" t="s">
        <v>40</v>
      </c>
      <c r="V40" s="119" t="s">
        <v>40</v>
      </c>
      <c r="W40" s="119" t="s">
        <v>40</v>
      </c>
      <c r="X40" s="119" t="s">
        <v>40</v>
      </c>
      <c r="Y40" s="119" t="s">
        <v>40</v>
      </c>
      <c r="Z40" s="119" t="s">
        <v>40</v>
      </c>
      <c r="AA40" s="119" t="s">
        <v>40</v>
      </c>
      <c r="AB40" s="119" t="s">
        <v>40</v>
      </c>
      <c r="AC40" s="152"/>
      <c r="AD40" s="26" t="str">
        <f t="shared" si="21"/>
        <v/>
      </c>
      <c r="AE40" s="48">
        <f t="shared" si="22"/>
        <v>44864</v>
      </c>
      <c r="AF40" s="259" t="s">
        <v>40</v>
      </c>
      <c r="AG40" s="260"/>
      <c r="AH40" s="259" t="s">
        <v>40</v>
      </c>
      <c r="AI40" s="260"/>
      <c r="AJ40" s="259" t="s">
        <v>40</v>
      </c>
      <c r="AK40" s="260"/>
      <c r="AL40" s="259" t="s">
        <v>40</v>
      </c>
      <c r="AM40" s="260"/>
      <c r="AN40" s="259" t="s">
        <v>40</v>
      </c>
      <c r="AO40" s="260"/>
      <c r="AP40" s="259" t="s">
        <v>40</v>
      </c>
      <c r="AQ40" s="260"/>
      <c r="AR40" s="259" t="s">
        <v>40</v>
      </c>
      <c r="AS40" s="260"/>
      <c r="AT40" s="259" t="s">
        <v>40</v>
      </c>
      <c r="AU40" s="260"/>
      <c r="AV40" s="259" t="s">
        <v>40</v>
      </c>
      <c r="AW40" s="260"/>
      <c r="AX40" s="259" t="s">
        <v>40</v>
      </c>
      <c r="AY40" s="260"/>
      <c r="AZ40" s="259" t="s">
        <v>40</v>
      </c>
      <c r="BA40" s="260"/>
      <c r="BB40" s="259" t="s">
        <v>40</v>
      </c>
      <c r="BC40" s="260"/>
      <c r="BD40" s="259" t="s">
        <v>40</v>
      </c>
      <c r="BE40" s="260"/>
      <c r="BF40" s="259" t="s">
        <v>40</v>
      </c>
      <c r="BG40" s="260"/>
      <c r="BH40" s="259" t="s">
        <v>40</v>
      </c>
      <c r="BI40" s="260"/>
      <c r="BJ40" s="259" t="s">
        <v>40</v>
      </c>
      <c r="BK40" s="260"/>
      <c r="BL40" s="259" t="s">
        <v>40</v>
      </c>
      <c r="BM40" s="260"/>
      <c r="BN40" s="259" t="s">
        <v>40</v>
      </c>
      <c r="BO40" s="260"/>
      <c r="BP40" s="259" t="s">
        <v>40</v>
      </c>
      <c r="BQ40" s="260"/>
      <c r="BR40" s="259" t="s">
        <v>40</v>
      </c>
      <c r="BS40" s="260"/>
      <c r="BT40" s="259" t="s">
        <v>40</v>
      </c>
      <c r="BU40" s="260"/>
      <c r="BV40" s="259" t="s">
        <v>40</v>
      </c>
      <c r="BW40" s="260"/>
      <c r="BX40" s="119" t="s">
        <v>40</v>
      </c>
      <c r="BY40" s="119" t="s">
        <v>40</v>
      </c>
      <c r="BZ40" s="194"/>
      <c r="CA40" s="194"/>
      <c r="CB40" s="194"/>
      <c r="CC40" s="194"/>
      <c r="CD40" s="194"/>
      <c r="CE40" s="194"/>
      <c r="CF40" s="89"/>
      <c r="CG40" s="205"/>
      <c r="CH40" s="205"/>
      <c r="CI40" s="205"/>
      <c r="CJ40" s="205"/>
      <c r="CK40" s="194"/>
      <c r="CL40" s="194"/>
      <c r="CM40" s="89"/>
      <c r="CN40" s="89"/>
      <c r="CO40" s="96"/>
      <c r="CP40" s="194"/>
      <c r="CQ40" s="259" t="s">
        <v>40</v>
      </c>
      <c r="CR40" s="260"/>
      <c r="CS40" s="259" t="s">
        <v>40</v>
      </c>
      <c r="CT40" s="260"/>
      <c r="CU40" s="120" t="s">
        <v>40</v>
      </c>
      <c r="CV40" s="120" t="s">
        <v>40</v>
      </c>
      <c r="CW40" s="120" t="s">
        <v>40</v>
      </c>
      <c r="CX40" s="120" t="s">
        <v>40</v>
      </c>
      <c r="CY40" s="194"/>
      <c r="CZ40" s="26" t="str">
        <f t="shared" si="25"/>
        <v/>
      </c>
      <c r="DA40" s="135">
        <f t="shared" si="26"/>
        <v>44864</v>
      </c>
      <c r="DB40" s="259" t="s">
        <v>40</v>
      </c>
      <c r="DC40" s="260"/>
      <c r="DD40" s="259" t="s">
        <v>40</v>
      </c>
      <c r="DE40" s="260"/>
      <c r="DF40" s="259" t="s">
        <v>40</v>
      </c>
      <c r="DG40" s="260"/>
      <c r="DH40" s="259" t="s">
        <v>40</v>
      </c>
      <c r="DI40" s="260"/>
      <c r="DJ40" s="259" t="s">
        <v>40</v>
      </c>
      <c r="DK40" s="260"/>
      <c r="DL40" s="259" t="s">
        <v>40</v>
      </c>
      <c r="DM40" s="260"/>
      <c r="DN40" s="259" t="s">
        <v>40</v>
      </c>
      <c r="DO40" s="260"/>
      <c r="DP40" s="121" t="s">
        <v>40</v>
      </c>
      <c r="DQ40" s="121" t="s">
        <v>40</v>
      </c>
      <c r="DR40" s="121" t="s">
        <v>40</v>
      </c>
      <c r="DS40" s="96"/>
    </row>
    <row r="41" spans="1:124" s="194" customFormat="1" ht="11.25" customHeight="1" x14ac:dyDescent="0.25">
      <c r="AC41" s="141"/>
      <c r="CA41" s="98"/>
      <c r="CB41" s="98"/>
      <c r="CD41" s="98"/>
      <c r="CK41" s="98"/>
      <c r="CO41" s="92"/>
    </row>
    <row r="42" spans="1:124" s="194" customFormat="1" ht="11.25" customHeight="1" x14ac:dyDescent="0.25">
      <c r="AC42" s="141"/>
      <c r="CA42" s="94"/>
      <c r="CB42" s="94"/>
      <c r="CC42" s="88" t="str">
        <f>IF(   TYPE(VLOOKUP($B42,Regole!#REF!,2,0))=1,   VLOOKUP($B42,Regole!#REF!,2,0),   IF(    TYPE(VLOOKUP(WEEKDAY($B42),Regole!#REF!,2,0))=1,    IF(VLOOKUP(WEEKDAY($B42),Regole!#REF!,2,0)&lt;&gt;0, Regole!#REF!-VLOOKUP(WEEKDAY($B42),Regole!#REF!,2,0), ""),    ""   ) )</f>
        <v/>
      </c>
      <c r="CD42" s="94"/>
      <c r="CE42" s="88" t="str">
        <f>IF(   TYPE(VLOOKUP($B42,Regole!#REF!,2,0))=1,   VLOOKUP($B42,Regole!#REF!,2,0),   IF(    TYPE(VLOOKUP(WEEKDAY($B42),Regole!#REF!,2,0))=1,    IF(VLOOKUP(WEEKDAY($B42),Regole!#REF!,2,0)&lt;&gt;0, Regole!#REF!-VLOOKUP(WEEKDAY($B42),Regole!#REF!,2,0), ""),    ""   ) )</f>
        <v/>
      </c>
      <c r="CF42" s="88"/>
      <c r="CG42" s="88"/>
      <c r="CH42" s="88"/>
      <c r="CI42" s="88"/>
      <c r="CJ42" s="88"/>
      <c r="CK42" s="94"/>
      <c r="CL42" s="88" t="str">
        <f>IF(   TYPE(VLOOKUP($B42,Regole!#REF!,2,0))=1,   VLOOKUP($B42,Regole!#REF!,2,0),   IF(    TYPE(VLOOKUP(WEEKDAY($B42),Regole!#REF!,2,0))=1,    IF(VLOOKUP(WEEKDAY($B42),Regole!#REF!,2,0)&lt;&gt;0, Regole!#REF!-VLOOKUP(WEEKDAY($B42),Regole!#REF!,2,0), ""),    ""   ) )</f>
        <v/>
      </c>
      <c r="CM42" s="88"/>
      <c r="CN42" s="88"/>
      <c r="CO42" s="97"/>
    </row>
    <row r="43" spans="1:124" ht="11.25" customHeight="1" x14ac:dyDescent="0.25">
      <c r="A43" s="45" t="s">
        <v>17</v>
      </c>
      <c r="B43" s="46">
        <f>B40+1</f>
        <v>44865</v>
      </c>
      <c r="C43" s="243" t="s">
        <v>84</v>
      </c>
      <c r="D43" s="116"/>
      <c r="E43" s="243" t="s">
        <v>84</v>
      </c>
      <c r="F43" s="116"/>
      <c r="G43" s="243" t="s">
        <v>84</v>
      </c>
      <c r="H43" s="116"/>
      <c r="I43" s="243" t="s">
        <v>84</v>
      </c>
      <c r="J43" s="116"/>
      <c r="K43" s="243" t="s">
        <v>84</v>
      </c>
      <c r="L43" s="116"/>
      <c r="M43" s="243" t="s">
        <v>84</v>
      </c>
      <c r="N43" s="116"/>
      <c r="O43" s="243" t="s">
        <v>84</v>
      </c>
      <c r="P43" s="116"/>
      <c r="Q43" s="243" t="s">
        <v>84</v>
      </c>
      <c r="R43" s="116"/>
      <c r="S43" s="243" t="s">
        <v>84</v>
      </c>
      <c r="T43" s="116"/>
      <c r="U43" s="28"/>
      <c r="V43" s="28"/>
      <c r="W43" s="28"/>
      <c r="X43" s="28"/>
      <c r="Y43" s="28"/>
      <c r="Z43" s="28"/>
      <c r="AA43" s="28"/>
      <c r="AB43" s="28"/>
      <c r="AC43" s="151"/>
      <c r="AD43" s="45" t="str">
        <f t="shared" ref="AD43:AD49" si="28">IF($A43&lt;&gt;"",$A43,"")</f>
        <v>lun</v>
      </c>
      <c r="AE43" s="46">
        <f t="shared" ref="AE43:AE49" si="29">IF($B43&lt;&gt;"",$B43,"")</f>
        <v>44865</v>
      </c>
      <c r="AF43" s="243" t="s">
        <v>84</v>
      </c>
      <c r="AG43" s="116"/>
      <c r="AH43" s="243" t="s">
        <v>84</v>
      </c>
      <c r="AI43" s="116"/>
      <c r="AJ43" s="243" t="s">
        <v>84</v>
      </c>
      <c r="AK43" s="116"/>
      <c r="AL43" s="243" t="s">
        <v>84</v>
      </c>
      <c r="AM43" s="116"/>
      <c r="AN43" s="243" t="s">
        <v>84</v>
      </c>
      <c r="AO43" s="116"/>
      <c r="AP43" s="243" t="s">
        <v>84</v>
      </c>
      <c r="AQ43" s="116"/>
      <c r="AR43" s="243" t="s">
        <v>84</v>
      </c>
      <c r="AS43" s="116"/>
      <c r="AT43" s="243" t="s">
        <v>84</v>
      </c>
      <c r="AU43" s="116"/>
      <c r="AV43" s="243" t="s">
        <v>84</v>
      </c>
      <c r="AW43" s="116"/>
      <c r="AX43" s="243" t="s">
        <v>84</v>
      </c>
      <c r="AY43" s="116"/>
      <c r="AZ43" s="243" t="s">
        <v>84</v>
      </c>
      <c r="BA43" s="116"/>
      <c r="BB43" s="243" t="s">
        <v>84</v>
      </c>
      <c r="BC43" s="116"/>
      <c r="BD43" s="243" t="s">
        <v>84</v>
      </c>
      <c r="BE43" s="116"/>
      <c r="BF43" s="243" t="s">
        <v>84</v>
      </c>
      <c r="BG43" s="116"/>
      <c r="BH43" s="243" t="s">
        <v>84</v>
      </c>
      <c r="BI43" s="116"/>
      <c r="BJ43" s="243" t="s">
        <v>84</v>
      </c>
      <c r="BK43" s="116"/>
      <c r="BL43" s="243" t="s">
        <v>84</v>
      </c>
      <c r="BM43" s="116"/>
      <c r="BN43" s="243" t="s">
        <v>84</v>
      </c>
      <c r="BO43" s="116"/>
      <c r="BP43" s="243" t="s">
        <v>84</v>
      </c>
      <c r="BQ43" s="116"/>
      <c r="BR43" s="243" t="s">
        <v>84</v>
      </c>
      <c r="BS43" s="116"/>
      <c r="BT43" s="243" t="s">
        <v>84</v>
      </c>
      <c r="BU43" s="116"/>
      <c r="BV43" s="243" t="s">
        <v>84</v>
      </c>
      <c r="BW43" s="116"/>
      <c r="BX43" s="28"/>
      <c r="BY43" s="28"/>
      <c r="BZ43" s="24"/>
      <c r="CA43" s="100" cm="1">
        <f t="array" ref="CA43">SUM(COUNTIFS(D43:AB43,{"Aspettativa";"Ex-accordo";"Ferie";"Malattia";"Esame";"Formazione"}))</f>
        <v>0</v>
      </c>
      <c r="CB43" s="100" cm="1">
        <f t="array" ref="CB43">SUM(COUNTIFS(AG43:BC43,{"Aspettativa";"Ex-accordo";"Ferie";"Malattia";"Esame";"Formazione"}))</f>
        <v>0</v>
      </c>
      <c r="CC43" s="100" cm="1">
        <f t="array" ref="CC43">SUM(COUNTIFS(BE43:BW43,{"Aspettativa";"Ex-accordo";"Ferie";"Malattia";"Esame";"Formazione"}))</f>
        <v>0</v>
      </c>
      <c r="CD43" s="23" t="str">
        <f t="shared" ref="CD43:CD48" si="30">IF(CE43&gt;$CN$2-N(CF43),"!!!","")</f>
        <v/>
      </c>
      <c r="CE43" s="158" cm="1">
        <f t="array" ref="CE43">SUM(COUNTIFS(D43:BY43,{"Aspettativa";"Ex-accordo";"Ferie";"Malattia";"Esame";"Formazione"}))</f>
        <v>0</v>
      </c>
      <c r="CF43" s="158">
        <f>IF(  TYPE(VLOOKUP($B43,Regole!$B$3:$C$49,2,0))=1,  VLOOKUP($B43,Regole!$B$3:$C$49,2,0),  IF(   TYPE(VLOOKUP(WEEKDAY($B43),Regole!$C$52:$D$58,2,0))=1,   IF(VLOOKUP(WEEKDAY($B43),Regole!$C$52:$D$58,2,0)&lt;&gt;0,   Regole!$H$13-VLOOKUP(WEEKDAY($B43),Regole!$C$52:$D$58,2,0),   " - "),  " - " )  )</f>
        <v>28</v>
      </c>
      <c r="CG43" s="100">
        <f t="shared" ref="CG43:CG48" si="31">$CN$2-CE43</f>
        <v>30</v>
      </c>
      <c r="CH43" s="207" cm="1">
        <f t="array" ref="CH43">SUM(COUNTIFS(D43:AB43,{"Altro"}))</f>
        <v>0</v>
      </c>
      <c r="CI43" s="207" cm="1">
        <f t="array" ref="CI43">SUM(COUNTIFS(AG43:BC43,{"Altro"}))</f>
        <v>0</v>
      </c>
      <c r="CJ43" s="207" cm="1">
        <f t="array" ref="CJ43">SUM(COUNTIFS(BE43:BW43,{"Altro"}))</f>
        <v>0</v>
      </c>
      <c r="CK43" s="139" cm="1">
        <f t="array" ref="CK43">SUM(COUNTIFS(D43:AB43,{"Ridotto Ex-Acc";"Ridotto Ferie";"Ridotto Maternità"}))</f>
        <v>0</v>
      </c>
      <c r="CL43" s="139" cm="1">
        <f t="array" ref="CL43">SUM(COUNTIFS(AG43:BC43,{"Ridotto Ex-Acc";"Ridotto Ferie";"Ridotto Maternità"}))</f>
        <v>0</v>
      </c>
      <c r="CM43" s="139" cm="1">
        <f t="array" ref="CM43">SUM(COUNTIFS(BE43:BW43,{"Ridotto Ex-Acc";"Ridotto Ferie";"Ridotto Maternità"}))</f>
        <v>0</v>
      </c>
      <c r="CN43" s="142">
        <f>SUM(COUNTIFS(D43:BY43,{"Ridotto Ex-Acc";"Ridotto Ferie";"Ridotto Maternità"}))</f>
        <v>0</v>
      </c>
      <c r="CO43" s="19"/>
      <c r="CP43" s="194"/>
      <c r="CQ43" s="243" t="s">
        <v>84</v>
      </c>
      <c r="CR43" s="116"/>
      <c r="CS43" s="243" t="s">
        <v>84</v>
      </c>
      <c r="CT43" s="116"/>
      <c r="CU43" s="28"/>
      <c r="CV43" s="28"/>
      <c r="CW43" s="28"/>
      <c r="CX43" s="28"/>
      <c r="CY43" s="194"/>
      <c r="CZ43" s="45" t="str">
        <f t="shared" ref="CZ43:CZ49" si="32">IF($A43&lt;&gt;"",$A43,"")</f>
        <v>lun</v>
      </c>
      <c r="DA43" s="45">
        <f t="shared" ref="DA43:DA49" si="33">IF($B43&lt;&gt;"",$B43,"")</f>
        <v>44865</v>
      </c>
      <c r="DB43" s="243" t="s">
        <v>84</v>
      </c>
      <c r="DC43" s="116"/>
      <c r="DD43" s="243" t="s">
        <v>84</v>
      </c>
      <c r="DE43" s="116"/>
      <c r="DF43" s="243" t="s">
        <v>84</v>
      </c>
      <c r="DG43" s="116"/>
      <c r="DH43" s="243" t="s">
        <v>84</v>
      </c>
      <c r="DI43" s="116"/>
      <c r="DJ43" s="243" t="s">
        <v>84</v>
      </c>
      <c r="DK43" s="116"/>
      <c r="DL43" s="243" t="s">
        <v>84</v>
      </c>
      <c r="DM43" s="116"/>
      <c r="DN43" s="243" t="s">
        <v>84</v>
      </c>
      <c r="DO43" s="116"/>
      <c r="DP43" s="7"/>
      <c r="DQ43" s="7"/>
      <c r="DR43" s="7"/>
      <c r="DS43" s="6"/>
      <c r="DT43" s="85"/>
    </row>
    <row r="44" spans="1:124" ht="11.25" customHeight="1" x14ac:dyDescent="0.25">
      <c r="A44" s="45" t="s">
        <v>18</v>
      </c>
      <c r="B44" s="46">
        <f t="shared" ref="B44:B49" si="34">B43+1</f>
        <v>44866</v>
      </c>
      <c r="C44" s="243" t="s">
        <v>84</v>
      </c>
      <c r="D44" s="116"/>
      <c r="E44" s="243" t="s">
        <v>84</v>
      </c>
      <c r="F44" s="116"/>
      <c r="G44" s="243" t="s">
        <v>84</v>
      </c>
      <c r="H44" s="116"/>
      <c r="I44" s="243" t="s">
        <v>84</v>
      </c>
      <c r="J44" s="116"/>
      <c r="K44" s="243" t="s">
        <v>84</v>
      </c>
      <c r="L44" s="116"/>
      <c r="M44" s="243" t="s">
        <v>84</v>
      </c>
      <c r="N44" s="116"/>
      <c r="O44" s="243" t="s">
        <v>84</v>
      </c>
      <c r="P44" s="116"/>
      <c r="Q44" s="243" t="s">
        <v>84</v>
      </c>
      <c r="R44" s="116"/>
      <c r="S44" s="243" t="s">
        <v>84</v>
      </c>
      <c r="T44" s="116"/>
      <c r="U44" s="28"/>
      <c r="V44" s="28"/>
      <c r="W44" s="28"/>
      <c r="X44" s="28"/>
      <c r="Y44" s="28"/>
      <c r="Z44" s="28"/>
      <c r="AA44" s="28"/>
      <c r="AB44" s="28"/>
      <c r="AC44" s="151"/>
      <c r="AD44" s="45" t="str">
        <f t="shared" si="28"/>
        <v>mar</v>
      </c>
      <c r="AE44" s="46">
        <f t="shared" si="29"/>
        <v>44866</v>
      </c>
      <c r="AF44" s="243" t="s">
        <v>84</v>
      </c>
      <c r="AG44" s="116"/>
      <c r="AH44" s="243" t="s">
        <v>84</v>
      </c>
      <c r="AI44" s="116"/>
      <c r="AJ44" s="243" t="s">
        <v>84</v>
      </c>
      <c r="AK44" s="116"/>
      <c r="AL44" s="243" t="s">
        <v>84</v>
      </c>
      <c r="AM44" s="116"/>
      <c r="AN44" s="243" t="s">
        <v>84</v>
      </c>
      <c r="AO44" s="116"/>
      <c r="AP44" s="243" t="s">
        <v>84</v>
      </c>
      <c r="AQ44" s="116"/>
      <c r="AR44" s="243" t="s">
        <v>84</v>
      </c>
      <c r="AS44" s="116"/>
      <c r="AT44" s="243" t="s">
        <v>84</v>
      </c>
      <c r="AU44" s="116"/>
      <c r="AV44" s="243" t="s">
        <v>84</v>
      </c>
      <c r="AW44" s="116"/>
      <c r="AX44" s="243" t="s">
        <v>84</v>
      </c>
      <c r="AY44" s="116"/>
      <c r="AZ44" s="243" t="s">
        <v>84</v>
      </c>
      <c r="BA44" s="116"/>
      <c r="BB44" s="243" t="s">
        <v>84</v>
      </c>
      <c r="BC44" s="116"/>
      <c r="BD44" s="243" t="s">
        <v>84</v>
      </c>
      <c r="BE44" s="116"/>
      <c r="BF44" s="243" t="s">
        <v>84</v>
      </c>
      <c r="BG44" s="116"/>
      <c r="BH44" s="243" t="s">
        <v>84</v>
      </c>
      <c r="BI44" s="116"/>
      <c r="BJ44" s="243" t="s">
        <v>84</v>
      </c>
      <c r="BK44" s="116"/>
      <c r="BL44" s="243" t="s">
        <v>84</v>
      </c>
      <c r="BM44" s="116"/>
      <c r="BN44" s="243" t="s">
        <v>84</v>
      </c>
      <c r="BO44" s="116"/>
      <c r="BP44" s="243" t="s">
        <v>84</v>
      </c>
      <c r="BQ44" s="116"/>
      <c r="BR44" s="243" t="s">
        <v>84</v>
      </c>
      <c r="BS44" s="116"/>
      <c r="BT44" s="243" t="s">
        <v>84</v>
      </c>
      <c r="BU44" s="116"/>
      <c r="BV44" s="243" t="s">
        <v>84</v>
      </c>
      <c r="BW44" s="116"/>
      <c r="BX44" s="28"/>
      <c r="BY44" s="28"/>
      <c r="BZ44" s="194"/>
      <c r="CA44" s="100" cm="1">
        <f t="array" ref="CA44">SUM(COUNTIFS(D44:AB44,{"Aspettativa";"Ex-accordo";"Ferie";"Malattia";"Esame";"Formazione"}))</f>
        <v>0</v>
      </c>
      <c r="CB44" s="100" cm="1">
        <f t="array" ref="CB44">SUM(COUNTIFS(AG44:BC44,{"Aspettativa";"Ex-accordo";"Ferie";"Malattia";"Esame";"Formazione"}))</f>
        <v>0</v>
      </c>
      <c r="CC44" s="100" cm="1">
        <f t="array" ref="CC44">SUM(COUNTIFS(BE44:BW44,{"Aspettativa";"Ex-accordo";"Ferie";"Malattia";"Esame";"Formazione"}))</f>
        <v>0</v>
      </c>
      <c r="CD44" s="95" t="str">
        <f t="shared" si="30"/>
        <v/>
      </c>
      <c r="CE44" s="102" cm="1">
        <f t="array" ref="CE44">SUM(COUNTIFS(D44:BY44,{"Aspettativa";"Ex-accordo";"Ferie";"Malattia";"Esame";"Formazione"}))</f>
        <v>0</v>
      </c>
      <c r="CF44" s="22">
        <f>IF(  TYPE(VLOOKUP($B44,Regole!$B$3:$C$49,2,0))=1,  VLOOKUP($B44,Regole!$B$3:$C$49,2,0),  IF(   TYPE(VLOOKUP(WEEKDAY($B44),Regole!$C$52:$D$58,2,0))=1,   IF(VLOOKUP(WEEKDAY($B44),Regole!$C$52:$D$58,2,0)&lt;&gt;0,   Regole!$H$13-VLOOKUP(WEEKDAY($B44),Regole!$C$52:$D$58,2,0),   " - "),  " - " )  )</f>
        <v>28</v>
      </c>
      <c r="CG44" s="100">
        <f t="shared" si="31"/>
        <v>30</v>
      </c>
      <c r="CH44" s="207" cm="1">
        <f t="array" ref="CH44">SUM(COUNTIFS(D44:AB44,{"Altro"}))</f>
        <v>0</v>
      </c>
      <c r="CI44" s="207" cm="1">
        <f t="array" ref="CI44">SUM(COUNTIFS(AG44:BC44,{"Altro"}))</f>
        <v>0</v>
      </c>
      <c r="CJ44" s="207" cm="1">
        <f t="array" ref="CJ44">SUM(COUNTIFS(BE44:BW44,{"Altro"}))</f>
        <v>0</v>
      </c>
      <c r="CK44" s="139" cm="1">
        <f t="array" ref="CK44">SUM(COUNTIFS(D44:AB44,{"Ridotto Ex-Acc";"Ridotto Ferie";"Ridotto Maternità"}))</f>
        <v>0</v>
      </c>
      <c r="CL44" s="139" cm="1">
        <f t="array" ref="CL44">SUM(COUNTIFS(AG44:BC44,{"Ridotto Ex-Acc";"Ridotto Ferie";"Ridotto Maternità"}))</f>
        <v>0</v>
      </c>
      <c r="CM44" s="139" cm="1">
        <f t="array" ref="CM44">SUM(COUNTIFS(BE44:BW44,{"Ridotto Ex-Acc";"Ridotto Ferie";"Ridotto Maternità"}))</f>
        <v>0</v>
      </c>
      <c r="CN44" s="139">
        <f>SUM(COUNTIFS(D44:BY44,{"Ridotto Ex-Acc";"Ridotto Ferie";"Ridotto Maternità"}))</f>
        <v>0</v>
      </c>
      <c r="CO44" s="19"/>
      <c r="CP44" s="194"/>
      <c r="CQ44" s="243" t="s">
        <v>84</v>
      </c>
      <c r="CR44" s="116"/>
      <c r="CS44" s="243" t="s">
        <v>84</v>
      </c>
      <c r="CT44" s="116"/>
      <c r="CU44" s="28"/>
      <c r="CV44" s="28"/>
      <c r="CW44" s="28"/>
      <c r="CX44" s="28"/>
      <c r="CY44" s="194"/>
      <c r="CZ44" s="45" t="str">
        <f t="shared" si="32"/>
        <v>mar</v>
      </c>
      <c r="DA44" s="45">
        <f t="shared" si="33"/>
        <v>44866</v>
      </c>
      <c r="DB44" s="243" t="s">
        <v>84</v>
      </c>
      <c r="DC44" s="116"/>
      <c r="DD44" s="243" t="s">
        <v>84</v>
      </c>
      <c r="DE44" s="116"/>
      <c r="DF44" s="243" t="s">
        <v>84</v>
      </c>
      <c r="DG44" s="116"/>
      <c r="DH44" s="243" t="s">
        <v>84</v>
      </c>
      <c r="DI44" s="116"/>
      <c r="DJ44" s="243" t="s">
        <v>84</v>
      </c>
      <c r="DK44" s="116"/>
      <c r="DL44" s="243" t="s">
        <v>84</v>
      </c>
      <c r="DM44" s="116"/>
      <c r="DN44" s="243" t="s">
        <v>84</v>
      </c>
      <c r="DO44" s="116"/>
      <c r="DP44" s="7"/>
      <c r="DQ44" s="7"/>
      <c r="DR44" s="7"/>
      <c r="DS44" s="104"/>
      <c r="DT44" s="85"/>
    </row>
    <row r="45" spans="1:124" ht="11.25" customHeight="1" x14ac:dyDescent="0.25">
      <c r="A45" s="45" t="s">
        <v>19</v>
      </c>
      <c r="B45" s="46">
        <f t="shared" si="34"/>
        <v>44867</v>
      </c>
      <c r="C45" s="243" t="s">
        <v>84</v>
      </c>
      <c r="D45" s="116" t="s">
        <v>259</v>
      </c>
      <c r="E45" s="243" t="s">
        <v>84</v>
      </c>
      <c r="F45" s="116" t="s">
        <v>259</v>
      </c>
      <c r="G45" s="243" t="s">
        <v>84</v>
      </c>
      <c r="H45" s="116" t="s">
        <v>259</v>
      </c>
      <c r="I45" s="243" t="s">
        <v>84</v>
      </c>
      <c r="J45" s="116" t="s">
        <v>259</v>
      </c>
      <c r="K45" s="243" t="s">
        <v>84</v>
      </c>
      <c r="L45" s="116" t="s">
        <v>259</v>
      </c>
      <c r="M45" s="243" t="s">
        <v>84</v>
      </c>
      <c r="N45" s="116" t="s">
        <v>259</v>
      </c>
      <c r="O45" s="243" t="s">
        <v>84</v>
      </c>
      <c r="P45" s="116" t="s">
        <v>259</v>
      </c>
      <c r="Q45" s="243" t="s">
        <v>84</v>
      </c>
      <c r="R45" s="116" t="s">
        <v>259</v>
      </c>
      <c r="S45" s="243" t="s">
        <v>84</v>
      </c>
      <c r="T45" s="116" t="s">
        <v>259</v>
      </c>
      <c r="U45" s="28" t="s">
        <v>259</v>
      </c>
      <c r="V45" s="28" t="s">
        <v>259</v>
      </c>
      <c r="W45" s="28"/>
      <c r="X45" s="28"/>
      <c r="Y45" s="28"/>
      <c r="Z45" s="28"/>
      <c r="AA45" s="28"/>
      <c r="AB45" s="28"/>
      <c r="AC45" s="151"/>
      <c r="AD45" s="45" t="str">
        <f t="shared" si="28"/>
        <v>mer</v>
      </c>
      <c r="AE45" s="46">
        <f t="shared" si="29"/>
        <v>44867</v>
      </c>
      <c r="AF45" s="243" t="s">
        <v>84</v>
      </c>
      <c r="AG45" s="116" t="s">
        <v>259</v>
      </c>
      <c r="AH45" s="243" t="s">
        <v>84</v>
      </c>
      <c r="AI45" s="116" t="s">
        <v>259</v>
      </c>
      <c r="AJ45" s="243" t="s">
        <v>84</v>
      </c>
      <c r="AK45" s="116" t="s">
        <v>259</v>
      </c>
      <c r="AL45" s="243" t="s">
        <v>84</v>
      </c>
      <c r="AM45" s="116" t="s">
        <v>259</v>
      </c>
      <c r="AN45" s="243" t="s">
        <v>84</v>
      </c>
      <c r="AO45" s="116" t="s">
        <v>259</v>
      </c>
      <c r="AP45" s="243" t="s">
        <v>84</v>
      </c>
      <c r="AQ45" s="116" t="s">
        <v>259</v>
      </c>
      <c r="AR45" s="243" t="s">
        <v>84</v>
      </c>
      <c r="AS45" s="116" t="s">
        <v>259</v>
      </c>
      <c r="AT45" s="243" t="s">
        <v>84</v>
      </c>
      <c r="AU45" s="116" t="s">
        <v>259</v>
      </c>
      <c r="AV45" s="243" t="s">
        <v>84</v>
      </c>
      <c r="AW45" s="116" t="s">
        <v>259</v>
      </c>
      <c r="AX45" s="243" t="s">
        <v>84</v>
      </c>
      <c r="AY45" s="116" t="s">
        <v>259</v>
      </c>
      <c r="AZ45" s="243" t="s">
        <v>84</v>
      </c>
      <c r="BA45" s="116" t="s">
        <v>259</v>
      </c>
      <c r="BB45" s="243" t="s">
        <v>84</v>
      </c>
      <c r="BC45" s="116" t="s">
        <v>259</v>
      </c>
      <c r="BD45" s="243" t="s">
        <v>84</v>
      </c>
      <c r="BE45" s="116" t="s">
        <v>259</v>
      </c>
      <c r="BF45" s="243" t="s">
        <v>84</v>
      </c>
      <c r="BG45" s="116" t="s">
        <v>259</v>
      </c>
      <c r="BH45" s="243" t="s">
        <v>84</v>
      </c>
      <c r="BI45" s="116" t="s">
        <v>259</v>
      </c>
      <c r="BJ45" s="243" t="s">
        <v>84</v>
      </c>
      <c r="BK45" s="116" t="s">
        <v>259</v>
      </c>
      <c r="BL45" s="243" t="s">
        <v>84</v>
      </c>
      <c r="BM45" s="116" t="s">
        <v>259</v>
      </c>
      <c r="BN45" s="243" t="s">
        <v>84</v>
      </c>
      <c r="BO45" s="116" t="s">
        <v>259</v>
      </c>
      <c r="BP45" s="243" t="s">
        <v>84</v>
      </c>
      <c r="BQ45" s="116" t="s">
        <v>259</v>
      </c>
      <c r="BR45" s="243" t="s">
        <v>84</v>
      </c>
      <c r="BS45" s="116" t="s">
        <v>259</v>
      </c>
      <c r="BT45" s="243" t="s">
        <v>84</v>
      </c>
      <c r="BU45" s="116" t="s">
        <v>259</v>
      </c>
      <c r="BV45" s="243" t="s">
        <v>84</v>
      </c>
      <c r="BW45" s="116" t="s">
        <v>259</v>
      </c>
      <c r="BX45" s="28"/>
      <c r="BY45" s="28"/>
      <c r="BZ45" s="194"/>
      <c r="CA45" s="100" cm="1">
        <f t="array" ref="CA45">SUM(COUNTIFS(D45:AB45,{"Aspettativa";"Ex-accordo";"Ferie";"Malattia";"Esame";"Formazione"}))</f>
        <v>0</v>
      </c>
      <c r="CB45" s="100" cm="1">
        <f t="array" ref="CB45">SUM(COUNTIFS(AG45:BC45,{"Aspettativa";"Ex-accordo";"Ferie";"Malattia";"Esame";"Formazione"}))</f>
        <v>0</v>
      </c>
      <c r="CC45" s="100" cm="1">
        <f t="array" ref="CC45">SUM(COUNTIFS(BE45:BW45,{"Aspettativa";"Ex-accordo";"Ferie";"Malattia";"Esame";"Formazione"}))</f>
        <v>0</v>
      </c>
      <c r="CD45" s="23" t="str">
        <f t="shared" si="30"/>
        <v/>
      </c>
      <c r="CE45" s="100" cm="1">
        <f t="array" ref="CE45">SUM(COUNTIFS(D45:BY45,{"Aspettativa";"Ex-accordo";"Ferie";"Malattia";"Esame";"Formazione"}))</f>
        <v>0</v>
      </c>
      <c r="CF45" s="158">
        <f>IF(  TYPE(VLOOKUP($B45,Regole!$B$3:$C$49,2,0))=1,  VLOOKUP($B45,Regole!$B$3:$C$49,2,0),  IF(   TYPE(VLOOKUP(WEEKDAY($B45),Regole!$C$52:$D$58,2,0))=1,   IF(VLOOKUP(WEEKDAY($B45),Regole!$C$52:$D$58,2,0)&lt;&gt;0,   Regole!$H$13-VLOOKUP(WEEKDAY($B45),Regole!$C$52:$D$58,2,0),   " - "),  " - " )  )</f>
        <v>28</v>
      </c>
      <c r="CG45" s="100">
        <f t="shared" si="31"/>
        <v>30</v>
      </c>
      <c r="CH45" s="207" cm="1">
        <f t="array" ref="CH45">SUM(COUNTIFS(D45:AB45,{"Altro"}))</f>
        <v>0</v>
      </c>
      <c r="CI45" s="207" cm="1">
        <f t="array" ref="CI45">SUM(COUNTIFS(AG45:BC45,{"Altro"}))</f>
        <v>0</v>
      </c>
      <c r="CJ45" s="207" cm="1">
        <f t="array" ref="CJ45">SUM(COUNTIFS(BE45:BW45,{"Altro"}))</f>
        <v>0</v>
      </c>
      <c r="CK45" s="139" cm="1">
        <f t="array" ref="CK45">SUM(COUNTIFS(D45:AB45,{"Ridotto Ex-Acc";"Ridotto Ferie";"Ridotto Maternità"}))</f>
        <v>0</v>
      </c>
      <c r="CL45" s="139" cm="1">
        <f t="array" ref="CL45">SUM(COUNTIFS(AG45:BC45,{"Ridotto Ex-Acc";"Ridotto Ferie";"Ridotto Maternità"}))</f>
        <v>0</v>
      </c>
      <c r="CM45" s="139" cm="1">
        <f t="array" ref="CM45">SUM(COUNTIFS(BE45:BW45,{"Ridotto Ex-Acc";"Ridotto Ferie";"Ridotto Maternità"}))</f>
        <v>0</v>
      </c>
      <c r="CN45" s="139">
        <f>SUM(COUNTIFS(D45:BY45,{"Ridotto Ex-Acc";"Ridotto Ferie";"Ridotto Maternità"}))</f>
        <v>0</v>
      </c>
      <c r="CO45" s="19"/>
      <c r="CP45" s="194"/>
      <c r="CQ45" s="243" t="s">
        <v>84</v>
      </c>
      <c r="CR45" s="116" t="s">
        <v>259</v>
      </c>
      <c r="CS45" s="243" t="s">
        <v>84</v>
      </c>
      <c r="CT45" s="116" t="s">
        <v>259</v>
      </c>
      <c r="CU45" s="28"/>
      <c r="CV45" s="28"/>
      <c r="CW45" s="28"/>
      <c r="CX45" s="28"/>
      <c r="CY45" s="194"/>
      <c r="CZ45" s="45" t="str">
        <f t="shared" si="32"/>
        <v>mer</v>
      </c>
      <c r="DA45" s="45">
        <f t="shared" si="33"/>
        <v>44867</v>
      </c>
      <c r="DB45" s="243" t="s">
        <v>84</v>
      </c>
      <c r="DC45" s="116" t="s">
        <v>259</v>
      </c>
      <c r="DD45" s="243" t="s">
        <v>84</v>
      </c>
      <c r="DE45" s="116" t="s">
        <v>259</v>
      </c>
      <c r="DF45" s="243" t="s">
        <v>84</v>
      </c>
      <c r="DG45" s="116" t="s">
        <v>259</v>
      </c>
      <c r="DH45" s="243" t="s">
        <v>84</v>
      </c>
      <c r="DI45" s="116" t="s">
        <v>259</v>
      </c>
      <c r="DJ45" s="243" t="s">
        <v>84</v>
      </c>
      <c r="DK45" s="116" t="s">
        <v>259</v>
      </c>
      <c r="DL45" s="243" t="s">
        <v>84</v>
      </c>
      <c r="DM45" s="116" t="s">
        <v>259</v>
      </c>
      <c r="DN45" s="243" t="s">
        <v>84</v>
      </c>
      <c r="DO45" s="116" t="s">
        <v>259</v>
      </c>
      <c r="DP45" s="7"/>
      <c r="DQ45" s="7"/>
      <c r="DR45" s="7"/>
      <c r="DS45" s="104"/>
      <c r="DT45" s="85"/>
    </row>
    <row r="46" spans="1:124" ht="11.25" customHeight="1" x14ac:dyDescent="0.25">
      <c r="A46" s="45" t="s">
        <v>20</v>
      </c>
      <c r="B46" s="46">
        <f t="shared" si="34"/>
        <v>44868</v>
      </c>
      <c r="C46" s="243" t="s">
        <v>84</v>
      </c>
      <c r="D46" s="116"/>
      <c r="E46" s="243" t="s">
        <v>84</v>
      </c>
      <c r="F46" s="116"/>
      <c r="G46" s="243" t="s">
        <v>84</v>
      </c>
      <c r="H46" s="116"/>
      <c r="I46" s="243" t="s">
        <v>84</v>
      </c>
      <c r="J46" s="116"/>
      <c r="K46" s="243" t="s">
        <v>84</v>
      </c>
      <c r="L46" s="116"/>
      <c r="M46" s="243" t="s">
        <v>84</v>
      </c>
      <c r="N46" s="116"/>
      <c r="O46" s="243" t="s">
        <v>84</v>
      </c>
      <c r="P46" s="116"/>
      <c r="Q46" s="243" t="s">
        <v>84</v>
      </c>
      <c r="R46" s="116"/>
      <c r="S46" s="243" t="s">
        <v>84</v>
      </c>
      <c r="T46" s="116"/>
      <c r="U46" s="28"/>
      <c r="V46" s="28"/>
      <c r="W46" s="28"/>
      <c r="X46" s="28"/>
      <c r="Y46" s="28"/>
      <c r="Z46" s="28"/>
      <c r="AA46" s="28"/>
      <c r="AB46" s="28"/>
      <c r="AC46" s="151"/>
      <c r="AD46" s="45" t="str">
        <f t="shared" si="28"/>
        <v>gio</v>
      </c>
      <c r="AE46" s="46">
        <f t="shared" si="29"/>
        <v>44868</v>
      </c>
      <c r="AF46" s="243" t="s">
        <v>84</v>
      </c>
      <c r="AG46" s="116"/>
      <c r="AH46" s="243" t="s">
        <v>84</v>
      </c>
      <c r="AI46" s="116"/>
      <c r="AJ46" s="243" t="s">
        <v>84</v>
      </c>
      <c r="AK46" s="116"/>
      <c r="AL46" s="243" t="s">
        <v>84</v>
      </c>
      <c r="AM46" s="116"/>
      <c r="AN46" s="243" t="s">
        <v>84</v>
      </c>
      <c r="AO46" s="116"/>
      <c r="AP46" s="243" t="s">
        <v>84</v>
      </c>
      <c r="AQ46" s="116"/>
      <c r="AR46" s="243" t="s">
        <v>84</v>
      </c>
      <c r="AS46" s="116"/>
      <c r="AT46" s="243" t="s">
        <v>84</v>
      </c>
      <c r="AU46" s="116"/>
      <c r="AV46" s="243" t="s">
        <v>84</v>
      </c>
      <c r="AW46" s="116"/>
      <c r="AX46" s="243" t="s">
        <v>84</v>
      </c>
      <c r="AY46" s="116"/>
      <c r="AZ46" s="243" t="s">
        <v>84</v>
      </c>
      <c r="BA46" s="116"/>
      <c r="BB46" s="243" t="s">
        <v>84</v>
      </c>
      <c r="BC46" s="116"/>
      <c r="BD46" s="243" t="s">
        <v>84</v>
      </c>
      <c r="BE46" s="116"/>
      <c r="BF46" s="243" t="s">
        <v>84</v>
      </c>
      <c r="BG46" s="116"/>
      <c r="BH46" s="243" t="s">
        <v>84</v>
      </c>
      <c r="BI46" s="116"/>
      <c r="BJ46" s="243" t="s">
        <v>84</v>
      </c>
      <c r="BK46" s="116"/>
      <c r="BL46" s="243" t="s">
        <v>84</v>
      </c>
      <c r="BM46" s="116"/>
      <c r="BN46" s="243" t="s">
        <v>84</v>
      </c>
      <c r="BO46" s="116"/>
      <c r="BP46" s="243" t="s">
        <v>84</v>
      </c>
      <c r="BQ46" s="116"/>
      <c r="BR46" s="243" t="s">
        <v>84</v>
      </c>
      <c r="BS46" s="116"/>
      <c r="BT46" s="243" t="s">
        <v>84</v>
      </c>
      <c r="BU46" s="116"/>
      <c r="BV46" s="243" t="s">
        <v>84</v>
      </c>
      <c r="BW46" s="116"/>
      <c r="BX46" s="28"/>
      <c r="BY46" s="28"/>
      <c r="BZ46" s="194"/>
      <c r="CA46" s="100" cm="1">
        <f t="array" ref="CA46">SUM(COUNTIFS(D46:AB46,{"Aspettativa";"Ex-accordo";"Ferie";"Malattia";"Esame";"Formazione"}))</f>
        <v>0</v>
      </c>
      <c r="CB46" s="100" cm="1">
        <f t="array" ref="CB46">SUM(COUNTIFS(AG46:BC46,{"Aspettativa";"Ex-accordo";"Ferie";"Malattia";"Esame";"Formazione"}))</f>
        <v>0</v>
      </c>
      <c r="CC46" s="100" cm="1">
        <f t="array" ref="CC46">SUM(COUNTIFS(BE46:BW46,{"Aspettativa";"Ex-accordo";"Ferie";"Malattia";"Esame";"Formazione"}))</f>
        <v>0</v>
      </c>
      <c r="CD46" s="23" t="str">
        <f t="shared" si="30"/>
        <v/>
      </c>
      <c r="CE46" s="100" cm="1">
        <f t="array" ref="CE46">SUM(COUNTIFS(D46:BY46,{"Aspettativa";"Ex-accordo";"Ferie";"Malattia";"Esame";"Formazione"}))</f>
        <v>0</v>
      </c>
      <c r="CF46" s="158">
        <f>IF(  TYPE(VLOOKUP($B46,Regole!$B$3:$C$49,2,0))=1,  VLOOKUP($B46,Regole!$B$3:$C$49,2,0),  IF(   TYPE(VLOOKUP(WEEKDAY($B46),Regole!$C$52:$D$58,2,0))=1,   IF(VLOOKUP(WEEKDAY($B46),Regole!$C$52:$D$58,2,0)&lt;&gt;0,   Regole!$H$13-VLOOKUP(WEEKDAY($B46),Regole!$C$52:$D$58,2,0),   " - "),  " - " )  )</f>
        <v>28</v>
      </c>
      <c r="CG46" s="100">
        <f t="shared" si="31"/>
        <v>30</v>
      </c>
      <c r="CH46" s="207" cm="1">
        <f t="array" ref="CH46">SUM(COUNTIFS(D46:AB46,{"Altro"}))</f>
        <v>0</v>
      </c>
      <c r="CI46" s="207" cm="1">
        <f t="array" ref="CI46">SUM(COUNTIFS(AG46:BC46,{"Altro"}))</f>
        <v>0</v>
      </c>
      <c r="CJ46" s="207" cm="1">
        <f t="array" ref="CJ46">SUM(COUNTIFS(BE46:BW46,{"Altro"}))</f>
        <v>0</v>
      </c>
      <c r="CK46" s="139" cm="1">
        <f t="array" ref="CK46">SUM(COUNTIFS(D46:AB46,{"Ridotto Ex-Acc";"Ridotto Ferie";"Ridotto Maternità"}))</f>
        <v>0</v>
      </c>
      <c r="CL46" s="139" cm="1">
        <f t="array" ref="CL46">SUM(COUNTIFS(AG46:BC46,{"Ridotto Ex-Acc";"Ridotto Ferie";"Ridotto Maternità"}))</f>
        <v>0</v>
      </c>
      <c r="CM46" s="139" cm="1">
        <f t="array" ref="CM46">SUM(COUNTIFS(BE46:BW46,{"Ridotto Ex-Acc";"Ridotto Ferie";"Ridotto Maternità"}))</f>
        <v>0</v>
      </c>
      <c r="CN46" s="139">
        <f>SUM(COUNTIFS(D46:BY46,{"Ridotto Ex-Acc";"Ridotto Ferie";"Ridotto Maternità"}))</f>
        <v>0</v>
      </c>
      <c r="CO46" s="19"/>
      <c r="CP46" s="194"/>
      <c r="CQ46" s="243" t="s">
        <v>84</v>
      </c>
      <c r="CR46" s="116"/>
      <c r="CS46" s="243" t="s">
        <v>84</v>
      </c>
      <c r="CT46" s="116"/>
      <c r="CU46" s="28"/>
      <c r="CV46" s="28"/>
      <c r="CW46" s="28"/>
      <c r="CX46" s="28"/>
      <c r="CY46" s="194"/>
      <c r="CZ46" s="45" t="str">
        <f t="shared" si="32"/>
        <v>gio</v>
      </c>
      <c r="DA46" s="45">
        <f t="shared" si="33"/>
        <v>44868</v>
      </c>
      <c r="DB46" s="243" t="s">
        <v>84</v>
      </c>
      <c r="DC46" s="116"/>
      <c r="DD46" s="243" t="s">
        <v>84</v>
      </c>
      <c r="DE46" s="116"/>
      <c r="DF46" s="243" t="s">
        <v>84</v>
      </c>
      <c r="DG46" s="116"/>
      <c r="DH46" s="243" t="s">
        <v>84</v>
      </c>
      <c r="DI46" s="116"/>
      <c r="DJ46" s="243" t="s">
        <v>84</v>
      </c>
      <c r="DK46" s="116"/>
      <c r="DL46" s="243" t="s">
        <v>84</v>
      </c>
      <c r="DM46" s="116"/>
      <c r="DN46" s="243" t="s">
        <v>84</v>
      </c>
      <c r="DO46" s="116"/>
      <c r="DP46" s="7"/>
      <c r="DQ46" s="7"/>
      <c r="DR46" s="7"/>
      <c r="DS46" s="104"/>
      <c r="DT46" s="85"/>
    </row>
    <row r="47" spans="1:124" ht="11.25" customHeight="1" x14ac:dyDescent="0.25">
      <c r="A47" s="45" t="s">
        <v>21</v>
      </c>
      <c r="B47" s="46">
        <f t="shared" si="34"/>
        <v>44869</v>
      </c>
      <c r="C47" s="243" t="s">
        <v>84</v>
      </c>
      <c r="D47" s="116"/>
      <c r="E47" s="243" t="s">
        <v>84</v>
      </c>
      <c r="F47" s="116"/>
      <c r="G47" s="243" t="s">
        <v>84</v>
      </c>
      <c r="H47" s="116"/>
      <c r="I47" s="243" t="s">
        <v>84</v>
      </c>
      <c r="J47" s="116"/>
      <c r="K47" s="243" t="s">
        <v>84</v>
      </c>
      <c r="L47" s="116"/>
      <c r="M47" s="243" t="s">
        <v>84</v>
      </c>
      <c r="N47" s="116"/>
      <c r="O47" s="243" t="s">
        <v>84</v>
      </c>
      <c r="P47" s="116"/>
      <c r="Q47" s="243" t="s">
        <v>84</v>
      </c>
      <c r="R47" s="116"/>
      <c r="S47" s="243" t="s">
        <v>84</v>
      </c>
      <c r="T47" s="116"/>
      <c r="U47" s="28"/>
      <c r="V47" s="28"/>
      <c r="W47" s="28"/>
      <c r="X47" s="28"/>
      <c r="Y47" s="28"/>
      <c r="Z47" s="28"/>
      <c r="AA47" s="28"/>
      <c r="AB47" s="28"/>
      <c r="AC47" s="151"/>
      <c r="AD47" s="45" t="str">
        <f t="shared" si="28"/>
        <v>ven</v>
      </c>
      <c r="AE47" s="46">
        <f t="shared" si="29"/>
        <v>44869</v>
      </c>
      <c r="AF47" s="243" t="s">
        <v>84</v>
      </c>
      <c r="AG47" s="116"/>
      <c r="AH47" s="243" t="s">
        <v>84</v>
      </c>
      <c r="AI47" s="116"/>
      <c r="AJ47" s="243" t="s">
        <v>84</v>
      </c>
      <c r="AK47" s="116"/>
      <c r="AL47" s="243" t="s">
        <v>84</v>
      </c>
      <c r="AM47" s="116"/>
      <c r="AN47" s="243" t="s">
        <v>84</v>
      </c>
      <c r="AO47" s="116"/>
      <c r="AP47" s="243" t="s">
        <v>84</v>
      </c>
      <c r="AQ47" s="116"/>
      <c r="AR47" s="243" t="s">
        <v>84</v>
      </c>
      <c r="AS47" s="116"/>
      <c r="AT47" s="243" t="s">
        <v>84</v>
      </c>
      <c r="AU47" s="116"/>
      <c r="AV47" s="243" t="s">
        <v>84</v>
      </c>
      <c r="AW47" s="116"/>
      <c r="AX47" s="243" t="s">
        <v>84</v>
      </c>
      <c r="AY47" s="116"/>
      <c r="AZ47" s="243" t="s">
        <v>84</v>
      </c>
      <c r="BA47" s="116"/>
      <c r="BB47" s="243" t="s">
        <v>84</v>
      </c>
      <c r="BC47" s="116"/>
      <c r="BD47" s="243" t="s">
        <v>84</v>
      </c>
      <c r="BE47" s="116"/>
      <c r="BF47" s="243" t="s">
        <v>84</v>
      </c>
      <c r="BG47" s="116"/>
      <c r="BH47" s="243" t="s">
        <v>84</v>
      </c>
      <c r="BI47" s="116"/>
      <c r="BJ47" s="243" t="s">
        <v>84</v>
      </c>
      <c r="BK47" s="116"/>
      <c r="BL47" s="243" t="s">
        <v>84</v>
      </c>
      <c r="BM47" s="116"/>
      <c r="BN47" s="243" t="s">
        <v>84</v>
      </c>
      <c r="BO47" s="116"/>
      <c r="BP47" s="243" t="s">
        <v>84</v>
      </c>
      <c r="BQ47" s="116"/>
      <c r="BR47" s="243" t="s">
        <v>84</v>
      </c>
      <c r="BS47" s="116"/>
      <c r="BT47" s="243" t="s">
        <v>84</v>
      </c>
      <c r="BU47" s="116"/>
      <c r="BV47" s="243" t="s">
        <v>84</v>
      </c>
      <c r="BW47" s="116"/>
      <c r="BX47" s="28"/>
      <c r="BY47" s="28"/>
      <c r="BZ47" s="194"/>
      <c r="CA47" s="100" cm="1">
        <f t="array" ref="CA47">SUM(COUNTIFS(D47:AB47,{"Aspettativa";"Ex-accordo";"Ferie";"Malattia";"Esame";"Formazione"}))</f>
        <v>0</v>
      </c>
      <c r="CB47" s="100" cm="1">
        <f t="array" ref="CB47">SUM(COUNTIFS(AG47:BC47,{"Aspettativa";"Ex-accordo";"Ferie";"Malattia";"Esame";"Formazione"}))</f>
        <v>0</v>
      </c>
      <c r="CC47" s="100" cm="1">
        <f t="array" ref="CC47">SUM(COUNTIFS(BE47:BW47,{"Aspettativa";"Ex-accordo";"Ferie";"Malattia";"Esame";"Formazione"}))</f>
        <v>0</v>
      </c>
      <c r="CD47" s="23" t="str">
        <f t="shared" si="30"/>
        <v/>
      </c>
      <c r="CE47" s="100" cm="1">
        <f t="array" ref="CE47">SUM(COUNTIFS(D47:BY47,{"Aspettativa";"Ex-accordo";"Ferie";"Malattia";"Esame";"Formazione"}))</f>
        <v>0</v>
      </c>
      <c r="CF47" s="158">
        <f>IF(  TYPE(VLOOKUP($B47,Regole!$B$3:$C$49,2,0))=1,  VLOOKUP($B47,Regole!$B$3:$C$49,2,0),  IF(   TYPE(VLOOKUP(WEEKDAY($B47),Regole!$C$52:$D$58,2,0))=1,   IF(VLOOKUP(WEEKDAY($B47),Regole!$C$52:$D$58,2,0)&lt;&gt;0,   Regole!$H$13-VLOOKUP(WEEKDAY($B47),Regole!$C$52:$D$58,2,0),   " - "),  " - " )  )</f>
        <v>28</v>
      </c>
      <c r="CG47" s="100">
        <f t="shared" si="31"/>
        <v>30</v>
      </c>
      <c r="CH47" s="207" cm="1">
        <f t="array" ref="CH47">SUM(COUNTIFS(D47:AB47,{"Altro"}))</f>
        <v>0</v>
      </c>
      <c r="CI47" s="207" cm="1">
        <f t="array" ref="CI47">SUM(COUNTIFS(AG47:BC47,{"Altro"}))</f>
        <v>0</v>
      </c>
      <c r="CJ47" s="207" cm="1">
        <f t="array" ref="CJ47">SUM(COUNTIFS(BE47:BW47,{"Altro"}))</f>
        <v>0</v>
      </c>
      <c r="CK47" s="139" cm="1">
        <f t="array" ref="CK47">SUM(COUNTIFS(D47:AB47,{"Ridotto Ex-Acc";"Ridotto Ferie";"Ridotto Maternità"}))</f>
        <v>0</v>
      </c>
      <c r="CL47" s="139" cm="1">
        <f t="array" ref="CL47">SUM(COUNTIFS(AG47:BC47,{"Ridotto Ex-Acc";"Ridotto Ferie";"Ridotto Maternità"}))</f>
        <v>0</v>
      </c>
      <c r="CM47" s="139" cm="1">
        <f t="array" ref="CM47">SUM(COUNTIFS(BE47:BW47,{"Ridotto Ex-Acc";"Ridotto Ferie";"Ridotto Maternità"}))</f>
        <v>0</v>
      </c>
      <c r="CN47" s="139">
        <f>SUM(COUNTIFS(D47:BY47,{"Ridotto Ex-Acc";"Ridotto Ferie";"Ridotto Maternità"}))</f>
        <v>0</v>
      </c>
      <c r="CO47" s="19"/>
      <c r="CP47" s="194"/>
      <c r="CQ47" s="243" t="s">
        <v>84</v>
      </c>
      <c r="CR47" s="116"/>
      <c r="CS47" s="243" t="s">
        <v>84</v>
      </c>
      <c r="CT47" s="116"/>
      <c r="CU47" s="28"/>
      <c r="CV47" s="28"/>
      <c r="CW47" s="28"/>
      <c r="CX47" s="28"/>
      <c r="CY47" s="194"/>
      <c r="CZ47" s="45" t="str">
        <f t="shared" si="32"/>
        <v>ven</v>
      </c>
      <c r="DA47" s="45">
        <f t="shared" si="33"/>
        <v>44869</v>
      </c>
      <c r="DB47" s="243" t="s">
        <v>84</v>
      </c>
      <c r="DC47" s="116"/>
      <c r="DD47" s="243" t="s">
        <v>84</v>
      </c>
      <c r="DE47" s="116"/>
      <c r="DF47" s="243" t="s">
        <v>84</v>
      </c>
      <c r="DG47" s="116"/>
      <c r="DH47" s="243" t="s">
        <v>84</v>
      </c>
      <c r="DI47" s="116"/>
      <c r="DJ47" s="243" t="s">
        <v>84</v>
      </c>
      <c r="DK47" s="116"/>
      <c r="DL47" s="243" t="s">
        <v>84</v>
      </c>
      <c r="DM47" s="116"/>
      <c r="DN47" s="243" t="s">
        <v>84</v>
      </c>
      <c r="DO47" s="116"/>
      <c r="DP47" s="7"/>
      <c r="DQ47" s="7"/>
      <c r="DR47" s="7"/>
      <c r="DS47" s="104"/>
      <c r="DT47" s="85"/>
    </row>
    <row r="48" spans="1:124" ht="11.25" customHeight="1" x14ac:dyDescent="0.25">
      <c r="A48" s="45" t="s">
        <v>22</v>
      </c>
      <c r="B48" s="46">
        <f t="shared" si="34"/>
        <v>44870</v>
      </c>
      <c r="C48" s="243" t="s">
        <v>84</v>
      </c>
      <c r="D48" s="116"/>
      <c r="E48" s="243" t="s">
        <v>84</v>
      </c>
      <c r="F48" s="116"/>
      <c r="G48" s="243" t="s">
        <v>84</v>
      </c>
      <c r="H48" s="116"/>
      <c r="I48" s="243" t="s">
        <v>84</v>
      </c>
      <c r="J48" s="116"/>
      <c r="K48" s="243" t="s">
        <v>84</v>
      </c>
      <c r="L48" s="116"/>
      <c r="M48" s="243" t="s">
        <v>84</v>
      </c>
      <c r="N48" s="116"/>
      <c r="O48" s="243" t="s">
        <v>84</v>
      </c>
      <c r="P48" s="116"/>
      <c r="Q48" s="243" t="s">
        <v>84</v>
      </c>
      <c r="R48" s="116"/>
      <c r="S48" s="243" t="s">
        <v>84</v>
      </c>
      <c r="T48" s="116"/>
      <c r="U48" s="28"/>
      <c r="V48" s="28"/>
      <c r="W48" s="28"/>
      <c r="X48" s="28"/>
      <c r="Y48" s="28"/>
      <c r="Z48" s="28"/>
      <c r="AA48" s="28"/>
      <c r="AB48" s="28"/>
      <c r="AC48" s="151"/>
      <c r="AD48" s="45" t="str">
        <f t="shared" si="28"/>
        <v>sab</v>
      </c>
      <c r="AE48" s="46">
        <f t="shared" si="29"/>
        <v>44870</v>
      </c>
      <c r="AF48" s="243" t="s">
        <v>84</v>
      </c>
      <c r="AG48" s="116"/>
      <c r="AH48" s="243" t="s">
        <v>84</v>
      </c>
      <c r="AI48" s="116"/>
      <c r="AJ48" s="243" t="s">
        <v>84</v>
      </c>
      <c r="AK48" s="116"/>
      <c r="AL48" s="243" t="s">
        <v>84</v>
      </c>
      <c r="AM48" s="116"/>
      <c r="AN48" s="243" t="s">
        <v>84</v>
      </c>
      <c r="AO48" s="116"/>
      <c r="AP48" s="243" t="s">
        <v>84</v>
      </c>
      <c r="AQ48" s="116"/>
      <c r="AR48" s="243" t="s">
        <v>84</v>
      </c>
      <c r="AS48" s="116"/>
      <c r="AT48" s="243" t="s">
        <v>84</v>
      </c>
      <c r="AU48" s="116"/>
      <c r="AV48" s="243" t="s">
        <v>84</v>
      </c>
      <c r="AW48" s="116"/>
      <c r="AX48" s="243" t="s">
        <v>84</v>
      </c>
      <c r="AY48" s="116"/>
      <c r="AZ48" s="243" t="s">
        <v>84</v>
      </c>
      <c r="BA48" s="116"/>
      <c r="BB48" s="243" t="s">
        <v>84</v>
      </c>
      <c r="BC48" s="116"/>
      <c r="BD48" s="243" t="s">
        <v>84</v>
      </c>
      <c r="BE48" s="116"/>
      <c r="BF48" s="243" t="s">
        <v>84</v>
      </c>
      <c r="BG48" s="116"/>
      <c r="BH48" s="243" t="s">
        <v>84</v>
      </c>
      <c r="BI48" s="116"/>
      <c r="BJ48" s="243" t="s">
        <v>84</v>
      </c>
      <c r="BK48" s="116"/>
      <c r="BL48" s="243" t="s">
        <v>84</v>
      </c>
      <c r="BM48" s="116"/>
      <c r="BN48" s="243" t="s">
        <v>84</v>
      </c>
      <c r="BO48" s="116"/>
      <c r="BP48" s="243" t="s">
        <v>84</v>
      </c>
      <c r="BQ48" s="116"/>
      <c r="BR48" s="243" t="s">
        <v>84</v>
      </c>
      <c r="BS48" s="116"/>
      <c r="BT48" s="243" t="s">
        <v>84</v>
      </c>
      <c r="BU48" s="116"/>
      <c r="BV48" s="243" t="s">
        <v>84</v>
      </c>
      <c r="BW48" s="116"/>
      <c r="BX48" s="28"/>
      <c r="BY48" s="28"/>
      <c r="BZ48" s="194"/>
      <c r="CA48" s="100" cm="1">
        <f t="array" ref="CA48">SUM(COUNTIFS(D48:AB48,{"Aspettativa";"Ex-accordo";"Ferie";"Malattia";"Esame";"Formazione"}))</f>
        <v>0</v>
      </c>
      <c r="CB48" s="100" cm="1">
        <f t="array" ref="CB48">SUM(COUNTIFS(AG48:BC48,{"Aspettativa";"Ex-accordo";"Ferie";"Malattia";"Esame";"Formazione"}))</f>
        <v>0</v>
      </c>
      <c r="CC48" s="100" cm="1">
        <f t="array" ref="CC48">SUM(COUNTIFS(BE48:BW48,{"Aspettativa";"Ex-accordo";"Ferie";"Malattia";"Esame";"Formazione"}))</f>
        <v>0</v>
      </c>
      <c r="CD48" s="23" t="str">
        <f t="shared" si="30"/>
        <v/>
      </c>
      <c r="CE48" s="100" cm="1">
        <f t="array" ref="CE48">SUM(COUNTIFS(D48:BY48,{"Aspettativa";"Ex-accordo";"Ferie";"Malattia";"Esame";"Formazione"}))</f>
        <v>0</v>
      </c>
      <c r="CF48" s="158" t="str">
        <f>IF(  TYPE(VLOOKUP($B48,Regole!$B$3:$C$49,2,0))=1,  VLOOKUP($B48,Regole!$B$3:$C$49,2,0),  IF(   TYPE(VLOOKUP(WEEKDAY($B48),Regole!$C$52:$D$58,2,0))=1,   IF(VLOOKUP(WEEKDAY($B48),Regole!$C$52:$D$58,2,0)&lt;&gt;0,   Regole!$H$13-VLOOKUP(WEEKDAY($B48),Regole!$C$52:$D$58,2,0),   " - "),  " - " )  )</f>
        <v xml:space="preserve"> - </v>
      </c>
      <c r="CG48" s="100">
        <f t="shared" si="31"/>
        <v>30</v>
      </c>
      <c r="CH48" s="207" cm="1">
        <f t="array" ref="CH48">SUM(COUNTIFS(D48:AB48,{"Altro"}))</f>
        <v>0</v>
      </c>
      <c r="CI48" s="207" cm="1">
        <f t="array" ref="CI48">SUM(COUNTIFS(AG48:BC48,{"Altro"}))</f>
        <v>0</v>
      </c>
      <c r="CJ48" s="207" cm="1">
        <f t="array" ref="CJ48">SUM(COUNTIFS(BE48:BW48,{"Altro"}))</f>
        <v>0</v>
      </c>
      <c r="CK48" s="139" cm="1">
        <f t="array" ref="CK48">SUM(COUNTIFS(D48:AB48,{"Ridotto Ex-Acc";"Ridotto Ferie";"Ridotto Maternità"}))</f>
        <v>0</v>
      </c>
      <c r="CL48" s="139" cm="1">
        <f t="array" ref="CL48">SUM(COUNTIFS(AG48:BC48,{"Ridotto Ex-Acc";"Ridotto Ferie";"Ridotto Maternità"}))</f>
        <v>0</v>
      </c>
      <c r="CM48" s="139" cm="1">
        <f t="array" ref="CM48">SUM(COUNTIFS(BE48:BW48,{"Ridotto Ex-Acc";"Ridotto Ferie";"Ridotto Maternità"}))</f>
        <v>0</v>
      </c>
      <c r="CN48" s="139">
        <f>SUM(COUNTIFS(D48:BY48,{"Ridotto Ex-Acc";"Ridotto Ferie";"Ridotto Maternità"}))</f>
        <v>0</v>
      </c>
      <c r="CO48" s="19"/>
      <c r="CP48" s="194"/>
      <c r="CQ48" s="243" t="s">
        <v>84</v>
      </c>
      <c r="CR48" s="116"/>
      <c r="CS48" s="243" t="s">
        <v>84</v>
      </c>
      <c r="CT48" s="116"/>
      <c r="CU48" s="28"/>
      <c r="CV48" s="28"/>
      <c r="CW48" s="28"/>
      <c r="CX48" s="28"/>
      <c r="CY48" s="194"/>
      <c r="CZ48" s="45" t="str">
        <f t="shared" si="32"/>
        <v>sab</v>
      </c>
      <c r="DA48" s="45">
        <f t="shared" si="33"/>
        <v>44870</v>
      </c>
      <c r="DB48" s="243" t="s">
        <v>84</v>
      </c>
      <c r="DC48" s="116"/>
      <c r="DD48" s="243" t="s">
        <v>84</v>
      </c>
      <c r="DE48" s="116"/>
      <c r="DF48" s="243" t="s">
        <v>84</v>
      </c>
      <c r="DG48" s="116"/>
      <c r="DH48" s="243" t="s">
        <v>84</v>
      </c>
      <c r="DI48" s="116"/>
      <c r="DJ48" s="243" t="s">
        <v>84</v>
      </c>
      <c r="DK48" s="116"/>
      <c r="DL48" s="243" t="s">
        <v>84</v>
      </c>
      <c r="DM48" s="116"/>
      <c r="DN48" s="243" t="s">
        <v>84</v>
      </c>
      <c r="DO48" s="116"/>
      <c r="DP48" s="7"/>
      <c r="DQ48" s="7"/>
      <c r="DR48" s="7"/>
      <c r="DS48" s="104"/>
      <c r="DT48" s="85"/>
    </row>
    <row r="49" spans="1:124" ht="11.25" customHeight="1" x14ac:dyDescent="0.25">
      <c r="A49" s="26"/>
      <c r="B49" s="48">
        <f t="shared" si="34"/>
        <v>44871</v>
      </c>
      <c r="C49" s="259" t="s">
        <v>40</v>
      </c>
      <c r="D49" s="260"/>
      <c r="E49" s="259" t="s">
        <v>40</v>
      </c>
      <c r="F49" s="260"/>
      <c r="G49" s="259" t="s">
        <v>40</v>
      </c>
      <c r="H49" s="260"/>
      <c r="I49" s="259" t="s">
        <v>40</v>
      </c>
      <c r="J49" s="260"/>
      <c r="K49" s="259" t="s">
        <v>40</v>
      </c>
      <c r="L49" s="260"/>
      <c r="M49" s="259" t="s">
        <v>40</v>
      </c>
      <c r="N49" s="260"/>
      <c r="O49" s="259" t="s">
        <v>40</v>
      </c>
      <c r="P49" s="260"/>
      <c r="Q49" s="259" t="s">
        <v>40</v>
      </c>
      <c r="R49" s="260"/>
      <c r="S49" s="259" t="s">
        <v>40</v>
      </c>
      <c r="T49" s="260"/>
      <c r="U49" s="119" t="s">
        <v>40</v>
      </c>
      <c r="V49" s="119" t="s">
        <v>40</v>
      </c>
      <c r="W49" s="119" t="s">
        <v>40</v>
      </c>
      <c r="X49" s="119" t="s">
        <v>40</v>
      </c>
      <c r="Y49" s="119" t="s">
        <v>40</v>
      </c>
      <c r="Z49" s="119" t="s">
        <v>40</v>
      </c>
      <c r="AA49" s="119" t="s">
        <v>40</v>
      </c>
      <c r="AB49" s="119" t="s">
        <v>40</v>
      </c>
      <c r="AC49" s="152"/>
      <c r="AD49" s="26" t="str">
        <f t="shared" si="28"/>
        <v/>
      </c>
      <c r="AE49" s="48">
        <f t="shared" si="29"/>
        <v>44871</v>
      </c>
      <c r="AF49" s="259" t="s">
        <v>40</v>
      </c>
      <c r="AG49" s="260"/>
      <c r="AH49" s="259" t="s">
        <v>40</v>
      </c>
      <c r="AI49" s="260"/>
      <c r="AJ49" s="259" t="s">
        <v>40</v>
      </c>
      <c r="AK49" s="260"/>
      <c r="AL49" s="259" t="s">
        <v>40</v>
      </c>
      <c r="AM49" s="260"/>
      <c r="AN49" s="259" t="s">
        <v>40</v>
      </c>
      <c r="AO49" s="260"/>
      <c r="AP49" s="259" t="s">
        <v>40</v>
      </c>
      <c r="AQ49" s="260"/>
      <c r="AR49" s="259" t="s">
        <v>40</v>
      </c>
      <c r="AS49" s="260"/>
      <c r="AT49" s="259" t="s">
        <v>40</v>
      </c>
      <c r="AU49" s="260"/>
      <c r="AV49" s="259" t="s">
        <v>40</v>
      </c>
      <c r="AW49" s="260"/>
      <c r="AX49" s="259" t="s">
        <v>40</v>
      </c>
      <c r="AY49" s="260"/>
      <c r="AZ49" s="259" t="s">
        <v>40</v>
      </c>
      <c r="BA49" s="260"/>
      <c r="BB49" s="259" t="s">
        <v>40</v>
      </c>
      <c r="BC49" s="260"/>
      <c r="BD49" s="259" t="s">
        <v>40</v>
      </c>
      <c r="BE49" s="260"/>
      <c r="BF49" s="259" t="s">
        <v>40</v>
      </c>
      <c r="BG49" s="260"/>
      <c r="BH49" s="259" t="s">
        <v>40</v>
      </c>
      <c r="BI49" s="260"/>
      <c r="BJ49" s="259" t="s">
        <v>40</v>
      </c>
      <c r="BK49" s="260"/>
      <c r="BL49" s="259" t="s">
        <v>40</v>
      </c>
      <c r="BM49" s="260"/>
      <c r="BN49" s="259" t="s">
        <v>40</v>
      </c>
      <c r="BO49" s="260"/>
      <c r="BP49" s="259" t="s">
        <v>40</v>
      </c>
      <c r="BQ49" s="260"/>
      <c r="BR49" s="259" t="s">
        <v>40</v>
      </c>
      <c r="BS49" s="260"/>
      <c r="BT49" s="259" t="s">
        <v>40</v>
      </c>
      <c r="BU49" s="260"/>
      <c r="BV49" s="259" t="s">
        <v>40</v>
      </c>
      <c r="BW49" s="260"/>
      <c r="BX49" s="119" t="s">
        <v>40</v>
      </c>
      <c r="BY49" s="119" t="s">
        <v>40</v>
      </c>
      <c r="BZ49" s="194"/>
      <c r="CA49" s="194"/>
      <c r="CB49" s="194"/>
      <c r="CC49" s="194"/>
      <c r="CD49" s="194"/>
      <c r="CE49" s="194"/>
      <c r="CF49" s="89"/>
      <c r="CG49" s="89"/>
      <c r="CH49" s="89"/>
      <c r="CI49" s="89"/>
      <c r="CJ49" s="89"/>
      <c r="CK49" s="89"/>
      <c r="CL49" s="89"/>
      <c r="CM49" s="89"/>
      <c r="CN49" s="89"/>
      <c r="CO49" s="96"/>
      <c r="CP49" s="194"/>
      <c r="CQ49" s="259" t="s">
        <v>40</v>
      </c>
      <c r="CR49" s="260"/>
      <c r="CS49" s="259" t="s">
        <v>40</v>
      </c>
      <c r="CT49" s="260"/>
      <c r="CU49" s="120" t="s">
        <v>40</v>
      </c>
      <c r="CV49" s="120" t="s">
        <v>40</v>
      </c>
      <c r="CW49" s="120" t="s">
        <v>40</v>
      </c>
      <c r="CX49" s="120" t="s">
        <v>40</v>
      </c>
      <c r="CY49" s="194"/>
      <c r="CZ49" s="26" t="str">
        <f t="shared" si="32"/>
        <v/>
      </c>
      <c r="DA49" s="135">
        <f t="shared" si="33"/>
        <v>44871</v>
      </c>
      <c r="DB49" s="259" t="s">
        <v>40</v>
      </c>
      <c r="DC49" s="260"/>
      <c r="DD49" s="259" t="s">
        <v>40</v>
      </c>
      <c r="DE49" s="260"/>
      <c r="DF49" s="259" t="s">
        <v>40</v>
      </c>
      <c r="DG49" s="260"/>
      <c r="DH49" s="259" t="s">
        <v>40</v>
      </c>
      <c r="DI49" s="260"/>
      <c r="DJ49" s="259" t="s">
        <v>40</v>
      </c>
      <c r="DK49" s="260"/>
      <c r="DL49" s="259" t="s">
        <v>40</v>
      </c>
      <c r="DM49" s="260"/>
      <c r="DN49" s="259" t="s">
        <v>40</v>
      </c>
      <c r="DO49" s="260"/>
      <c r="DP49" s="30" t="s">
        <v>40</v>
      </c>
      <c r="DQ49" s="30" t="s">
        <v>40</v>
      </c>
      <c r="DR49" s="30" t="s">
        <v>40</v>
      </c>
      <c r="DS49" s="96"/>
    </row>
    <row r="50" spans="1:124" s="101" customFormat="1" x14ac:dyDescent="0.25">
      <c r="A50" s="329" t="s">
        <v>41</v>
      </c>
      <c r="B50" s="329"/>
      <c r="C50" s="258" t="s">
        <v>42</v>
      </c>
      <c r="D50" s="258"/>
      <c r="E50" s="258" t="s">
        <v>42</v>
      </c>
      <c r="F50" s="258"/>
      <c r="G50" s="258" t="s">
        <v>42</v>
      </c>
      <c r="H50" s="258"/>
      <c r="I50" s="258" t="s">
        <v>42</v>
      </c>
      <c r="J50" s="258"/>
      <c r="K50" s="258" t="s">
        <v>42</v>
      </c>
      <c r="L50" s="258"/>
      <c r="M50" s="258" t="s">
        <v>42</v>
      </c>
      <c r="N50" s="258"/>
      <c r="O50" s="258" t="s">
        <v>42</v>
      </c>
      <c r="P50" s="258"/>
      <c r="Q50" s="258" t="s">
        <v>42</v>
      </c>
      <c r="R50" s="258"/>
      <c r="S50" s="258" t="s">
        <v>42</v>
      </c>
      <c r="T50" s="258"/>
      <c r="U50" s="32" t="s">
        <v>42</v>
      </c>
      <c r="V50" s="32" t="s">
        <v>42</v>
      </c>
      <c r="W50" s="32" t="s">
        <v>42</v>
      </c>
      <c r="X50" s="32" t="s">
        <v>42</v>
      </c>
      <c r="Y50" s="32" t="s">
        <v>42</v>
      </c>
      <c r="Z50" s="32" t="s">
        <v>42</v>
      </c>
      <c r="AA50" s="32" t="s">
        <v>42</v>
      </c>
      <c r="AB50" s="32" t="s">
        <v>42</v>
      </c>
      <c r="AC50" s="194"/>
      <c r="AD50" s="194"/>
      <c r="AE50" s="194"/>
      <c r="AF50" s="258" t="s">
        <v>42</v>
      </c>
      <c r="AG50" s="258"/>
      <c r="AH50" s="258" t="s">
        <v>42</v>
      </c>
      <c r="AI50" s="258"/>
      <c r="AJ50" s="258" t="s">
        <v>42</v>
      </c>
      <c r="AK50" s="258"/>
      <c r="AL50" s="258" t="s">
        <v>42</v>
      </c>
      <c r="AM50" s="258"/>
      <c r="AN50" s="258" t="s">
        <v>42</v>
      </c>
      <c r="AO50" s="258"/>
      <c r="AP50" s="258" t="s">
        <v>42</v>
      </c>
      <c r="AQ50" s="258"/>
      <c r="AR50" s="258" t="s">
        <v>42</v>
      </c>
      <c r="AS50" s="258"/>
      <c r="AT50" s="258" t="s">
        <v>42</v>
      </c>
      <c r="AU50" s="258"/>
      <c r="AV50" s="258" t="s">
        <v>42</v>
      </c>
      <c r="AW50" s="258"/>
      <c r="AX50" s="258" t="s">
        <v>42</v>
      </c>
      <c r="AY50" s="258"/>
      <c r="AZ50" s="258" t="s">
        <v>42</v>
      </c>
      <c r="BA50" s="258"/>
      <c r="BB50" s="258" t="s">
        <v>42</v>
      </c>
      <c r="BC50" s="258"/>
      <c r="BD50" s="258" t="s">
        <v>42</v>
      </c>
      <c r="BE50" s="258"/>
      <c r="BF50" s="258" t="s">
        <v>42</v>
      </c>
      <c r="BG50" s="258"/>
      <c r="BH50" s="258" t="s">
        <v>42</v>
      </c>
      <c r="BI50" s="258"/>
      <c r="BJ50" s="258" t="s">
        <v>42</v>
      </c>
      <c r="BK50" s="258"/>
      <c r="BL50" s="258" t="s">
        <v>42</v>
      </c>
      <c r="BM50" s="258"/>
      <c r="BN50" s="258" t="s">
        <v>42</v>
      </c>
      <c r="BO50" s="258"/>
      <c r="BP50" s="258" t="s">
        <v>42</v>
      </c>
      <c r="BQ50" s="258"/>
      <c r="BR50" s="258" t="s">
        <v>42</v>
      </c>
      <c r="BS50" s="258"/>
      <c r="BT50" s="258" t="s">
        <v>42</v>
      </c>
      <c r="BU50" s="258"/>
      <c r="BV50" s="258" t="s">
        <v>42</v>
      </c>
      <c r="BW50" s="258"/>
      <c r="BX50" s="32" t="s">
        <v>42</v>
      </c>
      <c r="BY50" s="32" t="s">
        <v>42</v>
      </c>
      <c r="BZ50" s="194"/>
      <c r="CA50" s="194"/>
      <c r="CB50" s="194"/>
      <c r="CC50" s="194"/>
      <c r="CD50" s="194"/>
      <c r="CE50" s="194"/>
      <c r="CF50" s="194"/>
      <c r="CG50" s="194"/>
      <c r="CH50" s="194"/>
      <c r="CI50" s="194"/>
      <c r="CJ50" s="194"/>
      <c r="CK50" s="194"/>
      <c r="CL50" s="194"/>
      <c r="CM50" s="194"/>
      <c r="CN50" s="194"/>
      <c r="CO50" s="194"/>
      <c r="CP50" s="194"/>
      <c r="CQ50" s="258" t="s">
        <v>42</v>
      </c>
      <c r="CR50" s="258"/>
      <c r="CS50" s="261" t="s">
        <v>42</v>
      </c>
      <c r="CT50" s="261"/>
      <c r="CU50" s="32" t="s">
        <v>42</v>
      </c>
      <c r="CV50" s="32" t="s">
        <v>42</v>
      </c>
      <c r="CW50" s="32" t="s">
        <v>42</v>
      </c>
      <c r="CX50" s="32" t="s">
        <v>42</v>
      </c>
      <c r="CY50" s="194"/>
      <c r="CZ50" s="194"/>
      <c r="DA50" s="194"/>
      <c r="DB50" s="258" t="s">
        <v>42</v>
      </c>
      <c r="DC50" s="258"/>
      <c r="DD50" s="258" t="s">
        <v>42</v>
      </c>
      <c r="DE50" s="258"/>
      <c r="DF50" s="258" t="s">
        <v>42</v>
      </c>
      <c r="DG50" s="258"/>
      <c r="DH50" s="258" t="s">
        <v>42</v>
      </c>
      <c r="DI50" s="258"/>
      <c r="DJ50" s="258" t="s">
        <v>42</v>
      </c>
      <c r="DK50" s="258"/>
      <c r="DL50" s="258" t="s">
        <v>42</v>
      </c>
      <c r="DM50" s="258"/>
      <c r="DN50" s="258" t="s">
        <v>42</v>
      </c>
      <c r="DO50" s="258"/>
      <c r="DP50" s="32" t="s">
        <v>42</v>
      </c>
      <c r="DQ50" s="32" t="s">
        <v>42</v>
      </c>
      <c r="DR50" s="32" t="s">
        <v>42</v>
      </c>
      <c r="DS50" s="194"/>
      <c r="DT50" s="194"/>
    </row>
    <row r="51" spans="1:124" ht="11.25" customHeight="1" x14ac:dyDescent="0.25">
      <c r="A51" s="316" t="s">
        <v>213</v>
      </c>
      <c r="B51" s="316"/>
      <c r="C51" s="249"/>
      <c r="D51" s="250" t="str">
        <f>IF(COUNTIF(D7:D49,"*Aspettativa*")=0,"",COUNTIF(D7:D49,"*Aspettativa*"))</f>
        <v/>
      </c>
      <c r="E51" s="249"/>
      <c r="F51" s="250" t="str">
        <f>IF(COUNTIF(F7:F49,"*Aspettativa*")=0,"",COUNTIF(F7:F49,"*Aspettativa*"))</f>
        <v/>
      </c>
      <c r="G51" s="249"/>
      <c r="H51" s="250" t="str">
        <f t="shared" ref="H51:AB51" si="35">IF(COUNTIF(H7:H49,"*Aspettativa*")=0,"",COUNTIF(H7:H49,"*Aspettativa*"))</f>
        <v/>
      </c>
      <c r="I51" s="249"/>
      <c r="J51" s="250" t="str">
        <f t="shared" si="35"/>
        <v/>
      </c>
      <c r="K51" s="249"/>
      <c r="L51" s="250" t="str">
        <f t="shared" si="35"/>
        <v/>
      </c>
      <c r="M51" s="249"/>
      <c r="N51" s="250" t="str">
        <f t="shared" si="35"/>
        <v/>
      </c>
      <c r="O51" s="249"/>
      <c r="P51" s="250" t="str">
        <f t="shared" si="35"/>
        <v/>
      </c>
      <c r="Q51" s="249"/>
      <c r="R51" s="250" t="str">
        <f t="shared" si="35"/>
        <v/>
      </c>
      <c r="S51" s="249"/>
      <c r="T51" s="250" t="str">
        <f t="shared" si="35"/>
        <v/>
      </c>
      <c r="U51" s="136" t="str">
        <f t="shared" si="35"/>
        <v/>
      </c>
      <c r="V51" s="136" t="str">
        <f t="shared" si="35"/>
        <v/>
      </c>
      <c r="W51" s="136" t="str">
        <f t="shared" si="35"/>
        <v/>
      </c>
      <c r="X51" s="136" t="str">
        <f t="shared" si="35"/>
        <v/>
      </c>
      <c r="Y51" s="136" t="str">
        <f t="shared" si="35"/>
        <v/>
      </c>
      <c r="Z51" s="136" t="str">
        <f t="shared" si="35"/>
        <v/>
      </c>
      <c r="AA51" s="136" t="str">
        <f t="shared" si="35"/>
        <v/>
      </c>
      <c r="AB51" s="136" t="str">
        <f t="shared" si="35"/>
        <v/>
      </c>
      <c r="AC51" s="194"/>
      <c r="AD51" s="316" t="s">
        <v>213</v>
      </c>
      <c r="AE51" s="316"/>
      <c r="AF51" s="249"/>
      <c r="AG51" s="250" t="str">
        <f t="shared" ref="AG51:BY51" si="36">IF(COUNTIF(AG7:AG49,"*Aspettativa*")=0,"",COUNTIF(AG7:AG49,"*Aspettativa*"))</f>
        <v/>
      </c>
      <c r="AH51" s="249"/>
      <c r="AI51" s="250" t="str">
        <f t="shared" si="36"/>
        <v/>
      </c>
      <c r="AJ51" s="249"/>
      <c r="AK51" s="250" t="str">
        <f t="shared" si="36"/>
        <v/>
      </c>
      <c r="AL51" s="249"/>
      <c r="AM51" s="250" t="str">
        <f t="shared" si="36"/>
        <v/>
      </c>
      <c r="AN51" s="249"/>
      <c r="AO51" s="250" t="str">
        <f t="shared" si="36"/>
        <v/>
      </c>
      <c r="AP51" s="249"/>
      <c r="AQ51" s="250" t="str">
        <f t="shared" si="36"/>
        <v/>
      </c>
      <c r="AR51" s="249"/>
      <c r="AS51" s="250" t="str">
        <f t="shared" si="36"/>
        <v/>
      </c>
      <c r="AT51" s="249"/>
      <c r="AU51" s="250" t="str">
        <f t="shared" si="36"/>
        <v/>
      </c>
      <c r="AV51" s="249"/>
      <c r="AW51" s="250" t="str">
        <f t="shared" si="36"/>
        <v/>
      </c>
      <c r="AX51" s="249"/>
      <c r="AY51" s="250" t="str">
        <f t="shared" si="36"/>
        <v/>
      </c>
      <c r="AZ51" s="249"/>
      <c r="BA51" s="250" t="str">
        <f t="shared" si="36"/>
        <v/>
      </c>
      <c r="BB51" s="249" t="str">
        <f t="shared" si="36"/>
        <v/>
      </c>
      <c r="BC51" s="250" t="str">
        <f t="shared" si="36"/>
        <v/>
      </c>
      <c r="BD51" s="249"/>
      <c r="BE51" s="250" t="str">
        <f t="shared" si="36"/>
        <v/>
      </c>
      <c r="BF51" s="249"/>
      <c r="BG51" s="250" t="str">
        <f t="shared" si="36"/>
        <v/>
      </c>
      <c r="BH51" s="249"/>
      <c r="BI51" s="250" t="str">
        <f t="shared" si="36"/>
        <v/>
      </c>
      <c r="BJ51" s="249"/>
      <c r="BK51" s="250" t="str">
        <f t="shared" si="36"/>
        <v/>
      </c>
      <c r="BL51" s="249"/>
      <c r="BM51" s="250" t="str">
        <f t="shared" si="36"/>
        <v/>
      </c>
      <c r="BN51" s="249"/>
      <c r="BO51" s="250" t="str">
        <f t="shared" si="36"/>
        <v/>
      </c>
      <c r="BP51" s="249"/>
      <c r="BQ51" s="250" t="str">
        <f t="shared" si="36"/>
        <v/>
      </c>
      <c r="BR51" s="249"/>
      <c r="BS51" s="250" t="str">
        <f t="shared" si="36"/>
        <v/>
      </c>
      <c r="BT51" s="249"/>
      <c r="BU51" s="250" t="str">
        <f t="shared" si="36"/>
        <v/>
      </c>
      <c r="BV51" s="249"/>
      <c r="BW51" s="250" t="str">
        <f t="shared" si="36"/>
        <v/>
      </c>
      <c r="BX51" s="136" t="str">
        <f t="shared" si="36"/>
        <v/>
      </c>
      <c r="BY51" s="136" t="str">
        <f t="shared" si="36"/>
        <v/>
      </c>
      <c r="BZ51" s="194"/>
      <c r="CA51" s="194"/>
      <c r="CB51" s="194"/>
      <c r="CC51" s="194"/>
      <c r="CD51" s="194"/>
      <c r="CE51" s="194"/>
      <c r="CF51" s="194"/>
      <c r="CG51" s="194"/>
      <c r="CH51" s="194"/>
      <c r="CI51" s="194"/>
      <c r="CJ51" s="194"/>
      <c r="CK51" s="194"/>
      <c r="CL51" s="194"/>
      <c r="CM51" s="194"/>
      <c r="CN51" s="141"/>
      <c r="CO51" s="194"/>
      <c r="CP51" s="194"/>
      <c r="CQ51" s="249" t="str">
        <f>IF(COUNTIF(CR7:CR49,"*Aspettativa*")=0,"",COUNTIF(CR7:CR49,"*Aspettativa*"))</f>
        <v/>
      </c>
      <c r="CR51" s="250"/>
      <c r="CS51" s="249" t="str">
        <f>IF(COUNTIF(CT7:CT49,"*Aspettativa*")=0,"",COUNTIF(CT7:CT49,"*Aspettativa*"))</f>
        <v/>
      </c>
      <c r="CT51" s="250"/>
      <c r="CU51" s="136" t="str">
        <f t="shared" ref="CU51:CX51" si="37">IF(COUNTIF(CU7:CU49,"*Aspettativa*")=0,"",COUNTIF(CU7:CU49,"*Aspettativa*"))</f>
        <v/>
      </c>
      <c r="CV51" s="136" t="str">
        <f t="shared" si="37"/>
        <v/>
      </c>
      <c r="CW51" s="136" t="str">
        <f t="shared" si="37"/>
        <v/>
      </c>
      <c r="CX51" s="136" t="str">
        <f t="shared" si="37"/>
        <v/>
      </c>
      <c r="CY51" s="194"/>
      <c r="CZ51" s="316" t="s">
        <v>213</v>
      </c>
      <c r="DA51" s="316"/>
      <c r="DB51" s="249" t="str">
        <f>IF(COUNTIF(DC7:DC49,"*Aspettativa*")=0,"",COUNTIF(DC7:DC49,"*Aspettativa*"))</f>
        <v/>
      </c>
      <c r="DC51" s="250"/>
      <c r="DD51" s="249" t="str">
        <f>IF(COUNTIF(DE7:DE49,"*Aspettativa*")=0,"",COUNTIF(DE7:DE49,"*Aspettativa*"))</f>
        <v/>
      </c>
      <c r="DE51" s="250"/>
      <c r="DF51" s="249"/>
      <c r="DG51" s="250" t="str">
        <f t="shared" ref="DG51:DQ51" si="38">IF(COUNTIF(DG7:DG49,"*Aspettativa*")=0,"",COUNTIF(DG7:DG49,"*Aspettativa*"))</f>
        <v/>
      </c>
      <c r="DH51" s="249"/>
      <c r="DI51" s="250" t="str">
        <f t="shared" si="38"/>
        <v/>
      </c>
      <c r="DJ51" s="249"/>
      <c r="DK51" s="250" t="str">
        <f t="shared" si="38"/>
        <v/>
      </c>
      <c r="DL51" s="249"/>
      <c r="DM51" s="250" t="str">
        <f t="shared" si="38"/>
        <v/>
      </c>
      <c r="DN51" s="249"/>
      <c r="DO51" s="250" t="str">
        <f t="shared" si="38"/>
        <v/>
      </c>
      <c r="DP51" s="136" t="str">
        <f t="shared" si="38"/>
        <v/>
      </c>
      <c r="DQ51" s="136" t="str">
        <f t="shared" si="38"/>
        <v/>
      </c>
      <c r="DR51" s="136"/>
      <c r="DS51" s="194"/>
    </row>
    <row r="52" spans="1:124" ht="11.25" customHeight="1" x14ac:dyDescent="0.25">
      <c r="A52" s="317" t="s">
        <v>214</v>
      </c>
      <c r="B52" s="317"/>
      <c r="C52" s="256"/>
      <c r="D52" s="257">
        <f>IF(COUNTIF(D7:D49,"*Ex-accordo*")=0,"",COUNTIF(D7:D49,"*Ex-accordo*"))</f>
        <v>1</v>
      </c>
      <c r="E52" s="256"/>
      <c r="F52" s="257" t="str">
        <f>IF(COUNTIF(F7:F49,"*Ex-accordo*")=0,"",COUNTIF(F7:F49,"*Ex-accordo*"))</f>
        <v/>
      </c>
      <c r="G52" s="256"/>
      <c r="H52" s="257" t="str">
        <f t="shared" ref="H52:AB52" si="39">IF(COUNTIF(H7:H49,"*Ex-accordo*")=0,"",COUNTIF(H7:H49,"*Ex-accordo*"))</f>
        <v/>
      </c>
      <c r="I52" s="256"/>
      <c r="J52" s="257" t="str">
        <f t="shared" si="39"/>
        <v/>
      </c>
      <c r="K52" s="256"/>
      <c r="L52" s="257" t="str">
        <f t="shared" si="39"/>
        <v/>
      </c>
      <c r="M52" s="256"/>
      <c r="N52" s="257" t="str">
        <f t="shared" si="39"/>
        <v/>
      </c>
      <c r="O52" s="256"/>
      <c r="P52" s="257" t="str">
        <f t="shared" si="39"/>
        <v/>
      </c>
      <c r="Q52" s="256"/>
      <c r="R52" s="257" t="str">
        <f t="shared" si="39"/>
        <v/>
      </c>
      <c r="S52" s="256"/>
      <c r="T52" s="257" t="str">
        <f t="shared" si="39"/>
        <v/>
      </c>
      <c r="U52" s="137" t="str">
        <f t="shared" si="39"/>
        <v/>
      </c>
      <c r="V52" s="137" t="str">
        <f t="shared" si="39"/>
        <v/>
      </c>
      <c r="W52" s="137" t="str">
        <f t="shared" si="39"/>
        <v/>
      </c>
      <c r="X52" s="137" t="str">
        <f t="shared" si="39"/>
        <v/>
      </c>
      <c r="Y52" s="137" t="str">
        <f t="shared" si="39"/>
        <v/>
      </c>
      <c r="Z52" s="137" t="str">
        <f t="shared" si="39"/>
        <v/>
      </c>
      <c r="AA52" s="137" t="str">
        <f t="shared" si="39"/>
        <v/>
      </c>
      <c r="AB52" s="137" t="str">
        <f t="shared" si="39"/>
        <v/>
      </c>
      <c r="AC52" s="194"/>
      <c r="AD52" s="317" t="s">
        <v>214</v>
      </c>
      <c r="AE52" s="317"/>
      <c r="AF52" s="256"/>
      <c r="AG52" s="257" t="str">
        <f t="shared" ref="AG52:BY52" si="40">IF(COUNTIF(AG7:AG49,"*Ex-accordo*")=0,"",COUNTIF(AG7:AG49,"*Ex-accordo*"))</f>
        <v/>
      </c>
      <c r="AH52" s="256"/>
      <c r="AI52" s="257" t="str">
        <f t="shared" si="40"/>
        <v/>
      </c>
      <c r="AJ52" s="256"/>
      <c r="AK52" s="257" t="str">
        <f t="shared" si="40"/>
        <v/>
      </c>
      <c r="AL52" s="256"/>
      <c r="AM52" s="257" t="str">
        <f t="shared" si="40"/>
        <v/>
      </c>
      <c r="AN52" s="256"/>
      <c r="AO52" s="257" t="str">
        <f t="shared" si="40"/>
        <v/>
      </c>
      <c r="AP52" s="256"/>
      <c r="AQ52" s="257" t="str">
        <f t="shared" si="40"/>
        <v/>
      </c>
      <c r="AR52" s="256"/>
      <c r="AS52" s="257" t="str">
        <f t="shared" si="40"/>
        <v/>
      </c>
      <c r="AT52" s="256"/>
      <c r="AU52" s="257" t="str">
        <f t="shared" si="40"/>
        <v/>
      </c>
      <c r="AV52" s="256"/>
      <c r="AW52" s="257" t="str">
        <f t="shared" si="40"/>
        <v/>
      </c>
      <c r="AX52" s="256"/>
      <c r="AY52" s="257" t="str">
        <f t="shared" si="40"/>
        <v/>
      </c>
      <c r="AZ52" s="256"/>
      <c r="BA52" s="257" t="str">
        <f t="shared" si="40"/>
        <v/>
      </c>
      <c r="BB52" s="256" t="str">
        <f t="shared" si="40"/>
        <v/>
      </c>
      <c r="BC52" s="257" t="str">
        <f t="shared" si="40"/>
        <v/>
      </c>
      <c r="BD52" s="256"/>
      <c r="BE52" s="257" t="str">
        <f t="shared" si="40"/>
        <v/>
      </c>
      <c r="BF52" s="256"/>
      <c r="BG52" s="257" t="str">
        <f t="shared" si="40"/>
        <v/>
      </c>
      <c r="BH52" s="256"/>
      <c r="BI52" s="257" t="str">
        <f t="shared" si="40"/>
        <v/>
      </c>
      <c r="BJ52" s="256"/>
      <c r="BK52" s="257" t="str">
        <f t="shared" si="40"/>
        <v/>
      </c>
      <c r="BL52" s="256"/>
      <c r="BM52" s="257" t="str">
        <f t="shared" si="40"/>
        <v/>
      </c>
      <c r="BN52" s="256"/>
      <c r="BO52" s="257" t="str">
        <f t="shared" si="40"/>
        <v/>
      </c>
      <c r="BP52" s="256"/>
      <c r="BQ52" s="257" t="str">
        <f t="shared" si="40"/>
        <v/>
      </c>
      <c r="BR52" s="256"/>
      <c r="BS52" s="257" t="str">
        <f t="shared" si="40"/>
        <v/>
      </c>
      <c r="BT52" s="256"/>
      <c r="BU52" s="257" t="str">
        <f t="shared" si="40"/>
        <v/>
      </c>
      <c r="BV52" s="256"/>
      <c r="BW52" s="257" t="str">
        <f t="shared" si="40"/>
        <v/>
      </c>
      <c r="BX52" s="137" t="str">
        <f t="shared" si="40"/>
        <v/>
      </c>
      <c r="BY52" s="137" t="str">
        <f t="shared" si="40"/>
        <v/>
      </c>
      <c r="BZ52" s="194"/>
      <c r="CA52" s="194"/>
      <c r="CB52" s="194"/>
      <c r="CC52" s="194"/>
      <c r="CD52" s="194"/>
      <c r="CE52" s="194"/>
      <c r="CF52" s="194"/>
      <c r="CG52" s="194"/>
      <c r="CH52" s="194"/>
      <c r="CI52" s="194"/>
      <c r="CJ52" s="194"/>
      <c r="CK52" s="194"/>
      <c r="CL52" s="194"/>
      <c r="CM52" s="194"/>
      <c r="CN52" s="141"/>
      <c r="CO52" s="194"/>
      <c r="CP52" s="194"/>
      <c r="CQ52" s="256" t="str">
        <f>IF(COUNTIF(CR7:CR49,"*Ex-accordo*")=0,"",COUNTIF(CR7:CR49,"*Ex-accordo*"))</f>
        <v/>
      </c>
      <c r="CR52" s="257"/>
      <c r="CS52" s="256" t="str">
        <f>IF(COUNTIF(CT7:CT49,"*Ex-accordo*")=0,"",COUNTIF(CT7:CT49,"*Ex-accordo*"))</f>
        <v/>
      </c>
      <c r="CT52" s="257"/>
      <c r="CU52" s="137" t="str">
        <f t="shared" ref="CU52:CX52" si="41">IF(COUNTIF(CU7:CU49,"*Ex-accordo*")=0,"",COUNTIF(CU7:CU49,"*Ex-accordo*"))</f>
        <v/>
      </c>
      <c r="CV52" s="137" t="str">
        <f t="shared" si="41"/>
        <v/>
      </c>
      <c r="CW52" s="137" t="str">
        <f t="shared" si="41"/>
        <v/>
      </c>
      <c r="CX52" s="137" t="str">
        <f t="shared" si="41"/>
        <v/>
      </c>
      <c r="CY52" s="194"/>
      <c r="CZ52" s="317" t="s">
        <v>214</v>
      </c>
      <c r="DA52" s="317"/>
      <c r="DB52" s="256"/>
      <c r="DC52" s="257" t="str">
        <f t="shared" ref="DC52:DQ52" si="42">IF(COUNTIF(DC7:DC49,"*Ex-accordo*")=0,"",COUNTIF(DC7:DC49,"*Ex-accordo*"))</f>
        <v/>
      </c>
      <c r="DD52" s="256"/>
      <c r="DE52" s="257" t="str">
        <f t="shared" si="42"/>
        <v/>
      </c>
      <c r="DF52" s="256"/>
      <c r="DG52" s="257" t="str">
        <f t="shared" si="42"/>
        <v/>
      </c>
      <c r="DH52" s="256"/>
      <c r="DI52" s="257" t="str">
        <f t="shared" si="42"/>
        <v/>
      </c>
      <c r="DJ52" s="256"/>
      <c r="DK52" s="257" t="str">
        <f t="shared" si="42"/>
        <v/>
      </c>
      <c r="DL52" s="256"/>
      <c r="DM52" s="257" t="str">
        <f t="shared" si="42"/>
        <v/>
      </c>
      <c r="DN52" s="256"/>
      <c r="DO52" s="257" t="str">
        <f t="shared" si="42"/>
        <v/>
      </c>
      <c r="DP52" s="137" t="str">
        <f t="shared" si="42"/>
        <v/>
      </c>
      <c r="DQ52" s="137" t="str">
        <f t="shared" si="42"/>
        <v/>
      </c>
      <c r="DR52" s="137"/>
      <c r="DS52" s="194"/>
    </row>
    <row r="53" spans="1:124" ht="11.25" customHeight="1" x14ac:dyDescent="0.25">
      <c r="A53" s="316" t="s">
        <v>215</v>
      </c>
      <c r="B53" s="316"/>
      <c r="C53" s="249"/>
      <c r="D53" s="250" t="str">
        <f>IF(COUNTIF(D7:D49,"Ferie*")=0,"",COUNTIF(D7:D49,"Ferie*"))</f>
        <v/>
      </c>
      <c r="E53" s="249"/>
      <c r="F53" s="250" t="str">
        <f>IF(COUNTIF(F7:F49,"Ferie*")=0,"",COUNTIF(F7:F49,"Ferie*"))</f>
        <v/>
      </c>
      <c r="G53" s="249"/>
      <c r="H53" s="250" t="str">
        <f t="shared" ref="H53:AB53" si="43">IF(COUNTIF(H7:H49,"Ferie*")=0,"",COUNTIF(H7:H49,"Ferie*"))</f>
        <v/>
      </c>
      <c r="I53" s="249"/>
      <c r="J53" s="250" t="str">
        <f t="shared" si="43"/>
        <v/>
      </c>
      <c r="K53" s="249"/>
      <c r="L53" s="250" t="str">
        <f t="shared" si="43"/>
        <v/>
      </c>
      <c r="M53" s="249"/>
      <c r="N53" s="250" t="str">
        <f t="shared" si="43"/>
        <v/>
      </c>
      <c r="O53" s="249"/>
      <c r="P53" s="250" t="str">
        <f t="shared" si="43"/>
        <v/>
      </c>
      <c r="Q53" s="249"/>
      <c r="R53" s="250" t="str">
        <f t="shared" si="43"/>
        <v/>
      </c>
      <c r="S53" s="249"/>
      <c r="T53" s="250" t="str">
        <f t="shared" si="43"/>
        <v/>
      </c>
      <c r="U53" s="136" t="str">
        <f t="shared" si="43"/>
        <v/>
      </c>
      <c r="V53" s="136" t="str">
        <f t="shared" si="43"/>
        <v/>
      </c>
      <c r="W53" s="136" t="str">
        <f t="shared" si="43"/>
        <v/>
      </c>
      <c r="X53" s="136" t="str">
        <f t="shared" si="43"/>
        <v/>
      </c>
      <c r="Y53" s="136" t="str">
        <f t="shared" si="43"/>
        <v/>
      </c>
      <c r="Z53" s="136" t="str">
        <f t="shared" si="43"/>
        <v/>
      </c>
      <c r="AA53" s="136" t="str">
        <f t="shared" si="43"/>
        <v/>
      </c>
      <c r="AB53" s="136" t="str">
        <f t="shared" si="43"/>
        <v/>
      </c>
      <c r="AC53" s="194"/>
      <c r="AD53" s="316" t="s">
        <v>215</v>
      </c>
      <c r="AE53" s="316"/>
      <c r="AF53" s="249"/>
      <c r="AG53" s="250" t="str">
        <f t="shared" ref="AG53:BY53" si="44">IF(COUNTIF(AG7:AG49,"Ferie*")=0,"",COUNTIF(AG7:AG49,"Ferie*"))</f>
        <v/>
      </c>
      <c r="AH53" s="249"/>
      <c r="AI53" s="250" t="str">
        <f t="shared" si="44"/>
        <v/>
      </c>
      <c r="AJ53" s="249"/>
      <c r="AK53" s="250" t="str">
        <f t="shared" si="44"/>
        <v/>
      </c>
      <c r="AL53" s="249"/>
      <c r="AM53" s="250" t="str">
        <f t="shared" si="44"/>
        <v/>
      </c>
      <c r="AN53" s="249"/>
      <c r="AO53" s="250" t="str">
        <f t="shared" si="44"/>
        <v/>
      </c>
      <c r="AP53" s="249"/>
      <c r="AQ53" s="250" t="str">
        <f t="shared" si="44"/>
        <v/>
      </c>
      <c r="AR53" s="249"/>
      <c r="AS53" s="250" t="str">
        <f t="shared" si="44"/>
        <v/>
      </c>
      <c r="AT53" s="249"/>
      <c r="AU53" s="250" t="str">
        <f t="shared" si="44"/>
        <v/>
      </c>
      <c r="AV53" s="249"/>
      <c r="AW53" s="250" t="str">
        <f t="shared" si="44"/>
        <v/>
      </c>
      <c r="AX53" s="249"/>
      <c r="AY53" s="250" t="str">
        <f t="shared" si="44"/>
        <v/>
      </c>
      <c r="AZ53" s="249"/>
      <c r="BA53" s="250" t="str">
        <f t="shared" si="44"/>
        <v/>
      </c>
      <c r="BB53" s="249" t="str">
        <f t="shared" si="44"/>
        <v/>
      </c>
      <c r="BC53" s="250" t="str">
        <f t="shared" si="44"/>
        <v/>
      </c>
      <c r="BD53" s="249"/>
      <c r="BE53" s="250" t="str">
        <f t="shared" si="44"/>
        <v/>
      </c>
      <c r="BF53" s="249"/>
      <c r="BG53" s="250" t="str">
        <f t="shared" si="44"/>
        <v/>
      </c>
      <c r="BH53" s="249"/>
      <c r="BI53" s="250" t="str">
        <f t="shared" si="44"/>
        <v/>
      </c>
      <c r="BJ53" s="249"/>
      <c r="BK53" s="250" t="str">
        <f t="shared" si="44"/>
        <v/>
      </c>
      <c r="BL53" s="249"/>
      <c r="BM53" s="250" t="str">
        <f t="shared" si="44"/>
        <v/>
      </c>
      <c r="BN53" s="249"/>
      <c r="BO53" s="250" t="str">
        <f t="shared" si="44"/>
        <v/>
      </c>
      <c r="BP53" s="249"/>
      <c r="BQ53" s="250" t="str">
        <f t="shared" si="44"/>
        <v/>
      </c>
      <c r="BR53" s="249"/>
      <c r="BS53" s="250" t="str">
        <f t="shared" si="44"/>
        <v/>
      </c>
      <c r="BT53" s="249"/>
      <c r="BU53" s="250" t="str">
        <f t="shared" si="44"/>
        <v/>
      </c>
      <c r="BV53" s="249"/>
      <c r="BW53" s="250" t="str">
        <f t="shared" si="44"/>
        <v/>
      </c>
      <c r="BX53" s="136" t="str">
        <f t="shared" si="44"/>
        <v/>
      </c>
      <c r="BY53" s="136" t="str">
        <f t="shared" si="44"/>
        <v/>
      </c>
      <c r="BZ53" s="194"/>
      <c r="CA53" s="194"/>
      <c r="CB53" s="194"/>
      <c r="CC53" s="194"/>
      <c r="CD53" s="194"/>
      <c r="CE53" s="194"/>
      <c r="CF53" s="194"/>
      <c r="CG53" s="194"/>
      <c r="CH53" s="194"/>
      <c r="CI53" s="194"/>
      <c r="CJ53" s="194"/>
      <c r="CK53" s="194"/>
      <c r="CL53" s="194"/>
      <c r="CM53" s="194"/>
      <c r="CN53" s="138"/>
      <c r="CO53" s="194"/>
      <c r="CP53" s="194"/>
      <c r="CQ53" s="249"/>
      <c r="CR53" s="250" t="str">
        <f t="shared" ref="CR53:CX53" si="45">IF(COUNTIF(CR7:CR49,"Ferie*")=0,"",COUNTIF(CR7:CR49,"Ferie*"))</f>
        <v/>
      </c>
      <c r="CS53" s="249"/>
      <c r="CT53" s="250" t="str">
        <f t="shared" si="45"/>
        <v/>
      </c>
      <c r="CU53" s="136" t="str">
        <f t="shared" si="45"/>
        <v/>
      </c>
      <c r="CV53" s="136" t="str">
        <f t="shared" si="45"/>
        <v/>
      </c>
      <c r="CW53" s="136" t="str">
        <f t="shared" si="45"/>
        <v/>
      </c>
      <c r="CX53" s="136" t="str">
        <f t="shared" si="45"/>
        <v/>
      </c>
      <c r="CY53" s="194"/>
      <c r="CZ53" s="316" t="s">
        <v>215</v>
      </c>
      <c r="DA53" s="316"/>
      <c r="DB53" s="249"/>
      <c r="DC53" s="250" t="str">
        <f t="shared" ref="DC53:DQ53" si="46">IF(COUNTIF(DC7:DC49,"Ferie*")=0,"",COUNTIF(DC7:DC49,"Ferie*"))</f>
        <v/>
      </c>
      <c r="DD53" s="249"/>
      <c r="DE53" s="250" t="str">
        <f t="shared" si="46"/>
        <v/>
      </c>
      <c r="DF53" s="249"/>
      <c r="DG53" s="250" t="str">
        <f t="shared" si="46"/>
        <v/>
      </c>
      <c r="DH53" s="249"/>
      <c r="DI53" s="250" t="str">
        <f t="shared" si="46"/>
        <v/>
      </c>
      <c r="DJ53" s="249"/>
      <c r="DK53" s="250" t="str">
        <f t="shared" si="46"/>
        <v/>
      </c>
      <c r="DL53" s="249"/>
      <c r="DM53" s="250" t="str">
        <f t="shared" si="46"/>
        <v/>
      </c>
      <c r="DN53" s="249"/>
      <c r="DO53" s="250" t="str">
        <f t="shared" si="46"/>
        <v/>
      </c>
      <c r="DP53" s="136" t="str">
        <f t="shared" si="46"/>
        <v/>
      </c>
      <c r="DQ53" s="136" t="str">
        <f t="shared" si="46"/>
        <v/>
      </c>
      <c r="DR53" s="136"/>
      <c r="DS53" s="194"/>
    </row>
    <row r="54" spans="1:124" ht="11.25" customHeight="1" x14ac:dyDescent="0.25">
      <c r="A54" s="317" t="s">
        <v>216</v>
      </c>
      <c r="B54" s="317"/>
      <c r="C54" s="256"/>
      <c r="D54" s="257" t="str">
        <f>IF(COUNTIF(D7:D49,"*Ridotto Ex-Acc*")=0,"",COUNTIF(D7:D49,"*Ridotto Ex-Acc*"))</f>
        <v/>
      </c>
      <c r="E54" s="256"/>
      <c r="F54" s="257" t="str">
        <f>IF(COUNTIF(F7:F49,"*Ridotto Ex-Acc*")=0,"",COUNTIF(F7:F49,"*Ridotto Ex-Acc*"))</f>
        <v/>
      </c>
      <c r="G54" s="256"/>
      <c r="H54" s="257" t="str">
        <f t="shared" ref="H54:AB54" si="47">IF(COUNTIF(H7:H49,"*Ridotto Ex-Acc*")=0,"",COUNTIF(H7:H49,"*Ridotto Ex-Acc*"))</f>
        <v/>
      </c>
      <c r="I54" s="256"/>
      <c r="J54" s="257" t="str">
        <f t="shared" si="47"/>
        <v/>
      </c>
      <c r="K54" s="256"/>
      <c r="L54" s="257" t="str">
        <f t="shared" si="47"/>
        <v/>
      </c>
      <c r="M54" s="256"/>
      <c r="N54" s="257" t="str">
        <f t="shared" si="47"/>
        <v/>
      </c>
      <c r="O54" s="256"/>
      <c r="P54" s="257" t="str">
        <f t="shared" si="47"/>
        <v/>
      </c>
      <c r="Q54" s="256"/>
      <c r="R54" s="257" t="str">
        <f t="shared" si="47"/>
        <v/>
      </c>
      <c r="S54" s="256"/>
      <c r="T54" s="257" t="str">
        <f t="shared" si="47"/>
        <v/>
      </c>
      <c r="U54" s="137" t="str">
        <f t="shared" si="47"/>
        <v/>
      </c>
      <c r="V54" s="137" t="str">
        <f t="shared" si="47"/>
        <v/>
      </c>
      <c r="W54" s="137" t="str">
        <f t="shared" si="47"/>
        <v/>
      </c>
      <c r="X54" s="137" t="str">
        <f t="shared" si="47"/>
        <v/>
      </c>
      <c r="Y54" s="137" t="str">
        <f t="shared" si="47"/>
        <v/>
      </c>
      <c r="Z54" s="137" t="str">
        <f t="shared" si="47"/>
        <v/>
      </c>
      <c r="AA54" s="137" t="str">
        <f t="shared" si="47"/>
        <v/>
      </c>
      <c r="AB54" s="137" t="str">
        <f t="shared" si="47"/>
        <v/>
      </c>
      <c r="AC54" s="194"/>
      <c r="AD54" s="317" t="s">
        <v>216</v>
      </c>
      <c r="AE54" s="317"/>
      <c r="AF54" s="256"/>
      <c r="AG54" s="257" t="str">
        <f t="shared" ref="AG54:BY54" si="48">IF(COUNTIF(AG7:AG49,"*Ridotto Ex-Acc*")=0,"",COUNTIF(AG7:AG49,"*Ridotto Ex-Acc*"))</f>
        <v/>
      </c>
      <c r="AH54" s="256"/>
      <c r="AI54" s="257" t="str">
        <f t="shared" si="48"/>
        <v/>
      </c>
      <c r="AJ54" s="256"/>
      <c r="AK54" s="257" t="str">
        <f t="shared" si="48"/>
        <v/>
      </c>
      <c r="AL54" s="256"/>
      <c r="AM54" s="257" t="str">
        <f t="shared" si="48"/>
        <v/>
      </c>
      <c r="AN54" s="256"/>
      <c r="AO54" s="257" t="str">
        <f t="shared" si="48"/>
        <v/>
      </c>
      <c r="AP54" s="256"/>
      <c r="AQ54" s="257" t="str">
        <f t="shared" si="48"/>
        <v/>
      </c>
      <c r="AR54" s="256"/>
      <c r="AS54" s="257" t="str">
        <f t="shared" si="48"/>
        <v/>
      </c>
      <c r="AT54" s="256"/>
      <c r="AU54" s="257" t="str">
        <f t="shared" si="48"/>
        <v/>
      </c>
      <c r="AV54" s="256"/>
      <c r="AW54" s="257" t="str">
        <f t="shared" si="48"/>
        <v/>
      </c>
      <c r="AX54" s="256"/>
      <c r="AY54" s="257" t="str">
        <f t="shared" si="48"/>
        <v/>
      </c>
      <c r="AZ54" s="256"/>
      <c r="BA54" s="257" t="str">
        <f t="shared" si="48"/>
        <v/>
      </c>
      <c r="BB54" s="256" t="str">
        <f t="shared" si="48"/>
        <v/>
      </c>
      <c r="BC54" s="257" t="str">
        <f t="shared" si="48"/>
        <v/>
      </c>
      <c r="BD54" s="256"/>
      <c r="BE54" s="257" t="str">
        <f t="shared" si="48"/>
        <v/>
      </c>
      <c r="BF54" s="256"/>
      <c r="BG54" s="257" t="str">
        <f t="shared" si="48"/>
        <v/>
      </c>
      <c r="BH54" s="256"/>
      <c r="BI54" s="257" t="str">
        <f t="shared" si="48"/>
        <v/>
      </c>
      <c r="BJ54" s="256"/>
      <c r="BK54" s="257" t="str">
        <f t="shared" si="48"/>
        <v/>
      </c>
      <c r="BL54" s="256"/>
      <c r="BM54" s="257" t="str">
        <f t="shared" si="48"/>
        <v/>
      </c>
      <c r="BN54" s="256"/>
      <c r="BO54" s="257" t="str">
        <f t="shared" si="48"/>
        <v/>
      </c>
      <c r="BP54" s="256"/>
      <c r="BQ54" s="257" t="str">
        <f t="shared" si="48"/>
        <v/>
      </c>
      <c r="BR54" s="256"/>
      <c r="BS54" s="257" t="str">
        <f t="shared" si="48"/>
        <v/>
      </c>
      <c r="BT54" s="256"/>
      <c r="BU54" s="257" t="str">
        <f t="shared" si="48"/>
        <v/>
      </c>
      <c r="BV54" s="256"/>
      <c r="BW54" s="257" t="str">
        <f t="shared" si="48"/>
        <v/>
      </c>
      <c r="BX54" s="137" t="str">
        <f t="shared" si="48"/>
        <v/>
      </c>
      <c r="BY54" s="137" t="str">
        <f t="shared" si="48"/>
        <v/>
      </c>
      <c r="BZ54" s="194"/>
      <c r="CA54" s="194"/>
      <c r="CB54" s="194"/>
      <c r="CC54" s="194"/>
      <c r="CD54" s="194"/>
      <c r="CE54" s="194"/>
      <c r="CF54" s="194"/>
      <c r="CG54" s="194"/>
      <c r="CH54" s="194"/>
      <c r="CI54" s="194"/>
      <c r="CJ54" s="194"/>
      <c r="CK54" s="194"/>
      <c r="CL54" s="194"/>
      <c r="CM54" s="194"/>
      <c r="CN54" s="141"/>
      <c r="CO54" s="194"/>
      <c r="CP54" s="194"/>
      <c r="CQ54" s="256"/>
      <c r="CR54" s="257" t="str">
        <f t="shared" ref="CR54:CX54" si="49">IF(COUNTIF(CR7:CR49,"*Ridotto Ex-Acc*")=0,"",COUNTIF(CR7:CR49,"*Ridotto Ex-Acc*"))</f>
        <v/>
      </c>
      <c r="CS54" s="256"/>
      <c r="CT54" s="257" t="str">
        <f t="shared" si="49"/>
        <v/>
      </c>
      <c r="CU54" s="137" t="str">
        <f t="shared" si="49"/>
        <v/>
      </c>
      <c r="CV54" s="137" t="str">
        <f t="shared" si="49"/>
        <v/>
      </c>
      <c r="CW54" s="137" t="str">
        <f t="shared" si="49"/>
        <v/>
      </c>
      <c r="CX54" s="137" t="str">
        <f t="shared" si="49"/>
        <v/>
      </c>
      <c r="CY54" s="194"/>
      <c r="CZ54" s="317" t="s">
        <v>216</v>
      </c>
      <c r="DA54" s="317"/>
      <c r="DB54" s="256"/>
      <c r="DC54" s="257" t="str">
        <f t="shared" ref="DC54:DQ54" si="50">IF(COUNTIF(DC7:DC49,"*Ridotto Ex-Acc*")=0,"",COUNTIF(DC7:DC49,"*Ridotto Ex-Acc*"))</f>
        <v/>
      </c>
      <c r="DD54" s="256"/>
      <c r="DE54" s="257" t="str">
        <f t="shared" si="50"/>
        <v/>
      </c>
      <c r="DF54" s="256"/>
      <c r="DG54" s="257" t="str">
        <f t="shared" si="50"/>
        <v/>
      </c>
      <c r="DH54" s="256"/>
      <c r="DI54" s="257" t="str">
        <f t="shared" si="50"/>
        <v/>
      </c>
      <c r="DJ54" s="256"/>
      <c r="DK54" s="257" t="str">
        <f t="shared" si="50"/>
        <v/>
      </c>
      <c r="DL54" s="256"/>
      <c r="DM54" s="257" t="str">
        <f t="shared" si="50"/>
        <v/>
      </c>
      <c r="DN54" s="256"/>
      <c r="DO54" s="257" t="str">
        <f t="shared" si="50"/>
        <v/>
      </c>
      <c r="DP54" s="137" t="str">
        <f t="shared" si="50"/>
        <v/>
      </c>
      <c r="DQ54" s="137" t="str">
        <f t="shared" si="50"/>
        <v/>
      </c>
      <c r="DR54" s="137"/>
      <c r="DS54" s="194"/>
    </row>
    <row r="55" spans="1:124" ht="11.25" customHeight="1" x14ac:dyDescent="0.25">
      <c r="A55" s="316" t="s">
        <v>217</v>
      </c>
      <c r="B55" s="316"/>
      <c r="C55" s="249"/>
      <c r="D55" s="250" t="str">
        <f>IF(COUNTIF(D7:D49,"*Ridotto Ferie*")=0,"",COUNTIF(D7:D49,"*Ridotto Ferie*"))</f>
        <v/>
      </c>
      <c r="E55" s="249"/>
      <c r="F55" s="250" t="str">
        <f>IF(COUNTIF(F7:F49,"*Ridotto Ferie*")=0,"",COUNTIF(F7:F49,"*Ridotto Ferie*"))</f>
        <v/>
      </c>
      <c r="G55" s="249"/>
      <c r="H55" s="250" t="str">
        <f t="shared" ref="H55:AB55" si="51">IF(COUNTIF(H7:H49,"*Ridotto Ferie*")=0,"",COUNTIF(H7:H49,"*Ridotto Ferie*"))</f>
        <v/>
      </c>
      <c r="I55" s="249"/>
      <c r="J55" s="250" t="str">
        <f t="shared" si="51"/>
        <v/>
      </c>
      <c r="K55" s="249"/>
      <c r="L55" s="250" t="str">
        <f t="shared" si="51"/>
        <v/>
      </c>
      <c r="M55" s="249"/>
      <c r="N55" s="250" t="str">
        <f t="shared" si="51"/>
        <v/>
      </c>
      <c r="O55" s="249"/>
      <c r="P55" s="250" t="str">
        <f t="shared" si="51"/>
        <v/>
      </c>
      <c r="Q55" s="249"/>
      <c r="R55" s="250" t="str">
        <f t="shared" si="51"/>
        <v/>
      </c>
      <c r="S55" s="249"/>
      <c r="T55" s="250" t="str">
        <f t="shared" si="51"/>
        <v/>
      </c>
      <c r="U55" s="136" t="str">
        <f t="shared" si="51"/>
        <v/>
      </c>
      <c r="V55" s="136" t="str">
        <f t="shared" si="51"/>
        <v/>
      </c>
      <c r="W55" s="136" t="str">
        <f t="shared" si="51"/>
        <v/>
      </c>
      <c r="X55" s="136" t="str">
        <f t="shared" si="51"/>
        <v/>
      </c>
      <c r="Y55" s="136" t="str">
        <f t="shared" si="51"/>
        <v/>
      </c>
      <c r="Z55" s="136" t="str">
        <f t="shared" si="51"/>
        <v/>
      </c>
      <c r="AA55" s="136" t="str">
        <f t="shared" si="51"/>
        <v/>
      </c>
      <c r="AB55" s="136" t="str">
        <f t="shared" si="51"/>
        <v/>
      </c>
      <c r="AC55" s="194"/>
      <c r="AD55" s="316" t="s">
        <v>217</v>
      </c>
      <c r="AE55" s="316"/>
      <c r="AF55" s="249"/>
      <c r="AG55" s="250" t="str">
        <f t="shared" ref="AG55:BY55" si="52">IF(COUNTIF(AG7:AG49,"*Ridotto Ferie*")=0,"",COUNTIF(AG7:AG49,"*Ridotto Ferie*"))</f>
        <v/>
      </c>
      <c r="AH55" s="249"/>
      <c r="AI55" s="250" t="str">
        <f t="shared" si="52"/>
        <v/>
      </c>
      <c r="AJ55" s="249"/>
      <c r="AK55" s="250" t="str">
        <f t="shared" si="52"/>
        <v/>
      </c>
      <c r="AL55" s="249"/>
      <c r="AM55" s="250" t="str">
        <f t="shared" si="52"/>
        <v/>
      </c>
      <c r="AN55" s="249"/>
      <c r="AO55" s="250" t="str">
        <f t="shared" si="52"/>
        <v/>
      </c>
      <c r="AP55" s="249"/>
      <c r="AQ55" s="250" t="str">
        <f t="shared" si="52"/>
        <v/>
      </c>
      <c r="AR55" s="249"/>
      <c r="AS55" s="250" t="str">
        <f t="shared" si="52"/>
        <v/>
      </c>
      <c r="AT55" s="249"/>
      <c r="AU55" s="250" t="str">
        <f t="shared" si="52"/>
        <v/>
      </c>
      <c r="AV55" s="249"/>
      <c r="AW55" s="250" t="str">
        <f t="shared" si="52"/>
        <v/>
      </c>
      <c r="AX55" s="249"/>
      <c r="AY55" s="250" t="str">
        <f t="shared" si="52"/>
        <v/>
      </c>
      <c r="AZ55" s="249"/>
      <c r="BA55" s="250" t="str">
        <f t="shared" si="52"/>
        <v/>
      </c>
      <c r="BB55" s="249" t="str">
        <f t="shared" si="52"/>
        <v/>
      </c>
      <c r="BC55" s="250" t="str">
        <f t="shared" si="52"/>
        <v/>
      </c>
      <c r="BD55" s="249"/>
      <c r="BE55" s="250" t="str">
        <f t="shared" si="52"/>
        <v/>
      </c>
      <c r="BF55" s="249"/>
      <c r="BG55" s="250" t="str">
        <f t="shared" si="52"/>
        <v/>
      </c>
      <c r="BH55" s="249"/>
      <c r="BI55" s="250" t="str">
        <f t="shared" si="52"/>
        <v/>
      </c>
      <c r="BJ55" s="249"/>
      <c r="BK55" s="250" t="str">
        <f t="shared" si="52"/>
        <v/>
      </c>
      <c r="BL55" s="249"/>
      <c r="BM55" s="250" t="str">
        <f t="shared" si="52"/>
        <v/>
      </c>
      <c r="BN55" s="249"/>
      <c r="BO55" s="250" t="str">
        <f t="shared" si="52"/>
        <v/>
      </c>
      <c r="BP55" s="249"/>
      <c r="BQ55" s="250" t="str">
        <f t="shared" si="52"/>
        <v/>
      </c>
      <c r="BR55" s="249"/>
      <c r="BS55" s="250" t="str">
        <f t="shared" si="52"/>
        <v/>
      </c>
      <c r="BT55" s="249"/>
      <c r="BU55" s="250" t="str">
        <f t="shared" si="52"/>
        <v/>
      </c>
      <c r="BV55" s="249"/>
      <c r="BW55" s="250" t="str">
        <f t="shared" si="52"/>
        <v/>
      </c>
      <c r="BX55" s="136" t="str">
        <f t="shared" si="52"/>
        <v/>
      </c>
      <c r="BY55" s="136" t="str">
        <f t="shared" si="52"/>
        <v/>
      </c>
      <c r="BZ55" s="194"/>
      <c r="CA55" s="194"/>
      <c r="CB55" s="194"/>
      <c r="CC55" s="194"/>
      <c r="CD55" s="194"/>
      <c r="CE55" s="194"/>
      <c r="CF55" s="194"/>
      <c r="CG55" s="194"/>
      <c r="CH55" s="194"/>
      <c r="CI55" s="194"/>
      <c r="CJ55" s="194"/>
      <c r="CK55" s="194"/>
      <c r="CL55" s="194"/>
      <c r="CM55" s="194"/>
      <c r="CN55" s="141"/>
      <c r="CO55" s="194"/>
      <c r="CP55" s="194"/>
      <c r="CQ55" s="249"/>
      <c r="CR55" s="250" t="str">
        <f t="shared" ref="CR55:CX55" si="53">IF(COUNTIF(CR7:CR49,"*Ridotto Ferie*")=0,"",COUNTIF(CR7:CR49,"*Ridotto Ferie*"))</f>
        <v/>
      </c>
      <c r="CS55" s="249"/>
      <c r="CT55" s="250" t="str">
        <f t="shared" si="53"/>
        <v/>
      </c>
      <c r="CU55" s="136" t="str">
        <f t="shared" si="53"/>
        <v/>
      </c>
      <c r="CV55" s="136" t="str">
        <f t="shared" si="53"/>
        <v/>
      </c>
      <c r="CW55" s="136" t="str">
        <f t="shared" si="53"/>
        <v/>
      </c>
      <c r="CX55" s="136" t="str">
        <f t="shared" si="53"/>
        <v/>
      </c>
      <c r="CY55" s="194"/>
      <c r="CZ55" s="316" t="s">
        <v>217</v>
      </c>
      <c r="DA55" s="316"/>
      <c r="DB55" s="249"/>
      <c r="DC55" s="250" t="str">
        <f t="shared" ref="DC55:DQ55" si="54">IF(COUNTIF(DC7:DC49,"*Ridotto Ferie*")=0,"",COUNTIF(DC7:DC49,"*Ridotto Ferie*"))</f>
        <v/>
      </c>
      <c r="DD55" s="249"/>
      <c r="DE55" s="250" t="str">
        <f t="shared" si="54"/>
        <v/>
      </c>
      <c r="DF55" s="249"/>
      <c r="DG55" s="250" t="str">
        <f t="shared" si="54"/>
        <v/>
      </c>
      <c r="DH55" s="249"/>
      <c r="DI55" s="250" t="str">
        <f t="shared" si="54"/>
        <v/>
      </c>
      <c r="DJ55" s="249"/>
      <c r="DK55" s="250" t="str">
        <f t="shared" si="54"/>
        <v/>
      </c>
      <c r="DL55" s="249"/>
      <c r="DM55" s="250" t="str">
        <f t="shared" si="54"/>
        <v/>
      </c>
      <c r="DN55" s="249"/>
      <c r="DO55" s="250" t="str">
        <f t="shared" si="54"/>
        <v/>
      </c>
      <c r="DP55" s="136" t="str">
        <f t="shared" si="54"/>
        <v/>
      </c>
      <c r="DQ55" s="136" t="str">
        <f t="shared" si="54"/>
        <v/>
      </c>
      <c r="DR55" s="136"/>
      <c r="DS55" s="194"/>
    </row>
    <row r="56" spans="1:124" ht="11.25" customHeight="1" x14ac:dyDescent="0.25">
      <c r="A56" s="317" t="s">
        <v>218</v>
      </c>
      <c r="B56" s="317"/>
      <c r="C56" s="256"/>
      <c r="D56" s="257" t="str">
        <f>IF(COUNTIF(D7:D49,"*Ridotto Maternità*")=0,"",COUNTIF(D7:D49,"*Ridotto Maternità*"))</f>
        <v/>
      </c>
      <c r="E56" s="256"/>
      <c r="F56" s="257" t="str">
        <f>IF(COUNTIF(F7:F49,"*Ridotto Maternità*")=0,"",COUNTIF(F7:F49,"*Ridotto Maternità*"))</f>
        <v/>
      </c>
      <c r="G56" s="256"/>
      <c r="H56" s="257" t="str">
        <f t="shared" ref="H56:AB56" si="55">IF(COUNTIF(H7:H49,"*Ridotto Maternità*")=0,"",COUNTIF(H7:H49,"*Ridotto Maternità*"))</f>
        <v/>
      </c>
      <c r="I56" s="256"/>
      <c r="J56" s="257" t="str">
        <f t="shared" si="55"/>
        <v/>
      </c>
      <c r="K56" s="256"/>
      <c r="L56" s="257" t="str">
        <f t="shared" si="55"/>
        <v/>
      </c>
      <c r="M56" s="256"/>
      <c r="N56" s="257" t="str">
        <f t="shared" si="55"/>
        <v/>
      </c>
      <c r="O56" s="256"/>
      <c r="P56" s="257" t="str">
        <f t="shared" si="55"/>
        <v/>
      </c>
      <c r="Q56" s="256"/>
      <c r="R56" s="257" t="str">
        <f t="shared" si="55"/>
        <v/>
      </c>
      <c r="S56" s="256"/>
      <c r="T56" s="257" t="str">
        <f t="shared" si="55"/>
        <v/>
      </c>
      <c r="U56" s="137" t="str">
        <f t="shared" si="55"/>
        <v/>
      </c>
      <c r="V56" s="137" t="str">
        <f t="shared" si="55"/>
        <v/>
      </c>
      <c r="W56" s="137" t="str">
        <f t="shared" si="55"/>
        <v/>
      </c>
      <c r="X56" s="137" t="str">
        <f t="shared" si="55"/>
        <v/>
      </c>
      <c r="Y56" s="137" t="str">
        <f t="shared" si="55"/>
        <v/>
      </c>
      <c r="Z56" s="137" t="str">
        <f t="shared" si="55"/>
        <v/>
      </c>
      <c r="AA56" s="137" t="str">
        <f t="shared" si="55"/>
        <v/>
      </c>
      <c r="AB56" s="137" t="str">
        <f t="shared" si="55"/>
        <v/>
      </c>
      <c r="AC56" s="194"/>
      <c r="AD56" s="317" t="s">
        <v>218</v>
      </c>
      <c r="AE56" s="317"/>
      <c r="AF56" s="256"/>
      <c r="AG56" s="257" t="str">
        <f t="shared" ref="AG56:BY56" si="56">IF(COUNTIF(AG7:AG49,"*Ridotto Maternità*")=0,"",COUNTIF(AG7:AG49,"*Ridotto Maternità*"))</f>
        <v/>
      </c>
      <c r="AH56" s="256"/>
      <c r="AI56" s="257" t="str">
        <f t="shared" si="56"/>
        <v/>
      </c>
      <c r="AJ56" s="256"/>
      <c r="AK56" s="257" t="str">
        <f t="shared" si="56"/>
        <v/>
      </c>
      <c r="AL56" s="256"/>
      <c r="AM56" s="257" t="str">
        <f t="shared" si="56"/>
        <v/>
      </c>
      <c r="AN56" s="256"/>
      <c r="AO56" s="257" t="str">
        <f t="shared" si="56"/>
        <v/>
      </c>
      <c r="AP56" s="256"/>
      <c r="AQ56" s="257" t="str">
        <f t="shared" si="56"/>
        <v/>
      </c>
      <c r="AR56" s="256"/>
      <c r="AS56" s="257" t="str">
        <f t="shared" si="56"/>
        <v/>
      </c>
      <c r="AT56" s="256"/>
      <c r="AU56" s="257" t="str">
        <f t="shared" si="56"/>
        <v/>
      </c>
      <c r="AV56" s="256"/>
      <c r="AW56" s="257" t="str">
        <f t="shared" si="56"/>
        <v/>
      </c>
      <c r="AX56" s="256"/>
      <c r="AY56" s="257" t="str">
        <f t="shared" si="56"/>
        <v/>
      </c>
      <c r="AZ56" s="256"/>
      <c r="BA56" s="257" t="str">
        <f t="shared" si="56"/>
        <v/>
      </c>
      <c r="BB56" s="256" t="str">
        <f t="shared" si="56"/>
        <v/>
      </c>
      <c r="BC56" s="257" t="str">
        <f t="shared" si="56"/>
        <v/>
      </c>
      <c r="BD56" s="256"/>
      <c r="BE56" s="257" t="str">
        <f t="shared" si="56"/>
        <v/>
      </c>
      <c r="BF56" s="256"/>
      <c r="BG56" s="257" t="str">
        <f t="shared" si="56"/>
        <v/>
      </c>
      <c r="BH56" s="256"/>
      <c r="BI56" s="257" t="str">
        <f t="shared" si="56"/>
        <v/>
      </c>
      <c r="BJ56" s="256"/>
      <c r="BK56" s="257" t="str">
        <f t="shared" si="56"/>
        <v/>
      </c>
      <c r="BL56" s="256"/>
      <c r="BM56" s="257" t="str">
        <f t="shared" si="56"/>
        <v/>
      </c>
      <c r="BN56" s="256"/>
      <c r="BO56" s="257" t="str">
        <f t="shared" si="56"/>
        <v/>
      </c>
      <c r="BP56" s="256"/>
      <c r="BQ56" s="257" t="str">
        <f t="shared" si="56"/>
        <v/>
      </c>
      <c r="BR56" s="256"/>
      <c r="BS56" s="257" t="str">
        <f t="shared" si="56"/>
        <v/>
      </c>
      <c r="BT56" s="256"/>
      <c r="BU56" s="257" t="str">
        <f t="shared" si="56"/>
        <v/>
      </c>
      <c r="BV56" s="256"/>
      <c r="BW56" s="257" t="str">
        <f t="shared" si="56"/>
        <v/>
      </c>
      <c r="BX56" s="137" t="str">
        <f t="shared" si="56"/>
        <v/>
      </c>
      <c r="BY56" s="137" t="str">
        <f t="shared" si="56"/>
        <v/>
      </c>
      <c r="BZ56" s="194"/>
      <c r="CA56" s="194"/>
      <c r="CB56" s="194"/>
      <c r="CC56" s="194"/>
      <c r="CD56" s="194"/>
      <c r="CE56" s="194"/>
      <c r="CF56" s="194"/>
      <c r="CG56" s="194"/>
      <c r="CH56" s="194"/>
      <c r="CI56" s="194"/>
      <c r="CJ56" s="194"/>
      <c r="CK56" s="194"/>
      <c r="CL56" s="194"/>
      <c r="CM56" s="194"/>
      <c r="CN56" s="141"/>
      <c r="CO56" s="194"/>
      <c r="CP56" s="194"/>
      <c r="CQ56" s="256"/>
      <c r="CR56" s="257" t="str">
        <f t="shared" ref="CR56:CX56" si="57">IF(COUNTIF(CR7:CR49,"*Ridotto Maternità*")=0,"",COUNTIF(CR7:CR49,"*Ridotto Maternità*"))</f>
        <v/>
      </c>
      <c r="CS56" s="256"/>
      <c r="CT56" s="257" t="str">
        <f t="shared" si="57"/>
        <v/>
      </c>
      <c r="CU56" s="137" t="str">
        <f t="shared" si="57"/>
        <v/>
      </c>
      <c r="CV56" s="137" t="str">
        <f t="shared" si="57"/>
        <v/>
      </c>
      <c r="CW56" s="137" t="str">
        <f t="shared" si="57"/>
        <v/>
      </c>
      <c r="CX56" s="137" t="str">
        <f t="shared" si="57"/>
        <v/>
      </c>
      <c r="CY56" s="194"/>
      <c r="CZ56" s="317" t="s">
        <v>218</v>
      </c>
      <c r="DA56" s="317"/>
      <c r="DB56" s="256"/>
      <c r="DC56" s="257" t="str">
        <f t="shared" ref="DC56:DQ56" si="58">IF(COUNTIF(DC7:DC49,"*Ridotto Maternità*")=0,"",COUNTIF(DC7:DC49,"*Ridotto Maternità*"))</f>
        <v/>
      </c>
      <c r="DD56" s="256"/>
      <c r="DE56" s="257" t="str">
        <f t="shared" si="58"/>
        <v/>
      </c>
      <c r="DF56" s="256"/>
      <c r="DG56" s="257" t="str">
        <f t="shared" si="58"/>
        <v/>
      </c>
      <c r="DH56" s="256"/>
      <c r="DI56" s="257" t="str">
        <f t="shared" si="58"/>
        <v/>
      </c>
      <c r="DJ56" s="256"/>
      <c r="DK56" s="257" t="str">
        <f t="shared" si="58"/>
        <v/>
      </c>
      <c r="DL56" s="256"/>
      <c r="DM56" s="257" t="str">
        <f t="shared" si="58"/>
        <v/>
      </c>
      <c r="DN56" s="256"/>
      <c r="DO56" s="257" t="str">
        <f t="shared" si="58"/>
        <v/>
      </c>
      <c r="DP56" s="137" t="str">
        <f t="shared" si="58"/>
        <v/>
      </c>
      <c r="DQ56" s="137" t="str">
        <f t="shared" si="58"/>
        <v/>
      </c>
      <c r="DR56" s="137"/>
      <c r="DS56" s="194"/>
    </row>
    <row r="57" spans="1:124" ht="11.25" customHeight="1" x14ac:dyDescent="0.25">
      <c r="A57" s="316" t="s">
        <v>219</v>
      </c>
      <c r="B57" s="316"/>
      <c r="C57" s="249"/>
      <c r="D57" s="250" t="str">
        <f>IF(COUNTIF(D7:D49,"*Malattia*")=0,"",COUNTIF(D7:D49,"*Malattia*"))</f>
        <v/>
      </c>
      <c r="E57" s="249"/>
      <c r="F57" s="250" t="str">
        <f>IF(COUNTIF(F7:F49,"*Malattia*")=0,"",COUNTIF(F7:F49,"*Malattia*"))</f>
        <v/>
      </c>
      <c r="G57" s="249"/>
      <c r="H57" s="250" t="str">
        <f t="shared" ref="H57:AB57" si="59">IF(COUNTIF(H7:H49,"*Malattia*")=0,"",COUNTIF(H7:H49,"*Malattia*"))</f>
        <v/>
      </c>
      <c r="I57" s="249"/>
      <c r="J57" s="250" t="str">
        <f t="shared" si="59"/>
        <v/>
      </c>
      <c r="K57" s="249"/>
      <c r="L57" s="250" t="str">
        <f t="shared" si="59"/>
        <v/>
      </c>
      <c r="M57" s="249"/>
      <c r="N57" s="250" t="str">
        <f t="shared" si="59"/>
        <v/>
      </c>
      <c r="O57" s="249"/>
      <c r="P57" s="250" t="str">
        <f t="shared" si="59"/>
        <v/>
      </c>
      <c r="Q57" s="249"/>
      <c r="R57" s="250" t="str">
        <f t="shared" si="59"/>
        <v/>
      </c>
      <c r="S57" s="249"/>
      <c r="T57" s="250" t="str">
        <f t="shared" si="59"/>
        <v/>
      </c>
      <c r="U57" s="136" t="str">
        <f t="shared" si="59"/>
        <v/>
      </c>
      <c r="V57" s="136" t="str">
        <f t="shared" si="59"/>
        <v/>
      </c>
      <c r="W57" s="136" t="str">
        <f t="shared" si="59"/>
        <v/>
      </c>
      <c r="X57" s="136" t="str">
        <f t="shared" si="59"/>
        <v/>
      </c>
      <c r="Y57" s="136" t="str">
        <f t="shared" si="59"/>
        <v/>
      </c>
      <c r="Z57" s="136" t="str">
        <f t="shared" si="59"/>
        <v/>
      </c>
      <c r="AA57" s="136" t="str">
        <f t="shared" si="59"/>
        <v/>
      </c>
      <c r="AB57" s="136" t="str">
        <f t="shared" si="59"/>
        <v/>
      </c>
      <c r="AC57" s="194"/>
      <c r="AD57" s="316" t="s">
        <v>219</v>
      </c>
      <c r="AE57" s="316"/>
      <c r="AF57" s="249"/>
      <c r="AG57" s="250" t="str">
        <f t="shared" ref="AG57:BY57" si="60">IF(COUNTIF(AG7:AG49,"*Malattia*")=0,"",COUNTIF(AG7:AG49,"*Malattia*"))</f>
        <v/>
      </c>
      <c r="AH57" s="249"/>
      <c r="AI57" s="250" t="str">
        <f t="shared" si="60"/>
        <v/>
      </c>
      <c r="AJ57" s="249"/>
      <c r="AK57" s="250" t="str">
        <f t="shared" si="60"/>
        <v/>
      </c>
      <c r="AL57" s="249"/>
      <c r="AM57" s="250" t="str">
        <f t="shared" si="60"/>
        <v/>
      </c>
      <c r="AN57" s="249"/>
      <c r="AO57" s="250" t="str">
        <f t="shared" si="60"/>
        <v/>
      </c>
      <c r="AP57" s="249"/>
      <c r="AQ57" s="250" t="str">
        <f t="shared" si="60"/>
        <v/>
      </c>
      <c r="AR57" s="249"/>
      <c r="AS57" s="250" t="str">
        <f t="shared" si="60"/>
        <v/>
      </c>
      <c r="AT57" s="249"/>
      <c r="AU57" s="250" t="str">
        <f t="shared" si="60"/>
        <v/>
      </c>
      <c r="AV57" s="249"/>
      <c r="AW57" s="250" t="str">
        <f t="shared" si="60"/>
        <v/>
      </c>
      <c r="AX57" s="249"/>
      <c r="AY57" s="250" t="str">
        <f t="shared" si="60"/>
        <v/>
      </c>
      <c r="AZ57" s="249"/>
      <c r="BA57" s="250" t="str">
        <f t="shared" si="60"/>
        <v/>
      </c>
      <c r="BB57" s="249" t="str">
        <f t="shared" si="60"/>
        <v/>
      </c>
      <c r="BC57" s="250" t="str">
        <f t="shared" si="60"/>
        <v/>
      </c>
      <c r="BD57" s="249"/>
      <c r="BE57" s="250" t="str">
        <f t="shared" si="60"/>
        <v/>
      </c>
      <c r="BF57" s="249"/>
      <c r="BG57" s="250" t="str">
        <f t="shared" si="60"/>
        <v/>
      </c>
      <c r="BH57" s="249"/>
      <c r="BI57" s="250" t="str">
        <f t="shared" si="60"/>
        <v/>
      </c>
      <c r="BJ57" s="249"/>
      <c r="BK57" s="250" t="str">
        <f t="shared" si="60"/>
        <v/>
      </c>
      <c r="BL57" s="249"/>
      <c r="BM57" s="250" t="str">
        <f t="shared" si="60"/>
        <v/>
      </c>
      <c r="BN57" s="249"/>
      <c r="BO57" s="250" t="str">
        <f t="shared" si="60"/>
        <v/>
      </c>
      <c r="BP57" s="249"/>
      <c r="BQ57" s="250" t="str">
        <f t="shared" si="60"/>
        <v/>
      </c>
      <c r="BR57" s="249"/>
      <c r="BS57" s="250" t="str">
        <f t="shared" si="60"/>
        <v/>
      </c>
      <c r="BT57" s="249"/>
      <c r="BU57" s="250" t="str">
        <f t="shared" si="60"/>
        <v/>
      </c>
      <c r="BV57" s="249"/>
      <c r="BW57" s="250" t="str">
        <f t="shared" si="60"/>
        <v/>
      </c>
      <c r="BX57" s="136" t="str">
        <f t="shared" si="60"/>
        <v/>
      </c>
      <c r="BY57" s="136" t="str">
        <f t="shared" si="60"/>
        <v/>
      </c>
      <c r="BZ57" s="194"/>
      <c r="CA57" s="194"/>
      <c r="CB57" s="194"/>
      <c r="CC57" s="194"/>
      <c r="CD57" s="194"/>
      <c r="CE57" s="194"/>
      <c r="CF57" s="194"/>
      <c r="CG57" s="194"/>
      <c r="CH57" s="194"/>
      <c r="CI57" s="194"/>
      <c r="CJ57" s="194"/>
      <c r="CK57" s="194"/>
      <c r="CL57" s="194"/>
      <c r="CM57" s="194"/>
      <c r="CN57" s="141"/>
      <c r="CO57" s="194"/>
      <c r="CP57" s="194"/>
      <c r="CQ57" s="249"/>
      <c r="CR57" s="250" t="str">
        <f t="shared" ref="CR57:CX57" si="61">IF(COUNTIF(CR7:CR49,"*Malattia*")=0,"",COUNTIF(CR7:CR49,"*Malattia*"))</f>
        <v/>
      </c>
      <c r="CS57" s="249"/>
      <c r="CT57" s="250" t="str">
        <f t="shared" si="61"/>
        <v/>
      </c>
      <c r="CU57" s="136" t="str">
        <f t="shared" si="61"/>
        <v/>
      </c>
      <c r="CV57" s="136" t="str">
        <f t="shared" si="61"/>
        <v/>
      </c>
      <c r="CW57" s="136" t="str">
        <f t="shared" si="61"/>
        <v/>
      </c>
      <c r="CX57" s="136" t="str">
        <f t="shared" si="61"/>
        <v/>
      </c>
      <c r="CY57" s="194"/>
      <c r="CZ57" s="316" t="s">
        <v>219</v>
      </c>
      <c r="DA57" s="316"/>
      <c r="DB57" s="249"/>
      <c r="DC57" s="250" t="str">
        <f t="shared" ref="DC57:DQ57" si="62">IF(COUNTIF(DC7:DC49,"*Malattia*")=0,"",COUNTIF(DC7:DC49,"*Malattia*"))</f>
        <v/>
      </c>
      <c r="DD57" s="249"/>
      <c r="DE57" s="250" t="str">
        <f t="shared" si="62"/>
        <v/>
      </c>
      <c r="DF57" s="249"/>
      <c r="DG57" s="250" t="str">
        <f t="shared" si="62"/>
        <v/>
      </c>
      <c r="DH57" s="249"/>
      <c r="DI57" s="250" t="str">
        <f t="shared" si="62"/>
        <v/>
      </c>
      <c r="DJ57" s="249"/>
      <c r="DK57" s="250" t="str">
        <f t="shared" si="62"/>
        <v/>
      </c>
      <c r="DL57" s="249"/>
      <c r="DM57" s="250" t="str">
        <f t="shared" si="62"/>
        <v/>
      </c>
      <c r="DN57" s="249"/>
      <c r="DO57" s="250" t="str">
        <f t="shared" si="62"/>
        <v/>
      </c>
      <c r="DP57" s="136" t="str">
        <f t="shared" si="62"/>
        <v/>
      </c>
      <c r="DQ57" s="136" t="str">
        <f t="shared" si="62"/>
        <v/>
      </c>
      <c r="DR57" s="136"/>
      <c r="DS57" s="194"/>
    </row>
    <row r="58" spans="1:124" ht="11.25" customHeight="1" x14ac:dyDescent="0.25">
      <c r="A58" s="317" t="s">
        <v>220</v>
      </c>
      <c r="B58" s="317"/>
      <c r="C58" s="256"/>
      <c r="D58" s="257" t="str">
        <f>IF(COUNTIF(D7:D49,"*Esame*")=0,"",COUNTIF(D7:D49,"*Esame*"))</f>
        <v/>
      </c>
      <c r="E58" s="256"/>
      <c r="F58" s="257" t="str">
        <f>IF(COUNTIF(F7:F49,"*Esame*")=0,"",COUNTIF(F7:F49,"*Esame*"))</f>
        <v/>
      </c>
      <c r="G58" s="256"/>
      <c r="H58" s="257" t="str">
        <f t="shared" ref="H58:AB58" si="63">IF(COUNTIF(H7:H49,"*Esame*")=0,"",COUNTIF(H7:H49,"*Esame*"))</f>
        <v/>
      </c>
      <c r="I58" s="256"/>
      <c r="J58" s="257" t="str">
        <f t="shared" si="63"/>
        <v/>
      </c>
      <c r="K58" s="256"/>
      <c r="L58" s="257" t="str">
        <f t="shared" si="63"/>
        <v/>
      </c>
      <c r="M58" s="256"/>
      <c r="N58" s="257" t="str">
        <f t="shared" si="63"/>
        <v/>
      </c>
      <c r="O58" s="256"/>
      <c r="P58" s="257" t="str">
        <f t="shared" si="63"/>
        <v/>
      </c>
      <c r="Q58" s="256"/>
      <c r="R58" s="257" t="str">
        <f t="shared" si="63"/>
        <v/>
      </c>
      <c r="S58" s="256"/>
      <c r="T58" s="257" t="str">
        <f t="shared" si="63"/>
        <v/>
      </c>
      <c r="U58" s="137" t="str">
        <f t="shared" si="63"/>
        <v/>
      </c>
      <c r="V58" s="137" t="str">
        <f t="shared" si="63"/>
        <v/>
      </c>
      <c r="W58" s="137" t="str">
        <f t="shared" si="63"/>
        <v/>
      </c>
      <c r="X58" s="137" t="str">
        <f t="shared" si="63"/>
        <v/>
      </c>
      <c r="Y58" s="137" t="str">
        <f t="shared" si="63"/>
        <v/>
      </c>
      <c r="Z58" s="137" t="str">
        <f t="shared" si="63"/>
        <v/>
      </c>
      <c r="AA58" s="137" t="str">
        <f t="shared" si="63"/>
        <v/>
      </c>
      <c r="AB58" s="137" t="str">
        <f t="shared" si="63"/>
        <v/>
      </c>
      <c r="AC58" s="194"/>
      <c r="AD58" s="317" t="s">
        <v>220</v>
      </c>
      <c r="AE58" s="317"/>
      <c r="AF58" s="256"/>
      <c r="AG58" s="257" t="str">
        <f t="shared" ref="AG58:BY58" si="64">IF(COUNTIF(AG7:AG49,"*Esame*")=0,"",COUNTIF(AG7:AG49,"*Esame*"))</f>
        <v/>
      </c>
      <c r="AH58" s="256"/>
      <c r="AI58" s="257" t="str">
        <f t="shared" si="64"/>
        <v/>
      </c>
      <c r="AJ58" s="256"/>
      <c r="AK58" s="257" t="str">
        <f t="shared" si="64"/>
        <v/>
      </c>
      <c r="AL58" s="256"/>
      <c r="AM58" s="257" t="str">
        <f t="shared" si="64"/>
        <v/>
      </c>
      <c r="AN58" s="256"/>
      <c r="AO58" s="257" t="str">
        <f t="shared" si="64"/>
        <v/>
      </c>
      <c r="AP58" s="256"/>
      <c r="AQ58" s="257" t="str">
        <f t="shared" si="64"/>
        <v/>
      </c>
      <c r="AR58" s="256"/>
      <c r="AS58" s="257" t="str">
        <f t="shared" si="64"/>
        <v/>
      </c>
      <c r="AT58" s="256"/>
      <c r="AU58" s="257" t="str">
        <f t="shared" si="64"/>
        <v/>
      </c>
      <c r="AV58" s="256"/>
      <c r="AW58" s="257" t="str">
        <f t="shared" si="64"/>
        <v/>
      </c>
      <c r="AX58" s="256"/>
      <c r="AY58" s="257" t="str">
        <f t="shared" si="64"/>
        <v/>
      </c>
      <c r="AZ58" s="256"/>
      <c r="BA58" s="257" t="str">
        <f t="shared" si="64"/>
        <v/>
      </c>
      <c r="BB58" s="256" t="str">
        <f t="shared" si="64"/>
        <v/>
      </c>
      <c r="BC58" s="257" t="str">
        <f t="shared" si="64"/>
        <v/>
      </c>
      <c r="BD58" s="256"/>
      <c r="BE58" s="257" t="str">
        <f t="shared" si="64"/>
        <v/>
      </c>
      <c r="BF58" s="256"/>
      <c r="BG58" s="257" t="str">
        <f t="shared" si="64"/>
        <v/>
      </c>
      <c r="BH58" s="256"/>
      <c r="BI58" s="257" t="str">
        <f t="shared" si="64"/>
        <v/>
      </c>
      <c r="BJ58" s="256"/>
      <c r="BK58" s="257" t="str">
        <f t="shared" si="64"/>
        <v/>
      </c>
      <c r="BL58" s="256"/>
      <c r="BM58" s="257" t="str">
        <f t="shared" si="64"/>
        <v/>
      </c>
      <c r="BN58" s="256"/>
      <c r="BO58" s="257" t="str">
        <f t="shared" si="64"/>
        <v/>
      </c>
      <c r="BP58" s="256"/>
      <c r="BQ58" s="257" t="str">
        <f t="shared" si="64"/>
        <v/>
      </c>
      <c r="BR58" s="256"/>
      <c r="BS58" s="257" t="str">
        <f t="shared" si="64"/>
        <v/>
      </c>
      <c r="BT58" s="256"/>
      <c r="BU58" s="257" t="str">
        <f t="shared" si="64"/>
        <v/>
      </c>
      <c r="BV58" s="256"/>
      <c r="BW58" s="257" t="str">
        <f t="shared" si="64"/>
        <v/>
      </c>
      <c r="BX58" s="137" t="str">
        <f t="shared" si="64"/>
        <v/>
      </c>
      <c r="BY58" s="137" t="str">
        <f t="shared" si="64"/>
        <v/>
      </c>
      <c r="BZ58" s="194"/>
      <c r="CA58" s="194"/>
      <c r="CB58" s="194"/>
      <c r="CC58" s="194"/>
      <c r="CD58" s="194"/>
      <c r="CE58" s="194"/>
      <c r="CF58" s="194"/>
      <c r="CG58" s="194"/>
      <c r="CH58" s="194"/>
      <c r="CI58" s="194"/>
      <c r="CJ58" s="194"/>
      <c r="CK58" s="194"/>
      <c r="CL58" s="194"/>
      <c r="CM58" s="194"/>
      <c r="CN58" s="141"/>
      <c r="CO58" s="194"/>
      <c r="CP58" s="194"/>
      <c r="CQ58" s="256"/>
      <c r="CR58" s="257" t="str">
        <f t="shared" ref="CR58:CX58" si="65">IF(COUNTIF(CR7:CR49,"*Esame*")=0,"",COUNTIF(CR7:CR49,"*Esame*"))</f>
        <v/>
      </c>
      <c r="CS58" s="256"/>
      <c r="CT58" s="257" t="str">
        <f t="shared" si="65"/>
        <v/>
      </c>
      <c r="CU58" s="137" t="str">
        <f t="shared" si="65"/>
        <v/>
      </c>
      <c r="CV58" s="137" t="str">
        <f t="shared" si="65"/>
        <v/>
      </c>
      <c r="CW58" s="137" t="str">
        <f t="shared" si="65"/>
        <v/>
      </c>
      <c r="CX58" s="137" t="str">
        <f t="shared" si="65"/>
        <v/>
      </c>
      <c r="CY58" s="194"/>
      <c r="CZ58" s="317" t="s">
        <v>220</v>
      </c>
      <c r="DA58" s="317"/>
      <c r="DB58" s="256"/>
      <c r="DC58" s="257" t="str">
        <f t="shared" ref="DC58:DQ58" si="66">IF(COUNTIF(DC7:DC49,"*Esame*")=0,"",COUNTIF(DC7:DC49,"*Esame*"))</f>
        <v/>
      </c>
      <c r="DD58" s="256"/>
      <c r="DE58" s="257" t="str">
        <f t="shared" si="66"/>
        <v/>
      </c>
      <c r="DF58" s="256"/>
      <c r="DG58" s="257" t="str">
        <f t="shared" si="66"/>
        <v/>
      </c>
      <c r="DH58" s="256"/>
      <c r="DI58" s="257" t="str">
        <f t="shared" si="66"/>
        <v/>
      </c>
      <c r="DJ58" s="256"/>
      <c r="DK58" s="257" t="str">
        <f t="shared" si="66"/>
        <v/>
      </c>
      <c r="DL58" s="256"/>
      <c r="DM58" s="257" t="str">
        <f t="shared" si="66"/>
        <v/>
      </c>
      <c r="DN58" s="256"/>
      <c r="DO58" s="257" t="str">
        <f t="shared" si="66"/>
        <v/>
      </c>
      <c r="DP58" s="137" t="str">
        <f t="shared" si="66"/>
        <v/>
      </c>
      <c r="DQ58" s="137" t="str">
        <f t="shared" si="66"/>
        <v/>
      </c>
      <c r="DR58" s="137"/>
      <c r="DS58" s="194"/>
    </row>
    <row r="59" spans="1:124" ht="11.25" customHeight="1" x14ac:dyDescent="0.25">
      <c r="A59" s="316" t="s">
        <v>221</v>
      </c>
      <c r="B59" s="316"/>
      <c r="C59" s="249"/>
      <c r="D59" s="250" t="str">
        <f>IF(COUNTIF(D7:D49,"*Altro*")=0,"",COUNTIF(D7:D49,"*Altro*"))</f>
        <v/>
      </c>
      <c r="E59" s="249"/>
      <c r="F59" s="250" t="str">
        <f>IF(COUNTIF(F7:F49,"*Altro*")=0,"",COUNTIF(F7:F49,"*Altro*"))</f>
        <v/>
      </c>
      <c r="G59" s="249"/>
      <c r="H59" s="250" t="str">
        <f t="shared" ref="H59:AB59" si="67">IF(COUNTIF(H7:H49,"*Altro*")=0,"",COUNTIF(H7:H49,"*Altro*"))</f>
        <v/>
      </c>
      <c r="I59" s="249"/>
      <c r="J59" s="250" t="str">
        <f t="shared" si="67"/>
        <v/>
      </c>
      <c r="K59" s="249"/>
      <c r="L59" s="250" t="str">
        <f t="shared" si="67"/>
        <v/>
      </c>
      <c r="M59" s="249"/>
      <c r="N59" s="250" t="str">
        <f t="shared" si="67"/>
        <v/>
      </c>
      <c r="O59" s="249"/>
      <c r="P59" s="250" t="str">
        <f t="shared" si="67"/>
        <v/>
      </c>
      <c r="Q59" s="249"/>
      <c r="R59" s="250" t="str">
        <f t="shared" si="67"/>
        <v/>
      </c>
      <c r="S59" s="249"/>
      <c r="T59" s="250" t="str">
        <f t="shared" si="67"/>
        <v/>
      </c>
      <c r="U59" s="136" t="str">
        <f t="shared" si="67"/>
        <v/>
      </c>
      <c r="V59" s="136" t="str">
        <f t="shared" si="67"/>
        <v/>
      </c>
      <c r="W59" s="136" t="str">
        <f t="shared" si="67"/>
        <v/>
      </c>
      <c r="X59" s="136" t="str">
        <f t="shared" si="67"/>
        <v/>
      </c>
      <c r="Y59" s="136" t="str">
        <f t="shared" si="67"/>
        <v/>
      </c>
      <c r="Z59" s="136" t="str">
        <f t="shared" si="67"/>
        <v/>
      </c>
      <c r="AA59" s="136" t="str">
        <f t="shared" si="67"/>
        <v/>
      </c>
      <c r="AB59" s="136" t="str">
        <f t="shared" si="67"/>
        <v/>
      </c>
      <c r="AC59" s="194"/>
      <c r="AD59" s="316" t="s">
        <v>221</v>
      </c>
      <c r="AE59" s="316"/>
      <c r="AF59" s="249"/>
      <c r="AG59" s="250" t="str">
        <f t="shared" ref="AG59:BY59" si="68">IF(COUNTIF(AG7:AG49,"*Altro*")=0,"",COUNTIF(AG7:AG49,"*Altro*"))</f>
        <v/>
      </c>
      <c r="AH59" s="249"/>
      <c r="AI59" s="250" t="str">
        <f t="shared" si="68"/>
        <v/>
      </c>
      <c r="AJ59" s="249"/>
      <c r="AK59" s="250" t="str">
        <f t="shared" si="68"/>
        <v/>
      </c>
      <c r="AL59" s="249"/>
      <c r="AM59" s="250" t="str">
        <f t="shared" si="68"/>
        <v/>
      </c>
      <c r="AN59" s="249"/>
      <c r="AO59" s="250" t="str">
        <f t="shared" si="68"/>
        <v/>
      </c>
      <c r="AP59" s="249"/>
      <c r="AQ59" s="250" t="str">
        <f t="shared" si="68"/>
        <v/>
      </c>
      <c r="AR59" s="249"/>
      <c r="AS59" s="250" t="str">
        <f t="shared" si="68"/>
        <v/>
      </c>
      <c r="AT59" s="249"/>
      <c r="AU59" s="250" t="str">
        <f t="shared" si="68"/>
        <v/>
      </c>
      <c r="AV59" s="249"/>
      <c r="AW59" s="250" t="str">
        <f t="shared" si="68"/>
        <v/>
      </c>
      <c r="AX59" s="249"/>
      <c r="AY59" s="250" t="str">
        <f t="shared" si="68"/>
        <v/>
      </c>
      <c r="AZ59" s="249"/>
      <c r="BA59" s="250" t="str">
        <f t="shared" si="68"/>
        <v/>
      </c>
      <c r="BB59" s="249" t="str">
        <f t="shared" si="68"/>
        <v/>
      </c>
      <c r="BC59" s="250" t="str">
        <f t="shared" si="68"/>
        <v/>
      </c>
      <c r="BD59" s="249"/>
      <c r="BE59" s="250" t="str">
        <f t="shared" si="68"/>
        <v/>
      </c>
      <c r="BF59" s="249"/>
      <c r="BG59" s="250" t="str">
        <f t="shared" si="68"/>
        <v/>
      </c>
      <c r="BH59" s="249"/>
      <c r="BI59" s="250" t="str">
        <f t="shared" si="68"/>
        <v/>
      </c>
      <c r="BJ59" s="249"/>
      <c r="BK59" s="250" t="str">
        <f t="shared" si="68"/>
        <v/>
      </c>
      <c r="BL59" s="249"/>
      <c r="BM59" s="250" t="str">
        <f t="shared" si="68"/>
        <v/>
      </c>
      <c r="BN59" s="249"/>
      <c r="BO59" s="250" t="str">
        <f t="shared" si="68"/>
        <v/>
      </c>
      <c r="BP59" s="249"/>
      <c r="BQ59" s="250" t="str">
        <f t="shared" si="68"/>
        <v/>
      </c>
      <c r="BR59" s="249"/>
      <c r="BS59" s="250" t="str">
        <f t="shared" si="68"/>
        <v/>
      </c>
      <c r="BT59" s="249"/>
      <c r="BU59" s="250" t="str">
        <f t="shared" si="68"/>
        <v/>
      </c>
      <c r="BV59" s="249"/>
      <c r="BW59" s="250" t="str">
        <f t="shared" si="68"/>
        <v/>
      </c>
      <c r="BX59" s="136" t="str">
        <f t="shared" si="68"/>
        <v/>
      </c>
      <c r="BY59" s="136" t="str">
        <f t="shared" si="68"/>
        <v/>
      </c>
      <c r="BZ59" s="194"/>
      <c r="CA59" s="194"/>
      <c r="CB59" s="194"/>
      <c r="CC59" s="194"/>
      <c r="CD59" s="194"/>
      <c r="CE59" s="194"/>
      <c r="CF59" s="194"/>
      <c r="CG59" s="194"/>
      <c r="CH59" s="194"/>
      <c r="CI59" s="194"/>
      <c r="CJ59" s="194"/>
      <c r="CK59" s="194"/>
      <c r="CL59" s="194"/>
      <c r="CM59" s="194"/>
      <c r="CN59" s="141"/>
      <c r="CO59" s="194"/>
      <c r="CP59" s="194"/>
      <c r="CQ59" s="249"/>
      <c r="CR59" s="250" t="str">
        <f t="shared" ref="CR59:CX59" si="69">IF(COUNTIF(CR7:CR49,"*Altro*")=0,"",COUNTIF(CR7:CR49,"*Altro*"))</f>
        <v/>
      </c>
      <c r="CS59" s="249"/>
      <c r="CT59" s="250" t="str">
        <f t="shared" si="69"/>
        <v/>
      </c>
      <c r="CU59" s="136" t="str">
        <f t="shared" si="69"/>
        <v/>
      </c>
      <c r="CV59" s="136" t="str">
        <f t="shared" si="69"/>
        <v/>
      </c>
      <c r="CW59" s="136" t="str">
        <f t="shared" si="69"/>
        <v/>
      </c>
      <c r="CX59" s="136" t="str">
        <f t="shared" si="69"/>
        <v/>
      </c>
      <c r="CY59" s="194"/>
      <c r="CZ59" s="316" t="s">
        <v>221</v>
      </c>
      <c r="DA59" s="316"/>
      <c r="DB59" s="249"/>
      <c r="DC59" s="250" t="str">
        <f t="shared" ref="DC59:DQ59" si="70">IF(COUNTIF(DC7:DC49,"*Altro*")=0,"",COUNTIF(DC7:DC49,"*Altro*"))</f>
        <v/>
      </c>
      <c r="DD59" s="249"/>
      <c r="DE59" s="250" t="str">
        <f t="shared" si="70"/>
        <v/>
      </c>
      <c r="DF59" s="249"/>
      <c r="DG59" s="250" t="str">
        <f t="shared" si="70"/>
        <v/>
      </c>
      <c r="DH59" s="249"/>
      <c r="DI59" s="250" t="str">
        <f t="shared" si="70"/>
        <v/>
      </c>
      <c r="DJ59" s="249"/>
      <c r="DK59" s="250" t="str">
        <f t="shared" si="70"/>
        <v/>
      </c>
      <c r="DL59" s="249"/>
      <c r="DM59" s="250" t="str">
        <f t="shared" si="70"/>
        <v/>
      </c>
      <c r="DN59" s="249"/>
      <c r="DO59" s="250" t="str">
        <f t="shared" si="70"/>
        <v/>
      </c>
      <c r="DP59" s="136" t="str">
        <f t="shared" si="70"/>
        <v/>
      </c>
      <c r="DQ59" s="136" t="str">
        <f t="shared" si="70"/>
        <v/>
      </c>
      <c r="DR59" s="136"/>
      <c r="DS59" s="194"/>
    </row>
    <row r="60" spans="1:124" ht="11.25" customHeight="1" x14ac:dyDescent="0.2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194"/>
      <c r="AK60" s="194"/>
      <c r="AL60" s="194"/>
      <c r="AM60" s="194"/>
      <c r="AN60" s="194"/>
      <c r="AO60" s="194"/>
      <c r="AP60" s="194"/>
      <c r="AQ60" s="194"/>
      <c r="AR60" s="194"/>
      <c r="AS60" s="194"/>
      <c r="AT60" s="194"/>
      <c r="AU60" s="194"/>
      <c r="AV60" s="194"/>
      <c r="AW60" s="194"/>
      <c r="AX60" s="194"/>
      <c r="AY60" s="194"/>
      <c r="AZ60" s="194"/>
      <c r="BA60" s="194"/>
      <c r="BB60" s="194"/>
      <c r="BC60" s="194"/>
      <c r="BD60" s="194"/>
      <c r="BE60" s="194"/>
      <c r="BF60" s="194"/>
      <c r="BG60" s="194"/>
      <c r="BH60" s="194"/>
      <c r="BI60" s="194"/>
      <c r="BJ60" s="194"/>
      <c r="BK60" s="194"/>
      <c r="BL60" s="194"/>
      <c r="BM60" s="194"/>
      <c r="BN60" s="194"/>
      <c r="BO60" s="194"/>
      <c r="BP60" s="194"/>
      <c r="BQ60" s="194"/>
      <c r="BR60" s="194"/>
      <c r="BS60" s="194"/>
      <c r="BT60" s="194"/>
      <c r="BU60" s="194"/>
      <c r="BV60" s="194"/>
      <c r="BW60" s="194"/>
      <c r="BX60" s="194"/>
      <c r="BY60" s="194"/>
      <c r="BZ60" s="194"/>
      <c r="CA60" s="194"/>
      <c r="CB60" s="194"/>
      <c r="CC60" s="194"/>
      <c r="CD60" s="194"/>
      <c r="CE60" s="194"/>
      <c r="CF60" s="194"/>
      <c r="CG60" s="194"/>
      <c r="CH60" s="194"/>
      <c r="CI60" s="194"/>
      <c r="CJ60" s="194"/>
      <c r="CK60" s="194"/>
      <c r="CL60" s="194"/>
      <c r="CM60" s="194"/>
      <c r="CN60" s="141"/>
      <c r="CO60" s="194"/>
      <c r="CP60" s="194"/>
      <c r="CQ60" s="194"/>
      <c r="CR60" s="194"/>
      <c r="CS60" s="194"/>
      <c r="CT60" s="194"/>
      <c r="CU60" s="194"/>
      <c r="CV60" s="194"/>
      <c r="CW60" s="194"/>
      <c r="CX60" s="194"/>
      <c r="CY60" s="194"/>
      <c r="CZ60" s="194"/>
      <c r="DA60" s="194"/>
      <c r="DB60" s="194"/>
      <c r="DC60" s="194"/>
      <c r="DD60" s="194"/>
      <c r="DE60" s="194"/>
      <c r="DF60" s="194"/>
      <c r="DG60" s="194"/>
      <c r="DH60" s="194"/>
      <c r="DI60" s="194"/>
      <c r="DJ60" s="194"/>
      <c r="DK60" s="194"/>
      <c r="DL60" s="194"/>
      <c r="DM60" s="194"/>
      <c r="DN60" s="194"/>
      <c r="DO60" s="194"/>
      <c r="DP60" s="194"/>
      <c r="DQ60" s="194"/>
      <c r="DR60" s="194"/>
      <c r="DS60" s="194"/>
    </row>
    <row r="61" spans="1:124" ht="11.25" customHeight="1" x14ac:dyDescent="0.2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194"/>
      <c r="AK61" s="194"/>
      <c r="AL61" s="194"/>
      <c r="AM61" s="194"/>
      <c r="AN61" s="194"/>
      <c r="AO61" s="194"/>
      <c r="AP61" s="194"/>
      <c r="AQ61" s="194"/>
      <c r="AR61" s="194"/>
      <c r="AS61" s="194"/>
      <c r="AT61" s="194"/>
      <c r="AU61" s="194"/>
      <c r="AV61" s="194"/>
      <c r="AW61" s="194"/>
      <c r="AX61" s="194"/>
      <c r="AY61" s="194"/>
      <c r="AZ61" s="194"/>
      <c r="BA61" s="194"/>
      <c r="BB61" s="194"/>
      <c r="BC61" s="194"/>
      <c r="BD61" s="194"/>
      <c r="BE61" s="194"/>
      <c r="BF61" s="194"/>
      <c r="BG61" s="194"/>
      <c r="BH61" s="194"/>
      <c r="BI61" s="194"/>
      <c r="BJ61" s="194"/>
      <c r="BK61" s="194"/>
      <c r="BL61" s="194"/>
      <c r="BM61" s="194"/>
      <c r="BN61" s="194"/>
      <c r="BO61" s="194"/>
      <c r="BP61" s="194"/>
      <c r="BQ61" s="194"/>
      <c r="BR61" s="194"/>
      <c r="BS61" s="194"/>
      <c r="BT61" s="194"/>
      <c r="BU61" s="194"/>
      <c r="BV61" s="194"/>
      <c r="BW61" s="194"/>
      <c r="BX61" s="194"/>
      <c r="BY61" s="194"/>
      <c r="BZ61" s="194"/>
      <c r="CA61" s="194"/>
      <c r="CB61" s="194"/>
      <c r="CC61" s="194"/>
      <c r="CD61" s="194"/>
      <c r="CE61" s="194"/>
      <c r="CF61" s="194"/>
      <c r="CG61" s="194"/>
      <c r="CH61" s="194"/>
      <c r="CI61" s="194"/>
      <c r="CJ61" s="194"/>
      <c r="CK61" s="194"/>
      <c r="CL61" s="194"/>
      <c r="CM61" s="194"/>
      <c r="CN61" s="141"/>
      <c r="CO61" s="194"/>
      <c r="CP61" s="194"/>
      <c r="CQ61" s="194"/>
      <c r="CR61" s="194"/>
      <c r="CS61" s="194"/>
      <c r="CT61" s="194"/>
      <c r="CU61" s="194"/>
      <c r="CV61" s="194"/>
      <c r="CW61" s="194"/>
      <c r="CX61" s="194"/>
      <c r="CY61" s="194"/>
      <c r="CZ61" s="194"/>
      <c r="DA61" s="194"/>
      <c r="DB61" s="194"/>
      <c r="DC61" s="194"/>
      <c r="DD61" s="194"/>
      <c r="DE61" s="194"/>
      <c r="DF61" s="194"/>
      <c r="DG61" s="194"/>
      <c r="DH61" s="194"/>
      <c r="DI61" s="194"/>
      <c r="DJ61" s="194"/>
      <c r="DK61" s="194"/>
      <c r="DL61" s="194"/>
      <c r="DM61" s="194"/>
      <c r="DN61" s="194"/>
      <c r="DO61" s="194"/>
      <c r="DP61" s="194"/>
      <c r="DQ61" s="194"/>
      <c r="DR61" s="194"/>
      <c r="DS61" s="194"/>
    </row>
    <row r="62" spans="1:124" ht="11.25" customHeight="1" x14ac:dyDescent="0.2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194"/>
      <c r="AK62" s="194"/>
      <c r="AL62" s="194"/>
      <c r="AM62" s="194"/>
      <c r="AN62" s="194"/>
      <c r="AO62" s="194"/>
      <c r="AP62" s="194"/>
      <c r="AQ62" s="194"/>
      <c r="AR62" s="194"/>
      <c r="AS62" s="194"/>
      <c r="AT62" s="194"/>
      <c r="AU62" s="194"/>
      <c r="AV62" s="194"/>
      <c r="AW62" s="194"/>
      <c r="AX62" s="194"/>
      <c r="AY62" s="194"/>
      <c r="AZ62" s="194"/>
      <c r="BA62" s="194"/>
      <c r="BB62" s="194"/>
      <c r="BC62" s="194"/>
      <c r="BD62" s="194"/>
      <c r="BE62" s="194"/>
      <c r="BF62" s="194"/>
      <c r="BG62" s="194"/>
      <c r="BH62" s="194"/>
      <c r="BI62" s="194"/>
      <c r="BJ62" s="194"/>
      <c r="BK62" s="194"/>
      <c r="BL62" s="194"/>
      <c r="BM62" s="194"/>
      <c r="BN62" s="194"/>
      <c r="BO62" s="194"/>
      <c r="BP62" s="194"/>
      <c r="BQ62" s="194"/>
      <c r="BR62" s="194"/>
      <c r="BS62" s="194"/>
      <c r="BT62" s="194"/>
      <c r="BU62" s="194"/>
      <c r="BV62" s="194"/>
      <c r="BW62" s="194"/>
      <c r="BX62" s="194"/>
      <c r="BY62" s="194"/>
      <c r="BZ62" s="194"/>
      <c r="CA62" s="194"/>
      <c r="CB62" s="194"/>
      <c r="CC62" s="194"/>
      <c r="CD62" s="194"/>
      <c r="CE62" s="194"/>
      <c r="CF62" s="194"/>
      <c r="CG62" s="194"/>
      <c r="CH62" s="194"/>
      <c r="CI62" s="194"/>
      <c r="CJ62" s="194"/>
      <c r="CK62" s="194"/>
      <c r="CL62" s="194"/>
      <c r="CM62" s="194"/>
      <c r="CN62" s="141"/>
      <c r="CO62" s="194"/>
      <c r="CP62" s="194"/>
      <c r="CQ62" s="194"/>
      <c r="CR62" s="194"/>
      <c r="CS62" s="194"/>
      <c r="CT62" s="194"/>
      <c r="CU62" s="194"/>
      <c r="CV62" s="194"/>
      <c r="CW62" s="194"/>
      <c r="CX62" s="194"/>
      <c r="CY62" s="194"/>
      <c r="CZ62" s="194"/>
      <c r="DA62" s="194"/>
      <c r="DB62" s="194"/>
      <c r="DC62" s="194"/>
      <c r="DD62" s="194"/>
      <c r="DE62" s="194"/>
      <c r="DF62" s="194"/>
      <c r="DG62" s="194"/>
      <c r="DH62" s="194"/>
      <c r="DI62" s="194"/>
      <c r="DJ62" s="194"/>
      <c r="DK62" s="194"/>
      <c r="DL62" s="194"/>
      <c r="DM62" s="194"/>
      <c r="DN62" s="194"/>
      <c r="DO62" s="194"/>
      <c r="DP62" s="194"/>
      <c r="DQ62" s="194"/>
      <c r="DR62" s="194"/>
      <c r="DS62" s="194"/>
    </row>
    <row r="63" spans="1:124" ht="11.25" customHeight="1" x14ac:dyDescent="0.2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194"/>
      <c r="AK63" s="194"/>
      <c r="AL63" s="194"/>
      <c r="AM63" s="194"/>
      <c r="AN63" s="194"/>
      <c r="AO63" s="194"/>
      <c r="AP63" s="194"/>
      <c r="AQ63" s="194"/>
      <c r="AR63" s="194"/>
      <c r="AS63" s="194"/>
      <c r="AT63" s="194"/>
      <c r="AU63" s="194"/>
      <c r="AV63" s="194"/>
      <c r="AW63" s="194"/>
      <c r="AX63" s="194"/>
      <c r="AY63" s="194"/>
      <c r="AZ63" s="194"/>
      <c r="BA63" s="194"/>
      <c r="BB63" s="194"/>
      <c r="BC63" s="194"/>
      <c r="BD63" s="194"/>
      <c r="BE63" s="194"/>
      <c r="BF63" s="194"/>
      <c r="BG63" s="194"/>
      <c r="BH63" s="194"/>
      <c r="BI63" s="194"/>
      <c r="BJ63" s="194"/>
      <c r="BK63" s="194"/>
      <c r="BL63" s="194"/>
      <c r="BM63" s="194"/>
      <c r="BN63" s="194"/>
      <c r="BO63" s="194"/>
      <c r="BP63" s="194"/>
      <c r="BQ63" s="194"/>
      <c r="BR63" s="194"/>
      <c r="BS63" s="194"/>
      <c r="BT63" s="194"/>
      <c r="BU63" s="194"/>
      <c r="BV63" s="194"/>
      <c r="BW63" s="194"/>
      <c r="BX63" s="194"/>
      <c r="BY63" s="194"/>
      <c r="BZ63" s="194"/>
      <c r="CA63" s="194"/>
      <c r="CB63" s="194"/>
      <c r="CC63" s="194"/>
      <c r="CD63" s="194"/>
      <c r="CE63" s="194"/>
      <c r="CF63" s="194"/>
      <c r="CG63" s="194"/>
      <c r="CH63" s="194"/>
      <c r="CI63" s="194"/>
      <c r="CJ63" s="194"/>
      <c r="CK63" s="194"/>
      <c r="CL63" s="194"/>
      <c r="CM63" s="194"/>
      <c r="CN63" s="138"/>
      <c r="CO63" s="194"/>
      <c r="CP63" s="194"/>
      <c r="CQ63" s="194"/>
      <c r="CR63" s="194"/>
      <c r="CS63" s="194"/>
      <c r="CT63" s="194"/>
      <c r="CU63" s="194"/>
      <c r="CV63" s="194"/>
      <c r="CW63" s="194"/>
      <c r="CX63" s="194"/>
      <c r="CY63" s="194"/>
      <c r="CZ63" s="194"/>
      <c r="DA63" s="194"/>
      <c r="DB63" s="194"/>
      <c r="DC63" s="194"/>
      <c r="DD63" s="194"/>
      <c r="DE63" s="194"/>
      <c r="DF63" s="194"/>
      <c r="DG63" s="194"/>
      <c r="DH63" s="194"/>
      <c r="DI63" s="194"/>
      <c r="DJ63" s="194"/>
      <c r="DK63" s="194"/>
      <c r="DL63" s="194"/>
      <c r="DM63" s="194"/>
      <c r="DN63" s="194"/>
      <c r="DO63" s="194"/>
      <c r="DP63" s="194"/>
      <c r="DQ63" s="194"/>
      <c r="DR63" s="194"/>
      <c r="DS63" s="194"/>
    </row>
    <row r="64" spans="1:124" ht="11.25" customHeight="1" x14ac:dyDescent="0.2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194"/>
      <c r="AK64" s="194"/>
      <c r="AL64" s="194"/>
      <c r="AM64" s="194"/>
      <c r="AN64" s="194"/>
      <c r="AO64" s="194"/>
      <c r="AP64" s="194"/>
      <c r="AQ64" s="194"/>
      <c r="AR64" s="194"/>
      <c r="AS64" s="194"/>
      <c r="AT64" s="194"/>
      <c r="AU64" s="194"/>
      <c r="AV64" s="194"/>
      <c r="AW64" s="194"/>
      <c r="AX64" s="194"/>
      <c r="AY64" s="194"/>
      <c r="AZ64" s="194"/>
      <c r="BA64" s="194"/>
      <c r="BB64" s="194"/>
      <c r="BC64" s="194"/>
      <c r="BD64" s="194"/>
      <c r="BE64" s="194"/>
      <c r="BF64" s="194"/>
      <c r="BG64" s="194"/>
      <c r="BH64" s="194"/>
      <c r="BI64" s="194"/>
      <c r="BJ64" s="194"/>
      <c r="BK64" s="194"/>
      <c r="BL64" s="194"/>
      <c r="BM64" s="194"/>
      <c r="BN64" s="194"/>
      <c r="BO64" s="194"/>
      <c r="BP64" s="194"/>
      <c r="BQ64" s="194"/>
      <c r="BR64" s="194"/>
      <c r="BS64" s="194"/>
      <c r="BT64" s="194"/>
      <c r="BU64" s="194"/>
      <c r="BV64" s="194"/>
      <c r="BW64" s="194"/>
      <c r="BX64" s="194"/>
      <c r="BY64" s="194"/>
      <c r="BZ64" s="194"/>
      <c r="CA64" s="194"/>
      <c r="CB64" s="194"/>
      <c r="CC64" s="194"/>
      <c r="CD64" s="194"/>
      <c r="CE64" s="194"/>
      <c r="CF64" s="194"/>
      <c r="CG64" s="194"/>
      <c r="CH64" s="194"/>
      <c r="CI64" s="194"/>
      <c r="CJ64" s="194"/>
      <c r="CK64" s="194"/>
      <c r="CL64" s="194"/>
      <c r="CM64" s="194"/>
      <c r="CN64" s="138"/>
      <c r="CO64" s="194"/>
      <c r="CP64" s="194"/>
      <c r="CQ64" s="194"/>
      <c r="CR64" s="194"/>
      <c r="CS64" s="194"/>
      <c r="CT64" s="194"/>
      <c r="CU64" s="194"/>
      <c r="CV64" s="194"/>
      <c r="CW64" s="194"/>
      <c r="CX64" s="194"/>
      <c r="CY64" s="194"/>
      <c r="CZ64" s="194"/>
      <c r="DA64" s="194"/>
      <c r="DB64" s="194"/>
      <c r="DC64" s="194"/>
      <c r="DD64" s="194"/>
      <c r="DE64" s="194"/>
      <c r="DF64" s="194"/>
      <c r="DG64" s="194"/>
      <c r="DH64" s="194"/>
      <c r="DI64" s="194"/>
      <c r="DJ64" s="194"/>
      <c r="DK64" s="194"/>
      <c r="DL64" s="194"/>
      <c r="DM64" s="194"/>
      <c r="DN64" s="194"/>
      <c r="DO64" s="194"/>
      <c r="DP64" s="194"/>
      <c r="DQ64" s="194"/>
      <c r="DR64" s="194"/>
      <c r="DS64" s="194"/>
    </row>
    <row r="65" spans="1:123" ht="11.25" customHeight="1" x14ac:dyDescent="0.2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194"/>
      <c r="BA65" s="194"/>
      <c r="BB65" s="194"/>
      <c r="BC65" s="194"/>
      <c r="BD65" s="194"/>
      <c r="BE65" s="194"/>
      <c r="BF65" s="194"/>
      <c r="BG65" s="194"/>
      <c r="BH65" s="194"/>
      <c r="BI65" s="194"/>
      <c r="BJ65" s="194"/>
      <c r="BK65" s="194"/>
      <c r="BL65" s="194"/>
      <c r="BM65" s="194"/>
      <c r="BN65" s="194"/>
      <c r="BO65" s="194"/>
      <c r="BP65" s="194"/>
      <c r="BQ65" s="194"/>
      <c r="BR65" s="194"/>
      <c r="BS65" s="194"/>
      <c r="BT65" s="194"/>
      <c r="BU65" s="194"/>
      <c r="BV65" s="194"/>
      <c r="BW65" s="194"/>
      <c r="BX65" s="194"/>
      <c r="BY65" s="194"/>
      <c r="BZ65" s="194"/>
      <c r="CA65" s="194"/>
      <c r="CB65" s="194"/>
      <c r="CC65" s="194"/>
      <c r="CD65" s="194"/>
      <c r="CE65" s="194"/>
      <c r="CF65" s="194"/>
      <c r="CG65" s="194"/>
      <c r="CH65" s="194"/>
      <c r="CI65" s="194"/>
      <c r="CJ65" s="194"/>
      <c r="CK65" s="194"/>
      <c r="CL65" s="194"/>
      <c r="CM65" s="194"/>
      <c r="CN65" s="138"/>
      <c r="CO65" s="194"/>
      <c r="CP65" s="194"/>
      <c r="CQ65" s="194"/>
      <c r="CR65" s="194"/>
      <c r="CS65" s="194"/>
      <c r="CT65" s="194"/>
      <c r="CU65" s="194"/>
      <c r="CV65" s="194"/>
      <c r="CW65" s="194"/>
      <c r="CX65" s="194"/>
      <c r="CY65" s="194"/>
      <c r="CZ65" s="194"/>
      <c r="DA65" s="194"/>
      <c r="DB65" s="194"/>
      <c r="DC65" s="194"/>
      <c r="DD65" s="194"/>
      <c r="DE65" s="194"/>
      <c r="DF65" s="194"/>
      <c r="DG65" s="194"/>
      <c r="DH65" s="194"/>
      <c r="DI65" s="194"/>
      <c r="DJ65" s="194"/>
      <c r="DK65" s="194"/>
      <c r="DL65" s="194"/>
      <c r="DM65" s="194"/>
      <c r="DN65" s="194"/>
      <c r="DO65" s="194"/>
      <c r="DP65" s="194"/>
      <c r="DQ65" s="194"/>
      <c r="DR65" s="194"/>
      <c r="DS65" s="194"/>
    </row>
    <row r="66" spans="1:123" ht="11.25" customHeight="1" x14ac:dyDescent="0.2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194"/>
      <c r="BA66" s="194"/>
      <c r="BB66" s="194"/>
      <c r="BC66" s="194"/>
      <c r="BD66" s="194"/>
      <c r="BE66" s="194"/>
      <c r="BF66" s="194"/>
      <c r="BG66" s="194"/>
      <c r="BH66" s="194"/>
      <c r="BI66" s="194"/>
      <c r="BJ66" s="194"/>
      <c r="BK66" s="194"/>
      <c r="BL66" s="194"/>
      <c r="BM66" s="194"/>
      <c r="BN66" s="194"/>
      <c r="BO66" s="194"/>
      <c r="BP66" s="194"/>
      <c r="BQ66" s="194"/>
      <c r="BR66" s="194"/>
      <c r="BS66" s="194"/>
      <c r="BT66" s="194"/>
      <c r="BU66" s="194"/>
      <c r="BV66" s="194"/>
      <c r="BW66" s="194"/>
      <c r="BX66" s="194"/>
      <c r="BY66" s="194"/>
      <c r="BZ66" s="194"/>
      <c r="CA66" s="194"/>
      <c r="CB66" s="194"/>
      <c r="CC66" s="194"/>
      <c r="CD66" s="194"/>
      <c r="CE66" s="194"/>
      <c r="CF66" s="194"/>
      <c r="CG66" s="194"/>
      <c r="CH66" s="194"/>
      <c r="CI66" s="194"/>
      <c r="CJ66" s="194"/>
      <c r="CK66" s="194"/>
      <c r="CL66" s="194"/>
      <c r="CM66" s="194"/>
      <c r="CN66" s="138"/>
      <c r="CO66" s="194"/>
      <c r="CP66" s="194"/>
      <c r="CQ66" s="194"/>
      <c r="CR66" s="194"/>
      <c r="CS66" s="194"/>
      <c r="CT66" s="194"/>
      <c r="CU66" s="194"/>
      <c r="CV66" s="194"/>
      <c r="CW66" s="194"/>
      <c r="CX66" s="194"/>
      <c r="CY66" s="194"/>
      <c r="CZ66" s="194"/>
      <c r="DA66" s="194"/>
      <c r="DB66" s="194"/>
      <c r="DC66" s="194"/>
      <c r="DD66" s="194"/>
      <c r="DE66" s="194"/>
      <c r="DF66" s="194"/>
      <c r="DG66" s="194"/>
      <c r="DH66" s="194"/>
      <c r="DI66" s="194"/>
      <c r="DJ66" s="194"/>
      <c r="DK66" s="194"/>
      <c r="DL66" s="194"/>
      <c r="DM66" s="194"/>
      <c r="DN66" s="194"/>
      <c r="DO66" s="194"/>
      <c r="DP66" s="194"/>
      <c r="DQ66" s="194"/>
      <c r="DR66" s="194"/>
      <c r="DS66" s="194"/>
    </row>
    <row r="67" spans="1:123" ht="11.25" customHeight="1" x14ac:dyDescent="0.2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194"/>
      <c r="BA67" s="194"/>
      <c r="BB67" s="194"/>
      <c r="BC67" s="194"/>
      <c r="BD67" s="194"/>
      <c r="BE67" s="194"/>
      <c r="BF67" s="194"/>
      <c r="BG67" s="194"/>
      <c r="BH67" s="194"/>
      <c r="BI67" s="194"/>
      <c r="BJ67" s="194"/>
      <c r="BK67" s="194"/>
      <c r="BL67" s="194"/>
      <c r="BM67" s="194"/>
      <c r="BN67" s="194"/>
      <c r="BO67" s="194"/>
      <c r="BP67" s="194"/>
      <c r="BQ67" s="194"/>
      <c r="BR67" s="194"/>
      <c r="BS67" s="194"/>
      <c r="BT67" s="194"/>
      <c r="BU67" s="194"/>
      <c r="BV67" s="194"/>
      <c r="BW67" s="194"/>
      <c r="BX67" s="194"/>
      <c r="BY67" s="194"/>
      <c r="BZ67" s="194"/>
      <c r="CA67" s="194"/>
      <c r="CB67" s="194"/>
      <c r="CC67" s="194"/>
      <c r="CD67" s="194"/>
      <c r="CE67" s="194"/>
      <c r="CF67" s="194"/>
      <c r="CG67" s="194"/>
      <c r="CH67" s="194"/>
      <c r="CI67" s="194"/>
      <c r="CJ67" s="194"/>
      <c r="CK67" s="194"/>
      <c r="CL67" s="194"/>
      <c r="CM67" s="194"/>
      <c r="CN67" s="138"/>
      <c r="CO67" s="194"/>
      <c r="CP67" s="194"/>
      <c r="CQ67" s="194"/>
      <c r="CR67" s="194"/>
      <c r="CS67" s="194"/>
      <c r="CT67" s="194"/>
      <c r="CU67" s="194"/>
      <c r="CV67" s="194"/>
      <c r="CW67" s="194"/>
      <c r="CX67" s="194"/>
      <c r="CY67" s="194"/>
      <c r="CZ67" s="194"/>
      <c r="DA67" s="194"/>
      <c r="DB67" s="194"/>
      <c r="DC67" s="194"/>
      <c r="DD67" s="194"/>
      <c r="DE67" s="194"/>
      <c r="DF67" s="194"/>
      <c r="DG67" s="194"/>
      <c r="DH67" s="194"/>
      <c r="DI67" s="194"/>
      <c r="DJ67" s="194"/>
      <c r="DK67" s="194"/>
      <c r="DL67" s="194"/>
      <c r="DM67" s="194"/>
      <c r="DN67" s="194"/>
      <c r="DO67" s="194"/>
      <c r="DP67" s="194"/>
      <c r="DQ67" s="194"/>
      <c r="DR67" s="194"/>
      <c r="DS67" s="194"/>
    </row>
    <row r="68" spans="1:123" ht="11.25" customHeight="1" x14ac:dyDescent="0.2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194"/>
      <c r="BA68" s="194"/>
      <c r="BB68" s="194"/>
      <c r="BC68" s="194"/>
      <c r="BD68" s="194"/>
      <c r="BE68" s="194"/>
      <c r="BF68" s="194"/>
      <c r="BG68" s="194"/>
      <c r="BH68" s="194"/>
      <c r="BI68" s="194"/>
      <c r="BJ68" s="194"/>
      <c r="BK68" s="194"/>
      <c r="BL68" s="194"/>
      <c r="BM68" s="194"/>
      <c r="BN68" s="194"/>
      <c r="BO68" s="194"/>
      <c r="BP68" s="194"/>
      <c r="BQ68" s="194"/>
      <c r="BR68" s="194"/>
      <c r="BS68" s="194"/>
      <c r="BT68" s="194"/>
      <c r="BU68" s="194"/>
      <c r="BV68" s="194"/>
      <c r="BW68" s="194"/>
      <c r="BX68" s="194"/>
      <c r="BY68" s="194"/>
      <c r="BZ68" s="194"/>
      <c r="CA68" s="194"/>
      <c r="CB68" s="194"/>
      <c r="CC68" s="194"/>
      <c r="CD68" s="194"/>
      <c r="CE68" s="194"/>
      <c r="CF68" s="194"/>
      <c r="CG68" s="194"/>
      <c r="CH68" s="194"/>
      <c r="CI68" s="194"/>
      <c r="CJ68" s="194"/>
      <c r="CK68" s="194"/>
      <c r="CL68" s="194"/>
      <c r="CM68" s="194"/>
      <c r="CN68" s="138"/>
      <c r="CO68" s="194"/>
      <c r="CP68" s="194"/>
      <c r="CQ68" s="194"/>
      <c r="CR68" s="194"/>
      <c r="CS68" s="194"/>
      <c r="CT68" s="194"/>
      <c r="CU68" s="194"/>
      <c r="CV68" s="194"/>
      <c r="CW68" s="194"/>
      <c r="CX68" s="194"/>
      <c r="CY68" s="194"/>
      <c r="CZ68" s="194"/>
      <c r="DA68" s="194"/>
      <c r="DB68" s="194"/>
      <c r="DC68" s="194"/>
      <c r="DD68" s="194"/>
      <c r="DE68" s="194"/>
      <c r="DF68" s="194"/>
      <c r="DG68" s="194"/>
      <c r="DH68" s="194"/>
      <c r="DI68" s="194"/>
      <c r="DJ68" s="194"/>
      <c r="DK68" s="194"/>
      <c r="DL68" s="194"/>
      <c r="DM68" s="194"/>
      <c r="DN68" s="194"/>
      <c r="DO68" s="194"/>
      <c r="DP68" s="194"/>
      <c r="DQ68" s="194"/>
      <c r="DR68" s="194"/>
      <c r="DS68" s="194"/>
    </row>
    <row r="69" spans="1:123" ht="11.25" customHeight="1" x14ac:dyDescent="0.2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194"/>
      <c r="BA69" s="194"/>
      <c r="BB69" s="194"/>
      <c r="BC69" s="194"/>
      <c r="BD69" s="194"/>
      <c r="BE69" s="194"/>
      <c r="BF69" s="194"/>
      <c r="BG69" s="194"/>
      <c r="BH69" s="194"/>
      <c r="BI69" s="194"/>
      <c r="BJ69" s="194"/>
      <c r="BK69" s="194"/>
      <c r="BL69" s="194"/>
      <c r="BM69" s="194"/>
      <c r="BN69" s="194"/>
      <c r="BO69" s="194"/>
      <c r="BP69" s="194"/>
      <c r="BQ69" s="194"/>
      <c r="BR69" s="194"/>
      <c r="BS69" s="194"/>
      <c r="BT69" s="194"/>
      <c r="BU69" s="194"/>
      <c r="BV69" s="194"/>
      <c r="BW69" s="194"/>
      <c r="BX69" s="194"/>
      <c r="BY69" s="194"/>
      <c r="BZ69" s="194"/>
      <c r="CA69" s="194"/>
      <c r="CB69" s="194"/>
      <c r="CC69" s="194"/>
      <c r="CD69" s="194"/>
      <c r="CE69" s="194"/>
      <c r="CF69" s="194"/>
      <c r="CG69" s="194"/>
      <c r="CH69" s="194"/>
      <c r="CI69" s="194"/>
      <c r="CJ69" s="194"/>
      <c r="CK69" s="194"/>
      <c r="CL69" s="194"/>
      <c r="CM69" s="194"/>
      <c r="CN69" s="138"/>
      <c r="CO69" s="194"/>
      <c r="CP69" s="194"/>
      <c r="CQ69" s="194"/>
      <c r="CR69" s="194"/>
      <c r="CS69" s="194"/>
      <c r="CT69" s="194"/>
      <c r="CU69" s="194"/>
      <c r="CV69" s="194"/>
      <c r="CW69" s="194"/>
      <c r="CX69" s="194"/>
      <c r="CY69" s="194"/>
      <c r="CZ69" s="194"/>
      <c r="DA69" s="194"/>
      <c r="DB69" s="194"/>
      <c r="DC69" s="194"/>
      <c r="DD69" s="194"/>
      <c r="DE69" s="194"/>
      <c r="DF69" s="194"/>
      <c r="DG69" s="194"/>
      <c r="DH69" s="194"/>
      <c r="DI69" s="194"/>
      <c r="DJ69" s="194"/>
      <c r="DK69" s="194"/>
      <c r="DL69" s="194"/>
      <c r="DM69" s="194"/>
      <c r="DN69" s="194"/>
      <c r="DO69" s="194"/>
      <c r="DP69" s="194"/>
      <c r="DQ69" s="194"/>
      <c r="DR69" s="194"/>
      <c r="DS69" s="194"/>
    </row>
    <row r="70" spans="1:123" ht="11.25" customHeight="1" x14ac:dyDescent="0.2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94"/>
      <c r="BJ70" s="194"/>
      <c r="BK70" s="194"/>
      <c r="BL70" s="194"/>
      <c r="BM70" s="194"/>
      <c r="BN70" s="194"/>
      <c r="BO70" s="194"/>
      <c r="BP70" s="194"/>
      <c r="BQ70" s="194"/>
      <c r="BR70" s="194"/>
      <c r="BS70" s="194"/>
      <c r="BT70" s="194"/>
      <c r="BU70" s="194"/>
      <c r="BV70" s="194"/>
      <c r="BW70" s="194"/>
      <c r="BX70" s="194"/>
      <c r="BY70" s="194"/>
      <c r="BZ70" s="194"/>
      <c r="CA70" s="194"/>
      <c r="CB70" s="194"/>
      <c r="CC70" s="194"/>
      <c r="CD70" s="194"/>
      <c r="CE70" s="194"/>
      <c r="CF70" s="194"/>
      <c r="CG70" s="194"/>
      <c r="CH70" s="194"/>
      <c r="CI70" s="194"/>
      <c r="CJ70" s="194"/>
      <c r="CK70" s="194"/>
      <c r="CL70" s="194"/>
      <c r="CM70" s="194"/>
      <c r="CN70" s="138"/>
      <c r="CO70" s="194"/>
      <c r="CP70" s="194"/>
      <c r="CQ70" s="194"/>
      <c r="CR70" s="194"/>
      <c r="CS70" s="194"/>
      <c r="CT70" s="194"/>
      <c r="CU70" s="194"/>
      <c r="CV70" s="194"/>
      <c r="CW70" s="194"/>
      <c r="CX70" s="194"/>
      <c r="CY70" s="194"/>
      <c r="CZ70" s="194"/>
      <c r="DA70" s="194"/>
      <c r="DB70" s="194"/>
      <c r="DC70" s="194"/>
      <c r="DD70" s="194"/>
      <c r="DE70" s="194"/>
      <c r="DF70" s="194"/>
      <c r="DG70" s="194"/>
      <c r="DH70" s="194"/>
      <c r="DI70" s="194"/>
      <c r="DJ70" s="194"/>
      <c r="DK70" s="194"/>
      <c r="DL70" s="194"/>
      <c r="DM70" s="194"/>
      <c r="DN70" s="194"/>
      <c r="DO70" s="194"/>
      <c r="DP70" s="194"/>
      <c r="DQ70" s="194"/>
      <c r="DR70" s="194"/>
      <c r="DS70" s="194"/>
    </row>
    <row r="71" spans="1:123" ht="11.25" customHeight="1" x14ac:dyDescent="0.2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194"/>
      <c r="BA71" s="194"/>
      <c r="BB71" s="194"/>
      <c r="BC71" s="194"/>
      <c r="BD71" s="194"/>
      <c r="BE71" s="194"/>
      <c r="BF71" s="194"/>
      <c r="BG71" s="194"/>
      <c r="BH71" s="194"/>
      <c r="BI71" s="194"/>
      <c r="BJ71" s="194"/>
      <c r="BK71" s="194"/>
      <c r="BL71" s="194"/>
      <c r="BM71" s="194"/>
      <c r="BN71" s="194"/>
      <c r="BO71" s="194"/>
      <c r="BP71" s="194"/>
      <c r="BQ71" s="194"/>
      <c r="BR71" s="194"/>
      <c r="BS71" s="194"/>
      <c r="BT71" s="194"/>
      <c r="BU71" s="194"/>
      <c r="BV71" s="194"/>
      <c r="BW71" s="194"/>
      <c r="BX71" s="194"/>
      <c r="BY71" s="194"/>
      <c r="BZ71" s="194"/>
      <c r="CA71" s="194"/>
      <c r="CB71" s="194"/>
      <c r="CC71" s="194"/>
      <c r="CD71" s="194"/>
      <c r="CE71" s="194"/>
      <c r="CF71" s="194"/>
      <c r="CG71" s="194"/>
      <c r="CH71" s="194"/>
      <c r="CI71" s="194"/>
      <c r="CJ71" s="194"/>
      <c r="CK71" s="194"/>
      <c r="CL71" s="194"/>
      <c r="CM71" s="194"/>
      <c r="CN71" s="138"/>
      <c r="CO71" s="194"/>
      <c r="CP71" s="194"/>
      <c r="CQ71" s="194"/>
      <c r="CR71" s="194"/>
      <c r="CS71" s="194"/>
      <c r="CT71" s="194"/>
      <c r="CU71" s="194"/>
      <c r="CV71" s="194"/>
      <c r="CW71" s="194"/>
      <c r="CX71" s="194"/>
      <c r="CY71" s="194"/>
      <c r="CZ71" s="194"/>
      <c r="DA71" s="194"/>
      <c r="DB71" s="194"/>
      <c r="DC71" s="194"/>
      <c r="DD71" s="194"/>
      <c r="DE71" s="194"/>
      <c r="DF71" s="194"/>
      <c r="DG71" s="194"/>
      <c r="DH71" s="194"/>
      <c r="DI71" s="194"/>
      <c r="DJ71" s="194"/>
      <c r="DK71" s="194"/>
      <c r="DL71" s="194"/>
      <c r="DM71" s="194"/>
      <c r="DN71" s="194"/>
      <c r="DO71" s="194"/>
      <c r="DP71" s="194"/>
      <c r="DQ71" s="194"/>
      <c r="DR71" s="194"/>
      <c r="DS71" s="194"/>
    </row>
    <row r="72" spans="1:123" ht="11.25" customHeight="1" x14ac:dyDescent="0.2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94"/>
      <c r="BK72" s="194"/>
      <c r="BL72" s="194"/>
      <c r="BM72" s="194"/>
      <c r="BN72" s="194"/>
      <c r="BO72" s="194"/>
      <c r="BP72" s="194"/>
      <c r="BQ72" s="194"/>
      <c r="BR72" s="194"/>
      <c r="BS72" s="194"/>
      <c r="BT72" s="194"/>
      <c r="BU72" s="194"/>
      <c r="BV72" s="194"/>
      <c r="BW72" s="194"/>
      <c r="BX72" s="194"/>
      <c r="BY72" s="194"/>
      <c r="BZ72" s="194"/>
      <c r="CA72" s="194"/>
      <c r="CB72" s="194"/>
      <c r="CC72" s="194"/>
      <c r="CD72" s="194"/>
      <c r="CE72" s="194"/>
      <c r="CF72" s="194"/>
      <c r="CG72" s="194"/>
      <c r="CH72" s="194"/>
      <c r="CI72" s="194"/>
      <c r="CJ72" s="194"/>
      <c r="CK72" s="194"/>
      <c r="CL72" s="194"/>
      <c r="CM72" s="194"/>
      <c r="CN72" s="138"/>
      <c r="CO72" s="194"/>
      <c r="CP72" s="194"/>
      <c r="CQ72" s="194"/>
      <c r="CR72" s="194"/>
      <c r="CS72" s="194"/>
      <c r="CT72" s="194"/>
      <c r="CU72" s="194"/>
      <c r="CV72" s="194"/>
      <c r="CW72" s="194"/>
      <c r="CX72" s="194"/>
      <c r="CY72" s="194"/>
      <c r="CZ72" s="194"/>
      <c r="DA72" s="194"/>
      <c r="DB72" s="194"/>
      <c r="DC72" s="194"/>
      <c r="DD72" s="194"/>
      <c r="DE72" s="194"/>
      <c r="DF72" s="194"/>
      <c r="DG72" s="194"/>
      <c r="DH72" s="194"/>
      <c r="DI72" s="194"/>
      <c r="DJ72" s="194"/>
      <c r="DK72" s="194"/>
      <c r="DL72" s="194"/>
      <c r="DM72" s="194"/>
      <c r="DN72" s="194"/>
      <c r="DO72" s="194"/>
      <c r="DP72" s="194"/>
      <c r="DQ72" s="194"/>
      <c r="DR72" s="194"/>
      <c r="DS72" s="194"/>
    </row>
    <row r="73" spans="1:123" ht="11.25" customHeight="1" x14ac:dyDescent="0.2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194"/>
      <c r="BA73" s="194"/>
      <c r="BB73" s="194"/>
      <c r="BC73" s="194"/>
      <c r="BD73" s="194"/>
      <c r="BE73" s="194"/>
      <c r="BF73" s="194"/>
      <c r="BG73" s="194"/>
      <c r="BH73" s="194"/>
      <c r="BI73" s="194"/>
      <c r="BJ73" s="194"/>
      <c r="BK73" s="194"/>
      <c r="BL73" s="194"/>
      <c r="BM73" s="194"/>
      <c r="BN73" s="194"/>
      <c r="BO73" s="194"/>
      <c r="BP73" s="194"/>
      <c r="BQ73" s="194"/>
      <c r="BR73" s="194"/>
      <c r="BS73" s="194"/>
      <c r="BT73" s="194"/>
      <c r="BU73" s="194"/>
      <c r="BV73" s="194"/>
      <c r="BW73" s="194"/>
      <c r="BX73" s="194"/>
      <c r="BY73" s="194"/>
      <c r="BZ73" s="194"/>
      <c r="CA73" s="194"/>
      <c r="CB73" s="194"/>
      <c r="CC73" s="194"/>
      <c r="CD73" s="194"/>
      <c r="CE73" s="194"/>
      <c r="CF73" s="194"/>
      <c r="CG73" s="194"/>
      <c r="CH73" s="194"/>
      <c r="CI73" s="194"/>
      <c r="CJ73" s="194"/>
      <c r="CK73" s="194"/>
      <c r="CL73" s="194"/>
      <c r="CM73" s="194"/>
      <c r="CN73" s="138"/>
      <c r="CO73" s="194"/>
      <c r="CP73" s="194"/>
      <c r="CQ73" s="194"/>
      <c r="CR73" s="194"/>
      <c r="CS73" s="194"/>
      <c r="CT73" s="194"/>
      <c r="CU73" s="194"/>
      <c r="CV73" s="194"/>
      <c r="CW73" s="194"/>
      <c r="CX73" s="194"/>
      <c r="CY73" s="194"/>
      <c r="CZ73" s="194"/>
      <c r="DA73" s="194"/>
      <c r="DB73" s="194"/>
      <c r="DC73" s="194"/>
      <c r="DD73" s="194"/>
      <c r="DE73" s="194"/>
      <c r="DF73" s="194"/>
      <c r="DG73" s="194"/>
      <c r="DH73" s="194"/>
      <c r="DI73" s="194"/>
      <c r="DJ73" s="194"/>
      <c r="DK73" s="194"/>
      <c r="DL73" s="194"/>
      <c r="DM73" s="194"/>
      <c r="DN73" s="194"/>
      <c r="DO73" s="194"/>
      <c r="DP73" s="194"/>
      <c r="DQ73" s="194"/>
      <c r="DR73" s="194"/>
      <c r="DS73" s="194"/>
    </row>
    <row r="74" spans="1:123" ht="11.25" customHeight="1" x14ac:dyDescent="0.2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194"/>
      <c r="BA74" s="194"/>
      <c r="BB74" s="194"/>
      <c r="BC74" s="194"/>
      <c r="BD74" s="194"/>
      <c r="BE74" s="194"/>
      <c r="BF74" s="194"/>
      <c r="BG74" s="194"/>
      <c r="BH74" s="194"/>
      <c r="BI74" s="194"/>
      <c r="BJ74" s="194"/>
      <c r="BK74" s="194"/>
      <c r="BL74" s="194"/>
      <c r="BM74" s="194"/>
      <c r="BN74" s="194"/>
      <c r="BO74" s="194"/>
      <c r="BP74" s="194"/>
      <c r="BQ74" s="194"/>
      <c r="BR74" s="194"/>
      <c r="BS74" s="194"/>
      <c r="BT74" s="194"/>
      <c r="BU74" s="194"/>
      <c r="BV74" s="194"/>
      <c r="BW74" s="194"/>
      <c r="BX74" s="194"/>
      <c r="BY74" s="194"/>
      <c r="BZ74" s="194"/>
      <c r="CA74" s="194"/>
      <c r="CB74" s="194"/>
      <c r="CC74" s="194"/>
      <c r="CD74" s="194"/>
      <c r="CE74" s="194"/>
      <c r="CF74" s="194"/>
      <c r="CG74" s="194"/>
      <c r="CH74" s="194"/>
      <c r="CI74" s="194"/>
      <c r="CJ74" s="194"/>
      <c r="CK74" s="194"/>
      <c r="CL74" s="194"/>
      <c r="CM74" s="194"/>
      <c r="CN74" s="138"/>
      <c r="CO74" s="194"/>
      <c r="CP74" s="194"/>
      <c r="CQ74" s="194"/>
      <c r="CR74" s="194"/>
      <c r="CS74" s="194"/>
      <c r="CT74" s="194"/>
      <c r="CU74" s="194"/>
      <c r="CV74" s="194"/>
      <c r="CW74" s="194"/>
      <c r="CX74" s="194"/>
      <c r="CY74" s="194"/>
      <c r="CZ74" s="194"/>
      <c r="DA74" s="194"/>
      <c r="DB74" s="194"/>
      <c r="DC74" s="194"/>
      <c r="DD74" s="194"/>
      <c r="DE74" s="194"/>
      <c r="DF74" s="194"/>
      <c r="DG74" s="194"/>
      <c r="DH74" s="194"/>
      <c r="DI74" s="194"/>
      <c r="DJ74" s="194"/>
      <c r="DK74" s="194"/>
      <c r="DL74" s="194"/>
      <c r="DM74" s="194"/>
      <c r="DN74" s="194"/>
      <c r="DO74" s="194"/>
      <c r="DP74" s="194"/>
      <c r="DQ74" s="194"/>
      <c r="DR74" s="194"/>
      <c r="DS74" s="194"/>
    </row>
    <row r="75" spans="1:123" ht="11.25" customHeight="1" x14ac:dyDescent="0.2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94"/>
      <c r="BJ75" s="194"/>
      <c r="BK75" s="194"/>
      <c r="BL75" s="194"/>
      <c r="BM75" s="194"/>
      <c r="BN75" s="194"/>
      <c r="BO75" s="194"/>
      <c r="BP75" s="194"/>
      <c r="BQ75" s="194"/>
      <c r="BR75" s="194"/>
      <c r="BS75" s="194"/>
      <c r="BT75" s="194"/>
      <c r="BU75" s="194"/>
      <c r="BV75" s="194"/>
      <c r="BW75" s="194"/>
      <c r="BX75" s="194"/>
      <c r="BY75" s="194"/>
      <c r="BZ75" s="194"/>
      <c r="CA75" s="194"/>
      <c r="CB75" s="194"/>
      <c r="CC75" s="194"/>
      <c r="CD75" s="194"/>
      <c r="CE75" s="194"/>
      <c r="CF75" s="194"/>
      <c r="CG75" s="194"/>
      <c r="CH75" s="194"/>
      <c r="CI75" s="194"/>
      <c r="CJ75" s="194"/>
      <c r="CK75" s="194"/>
      <c r="CL75" s="194"/>
      <c r="CM75" s="194"/>
      <c r="CN75" s="138"/>
      <c r="CO75" s="194"/>
      <c r="CP75" s="194"/>
      <c r="CQ75" s="194"/>
      <c r="CR75" s="194"/>
      <c r="CS75" s="194"/>
      <c r="CT75" s="194"/>
      <c r="CU75" s="194"/>
      <c r="CV75" s="194"/>
      <c r="CW75" s="194"/>
      <c r="CX75" s="194"/>
      <c r="CY75" s="194"/>
      <c r="CZ75" s="194"/>
      <c r="DA75" s="194"/>
      <c r="DB75" s="194"/>
      <c r="DC75" s="194"/>
      <c r="DD75" s="194"/>
      <c r="DE75" s="194"/>
      <c r="DF75" s="194"/>
      <c r="DG75" s="194"/>
      <c r="DH75" s="194"/>
      <c r="DI75" s="194"/>
      <c r="DJ75" s="194"/>
      <c r="DK75" s="194"/>
      <c r="DL75" s="194"/>
      <c r="DM75" s="194"/>
      <c r="DN75" s="194"/>
      <c r="DO75" s="194"/>
      <c r="DP75" s="194"/>
      <c r="DQ75" s="194"/>
      <c r="DR75" s="194"/>
      <c r="DS75" s="194"/>
    </row>
    <row r="76" spans="1:123" ht="11.25" customHeight="1" x14ac:dyDescent="0.2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194"/>
      <c r="BA76" s="194"/>
      <c r="BB76" s="194"/>
      <c r="BC76" s="194"/>
      <c r="BD76" s="194"/>
      <c r="BE76" s="194"/>
      <c r="BF76" s="194"/>
      <c r="BG76" s="194"/>
      <c r="BH76" s="194"/>
      <c r="BI76" s="194"/>
      <c r="BJ76" s="194"/>
      <c r="BK76" s="194"/>
      <c r="BL76" s="194"/>
      <c r="BM76" s="194"/>
      <c r="BN76" s="194"/>
      <c r="BO76" s="194"/>
      <c r="BP76" s="194"/>
      <c r="BQ76" s="194"/>
      <c r="BR76" s="194"/>
      <c r="BS76" s="194"/>
      <c r="BT76" s="194"/>
      <c r="BU76" s="194"/>
      <c r="BV76" s="194"/>
      <c r="BW76" s="194"/>
      <c r="BX76" s="194"/>
      <c r="BY76" s="194"/>
      <c r="BZ76" s="194"/>
      <c r="CA76" s="194"/>
      <c r="CB76" s="194"/>
      <c r="CC76" s="194"/>
      <c r="CD76" s="194"/>
      <c r="CE76" s="194"/>
      <c r="CF76" s="194"/>
      <c r="CG76" s="194"/>
      <c r="CH76" s="194"/>
      <c r="CI76" s="194"/>
      <c r="CJ76" s="194"/>
      <c r="CK76" s="194"/>
      <c r="CL76" s="194"/>
      <c r="CM76" s="194"/>
      <c r="CN76" s="138"/>
      <c r="CO76" s="194"/>
      <c r="CP76" s="194"/>
      <c r="CQ76" s="194"/>
      <c r="CR76" s="194"/>
      <c r="CS76" s="194"/>
      <c r="CT76" s="194"/>
      <c r="CU76" s="194"/>
      <c r="CV76" s="194"/>
      <c r="CW76" s="194"/>
      <c r="CX76" s="194"/>
      <c r="CY76" s="194"/>
      <c r="CZ76" s="194"/>
      <c r="DA76" s="194"/>
      <c r="DB76" s="194"/>
      <c r="DC76" s="194"/>
      <c r="DD76" s="194"/>
      <c r="DE76" s="194"/>
      <c r="DF76" s="194"/>
      <c r="DG76" s="194"/>
      <c r="DH76" s="194"/>
      <c r="DI76" s="194"/>
      <c r="DJ76" s="194"/>
      <c r="DK76" s="194"/>
      <c r="DL76" s="194"/>
      <c r="DM76" s="194"/>
      <c r="DN76" s="194"/>
      <c r="DO76" s="194"/>
      <c r="DP76" s="194"/>
      <c r="DQ76" s="194"/>
      <c r="DR76" s="194"/>
      <c r="DS76" s="194"/>
    </row>
    <row r="77" spans="1:123" ht="11.25" customHeight="1" x14ac:dyDescent="0.2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194"/>
      <c r="BA77" s="194"/>
      <c r="BB77" s="194"/>
      <c r="BC77" s="194"/>
      <c r="BD77" s="194"/>
      <c r="BE77" s="194"/>
      <c r="BF77" s="194"/>
      <c r="BG77" s="194"/>
      <c r="BH77" s="194"/>
      <c r="BI77" s="194"/>
      <c r="BJ77" s="194"/>
      <c r="BK77" s="194"/>
      <c r="BL77" s="194"/>
      <c r="BM77" s="194"/>
      <c r="BN77" s="194"/>
      <c r="BO77" s="194"/>
      <c r="BP77" s="194"/>
      <c r="BQ77" s="194"/>
      <c r="BR77" s="194"/>
      <c r="BS77" s="194"/>
      <c r="BT77" s="194"/>
      <c r="BU77" s="194"/>
      <c r="BV77" s="194"/>
      <c r="BW77" s="194"/>
      <c r="BX77" s="194"/>
      <c r="BY77" s="194"/>
      <c r="BZ77" s="194"/>
      <c r="CA77" s="194"/>
      <c r="CB77" s="194"/>
      <c r="CC77" s="194"/>
      <c r="CD77" s="194"/>
      <c r="CE77" s="194"/>
      <c r="CF77" s="194"/>
      <c r="CG77" s="194"/>
      <c r="CH77" s="194"/>
      <c r="CI77" s="194"/>
      <c r="CJ77" s="194"/>
      <c r="CK77" s="194"/>
      <c r="CL77" s="194"/>
      <c r="CM77" s="194"/>
      <c r="CN77" s="138"/>
      <c r="CO77" s="194"/>
      <c r="CP77" s="194"/>
      <c r="CQ77" s="194"/>
      <c r="CR77" s="194"/>
      <c r="CS77" s="194"/>
      <c r="CT77" s="194"/>
      <c r="CU77" s="194"/>
      <c r="CV77" s="194"/>
      <c r="CW77" s="194"/>
      <c r="CX77" s="194"/>
      <c r="CY77" s="194"/>
      <c r="CZ77" s="194"/>
      <c r="DA77" s="194"/>
      <c r="DB77" s="194"/>
      <c r="DC77" s="194"/>
      <c r="DD77" s="194"/>
      <c r="DE77" s="194"/>
      <c r="DF77" s="194"/>
      <c r="DG77" s="194"/>
      <c r="DH77" s="194"/>
      <c r="DI77" s="194"/>
      <c r="DJ77" s="194"/>
      <c r="DK77" s="194"/>
      <c r="DL77" s="194"/>
      <c r="DM77" s="194"/>
      <c r="DN77" s="194"/>
      <c r="DO77" s="194"/>
      <c r="DP77" s="194"/>
      <c r="DQ77" s="194"/>
      <c r="DR77" s="194"/>
      <c r="DS77" s="194"/>
    </row>
    <row r="78" spans="1:123" x14ac:dyDescent="0.25">
      <c r="CD78" s="194"/>
      <c r="CE78" s="194"/>
      <c r="CF78" s="194"/>
      <c r="CG78" s="194"/>
      <c r="CH78" s="194"/>
      <c r="CI78" s="194"/>
      <c r="CJ78" s="194"/>
      <c r="CK78" s="194"/>
      <c r="CL78" s="194"/>
      <c r="CM78" s="194"/>
      <c r="CN78" s="138"/>
      <c r="CO78" s="194"/>
    </row>
    <row r="79" spans="1:123" x14ac:dyDescent="0.25">
      <c r="CD79" s="194"/>
      <c r="CE79" s="194"/>
      <c r="CF79" s="194"/>
      <c r="CG79" s="194"/>
      <c r="CH79" s="194"/>
      <c r="CI79" s="194"/>
      <c r="CJ79" s="194"/>
      <c r="CK79" s="194"/>
      <c r="CL79" s="194"/>
      <c r="CM79" s="194"/>
      <c r="CN79" s="138"/>
      <c r="CO79" s="194"/>
    </row>
    <row r="80" spans="1:123" x14ac:dyDescent="0.25">
      <c r="CD80" s="194"/>
      <c r="CE80" s="194"/>
      <c r="CF80" s="194"/>
      <c r="CG80" s="194"/>
      <c r="CH80" s="194"/>
      <c r="CI80" s="194"/>
      <c r="CJ80" s="194"/>
      <c r="CK80" s="194"/>
      <c r="CL80" s="194"/>
      <c r="CM80" s="194"/>
      <c r="CN80" s="138"/>
      <c r="CO80" s="194"/>
    </row>
    <row r="81" spans="82:93" x14ac:dyDescent="0.25">
      <c r="CD81" s="194"/>
      <c r="CE81" s="194"/>
      <c r="CF81" s="194"/>
      <c r="CG81" s="194"/>
      <c r="CH81" s="194"/>
      <c r="CI81" s="194"/>
      <c r="CJ81" s="194"/>
      <c r="CK81" s="194"/>
      <c r="CL81" s="194"/>
      <c r="CM81" s="194"/>
      <c r="CN81" s="138"/>
      <c r="CO81" s="194"/>
    </row>
    <row r="82" spans="82:93" x14ac:dyDescent="0.25">
      <c r="CD82" s="194"/>
      <c r="CE82" s="194"/>
      <c r="CF82" s="194"/>
      <c r="CG82" s="194"/>
      <c r="CH82" s="194"/>
      <c r="CI82" s="194"/>
      <c r="CJ82" s="194"/>
      <c r="CK82" s="194"/>
      <c r="CL82" s="194"/>
      <c r="CM82" s="194"/>
      <c r="CN82" s="138"/>
      <c r="CO82" s="194"/>
    </row>
    <row r="83" spans="82:93" x14ac:dyDescent="0.25">
      <c r="CD83" s="194"/>
      <c r="CE83" s="194"/>
      <c r="CF83" s="194"/>
      <c r="CG83" s="194"/>
      <c r="CH83" s="194"/>
      <c r="CI83" s="194"/>
      <c r="CJ83" s="194"/>
      <c r="CK83" s="194"/>
      <c r="CL83" s="194"/>
      <c r="CM83" s="194"/>
      <c r="CN83" s="138"/>
      <c r="CO83" s="194"/>
    </row>
    <row r="84" spans="82:93" x14ac:dyDescent="0.25">
      <c r="CD84" s="194"/>
      <c r="CE84" s="194"/>
      <c r="CF84" s="194"/>
      <c r="CG84" s="194"/>
      <c r="CH84" s="194"/>
      <c r="CI84" s="194"/>
      <c r="CJ84" s="194"/>
      <c r="CK84" s="194"/>
      <c r="CL84" s="194"/>
      <c r="CM84" s="194"/>
      <c r="CN84" s="138"/>
      <c r="CO84" s="194"/>
    </row>
    <row r="85" spans="82:93" x14ac:dyDescent="0.25">
      <c r="CD85" s="194"/>
      <c r="CE85" s="194"/>
      <c r="CF85" s="194"/>
      <c r="CG85" s="194"/>
      <c r="CH85" s="194"/>
      <c r="CI85" s="194"/>
      <c r="CJ85" s="194"/>
      <c r="CK85" s="194"/>
      <c r="CL85" s="194"/>
      <c r="CM85" s="194"/>
      <c r="CN85" s="138"/>
      <c r="CO85" s="194"/>
    </row>
    <row r="86" spans="82:93" x14ac:dyDescent="0.25">
      <c r="CD86" s="194"/>
      <c r="CE86" s="194"/>
      <c r="CF86" s="194"/>
      <c r="CG86" s="194"/>
      <c r="CH86" s="194"/>
      <c r="CI86" s="194"/>
      <c r="CJ86" s="194"/>
      <c r="CK86" s="194"/>
      <c r="CL86" s="194"/>
      <c r="CM86" s="194"/>
      <c r="CN86" s="138"/>
      <c r="CO86" s="194"/>
    </row>
    <row r="87" spans="82:93" x14ac:dyDescent="0.25">
      <c r="CD87" s="194"/>
      <c r="CE87" s="194"/>
      <c r="CF87" s="194"/>
      <c r="CG87" s="194"/>
      <c r="CH87" s="194"/>
      <c r="CI87" s="194"/>
      <c r="CJ87" s="194"/>
      <c r="CK87" s="194"/>
      <c r="CL87" s="194"/>
      <c r="CM87" s="194"/>
      <c r="CN87" s="138"/>
      <c r="CO87" s="194"/>
    </row>
    <row r="88" spans="82:93" x14ac:dyDescent="0.25">
      <c r="CD88" s="194"/>
      <c r="CE88" s="194"/>
      <c r="CF88" s="194"/>
      <c r="CG88" s="194"/>
      <c r="CH88" s="194"/>
      <c r="CI88" s="194"/>
      <c r="CJ88" s="194"/>
      <c r="CK88" s="194"/>
      <c r="CL88" s="194"/>
      <c r="CM88" s="194"/>
      <c r="CN88" s="138"/>
      <c r="CO88" s="194"/>
    </row>
    <row r="89" spans="82:93" x14ac:dyDescent="0.25">
      <c r="CD89" s="194"/>
      <c r="CE89" s="194"/>
      <c r="CF89" s="194"/>
      <c r="CG89" s="194"/>
      <c r="CH89" s="194"/>
      <c r="CI89" s="194"/>
      <c r="CJ89" s="194"/>
      <c r="CK89" s="194"/>
      <c r="CL89" s="194"/>
      <c r="CM89" s="194"/>
      <c r="CO89" s="194"/>
    </row>
    <row r="90" spans="82:93" x14ac:dyDescent="0.25">
      <c r="CD90" s="194"/>
      <c r="CE90" s="194"/>
      <c r="CF90" s="194"/>
      <c r="CG90" s="194"/>
      <c r="CH90" s="194"/>
      <c r="CI90" s="194"/>
      <c r="CJ90" s="194"/>
      <c r="CK90" s="194"/>
      <c r="CL90" s="194"/>
      <c r="CM90" s="194"/>
      <c r="CO90" s="194"/>
    </row>
    <row r="91" spans="82:93" x14ac:dyDescent="0.25">
      <c r="CD91" s="194"/>
      <c r="CE91" s="194"/>
      <c r="CF91" s="194"/>
      <c r="CG91" s="194"/>
      <c r="CH91" s="194"/>
      <c r="CI91" s="194"/>
      <c r="CJ91" s="194"/>
      <c r="CK91" s="194"/>
      <c r="CL91" s="194"/>
      <c r="CM91" s="194"/>
      <c r="CN91" s="194"/>
      <c r="CO91" s="194"/>
    </row>
    <row r="92" spans="82:93" x14ac:dyDescent="0.25">
      <c r="CD92" s="194"/>
      <c r="CE92" s="194"/>
      <c r="CF92" s="194"/>
      <c r="CG92" s="194"/>
      <c r="CH92" s="194"/>
      <c r="CI92" s="194"/>
      <c r="CJ92" s="194"/>
      <c r="CK92" s="194"/>
      <c r="CL92" s="194"/>
      <c r="CM92" s="194"/>
      <c r="CN92" s="194"/>
      <c r="CO92" s="194"/>
    </row>
    <row r="93" spans="82:93" x14ac:dyDescent="0.25">
      <c r="CD93" s="194"/>
      <c r="CE93" s="194"/>
      <c r="CF93" s="194"/>
      <c r="CG93" s="194"/>
      <c r="CH93" s="194"/>
      <c r="CI93" s="194"/>
      <c r="CJ93" s="194"/>
      <c r="CK93" s="194"/>
      <c r="CL93" s="194"/>
      <c r="CM93" s="194"/>
      <c r="CN93" s="194"/>
      <c r="CO93" s="194"/>
    </row>
    <row r="94" spans="82:93" x14ac:dyDescent="0.25">
      <c r="CD94" s="194"/>
      <c r="CE94" s="194"/>
      <c r="CF94" s="194"/>
      <c r="CG94" s="194"/>
      <c r="CH94" s="194"/>
      <c r="CI94" s="194"/>
      <c r="CJ94" s="194"/>
      <c r="CK94" s="194"/>
      <c r="CL94" s="194"/>
      <c r="CM94" s="194"/>
      <c r="CN94" s="194"/>
      <c r="CO94" s="194"/>
    </row>
    <row r="95" spans="82:93" x14ac:dyDescent="0.25">
      <c r="CD95" s="194"/>
      <c r="CE95" s="194"/>
      <c r="CF95" s="194"/>
      <c r="CG95" s="194"/>
      <c r="CH95" s="194"/>
      <c r="CI95" s="194"/>
      <c r="CJ95" s="194"/>
      <c r="CK95" s="194"/>
      <c r="CL95" s="194"/>
      <c r="CM95" s="194"/>
      <c r="CN95" s="194"/>
      <c r="CO95" s="194"/>
    </row>
    <row r="96" spans="82:93" x14ac:dyDescent="0.25">
      <c r="CD96" s="194"/>
      <c r="CE96" s="194"/>
      <c r="CF96" s="194"/>
      <c r="CG96" s="194"/>
      <c r="CH96" s="194"/>
      <c r="CI96" s="194"/>
      <c r="CJ96" s="194"/>
      <c r="CK96" s="194"/>
      <c r="CL96" s="194"/>
      <c r="CM96" s="194"/>
      <c r="CN96" s="194"/>
      <c r="CO96" s="194"/>
    </row>
  </sheetData>
  <mergeCells count="761">
    <mergeCell ref="CQ1:CT1"/>
    <mergeCell ref="CS3:CT4"/>
    <mergeCell ref="DS3:DS4"/>
    <mergeCell ref="CD4:CE4"/>
    <mergeCell ref="A5:B5"/>
    <mergeCell ref="AD5:AE5"/>
    <mergeCell ref="DP3:DP4"/>
    <mergeCell ref="DQ3:DQ4"/>
    <mergeCell ref="BY3:BY4"/>
    <mergeCell ref="CV3:CV4"/>
    <mergeCell ref="C2:D2"/>
    <mergeCell ref="E2:F2"/>
    <mergeCell ref="G2:H2"/>
    <mergeCell ref="I2:J2"/>
    <mergeCell ref="G5:H5"/>
    <mergeCell ref="BD5:BE5"/>
    <mergeCell ref="AL2:AM2"/>
    <mergeCell ref="AN2:AO2"/>
    <mergeCell ref="AP2:AQ2"/>
    <mergeCell ref="M2:N2"/>
    <mergeCell ref="O2:P2"/>
    <mergeCell ref="Q2:R2"/>
    <mergeCell ref="S2:T2"/>
    <mergeCell ref="A50:B50"/>
    <mergeCell ref="CA3:CF3"/>
    <mergeCell ref="CK3:CN3"/>
    <mergeCell ref="CO3:CO4"/>
    <mergeCell ref="BX3:BX4"/>
    <mergeCell ref="AB3:AB4"/>
    <mergeCell ref="BB3:BB4"/>
    <mergeCell ref="BC3:BC4"/>
    <mergeCell ref="AF3:AG4"/>
    <mergeCell ref="W3:W4"/>
    <mergeCell ref="X3:X4"/>
    <mergeCell ref="Y3:Y4"/>
    <mergeCell ref="Z3:Z4"/>
    <mergeCell ref="AA3:AA4"/>
    <mergeCell ref="U3:U4"/>
    <mergeCell ref="V3:V4"/>
    <mergeCell ref="K5:L5"/>
    <mergeCell ref="K13:L13"/>
    <mergeCell ref="M5:N5"/>
    <mergeCell ref="M13:N13"/>
    <mergeCell ref="C13:D13"/>
    <mergeCell ref="C5:D5"/>
    <mergeCell ref="E5:F5"/>
    <mergeCell ref="E13:F13"/>
    <mergeCell ref="A51:B51"/>
    <mergeCell ref="AD51:AE51"/>
    <mergeCell ref="CZ51:DA51"/>
    <mergeCell ref="A52:B52"/>
    <mergeCell ref="AD52:AE52"/>
    <mergeCell ref="CZ52:DA52"/>
    <mergeCell ref="CS52:CT52"/>
    <mergeCell ref="CQ52:CR52"/>
    <mergeCell ref="DR3:DR4"/>
    <mergeCell ref="CX3:CX4"/>
    <mergeCell ref="CU3:CU4"/>
    <mergeCell ref="CW3:CW4"/>
    <mergeCell ref="CQ3:CR4"/>
    <mergeCell ref="K3:L4"/>
    <mergeCell ref="M3:N4"/>
    <mergeCell ref="O3:P4"/>
    <mergeCell ref="Q3:R4"/>
    <mergeCell ref="S3:T4"/>
    <mergeCell ref="C3:D4"/>
    <mergeCell ref="E3:F4"/>
    <mergeCell ref="G3:H4"/>
    <mergeCell ref="I3:J4"/>
    <mergeCell ref="I5:J5"/>
    <mergeCell ref="I13:J13"/>
    <mergeCell ref="A55:B55"/>
    <mergeCell ref="AD55:AE55"/>
    <mergeCell ref="CZ55:DA55"/>
    <mergeCell ref="A56:B56"/>
    <mergeCell ref="AD56:AE56"/>
    <mergeCell ref="CZ56:DA56"/>
    <mergeCell ref="A53:B53"/>
    <mergeCell ref="AD53:AE53"/>
    <mergeCell ref="CZ53:DA53"/>
    <mergeCell ref="A54:B54"/>
    <mergeCell ref="AD54:AE54"/>
    <mergeCell ref="CZ54:DA54"/>
    <mergeCell ref="AF54:AG54"/>
    <mergeCell ref="AH54:AI54"/>
    <mergeCell ref="AJ54:AK54"/>
    <mergeCell ref="AL54:AM54"/>
    <mergeCell ref="AN54:AO54"/>
    <mergeCell ref="AP54:AQ54"/>
    <mergeCell ref="AR54:AS54"/>
    <mergeCell ref="AT54:AU54"/>
    <mergeCell ref="AV54:AW54"/>
    <mergeCell ref="AX54:AY54"/>
    <mergeCell ref="AZ54:BA54"/>
    <mergeCell ref="BB54:BC54"/>
    <mergeCell ref="A59:B59"/>
    <mergeCell ref="AD59:AE59"/>
    <mergeCell ref="CZ59:DA59"/>
    <mergeCell ref="A57:B57"/>
    <mergeCell ref="AD57:AE57"/>
    <mergeCell ref="CZ57:DA57"/>
    <mergeCell ref="A58:B58"/>
    <mergeCell ref="AD58:AE58"/>
    <mergeCell ref="CZ58:DA58"/>
    <mergeCell ref="AF57:AG57"/>
    <mergeCell ref="AH57:AI57"/>
    <mergeCell ref="AJ57:AK57"/>
    <mergeCell ref="AL57:AM57"/>
    <mergeCell ref="AN57:AO57"/>
    <mergeCell ref="AP57:AQ57"/>
    <mergeCell ref="AR57:AS57"/>
    <mergeCell ref="AT57:AU57"/>
    <mergeCell ref="AV57:AW57"/>
    <mergeCell ref="AX57:AY57"/>
    <mergeCell ref="AZ57:BA57"/>
    <mergeCell ref="BB57:BC57"/>
    <mergeCell ref="BD57:BE57"/>
    <mergeCell ref="BF57:BG57"/>
    <mergeCell ref="BN57:BO57"/>
    <mergeCell ref="G13:H13"/>
    <mergeCell ref="AF5:AG5"/>
    <mergeCell ref="AF13:AG13"/>
    <mergeCell ref="AH5:AI5"/>
    <mergeCell ref="AH13:AI13"/>
    <mergeCell ref="AJ5:AK5"/>
    <mergeCell ref="O5:P5"/>
    <mergeCell ref="O13:P13"/>
    <mergeCell ref="Q5:R5"/>
    <mergeCell ref="Q13:R13"/>
    <mergeCell ref="S5:T5"/>
    <mergeCell ref="S13:T13"/>
    <mergeCell ref="BD13:BE13"/>
    <mergeCell ref="BF5:BG5"/>
    <mergeCell ref="BF13:BG13"/>
    <mergeCell ref="BH5:BI5"/>
    <mergeCell ref="AV5:AW5"/>
    <mergeCell ref="AX5:AY5"/>
    <mergeCell ref="AZ5:BA5"/>
    <mergeCell ref="AJ13:AK13"/>
    <mergeCell ref="AL13:AM13"/>
    <mergeCell ref="AN13:AO13"/>
    <mergeCell ref="AP13:AQ13"/>
    <mergeCell ref="AR13:AS13"/>
    <mergeCell ref="AT13:AU13"/>
    <mergeCell ref="AV13:AW13"/>
    <mergeCell ref="AX13:AY13"/>
    <mergeCell ref="AZ13:BA13"/>
    <mergeCell ref="AL5:AM5"/>
    <mergeCell ref="AN5:AO5"/>
    <mergeCell ref="AP5:AQ5"/>
    <mergeCell ref="AR5:AS5"/>
    <mergeCell ref="AT5:AU5"/>
    <mergeCell ref="BH13:BI13"/>
    <mergeCell ref="BJ13:BK13"/>
    <mergeCell ref="BL13:BM13"/>
    <mergeCell ref="BN13:BO13"/>
    <mergeCell ref="BP13:BQ13"/>
    <mergeCell ref="BR13:BS13"/>
    <mergeCell ref="BT13:BU13"/>
    <mergeCell ref="BV13:BW13"/>
    <mergeCell ref="BJ5:BK5"/>
    <mergeCell ref="BL5:BM5"/>
    <mergeCell ref="BN5:BO5"/>
    <mergeCell ref="BP5:BQ5"/>
    <mergeCell ref="BR5:BS5"/>
    <mergeCell ref="AF2:AG2"/>
    <mergeCell ref="K2:L2"/>
    <mergeCell ref="BF3:BG4"/>
    <mergeCell ref="BH3:BI4"/>
    <mergeCell ref="BF2:BG2"/>
    <mergeCell ref="BH2:BI2"/>
    <mergeCell ref="BJ2:BK2"/>
    <mergeCell ref="BD2:BE2"/>
    <mergeCell ref="AH3:AI4"/>
    <mergeCell ref="AJ3:AK4"/>
    <mergeCell ref="AL3:AM4"/>
    <mergeCell ref="AN3:AO4"/>
    <mergeCell ref="AP3:AQ4"/>
    <mergeCell ref="AR3:AS4"/>
    <mergeCell ref="AT3:AU4"/>
    <mergeCell ref="AV3:AW4"/>
    <mergeCell ref="AX3:AY4"/>
    <mergeCell ref="AZ3:BA4"/>
    <mergeCell ref="BD3:BE4"/>
    <mergeCell ref="AR2:AS2"/>
    <mergeCell ref="AT2:AU2"/>
    <mergeCell ref="AV2:AW2"/>
    <mergeCell ref="AX2:AY2"/>
    <mergeCell ref="AZ2:BA2"/>
    <mergeCell ref="AH2:AI2"/>
    <mergeCell ref="AJ2:AK2"/>
    <mergeCell ref="CQ13:CR13"/>
    <mergeCell ref="CS13:CT13"/>
    <mergeCell ref="DB3:DC4"/>
    <mergeCell ref="DD3:DE4"/>
    <mergeCell ref="DF3:DG4"/>
    <mergeCell ref="BV2:BW2"/>
    <mergeCell ref="BJ3:BK4"/>
    <mergeCell ref="BL3:BM4"/>
    <mergeCell ref="BN3:BO4"/>
    <mergeCell ref="BP3:BQ4"/>
    <mergeCell ref="BR3:BS4"/>
    <mergeCell ref="BT3:BU4"/>
    <mergeCell ref="BV3:BW4"/>
    <mergeCell ref="BL2:BM2"/>
    <mergeCell ref="BN2:BO2"/>
    <mergeCell ref="BP2:BQ2"/>
    <mergeCell ref="BR2:BS2"/>
    <mergeCell ref="BT2:BU2"/>
    <mergeCell ref="BT5:BU5"/>
    <mergeCell ref="BV5:BW5"/>
    <mergeCell ref="CG3:CG4"/>
    <mergeCell ref="CH3:CJ3"/>
    <mergeCell ref="CA2:CM2"/>
    <mergeCell ref="CQ2:CR2"/>
    <mergeCell ref="DH3:DI4"/>
    <mergeCell ref="DJ3:DK4"/>
    <mergeCell ref="DL3:DM4"/>
    <mergeCell ref="DN3:DO4"/>
    <mergeCell ref="DB13:DC13"/>
    <mergeCell ref="DD13:DE13"/>
    <mergeCell ref="DF13:DG13"/>
    <mergeCell ref="DH13:DI13"/>
    <mergeCell ref="DJ13:DK13"/>
    <mergeCell ref="DL13:DM13"/>
    <mergeCell ref="DN13:DO13"/>
    <mergeCell ref="CS2:CT2"/>
    <mergeCell ref="DL22:DM22"/>
    <mergeCell ref="DN22:DO22"/>
    <mergeCell ref="DB31:DC31"/>
    <mergeCell ref="DD31:DE31"/>
    <mergeCell ref="DF31:DG31"/>
    <mergeCell ref="DH31:DI31"/>
    <mergeCell ref="DJ31:DK31"/>
    <mergeCell ref="DL31:DM31"/>
    <mergeCell ref="DN31:DO31"/>
    <mergeCell ref="DB22:DC22"/>
    <mergeCell ref="DD22:DE22"/>
    <mergeCell ref="DF22:DG22"/>
    <mergeCell ref="DH22:DI22"/>
    <mergeCell ref="DJ22:DK22"/>
    <mergeCell ref="DL40:DM40"/>
    <mergeCell ref="DN40:DO40"/>
    <mergeCell ref="DB49:DC49"/>
    <mergeCell ref="DD49:DE49"/>
    <mergeCell ref="DF49:DG49"/>
    <mergeCell ref="DH49:DI49"/>
    <mergeCell ref="DJ49:DK49"/>
    <mergeCell ref="DL49:DM49"/>
    <mergeCell ref="DN49:DO49"/>
    <mergeCell ref="DB40:DC40"/>
    <mergeCell ref="DD40:DE40"/>
    <mergeCell ref="DF40:DG40"/>
    <mergeCell ref="DH40:DI40"/>
    <mergeCell ref="DJ40:DK40"/>
    <mergeCell ref="DD51:DE51"/>
    <mergeCell ref="CQ22:CR22"/>
    <mergeCell ref="CS22:CT22"/>
    <mergeCell ref="CQ31:CR31"/>
    <mergeCell ref="CS31:CT31"/>
    <mergeCell ref="CQ40:CR40"/>
    <mergeCell ref="CS40:CT40"/>
    <mergeCell ref="CQ49:CR49"/>
    <mergeCell ref="CS49:CT49"/>
    <mergeCell ref="CQ50:CR50"/>
    <mergeCell ref="CS50:CT50"/>
    <mergeCell ref="CQ51:CR51"/>
    <mergeCell ref="CS51:CT51"/>
    <mergeCell ref="DB50:DC50"/>
    <mergeCell ref="DD50:DE50"/>
    <mergeCell ref="M22:N22"/>
    <mergeCell ref="O22:P22"/>
    <mergeCell ref="Q22:R22"/>
    <mergeCell ref="S22:T22"/>
    <mergeCell ref="C31:D31"/>
    <mergeCell ref="E31:F31"/>
    <mergeCell ref="G31:H31"/>
    <mergeCell ref="I31:J31"/>
    <mergeCell ref="K31:L31"/>
    <mergeCell ref="M31:N31"/>
    <mergeCell ref="O31:P31"/>
    <mergeCell ref="Q31:R31"/>
    <mergeCell ref="S31:T31"/>
    <mergeCell ref="C22:D22"/>
    <mergeCell ref="E22:F22"/>
    <mergeCell ref="G22:H22"/>
    <mergeCell ref="I22:J22"/>
    <mergeCell ref="K22:L22"/>
    <mergeCell ref="M40:N40"/>
    <mergeCell ref="O40:P40"/>
    <mergeCell ref="Q40:R40"/>
    <mergeCell ref="S40:T40"/>
    <mergeCell ref="C49:D49"/>
    <mergeCell ref="E49:F49"/>
    <mergeCell ref="G49:H49"/>
    <mergeCell ref="I49:J49"/>
    <mergeCell ref="K49:L49"/>
    <mergeCell ref="M49:N49"/>
    <mergeCell ref="O49:P49"/>
    <mergeCell ref="Q49:R49"/>
    <mergeCell ref="S49:T49"/>
    <mergeCell ref="C40:D40"/>
    <mergeCell ref="E40:F40"/>
    <mergeCell ref="G40:H40"/>
    <mergeCell ref="I40:J40"/>
    <mergeCell ref="K40:L40"/>
    <mergeCell ref="BF22:BG22"/>
    <mergeCell ref="BH22:BI22"/>
    <mergeCell ref="AP22:AQ22"/>
    <mergeCell ref="AR22:AS22"/>
    <mergeCell ref="AT22:AU22"/>
    <mergeCell ref="AV22:AW22"/>
    <mergeCell ref="AX22:AY22"/>
    <mergeCell ref="AF22:AG22"/>
    <mergeCell ref="AH22:AI22"/>
    <mergeCell ref="AJ22:AK22"/>
    <mergeCell ref="AL22:AM22"/>
    <mergeCell ref="AN22:AO22"/>
    <mergeCell ref="BT22:BU22"/>
    <mergeCell ref="BV22:BW22"/>
    <mergeCell ref="AF31:AG31"/>
    <mergeCell ref="AH31:AI31"/>
    <mergeCell ref="AJ31:AK31"/>
    <mergeCell ref="AL31:AM31"/>
    <mergeCell ref="AN31:AO31"/>
    <mergeCell ref="AP31:AQ31"/>
    <mergeCell ref="AR31:AS31"/>
    <mergeCell ref="AT31:AU31"/>
    <mergeCell ref="AV31:AW31"/>
    <mergeCell ref="AX31:AY31"/>
    <mergeCell ref="AZ31:BA31"/>
    <mergeCell ref="BB31:BC31"/>
    <mergeCell ref="BD31:BE31"/>
    <mergeCell ref="BF31:BG31"/>
    <mergeCell ref="BJ22:BK22"/>
    <mergeCell ref="BL22:BM22"/>
    <mergeCell ref="BN22:BO22"/>
    <mergeCell ref="BP22:BQ22"/>
    <mergeCell ref="BR22:BS22"/>
    <mergeCell ref="AZ22:BA22"/>
    <mergeCell ref="BB22:BC22"/>
    <mergeCell ref="BD22:BE22"/>
    <mergeCell ref="BT31:BU31"/>
    <mergeCell ref="BV31:BW31"/>
    <mergeCell ref="AF40:AG40"/>
    <mergeCell ref="AH40:AI40"/>
    <mergeCell ref="AJ40:AK40"/>
    <mergeCell ref="AL40:AM40"/>
    <mergeCell ref="AN40:AO40"/>
    <mergeCell ref="AP40:AQ40"/>
    <mergeCell ref="AR40:AS40"/>
    <mergeCell ref="AT40:AU40"/>
    <mergeCell ref="AV40:AW40"/>
    <mergeCell ref="AX40:AY40"/>
    <mergeCell ref="AZ40:BA40"/>
    <mergeCell ref="BB40:BC40"/>
    <mergeCell ref="BD40:BE40"/>
    <mergeCell ref="BH31:BI31"/>
    <mergeCell ref="BJ31:BK31"/>
    <mergeCell ref="BL31:BM31"/>
    <mergeCell ref="BN31:BO31"/>
    <mergeCell ref="BP31:BQ31"/>
    <mergeCell ref="BT40:BU40"/>
    <mergeCell ref="BV40:BW40"/>
    <mergeCell ref="AX49:AY49"/>
    <mergeCell ref="AZ49:BA49"/>
    <mergeCell ref="BB49:BC49"/>
    <mergeCell ref="BF40:BG40"/>
    <mergeCell ref="BH40:BI40"/>
    <mergeCell ref="BJ40:BK40"/>
    <mergeCell ref="BL40:BM40"/>
    <mergeCell ref="BN40:BO40"/>
    <mergeCell ref="BR31:BS31"/>
    <mergeCell ref="BD49:BE49"/>
    <mergeCell ref="BF49:BG49"/>
    <mergeCell ref="BH49:BI49"/>
    <mergeCell ref="BJ49:BK49"/>
    <mergeCell ref="BL49:BM49"/>
    <mergeCell ref="BP40:BQ40"/>
    <mergeCell ref="BR40:BS40"/>
    <mergeCell ref="AF49:AG49"/>
    <mergeCell ref="AH49:AI49"/>
    <mergeCell ref="AJ49:AK49"/>
    <mergeCell ref="AL49:AM49"/>
    <mergeCell ref="AN49:AO49"/>
    <mergeCell ref="AP49:AQ49"/>
    <mergeCell ref="AR49:AS49"/>
    <mergeCell ref="AT49:AU49"/>
    <mergeCell ref="AV49:AW49"/>
    <mergeCell ref="DF50:DG50"/>
    <mergeCell ref="DH50:DI50"/>
    <mergeCell ref="DJ50:DK50"/>
    <mergeCell ref="DL50:DM50"/>
    <mergeCell ref="DN50:DO50"/>
    <mergeCell ref="BN49:BO49"/>
    <mergeCell ref="BP49:BQ49"/>
    <mergeCell ref="BR49:BS49"/>
    <mergeCell ref="BT49:BU49"/>
    <mergeCell ref="BV49:BW49"/>
    <mergeCell ref="BT50:BU50"/>
    <mergeCell ref="BV50:BW50"/>
    <mergeCell ref="DN51:DO51"/>
    <mergeCell ref="DB52:DC52"/>
    <mergeCell ref="DD52:DE52"/>
    <mergeCell ref="DF52:DG52"/>
    <mergeCell ref="DH52:DI52"/>
    <mergeCell ref="DJ52:DK52"/>
    <mergeCell ref="DL52:DM52"/>
    <mergeCell ref="DN52:DO52"/>
    <mergeCell ref="CQ58:CR58"/>
    <mergeCell ref="CS58:CT58"/>
    <mergeCell ref="DF51:DG51"/>
    <mergeCell ref="DB53:DC53"/>
    <mergeCell ref="DD53:DE53"/>
    <mergeCell ref="DF53:DG53"/>
    <mergeCell ref="DB55:DC55"/>
    <mergeCell ref="DD55:DE55"/>
    <mergeCell ref="DF55:DG55"/>
    <mergeCell ref="DB57:DC57"/>
    <mergeCell ref="DD57:DE57"/>
    <mergeCell ref="DF57:DG57"/>
    <mergeCell ref="CQ53:CR53"/>
    <mergeCell ref="CS53:CT53"/>
    <mergeCell ref="CQ54:CR54"/>
    <mergeCell ref="CS54:CT54"/>
    <mergeCell ref="DN55:DO55"/>
    <mergeCell ref="DB56:DC56"/>
    <mergeCell ref="DD56:DE56"/>
    <mergeCell ref="DF56:DG56"/>
    <mergeCell ref="DH56:DI56"/>
    <mergeCell ref="DJ56:DK56"/>
    <mergeCell ref="DL56:DM56"/>
    <mergeCell ref="DN56:DO56"/>
    <mergeCell ref="DH53:DI53"/>
    <mergeCell ref="DJ53:DK53"/>
    <mergeCell ref="DL53:DM53"/>
    <mergeCell ref="DN53:DO53"/>
    <mergeCell ref="DB54:DC54"/>
    <mergeCell ref="DD54:DE54"/>
    <mergeCell ref="DF54:DG54"/>
    <mergeCell ref="DH54:DI54"/>
    <mergeCell ref="DJ54:DK54"/>
    <mergeCell ref="DL54:DM54"/>
    <mergeCell ref="DN54:DO54"/>
    <mergeCell ref="DN59:DO59"/>
    <mergeCell ref="DH57:DI57"/>
    <mergeCell ref="DJ57:DK57"/>
    <mergeCell ref="DL57:DM57"/>
    <mergeCell ref="DN57:DO57"/>
    <mergeCell ref="DB58:DC58"/>
    <mergeCell ref="DD58:DE58"/>
    <mergeCell ref="DF58:DG58"/>
    <mergeCell ref="DH58:DI58"/>
    <mergeCell ref="DJ58:DK58"/>
    <mergeCell ref="DL58:DM58"/>
    <mergeCell ref="DN58:DO58"/>
    <mergeCell ref="DB59:DC59"/>
    <mergeCell ref="DD59:DE59"/>
    <mergeCell ref="CQ59:CR59"/>
    <mergeCell ref="CS59:CT59"/>
    <mergeCell ref="CQ55:CR55"/>
    <mergeCell ref="CS55:CT55"/>
    <mergeCell ref="CQ56:CR56"/>
    <mergeCell ref="CS56:CT56"/>
    <mergeCell ref="CQ57:CR57"/>
    <mergeCell ref="CS57:CT57"/>
    <mergeCell ref="DB51:DC51"/>
    <mergeCell ref="DF59:DG59"/>
    <mergeCell ref="DH59:DI59"/>
    <mergeCell ref="DJ59:DK59"/>
    <mergeCell ref="DL59:DM59"/>
    <mergeCell ref="DH55:DI55"/>
    <mergeCell ref="DJ55:DK55"/>
    <mergeCell ref="DL55:DM55"/>
    <mergeCell ref="DH51:DI51"/>
    <mergeCell ref="DJ51:DK51"/>
    <mergeCell ref="DL51:DM51"/>
    <mergeCell ref="BH56:BI56"/>
    <mergeCell ref="BJ56:BK56"/>
    <mergeCell ref="BL56:BM56"/>
    <mergeCell ref="BH55:BI55"/>
    <mergeCell ref="BJ55:BK55"/>
    <mergeCell ref="BL55:BM55"/>
    <mergeCell ref="BF52:BG52"/>
    <mergeCell ref="BH52:BI52"/>
    <mergeCell ref="BJ52:BK52"/>
    <mergeCell ref="BR51:BS51"/>
    <mergeCell ref="BT51:BU51"/>
    <mergeCell ref="BV51:BW51"/>
    <mergeCell ref="AF52:AG52"/>
    <mergeCell ref="AH52:AI52"/>
    <mergeCell ref="AJ52:AK52"/>
    <mergeCell ref="AL52:AM52"/>
    <mergeCell ref="AN52:AO52"/>
    <mergeCell ref="AP52:AQ52"/>
    <mergeCell ref="AR52:AS52"/>
    <mergeCell ref="AT52:AU52"/>
    <mergeCell ref="AV52:AW52"/>
    <mergeCell ref="AX52:AY52"/>
    <mergeCell ref="AZ52:BA52"/>
    <mergeCell ref="BB52:BC52"/>
    <mergeCell ref="BD52:BE52"/>
    <mergeCell ref="AF51:AG51"/>
    <mergeCell ref="AH51:AI51"/>
    <mergeCell ref="AJ51:AK51"/>
    <mergeCell ref="AL51:AM51"/>
    <mergeCell ref="AN51:AO51"/>
    <mergeCell ref="AP51:AQ51"/>
    <mergeCell ref="AR51:AS51"/>
    <mergeCell ref="AT51:AU51"/>
    <mergeCell ref="BR52:BS52"/>
    <mergeCell ref="BT52:BU52"/>
    <mergeCell ref="BV52:BW52"/>
    <mergeCell ref="AF53:AG53"/>
    <mergeCell ref="AH53:AI53"/>
    <mergeCell ref="AJ53:AK53"/>
    <mergeCell ref="AL53:AM53"/>
    <mergeCell ref="AN53:AO53"/>
    <mergeCell ref="AP53:AQ53"/>
    <mergeCell ref="AR53:AS53"/>
    <mergeCell ref="AT53:AU53"/>
    <mergeCell ref="AV53:AW53"/>
    <mergeCell ref="AX53:AY53"/>
    <mergeCell ref="AZ53:BA53"/>
    <mergeCell ref="BB53:BC53"/>
    <mergeCell ref="BD53:BE53"/>
    <mergeCell ref="BL52:BM52"/>
    <mergeCell ref="BN52:BO52"/>
    <mergeCell ref="BP52:BQ52"/>
    <mergeCell ref="BP53:BQ53"/>
    <mergeCell ref="BR53:BS53"/>
    <mergeCell ref="BT53:BU53"/>
    <mergeCell ref="BV53:BW53"/>
    <mergeCell ref="BF53:BG53"/>
    <mergeCell ref="BH53:BI53"/>
    <mergeCell ref="BJ53:BK53"/>
    <mergeCell ref="BL53:BM53"/>
    <mergeCell ref="BN53:BO53"/>
    <mergeCell ref="BN54:BO54"/>
    <mergeCell ref="BP54:BQ54"/>
    <mergeCell ref="BR54:BS54"/>
    <mergeCell ref="BT54:BU54"/>
    <mergeCell ref="BV54:BW54"/>
    <mergeCell ref="BL54:BM54"/>
    <mergeCell ref="AF55:AG55"/>
    <mergeCell ref="AH55:AI55"/>
    <mergeCell ref="AJ55:AK55"/>
    <mergeCell ref="AL55:AM55"/>
    <mergeCell ref="AN55:AO55"/>
    <mergeCell ref="AP55:AQ55"/>
    <mergeCell ref="AR55:AS55"/>
    <mergeCell ref="AT55:AU55"/>
    <mergeCell ref="AV55:AW55"/>
    <mergeCell ref="AX55:AY55"/>
    <mergeCell ref="AZ55:BA55"/>
    <mergeCell ref="BB55:BC55"/>
    <mergeCell ref="BD55:BE55"/>
    <mergeCell ref="BF55:BG55"/>
    <mergeCell ref="BD54:BE54"/>
    <mergeCell ref="BF54:BG54"/>
    <mergeCell ref="BH54:BI54"/>
    <mergeCell ref="BJ54:BK54"/>
    <mergeCell ref="BN55:BO55"/>
    <mergeCell ref="BP55:BQ55"/>
    <mergeCell ref="BR55:BS55"/>
    <mergeCell ref="BT55:BU55"/>
    <mergeCell ref="BV55:BW55"/>
    <mergeCell ref="AF56:AG56"/>
    <mergeCell ref="AH56:AI56"/>
    <mergeCell ref="AJ56:AK56"/>
    <mergeCell ref="AL56:AM56"/>
    <mergeCell ref="AN56:AO56"/>
    <mergeCell ref="AP56:AQ56"/>
    <mergeCell ref="AR56:AS56"/>
    <mergeCell ref="AT56:AU56"/>
    <mergeCell ref="AV56:AW56"/>
    <mergeCell ref="AX56:AY56"/>
    <mergeCell ref="AZ56:BA56"/>
    <mergeCell ref="BB56:BC56"/>
    <mergeCell ref="BD56:BE56"/>
    <mergeCell ref="BF56:BG56"/>
    <mergeCell ref="BN56:BO56"/>
    <mergeCell ref="BP56:BQ56"/>
    <mergeCell ref="BR56:BS56"/>
    <mergeCell ref="BT56:BU56"/>
    <mergeCell ref="BV56:BW56"/>
    <mergeCell ref="BV57:BW57"/>
    <mergeCell ref="AF58:AG58"/>
    <mergeCell ref="AH58:AI58"/>
    <mergeCell ref="AJ58:AK58"/>
    <mergeCell ref="AL58:AM58"/>
    <mergeCell ref="AN58:AO58"/>
    <mergeCell ref="AP58:AQ58"/>
    <mergeCell ref="AR58:AS58"/>
    <mergeCell ref="AT58:AU58"/>
    <mergeCell ref="AV58:AW58"/>
    <mergeCell ref="AX58:AY58"/>
    <mergeCell ref="AZ58:BA58"/>
    <mergeCell ref="BB58:BC58"/>
    <mergeCell ref="BD58:BE58"/>
    <mergeCell ref="BF58:BG58"/>
    <mergeCell ref="BN58:BO58"/>
    <mergeCell ref="BP58:BQ58"/>
    <mergeCell ref="BR58:BS58"/>
    <mergeCell ref="BH58:BI58"/>
    <mergeCell ref="BJ58:BK58"/>
    <mergeCell ref="BL58:BM58"/>
    <mergeCell ref="BH57:BI57"/>
    <mergeCell ref="BJ57:BK57"/>
    <mergeCell ref="BL57:BM57"/>
    <mergeCell ref="AR59:AS59"/>
    <mergeCell ref="AT59:AU59"/>
    <mergeCell ref="AV59:AW59"/>
    <mergeCell ref="AX59:AY59"/>
    <mergeCell ref="AZ59:BA59"/>
    <mergeCell ref="BB59:BC59"/>
    <mergeCell ref="BD59:BE59"/>
    <mergeCell ref="BF59:BG59"/>
    <mergeCell ref="BT57:BU57"/>
    <mergeCell ref="BN59:BO59"/>
    <mergeCell ref="BP59:BQ59"/>
    <mergeCell ref="BR59:BS59"/>
    <mergeCell ref="BT59:BU59"/>
    <mergeCell ref="BP57:BQ57"/>
    <mergeCell ref="BR57:BS57"/>
    <mergeCell ref="BH59:BI59"/>
    <mergeCell ref="BJ59:BK59"/>
    <mergeCell ref="BL59:BM59"/>
    <mergeCell ref="BV59:BW59"/>
    <mergeCell ref="AF50:AG50"/>
    <mergeCell ref="AH50:AI50"/>
    <mergeCell ref="AJ50:AK50"/>
    <mergeCell ref="AL50:AM50"/>
    <mergeCell ref="AN50:AO50"/>
    <mergeCell ref="AP50:AQ50"/>
    <mergeCell ref="AR50:AS50"/>
    <mergeCell ref="AT50:AU50"/>
    <mergeCell ref="AV50:AW50"/>
    <mergeCell ref="AX50:AY50"/>
    <mergeCell ref="AZ50:BA50"/>
    <mergeCell ref="BB50:BC50"/>
    <mergeCell ref="BD50:BE50"/>
    <mergeCell ref="BF50:BG50"/>
    <mergeCell ref="BT58:BU58"/>
    <mergeCell ref="BV58:BW58"/>
    <mergeCell ref="AF59:AG59"/>
    <mergeCell ref="AH59:AI59"/>
    <mergeCell ref="AJ59:AK59"/>
    <mergeCell ref="AL59:AM59"/>
    <mergeCell ref="AN59:AO59"/>
    <mergeCell ref="AP59:AQ59"/>
    <mergeCell ref="BR50:BS50"/>
    <mergeCell ref="C50:D50"/>
    <mergeCell ref="E50:F50"/>
    <mergeCell ref="G50:H50"/>
    <mergeCell ref="I50:J50"/>
    <mergeCell ref="K50:L50"/>
    <mergeCell ref="M50:N50"/>
    <mergeCell ref="O50:P50"/>
    <mergeCell ref="Q50:R50"/>
    <mergeCell ref="S50:T50"/>
    <mergeCell ref="BH50:BI50"/>
    <mergeCell ref="BJ50:BK50"/>
    <mergeCell ref="BL50:BM50"/>
    <mergeCell ref="BN50:BO50"/>
    <mergeCell ref="BP50:BQ50"/>
    <mergeCell ref="M51:N51"/>
    <mergeCell ref="O51:P51"/>
    <mergeCell ref="Q51:R51"/>
    <mergeCell ref="S51:T51"/>
    <mergeCell ref="AV51:AW51"/>
    <mergeCell ref="AX51:AY51"/>
    <mergeCell ref="AZ51:BA51"/>
    <mergeCell ref="BB51:BC51"/>
    <mergeCell ref="BD51:BE51"/>
    <mergeCell ref="BF51:BG51"/>
    <mergeCell ref="BH51:BI51"/>
    <mergeCell ref="BJ51:BK51"/>
    <mergeCell ref="BL51:BM51"/>
    <mergeCell ref="BN51:BO51"/>
    <mergeCell ref="BP51:BQ51"/>
    <mergeCell ref="C51:D51"/>
    <mergeCell ref="E51:F51"/>
    <mergeCell ref="G51:H51"/>
    <mergeCell ref="I51:J51"/>
    <mergeCell ref="K51:L51"/>
    <mergeCell ref="M53:N53"/>
    <mergeCell ref="O53:P53"/>
    <mergeCell ref="Q53:R53"/>
    <mergeCell ref="S53:T53"/>
    <mergeCell ref="C53:D53"/>
    <mergeCell ref="E53:F53"/>
    <mergeCell ref="G53:H53"/>
    <mergeCell ref="I53:J53"/>
    <mergeCell ref="K53:L53"/>
    <mergeCell ref="C52:D52"/>
    <mergeCell ref="E52:F52"/>
    <mergeCell ref="G52:H52"/>
    <mergeCell ref="I52:J52"/>
    <mergeCell ref="K52:L52"/>
    <mergeCell ref="M52:N52"/>
    <mergeCell ref="O52:P52"/>
    <mergeCell ref="Q52:R52"/>
    <mergeCell ref="S52:T52"/>
    <mergeCell ref="C54:D54"/>
    <mergeCell ref="E54:F54"/>
    <mergeCell ref="G54:H54"/>
    <mergeCell ref="I54:J54"/>
    <mergeCell ref="K54:L54"/>
    <mergeCell ref="M54:N54"/>
    <mergeCell ref="O54:P54"/>
    <mergeCell ref="Q54:R54"/>
    <mergeCell ref="S54:T54"/>
    <mergeCell ref="S58:T58"/>
    <mergeCell ref="C57:D57"/>
    <mergeCell ref="E57:F57"/>
    <mergeCell ref="G57:H57"/>
    <mergeCell ref="I57:J57"/>
    <mergeCell ref="K57:L57"/>
    <mergeCell ref="M55:N55"/>
    <mergeCell ref="O55:P55"/>
    <mergeCell ref="Q55:R55"/>
    <mergeCell ref="S55:T55"/>
    <mergeCell ref="C56:D56"/>
    <mergeCell ref="E56:F56"/>
    <mergeCell ref="G56:H56"/>
    <mergeCell ref="I56:J56"/>
    <mergeCell ref="K56:L56"/>
    <mergeCell ref="M56:N56"/>
    <mergeCell ref="O56:P56"/>
    <mergeCell ref="Q56:R56"/>
    <mergeCell ref="S56:T56"/>
    <mergeCell ref="C55:D55"/>
    <mergeCell ref="E55:F55"/>
    <mergeCell ref="G55:H55"/>
    <mergeCell ref="I55:J55"/>
    <mergeCell ref="K55:L55"/>
    <mergeCell ref="BD1:BW1"/>
    <mergeCell ref="M59:N59"/>
    <mergeCell ref="O59:P59"/>
    <mergeCell ref="Q59:R59"/>
    <mergeCell ref="S59:T59"/>
    <mergeCell ref="AF1:BC1"/>
    <mergeCell ref="C1:AB1"/>
    <mergeCell ref="C59:D59"/>
    <mergeCell ref="E59:F59"/>
    <mergeCell ref="G59:H59"/>
    <mergeCell ref="I59:J59"/>
    <mergeCell ref="K59:L59"/>
    <mergeCell ref="M57:N57"/>
    <mergeCell ref="O57:P57"/>
    <mergeCell ref="Q57:R57"/>
    <mergeCell ref="S57:T57"/>
    <mergeCell ref="C58:D58"/>
    <mergeCell ref="E58:F58"/>
    <mergeCell ref="G58:H58"/>
    <mergeCell ref="I58:J58"/>
    <mergeCell ref="K58:L58"/>
    <mergeCell ref="M58:N58"/>
    <mergeCell ref="O58:P58"/>
    <mergeCell ref="Q58:R58"/>
  </mergeCells>
  <conditionalFormatting sqref="DT50 DT60:DT1048576 DS5 DS1 DS23:XFD24 DS60:DS77 DS32:XFD33 DS41:XFD42 CA2 CN2 CP2 CZ1:DB2 CO50:CP50 CZ14:DB15 CY50:DA50 CU1:CX1 CQ1 CZ5:DB5 CZ3:DA4 AF1 C1">
    <cfRule type="cellIs" dxfId="37157" priority="7882" operator="equal">
      <formula>" "</formula>
    </cfRule>
  </conditionalFormatting>
  <conditionalFormatting sqref="A14:A15">
    <cfRule type="cellIs" dxfId="37156" priority="7701" operator="equal">
      <formula>" "</formula>
    </cfRule>
  </conditionalFormatting>
  <conditionalFormatting sqref="DQ5 A1 BZ16:BZ24 CP60:CY76 CO60:CO96 DT31 DT40 DT49:DT50 BZ51:CC76 DU51:XFD51 DS51:DT59 B15:Y15 DP23:DQ24 AD6:AE6 DS41:XFD42 DS32:XFD33 DS23:XFD24 DS5 DS1 DS60:DS77 AG23:AL24 AS23:BY24 AS60:BY77 AS14:BY15 BB6:BC6 AG41:BZ42 AG32:BZ33 CP5:CQ5 A4:B4 DT60:DT1048576 CP23:CY24 CZ4:DA4 CV5:DO5 CZ1:DB1 CP16:CP22 CY16:CY22 CP25:CP31 CY25:CY31 CY50:DA50 CY51:CY59 BZ7:BZ13 BZ4 CP7:CP13 CP34:CP40 CY34:CY40 CP43:CP49 CY43:CY49 BZ44:BZ48 CO14:DO15 DC41:DQ42 DC32:DQ33 AC1:AE1 BX6:BY6 CP4 CU1:CX1 CO1:CQ1 CO50:CP59">
    <cfRule type="cellIs" dxfId="37155" priority="7883" operator="equal">
      <formula>$CD1</formula>
    </cfRule>
  </conditionalFormatting>
  <conditionalFormatting sqref="B14:E14">
    <cfRule type="cellIs" dxfId="37154" priority="7705" operator="equal">
      <formula>$CD14</formula>
    </cfRule>
  </conditionalFormatting>
  <conditionalFormatting sqref="DQ5 A1 BZ16:BZ24 CP60:CY76 CO60:CO96 DT31 DT40 DT49:DT50 BZ51:CC76 DU51:XFD51 DS51:DT59 DP23:DQ24 AD6:AE6 B15:Y15 DS41:XFD42 DS32:XFD33 DS23:XFD24 DS5 DS1 DS60:DS77 AG23:AL24 AS23:BY24 AS60:BY77 AS14:BY15 BB6:BC6 AG41:BZ42 AG32:BZ33 CP5:CQ5 A4:B4 DT60:DT1048576 CP23:CY24 CZ4:DA4 CV5:DO5 CZ1:DB1 CP16:CP22 CY16:CY22 CP25:CP31 CY25:CY31 CY50:DA50 CY51:CY59 BZ7:BZ13 BZ4 CP7:CP13 CP34:CP40 CY34:CY40 CP43:CP49 CY43:CY49 BZ44:BZ48 CO14:DO15 DC41:DQ42 DC32:DQ33 AC1:AE1 BX6:BY6 CP4 CU1:CX1 CO1:CQ1 CO50:CP59">
    <cfRule type="cellIs" dxfId="37153" priority="7884" operator="greaterThan">
      <formula>$CD1</formula>
    </cfRule>
  </conditionalFormatting>
  <conditionalFormatting sqref="CO5">
    <cfRule type="cellIs" dxfId="37152" priority="7881" operator="greaterThan">
      <formula>$CD5</formula>
    </cfRule>
  </conditionalFormatting>
  <conditionalFormatting sqref="DC6:DQ6">
    <cfRule type="cellIs" dxfId="37151" priority="7867" operator="greaterThan">
      <formula>$CD6</formula>
    </cfRule>
  </conditionalFormatting>
  <conditionalFormatting sqref="CO5 DC5:DO5 DQ5">
    <cfRule type="cellIs" dxfId="37150" priority="7879" operator="equal">
      <formula>" "</formula>
    </cfRule>
  </conditionalFormatting>
  <conditionalFormatting sqref="CO5">
    <cfRule type="cellIs" dxfId="37149" priority="7880" operator="equal">
      <formula>$CD5</formula>
    </cfRule>
  </conditionalFormatting>
  <conditionalFormatting sqref="DA6:DB6">
    <cfRule type="cellIs" dxfId="37148" priority="7876" operator="equal">
      <formula>" "</formula>
    </cfRule>
  </conditionalFormatting>
  <conditionalFormatting sqref="DA6:DB6">
    <cfRule type="cellIs" dxfId="37147" priority="7877" operator="equal">
      <formula>$CD6</formula>
    </cfRule>
  </conditionalFormatting>
  <conditionalFormatting sqref="DA6:DB6">
    <cfRule type="cellIs" dxfId="37146" priority="7878" operator="greaterThan">
      <formula>$CD6</formula>
    </cfRule>
  </conditionalFormatting>
  <conditionalFormatting sqref="CO2 BZ2">
    <cfRule type="cellIs" dxfId="37145" priority="7875" operator="equal">
      <formula>" "</formula>
    </cfRule>
  </conditionalFormatting>
  <conditionalFormatting sqref="DC1:DQ1">
    <cfRule type="cellIs" dxfId="37144" priority="7872" operator="equal">
      <formula>" "</formula>
    </cfRule>
  </conditionalFormatting>
  <conditionalFormatting sqref="DC1:DQ1">
    <cfRule type="cellIs" dxfId="37143" priority="7873" operator="equal">
      <formula>$CD1</formula>
    </cfRule>
  </conditionalFormatting>
  <conditionalFormatting sqref="DC1:DQ1">
    <cfRule type="cellIs" dxfId="37142" priority="7874" operator="greaterThan">
      <formula>$CD1</formula>
    </cfRule>
  </conditionalFormatting>
  <conditionalFormatting sqref="CP5:CQ5 CV5:CY5 CP3:CP4">
    <cfRule type="cellIs" dxfId="37141" priority="7871" operator="equal">
      <formula>" "</formula>
    </cfRule>
  </conditionalFormatting>
  <conditionalFormatting sqref="DP5">
    <cfRule type="cellIs" dxfId="37140" priority="7868" operator="equal">
      <formula>" "</formula>
    </cfRule>
  </conditionalFormatting>
  <conditionalFormatting sqref="DP5">
    <cfRule type="cellIs" dxfId="37139" priority="7869" operator="equal">
      <formula>$CD5</formula>
    </cfRule>
  </conditionalFormatting>
  <conditionalFormatting sqref="DP5">
    <cfRule type="cellIs" dxfId="37138" priority="7870" operator="greaterThan">
      <formula>$CD5</formula>
    </cfRule>
  </conditionalFormatting>
  <conditionalFormatting sqref="DC6:DQ6">
    <cfRule type="cellIs" dxfId="37137" priority="7865" operator="equal">
      <formula>" "</formula>
    </cfRule>
  </conditionalFormatting>
  <conditionalFormatting sqref="DC6:DQ6">
    <cfRule type="cellIs" dxfId="37136" priority="7866" operator="equal">
      <formula>$CD6</formula>
    </cfRule>
  </conditionalFormatting>
  <conditionalFormatting sqref="DQ2">
    <cfRule type="cellIs" dxfId="37135" priority="7864" operator="equal">
      <formula>" "</formula>
    </cfRule>
  </conditionalFormatting>
  <conditionalFormatting sqref="DP2">
    <cfRule type="cellIs" dxfId="37134" priority="7863" operator="equal">
      <formula>" "</formula>
    </cfRule>
  </conditionalFormatting>
  <conditionalFormatting sqref="DO2">
    <cfRule type="cellIs" dxfId="37133" priority="7862" operator="equal">
      <formula>" "</formula>
    </cfRule>
  </conditionalFormatting>
  <conditionalFormatting sqref="DM2:DN2">
    <cfRule type="cellIs" dxfId="37132" priority="7861" operator="equal">
      <formula>" "</formula>
    </cfRule>
  </conditionalFormatting>
  <conditionalFormatting sqref="DI2:DJ2">
    <cfRule type="cellIs" dxfId="37131" priority="7860" operator="equal">
      <formula>" "</formula>
    </cfRule>
  </conditionalFormatting>
  <conditionalFormatting sqref="DG2:DH2">
    <cfRule type="cellIs" dxfId="37130" priority="7859" operator="equal">
      <formula>" "</formula>
    </cfRule>
  </conditionalFormatting>
  <conditionalFormatting sqref="DP15:DQ15">
    <cfRule type="cellIs" dxfId="37129" priority="7856" operator="equal">
      <formula>" "</formula>
    </cfRule>
  </conditionalFormatting>
  <conditionalFormatting sqref="DP15:DQ15">
    <cfRule type="cellIs" dxfId="37128" priority="7857" operator="equal">
      <formula>$CD15</formula>
    </cfRule>
  </conditionalFormatting>
  <conditionalFormatting sqref="DP15:DQ15">
    <cfRule type="cellIs" dxfId="37127" priority="7858" operator="greaterThan">
      <formula>$CD15</formula>
    </cfRule>
  </conditionalFormatting>
  <conditionalFormatting sqref="A1 A2:B4">
    <cfRule type="cellIs" dxfId="37126" priority="7852" operator="equal">
      <formula>" "</formula>
    </cfRule>
  </conditionalFormatting>
  <conditionalFormatting sqref="BZ26:BZ31 BZ60:CC76">
    <cfRule type="cellIs" dxfId="37125" priority="7848" operator="equal">
      <formula>" "</formula>
    </cfRule>
  </conditionalFormatting>
  <conditionalFormatting sqref="BZ26:BZ31">
    <cfRule type="cellIs" dxfId="37124" priority="7849" operator="equal">
      <formula>$CD26</formula>
    </cfRule>
  </conditionalFormatting>
  <conditionalFormatting sqref="BZ26:BZ31">
    <cfRule type="cellIs" dxfId="37123" priority="7850" operator="greaterThan">
      <formula>$CD26</formula>
    </cfRule>
  </conditionalFormatting>
  <conditionalFormatting sqref="BZ5:CC6 BZ16:BZ24 BZ7:BZ13 BZ3:BZ4">
    <cfRule type="cellIs" dxfId="37122" priority="7845" operator="equal">
      <formula>" "</formula>
    </cfRule>
  </conditionalFormatting>
  <conditionalFormatting sqref="BZ5:CC6">
    <cfRule type="cellIs" dxfId="37121" priority="7846" operator="equal">
      <formula>$CD5</formula>
    </cfRule>
  </conditionalFormatting>
  <conditionalFormatting sqref="BZ5:CC6">
    <cfRule type="cellIs" dxfId="37120" priority="7847" operator="greaterThan">
      <formula>$CD5</formula>
    </cfRule>
  </conditionalFormatting>
  <conditionalFormatting sqref="CO13">
    <cfRule type="cellIs" dxfId="37119" priority="7842" operator="equal">
      <formula>" "</formula>
    </cfRule>
  </conditionalFormatting>
  <conditionalFormatting sqref="CO13">
    <cfRule type="cellIs" dxfId="37118" priority="7843" operator="equal">
      <formula>$CD13</formula>
    </cfRule>
  </conditionalFormatting>
  <conditionalFormatting sqref="CO13">
    <cfRule type="cellIs" dxfId="37117" priority="7844" operator="greaterThan">
      <formula>$CD13</formula>
    </cfRule>
  </conditionalFormatting>
  <conditionalFormatting sqref="CP6:CY6 CP60:CY76 CP7:CP13 CP23:CY24 CP16:CP22 CY16:CY22 CP25:CP31 CY25:CY31">
    <cfRule type="cellIs" dxfId="37116" priority="7839" operator="equal">
      <formula>" "</formula>
    </cfRule>
  </conditionalFormatting>
  <conditionalFormatting sqref="CP6:CY6">
    <cfRule type="cellIs" dxfId="37115" priority="7840" operator="equal">
      <formula>$CD6</formula>
    </cfRule>
  </conditionalFormatting>
  <conditionalFormatting sqref="CP6:CY6">
    <cfRule type="cellIs" dxfId="37114" priority="7841" operator="greaterThan">
      <formula>$CD6</formula>
    </cfRule>
  </conditionalFormatting>
  <conditionalFormatting sqref="CZ60:DQ76">
    <cfRule type="cellIs" dxfId="37113" priority="7836" operator="equal">
      <formula>" "</formula>
    </cfRule>
  </conditionalFormatting>
  <conditionalFormatting sqref="CZ60:DQ76">
    <cfRule type="cellIs" dxfId="37112" priority="7837" operator="equal">
      <formula>$CD60</formula>
    </cfRule>
  </conditionalFormatting>
  <conditionalFormatting sqref="CZ60:DQ76">
    <cfRule type="cellIs" dxfId="37111" priority="7838" operator="greaterThan">
      <formula>$CD60</formula>
    </cfRule>
  </conditionalFormatting>
  <conditionalFormatting sqref="CZ60:DQ60">
    <cfRule type="cellIs" dxfId="37110" priority="7833" operator="equal">
      <formula>" "</formula>
    </cfRule>
  </conditionalFormatting>
  <conditionalFormatting sqref="CZ60:DQ60">
    <cfRule type="cellIs" dxfId="37109" priority="7834" operator="equal">
      <formula>$CD60</formula>
    </cfRule>
  </conditionalFormatting>
  <conditionalFormatting sqref="CZ60:DQ60">
    <cfRule type="cellIs" dxfId="37108" priority="7835" operator="greaterThan">
      <formula>$CD60</formula>
    </cfRule>
  </conditionalFormatting>
  <conditionalFormatting sqref="CP77:CY77">
    <cfRule type="cellIs" dxfId="37107" priority="7794" operator="equal">
      <formula>" "</formula>
    </cfRule>
  </conditionalFormatting>
  <conditionalFormatting sqref="CP77:CY77">
    <cfRule type="cellIs" dxfId="37106" priority="7795" operator="equal">
      <formula>$CD77</formula>
    </cfRule>
  </conditionalFormatting>
  <conditionalFormatting sqref="CP77:CY77">
    <cfRule type="cellIs" dxfId="37105" priority="7796" operator="greaterThan">
      <formula>$CD77</formula>
    </cfRule>
  </conditionalFormatting>
  <conditionalFormatting sqref="CZ23:DB24 DP23:DQ24">
    <cfRule type="cellIs" dxfId="37104" priority="7830" operator="equal">
      <formula>" "</formula>
    </cfRule>
  </conditionalFormatting>
  <conditionalFormatting sqref="CZ23:DB24">
    <cfRule type="cellIs" dxfId="37103" priority="7831" operator="equal">
      <formula>$CD23</formula>
    </cfRule>
  </conditionalFormatting>
  <conditionalFormatting sqref="CZ23:DB24">
    <cfRule type="cellIs" dxfId="37102" priority="7832" operator="greaterThan">
      <formula>$CD23</formula>
    </cfRule>
  </conditionalFormatting>
  <conditionalFormatting sqref="DT13:XFD13">
    <cfRule type="cellIs" dxfId="37101" priority="7827" operator="equal">
      <formula>" "</formula>
    </cfRule>
  </conditionalFormatting>
  <conditionalFormatting sqref="DT13:XFD13">
    <cfRule type="cellIs" dxfId="37100" priority="7828" operator="equal">
      <formula>$CD13</formula>
    </cfRule>
  </conditionalFormatting>
  <conditionalFormatting sqref="DT13:XFD13">
    <cfRule type="cellIs" dxfId="37099" priority="7829" operator="greaterThan">
      <formula>$CD13</formula>
    </cfRule>
  </conditionalFormatting>
  <conditionalFormatting sqref="A60:AJ76 AS60:BY76">
    <cfRule type="cellIs" dxfId="37098" priority="7824" operator="equal">
      <formula>" "</formula>
    </cfRule>
  </conditionalFormatting>
  <conditionalFormatting sqref="A60:AJ76">
    <cfRule type="cellIs" dxfId="37097" priority="7825" operator="equal">
      <formula>$CD60</formula>
    </cfRule>
  </conditionalFormatting>
  <conditionalFormatting sqref="A60:AJ76">
    <cfRule type="cellIs" dxfId="37096" priority="7826" operator="greaterThan">
      <formula>$CD60</formula>
    </cfRule>
  </conditionalFormatting>
  <conditionalFormatting sqref="A60:AJ60 AS60:BY60">
    <cfRule type="cellIs" dxfId="37095" priority="7821" operator="equal">
      <formula>" "</formula>
    </cfRule>
  </conditionalFormatting>
  <conditionalFormatting sqref="A60:AJ60">
    <cfRule type="cellIs" dxfId="37094" priority="7822" operator="equal">
      <formula>$CD60</formula>
    </cfRule>
  </conditionalFormatting>
  <conditionalFormatting sqref="A60:AJ60">
    <cfRule type="cellIs" dxfId="37093" priority="7823" operator="greaterThan">
      <formula>$CD60</formula>
    </cfRule>
  </conditionalFormatting>
  <conditionalFormatting sqref="D23:AB24 AG23:AJ24 AS23:BY24">
    <cfRule type="cellIs" dxfId="37092" priority="7818" operator="equal">
      <formula>" "</formula>
    </cfRule>
  </conditionalFormatting>
  <conditionalFormatting sqref="D23:AB24">
    <cfRule type="cellIs" dxfId="37091" priority="7819" operator="equal">
      <formula>$CD23</formula>
    </cfRule>
  </conditionalFormatting>
  <conditionalFormatting sqref="D23:AB24">
    <cfRule type="cellIs" dxfId="37090" priority="7820" operator="greaterThan">
      <formula>$CD23</formula>
    </cfRule>
  </conditionalFormatting>
  <conditionalFormatting sqref="B1">
    <cfRule type="cellIs" dxfId="37089" priority="7815" operator="equal">
      <formula>" "</formula>
    </cfRule>
  </conditionalFormatting>
  <conditionalFormatting sqref="B1">
    <cfRule type="cellIs" dxfId="37088" priority="7816" operator="equal">
      <formula>$CD1</formula>
    </cfRule>
  </conditionalFormatting>
  <conditionalFormatting sqref="B1">
    <cfRule type="cellIs" dxfId="37087" priority="7817" operator="greaterThan">
      <formula>$CD1</formula>
    </cfRule>
  </conditionalFormatting>
  <conditionalFormatting sqref="Z15:AB15">
    <cfRule type="cellIs" dxfId="37086" priority="7812" operator="equal">
      <formula>" "</formula>
    </cfRule>
  </conditionalFormatting>
  <conditionalFormatting sqref="Z15:AB15">
    <cfRule type="cellIs" dxfId="37085" priority="7813" operator="equal">
      <formula>$CD15</formula>
    </cfRule>
  </conditionalFormatting>
  <conditionalFormatting sqref="Z15:AB15">
    <cfRule type="cellIs" dxfId="37084" priority="7814" operator="greaterThan">
      <formula>$CD15</formula>
    </cfRule>
  </conditionalFormatting>
  <conditionalFormatting sqref="AD23:AF24">
    <cfRule type="cellIs" dxfId="37083" priority="7809" operator="equal">
      <formula>" "</formula>
    </cfRule>
  </conditionalFormatting>
  <conditionalFormatting sqref="AD23:AF24">
    <cfRule type="cellIs" dxfId="37082" priority="7810" operator="equal">
      <formula>$CD23</formula>
    </cfRule>
  </conditionalFormatting>
  <conditionalFormatting sqref="AD23:AF24">
    <cfRule type="cellIs" dxfId="37081" priority="7811" operator="greaterThan">
      <formula>$CD23</formula>
    </cfRule>
  </conditionalFormatting>
  <conditionalFormatting sqref="A23:C24">
    <cfRule type="cellIs" dxfId="37080" priority="7806" operator="equal">
      <formula>" "</formula>
    </cfRule>
  </conditionalFormatting>
  <conditionalFormatting sqref="A23:C24">
    <cfRule type="cellIs" dxfId="37079" priority="7807" operator="equal">
      <formula>$CD23</formula>
    </cfRule>
  </conditionalFormatting>
  <conditionalFormatting sqref="A23:C24">
    <cfRule type="cellIs" dxfId="37078" priority="7808" operator="greaterThan">
      <formula>$CD23</formula>
    </cfRule>
  </conditionalFormatting>
  <conditionalFormatting sqref="DS50">
    <cfRule type="cellIs" dxfId="37077" priority="7803" operator="equal">
      <formula>" "</formula>
    </cfRule>
  </conditionalFormatting>
  <conditionalFormatting sqref="DS50">
    <cfRule type="cellIs" dxfId="37076" priority="7804" operator="equal">
      <formula>$CD50</formula>
    </cfRule>
  </conditionalFormatting>
  <conditionalFormatting sqref="DS50">
    <cfRule type="cellIs" dxfId="37075" priority="7805" operator="greaterThan">
      <formula>$CD50</formula>
    </cfRule>
  </conditionalFormatting>
  <conditionalFormatting sqref="BZ50:CC50 CO60:CO96">
    <cfRule type="cellIs" dxfId="37074" priority="7800" operator="equal">
      <formula>" "</formula>
    </cfRule>
  </conditionalFormatting>
  <conditionalFormatting sqref="BZ50:CC50">
    <cfRule type="cellIs" dxfId="37073" priority="7801" operator="equal">
      <formula>$CD50</formula>
    </cfRule>
  </conditionalFormatting>
  <conditionalFormatting sqref="BZ50:CC50">
    <cfRule type="cellIs" dxfId="37072" priority="7802" operator="greaterThan">
      <formula>$CD50</formula>
    </cfRule>
  </conditionalFormatting>
  <conditionalFormatting sqref="BZ77:CC77">
    <cfRule type="cellIs" dxfId="37071" priority="7797" operator="equal">
      <formula>" "</formula>
    </cfRule>
  </conditionalFormatting>
  <conditionalFormatting sqref="BZ77:CC77">
    <cfRule type="cellIs" dxfId="37070" priority="7798" operator="equal">
      <formula>$CD77</formula>
    </cfRule>
  </conditionalFormatting>
  <conditionalFormatting sqref="BZ77:CC77">
    <cfRule type="cellIs" dxfId="37069" priority="7799" operator="greaterThan">
      <formula>$CD77</formula>
    </cfRule>
  </conditionalFormatting>
  <conditionalFormatting sqref="CZ77:DQ77">
    <cfRule type="cellIs" dxfId="37068" priority="7791" operator="equal">
      <formula>" "</formula>
    </cfRule>
  </conditionalFormatting>
  <conditionalFormatting sqref="CZ77:DQ77">
    <cfRule type="cellIs" dxfId="37067" priority="7792" operator="equal">
      <formula>$CD77</formula>
    </cfRule>
  </conditionalFormatting>
  <conditionalFormatting sqref="CZ77:DQ77">
    <cfRule type="cellIs" dxfId="37066" priority="7793" operator="greaterThan">
      <formula>$CD77</formula>
    </cfRule>
  </conditionalFormatting>
  <conditionalFormatting sqref="A77:AJ77 AS77:BY77">
    <cfRule type="cellIs" dxfId="37065" priority="7788" operator="equal">
      <formula>" "</formula>
    </cfRule>
  </conditionalFormatting>
  <conditionalFormatting sqref="A77:AJ77">
    <cfRule type="cellIs" dxfId="37064" priority="7789" operator="equal">
      <formula>$CD77</formula>
    </cfRule>
  </conditionalFormatting>
  <conditionalFormatting sqref="A77:AJ77">
    <cfRule type="cellIs" dxfId="37063" priority="7790" operator="greaterThan">
      <formula>$CD77</formula>
    </cfRule>
  </conditionalFormatting>
  <conditionalFormatting sqref="AD50:AE50">
    <cfRule type="cellIs" dxfId="37062" priority="7785" operator="equal">
      <formula>" "</formula>
    </cfRule>
  </conditionalFormatting>
  <conditionalFormatting sqref="AD50:AE50">
    <cfRule type="cellIs" dxfId="37061" priority="7786" operator="equal">
      <formula>$CD50</formula>
    </cfRule>
  </conditionalFormatting>
  <conditionalFormatting sqref="AD50:AE50">
    <cfRule type="cellIs" dxfId="37060" priority="7787" operator="greaterThan">
      <formula>$CD50</formula>
    </cfRule>
  </conditionalFormatting>
  <conditionalFormatting sqref="DT22">
    <cfRule type="cellIs" dxfId="37059" priority="7782" operator="equal">
      <formula>" "</formula>
    </cfRule>
  </conditionalFormatting>
  <conditionalFormatting sqref="DT22">
    <cfRule type="cellIs" dxfId="37058" priority="7783" operator="equal">
      <formula>$CD22</formula>
    </cfRule>
  </conditionalFormatting>
  <conditionalFormatting sqref="DT22">
    <cfRule type="cellIs" dxfId="37057" priority="7784" operator="greaterThan">
      <formula>$CD22</formula>
    </cfRule>
  </conditionalFormatting>
  <conditionalFormatting sqref="DT15">
    <cfRule type="cellIs" dxfId="37056" priority="7779" operator="equal">
      <formula>" "</formula>
    </cfRule>
  </conditionalFormatting>
  <conditionalFormatting sqref="DT15">
    <cfRule type="cellIs" dxfId="37055" priority="7780" operator="equal">
      <formula>$CD15</formula>
    </cfRule>
  </conditionalFormatting>
  <conditionalFormatting sqref="DT15">
    <cfRule type="cellIs" dxfId="37054" priority="7781" operator="greaterThan">
      <formula>$CD15</formula>
    </cfRule>
  </conditionalFormatting>
  <conditionalFormatting sqref="DT31">
    <cfRule type="cellIs" dxfId="37053" priority="7778" operator="equal">
      <formula>" "</formula>
    </cfRule>
  </conditionalFormatting>
  <conditionalFormatting sqref="A6:AB6 AD6:BY6">
    <cfRule type="cellIs" dxfId="37052" priority="7775" operator="equal">
      <formula>" "</formula>
    </cfRule>
  </conditionalFormatting>
  <conditionalFormatting sqref="A6:AB6">
    <cfRule type="cellIs" dxfId="37051" priority="7776" operator="equal">
      <formula>$CD6</formula>
    </cfRule>
  </conditionalFormatting>
  <conditionalFormatting sqref="A6:AB6">
    <cfRule type="cellIs" dxfId="37050" priority="7777" operator="greaterThan">
      <formula>$CD6</formula>
    </cfRule>
  </conditionalFormatting>
  <conditionalFormatting sqref="DP14:DQ14">
    <cfRule type="cellIs" dxfId="37049" priority="7772" operator="equal">
      <formula>" "</formula>
    </cfRule>
  </conditionalFormatting>
  <conditionalFormatting sqref="DP14:DQ14">
    <cfRule type="cellIs" dxfId="37048" priority="7773" operator="equal">
      <formula>$CD14</formula>
    </cfRule>
  </conditionalFormatting>
  <conditionalFormatting sqref="DP14:DQ14">
    <cfRule type="cellIs" dxfId="37047" priority="7774" operator="greaterThan">
      <formula>$CD14</formula>
    </cfRule>
  </conditionalFormatting>
  <conditionalFormatting sqref="F14:AB14">
    <cfRule type="cellIs" dxfId="37046" priority="7769" operator="equal">
      <formula>" "</formula>
    </cfRule>
  </conditionalFormatting>
  <conditionalFormatting sqref="F14:AB14">
    <cfRule type="cellIs" dxfId="37045" priority="7770" operator="equal">
      <formula>$CD14</formula>
    </cfRule>
  </conditionalFormatting>
  <conditionalFormatting sqref="F14:AB14">
    <cfRule type="cellIs" dxfId="37044" priority="7771" operator="greaterThan">
      <formula>$CD14</formula>
    </cfRule>
  </conditionalFormatting>
  <conditionalFormatting sqref="DT14">
    <cfRule type="cellIs" dxfId="37043" priority="7766" operator="equal">
      <formula>" "</formula>
    </cfRule>
  </conditionalFormatting>
  <conditionalFormatting sqref="DT14">
    <cfRule type="cellIs" dxfId="37042" priority="7767" operator="equal">
      <formula>$CD14</formula>
    </cfRule>
  </conditionalFormatting>
  <conditionalFormatting sqref="DT14">
    <cfRule type="cellIs" dxfId="37041" priority="7768" operator="greaterThan">
      <formula>$CD14</formula>
    </cfRule>
  </conditionalFormatting>
  <conditionalFormatting sqref="DS13">
    <cfRule type="cellIs" dxfId="37040" priority="7763" operator="equal">
      <formula>" "</formula>
    </cfRule>
  </conditionalFormatting>
  <conditionalFormatting sqref="DS13">
    <cfRule type="cellIs" dxfId="37039" priority="7764" operator="equal">
      <formula>$CD13</formula>
    </cfRule>
  </conditionalFormatting>
  <conditionalFormatting sqref="DS13">
    <cfRule type="cellIs" dxfId="37038" priority="7765" operator="greaterThan">
      <formula>$CD13</formula>
    </cfRule>
  </conditionalFormatting>
  <conditionalFormatting sqref="DS14">
    <cfRule type="cellIs" dxfId="37037" priority="7760" operator="equal">
      <formula>" "</formula>
    </cfRule>
  </conditionalFormatting>
  <conditionalFormatting sqref="DS14">
    <cfRule type="cellIs" dxfId="37036" priority="7761" operator="equal">
      <formula>$CD14</formula>
    </cfRule>
  </conditionalFormatting>
  <conditionalFormatting sqref="DS14">
    <cfRule type="cellIs" dxfId="37035" priority="7762" operator="greaterThan">
      <formula>$CD14</formula>
    </cfRule>
  </conditionalFormatting>
  <conditionalFormatting sqref="A7:B13">
    <cfRule type="containsText" dxfId="37034" priority="7743" operator="containsText" text="08.30 – 14.30">
      <formula>NOT(ISERROR(SEARCH("08.30 – 14.30",A7)))</formula>
    </cfRule>
    <cfRule type="containsText" dxfId="37033" priority="7744" operator="containsText" text="09:30 – 18.30">
      <formula>NOT(ISERROR(SEARCH("09:30 – 18.30",A7)))</formula>
    </cfRule>
    <cfRule type="containsText" dxfId="37032" priority="7745" operator="containsText" text="10.30 – 18.30">
      <formula>NOT(ISERROR(SEARCH("10.30 – 18.30",A7)))</formula>
    </cfRule>
    <cfRule type="containsText" dxfId="37031" priority="7746" operator="containsText" text="09.30 – 18.30">
      <formula>NOT(ISERROR(SEARCH("09.30 – 18.30",A7)))</formula>
    </cfRule>
    <cfRule type="containsText" dxfId="37030" priority="7747" operator="containsText" text="09.00 – 13:00">
      <formula>NOT(ISERROR(SEARCH("09.00 – 13:00",A7)))</formula>
    </cfRule>
    <cfRule type="containsText" dxfId="37029" priority="7748" operator="containsText" text="08.30 – 16.30">
      <formula>NOT(ISERROR(SEARCH("08.30 – 16.30",A7)))</formula>
    </cfRule>
    <cfRule type="containsText" dxfId="37028" priority="7749" operator="containsText" text="08:30 – 17.30">
      <formula>NOT(ISERROR(SEARCH("08:30 – 17.30",A7)))</formula>
    </cfRule>
    <cfRule type="containsText" dxfId="37027" priority="7750" operator="containsText" text="08.30 – 17.30">
      <formula>NOT(ISERROR(SEARCH("08.30 – 17.30",A7)))</formula>
    </cfRule>
    <cfRule type="containsText" dxfId="37026" priority="7751" operator="containsText" text="09.00 – 18.00">
      <formula>NOT(ISERROR(SEARCH("09.00 – 18.00",A7)))</formula>
    </cfRule>
    <cfRule type="containsText" dxfId="37025" priority="7752" operator="containsText" text="09.00 – 13.00">
      <formula>NOT(ISERROR(SEARCH("09.00 – 13.00",A7)))</formula>
    </cfRule>
    <cfRule type="containsText" dxfId="37024" priority="7753" operator="containsText" text="11.30 – 19.30">
      <formula>NOT(ISERROR(SEARCH("11.30 – 19.30",A7)))</formula>
    </cfRule>
    <cfRule type="containsText" dxfId="37023" priority="7754" operator="containsText" text="10.30 – 19.30">
      <formula>NOT(ISERROR(SEARCH("10.30 – 19.30",A7)))</formula>
    </cfRule>
    <cfRule type="containsText" dxfId="37022" priority="7755" operator="containsText" text="09.00 – 15.00">
      <formula>NOT(ISERROR(SEARCH("09.00 – 15.00",A7)))</formula>
    </cfRule>
    <cfRule type="containsText" dxfId="37021" priority="7756" operator="containsText" text="12:30">
      <formula>NOT(ISERROR(SEARCH("12:30",A7)))</formula>
    </cfRule>
    <cfRule type="containsText" dxfId="37020" priority="7757" operator="containsText" text="13:30">
      <formula>NOT(ISERROR(SEARCH("13:30",A7)))</formula>
    </cfRule>
    <cfRule type="containsText" dxfId="37019" priority="7758" operator="containsText" text="FESTIVITÁ">
      <formula>NOT(ISERROR(SEARCH("FESTIVITÁ",A7)))</formula>
    </cfRule>
    <cfRule type="cellIs" dxfId="37018" priority="7759" operator="equal">
      <formula>"DOMENICA"</formula>
    </cfRule>
  </conditionalFormatting>
  <conditionalFormatting sqref="B7:B13">
    <cfRule type="iconSet" priority="7742">
      <iconSet iconSet="3Symbols2">
        <cfvo type="percent" val="0"/>
        <cfvo type="percent" val="0"/>
        <cfvo type="formula" val="TODAY()" gte="0"/>
      </iconSet>
    </cfRule>
  </conditionalFormatting>
  <conditionalFormatting sqref="A16:B22">
    <cfRule type="containsText" dxfId="37017" priority="7725" operator="containsText" text="08.30 – 14.30">
      <formula>NOT(ISERROR(SEARCH("08.30 – 14.30",A16)))</formula>
    </cfRule>
    <cfRule type="containsText" dxfId="37016" priority="7726" operator="containsText" text="09:30 – 18.30">
      <formula>NOT(ISERROR(SEARCH("09:30 – 18.30",A16)))</formula>
    </cfRule>
    <cfRule type="containsText" dxfId="37015" priority="7727" operator="containsText" text="10.30 – 18.30">
      <formula>NOT(ISERROR(SEARCH("10.30 – 18.30",A16)))</formula>
    </cfRule>
    <cfRule type="containsText" dxfId="37014" priority="7728" operator="containsText" text="09.30 – 18.30">
      <formula>NOT(ISERROR(SEARCH("09.30 – 18.30",A16)))</formula>
    </cfRule>
    <cfRule type="containsText" dxfId="37013" priority="7729" operator="containsText" text="09.00 – 13:00">
      <formula>NOT(ISERROR(SEARCH("09.00 – 13:00",A16)))</formula>
    </cfRule>
    <cfRule type="containsText" dxfId="37012" priority="7730" operator="containsText" text="08.30 – 16.30">
      <formula>NOT(ISERROR(SEARCH("08.30 – 16.30",A16)))</formula>
    </cfRule>
    <cfRule type="containsText" dxfId="37011" priority="7731" operator="containsText" text="08:30 – 17.30">
      <formula>NOT(ISERROR(SEARCH("08:30 – 17.30",A16)))</formula>
    </cfRule>
    <cfRule type="containsText" dxfId="37010" priority="7732" operator="containsText" text="08.30 – 17.30">
      <formula>NOT(ISERROR(SEARCH("08.30 – 17.30",A16)))</formula>
    </cfRule>
    <cfRule type="containsText" dxfId="37009" priority="7733" operator="containsText" text="09.00 – 18.00">
      <formula>NOT(ISERROR(SEARCH("09.00 – 18.00",A16)))</formula>
    </cfRule>
    <cfRule type="containsText" dxfId="37008" priority="7734" operator="containsText" text="09.00 – 13.00">
      <formula>NOT(ISERROR(SEARCH("09.00 – 13.00",A16)))</formula>
    </cfRule>
    <cfRule type="containsText" dxfId="37007" priority="7735" operator="containsText" text="11.30 – 19.30">
      <formula>NOT(ISERROR(SEARCH("11.30 – 19.30",A16)))</formula>
    </cfRule>
    <cfRule type="containsText" dxfId="37006" priority="7736" operator="containsText" text="10.30 – 19.30">
      <formula>NOT(ISERROR(SEARCH("10.30 – 19.30",A16)))</formula>
    </cfRule>
    <cfRule type="containsText" dxfId="37005" priority="7737" operator="containsText" text="09.00 – 15.00">
      <formula>NOT(ISERROR(SEARCH("09.00 – 15.00",A16)))</formula>
    </cfRule>
    <cfRule type="containsText" dxfId="37004" priority="7738" operator="containsText" text="12:30">
      <formula>NOT(ISERROR(SEARCH("12:30",A16)))</formula>
    </cfRule>
    <cfRule type="containsText" dxfId="37003" priority="7739" operator="containsText" text="13:30">
      <formula>NOT(ISERROR(SEARCH("13:30",A16)))</formula>
    </cfRule>
    <cfRule type="containsText" dxfId="37002" priority="7740" operator="containsText" text="FESTIVITÁ">
      <formula>NOT(ISERROR(SEARCH("FESTIVITÁ",A16)))</formula>
    </cfRule>
    <cfRule type="cellIs" dxfId="37001" priority="7741" operator="equal">
      <formula>"DOMENICA"</formula>
    </cfRule>
  </conditionalFormatting>
  <conditionalFormatting sqref="B16:B22">
    <cfRule type="iconSet" priority="7724">
      <iconSet iconSet="3Symbols2">
        <cfvo type="percent" val="0"/>
        <cfvo type="percent" val="0"/>
        <cfvo type="formula" val="TODAY()" gte="0"/>
      </iconSet>
    </cfRule>
  </conditionalFormatting>
  <conditionalFormatting sqref="A25:B31">
    <cfRule type="containsText" dxfId="37000" priority="7707" operator="containsText" text="08.30 – 14.30">
      <formula>NOT(ISERROR(SEARCH("08.30 – 14.30",A25)))</formula>
    </cfRule>
    <cfRule type="containsText" dxfId="36999" priority="7708" operator="containsText" text="09:30 – 18.30">
      <formula>NOT(ISERROR(SEARCH("09:30 – 18.30",A25)))</formula>
    </cfRule>
    <cfRule type="containsText" dxfId="36998" priority="7709" operator="containsText" text="10.30 – 18.30">
      <formula>NOT(ISERROR(SEARCH("10.30 – 18.30",A25)))</formula>
    </cfRule>
    <cfRule type="containsText" dxfId="36997" priority="7710" operator="containsText" text="09.30 – 18.30">
      <formula>NOT(ISERROR(SEARCH("09.30 – 18.30",A25)))</formula>
    </cfRule>
    <cfRule type="containsText" dxfId="36996" priority="7711" operator="containsText" text="09.00 – 13:00">
      <formula>NOT(ISERROR(SEARCH("09.00 – 13:00",A25)))</formula>
    </cfRule>
    <cfRule type="containsText" dxfId="36995" priority="7712" operator="containsText" text="08.30 – 16.30">
      <formula>NOT(ISERROR(SEARCH("08.30 – 16.30",A25)))</formula>
    </cfRule>
    <cfRule type="containsText" dxfId="36994" priority="7713" operator="containsText" text="08:30 – 17.30">
      <formula>NOT(ISERROR(SEARCH("08:30 – 17.30",A25)))</formula>
    </cfRule>
    <cfRule type="containsText" dxfId="36993" priority="7714" operator="containsText" text="08.30 – 17.30">
      <formula>NOT(ISERROR(SEARCH("08.30 – 17.30",A25)))</formula>
    </cfRule>
    <cfRule type="containsText" dxfId="36992" priority="7715" operator="containsText" text="09.00 – 18.00">
      <formula>NOT(ISERROR(SEARCH("09.00 – 18.00",A25)))</formula>
    </cfRule>
    <cfRule type="containsText" dxfId="36991" priority="7716" operator="containsText" text="09.00 – 13.00">
      <formula>NOT(ISERROR(SEARCH("09.00 – 13.00",A25)))</formula>
    </cfRule>
    <cfRule type="containsText" dxfId="36990" priority="7717" operator="containsText" text="11.30 – 19.30">
      <formula>NOT(ISERROR(SEARCH("11.30 – 19.30",A25)))</formula>
    </cfRule>
    <cfRule type="containsText" dxfId="36989" priority="7718" operator="containsText" text="10.30 – 19.30">
      <formula>NOT(ISERROR(SEARCH("10.30 – 19.30",A25)))</formula>
    </cfRule>
    <cfRule type="containsText" dxfId="36988" priority="7719" operator="containsText" text="09.00 – 15.00">
      <formula>NOT(ISERROR(SEARCH("09.00 – 15.00",A25)))</formula>
    </cfRule>
    <cfRule type="containsText" dxfId="36987" priority="7720" operator="containsText" text="12:30">
      <formula>NOT(ISERROR(SEARCH("12:30",A25)))</formula>
    </cfRule>
    <cfRule type="containsText" dxfId="36986" priority="7721" operator="containsText" text="13:30">
      <formula>NOT(ISERROR(SEARCH("13:30",A25)))</formula>
    </cfRule>
    <cfRule type="containsText" dxfId="36985" priority="7722" operator="containsText" text="FESTIVITÁ">
      <formula>NOT(ISERROR(SEARCH("FESTIVITÁ",A25)))</formula>
    </cfRule>
    <cfRule type="cellIs" dxfId="36984" priority="7723" operator="equal">
      <formula>"DOMENICA"</formula>
    </cfRule>
  </conditionalFormatting>
  <conditionalFormatting sqref="B14:E14 B15:Y15">
    <cfRule type="cellIs" dxfId="36983" priority="7704" operator="equal">
      <formula>" "</formula>
    </cfRule>
  </conditionalFormatting>
  <conditionalFormatting sqref="B14:E14">
    <cfRule type="cellIs" dxfId="36982" priority="7706" operator="greaterThan">
      <formula>$CD14</formula>
    </cfRule>
  </conditionalFormatting>
  <conditionalFormatting sqref="A14:A15">
    <cfRule type="cellIs" dxfId="36981" priority="7702" operator="equal">
      <formula>$CD14</formula>
    </cfRule>
  </conditionalFormatting>
  <conditionalFormatting sqref="A14:A15">
    <cfRule type="cellIs" dxfId="36980" priority="7703" operator="greaterThan">
      <formula>$CD14</formula>
    </cfRule>
  </conditionalFormatting>
  <conditionalFormatting sqref="BZ14:BZ15 CO14:CY15">
    <cfRule type="cellIs" dxfId="36979" priority="7698" operator="equal">
      <formula>" "</formula>
    </cfRule>
  </conditionalFormatting>
  <conditionalFormatting sqref="BZ14:BZ15">
    <cfRule type="cellIs" dxfId="36978" priority="7699" operator="equal">
      <formula>$CD14</formula>
    </cfRule>
  </conditionalFormatting>
  <conditionalFormatting sqref="BZ14:BZ15">
    <cfRule type="cellIs" dxfId="36977" priority="7700" operator="greaterThan">
      <formula>$CD14</formula>
    </cfRule>
  </conditionalFormatting>
  <conditionalFormatting sqref="AD7:AE13">
    <cfRule type="containsText" dxfId="36976" priority="7681" operator="containsText" text="08.30 – 14.30">
      <formula>NOT(ISERROR(SEARCH("08.30 – 14.30",AD7)))</formula>
    </cfRule>
    <cfRule type="containsText" dxfId="36975" priority="7682" operator="containsText" text="09:30 – 18.30">
      <formula>NOT(ISERROR(SEARCH("09:30 – 18.30",AD7)))</formula>
    </cfRule>
    <cfRule type="containsText" dxfId="36974" priority="7683" operator="containsText" text="10.30 – 18.30">
      <formula>NOT(ISERROR(SEARCH("10.30 – 18.30",AD7)))</formula>
    </cfRule>
    <cfRule type="containsText" dxfId="36973" priority="7684" operator="containsText" text="09.30 – 18.30">
      <formula>NOT(ISERROR(SEARCH("09.30 – 18.30",AD7)))</formula>
    </cfRule>
    <cfRule type="containsText" dxfId="36972" priority="7685" operator="containsText" text="09.00 – 13:00">
      <formula>NOT(ISERROR(SEARCH("09.00 – 13:00",AD7)))</formula>
    </cfRule>
    <cfRule type="containsText" dxfId="36971" priority="7686" operator="containsText" text="08.30 – 16.30">
      <formula>NOT(ISERROR(SEARCH("08.30 – 16.30",AD7)))</formula>
    </cfRule>
    <cfRule type="containsText" dxfId="36970" priority="7687" operator="containsText" text="08:30 – 17.30">
      <formula>NOT(ISERROR(SEARCH("08:30 – 17.30",AD7)))</formula>
    </cfRule>
    <cfRule type="containsText" dxfId="36969" priority="7688" operator="containsText" text="08.30 – 17.30">
      <formula>NOT(ISERROR(SEARCH("08.30 – 17.30",AD7)))</formula>
    </cfRule>
    <cfRule type="containsText" dxfId="36968" priority="7689" operator="containsText" text="09.00 – 18.00">
      <formula>NOT(ISERROR(SEARCH("09.00 – 18.00",AD7)))</formula>
    </cfRule>
    <cfRule type="containsText" dxfId="36967" priority="7690" operator="containsText" text="09.00 – 13.00">
      <formula>NOT(ISERROR(SEARCH("09.00 – 13.00",AD7)))</formula>
    </cfRule>
    <cfRule type="containsText" dxfId="36966" priority="7691" operator="containsText" text="11.30 – 19.30">
      <formula>NOT(ISERROR(SEARCH("11.30 – 19.30",AD7)))</formula>
    </cfRule>
    <cfRule type="containsText" dxfId="36965" priority="7692" operator="containsText" text="10.30 – 19.30">
      <formula>NOT(ISERROR(SEARCH("10.30 – 19.30",AD7)))</formula>
    </cfRule>
    <cfRule type="containsText" dxfId="36964" priority="7693" operator="containsText" text="09.00 – 15.00">
      <formula>NOT(ISERROR(SEARCH("09.00 – 15.00",AD7)))</formula>
    </cfRule>
    <cfRule type="containsText" dxfId="36963" priority="7694" operator="containsText" text="12:30">
      <formula>NOT(ISERROR(SEARCH("12:30",AD7)))</formula>
    </cfRule>
    <cfRule type="containsText" dxfId="36962" priority="7695" operator="containsText" text="13:30">
      <formula>NOT(ISERROR(SEARCH("13:30",AD7)))</formula>
    </cfRule>
    <cfRule type="containsText" dxfId="36961" priority="7696" operator="containsText" text="FESTIVITÁ">
      <formula>NOT(ISERROR(SEARCH("FESTIVITÁ",AD7)))</formula>
    </cfRule>
    <cfRule type="cellIs" dxfId="36960" priority="7697" operator="equal">
      <formula>"DOMENICA"</formula>
    </cfRule>
  </conditionalFormatting>
  <conditionalFormatting sqref="AE7:AE13">
    <cfRule type="iconSet" priority="7680">
      <iconSet iconSet="3Symbols2">
        <cfvo type="percent" val="0"/>
        <cfvo type="percent" val="0"/>
        <cfvo type="formula" val="TODAY()" gte="0"/>
      </iconSet>
    </cfRule>
  </conditionalFormatting>
  <conditionalFormatting sqref="AD16:AE22">
    <cfRule type="containsText" dxfId="36959" priority="7663" operator="containsText" text="08.30 – 14.30">
      <formula>NOT(ISERROR(SEARCH("08.30 – 14.30",AD16)))</formula>
    </cfRule>
    <cfRule type="containsText" dxfId="36958" priority="7664" operator="containsText" text="09:30 – 18.30">
      <formula>NOT(ISERROR(SEARCH("09:30 – 18.30",AD16)))</formula>
    </cfRule>
    <cfRule type="containsText" dxfId="36957" priority="7665" operator="containsText" text="10.30 – 18.30">
      <formula>NOT(ISERROR(SEARCH("10.30 – 18.30",AD16)))</formula>
    </cfRule>
    <cfRule type="containsText" dxfId="36956" priority="7666" operator="containsText" text="09.30 – 18.30">
      <formula>NOT(ISERROR(SEARCH("09.30 – 18.30",AD16)))</formula>
    </cfRule>
    <cfRule type="containsText" dxfId="36955" priority="7667" operator="containsText" text="09.00 – 13:00">
      <formula>NOT(ISERROR(SEARCH("09.00 – 13:00",AD16)))</formula>
    </cfRule>
    <cfRule type="containsText" dxfId="36954" priority="7668" operator="containsText" text="08.30 – 16.30">
      <formula>NOT(ISERROR(SEARCH("08.30 – 16.30",AD16)))</formula>
    </cfRule>
    <cfRule type="containsText" dxfId="36953" priority="7669" operator="containsText" text="08:30 – 17.30">
      <formula>NOT(ISERROR(SEARCH("08:30 – 17.30",AD16)))</formula>
    </cfRule>
    <cfRule type="containsText" dxfId="36952" priority="7670" operator="containsText" text="08.30 – 17.30">
      <formula>NOT(ISERROR(SEARCH("08.30 – 17.30",AD16)))</formula>
    </cfRule>
    <cfRule type="containsText" dxfId="36951" priority="7671" operator="containsText" text="09.00 – 18.00">
      <formula>NOT(ISERROR(SEARCH("09.00 – 18.00",AD16)))</formula>
    </cfRule>
    <cfRule type="containsText" dxfId="36950" priority="7672" operator="containsText" text="09.00 – 13.00">
      <formula>NOT(ISERROR(SEARCH("09.00 – 13.00",AD16)))</formula>
    </cfRule>
    <cfRule type="containsText" dxfId="36949" priority="7673" operator="containsText" text="11.30 – 19.30">
      <formula>NOT(ISERROR(SEARCH("11.30 – 19.30",AD16)))</formula>
    </cfRule>
    <cfRule type="containsText" dxfId="36948" priority="7674" operator="containsText" text="10.30 – 19.30">
      <formula>NOT(ISERROR(SEARCH("10.30 – 19.30",AD16)))</formula>
    </cfRule>
    <cfRule type="containsText" dxfId="36947" priority="7675" operator="containsText" text="09.00 – 15.00">
      <formula>NOT(ISERROR(SEARCH("09.00 – 15.00",AD16)))</formula>
    </cfRule>
    <cfRule type="containsText" dxfId="36946" priority="7676" operator="containsText" text="12:30">
      <formula>NOT(ISERROR(SEARCH("12:30",AD16)))</formula>
    </cfRule>
    <cfRule type="containsText" dxfId="36945" priority="7677" operator="containsText" text="13:30">
      <formula>NOT(ISERROR(SEARCH("13:30",AD16)))</formula>
    </cfRule>
    <cfRule type="containsText" dxfId="36944" priority="7678" operator="containsText" text="FESTIVITÁ">
      <formula>NOT(ISERROR(SEARCH("FESTIVITÁ",AD16)))</formula>
    </cfRule>
    <cfRule type="cellIs" dxfId="36943" priority="7679" operator="equal">
      <formula>"DOMENICA"</formula>
    </cfRule>
  </conditionalFormatting>
  <conditionalFormatting sqref="AE16:AE22">
    <cfRule type="iconSet" priority="7662">
      <iconSet iconSet="3Symbols2">
        <cfvo type="percent" val="0"/>
        <cfvo type="percent" val="0"/>
        <cfvo type="formula" val="TODAY()" gte="0"/>
      </iconSet>
    </cfRule>
  </conditionalFormatting>
  <conditionalFormatting sqref="AD25:AE31">
    <cfRule type="containsText" dxfId="36942" priority="7645" operator="containsText" text="08.30 – 14.30">
      <formula>NOT(ISERROR(SEARCH("08.30 – 14.30",AD25)))</formula>
    </cfRule>
    <cfRule type="containsText" dxfId="36941" priority="7646" operator="containsText" text="09:30 – 18.30">
      <formula>NOT(ISERROR(SEARCH("09:30 – 18.30",AD25)))</formula>
    </cfRule>
    <cfRule type="containsText" dxfId="36940" priority="7647" operator="containsText" text="10.30 – 18.30">
      <formula>NOT(ISERROR(SEARCH("10.30 – 18.30",AD25)))</formula>
    </cfRule>
    <cfRule type="containsText" dxfId="36939" priority="7648" operator="containsText" text="09.30 – 18.30">
      <formula>NOT(ISERROR(SEARCH("09.30 – 18.30",AD25)))</formula>
    </cfRule>
    <cfRule type="containsText" dxfId="36938" priority="7649" operator="containsText" text="09.00 – 13:00">
      <formula>NOT(ISERROR(SEARCH("09.00 – 13:00",AD25)))</formula>
    </cfRule>
    <cfRule type="containsText" dxfId="36937" priority="7650" operator="containsText" text="08.30 – 16.30">
      <formula>NOT(ISERROR(SEARCH("08.30 – 16.30",AD25)))</formula>
    </cfRule>
    <cfRule type="containsText" dxfId="36936" priority="7651" operator="containsText" text="08:30 – 17.30">
      <formula>NOT(ISERROR(SEARCH("08:30 – 17.30",AD25)))</formula>
    </cfRule>
    <cfRule type="containsText" dxfId="36935" priority="7652" operator="containsText" text="08.30 – 17.30">
      <formula>NOT(ISERROR(SEARCH("08.30 – 17.30",AD25)))</formula>
    </cfRule>
    <cfRule type="containsText" dxfId="36934" priority="7653" operator="containsText" text="09.00 – 18.00">
      <formula>NOT(ISERROR(SEARCH("09.00 – 18.00",AD25)))</formula>
    </cfRule>
    <cfRule type="containsText" dxfId="36933" priority="7654" operator="containsText" text="09.00 – 13.00">
      <formula>NOT(ISERROR(SEARCH("09.00 – 13.00",AD25)))</formula>
    </cfRule>
    <cfRule type="containsText" dxfId="36932" priority="7655" operator="containsText" text="11.30 – 19.30">
      <formula>NOT(ISERROR(SEARCH("11.30 – 19.30",AD25)))</formula>
    </cfRule>
    <cfRule type="containsText" dxfId="36931" priority="7656" operator="containsText" text="10.30 – 19.30">
      <formula>NOT(ISERROR(SEARCH("10.30 – 19.30",AD25)))</formula>
    </cfRule>
    <cfRule type="containsText" dxfId="36930" priority="7657" operator="containsText" text="09.00 – 15.00">
      <formula>NOT(ISERROR(SEARCH("09.00 – 15.00",AD25)))</formula>
    </cfRule>
    <cfRule type="containsText" dxfId="36929" priority="7658" operator="containsText" text="12:30">
      <formula>NOT(ISERROR(SEARCH("12:30",AD25)))</formula>
    </cfRule>
    <cfRule type="containsText" dxfId="36928" priority="7659" operator="containsText" text="13:30">
      <formula>NOT(ISERROR(SEARCH("13:30",AD25)))</formula>
    </cfRule>
    <cfRule type="containsText" dxfId="36927" priority="7660" operator="containsText" text="FESTIVITÁ">
      <formula>NOT(ISERROR(SEARCH("FESTIVITÁ",AD25)))</formula>
    </cfRule>
    <cfRule type="cellIs" dxfId="36926" priority="7661" operator="equal">
      <formula>"DOMENICA"</formula>
    </cfRule>
  </conditionalFormatting>
  <conditionalFormatting sqref="CZ16:DA22">
    <cfRule type="containsText" dxfId="36925" priority="7628" operator="containsText" text="08.30 – 14.30">
      <formula>NOT(ISERROR(SEARCH("08.30 – 14.30",CZ16)))</formula>
    </cfRule>
    <cfRule type="containsText" dxfId="36924" priority="7629" operator="containsText" text="09:30 – 18.30">
      <formula>NOT(ISERROR(SEARCH("09:30 – 18.30",CZ16)))</formula>
    </cfRule>
    <cfRule type="containsText" dxfId="36923" priority="7630" operator="containsText" text="10.30 – 18.30">
      <formula>NOT(ISERROR(SEARCH("10.30 – 18.30",CZ16)))</formula>
    </cfRule>
    <cfRule type="containsText" dxfId="36922" priority="7631" operator="containsText" text="09.30 – 18.30">
      <formula>NOT(ISERROR(SEARCH("09.30 – 18.30",CZ16)))</formula>
    </cfRule>
    <cfRule type="containsText" dxfId="36921" priority="7632" operator="containsText" text="09.00 – 13:00">
      <formula>NOT(ISERROR(SEARCH("09.00 – 13:00",CZ16)))</formula>
    </cfRule>
    <cfRule type="containsText" dxfId="36920" priority="7633" operator="containsText" text="08.30 – 16.30">
      <formula>NOT(ISERROR(SEARCH("08.30 – 16.30",CZ16)))</formula>
    </cfRule>
    <cfRule type="containsText" dxfId="36919" priority="7634" operator="containsText" text="08:30 – 17.30">
      <formula>NOT(ISERROR(SEARCH("08:30 – 17.30",CZ16)))</formula>
    </cfRule>
    <cfRule type="containsText" dxfId="36918" priority="7635" operator="containsText" text="08.30 – 17.30">
      <formula>NOT(ISERROR(SEARCH("08.30 – 17.30",CZ16)))</formula>
    </cfRule>
    <cfRule type="containsText" dxfId="36917" priority="7636" operator="containsText" text="09.00 – 18.00">
      <formula>NOT(ISERROR(SEARCH("09.00 – 18.00",CZ16)))</formula>
    </cfRule>
    <cfRule type="containsText" dxfId="36916" priority="7637" operator="containsText" text="09.00 – 13.00">
      <formula>NOT(ISERROR(SEARCH("09.00 – 13.00",CZ16)))</formula>
    </cfRule>
    <cfRule type="containsText" dxfId="36915" priority="7638" operator="containsText" text="11.30 – 19.30">
      <formula>NOT(ISERROR(SEARCH("11.30 – 19.30",CZ16)))</formula>
    </cfRule>
    <cfRule type="containsText" dxfId="36914" priority="7639" operator="containsText" text="10.30 – 19.30">
      <formula>NOT(ISERROR(SEARCH("10.30 – 19.30",CZ16)))</formula>
    </cfRule>
    <cfRule type="containsText" dxfId="36913" priority="7640" operator="containsText" text="09.00 – 15.00">
      <formula>NOT(ISERROR(SEARCH("09.00 – 15.00",CZ16)))</formula>
    </cfRule>
    <cfRule type="containsText" dxfId="36912" priority="7641" operator="containsText" text="12:30">
      <formula>NOT(ISERROR(SEARCH("12:30",CZ16)))</formula>
    </cfRule>
    <cfRule type="containsText" dxfId="36911" priority="7642" operator="containsText" text="13:30">
      <formula>NOT(ISERROR(SEARCH("13:30",CZ16)))</formula>
    </cfRule>
    <cfRule type="containsText" dxfId="36910" priority="7643" operator="containsText" text="FESTIVITÁ">
      <formula>NOT(ISERROR(SEARCH("FESTIVITÁ",CZ16)))</formula>
    </cfRule>
    <cfRule type="cellIs" dxfId="36909" priority="7644" operator="equal">
      <formula>"DOMENICA"</formula>
    </cfRule>
  </conditionalFormatting>
  <conditionalFormatting sqref="DA16:DA22">
    <cfRule type="iconSet" priority="7627">
      <iconSet iconSet="3Symbols2">
        <cfvo type="percent" val="0"/>
        <cfvo type="percent" val="0"/>
        <cfvo type="formula" val="TODAY()" gte="0"/>
      </iconSet>
    </cfRule>
  </conditionalFormatting>
  <conditionalFormatting sqref="CZ7:DA13">
    <cfRule type="containsText" dxfId="36908" priority="7610" operator="containsText" text="08.30 – 14.30">
      <formula>NOT(ISERROR(SEARCH("08.30 – 14.30",CZ7)))</formula>
    </cfRule>
    <cfRule type="containsText" dxfId="36907" priority="7611" operator="containsText" text="09:30 – 18.30">
      <formula>NOT(ISERROR(SEARCH("09:30 – 18.30",CZ7)))</formula>
    </cfRule>
    <cfRule type="containsText" dxfId="36906" priority="7612" operator="containsText" text="10.30 – 18.30">
      <formula>NOT(ISERROR(SEARCH("10.30 – 18.30",CZ7)))</formula>
    </cfRule>
    <cfRule type="containsText" dxfId="36905" priority="7613" operator="containsText" text="09.30 – 18.30">
      <formula>NOT(ISERROR(SEARCH("09.30 – 18.30",CZ7)))</formula>
    </cfRule>
    <cfRule type="containsText" dxfId="36904" priority="7614" operator="containsText" text="09.00 – 13:00">
      <formula>NOT(ISERROR(SEARCH("09.00 – 13:00",CZ7)))</formula>
    </cfRule>
    <cfRule type="containsText" dxfId="36903" priority="7615" operator="containsText" text="08.30 – 16.30">
      <formula>NOT(ISERROR(SEARCH("08.30 – 16.30",CZ7)))</formula>
    </cfRule>
    <cfRule type="containsText" dxfId="36902" priority="7616" operator="containsText" text="08:30 – 17.30">
      <formula>NOT(ISERROR(SEARCH("08:30 – 17.30",CZ7)))</formula>
    </cfRule>
    <cfRule type="containsText" dxfId="36901" priority="7617" operator="containsText" text="08.30 – 17.30">
      <formula>NOT(ISERROR(SEARCH("08.30 – 17.30",CZ7)))</formula>
    </cfRule>
    <cfRule type="containsText" dxfId="36900" priority="7618" operator="containsText" text="09.00 – 18.00">
      <formula>NOT(ISERROR(SEARCH("09.00 – 18.00",CZ7)))</formula>
    </cfRule>
    <cfRule type="containsText" dxfId="36899" priority="7619" operator="containsText" text="09.00 – 13.00">
      <formula>NOT(ISERROR(SEARCH("09.00 – 13.00",CZ7)))</formula>
    </cfRule>
    <cfRule type="containsText" dxfId="36898" priority="7620" operator="containsText" text="11.30 – 19.30">
      <formula>NOT(ISERROR(SEARCH("11.30 – 19.30",CZ7)))</formula>
    </cfRule>
    <cfRule type="containsText" dxfId="36897" priority="7621" operator="containsText" text="10.30 – 19.30">
      <formula>NOT(ISERROR(SEARCH("10.30 – 19.30",CZ7)))</formula>
    </cfRule>
    <cfRule type="containsText" dxfId="36896" priority="7622" operator="containsText" text="09.00 – 15.00">
      <formula>NOT(ISERROR(SEARCH("09.00 – 15.00",CZ7)))</formula>
    </cfRule>
    <cfRule type="containsText" dxfId="36895" priority="7623" operator="containsText" text="12:30">
      <formula>NOT(ISERROR(SEARCH("12:30",CZ7)))</formula>
    </cfRule>
    <cfRule type="containsText" dxfId="36894" priority="7624" operator="containsText" text="13:30">
      <formula>NOT(ISERROR(SEARCH("13:30",CZ7)))</formula>
    </cfRule>
    <cfRule type="containsText" dxfId="36893" priority="7625" operator="containsText" text="FESTIVITÁ">
      <formula>NOT(ISERROR(SEARCH("FESTIVITÁ",CZ7)))</formula>
    </cfRule>
    <cfRule type="cellIs" dxfId="36892" priority="7626" operator="equal">
      <formula>"DOMENICA"</formula>
    </cfRule>
  </conditionalFormatting>
  <conditionalFormatting sqref="DA7:DA13">
    <cfRule type="iconSet" priority="7609">
      <iconSet iconSet="3Symbols2">
        <cfvo type="percent" val="0"/>
        <cfvo type="percent" val="0"/>
        <cfvo type="formula" val="TODAY()" gte="0"/>
      </iconSet>
    </cfRule>
  </conditionalFormatting>
  <conditionalFormatting sqref="CZ25:DA31">
    <cfRule type="containsText" dxfId="36891" priority="7592" operator="containsText" text="08.30 – 14.30">
      <formula>NOT(ISERROR(SEARCH("08.30 – 14.30",CZ25)))</formula>
    </cfRule>
    <cfRule type="containsText" dxfId="36890" priority="7593" operator="containsText" text="09:30 – 18.30">
      <formula>NOT(ISERROR(SEARCH("09:30 – 18.30",CZ25)))</formula>
    </cfRule>
    <cfRule type="containsText" dxfId="36889" priority="7594" operator="containsText" text="10.30 – 18.30">
      <formula>NOT(ISERROR(SEARCH("10.30 – 18.30",CZ25)))</formula>
    </cfRule>
    <cfRule type="containsText" dxfId="36888" priority="7595" operator="containsText" text="09.30 – 18.30">
      <formula>NOT(ISERROR(SEARCH("09.30 – 18.30",CZ25)))</formula>
    </cfRule>
    <cfRule type="containsText" dxfId="36887" priority="7596" operator="containsText" text="09.00 – 13:00">
      <formula>NOT(ISERROR(SEARCH("09.00 – 13:00",CZ25)))</formula>
    </cfRule>
    <cfRule type="containsText" dxfId="36886" priority="7597" operator="containsText" text="08.30 – 16.30">
      <formula>NOT(ISERROR(SEARCH("08.30 – 16.30",CZ25)))</formula>
    </cfRule>
    <cfRule type="containsText" dxfId="36885" priority="7598" operator="containsText" text="08:30 – 17.30">
      <formula>NOT(ISERROR(SEARCH("08:30 – 17.30",CZ25)))</formula>
    </cfRule>
    <cfRule type="containsText" dxfId="36884" priority="7599" operator="containsText" text="08.30 – 17.30">
      <formula>NOT(ISERROR(SEARCH("08.30 – 17.30",CZ25)))</formula>
    </cfRule>
    <cfRule type="containsText" dxfId="36883" priority="7600" operator="containsText" text="09.00 – 18.00">
      <formula>NOT(ISERROR(SEARCH("09.00 – 18.00",CZ25)))</formula>
    </cfRule>
    <cfRule type="containsText" dxfId="36882" priority="7601" operator="containsText" text="09.00 – 13.00">
      <formula>NOT(ISERROR(SEARCH("09.00 – 13.00",CZ25)))</formula>
    </cfRule>
    <cfRule type="containsText" dxfId="36881" priority="7602" operator="containsText" text="11.30 – 19.30">
      <formula>NOT(ISERROR(SEARCH("11.30 – 19.30",CZ25)))</formula>
    </cfRule>
    <cfRule type="containsText" dxfId="36880" priority="7603" operator="containsText" text="10.30 – 19.30">
      <formula>NOT(ISERROR(SEARCH("10.30 – 19.30",CZ25)))</formula>
    </cfRule>
    <cfRule type="containsText" dxfId="36879" priority="7604" operator="containsText" text="09.00 – 15.00">
      <formula>NOT(ISERROR(SEARCH("09.00 – 15.00",CZ25)))</formula>
    </cfRule>
    <cfRule type="containsText" dxfId="36878" priority="7605" operator="containsText" text="12:30">
      <formula>NOT(ISERROR(SEARCH("12:30",CZ25)))</formula>
    </cfRule>
    <cfRule type="containsText" dxfId="36877" priority="7606" operator="containsText" text="13:30">
      <formula>NOT(ISERROR(SEARCH("13:30",CZ25)))</formula>
    </cfRule>
    <cfRule type="containsText" dxfId="36876" priority="7607" operator="containsText" text="FESTIVITÁ">
      <formula>NOT(ISERROR(SEARCH("FESTIVITÁ",CZ25)))</formula>
    </cfRule>
    <cfRule type="cellIs" dxfId="36875" priority="7608" operator="equal">
      <formula>"DOMENICA"</formula>
    </cfRule>
  </conditionalFormatting>
  <conditionalFormatting sqref="AD15:AJ15 AS15:BY15">
    <cfRule type="cellIs" dxfId="36874" priority="7589" operator="equal">
      <formula>" "</formula>
    </cfRule>
  </conditionalFormatting>
  <conditionalFormatting sqref="AD15:AJ15">
    <cfRule type="cellIs" dxfId="36873" priority="7590" operator="equal">
      <formula>$CD15</formula>
    </cfRule>
  </conditionalFormatting>
  <conditionalFormatting sqref="AD15:AJ15">
    <cfRule type="cellIs" dxfId="36872" priority="7591" operator="greaterThan">
      <formula>$CD15</formula>
    </cfRule>
  </conditionalFormatting>
  <conditionalFormatting sqref="AD14:AJ14 AS14:BY14">
    <cfRule type="cellIs" dxfId="36871" priority="7586" operator="equal">
      <formula>" "</formula>
    </cfRule>
  </conditionalFormatting>
  <conditionalFormatting sqref="AD14:AJ14">
    <cfRule type="cellIs" dxfId="36870" priority="7587" operator="equal">
      <formula>$CD14</formula>
    </cfRule>
  </conditionalFormatting>
  <conditionalFormatting sqref="AD14:AJ14">
    <cfRule type="cellIs" dxfId="36869" priority="7588" operator="greaterThan">
      <formula>$CD14</formula>
    </cfRule>
  </conditionalFormatting>
  <conditionalFormatting sqref="CD91:CN96 CD50:CN50 CD53:CM90 CD51:CE52">
    <cfRule type="cellIs" dxfId="36868" priority="7389" operator="equal">
      <formula>" "</formula>
    </cfRule>
  </conditionalFormatting>
  <conditionalFormatting sqref="CD51">
    <cfRule type="cellIs" dxfId="36867" priority="7390" operator="equal">
      <formula>" "</formula>
    </cfRule>
  </conditionalFormatting>
  <conditionalFormatting sqref="CP32:CY33">
    <cfRule type="cellIs" dxfId="36866" priority="7584" operator="equal">
      <formula>$CD32</formula>
    </cfRule>
  </conditionalFormatting>
  <conditionalFormatting sqref="CP32:CY33">
    <cfRule type="cellIs" dxfId="36865" priority="7585" operator="greaterThan">
      <formula>$CD32</formula>
    </cfRule>
  </conditionalFormatting>
  <conditionalFormatting sqref="CD77">
    <cfRule type="cellIs" dxfId="36864" priority="7374" operator="equal">
      <formula>" "</formula>
    </cfRule>
  </conditionalFormatting>
  <conditionalFormatting sqref="BZ35:BZ40">
    <cfRule type="cellIs" dxfId="36863" priority="7581" operator="equal">
      <formula>" "</formula>
    </cfRule>
  </conditionalFormatting>
  <conditionalFormatting sqref="BZ35:BZ40">
    <cfRule type="cellIs" dxfId="36862" priority="7582" operator="equal">
      <formula>$CD35</formula>
    </cfRule>
  </conditionalFormatting>
  <conditionalFormatting sqref="BZ35:BZ40">
    <cfRule type="cellIs" dxfId="36861" priority="7583" operator="greaterThan">
      <formula>$CD35</formula>
    </cfRule>
  </conditionalFormatting>
  <conditionalFormatting sqref="BZ32:BZ33">
    <cfRule type="cellIs" dxfId="36860" priority="7580" operator="equal">
      <formula>" "</formula>
    </cfRule>
  </conditionalFormatting>
  <conditionalFormatting sqref="CP32:CY33 CP34:CP40 CY34:CY40">
    <cfRule type="cellIs" dxfId="36859" priority="7579" operator="equal">
      <formula>" "</formula>
    </cfRule>
  </conditionalFormatting>
  <conditionalFormatting sqref="CZ32:DB33 DP32:DQ33">
    <cfRule type="cellIs" dxfId="36858" priority="7576" operator="equal">
      <formula>" "</formula>
    </cfRule>
  </conditionalFormatting>
  <conditionalFormatting sqref="CZ32:DB33">
    <cfRule type="cellIs" dxfId="36857" priority="7577" operator="equal">
      <formula>$CD32</formula>
    </cfRule>
  </conditionalFormatting>
  <conditionalFormatting sqref="CZ32:DB33">
    <cfRule type="cellIs" dxfId="36856" priority="7578" operator="greaterThan">
      <formula>$CD32</formula>
    </cfRule>
  </conditionalFormatting>
  <conditionalFormatting sqref="D32:AB33 AG32:AJ33 AS32:BY33">
    <cfRule type="cellIs" dxfId="36855" priority="7573" operator="equal">
      <formula>" "</formula>
    </cfRule>
  </conditionalFormatting>
  <conditionalFormatting sqref="D32:AB33">
    <cfRule type="cellIs" dxfId="36854" priority="7574" operator="equal">
      <formula>$CD32</formula>
    </cfRule>
  </conditionalFormatting>
  <conditionalFormatting sqref="D32:AB33">
    <cfRule type="cellIs" dxfId="36853" priority="7575" operator="greaterThan">
      <formula>$CD32</formula>
    </cfRule>
  </conditionalFormatting>
  <conditionalFormatting sqref="AD32:AF33">
    <cfRule type="cellIs" dxfId="36852" priority="7570" operator="equal">
      <formula>" "</formula>
    </cfRule>
  </conditionalFormatting>
  <conditionalFormatting sqref="AD32:AF33">
    <cfRule type="cellIs" dxfId="36851" priority="7571" operator="equal">
      <formula>$CD32</formula>
    </cfRule>
  </conditionalFormatting>
  <conditionalFormatting sqref="AD32:AF33">
    <cfRule type="cellIs" dxfId="36850" priority="7572" operator="greaterThan">
      <formula>$CD32</formula>
    </cfRule>
  </conditionalFormatting>
  <conditionalFormatting sqref="A32:C33">
    <cfRule type="cellIs" dxfId="36849" priority="7567" operator="equal">
      <formula>" "</formula>
    </cfRule>
  </conditionalFormatting>
  <conditionalFormatting sqref="A32:C33">
    <cfRule type="cellIs" dxfId="36848" priority="7568" operator="equal">
      <formula>$CD32</formula>
    </cfRule>
  </conditionalFormatting>
  <conditionalFormatting sqref="A32:C33">
    <cfRule type="cellIs" dxfId="36847" priority="7569" operator="greaterThan">
      <formula>$CD32</formula>
    </cfRule>
  </conditionalFormatting>
  <conditionalFormatting sqref="DT40">
    <cfRule type="cellIs" dxfId="36846" priority="7566" operator="equal">
      <formula>" "</formula>
    </cfRule>
  </conditionalFormatting>
  <conditionalFormatting sqref="A34:B40">
    <cfRule type="containsText" dxfId="36845" priority="7549" operator="containsText" text="08.30 – 14.30">
      <formula>NOT(ISERROR(SEARCH("08.30 – 14.30",A34)))</formula>
    </cfRule>
    <cfRule type="containsText" dxfId="36844" priority="7550" operator="containsText" text="09:30 – 18.30">
      <formula>NOT(ISERROR(SEARCH("09:30 – 18.30",A34)))</formula>
    </cfRule>
    <cfRule type="containsText" dxfId="36843" priority="7551" operator="containsText" text="10.30 – 18.30">
      <formula>NOT(ISERROR(SEARCH("10.30 – 18.30",A34)))</formula>
    </cfRule>
    <cfRule type="containsText" dxfId="36842" priority="7552" operator="containsText" text="09.30 – 18.30">
      <formula>NOT(ISERROR(SEARCH("09.30 – 18.30",A34)))</formula>
    </cfRule>
    <cfRule type="containsText" dxfId="36841" priority="7553" operator="containsText" text="09.00 – 13:00">
      <formula>NOT(ISERROR(SEARCH("09.00 – 13:00",A34)))</formula>
    </cfRule>
    <cfRule type="containsText" dxfId="36840" priority="7554" operator="containsText" text="08.30 – 16.30">
      <formula>NOT(ISERROR(SEARCH("08.30 – 16.30",A34)))</formula>
    </cfRule>
    <cfRule type="containsText" dxfId="36839" priority="7555" operator="containsText" text="08:30 – 17.30">
      <formula>NOT(ISERROR(SEARCH("08:30 – 17.30",A34)))</formula>
    </cfRule>
    <cfRule type="containsText" dxfId="36838" priority="7556" operator="containsText" text="08.30 – 17.30">
      <formula>NOT(ISERROR(SEARCH("08.30 – 17.30",A34)))</formula>
    </cfRule>
    <cfRule type="containsText" dxfId="36837" priority="7557" operator="containsText" text="09.00 – 18.00">
      <formula>NOT(ISERROR(SEARCH("09.00 – 18.00",A34)))</formula>
    </cfRule>
    <cfRule type="containsText" dxfId="36836" priority="7558" operator="containsText" text="09.00 – 13.00">
      <formula>NOT(ISERROR(SEARCH("09.00 – 13.00",A34)))</formula>
    </cfRule>
    <cfRule type="containsText" dxfId="36835" priority="7559" operator="containsText" text="11.30 – 19.30">
      <formula>NOT(ISERROR(SEARCH("11.30 – 19.30",A34)))</formula>
    </cfRule>
    <cfRule type="containsText" dxfId="36834" priority="7560" operator="containsText" text="10.30 – 19.30">
      <formula>NOT(ISERROR(SEARCH("10.30 – 19.30",A34)))</formula>
    </cfRule>
    <cfRule type="containsText" dxfId="36833" priority="7561" operator="containsText" text="09.00 – 15.00">
      <formula>NOT(ISERROR(SEARCH("09.00 – 15.00",A34)))</formula>
    </cfRule>
    <cfRule type="containsText" dxfId="36832" priority="7562" operator="containsText" text="12:30">
      <formula>NOT(ISERROR(SEARCH("12:30",A34)))</formula>
    </cfRule>
    <cfRule type="containsText" dxfId="36831" priority="7563" operator="containsText" text="13:30">
      <formula>NOT(ISERROR(SEARCH("13:30",A34)))</formula>
    </cfRule>
    <cfRule type="containsText" dxfId="36830" priority="7564" operator="containsText" text="FESTIVITÁ">
      <formula>NOT(ISERROR(SEARCH("FESTIVITÁ",A34)))</formula>
    </cfRule>
    <cfRule type="cellIs" dxfId="36829" priority="7565" operator="equal">
      <formula>"DOMENICA"</formula>
    </cfRule>
  </conditionalFormatting>
  <conditionalFormatting sqref="B34:B40">
    <cfRule type="iconSet" priority="7548">
      <iconSet iconSet="3Symbols2">
        <cfvo type="percent" val="0"/>
        <cfvo type="percent" val="0"/>
        <cfvo type="formula" val="TODAY()" gte="0"/>
      </iconSet>
    </cfRule>
  </conditionalFormatting>
  <conditionalFormatting sqref="AD34:AE40">
    <cfRule type="containsText" dxfId="36828" priority="7531" operator="containsText" text="08.30 – 14.30">
      <formula>NOT(ISERROR(SEARCH("08.30 – 14.30",AD34)))</formula>
    </cfRule>
    <cfRule type="containsText" dxfId="36827" priority="7532" operator="containsText" text="09:30 – 18.30">
      <formula>NOT(ISERROR(SEARCH("09:30 – 18.30",AD34)))</formula>
    </cfRule>
    <cfRule type="containsText" dxfId="36826" priority="7533" operator="containsText" text="10.30 – 18.30">
      <formula>NOT(ISERROR(SEARCH("10.30 – 18.30",AD34)))</formula>
    </cfRule>
    <cfRule type="containsText" dxfId="36825" priority="7534" operator="containsText" text="09.30 – 18.30">
      <formula>NOT(ISERROR(SEARCH("09.30 – 18.30",AD34)))</formula>
    </cfRule>
    <cfRule type="containsText" dxfId="36824" priority="7535" operator="containsText" text="09.00 – 13:00">
      <formula>NOT(ISERROR(SEARCH("09.00 – 13:00",AD34)))</formula>
    </cfRule>
    <cfRule type="containsText" dxfId="36823" priority="7536" operator="containsText" text="08.30 – 16.30">
      <formula>NOT(ISERROR(SEARCH("08.30 – 16.30",AD34)))</formula>
    </cfRule>
    <cfRule type="containsText" dxfId="36822" priority="7537" operator="containsText" text="08:30 – 17.30">
      <formula>NOT(ISERROR(SEARCH("08:30 – 17.30",AD34)))</formula>
    </cfRule>
    <cfRule type="containsText" dxfId="36821" priority="7538" operator="containsText" text="08.30 – 17.30">
      <formula>NOT(ISERROR(SEARCH("08.30 – 17.30",AD34)))</formula>
    </cfRule>
    <cfRule type="containsText" dxfId="36820" priority="7539" operator="containsText" text="09.00 – 18.00">
      <formula>NOT(ISERROR(SEARCH("09.00 – 18.00",AD34)))</formula>
    </cfRule>
    <cfRule type="containsText" dxfId="36819" priority="7540" operator="containsText" text="09.00 – 13.00">
      <formula>NOT(ISERROR(SEARCH("09.00 – 13.00",AD34)))</formula>
    </cfRule>
    <cfRule type="containsText" dxfId="36818" priority="7541" operator="containsText" text="11.30 – 19.30">
      <formula>NOT(ISERROR(SEARCH("11.30 – 19.30",AD34)))</formula>
    </cfRule>
    <cfRule type="containsText" dxfId="36817" priority="7542" operator="containsText" text="10.30 – 19.30">
      <formula>NOT(ISERROR(SEARCH("10.30 – 19.30",AD34)))</formula>
    </cfRule>
    <cfRule type="containsText" dxfId="36816" priority="7543" operator="containsText" text="09.00 – 15.00">
      <formula>NOT(ISERROR(SEARCH("09.00 – 15.00",AD34)))</formula>
    </cfRule>
    <cfRule type="containsText" dxfId="36815" priority="7544" operator="containsText" text="12:30">
      <formula>NOT(ISERROR(SEARCH("12:30",AD34)))</formula>
    </cfRule>
    <cfRule type="containsText" dxfId="36814" priority="7545" operator="containsText" text="13:30">
      <formula>NOT(ISERROR(SEARCH("13:30",AD34)))</formula>
    </cfRule>
    <cfRule type="containsText" dxfId="36813" priority="7546" operator="containsText" text="FESTIVITÁ">
      <formula>NOT(ISERROR(SEARCH("FESTIVITÁ",AD34)))</formula>
    </cfRule>
    <cfRule type="cellIs" dxfId="36812" priority="7547" operator="equal">
      <formula>"DOMENICA"</formula>
    </cfRule>
  </conditionalFormatting>
  <conditionalFormatting sqref="AE34:AE40">
    <cfRule type="iconSet" priority="7530">
      <iconSet iconSet="3Symbols2">
        <cfvo type="percent" val="0"/>
        <cfvo type="percent" val="0"/>
        <cfvo type="formula" val="TODAY()" gte="0"/>
      </iconSet>
    </cfRule>
  </conditionalFormatting>
  <conditionalFormatting sqref="CZ34:DA40">
    <cfRule type="containsText" dxfId="36811" priority="7513" operator="containsText" text="08.30 – 14.30">
      <formula>NOT(ISERROR(SEARCH("08.30 – 14.30",CZ34)))</formula>
    </cfRule>
    <cfRule type="containsText" dxfId="36810" priority="7514" operator="containsText" text="09:30 – 18.30">
      <formula>NOT(ISERROR(SEARCH("09:30 – 18.30",CZ34)))</formula>
    </cfRule>
    <cfRule type="containsText" dxfId="36809" priority="7515" operator="containsText" text="10.30 – 18.30">
      <formula>NOT(ISERROR(SEARCH("10.30 – 18.30",CZ34)))</formula>
    </cfRule>
    <cfRule type="containsText" dxfId="36808" priority="7516" operator="containsText" text="09.30 – 18.30">
      <formula>NOT(ISERROR(SEARCH("09.30 – 18.30",CZ34)))</formula>
    </cfRule>
    <cfRule type="containsText" dxfId="36807" priority="7517" operator="containsText" text="09.00 – 13:00">
      <formula>NOT(ISERROR(SEARCH("09.00 – 13:00",CZ34)))</formula>
    </cfRule>
    <cfRule type="containsText" dxfId="36806" priority="7518" operator="containsText" text="08.30 – 16.30">
      <formula>NOT(ISERROR(SEARCH("08.30 – 16.30",CZ34)))</formula>
    </cfRule>
    <cfRule type="containsText" dxfId="36805" priority="7519" operator="containsText" text="08:30 – 17.30">
      <formula>NOT(ISERROR(SEARCH("08:30 – 17.30",CZ34)))</formula>
    </cfRule>
    <cfRule type="containsText" dxfId="36804" priority="7520" operator="containsText" text="08.30 – 17.30">
      <formula>NOT(ISERROR(SEARCH("08.30 – 17.30",CZ34)))</formula>
    </cfRule>
    <cfRule type="containsText" dxfId="36803" priority="7521" operator="containsText" text="09.00 – 18.00">
      <formula>NOT(ISERROR(SEARCH("09.00 – 18.00",CZ34)))</formula>
    </cfRule>
    <cfRule type="containsText" dxfId="36802" priority="7522" operator="containsText" text="09.00 – 13.00">
      <formula>NOT(ISERROR(SEARCH("09.00 – 13.00",CZ34)))</formula>
    </cfRule>
    <cfRule type="containsText" dxfId="36801" priority="7523" operator="containsText" text="11.30 – 19.30">
      <formula>NOT(ISERROR(SEARCH("11.30 – 19.30",CZ34)))</formula>
    </cfRule>
    <cfRule type="containsText" dxfId="36800" priority="7524" operator="containsText" text="10.30 – 19.30">
      <formula>NOT(ISERROR(SEARCH("10.30 – 19.30",CZ34)))</formula>
    </cfRule>
    <cfRule type="containsText" dxfId="36799" priority="7525" operator="containsText" text="09.00 – 15.00">
      <formula>NOT(ISERROR(SEARCH("09.00 – 15.00",CZ34)))</formula>
    </cfRule>
    <cfRule type="containsText" dxfId="36798" priority="7526" operator="containsText" text="12:30">
      <formula>NOT(ISERROR(SEARCH("12:30",CZ34)))</formula>
    </cfRule>
    <cfRule type="containsText" dxfId="36797" priority="7527" operator="containsText" text="13:30">
      <formula>NOT(ISERROR(SEARCH("13:30",CZ34)))</formula>
    </cfRule>
    <cfRule type="containsText" dxfId="36796" priority="7528" operator="containsText" text="FESTIVITÁ">
      <formula>NOT(ISERROR(SEARCH("FESTIVITÁ",CZ34)))</formula>
    </cfRule>
    <cfRule type="cellIs" dxfId="36795" priority="7529" operator="equal">
      <formula>"DOMENICA"</formula>
    </cfRule>
  </conditionalFormatting>
  <conditionalFormatting sqref="DA34:DA40">
    <cfRule type="iconSet" priority="7512">
      <iconSet iconSet="3Symbols2">
        <cfvo type="percent" val="0"/>
        <cfvo type="percent" val="0"/>
        <cfvo type="formula" val="TODAY()" gte="0"/>
      </iconSet>
    </cfRule>
  </conditionalFormatting>
  <conditionalFormatting sqref="CN40">
    <cfRule type="cellIs" dxfId="36794" priority="7287" operator="equal">
      <formula>" "</formula>
    </cfRule>
  </conditionalFormatting>
  <conditionalFormatting sqref="CF40:CJ40">
    <cfRule type="cellIs" dxfId="36793" priority="7288" operator="equal">
      <formula>" "</formula>
    </cfRule>
  </conditionalFormatting>
  <conditionalFormatting sqref="CP41:CY42">
    <cfRule type="cellIs" dxfId="36792" priority="7510" operator="equal">
      <formula>$CD41</formula>
    </cfRule>
  </conditionalFormatting>
  <conditionalFormatting sqref="CP41:CY42">
    <cfRule type="cellIs" dxfId="36791" priority="7511" operator="greaterThan">
      <formula>$CD41</formula>
    </cfRule>
  </conditionalFormatting>
  <conditionalFormatting sqref="CD42:CJ42">
    <cfRule type="cellIs" dxfId="36790" priority="7277" operator="equal">
      <formula>" "</formula>
    </cfRule>
  </conditionalFormatting>
  <conditionalFormatting sqref="BZ49:CC49 BZ44:BZ48">
    <cfRule type="cellIs" dxfId="36789" priority="7507" operator="equal">
      <formula>" "</formula>
    </cfRule>
  </conditionalFormatting>
  <conditionalFormatting sqref="BZ49:CC49">
    <cfRule type="cellIs" dxfId="36788" priority="7508" operator="equal">
      <formula>$CD49</formula>
    </cfRule>
  </conditionalFormatting>
  <conditionalFormatting sqref="BZ49:CC49">
    <cfRule type="cellIs" dxfId="36787" priority="7509" operator="greaterThan">
      <formula>$CD49</formula>
    </cfRule>
  </conditionalFormatting>
  <conditionalFormatting sqref="BZ41:BZ42">
    <cfRule type="cellIs" dxfId="36786" priority="7506" operator="equal">
      <formula>" "</formula>
    </cfRule>
  </conditionalFormatting>
  <conditionalFormatting sqref="CP41:CY42 CP43:CP49 CY43:CY49">
    <cfRule type="cellIs" dxfId="36785" priority="7505" operator="equal">
      <formula>" "</formula>
    </cfRule>
  </conditionalFormatting>
  <conditionalFormatting sqref="CZ41:DB42 DP41:DQ42">
    <cfRule type="cellIs" dxfId="36784" priority="7502" operator="equal">
      <formula>" "</formula>
    </cfRule>
  </conditionalFormatting>
  <conditionalFormatting sqref="CZ41:DB42">
    <cfRule type="cellIs" dxfId="36783" priority="7503" operator="equal">
      <formula>$CD41</formula>
    </cfRule>
  </conditionalFormatting>
  <conditionalFormatting sqref="CZ41:DB42">
    <cfRule type="cellIs" dxfId="36782" priority="7504" operator="greaterThan">
      <formula>$CD41</formula>
    </cfRule>
  </conditionalFormatting>
  <conditionalFormatting sqref="D41:AB42 AG41:AJ42 AS41:BY42">
    <cfRule type="cellIs" dxfId="36781" priority="7499" operator="equal">
      <formula>" "</formula>
    </cfRule>
  </conditionalFormatting>
  <conditionalFormatting sqref="D41:AB42">
    <cfRule type="cellIs" dxfId="36780" priority="7500" operator="equal">
      <formula>$CD41</formula>
    </cfRule>
  </conditionalFormatting>
  <conditionalFormatting sqref="D41:AB42">
    <cfRule type="cellIs" dxfId="36779" priority="7501" operator="greaterThan">
      <formula>$CD41</formula>
    </cfRule>
  </conditionalFormatting>
  <conditionalFormatting sqref="AD41:AF42">
    <cfRule type="cellIs" dxfId="36778" priority="7496" operator="equal">
      <formula>" "</formula>
    </cfRule>
  </conditionalFormatting>
  <conditionalFormatting sqref="AD41:AF42">
    <cfRule type="cellIs" dxfId="36777" priority="7497" operator="equal">
      <formula>$CD41</formula>
    </cfRule>
  </conditionalFormatting>
  <conditionalFormatting sqref="AD41:AF42">
    <cfRule type="cellIs" dxfId="36776" priority="7498" operator="greaterThan">
      <formula>$CD41</formula>
    </cfRule>
  </conditionalFormatting>
  <conditionalFormatting sqref="A41:C42">
    <cfRule type="cellIs" dxfId="36775" priority="7493" operator="equal">
      <formula>" "</formula>
    </cfRule>
  </conditionalFormatting>
  <conditionalFormatting sqref="A41:C42">
    <cfRule type="cellIs" dxfId="36774" priority="7494" operator="equal">
      <formula>$CD41</formula>
    </cfRule>
  </conditionalFormatting>
  <conditionalFormatting sqref="A41:C42">
    <cfRule type="cellIs" dxfId="36773" priority="7495" operator="greaterThan">
      <formula>$CD41</formula>
    </cfRule>
  </conditionalFormatting>
  <conditionalFormatting sqref="DT49">
    <cfRule type="cellIs" dxfId="36772" priority="7492" operator="equal">
      <formula>" "</formula>
    </cfRule>
  </conditionalFormatting>
  <conditionalFormatting sqref="AD43:AE49">
    <cfRule type="containsText" dxfId="36771" priority="7475" operator="containsText" text="08.30 – 14.30">
      <formula>NOT(ISERROR(SEARCH("08.30 – 14.30",AD43)))</formula>
    </cfRule>
    <cfRule type="containsText" dxfId="36770" priority="7476" operator="containsText" text="09:30 – 18.30">
      <formula>NOT(ISERROR(SEARCH("09:30 – 18.30",AD43)))</formula>
    </cfRule>
    <cfRule type="containsText" dxfId="36769" priority="7477" operator="containsText" text="10.30 – 18.30">
      <formula>NOT(ISERROR(SEARCH("10.30 – 18.30",AD43)))</formula>
    </cfRule>
    <cfRule type="containsText" dxfId="36768" priority="7478" operator="containsText" text="09.30 – 18.30">
      <formula>NOT(ISERROR(SEARCH("09.30 – 18.30",AD43)))</formula>
    </cfRule>
    <cfRule type="containsText" dxfId="36767" priority="7479" operator="containsText" text="09.00 – 13:00">
      <formula>NOT(ISERROR(SEARCH("09.00 – 13:00",AD43)))</formula>
    </cfRule>
    <cfRule type="containsText" dxfId="36766" priority="7480" operator="containsText" text="08.30 – 16.30">
      <formula>NOT(ISERROR(SEARCH("08.30 – 16.30",AD43)))</formula>
    </cfRule>
    <cfRule type="containsText" dxfId="36765" priority="7481" operator="containsText" text="08:30 – 17.30">
      <formula>NOT(ISERROR(SEARCH("08:30 – 17.30",AD43)))</formula>
    </cfRule>
    <cfRule type="containsText" dxfId="36764" priority="7482" operator="containsText" text="08.30 – 17.30">
      <formula>NOT(ISERROR(SEARCH("08.30 – 17.30",AD43)))</formula>
    </cfRule>
    <cfRule type="containsText" dxfId="36763" priority="7483" operator="containsText" text="09.00 – 18.00">
      <formula>NOT(ISERROR(SEARCH("09.00 – 18.00",AD43)))</formula>
    </cfRule>
    <cfRule type="containsText" dxfId="36762" priority="7484" operator="containsText" text="09.00 – 13.00">
      <formula>NOT(ISERROR(SEARCH("09.00 – 13.00",AD43)))</formula>
    </cfRule>
    <cfRule type="containsText" dxfId="36761" priority="7485" operator="containsText" text="11.30 – 19.30">
      <formula>NOT(ISERROR(SEARCH("11.30 – 19.30",AD43)))</formula>
    </cfRule>
    <cfRule type="containsText" dxfId="36760" priority="7486" operator="containsText" text="10.30 – 19.30">
      <formula>NOT(ISERROR(SEARCH("10.30 – 19.30",AD43)))</formula>
    </cfRule>
    <cfRule type="containsText" dxfId="36759" priority="7487" operator="containsText" text="09.00 – 15.00">
      <formula>NOT(ISERROR(SEARCH("09.00 – 15.00",AD43)))</formula>
    </cfRule>
    <cfRule type="containsText" dxfId="36758" priority="7488" operator="containsText" text="12:30">
      <formula>NOT(ISERROR(SEARCH("12:30",AD43)))</formula>
    </cfRule>
    <cfRule type="containsText" dxfId="36757" priority="7489" operator="containsText" text="13:30">
      <formula>NOT(ISERROR(SEARCH("13:30",AD43)))</formula>
    </cfRule>
    <cfRule type="containsText" dxfId="36756" priority="7490" operator="containsText" text="FESTIVITÁ">
      <formula>NOT(ISERROR(SEARCH("FESTIVITÁ",AD43)))</formula>
    </cfRule>
    <cfRule type="cellIs" dxfId="36755" priority="7491" operator="equal">
      <formula>"DOMENICA"</formula>
    </cfRule>
  </conditionalFormatting>
  <conditionalFormatting sqref="AE43:AE49">
    <cfRule type="iconSet" priority="7474">
      <iconSet iconSet="3Symbols2">
        <cfvo type="percent" val="0"/>
        <cfvo type="percent" val="0"/>
        <cfvo type="formula" val="TODAY()" gte="0"/>
      </iconSet>
    </cfRule>
  </conditionalFormatting>
  <conditionalFormatting sqref="CZ43:DA49">
    <cfRule type="containsText" dxfId="36754" priority="7457" operator="containsText" text="08.30 – 14.30">
      <formula>NOT(ISERROR(SEARCH("08.30 – 14.30",CZ43)))</formula>
    </cfRule>
    <cfRule type="containsText" dxfId="36753" priority="7458" operator="containsText" text="09:30 – 18.30">
      <formula>NOT(ISERROR(SEARCH("09:30 – 18.30",CZ43)))</formula>
    </cfRule>
    <cfRule type="containsText" dxfId="36752" priority="7459" operator="containsText" text="10.30 – 18.30">
      <formula>NOT(ISERROR(SEARCH("10.30 – 18.30",CZ43)))</formula>
    </cfRule>
    <cfRule type="containsText" dxfId="36751" priority="7460" operator="containsText" text="09.30 – 18.30">
      <formula>NOT(ISERROR(SEARCH("09.30 – 18.30",CZ43)))</formula>
    </cfRule>
    <cfRule type="containsText" dxfId="36750" priority="7461" operator="containsText" text="09.00 – 13:00">
      <formula>NOT(ISERROR(SEARCH("09.00 – 13:00",CZ43)))</formula>
    </cfRule>
    <cfRule type="containsText" dxfId="36749" priority="7462" operator="containsText" text="08.30 – 16.30">
      <formula>NOT(ISERROR(SEARCH("08.30 – 16.30",CZ43)))</formula>
    </cfRule>
    <cfRule type="containsText" dxfId="36748" priority="7463" operator="containsText" text="08:30 – 17.30">
      <formula>NOT(ISERROR(SEARCH("08:30 – 17.30",CZ43)))</formula>
    </cfRule>
    <cfRule type="containsText" dxfId="36747" priority="7464" operator="containsText" text="08.30 – 17.30">
      <formula>NOT(ISERROR(SEARCH("08.30 – 17.30",CZ43)))</formula>
    </cfRule>
    <cfRule type="containsText" dxfId="36746" priority="7465" operator="containsText" text="09.00 – 18.00">
      <formula>NOT(ISERROR(SEARCH("09.00 – 18.00",CZ43)))</formula>
    </cfRule>
    <cfRule type="containsText" dxfId="36745" priority="7466" operator="containsText" text="09.00 – 13.00">
      <formula>NOT(ISERROR(SEARCH("09.00 – 13.00",CZ43)))</formula>
    </cfRule>
    <cfRule type="containsText" dxfId="36744" priority="7467" operator="containsText" text="11.30 – 19.30">
      <formula>NOT(ISERROR(SEARCH("11.30 – 19.30",CZ43)))</formula>
    </cfRule>
    <cfRule type="containsText" dxfId="36743" priority="7468" operator="containsText" text="10.30 – 19.30">
      <formula>NOT(ISERROR(SEARCH("10.30 – 19.30",CZ43)))</formula>
    </cfRule>
    <cfRule type="containsText" dxfId="36742" priority="7469" operator="containsText" text="09.00 – 15.00">
      <formula>NOT(ISERROR(SEARCH("09.00 – 15.00",CZ43)))</formula>
    </cfRule>
    <cfRule type="containsText" dxfId="36741" priority="7470" operator="containsText" text="12:30">
      <formula>NOT(ISERROR(SEARCH("12:30",CZ43)))</formula>
    </cfRule>
    <cfRule type="containsText" dxfId="36740" priority="7471" operator="containsText" text="13:30">
      <formula>NOT(ISERROR(SEARCH("13:30",CZ43)))</formula>
    </cfRule>
    <cfRule type="containsText" dxfId="36739" priority="7472" operator="containsText" text="FESTIVITÁ">
      <formula>NOT(ISERROR(SEARCH("FESTIVITÁ",CZ43)))</formula>
    </cfRule>
    <cfRule type="cellIs" dxfId="36738" priority="7473" operator="equal">
      <formula>"DOMENICA"</formula>
    </cfRule>
  </conditionalFormatting>
  <conditionalFormatting sqref="DA43:DA49">
    <cfRule type="iconSet" priority="7456">
      <iconSet iconSet="3Symbols2">
        <cfvo type="percent" val="0"/>
        <cfvo type="percent" val="0"/>
        <cfvo type="formula" val="TODAY()" gte="0"/>
      </iconSet>
    </cfRule>
  </conditionalFormatting>
  <conditionalFormatting sqref="B25:B31">
    <cfRule type="iconSet" priority="7885">
      <iconSet iconSet="3Symbols2">
        <cfvo type="percent" val="0"/>
        <cfvo type="percent" val="0"/>
        <cfvo type="formula" val="TODAY()" gte="0"/>
      </iconSet>
    </cfRule>
  </conditionalFormatting>
  <conditionalFormatting sqref="AE25:AE31">
    <cfRule type="iconSet" priority="7886">
      <iconSet iconSet="3Symbols2">
        <cfvo type="percent" val="0"/>
        <cfvo type="percent" val="0"/>
        <cfvo type="formula" val="TODAY()" gte="0"/>
      </iconSet>
    </cfRule>
  </conditionalFormatting>
  <conditionalFormatting sqref="DA25:DA31">
    <cfRule type="iconSet" priority="7887">
      <iconSet iconSet="3Symbols2">
        <cfvo type="percent" val="0"/>
        <cfvo type="percent" val="0"/>
        <cfvo type="formula" val="TODAY()" gte="0"/>
      </iconSet>
    </cfRule>
  </conditionalFormatting>
  <conditionalFormatting sqref="DT51:DT59">
    <cfRule type="cellIs" dxfId="36737" priority="7455" operator="equal">
      <formula>" "</formula>
    </cfRule>
  </conditionalFormatting>
  <conditionalFormatting sqref="BZ51:CC59">
    <cfRule type="cellIs" dxfId="36736" priority="7454" operator="equal">
      <formula>" "</formula>
    </cfRule>
  </conditionalFormatting>
  <conditionalFormatting sqref="CY51:CY59 CP51:CP59">
    <cfRule type="cellIs" dxfId="36735" priority="7453" operator="equal">
      <formula>" "</formula>
    </cfRule>
  </conditionalFormatting>
  <conditionalFormatting sqref="DS51:DS59">
    <cfRule type="cellIs" dxfId="36734" priority="7452" operator="equal">
      <formula>" "</formula>
    </cfRule>
  </conditionalFormatting>
  <conditionalFormatting sqref="DS59">
    <cfRule type="cellIs" dxfId="36733" priority="7451" operator="equal">
      <formula>" "</formula>
    </cfRule>
  </conditionalFormatting>
  <conditionalFormatting sqref="DU51:XFD51 DS51">
    <cfRule type="cellIs" dxfId="36732" priority="7450" operator="equal">
      <formula>" "</formula>
    </cfRule>
  </conditionalFormatting>
  <conditionalFormatting sqref="CO51:CO59">
    <cfRule type="cellIs" dxfId="36731" priority="7449" operator="equal">
      <formula>" "</formula>
    </cfRule>
  </conditionalFormatting>
  <conditionalFormatting sqref="CD16:CD21 CD52:CD57 CD61:CD66 CD70:CD75 CD5:CM5 CF16:CF21 CD51:CE51 CD50:CN50 CD25:CD30">
    <cfRule type="cellIs" dxfId="36730" priority="7443" operator="equal">
      <formula>" "</formula>
    </cfRule>
  </conditionalFormatting>
  <conditionalFormatting sqref="CF76:CM76 CD76">
    <cfRule type="cellIs" dxfId="36729" priority="7391" operator="equal">
      <formula>" "</formula>
    </cfRule>
  </conditionalFormatting>
  <conditionalFormatting sqref="CD6:CM6 CE43:CE48 CE34:CE39 CE25:CE30 CE16:CE21 CD7:CJ12">
    <cfRule type="cellIs" dxfId="36728" priority="7434" operator="equal">
      <formula>" "</formula>
    </cfRule>
  </conditionalFormatting>
  <conditionalFormatting sqref="CF25:CF30 CE53:CM57 CE61:CM66 CE70:CM75 CE52">
    <cfRule type="cellIs" dxfId="36727" priority="7444" operator="equal">
      <formula>" "</formula>
    </cfRule>
  </conditionalFormatting>
  <conditionalFormatting sqref="CD8:CD12 CD16:CD21 CD91:CN96 CD5:CM5 CF8:CJ12 CD50:CN50 CD53:CM90 CD51:CE52 CD25:CD30 CA2 CN2 CF16:CF21">
    <cfRule type="cellIs" dxfId="36726" priority="7445" operator="equal">
      <formula>#REF!</formula>
    </cfRule>
  </conditionalFormatting>
  <conditionalFormatting sqref="CF25:CF30 CQ1">
    <cfRule type="cellIs" dxfId="36725" priority="7446" operator="equal">
      <formula>#REF!</formula>
    </cfRule>
  </conditionalFormatting>
  <conditionalFormatting sqref="CD8:CD12 CD16:CD21 CD91:CN96 CD5:CM5 CF8:CJ12 CD50:CN50 CD53:CM90 CD51:CE52 CD25:CD30 CA2 CN2 CF16:CF21">
    <cfRule type="cellIs" dxfId="36724" priority="7447" operator="greaterThan">
      <formula>#REF!</formula>
    </cfRule>
  </conditionalFormatting>
  <conditionalFormatting sqref="CF25:CF30">
    <cfRule type="cellIs" dxfId="36723" priority="7448" operator="greaterThan">
      <formula>#REF!</formula>
    </cfRule>
  </conditionalFormatting>
  <conditionalFormatting sqref="CE8:CE12 CE43:CE48 CE34:CE39 CE25:CE30 CE16:CE21 CD7:CJ7">
    <cfRule type="cellIs" dxfId="36722" priority="7435" operator="equal">
      <formula>#REF!</formula>
    </cfRule>
  </conditionalFormatting>
  <conditionalFormatting sqref="CD6">
    <cfRule type="cellIs" dxfId="36721" priority="7436" operator="equal">
      <formula>#REF!</formula>
    </cfRule>
  </conditionalFormatting>
  <conditionalFormatting sqref="CE6">
    <cfRule type="cellIs" dxfId="36720" priority="7437" operator="equal">
      <formula>#REF!</formula>
    </cfRule>
  </conditionalFormatting>
  <conditionalFormatting sqref="CF6:CM6">
    <cfRule type="cellIs" dxfId="36719" priority="7438" operator="equal">
      <formula>#REF!</formula>
    </cfRule>
  </conditionalFormatting>
  <conditionalFormatting sqref="CE8:CE12 CE43:CE48 CE34:CE39 CE25:CE30 CE16:CE21 CD7:CJ7">
    <cfRule type="cellIs" dxfId="36718" priority="7439" operator="greaterThan">
      <formula>#REF!</formula>
    </cfRule>
  </conditionalFormatting>
  <conditionalFormatting sqref="CD6">
    <cfRule type="cellIs" dxfId="36717" priority="7440" operator="greaterThan">
      <formula>#REF!</formula>
    </cfRule>
  </conditionalFormatting>
  <conditionalFormatting sqref="CE6">
    <cfRule type="cellIs" dxfId="36716" priority="7441" operator="greaterThan">
      <formula>#REF!</formula>
    </cfRule>
  </conditionalFormatting>
  <conditionalFormatting sqref="CF6:CM6">
    <cfRule type="cellIs" dxfId="36715" priority="7442" operator="greaterThan">
      <formula>#REF!</formula>
    </cfRule>
  </conditionalFormatting>
  <conditionalFormatting sqref="CF58:CM58 CD58:CD60">
    <cfRule type="cellIs" dxfId="36714" priority="7416" operator="equal">
      <formula>" "</formula>
    </cfRule>
  </conditionalFormatting>
  <conditionalFormatting sqref="CF59:CM60">
    <cfRule type="cellIs" dxfId="36713" priority="7417" operator="equal">
      <formula>" "</formula>
    </cfRule>
  </conditionalFormatting>
  <conditionalFormatting sqref="CE58:CE60">
    <cfRule type="cellIs" dxfId="36712" priority="7418" operator="equal">
      <formula>" "</formula>
    </cfRule>
  </conditionalFormatting>
  <conditionalFormatting sqref="CD58:CD60">
    <cfRule type="cellIs" dxfId="36711" priority="7419" operator="equal">
      <formula>#REF!</formula>
    </cfRule>
  </conditionalFormatting>
  <conditionalFormatting sqref="CE58:CE60">
    <cfRule type="cellIs" dxfId="36710" priority="7420" operator="equal">
      <formula>#REF!</formula>
    </cfRule>
  </conditionalFormatting>
  <conditionalFormatting sqref="CF58:CM58">
    <cfRule type="cellIs" dxfId="36709" priority="7421" operator="equal">
      <formula>#REF!</formula>
    </cfRule>
  </conditionalFormatting>
  <conditionalFormatting sqref="CF58:CM60">
    <cfRule type="cellIs" dxfId="36708" priority="7422" operator="equal">
      <formula>#REF!</formula>
    </cfRule>
  </conditionalFormatting>
  <conditionalFormatting sqref="CF58:CM58">
    <cfRule type="cellIs" dxfId="36707" priority="7423" operator="equal">
      <formula>#REF!</formula>
    </cfRule>
  </conditionalFormatting>
  <conditionalFormatting sqref="CF59:CM60">
    <cfRule type="cellIs" dxfId="36706" priority="7424" operator="equal">
      <formula>#REF!</formula>
    </cfRule>
  </conditionalFormatting>
  <conditionalFormatting sqref="CF59:CM60">
    <cfRule type="cellIs" dxfId="36705" priority="7425" operator="equal">
      <formula>#REF!</formula>
    </cfRule>
  </conditionalFormatting>
  <conditionalFormatting sqref="CD58:CD60">
    <cfRule type="cellIs" dxfId="36704" priority="7426" operator="greaterThan">
      <formula>#REF!</formula>
    </cfRule>
  </conditionalFormatting>
  <conditionalFormatting sqref="CE58:CE60">
    <cfRule type="cellIs" dxfId="36703" priority="7427" operator="greaterThan">
      <formula>#REF!</formula>
    </cfRule>
  </conditionalFormatting>
  <conditionalFormatting sqref="CF58:CM58">
    <cfRule type="cellIs" dxfId="36702" priority="7428" operator="greaterThan">
      <formula>#REF!</formula>
    </cfRule>
  </conditionalFormatting>
  <conditionalFormatting sqref="CF58:CM58">
    <cfRule type="cellIs" dxfId="36701" priority="7429" operator="greaterThan">
      <formula>#REF!</formula>
    </cfRule>
  </conditionalFormatting>
  <conditionalFormatting sqref="CF58:CM58">
    <cfRule type="cellIs" dxfId="36700" priority="7430" operator="greaterThan">
      <formula>#REF!</formula>
    </cfRule>
  </conditionalFormatting>
  <conditionalFormatting sqref="CF59:CM60">
    <cfRule type="cellIs" dxfId="36699" priority="7431" operator="greaterThan">
      <formula>#REF!</formula>
    </cfRule>
  </conditionalFormatting>
  <conditionalFormatting sqref="CF59:CM60">
    <cfRule type="cellIs" dxfId="36698" priority="7432" operator="greaterThan">
      <formula>#REF!</formula>
    </cfRule>
  </conditionalFormatting>
  <conditionalFormatting sqref="CF59:CM60">
    <cfRule type="cellIs" dxfId="36697" priority="7433" operator="greaterThan">
      <formula>#REF!</formula>
    </cfRule>
  </conditionalFormatting>
  <conditionalFormatting sqref="CF67:CM67 CD51:CD76">
    <cfRule type="cellIs" dxfId="36696" priority="7398" operator="equal">
      <formula>" "</formula>
    </cfRule>
  </conditionalFormatting>
  <conditionalFormatting sqref="CF53:CM76">
    <cfRule type="cellIs" dxfId="36695" priority="7399" operator="equal">
      <formula>" "</formula>
    </cfRule>
  </conditionalFormatting>
  <conditionalFormatting sqref="CE51:CE76">
    <cfRule type="cellIs" dxfId="36694" priority="7400" operator="equal">
      <formula>" "</formula>
    </cfRule>
  </conditionalFormatting>
  <conditionalFormatting sqref="CD51:CD76">
    <cfRule type="cellIs" dxfId="36693" priority="7401" operator="equal">
      <formula>#REF!</formula>
    </cfRule>
  </conditionalFormatting>
  <conditionalFormatting sqref="CE51:CE76">
    <cfRule type="cellIs" dxfId="36692" priority="7402" operator="equal">
      <formula>#REF!</formula>
    </cfRule>
  </conditionalFormatting>
  <conditionalFormatting sqref="CF67:CM67">
    <cfRule type="cellIs" dxfId="36691" priority="7403" operator="equal">
      <formula>#REF!</formula>
    </cfRule>
  </conditionalFormatting>
  <conditionalFormatting sqref="CF53:CM76">
    <cfRule type="cellIs" dxfId="36690" priority="7404" operator="equal">
      <formula>#REF!</formula>
    </cfRule>
  </conditionalFormatting>
  <conditionalFormatting sqref="CF67:CM67">
    <cfRule type="cellIs" dxfId="36689" priority="7405" operator="equal">
      <formula>#REF!</formula>
    </cfRule>
  </conditionalFormatting>
  <conditionalFormatting sqref="CF53:CM76">
    <cfRule type="cellIs" dxfId="36688" priority="7406" operator="equal">
      <formula>#REF!</formula>
    </cfRule>
  </conditionalFormatting>
  <conditionalFormatting sqref="CF53:CM76">
    <cfRule type="cellIs" dxfId="36687" priority="7407" operator="equal">
      <formula>#REF!</formula>
    </cfRule>
  </conditionalFormatting>
  <conditionalFormatting sqref="CD51:CD76">
    <cfRule type="cellIs" dxfId="36686" priority="7408" operator="greaterThan">
      <formula>#REF!</formula>
    </cfRule>
  </conditionalFormatting>
  <conditionalFormatting sqref="CE51:CE76">
    <cfRule type="cellIs" dxfId="36685" priority="7409" operator="greaterThan">
      <formula>#REF!</formula>
    </cfRule>
  </conditionalFormatting>
  <conditionalFormatting sqref="CF67:CM67">
    <cfRule type="cellIs" dxfId="36684" priority="7410" operator="greaterThan">
      <formula>#REF!</formula>
    </cfRule>
  </conditionalFormatting>
  <conditionalFormatting sqref="CF67:CM67">
    <cfRule type="cellIs" dxfId="36683" priority="7411" operator="greaterThan">
      <formula>#REF!</formula>
    </cfRule>
  </conditionalFormatting>
  <conditionalFormatting sqref="CF67:CM67">
    <cfRule type="cellIs" dxfId="36682" priority="7412" operator="greaterThan">
      <formula>#REF!</formula>
    </cfRule>
  </conditionalFormatting>
  <conditionalFormatting sqref="CF53:CM76">
    <cfRule type="cellIs" dxfId="36681" priority="7413" operator="greaterThan">
      <formula>#REF!</formula>
    </cfRule>
  </conditionalFormatting>
  <conditionalFormatting sqref="CF53:CM76">
    <cfRule type="cellIs" dxfId="36680" priority="7414" operator="greaterThan">
      <formula>#REF!</formula>
    </cfRule>
  </conditionalFormatting>
  <conditionalFormatting sqref="CF53:CM76">
    <cfRule type="cellIs" dxfId="36679" priority="7415" operator="greaterThan">
      <formula>#REF!</formula>
    </cfRule>
  </conditionalFormatting>
  <conditionalFormatting sqref="CE76">
    <cfRule type="cellIs" dxfId="36678" priority="7392" operator="equal">
      <formula>" "</formula>
    </cfRule>
  </conditionalFormatting>
  <conditionalFormatting sqref="CF76:CM76">
    <cfRule type="cellIs" dxfId="36677" priority="7393" operator="equal">
      <formula>#REF!</formula>
    </cfRule>
  </conditionalFormatting>
  <conditionalFormatting sqref="CF76:CM76">
    <cfRule type="cellIs" dxfId="36676" priority="7394" operator="equal">
      <formula>#REF!</formula>
    </cfRule>
  </conditionalFormatting>
  <conditionalFormatting sqref="CF76:CM76">
    <cfRule type="cellIs" dxfId="36675" priority="7395" operator="greaterThan">
      <formula>#REF!</formula>
    </cfRule>
  </conditionalFormatting>
  <conditionalFormatting sqref="CF76:CM76">
    <cfRule type="cellIs" dxfId="36674" priority="7396" operator="greaterThan">
      <formula>#REF!</formula>
    </cfRule>
  </conditionalFormatting>
  <conditionalFormatting sqref="CF76:CM76">
    <cfRule type="cellIs" dxfId="36673" priority="7397" operator="greaterThan">
      <formula>#REF!</formula>
    </cfRule>
  </conditionalFormatting>
  <conditionalFormatting sqref="CF77:CM77 CD77">
    <cfRule type="cellIs" dxfId="36672" priority="7367" operator="equal">
      <formula>" "</formula>
    </cfRule>
  </conditionalFormatting>
  <conditionalFormatting sqref="CD77:CM77">
    <cfRule type="cellIs" dxfId="36671" priority="7387" operator="equal">
      <formula>#REF!</formula>
    </cfRule>
  </conditionalFormatting>
  <conditionalFormatting sqref="CD77:CE77 CO2:CP2 CZ2:DB2 AF1 C1">
    <cfRule type="cellIs" dxfId="36670" priority="7388" operator="greaterThan">
      <formula>#REF!</formula>
    </cfRule>
  </conditionalFormatting>
  <conditionalFormatting sqref="CF77:CM77">
    <cfRule type="cellIs" dxfId="36669" priority="7375" operator="equal">
      <formula>" "</formula>
    </cfRule>
  </conditionalFormatting>
  <conditionalFormatting sqref="CE77">
    <cfRule type="cellIs" dxfId="36668" priority="7376" operator="equal">
      <formula>" "</formula>
    </cfRule>
  </conditionalFormatting>
  <conditionalFormatting sqref="CD77 AF1 C1">
    <cfRule type="cellIs" dxfId="36667" priority="7377" operator="equal">
      <formula>#REF!</formula>
    </cfRule>
  </conditionalFormatting>
  <conditionalFormatting sqref="CE77">
    <cfRule type="cellIs" dxfId="36666" priority="7378" operator="equal">
      <formula>#REF!</formula>
    </cfRule>
  </conditionalFormatting>
  <conditionalFormatting sqref="CF77:CM77">
    <cfRule type="cellIs" dxfId="36665" priority="7379" operator="equal">
      <formula>#REF!</formula>
    </cfRule>
  </conditionalFormatting>
  <conditionalFormatting sqref="CF77:CM77">
    <cfRule type="cellIs" dxfId="36664" priority="7380" operator="equal">
      <formula>#REF!</formula>
    </cfRule>
  </conditionalFormatting>
  <conditionalFormatting sqref="CF77:CM77">
    <cfRule type="cellIs" dxfId="36663" priority="7381" operator="equal">
      <formula>#REF!</formula>
    </cfRule>
  </conditionalFormatting>
  <conditionalFormatting sqref="CD77">
    <cfRule type="cellIs" dxfId="36662" priority="7382" operator="greaterThan">
      <formula>#REF!</formula>
    </cfRule>
  </conditionalFormatting>
  <conditionalFormatting sqref="CE77">
    <cfRule type="cellIs" dxfId="36661" priority="7383" operator="greaterThan">
      <formula>#REF!</formula>
    </cfRule>
  </conditionalFormatting>
  <conditionalFormatting sqref="CF77:CM77">
    <cfRule type="cellIs" dxfId="36660" priority="7384" operator="greaterThan">
      <formula>#REF!</formula>
    </cfRule>
  </conditionalFormatting>
  <conditionalFormatting sqref="CF77:CM77">
    <cfRule type="cellIs" dxfId="36659" priority="7385" operator="greaterThan">
      <formula>#REF!</formula>
    </cfRule>
  </conditionalFormatting>
  <conditionalFormatting sqref="CF77:CM77">
    <cfRule type="cellIs" dxfId="36658" priority="7386" operator="greaterThan">
      <formula>#REF!</formula>
    </cfRule>
  </conditionalFormatting>
  <conditionalFormatting sqref="CE77">
    <cfRule type="cellIs" dxfId="36657" priority="7368" operator="equal">
      <formula>" "</formula>
    </cfRule>
  </conditionalFormatting>
  <conditionalFormatting sqref="CF77:CM77">
    <cfRule type="cellIs" dxfId="36656" priority="7369" operator="equal">
      <formula>#REF!</formula>
    </cfRule>
  </conditionalFormatting>
  <conditionalFormatting sqref="CF77:CM77">
    <cfRule type="cellIs" dxfId="36655" priority="7370" operator="equal">
      <formula>#REF!</formula>
    </cfRule>
  </conditionalFormatting>
  <conditionalFormatting sqref="CF77:CM77">
    <cfRule type="cellIs" dxfId="36654" priority="7371" operator="greaterThan">
      <formula>#REF!</formula>
    </cfRule>
  </conditionalFormatting>
  <conditionalFormatting sqref="CF77:CM77">
    <cfRule type="cellIs" dxfId="36653" priority="7372" operator="greaterThan">
      <formula>#REF!</formula>
    </cfRule>
  </conditionalFormatting>
  <conditionalFormatting sqref="CF77:CM77">
    <cfRule type="cellIs" dxfId="36652" priority="7373" operator="greaterThan">
      <formula>#REF!</formula>
    </cfRule>
  </conditionalFormatting>
  <conditionalFormatting sqref="CD34:CD39">
    <cfRule type="cellIs" dxfId="36651" priority="7361" operator="equal">
      <formula>" "</formula>
    </cfRule>
  </conditionalFormatting>
  <conditionalFormatting sqref="CF34:CF39">
    <cfRule type="cellIs" dxfId="36650" priority="7362" operator="equal">
      <formula>" "</formula>
    </cfRule>
  </conditionalFormatting>
  <conditionalFormatting sqref="CD34:CD39">
    <cfRule type="cellIs" dxfId="36649" priority="7363" operator="equal">
      <formula>#REF!</formula>
    </cfRule>
  </conditionalFormatting>
  <conditionalFormatting sqref="CF34:CF39">
    <cfRule type="cellIs" dxfId="36648" priority="7364" operator="equal">
      <formula>#REF!</formula>
    </cfRule>
  </conditionalFormatting>
  <conditionalFormatting sqref="CD34:CD39">
    <cfRule type="cellIs" dxfId="36647" priority="7365" operator="greaterThan">
      <formula>#REF!</formula>
    </cfRule>
  </conditionalFormatting>
  <conditionalFormatting sqref="CF34:CF39">
    <cfRule type="cellIs" dxfId="36646" priority="7366" operator="greaterThan">
      <formula>#REF!</formula>
    </cfRule>
  </conditionalFormatting>
  <conditionalFormatting sqref="CD40">
    <cfRule type="cellIs" dxfId="36645" priority="7358" operator="equal">
      <formula>" "</formula>
    </cfRule>
  </conditionalFormatting>
  <conditionalFormatting sqref="CD40">
    <cfRule type="cellIs" dxfId="36644" priority="7359" operator="equal">
      <formula>#REF!</formula>
    </cfRule>
  </conditionalFormatting>
  <conditionalFormatting sqref="CD40">
    <cfRule type="cellIs" dxfId="36643" priority="7360" operator="greaterThan">
      <formula>#REF!</formula>
    </cfRule>
  </conditionalFormatting>
  <conditionalFormatting sqref="CD41 CD43:CD48">
    <cfRule type="cellIs" dxfId="36642" priority="7352" operator="equal">
      <formula>" "</formula>
    </cfRule>
  </conditionalFormatting>
  <conditionalFormatting sqref="CF43:CF48">
    <cfRule type="cellIs" dxfId="36641" priority="7353" operator="equal">
      <formula>" "</formula>
    </cfRule>
  </conditionalFormatting>
  <conditionalFormatting sqref="CD41 CD43:CD48">
    <cfRule type="cellIs" dxfId="36640" priority="7354" operator="equal">
      <formula>#REF!</formula>
    </cfRule>
  </conditionalFormatting>
  <conditionalFormatting sqref="CF43:CF48">
    <cfRule type="cellIs" dxfId="36639" priority="7355" operator="equal">
      <formula>#REF!</formula>
    </cfRule>
  </conditionalFormatting>
  <conditionalFormatting sqref="CD41 CD43:CD48">
    <cfRule type="cellIs" dxfId="36638" priority="7356" operator="greaterThan">
      <formula>#REF!</formula>
    </cfRule>
  </conditionalFormatting>
  <conditionalFormatting sqref="CF43:CF48">
    <cfRule type="cellIs" dxfId="36637" priority="7357" operator="greaterThan">
      <formula>#REF!</formula>
    </cfRule>
  </conditionalFormatting>
  <conditionalFormatting sqref="CF49:CM49">
    <cfRule type="cellIs" dxfId="36636" priority="7342" operator="equal">
      <formula>" "</formula>
    </cfRule>
  </conditionalFormatting>
  <conditionalFormatting sqref="CE49">
    <cfRule type="cellIs" dxfId="36635" priority="7343" operator="equal">
      <formula>" "</formula>
    </cfRule>
  </conditionalFormatting>
  <conditionalFormatting sqref="CE49">
    <cfRule type="cellIs" dxfId="36634" priority="7344" operator="equal">
      <formula>#REF!</formula>
    </cfRule>
  </conditionalFormatting>
  <conditionalFormatting sqref="CF49:CM49">
    <cfRule type="cellIs" dxfId="36633" priority="7345" operator="equal">
      <formula>#REF!</formula>
    </cfRule>
  </conditionalFormatting>
  <conditionalFormatting sqref="CF49:CM49">
    <cfRule type="cellIs" dxfId="36632" priority="7346" operator="equal">
      <formula>#REF!</formula>
    </cfRule>
  </conditionalFormatting>
  <conditionalFormatting sqref="CF49:CM49">
    <cfRule type="cellIs" dxfId="36631" priority="7347" operator="equal">
      <formula>#REF!</formula>
    </cfRule>
  </conditionalFormatting>
  <conditionalFormatting sqref="CE49">
    <cfRule type="cellIs" dxfId="36630" priority="7348" operator="greaterThan">
      <formula>#REF!</formula>
    </cfRule>
  </conditionalFormatting>
  <conditionalFormatting sqref="CF49:CM49">
    <cfRule type="cellIs" dxfId="36629" priority="7349" operator="greaterThan">
      <formula>#REF!</formula>
    </cfRule>
  </conditionalFormatting>
  <conditionalFormatting sqref="CF49:CM49">
    <cfRule type="cellIs" dxfId="36628" priority="7350" operator="greaterThan">
      <formula>#REF!</formula>
    </cfRule>
  </conditionalFormatting>
  <conditionalFormatting sqref="CF49:CM49">
    <cfRule type="cellIs" dxfId="36627" priority="7351" operator="greaterThan">
      <formula>#REF!</formula>
    </cfRule>
  </conditionalFormatting>
  <conditionalFormatting sqref="CD49">
    <cfRule type="cellIs" dxfId="36626" priority="7339" operator="equal">
      <formula>" "</formula>
    </cfRule>
  </conditionalFormatting>
  <conditionalFormatting sqref="CD49">
    <cfRule type="cellIs" dxfId="36625" priority="7340" operator="equal">
      <formula>#REF!</formula>
    </cfRule>
  </conditionalFormatting>
  <conditionalFormatting sqref="CD49">
    <cfRule type="cellIs" dxfId="36624" priority="7341" operator="greaterThan">
      <formula>#REF!</formula>
    </cfRule>
  </conditionalFormatting>
  <conditionalFormatting sqref="CE51">
    <cfRule type="cellIs" dxfId="36623" priority="7336" operator="equal">
      <formula>" "</formula>
    </cfRule>
  </conditionalFormatting>
  <conditionalFormatting sqref="CE51">
    <cfRule type="cellIs" dxfId="36622" priority="7337" operator="equal">
      <formula>#REF!</formula>
    </cfRule>
  </conditionalFormatting>
  <conditionalFormatting sqref="CE51">
    <cfRule type="cellIs" dxfId="36621" priority="7338" operator="greaterThan">
      <formula>#REF!</formula>
    </cfRule>
  </conditionalFormatting>
  <conditionalFormatting sqref="CE51">
    <cfRule type="cellIs" dxfId="36620" priority="7335" operator="equal">
      <formula>" "</formula>
    </cfRule>
  </conditionalFormatting>
  <conditionalFormatting sqref="CN49">
    <cfRule type="cellIs" dxfId="36619" priority="7325" operator="equal">
      <formula>" "</formula>
    </cfRule>
  </conditionalFormatting>
  <conditionalFormatting sqref="CF49:CM49">
    <cfRule type="cellIs" dxfId="36618" priority="7326" operator="equal">
      <formula>" "</formula>
    </cfRule>
  </conditionalFormatting>
  <conditionalFormatting sqref="CF49:CM49">
    <cfRule type="cellIs" dxfId="36617" priority="7327" operator="equal">
      <formula>#REF!</formula>
    </cfRule>
  </conditionalFormatting>
  <conditionalFormatting sqref="CN49">
    <cfRule type="cellIs" dxfId="36616" priority="7328" operator="equal">
      <formula>#REF!</formula>
    </cfRule>
  </conditionalFormatting>
  <conditionalFormatting sqref="CN49">
    <cfRule type="cellIs" dxfId="36615" priority="7329" operator="equal">
      <formula>#REF!</formula>
    </cfRule>
  </conditionalFormatting>
  <conditionalFormatting sqref="CN49">
    <cfRule type="cellIs" dxfId="36614" priority="7330" operator="equal">
      <formula>#REF!</formula>
    </cfRule>
  </conditionalFormatting>
  <conditionalFormatting sqref="CF49:CM49">
    <cfRule type="cellIs" dxfId="36613" priority="7331" operator="greaterThan">
      <formula>#REF!</formula>
    </cfRule>
  </conditionalFormatting>
  <conditionalFormatting sqref="CN49">
    <cfRule type="cellIs" dxfId="36612" priority="7332" operator="greaterThan">
      <formula>#REF!</formula>
    </cfRule>
  </conditionalFormatting>
  <conditionalFormatting sqref="CN49">
    <cfRule type="cellIs" dxfId="36611" priority="7333" operator="greaterThan">
      <formula>#REF!</formula>
    </cfRule>
  </conditionalFormatting>
  <conditionalFormatting sqref="CN49">
    <cfRule type="cellIs" dxfId="36610" priority="7334" operator="greaterThan">
      <formula>#REF!</formula>
    </cfRule>
  </conditionalFormatting>
  <conditionalFormatting sqref="CE49">
    <cfRule type="cellIs" dxfId="36609" priority="7322" operator="equal">
      <formula>" "</formula>
    </cfRule>
  </conditionalFormatting>
  <conditionalFormatting sqref="CE49">
    <cfRule type="cellIs" dxfId="36608" priority="7323" operator="equal">
      <formula>#REF!</formula>
    </cfRule>
  </conditionalFormatting>
  <conditionalFormatting sqref="CE49">
    <cfRule type="cellIs" dxfId="36607" priority="7324" operator="greaterThan">
      <formula>#REF!</formula>
    </cfRule>
  </conditionalFormatting>
  <conditionalFormatting sqref="CF51:CM52">
    <cfRule type="cellIs" dxfId="36606" priority="7319" operator="equal">
      <formula>" "</formula>
    </cfRule>
  </conditionalFormatting>
  <conditionalFormatting sqref="CF51:CM52">
    <cfRule type="cellIs" dxfId="36605" priority="7320" operator="equal">
      <formula>#REF!</formula>
    </cfRule>
  </conditionalFormatting>
  <conditionalFormatting sqref="CF51:CM52">
    <cfRule type="cellIs" dxfId="36604" priority="7321" operator="greaterThan">
      <formula>#REF!</formula>
    </cfRule>
  </conditionalFormatting>
  <conditionalFormatting sqref="CF51:CM52">
    <cfRule type="cellIs" dxfId="36603" priority="7312" operator="equal">
      <formula>" "</formula>
    </cfRule>
  </conditionalFormatting>
  <conditionalFormatting sqref="CF51:CM52">
    <cfRule type="cellIs" dxfId="36602" priority="7313" operator="equal">
      <formula>#REF!</formula>
    </cfRule>
  </conditionalFormatting>
  <conditionalFormatting sqref="CF51:CM52">
    <cfRule type="cellIs" dxfId="36601" priority="7314" operator="equal">
      <formula>#REF!</formula>
    </cfRule>
  </conditionalFormatting>
  <conditionalFormatting sqref="CF51:CM52">
    <cfRule type="cellIs" dxfId="36600" priority="7315" operator="equal">
      <formula>#REF!</formula>
    </cfRule>
  </conditionalFormatting>
  <conditionalFormatting sqref="CF51:CM52">
    <cfRule type="cellIs" dxfId="36599" priority="7316" operator="greaterThan">
      <formula>#REF!</formula>
    </cfRule>
  </conditionalFormatting>
  <conditionalFormatting sqref="CF51:CM52">
    <cfRule type="cellIs" dxfId="36598" priority="7317" operator="greaterThan">
      <formula>#REF!</formula>
    </cfRule>
  </conditionalFormatting>
  <conditionalFormatting sqref="CF51:CM52">
    <cfRule type="cellIs" dxfId="36597" priority="7318" operator="greaterThan">
      <formula>#REF!</formula>
    </cfRule>
  </conditionalFormatting>
  <conditionalFormatting sqref="CF51:CM52">
    <cfRule type="cellIs" dxfId="36596" priority="7311" operator="equal">
      <formula>" "</formula>
    </cfRule>
  </conditionalFormatting>
  <conditionalFormatting sqref="CE41:CJ41 CN41">
    <cfRule type="cellIs" dxfId="36595" priority="7308" operator="equal">
      <formula>" "</formula>
    </cfRule>
  </conditionalFormatting>
  <conditionalFormatting sqref="CE41:CJ41 CN41">
    <cfRule type="cellIs" dxfId="36594" priority="7309" operator="equal">
      <formula>#REF!</formula>
    </cfRule>
  </conditionalFormatting>
  <conditionalFormatting sqref="CE41:CJ41 CN41">
    <cfRule type="cellIs" dxfId="36593" priority="7310" operator="greaterThan">
      <formula>#REF!</formula>
    </cfRule>
  </conditionalFormatting>
  <conditionalFormatting sqref="CE41:CJ41 CN41">
    <cfRule type="cellIs" dxfId="36592" priority="7307" operator="equal">
      <formula>" "</formula>
    </cfRule>
  </conditionalFormatting>
  <conditionalFormatting sqref="CF40:CJ40">
    <cfRule type="cellIs" dxfId="36591" priority="7297" operator="equal">
      <formula>" "</formula>
    </cfRule>
  </conditionalFormatting>
  <conditionalFormatting sqref="CE40">
    <cfRule type="cellIs" dxfId="36590" priority="7298" operator="equal">
      <formula>" "</formula>
    </cfRule>
  </conditionalFormatting>
  <conditionalFormatting sqref="CE40">
    <cfRule type="cellIs" dxfId="36589" priority="7299" operator="equal">
      <formula>#REF!</formula>
    </cfRule>
  </conditionalFormatting>
  <conditionalFormatting sqref="CF40:CJ40">
    <cfRule type="cellIs" dxfId="36588" priority="7300" operator="equal">
      <formula>#REF!</formula>
    </cfRule>
  </conditionalFormatting>
  <conditionalFormatting sqref="CF40:CJ40">
    <cfRule type="cellIs" dxfId="36587" priority="7301" operator="equal">
      <formula>#REF!</formula>
    </cfRule>
  </conditionalFormatting>
  <conditionalFormatting sqref="CF40:CJ40">
    <cfRule type="cellIs" dxfId="36586" priority="7302" operator="equal">
      <formula>#REF!</formula>
    </cfRule>
  </conditionalFormatting>
  <conditionalFormatting sqref="CE40">
    <cfRule type="cellIs" dxfId="36585" priority="7303" operator="greaterThan">
      <formula>#REF!</formula>
    </cfRule>
  </conditionalFormatting>
  <conditionalFormatting sqref="CF40:CJ40">
    <cfRule type="cellIs" dxfId="36584" priority="7304" operator="greaterThan">
      <formula>#REF!</formula>
    </cfRule>
  </conditionalFormatting>
  <conditionalFormatting sqref="CF40:CJ40">
    <cfRule type="cellIs" dxfId="36583" priority="7305" operator="greaterThan">
      <formula>#REF!</formula>
    </cfRule>
  </conditionalFormatting>
  <conditionalFormatting sqref="CF40:CJ40">
    <cfRule type="cellIs" dxfId="36582" priority="7306" operator="greaterThan">
      <formula>#REF!</formula>
    </cfRule>
  </conditionalFormatting>
  <conditionalFormatting sqref="CF40:CJ40">
    <cfRule type="cellIs" dxfId="36581" priority="7289" operator="equal">
      <formula>#REF!</formula>
    </cfRule>
  </conditionalFormatting>
  <conditionalFormatting sqref="CN40">
    <cfRule type="cellIs" dxfId="36580" priority="7290" operator="equal">
      <formula>#REF!</formula>
    </cfRule>
  </conditionalFormatting>
  <conditionalFormatting sqref="CN40">
    <cfRule type="cellIs" dxfId="36579" priority="7291" operator="equal">
      <formula>#REF!</formula>
    </cfRule>
  </conditionalFormatting>
  <conditionalFormatting sqref="CN40">
    <cfRule type="cellIs" dxfId="36578" priority="7292" operator="equal">
      <formula>#REF!</formula>
    </cfRule>
  </conditionalFormatting>
  <conditionalFormatting sqref="CF40:CJ40">
    <cfRule type="cellIs" dxfId="36577" priority="7293" operator="greaterThan">
      <formula>#REF!</formula>
    </cfRule>
  </conditionalFormatting>
  <conditionalFormatting sqref="CN40">
    <cfRule type="cellIs" dxfId="36576" priority="7294" operator="greaterThan">
      <formula>#REF!</formula>
    </cfRule>
  </conditionalFormatting>
  <conditionalFormatting sqref="CN40">
    <cfRule type="cellIs" dxfId="36575" priority="7295" operator="greaterThan">
      <formula>#REF!</formula>
    </cfRule>
  </conditionalFormatting>
  <conditionalFormatting sqref="CN40">
    <cfRule type="cellIs" dxfId="36574" priority="7296" operator="greaterThan">
      <formula>#REF!</formula>
    </cfRule>
  </conditionalFormatting>
  <conditionalFormatting sqref="CE40">
    <cfRule type="cellIs" dxfId="36573" priority="7284" operator="equal">
      <formula>" "</formula>
    </cfRule>
  </conditionalFormatting>
  <conditionalFormatting sqref="CE40">
    <cfRule type="cellIs" dxfId="36572" priority="7285" operator="equal">
      <formula>#REF!</formula>
    </cfRule>
  </conditionalFormatting>
  <conditionalFormatting sqref="CE40">
    <cfRule type="cellIs" dxfId="36571" priority="7286" operator="greaterThan">
      <formula>#REF!</formula>
    </cfRule>
  </conditionalFormatting>
  <conditionalFormatting sqref="CD42">
    <cfRule type="cellIs" dxfId="36570" priority="7278" operator="equal">
      <formula>#REF!</formula>
    </cfRule>
  </conditionalFormatting>
  <conditionalFormatting sqref="CE42">
    <cfRule type="cellIs" dxfId="36569" priority="7279" operator="equal">
      <formula>#REF!</formula>
    </cfRule>
  </conditionalFormatting>
  <conditionalFormatting sqref="CF42:CJ42">
    <cfRule type="cellIs" dxfId="36568" priority="7280" operator="equal">
      <formula>#REF!</formula>
    </cfRule>
  </conditionalFormatting>
  <conditionalFormatting sqref="CD42">
    <cfRule type="cellIs" dxfId="36567" priority="7281" operator="greaterThan">
      <formula>#REF!</formula>
    </cfRule>
  </conditionalFormatting>
  <conditionalFormatting sqref="CE42">
    <cfRule type="cellIs" dxfId="36566" priority="7282" operator="greaterThan">
      <formula>#REF!</formula>
    </cfRule>
  </conditionalFormatting>
  <conditionalFormatting sqref="CF42:CJ42">
    <cfRule type="cellIs" dxfId="36565" priority="7283" operator="greaterThan">
      <formula>#REF!</formula>
    </cfRule>
  </conditionalFormatting>
  <conditionalFormatting sqref="CD31">
    <cfRule type="cellIs" dxfId="36564" priority="7274" operator="equal">
      <formula>" "</formula>
    </cfRule>
  </conditionalFormatting>
  <conditionalFormatting sqref="CD31">
    <cfRule type="cellIs" dxfId="36563" priority="7275" operator="equal">
      <formula>#REF!</formula>
    </cfRule>
  </conditionalFormatting>
  <conditionalFormatting sqref="CD31">
    <cfRule type="cellIs" dxfId="36562" priority="7276" operator="greaterThan">
      <formula>#REF!</formula>
    </cfRule>
  </conditionalFormatting>
  <conditionalFormatting sqref="CD32">
    <cfRule type="cellIs" dxfId="36561" priority="7271" operator="equal">
      <formula>" "</formula>
    </cfRule>
  </conditionalFormatting>
  <conditionalFormatting sqref="CD32">
    <cfRule type="cellIs" dxfId="36560" priority="7272" operator="equal">
      <formula>#REF!</formula>
    </cfRule>
  </conditionalFormatting>
  <conditionalFormatting sqref="CD32">
    <cfRule type="cellIs" dxfId="36559" priority="7273" operator="greaterThan">
      <formula>#REF!</formula>
    </cfRule>
  </conditionalFormatting>
  <conditionalFormatting sqref="CE32:CJ32 CN32">
    <cfRule type="cellIs" dxfId="36558" priority="7268" operator="equal">
      <formula>" "</formula>
    </cfRule>
  </conditionalFormatting>
  <conditionalFormatting sqref="CE32:CJ32 CN32">
    <cfRule type="cellIs" dxfId="36557" priority="7269" operator="equal">
      <formula>#REF!</formula>
    </cfRule>
  </conditionalFormatting>
  <conditionalFormatting sqref="CE32:CJ32 CN32">
    <cfRule type="cellIs" dxfId="36556" priority="7270" operator="greaterThan">
      <formula>#REF!</formula>
    </cfRule>
  </conditionalFormatting>
  <conditionalFormatting sqref="CE32:CJ32 CN32">
    <cfRule type="cellIs" dxfId="36555" priority="7267" operator="equal">
      <formula>" "</formula>
    </cfRule>
  </conditionalFormatting>
  <conditionalFormatting sqref="CF31:CJ31">
    <cfRule type="cellIs" dxfId="36554" priority="7257" operator="equal">
      <formula>" "</formula>
    </cfRule>
  </conditionalFormatting>
  <conditionalFormatting sqref="CE31">
    <cfRule type="cellIs" dxfId="36553" priority="7258" operator="equal">
      <formula>" "</formula>
    </cfRule>
  </conditionalFormatting>
  <conditionalFormatting sqref="CE31">
    <cfRule type="cellIs" dxfId="36552" priority="7259" operator="equal">
      <formula>#REF!</formula>
    </cfRule>
  </conditionalFormatting>
  <conditionalFormatting sqref="CF31:CJ31">
    <cfRule type="cellIs" dxfId="36551" priority="7260" operator="equal">
      <formula>#REF!</formula>
    </cfRule>
  </conditionalFormatting>
  <conditionalFormatting sqref="CF31:CJ31">
    <cfRule type="cellIs" dxfId="36550" priority="7261" operator="equal">
      <formula>#REF!</formula>
    </cfRule>
  </conditionalFormatting>
  <conditionalFormatting sqref="CF31:CJ31">
    <cfRule type="cellIs" dxfId="36549" priority="7262" operator="equal">
      <formula>#REF!</formula>
    </cfRule>
  </conditionalFormatting>
  <conditionalFormatting sqref="CE31">
    <cfRule type="cellIs" dxfId="36548" priority="7263" operator="greaterThan">
      <formula>#REF!</formula>
    </cfRule>
  </conditionalFormatting>
  <conditionalFormatting sqref="CF31:CJ31">
    <cfRule type="cellIs" dxfId="36547" priority="7264" operator="greaterThan">
      <formula>#REF!</formula>
    </cfRule>
  </conditionalFormatting>
  <conditionalFormatting sqref="CF31:CJ31">
    <cfRule type="cellIs" dxfId="36546" priority="7265" operator="greaterThan">
      <formula>#REF!</formula>
    </cfRule>
  </conditionalFormatting>
  <conditionalFormatting sqref="CF31:CJ31">
    <cfRule type="cellIs" dxfId="36545" priority="7266" operator="greaterThan">
      <formula>#REF!</formula>
    </cfRule>
  </conditionalFormatting>
  <conditionalFormatting sqref="CN31">
    <cfRule type="cellIs" dxfId="36544" priority="7247" operator="equal">
      <formula>" "</formula>
    </cfRule>
  </conditionalFormatting>
  <conditionalFormatting sqref="CF31:CJ31">
    <cfRule type="cellIs" dxfId="36543" priority="7248" operator="equal">
      <formula>" "</formula>
    </cfRule>
  </conditionalFormatting>
  <conditionalFormatting sqref="CF31:CJ31">
    <cfRule type="cellIs" dxfId="36542" priority="7249" operator="equal">
      <formula>#REF!</formula>
    </cfRule>
  </conditionalFormatting>
  <conditionalFormatting sqref="CN31">
    <cfRule type="cellIs" dxfId="36541" priority="7250" operator="equal">
      <formula>#REF!</formula>
    </cfRule>
  </conditionalFormatting>
  <conditionalFormatting sqref="CN31">
    <cfRule type="cellIs" dxfId="36540" priority="7251" operator="equal">
      <formula>#REF!</formula>
    </cfRule>
  </conditionalFormatting>
  <conditionalFormatting sqref="CN31">
    <cfRule type="cellIs" dxfId="36539" priority="7252" operator="equal">
      <formula>#REF!</formula>
    </cfRule>
  </conditionalFormatting>
  <conditionalFormatting sqref="CF31:CJ31">
    <cfRule type="cellIs" dxfId="36538" priority="7253" operator="greaterThan">
      <formula>#REF!</formula>
    </cfRule>
  </conditionalFormatting>
  <conditionalFormatting sqref="CN31">
    <cfRule type="cellIs" dxfId="36537" priority="7254" operator="greaterThan">
      <formula>#REF!</formula>
    </cfRule>
  </conditionalFormatting>
  <conditionalFormatting sqref="CN31">
    <cfRule type="cellIs" dxfId="36536" priority="7255" operator="greaterThan">
      <formula>#REF!</formula>
    </cfRule>
  </conditionalFormatting>
  <conditionalFormatting sqref="CN31">
    <cfRule type="cellIs" dxfId="36535" priority="7256" operator="greaterThan">
      <formula>#REF!</formula>
    </cfRule>
  </conditionalFormatting>
  <conditionalFormatting sqref="CE31">
    <cfRule type="cellIs" dxfId="36534" priority="7244" operator="equal">
      <formula>" "</formula>
    </cfRule>
  </conditionalFormatting>
  <conditionalFormatting sqref="CE31">
    <cfRule type="cellIs" dxfId="36533" priority="7245" operator="equal">
      <formula>#REF!</formula>
    </cfRule>
  </conditionalFormatting>
  <conditionalFormatting sqref="CE31">
    <cfRule type="cellIs" dxfId="36532" priority="7246" operator="greaterThan">
      <formula>#REF!</formula>
    </cfRule>
  </conditionalFormatting>
  <conditionalFormatting sqref="CD33:CJ33">
    <cfRule type="cellIs" dxfId="36531" priority="7237" operator="equal">
      <formula>" "</formula>
    </cfRule>
  </conditionalFormatting>
  <conditionalFormatting sqref="CD33">
    <cfRule type="cellIs" dxfId="36530" priority="7238" operator="equal">
      <formula>#REF!</formula>
    </cfRule>
  </conditionalFormatting>
  <conditionalFormatting sqref="CE33">
    <cfRule type="cellIs" dxfId="36529" priority="7239" operator="equal">
      <formula>#REF!</formula>
    </cfRule>
  </conditionalFormatting>
  <conditionalFormatting sqref="CF33:CJ33">
    <cfRule type="cellIs" dxfId="36528" priority="7240" operator="equal">
      <formula>#REF!</formula>
    </cfRule>
  </conditionalFormatting>
  <conditionalFormatting sqref="CD33">
    <cfRule type="cellIs" dxfId="36527" priority="7241" operator="greaterThan">
      <formula>#REF!</formula>
    </cfRule>
  </conditionalFormatting>
  <conditionalFormatting sqref="CE33">
    <cfRule type="cellIs" dxfId="36526" priority="7242" operator="greaterThan">
      <formula>#REF!</formula>
    </cfRule>
  </conditionalFormatting>
  <conditionalFormatting sqref="CF33:CJ33">
    <cfRule type="cellIs" dxfId="36525" priority="7243" operator="greaterThan">
      <formula>#REF!</formula>
    </cfRule>
  </conditionalFormatting>
  <conditionalFormatting sqref="CD22">
    <cfRule type="cellIs" dxfId="36524" priority="7234" operator="equal">
      <formula>" "</formula>
    </cfRule>
  </conditionalFormatting>
  <conditionalFormatting sqref="CD22">
    <cfRule type="cellIs" dxfId="36523" priority="7235" operator="equal">
      <formula>#REF!</formula>
    </cfRule>
  </conditionalFormatting>
  <conditionalFormatting sqref="CD22">
    <cfRule type="cellIs" dxfId="36522" priority="7236" operator="greaterThan">
      <formula>#REF!</formula>
    </cfRule>
  </conditionalFormatting>
  <conditionalFormatting sqref="CD23">
    <cfRule type="cellIs" dxfId="36521" priority="7231" operator="equal">
      <formula>" "</formula>
    </cfRule>
  </conditionalFormatting>
  <conditionalFormatting sqref="CD23">
    <cfRule type="cellIs" dxfId="36520" priority="7232" operator="equal">
      <formula>#REF!</formula>
    </cfRule>
  </conditionalFormatting>
  <conditionalFormatting sqref="CD23">
    <cfRule type="cellIs" dxfId="36519" priority="7233" operator="greaterThan">
      <formula>#REF!</formula>
    </cfRule>
  </conditionalFormatting>
  <conditionalFormatting sqref="CE23:CJ23 CN23">
    <cfRule type="cellIs" dxfId="36518" priority="7228" operator="equal">
      <formula>" "</formula>
    </cfRule>
  </conditionalFormatting>
  <conditionalFormatting sqref="CE23:CJ23 CN23">
    <cfRule type="cellIs" dxfId="36517" priority="7229" operator="equal">
      <formula>#REF!</formula>
    </cfRule>
  </conditionalFormatting>
  <conditionalFormatting sqref="CE23:CJ23 CN23">
    <cfRule type="cellIs" dxfId="36516" priority="7230" operator="greaterThan">
      <formula>#REF!</formula>
    </cfRule>
  </conditionalFormatting>
  <conditionalFormatting sqref="CE23:CJ23 CN23">
    <cfRule type="cellIs" dxfId="36515" priority="7227" operator="equal">
      <formula>" "</formula>
    </cfRule>
  </conditionalFormatting>
  <conditionalFormatting sqref="CF22:CJ22">
    <cfRule type="cellIs" dxfId="36514" priority="7217" operator="equal">
      <formula>" "</formula>
    </cfRule>
  </conditionalFormatting>
  <conditionalFormatting sqref="CE22">
    <cfRule type="cellIs" dxfId="36513" priority="7218" operator="equal">
      <formula>" "</formula>
    </cfRule>
  </conditionalFormatting>
  <conditionalFormatting sqref="CE22">
    <cfRule type="cellIs" dxfId="36512" priority="7219" operator="equal">
      <formula>#REF!</formula>
    </cfRule>
  </conditionalFormatting>
  <conditionalFormatting sqref="CF22:CJ22">
    <cfRule type="cellIs" dxfId="36511" priority="7220" operator="equal">
      <formula>#REF!</formula>
    </cfRule>
  </conditionalFormatting>
  <conditionalFormatting sqref="CF22:CJ22">
    <cfRule type="cellIs" dxfId="36510" priority="7221" operator="equal">
      <formula>#REF!</formula>
    </cfRule>
  </conditionalFormatting>
  <conditionalFormatting sqref="CF22:CJ22">
    <cfRule type="cellIs" dxfId="36509" priority="7222" operator="equal">
      <formula>#REF!</formula>
    </cfRule>
  </conditionalFormatting>
  <conditionalFormatting sqref="CE22">
    <cfRule type="cellIs" dxfId="36508" priority="7223" operator="greaterThan">
      <formula>#REF!</formula>
    </cfRule>
  </conditionalFormatting>
  <conditionalFormatting sqref="CF22:CJ22">
    <cfRule type="cellIs" dxfId="36507" priority="7224" operator="greaterThan">
      <formula>#REF!</formula>
    </cfRule>
  </conditionalFormatting>
  <conditionalFormatting sqref="CF22:CJ22">
    <cfRule type="cellIs" dxfId="36506" priority="7225" operator="greaterThan">
      <formula>#REF!</formula>
    </cfRule>
  </conditionalFormatting>
  <conditionalFormatting sqref="CF22:CJ22">
    <cfRule type="cellIs" dxfId="36505" priority="7226" operator="greaterThan">
      <formula>#REF!</formula>
    </cfRule>
  </conditionalFormatting>
  <conditionalFormatting sqref="CN22">
    <cfRule type="cellIs" dxfId="36504" priority="7207" operator="equal">
      <formula>" "</formula>
    </cfRule>
  </conditionalFormatting>
  <conditionalFormatting sqref="CF22:CJ22">
    <cfRule type="cellIs" dxfId="36503" priority="7208" operator="equal">
      <formula>" "</formula>
    </cfRule>
  </conditionalFormatting>
  <conditionalFormatting sqref="CF22:CJ22">
    <cfRule type="cellIs" dxfId="36502" priority="7209" operator="equal">
      <formula>#REF!</formula>
    </cfRule>
  </conditionalFormatting>
  <conditionalFormatting sqref="CN22">
    <cfRule type="cellIs" dxfId="36501" priority="7210" operator="equal">
      <formula>#REF!</formula>
    </cfRule>
  </conditionalFormatting>
  <conditionalFormatting sqref="CN22">
    <cfRule type="cellIs" dxfId="36500" priority="7211" operator="equal">
      <formula>#REF!</formula>
    </cfRule>
  </conditionalFormatting>
  <conditionalFormatting sqref="CN22">
    <cfRule type="cellIs" dxfId="36499" priority="7212" operator="equal">
      <formula>#REF!</formula>
    </cfRule>
  </conditionalFormatting>
  <conditionalFormatting sqref="CF22:CJ22">
    <cfRule type="cellIs" dxfId="36498" priority="7213" operator="greaterThan">
      <formula>#REF!</formula>
    </cfRule>
  </conditionalFormatting>
  <conditionalFormatting sqref="CN22">
    <cfRule type="cellIs" dxfId="36497" priority="7214" operator="greaterThan">
      <formula>#REF!</formula>
    </cfRule>
  </conditionalFormatting>
  <conditionalFormatting sqref="CN22">
    <cfRule type="cellIs" dxfId="36496" priority="7215" operator="greaterThan">
      <formula>#REF!</formula>
    </cfRule>
  </conditionalFormatting>
  <conditionalFormatting sqref="CN22">
    <cfRule type="cellIs" dxfId="36495" priority="7216" operator="greaterThan">
      <formula>#REF!</formula>
    </cfRule>
  </conditionalFormatting>
  <conditionalFormatting sqref="CE22">
    <cfRule type="cellIs" dxfId="36494" priority="7204" operator="equal">
      <formula>" "</formula>
    </cfRule>
  </conditionalFormatting>
  <conditionalFormatting sqref="CE22">
    <cfRule type="cellIs" dxfId="36493" priority="7205" operator="equal">
      <formula>#REF!</formula>
    </cfRule>
  </conditionalFormatting>
  <conditionalFormatting sqref="CE22">
    <cfRule type="cellIs" dxfId="36492" priority="7206" operator="greaterThan">
      <formula>#REF!</formula>
    </cfRule>
  </conditionalFormatting>
  <conditionalFormatting sqref="CD24:CJ24">
    <cfRule type="cellIs" dxfId="36491" priority="7197" operator="equal">
      <formula>" "</formula>
    </cfRule>
  </conditionalFormatting>
  <conditionalFormatting sqref="CD24">
    <cfRule type="cellIs" dxfId="36490" priority="7198" operator="equal">
      <formula>#REF!</formula>
    </cfRule>
  </conditionalFormatting>
  <conditionalFormatting sqref="CE24">
    <cfRule type="cellIs" dxfId="36489" priority="7199" operator="equal">
      <formula>#REF!</formula>
    </cfRule>
  </conditionalFormatting>
  <conditionalFormatting sqref="CF24:CJ24">
    <cfRule type="cellIs" dxfId="36488" priority="7200" operator="equal">
      <formula>#REF!</formula>
    </cfRule>
  </conditionalFormatting>
  <conditionalFormatting sqref="CD24">
    <cfRule type="cellIs" dxfId="36487" priority="7201" operator="greaterThan">
      <formula>#REF!</formula>
    </cfRule>
  </conditionalFormatting>
  <conditionalFormatting sqref="CE24">
    <cfRule type="cellIs" dxfId="36486" priority="7202" operator="greaterThan">
      <formula>#REF!</formula>
    </cfRule>
  </conditionalFormatting>
  <conditionalFormatting sqref="CF24:CJ24">
    <cfRule type="cellIs" dxfId="36485" priority="7203" operator="greaterThan">
      <formula>#REF!</formula>
    </cfRule>
  </conditionalFormatting>
  <conditionalFormatting sqref="CD13">
    <cfRule type="cellIs" dxfId="36484" priority="7194" operator="equal">
      <formula>" "</formula>
    </cfRule>
  </conditionalFormatting>
  <conditionalFormatting sqref="CD13">
    <cfRule type="cellIs" dxfId="36483" priority="7195" operator="equal">
      <formula>#REF!</formula>
    </cfRule>
  </conditionalFormatting>
  <conditionalFormatting sqref="CD13">
    <cfRule type="cellIs" dxfId="36482" priority="7196" operator="greaterThan">
      <formula>#REF!</formula>
    </cfRule>
  </conditionalFormatting>
  <conditionalFormatting sqref="CD14">
    <cfRule type="cellIs" dxfId="36481" priority="7191" operator="equal">
      <formula>" "</formula>
    </cfRule>
  </conditionalFormatting>
  <conditionalFormatting sqref="CD14">
    <cfRule type="cellIs" dxfId="36480" priority="7192" operator="equal">
      <formula>#REF!</formula>
    </cfRule>
  </conditionalFormatting>
  <conditionalFormatting sqref="CD14">
    <cfRule type="cellIs" dxfId="36479" priority="7193" operator="greaterThan">
      <formula>#REF!</formula>
    </cfRule>
  </conditionalFormatting>
  <conditionalFormatting sqref="CE14:CJ14 CN14">
    <cfRule type="cellIs" dxfId="36478" priority="7188" operator="equal">
      <formula>" "</formula>
    </cfRule>
  </conditionalFormatting>
  <conditionalFormatting sqref="CE14:CJ14 CN14">
    <cfRule type="cellIs" dxfId="36477" priority="7189" operator="equal">
      <formula>#REF!</formula>
    </cfRule>
  </conditionalFormatting>
  <conditionalFormatting sqref="CE14:CJ14 CN14">
    <cfRule type="cellIs" dxfId="36476" priority="7190" operator="greaterThan">
      <formula>#REF!</formula>
    </cfRule>
  </conditionalFormatting>
  <conditionalFormatting sqref="CE14:CJ14 CN14">
    <cfRule type="cellIs" dxfId="36475" priority="7187" operator="equal">
      <formula>" "</formula>
    </cfRule>
  </conditionalFormatting>
  <conditionalFormatting sqref="CF13:CJ13">
    <cfRule type="cellIs" dxfId="36474" priority="7177" operator="equal">
      <formula>" "</formula>
    </cfRule>
  </conditionalFormatting>
  <conditionalFormatting sqref="CE13">
    <cfRule type="cellIs" dxfId="36473" priority="7178" operator="equal">
      <formula>" "</formula>
    </cfRule>
  </conditionalFormatting>
  <conditionalFormatting sqref="CE13">
    <cfRule type="cellIs" dxfId="36472" priority="7179" operator="equal">
      <formula>#REF!</formula>
    </cfRule>
  </conditionalFormatting>
  <conditionalFormatting sqref="CF13:CJ13">
    <cfRule type="cellIs" dxfId="36471" priority="7180" operator="equal">
      <formula>#REF!</formula>
    </cfRule>
  </conditionalFormatting>
  <conditionalFormatting sqref="CF13:CJ13">
    <cfRule type="cellIs" dxfId="36470" priority="7181" operator="equal">
      <formula>#REF!</formula>
    </cfRule>
  </conditionalFormatting>
  <conditionalFormatting sqref="CF13:CJ13">
    <cfRule type="cellIs" dxfId="36469" priority="7182" operator="equal">
      <formula>#REF!</formula>
    </cfRule>
  </conditionalFormatting>
  <conditionalFormatting sqref="CE13">
    <cfRule type="cellIs" dxfId="36468" priority="7183" operator="greaterThan">
      <formula>#REF!</formula>
    </cfRule>
  </conditionalFormatting>
  <conditionalFormatting sqref="CF13:CJ13">
    <cfRule type="cellIs" dxfId="36467" priority="7184" operator="greaterThan">
      <formula>#REF!</formula>
    </cfRule>
  </conditionalFormatting>
  <conditionalFormatting sqref="CF13:CJ13">
    <cfRule type="cellIs" dxfId="36466" priority="7185" operator="greaterThan">
      <formula>#REF!</formula>
    </cfRule>
  </conditionalFormatting>
  <conditionalFormatting sqref="CF13:CJ13">
    <cfRule type="cellIs" dxfId="36465" priority="7186" operator="greaterThan">
      <formula>#REF!</formula>
    </cfRule>
  </conditionalFormatting>
  <conditionalFormatting sqref="CN13">
    <cfRule type="cellIs" dxfId="36464" priority="7167" operator="equal">
      <formula>" "</formula>
    </cfRule>
  </conditionalFormatting>
  <conditionalFormatting sqref="CF13:CJ13">
    <cfRule type="cellIs" dxfId="36463" priority="7168" operator="equal">
      <formula>" "</formula>
    </cfRule>
  </conditionalFormatting>
  <conditionalFormatting sqref="CF13:CJ13">
    <cfRule type="cellIs" dxfId="36462" priority="7169" operator="equal">
      <formula>#REF!</formula>
    </cfRule>
  </conditionalFormatting>
  <conditionalFormatting sqref="CN13">
    <cfRule type="cellIs" dxfId="36461" priority="7170" operator="equal">
      <formula>#REF!</formula>
    </cfRule>
  </conditionalFormatting>
  <conditionalFormatting sqref="CN13">
    <cfRule type="cellIs" dxfId="36460" priority="7171" operator="equal">
      <formula>#REF!</formula>
    </cfRule>
  </conditionalFormatting>
  <conditionalFormatting sqref="CN13">
    <cfRule type="cellIs" dxfId="36459" priority="7172" operator="equal">
      <formula>#REF!</formula>
    </cfRule>
  </conditionalFormatting>
  <conditionalFormatting sqref="CF13:CJ13">
    <cfRule type="cellIs" dxfId="36458" priority="7173" operator="greaterThan">
      <formula>#REF!</formula>
    </cfRule>
  </conditionalFormatting>
  <conditionalFormatting sqref="CN13">
    <cfRule type="cellIs" dxfId="36457" priority="7174" operator="greaterThan">
      <formula>#REF!</formula>
    </cfRule>
  </conditionalFormatting>
  <conditionalFormatting sqref="CN13">
    <cfRule type="cellIs" dxfId="36456" priority="7175" operator="greaterThan">
      <formula>#REF!</formula>
    </cfRule>
  </conditionalFormatting>
  <conditionalFormatting sqref="CN13">
    <cfRule type="cellIs" dxfId="36455" priority="7176" operator="greaterThan">
      <formula>#REF!</formula>
    </cfRule>
  </conditionalFormatting>
  <conditionalFormatting sqref="CE13">
    <cfRule type="cellIs" dxfId="36454" priority="7164" operator="equal">
      <formula>" "</formula>
    </cfRule>
  </conditionalFormatting>
  <conditionalFormatting sqref="CE13">
    <cfRule type="cellIs" dxfId="36453" priority="7165" operator="equal">
      <formula>#REF!</formula>
    </cfRule>
  </conditionalFormatting>
  <conditionalFormatting sqref="CE13">
    <cfRule type="cellIs" dxfId="36452" priority="7166" operator="greaterThan">
      <formula>#REF!</formula>
    </cfRule>
  </conditionalFormatting>
  <conditionalFormatting sqref="CD15:CJ15">
    <cfRule type="cellIs" dxfId="36451" priority="7157" operator="equal">
      <formula>" "</formula>
    </cfRule>
  </conditionalFormatting>
  <conditionalFormatting sqref="CD15">
    <cfRule type="cellIs" dxfId="36450" priority="7158" operator="equal">
      <formula>#REF!</formula>
    </cfRule>
  </conditionalFormatting>
  <conditionalFormatting sqref="CE15">
    <cfRule type="cellIs" dxfId="36449" priority="7159" operator="equal">
      <formula>#REF!</formula>
    </cfRule>
  </conditionalFormatting>
  <conditionalFormatting sqref="CF15:CJ15">
    <cfRule type="cellIs" dxfId="36448" priority="7160" operator="equal">
      <formula>#REF!</formula>
    </cfRule>
  </conditionalFormatting>
  <conditionalFormatting sqref="CD15">
    <cfRule type="cellIs" dxfId="36447" priority="7161" operator="greaterThan">
      <formula>#REF!</formula>
    </cfRule>
  </conditionalFormatting>
  <conditionalFormatting sqref="CE15">
    <cfRule type="cellIs" dxfId="36446" priority="7162" operator="greaterThan">
      <formula>#REF!</formula>
    </cfRule>
  </conditionalFormatting>
  <conditionalFormatting sqref="CF15:CJ15">
    <cfRule type="cellIs" dxfId="36445" priority="7163" operator="greaterThan">
      <formula>#REF!</formula>
    </cfRule>
  </conditionalFormatting>
  <conditionalFormatting sqref="A43:A49">
    <cfRule type="containsText" dxfId="36444" priority="7140" operator="containsText" text="08.30 – 14.30">
      <formula>NOT(ISERROR(SEARCH("08.30 – 14.30",A43)))</formula>
    </cfRule>
    <cfRule type="containsText" dxfId="36443" priority="7141" operator="containsText" text="09:30 – 18.30">
      <formula>NOT(ISERROR(SEARCH("09:30 – 18.30",A43)))</formula>
    </cfRule>
    <cfRule type="containsText" dxfId="36442" priority="7142" operator="containsText" text="10.30 – 18.30">
      <formula>NOT(ISERROR(SEARCH("10.30 – 18.30",A43)))</formula>
    </cfRule>
    <cfRule type="containsText" dxfId="36441" priority="7143" operator="containsText" text="09.30 – 18.30">
      <formula>NOT(ISERROR(SEARCH("09.30 – 18.30",A43)))</formula>
    </cfRule>
    <cfRule type="containsText" dxfId="36440" priority="7144" operator="containsText" text="09.00 – 13:00">
      <formula>NOT(ISERROR(SEARCH("09.00 – 13:00",A43)))</formula>
    </cfRule>
    <cfRule type="containsText" dxfId="36439" priority="7145" operator="containsText" text="08.30 – 16.30">
      <formula>NOT(ISERROR(SEARCH("08.30 – 16.30",A43)))</formula>
    </cfRule>
    <cfRule type="containsText" dxfId="36438" priority="7146" operator="containsText" text="08:30 – 17.30">
      <formula>NOT(ISERROR(SEARCH("08:30 – 17.30",A43)))</formula>
    </cfRule>
    <cfRule type="containsText" dxfId="36437" priority="7147" operator="containsText" text="08.30 – 17.30">
      <formula>NOT(ISERROR(SEARCH("08.30 – 17.30",A43)))</formula>
    </cfRule>
    <cfRule type="containsText" dxfId="36436" priority="7148" operator="containsText" text="09.00 – 18.00">
      <formula>NOT(ISERROR(SEARCH("09.00 – 18.00",A43)))</formula>
    </cfRule>
    <cfRule type="containsText" dxfId="36435" priority="7149" operator="containsText" text="09.00 – 13.00">
      <formula>NOT(ISERROR(SEARCH("09.00 – 13.00",A43)))</formula>
    </cfRule>
    <cfRule type="containsText" dxfId="36434" priority="7150" operator="containsText" text="11.30 – 19.30">
      <formula>NOT(ISERROR(SEARCH("11.30 – 19.30",A43)))</formula>
    </cfRule>
    <cfRule type="containsText" dxfId="36433" priority="7151" operator="containsText" text="10.30 – 19.30">
      <formula>NOT(ISERROR(SEARCH("10.30 – 19.30",A43)))</formula>
    </cfRule>
    <cfRule type="containsText" dxfId="36432" priority="7152" operator="containsText" text="09.00 – 15.00">
      <formula>NOT(ISERROR(SEARCH("09.00 – 15.00",A43)))</formula>
    </cfRule>
    <cfRule type="containsText" dxfId="36431" priority="7153" operator="containsText" text="12:30">
      <formula>NOT(ISERROR(SEARCH("12:30",A43)))</formula>
    </cfRule>
    <cfRule type="containsText" dxfId="36430" priority="7154" operator="containsText" text="13:30">
      <formula>NOT(ISERROR(SEARCH("13:30",A43)))</formula>
    </cfRule>
    <cfRule type="containsText" dxfId="36429" priority="7155" operator="containsText" text="FESTIVITÁ">
      <formula>NOT(ISERROR(SEARCH("FESTIVITÁ",A43)))</formula>
    </cfRule>
    <cfRule type="cellIs" dxfId="36428" priority="7156" operator="equal">
      <formula>"DOMENICA"</formula>
    </cfRule>
  </conditionalFormatting>
  <conditionalFormatting sqref="AC50">
    <cfRule type="cellIs" dxfId="36427" priority="7137" operator="equal">
      <formula>" "</formula>
    </cfRule>
  </conditionalFormatting>
  <conditionalFormatting sqref="AC50">
    <cfRule type="cellIs" dxfId="36426" priority="7138" operator="equal">
      <formula>$CD50</formula>
    </cfRule>
  </conditionalFormatting>
  <conditionalFormatting sqref="AC50">
    <cfRule type="cellIs" dxfId="36425" priority="7139" operator="greaterThan">
      <formula>$CD50</formula>
    </cfRule>
  </conditionalFormatting>
  <conditionalFormatting sqref="AC51">
    <cfRule type="cellIs" dxfId="36424" priority="7135" operator="equal">
      <formula>$CD51</formula>
    </cfRule>
  </conditionalFormatting>
  <conditionalFormatting sqref="AC51">
    <cfRule type="cellIs" dxfId="36423" priority="7136" operator="greaterThan">
      <formula>$CD51</formula>
    </cfRule>
  </conditionalFormatting>
  <conditionalFormatting sqref="AC51">
    <cfRule type="cellIs" dxfId="36422" priority="7134" operator="equal">
      <formula>" "</formula>
    </cfRule>
  </conditionalFormatting>
  <conditionalFormatting sqref="AC51:AC59">
    <cfRule type="cellIs" dxfId="36421" priority="7131" operator="equal">
      <formula>" "</formula>
    </cfRule>
  </conditionalFormatting>
  <conditionalFormatting sqref="AC51:AC59">
    <cfRule type="cellIs" dxfId="36420" priority="7132" operator="equal">
      <formula>$CD51</formula>
    </cfRule>
  </conditionalFormatting>
  <conditionalFormatting sqref="AC51:AC59">
    <cfRule type="cellIs" dxfId="36419" priority="7133" operator="greaterThan">
      <formula>$CD51</formula>
    </cfRule>
  </conditionalFormatting>
  <conditionalFormatting sqref="AC59">
    <cfRule type="cellIs" dxfId="36418" priority="7128" operator="equal">
      <formula>" "</formula>
    </cfRule>
  </conditionalFormatting>
  <conditionalFormatting sqref="AC59">
    <cfRule type="cellIs" dxfId="36417" priority="7129" operator="equal">
      <formula>$CD59</formula>
    </cfRule>
  </conditionalFormatting>
  <conditionalFormatting sqref="AC59">
    <cfRule type="cellIs" dxfId="36416" priority="7130" operator="greaterThan">
      <formula>$CD59</formula>
    </cfRule>
  </conditionalFormatting>
  <conditionalFormatting sqref="AM23:AR24">
    <cfRule type="cellIs" dxfId="36415" priority="7114" operator="equal">
      <formula>$CD23</formula>
    </cfRule>
  </conditionalFormatting>
  <conditionalFormatting sqref="AM23:AR24">
    <cfRule type="cellIs" dxfId="36414" priority="7115" operator="greaterThan">
      <formula>$CD23</formula>
    </cfRule>
  </conditionalFormatting>
  <conditionalFormatting sqref="AM60:AR76">
    <cfRule type="cellIs" dxfId="36413" priority="7111" operator="equal">
      <formula>" "</formula>
    </cfRule>
  </conditionalFormatting>
  <conditionalFormatting sqref="AM60:AR76">
    <cfRule type="cellIs" dxfId="36412" priority="7112" operator="equal">
      <formula>$CD60</formula>
    </cfRule>
  </conditionalFormatting>
  <conditionalFormatting sqref="AM60:AR76">
    <cfRule type="cellIs" dxfId="36411" priority="7113" operator="greaterThan">
      <formula>$CD60</formula>
    </cfRule>
  </conditionalFormatting>
  <conditionalFormatting sqref="AM60:AR60">
    <cfRule type="cellIs" dxfId="36410" priority="7108" operator="equal">
      <formula>" "</formula>
    </cfRule>
  </conditionalFormatting>
  <conditionalFormatting sqref="AM60:AR60">
    <cfRule type="cellIs" dxfId="36409" priority="7109" operator="equal">
      <formula>$CD60</formula>
    </cfRule>
  </conditionalFormatting>
  <conditionalFormatting sqref="AM60:AR60">
    <cfRule type="cellIs" dxfId="36408" priority="7110" operator="greaterThan">
      <formula>$CD60</formula>
    </cfRule>
  </conditionalFormatting>
  <conditionalFormatting sqref="AM23:AR24">
    <cfRule type="cellIs" dxfId="36407" priority="7107" operator="equal">
      <formula>" "</formula>
    </cfRule>
  </conditionalFormatting>
  <conditionalFormatting sqref="AM77:AR77">
    <cfRule type="cellIs" dxfId="36406" priority="7104" operator="equal">
      <formula>" "</formula>
    </cfRule>
  </conditionalFormatting>
  <conditionalFormatting sqref="AM77:AR77">
    <cfRule type="cellIs" dxfId="36405" priority="7105" operator="equal">
      <formula>$CD77</formula>
    </cfRule>
  </conditionalFormatting>
  <conditionalFormatting sqref="AM77:AR77">
    <cfRule type="cellIs" dxfId="36404" priority="7106" operator="greaterThan">
      <formula>$CD77</formula>
    </cfRule>
  </conditionalFormatting>
  <conditionalFormatting sqref="AM15:AR15">
    <cfRule type="cellIs" dxfId="36403" priority="7100" operator="equal">
      <formula>" "</formula>
    </cfRule>
  </conditionalFormatting>
  <conditionalFormatting sqref="AM15:AR15">
    <cfRule type="cellIs" dxfId="36402" priority="7101" operator="equal">
      <formula>$CD15</formula>
    </cfRule>
  </conditionalFormatting>
  <conditionalFormatting sqref="AM15:AR15">
    <cfRule type="cellIs" dxfId="36401" priority="7102" operator="greaterThan">
      <formula>$CD15</formula>
    </cfRule>
  </conditionalFormatting>
  <conditionalFormatting sqref="AM14:AR14">
    <cfRule type="cellIs" dxfId="36400" priority="7097" operator="equal">
      <formula>" "</formula>
    </cfRule>
  </conditionalFormatting>
  <conditionalFormatting sqref="AM14:AR14">
    <cfRule type="cellIs" dxfId="36399" priority="7098" operator="equal">
      <formula>$CD14</formula>
    </cfRule>
  </conditionalFormatting>
  <conditionalFormatting sqref="AM14:AR14">
    <cfRule type="cellIs" dxfId="36398" priority="7099" operator="greaterThan">
      <formula>$CD14</formula>
    </cfRule>
  </conditionalFormatting>
  <conditionalFormatting sqref="AM32:AR33">
    <cfRule type="cellIs" dxfId="36397" priority="7096" operator="equal">
      <formula>" "</formula>
    </cfRule>
  </conditionalFormatting>
  <conditionalFormatting sqref="AM41:AR42">
    <cfRule type="cellIs" dxfId="36396" priority="7095" operator="equal">
      <formula>" "</formula>
    </cfRule>
  </conditionalFormatting>
  <conditionalFormatting sqref="AK60:AL76">
    <cfRule type="cellIs" dxfId="36395" priority="7090" operator="equal">
      <formula>" "</formula>
    </cfRule>
  </conditionalFormatting>
  <conditionalFormatting sqref="AK60:AL76">
    <cfRule type="cellIs" dxfId="36394" priority="7091" operator="equal">
      <formula>$CD60</formula>
    </cfRule>
  </conditionalFormatting>
  <conditionalFormatting sqref="AK60:AL76">
    <cfRule type="cellIs" dxfId="36393" priority="7092" operator="greaterThan">
      <formula>$CD60</formula>
    </cfRule>
  </conditionalFormatting>
  <conditionalFormatting sqref="AK60:AL60">
    <cfRule type="cellIs" dxfId="36392" priority="7087" operator="equal">
      <formula>" "</formula>
    </cfRule>
  </conditionalFormatting>
  <conditionalFormatting sqref="AK60:AL60">
    <cfRule type="cellIs" dxfId="36391" priority="7088" operator="equal">
      <formula>$CD60</formula>
    </cfRule>
  </conditionalFormatting>
  <conditionalFormatting sqref="AK60:AL60">
    <cfRule type="cellIs" dxfId="36390" priority="7089" operator="greaterThan">
      <formula>$CD60</formula>
    </cfRule>
  </conditionalFormatting>
  <conditionalFormatting sqref="AK23:AL24">
    <cfRule type="cellIs" dxfId="36389" priority="7086" operator="equal">
      <formula>" "</formula>
    </cfRule>
  </conditionalFormatting>
  <conditionalFormatting sqref="AK77:AL77">
    <cfRule type="cellIs" dxfId="36388" priority="7083" operator="equal">
      <formula>" "</formula>
    </cfRule>
  </conditionalFormatting>
  <conditionalFormatting sqref="AK77:AL77">
    <cfRule type="cellIs" dxfId="36387" priority="7084" operator="equal">
      <formula>$CD77</formula>
    </cfRule>
  </conditionalFormatting>
  <conditionalFormatting sqref="AK77:AL77">
    <cfRule type="cellIs" dxfId="36386" priority="7085" operator="greaterThan">
      <formula>$CD77</formula>
    </cfRule>
  </conditionalFormatting>
  <conditionalFormatting sqref="AK15:AL15">
    <cfRule type="cellIs" dxfId="36385" priority="7079" operator="equal">
      <formula>" "</formula>
    </cfRule>
  </conditionalFormatting>
  <conditionalFormatting sqref="AK15:AL15">
    <cfRule type="cellIs" dxfId="36384" priority="7080" operator="equal">
      <formula>$CD15</formula>
    </cfRule>
  </conditionalFormatting>
  <conditionalFormatting sqref="AK15:AL15">
    <cfRule type="cellIs" dxfId="36383" priority="7081" operator="greaterThan">
      <formula>$CD15</formula>
    </cfRule>
  </conditionalFormatting>
  <conditionalFormatting sqref="AK14:AL14">
    <cfRule type="cellIs" dxfId="36382" priority="7076" operator="equal">
      <formula>" "</formula>
    </cfRule>
  </conditionalFormatting>
  <conditionalFormatting sqref="AK14:AL14">
    <cfRule type="cellIs" dxfId="36381" priority="7077" operator="equal">
      <formula>$CD14</formula>
    </cfRule>
  </conditionalFormatting>
  <conditionalFormatting sqref="AK14:AL14">
    <cfRule type="cellIs" dxfId="36380" priority="7078" operator="greaterThan">
      <formula>$CD14</formula>
    </cfRule>
  </conditionalFormatting>
  <conditionalFormatting sqref="AK32:AL33">
    <cfRule type="cellIs" dxfId="36379" priority="7075" operator="equal">
      <formula>" "</formula>
    </cfRule>
  </conditionalFormatting>
  <conditionalFormatting sqref="AK41:AL42">
    <cfRule type="cellIs" dxfId="36378" priority="7074" operator="equal">
      <formula>" "</formula>
    </cfRule>
  </conditionalFormatting>
  <conditionalFormatting sqref="DR5">
    <cfRule type="cellIs" dxfId="36377" priority="7071" operator="equal">
      <formula>" "</formula>
    </cfRule>
  </conditionalFormatting>
  <conditionalFormatting sqref="DR1">
    <cfRule type="cellIs" dxfId="36376" priority="7068" operator="equal">
      <formula>" "</formula>
    </cfRule>
  </conditionalFormatting>
  <conditionalFormatting sqref="DR6">
    <cfRule type="cellIs" dxfId="36375" priority="7065" operator="equal">
      <formula>" "</formula>
    </cfRule>
  </conditionalFormatting>
  <conditionalFormatting sqref="DR2">
    <cfRule type="cellIs" dxfId="36374" priority="7062" operator="equal">
      <formula>" "</formula>
    </cfRule>
  </conditionalFormatting>
  <conditionalFormatting sqref="DR15">
    <cfRule type="cellIs" dxfId="36373" priority="7059" operator="equal">
      <formula>" "</formula>
    </cfRule>
  </conditionalFormatting>
  <conditionalFormatting sqref="DR60:DR76">
    <cfRule type="cellIs" dxfId="36372" priority="7056" operator="equal">
      <formula>" "</formula>
    </cfRule>
  </conditionalFormatting>
  <conditionalFormatting sqref="DR60">
    <cfRule type="cellIs" dxfId="36371" priority="7053" operator="equal">
      <formula>" "</formula>
    </cfRule>
  </conditionalFormatting>
  <conditionalFormatting sqref="DR23:DR24">
    <cfRule type="cellIs" dxfId="36370" priority="7050" operator="equal">
      <formula>" "</formula>
    </cfRule>
  </conditionalFormatting>
  <conditionalFormatting sqref="DR77">
    <cfRule type="cellIs" dxfId="36369" priority="7047" operator="equal">
      <formula>" "</formula>
    </cfRule>
  </conditionalFormatting>
  <conditionalFormatting sqref="DR14">
    <cfRule type="cellIs" dxfId="36368" priority="7044" operator="equal">
      <formula>" "</formula>
    </cfRule>
  </conditionalFormatting>
  <conditionalFormatting sqref="DR32:DR33">
    <cfRule type="cellIs" dxfId="36367" priority="7041" operator="equal">
      <formula>" "</formula>
    </cfRule>
  </conditionalFormatting>
  <conditionalFormatting sqref="DR41:DR42">
    <cfRule type="cellIs" dxfId="36366" priority="7038" operator="equal">
      <formula>" "</formula>
    </cfRule>
  </conditionalFormatting>
  <conditionalFormatting sqref="BZ2 DM2:DQ2 DG2:DJ2 A2:B2 CO2:CP2 CZ2:DB2">
    <cfRule type="cellIs" dxfId="36365" priority="7888" operator="equal">
      <formula>#REF!</formula>
    </cfRule>
  </conditionalFormatting>
  <conditionalFormatting sqref="BZ2 DM2:DQ2 DG2:DJ2 A2:B2">
    <cfRule type="cellIs" dxfId="36364" priority="7889" operator="greaterThan">
      <formula>#REF!</formula>
    </cfRule>
  </conditionalFormatting>
  <conditionalFormatting sqref="AD2:AE4">
    <cfRule type="cellIs" dxfId="36363" priority="7036" operator="equal">
      <formula>#REF!</formula>
    </cfRule>
  </conditionalFormatting>
  <conditionalFormatting sqref="AD2:AE4">
    <cfRule type="cellIs" dxfId="36362" priority="7037" operator="greaterThan">
      <formula>#REF!</formula>
    </cfRule>
  </conditionalFormatting>
  <conditionalFormatting sqref="AD2:AE4">
    <cfRule type="cellIs" dxfId="36361" priority="7035" operator="equal">
      <formula>" "</formula>
    </cfRule>
  </conditionalFormatting>
  <conditionalFormatting sqref="B43:B49">
    <cfRule type="containsText" dxfId="36360" priority="7018" operator="containsText" text="08.30 – 14.30">
      <formula>NOT(ISERROR(SEARCH("08.30 – 14.30",B43)))</formula>
    </cfRule>
    <cfRule type="containsText" dxfId="36359" priority="7019" operator="containsText" text="09:30 – 18.30">
      <formula>NOT(ISERROR(SEARCH("09:30 – 18.30",B43)))</formula>
    </cfRule>
    <cfRule type="containsText" dxfId="36358" priority="7020" operator="containsText" text="10.30 – 18.30">
      <formula>NOT(ISERROR(SEARCH("10.30 – 18.30",B43)))</formula>
    </cfRule>
    <cfRule type="containsText" dxfId="36357" priority="7021" operator="containsText" text="09.30 – 18.30">
      <formula>NOT(ISERROR(SEARCH("09.30 – 18.30",B43)))</formula>
    </cfRule>
    <cfRule type="containsText" dxfId="36356" priority="7022" operator="containsText" text="09.00 – 13:00">
      <formula>NOT(ISERROR(SEARCH("09.00 – 13:00",B43)))</formula>
    </cfRule>
    <cfRule type="containsText" dxfId="36355" priority="7023" operator="containsText" text="08.30 – 16.30">
      <formula>NOT(ISERROR(SEARCH("08.30 – 16.30",B43)))</formula>
    </cfRule>
    <cfRule type="containsText" dxfId="36354" priority="7024" operator="containsText" text="08:30 – 17.30">
      <formula>NOT(ISERROR(SEARCH("08:30 – 17.30",B43)))</formula>
    </cfRule>
    <cfRule type="containsText" dxfId="36353" priority="7025" operator="containsText" text="08.30 – 17.30">
      <formula>NOT(ISERROR(SEARCH("08.30 – 17.30",B43)))</formula>
    </cfRule>
    <cfRule type="containsText" dxfId="36352" priority="7026" operator="containsText" text="09.00 – 18.00">
      <formula>NOT(ISERROR(SEARCH("09.00 – 18.00",B43)))</formula>
    </cfRule>
    <cfRule type="containsText" dxfId="36351" priority="7027" operator="containsText" text="09.00 – 13.00">
      <formula>NOT(ISERROR(SEARCH("09.00 – 13.00",B43)))</formula>
    </cfRule>
    <cfRule type="containsText" dxfId="36350" priority="7028" operator="containsText" text="11.30 – 19.30">
      <formula>NOT(ISERROR(SEARCH("11.30 – 19.30",B43)))</formula>
    </cfRule>
    <cfRule type="containsText" dxfId="36349" priority="7029" operator="containsText" text="10.30 – 19.30">
      <formula>NOT(ISERROR(SEARCH("10.30 – 19.30",B43)))</formula>
    </cfRule>
    <cfRule type="containsText" dxfId="36348" priority="7030" operator="containsText" text="09.00 – 15.00">
      <formula>NOT(ISERROR(SEARCH("09.00 – 15.00",B43)))</formula>
    </cfRule>
    <cfRule type="containsText" dxfId="36347" priority="7031" operator="containsText" text="12:30">
      <formula>NOT(ISERROR(SEARCH("12:30",B43)))</formula>
    </cfRule>
    <cfRule type="containsText" dxfId="36346" priority="7032" operator="containsText" text="13:30">
      <formula>NOT(ISERROR(SEARCH("13:30",B43)))</formula>
    </cfRule>
    <cfRule type="containsText" dxfId="36345" priority="7033" operator="containsText" text="FESTIVITÁ">
      <formula>NOT(ISERROR(SEARCH("FESTIVITÁ",B43)))</formula>
    </cfRule>
    <cfRule type="cellIs" dxfId="36344" priority="7034" operator="equal">
      <formula>"DOMENICA"</formula>
    </cfRule>
  </conditionalFormatting>
  <conditionalFormatting sqref="B43:B49">
    <cfRule type="iconSet" priority="7017">
      <iconSet iconSet="3Symbols2">
        <cfvo type="percent" val="0"/>
        <cfvo type="percent" val="0"/>
        <cfvo type="formula" val="TODAY()" gte="0"/>
      </iconSet>
    </cfRule>
  </conditionalFormatting>
  <conditionalFormatting sqref="CP3 A3:B3 BZ3 CZ3:DA3">
    <cfRule type="cellIs" dxfId="36343" priority="7890" operator="equal">
      <formula>$CA3</formula>
    </cfRule>
  </conditionalFormatting>
  <conditionalFormatting sqref="CP3 A3:B3 BZ3 CZ3:DA3">
    <cfRule type="cellIs" dxfId="36342" priority="7891" operator="greaterThan">
      <formula>$CA3</formula>
    </cfRule>
  </conditionalFormatting>
  <conditionalFormatting sqref="CB7:CC7 CB8:CB12 CB16:CB21 CB25:CB30 CB34:CB39 CB43:CB48">
    <cfRule type="cellIs" dxfId="36341" priority="7014" operator="equal">
      <formula>" "</formula>
    </cfRule>
  </conditionalFormatting>
  <conditionalFormatting sqref="CB7:CC7 CB8:CB12 CB16:CB21 CB25:CB30 CB34:CB39 CB43:CB48">
    <cfRule type="cellIs" dxfId="36340" priority="7015" operator="equal">
      <formula>#REF!</formula>
    </cfRule>
  </conditionalFormatting>
  <conditionalFormatting sqref="CB7:CC7 CB8:CB12 CB16:CB21 CB25:CB30 CB34:CB39 CB43:CB48">
    <cfRule type="cellIs" dxfId="36339" priority="7016" operator="greaterThan">
      <formula>#REF!</formula>
    </cfRule>
  </conditionalFormatting>
  <conditionalFormatting sqref="CA7:CA12 CA16:CA21 CA25:CA30 CA34:CA39 CA43:CA48">
    <cfRule type="cellIs" dxfId="36338" priority="7011" operator="equal">
      <formula>" "</formula>
    </cfRule>
  </conditionalFormatting>
  <conditionalFormatting sqref="CA7:CA12 CA16:CA21 CA25:CA30 CA34:CA39 CA43:CA48">
    <cfRule type="cellIs" dxfId="36337" priority="7012" operator="equal">
      <formula>#REF!</formula>
    </cfRule>
  </conditionalFormatting>
  <conditionalFormatting sqref="CA7:CA12 CA16:CA21 CA25:CA30 CA34:CA39 CA43:CA48">
    <cfRule type="cellIs" dxfId="36336" priority="7013" operator="greaterThan">
      <formula>#REF!</formula>
    </cfRule>
  </conditionalFormatting>
  <conditionalFormatting sqref="CA13">
    <cfRule type="cellIs" dxfId="36335" priority="7008" operator="equal">
      <formula>" "</formula>
    </cfRule>
  </conditionalFormatting>
  <conditionalFormatting sqref="CA13">
    <cfRule type="cellIs" dxfId="36334" priority="7009" operator="equal">
      <formula>#REF!</formula>
    </cfRule>
  </conditionalFormatting>
  <conditionalFormatting sqref="CA13">
    <cfRule type="cellIs" dxfId="36333" priority="7010" operator="greaterThan">
      <formula>#REF!</formula>
    </cfRule>
  </conditionalFormatting>
  <conditionalFormatting sqref="CA14">
    <cfRule type="cellIs" dxfId="36332" priority="7005" operator="equal">
      <formula>" "</formula>
    </cfRule>
  </conditionalFormatting>
  <conditionalFormatting sqref="CA14">
    <cfRule type="cellIs" dxfId="36331" priority="7006" operator="equal">
      <formula>#REF!</formula>
    </cfRule>
  </conditionalFormatting>
  <conditionalFormatting sqref="CA14">
    <cfRule type="cellIs" dxfId="36330" priority="7007" operator="greaterThan">
      <formula>#REF!</formula>
    </cfRule>
  </conditionalFormatting>
  <conditionalFormatting sqref="CA15">
    <cfRule type="cellIs" dxfId="36329" priority="7002" operator="equal">
      <formula>" "</formula>
    </cfRule>
  </conditionalFormatting>
  <conditionalFormatting sqref="CA15">
    <cfRule type="cellIs" dxfId="36328" priority="7003" operator="equal">
      <formula>#REF!</formula>
    </cfRule>
  </conditionalFormatting>
  <conditionalFormatting sqref="CA15">
    <cfRule type="cellIs" dxfId="36327" priority="7004" operator="greaterThan">
      <formula>#REF!</formula>
    </cfRule>
  </conditionalFormatting>
  <conditionalFormatting sqref="CA22">
    <cfRule type="cellIs" dxfId="36326" priority="6999" operator="equal">
      <formula>" "</formula>
    </cfRule>
  </conditionalFormatting>
  <conditionalFormatting sqref="CA22">
    <cfRule type="cellIs" dxfId="36325" priority="7000" operator="equal">
      <formula>#REF!</formula>
    </cfRule>
  </conditionalFormatting>
  <conditionalFormatting sqref="CA22">
    <cfRule type="cellIs" dxfId="36324" priority="7001" operator="greaterThan">
      <formula>#REF!</formula>
    </cfRule>
  </conditionalFormatting>
  <conditionalFormatting sqref="CA23">
    <cfRule type="cellIs" dxfId="36323" priority="6996" operator="equal">
      <formula>" "</formula>
    </cfRule>
  </conditionalFormatting>
  <conditionalFormatting sqref="CA23">
    <cfRule type="cellIs" dxfId="36322" priority="6997" operator="equal">
      <formula>#REF!</formula>
    </cfRule>
  </conditionalFormatting>
  <conditionalFormatting sqref="CA23">
    <cfRule type="cellIs" dxfId="36321" priority="6998" operator="greaterThan">
      <formula>#REF!</formula>
    </cfRule>
  </conditionalFormatting>
  <conditionalFormatting sqref="CA24">
    <cfRule type="cellIs" dxfId="36320" priority="6993" operator="equal">
      <formula>" "</formula>
    </cfRule>
  </conditionalFormatting>
  <conditionalFormatting sqref="CA24">
    <cfRule type="cellIs" dxfId="36319" priority="6994" operator="equal">
      <formula>#REF!</formula>
    </cfRule>
  </conditionalFormatting>
  <conditionalFormatting sqref="CA24">
    <cfRule type="cellIs" dxfId="36318" priority="6995" operator="greaterThan">
      <formula>#REF!</formula>
    </cfRule>
  </conditionalFormatting>
  <conditionalFormatting sqref="CA31">
    <cfRule type="cellIs" dxfId="36317" priority="6990" operator="equal">
      <formula>" "</formula>
    </cfRule>
  </conditionalFormatting>
  <conditionalFormatting sqref="CA31">
    <cfRule type="cellIs" dxfId="36316" priority="6991" operator="equal">
      <formula>#REF!</formula>
    </cfRule>
  </conditionalFormatting>
  <conditionalFormatting sqref="CA31">
    <cfRule type="cellIs" dxfId="36315" priority="6992" operator="greaterThan">
      <formula>#REF!</formula>
    </cfRule>
  </conditionalFormatting>
  <conditionalFormatting sqref="CA32">
    <cfRule type="cellIs" dxfId="36314" priority="6987" operator="equal">
      <formula>" "</formula>
    </cfRule>
  </conditionalFormatting>
  <conditionalFormatting sqref="CA32">
    <cfRule type="cellIs" dxfId="36313" priority="6988" operator="equal">
      <formula>#REF!</formula>
    </cfRule>
  </conditionalFormatting>
  <conditionalFormatting sqref="CA32">
    <cfRule type="cellIs" dxfId="36312" priority="6989" operator="greaterThan">
      <formula>#REF!</formula>
    </cfRule>
  </conditionalFormatting>
  <conditionalFormatting sqref="CA33">
    <cfRule type="cellIs" dxfId="36311" priority="6984" operator="equal">
      <formula>" "</formula>
    </cfRule>
  </conditionalFormatting>
  <conditionalFormatting sqref="CA33">
    <cfRule type="cellIs" dxfId="36310" priority="6985" operator="equal">
      <formula>#REF!</formula>
    </cfRule>
  </conditionalFormatting>
  <conditionalFormatting sqref="CA33">
    <cfRule type="cellIs" dxfId="36309" priority="6986" operator="greaterThan">
      <formula>#REF!</formula>
    </cfRule>
  </conditionalFormatting>
  <conditionalFormatting sqref="CA40">
    <cfRule type="cellIs" dxfId="36308" priority="6981" operator="equal">
      <formula>" "</formula>
    </cfRule>
  </conditionalFormatting>
  <conditionalFormatting sqref="CA40">
    <cfRule type="cellIs" dxfId="36307" priority="6982" operator="equal">
      <formula>#REF!</formula>
    </cfRule>
  </conditionalFormatting>
  <conditionalFormatting sqref="CA40">
    <cfRule type="cellIs" dxfId="36306" priority="6983" operator="greaterThan">
      <formula>#REF!</formula>
    </cfRule>
  </conditionalFormatting>
  <conditionalFormatting sqref="CA41">
    <cfRule type="cellIs" dxfId="36305" priority="6978" operator="equal">
      <formula>" "</formula>
    </cfRule>
  </conditionalFormatting>
  <conditionalFormatting sqref="CA41">
    <cfRule type="cellIs" dxfId="36304" priority="6979" operator="equal">
      <formula>#REF!</formula>
    </cfRule>
  </conditionalFormatting>
  <conditionalFormatting sqref="CA41">
    <cfRule type="cellIs" dxfId="36303" priority="6980" operator="greaterThan">
      <formula>#REF!</formula>
    </cfRule>
  </conditionalFormatting>
  <conditionalFormatting sqref="CA42">
    <cfRule type="cellIs" dxfId="36302" priority="6975" operator="equal">
      <formula>" "</formula>
    </cfRule>
  </conditionalFormatting>
  <conditionalFormatting sqref="CA42">
    <cfRule type="cellIs" dxfId="36301" priority="6976" operator="equal">
      <formula>#REF!</formula>
    </cfRule>
  </conditionalFormatting>
  <conditionalFormatting sqref="CA42">
    <cfRule type="cellIs" dxfId="36300" priority="6977" operator="greaterThan">
      <formula>#REF!</formula>
    </cfRule>
  </conditionalFormatting>
  <conditionalFormatting sqref="CC8:CC12 CC16:CC21 CC25:CC30 CC34:CC39 CC43:CC48">
    <cfRule type="cellIs" dxfId="36299" priority="6972" operator="equal">
      <formula>" "</formula>
    </cfRule>
  </conditionalFormatting>
  <conditionalFormatting sqref="CC8:CC12 CC16:CC21 CC25:CC30 CC34:CC39 CC43:CC48">
    <cfRule type="cellIs" dxfId="36298" priority="6973" operator="equal">
      <formula>#REF!</formula>
    </cfRule>
  </conditionalFormatting>
  <conditionalFormatting sqref="CC8:CC12 CC16:CC21 CC25:CC30 CC34:CC39 CC43:CC48">
    <cfRule type="cellIs" dxfId="36297" priority="6974" operator="greaterThan">
      <formula>#REF!</formula>
    </cfRule>
  </conditionalFormatting>
  <conditionalFormatting sqref="CB13">
    <cfRule type="cellIs" dxfId="36296" priority="6969" operator="equal">
      <formula>" "</formula>
    </cfRule>
  </conditionalFormatting>
  <conditionalFormatting sqref="CB13">
    <cfRule type="cellIs" dxfId="36295" priority="6970" operator="equal">
      <formula>#REF!</formula>
    </cfRule>
  </conditionalFormatting>
  <conditionalFormatting sqref="CB13">
    <cfRule type="cellIs" dxfId="36294" priority="6971" operator="greaterThan">
      <formula>#REF!</formula>
    </cfRule>
  </conditionalFormatting>
  <conditionalFormatting sqref="CB14">
    <cfRule type="cellIs" dxfId="36293" priority="6966" operator="equal">
      <formula>" "</formula>
    </cfRule>
  </conditionalFormatting>
  <conditionalFormatting sqref="CB14">
    <cfRule type="cellIs" dxfId="36292" priority="6967" operator="equal">
      <formula>#REF!</formula>
    </cfRule>
  </conditionalFormatting>
  <conditionalFormatting sqref="CB14">
    <cfRule type="cellIs" dxfId="36291" priority="6968" operator="greaterThan">
      <formula>#REF!</formula>
    </cfRule>
  </conditionalFormatting>
  <conditionalFormatting sqref="CC14">
    <cfRule type="cellIs" dxfId="36290" priority="6963" operator="equal">
      <formula>" "</formula>
    </cfRule>
  </conditionalFormatting>
  <conditionalFormatting sqref="CC14">
    <cfRule type="cellIs" dxfId="36289" priority="6964" operator="equal">
      <formula>#REF!</formula>
    </cfRule>
  </conditionalFormatting>
  <conditionalFormatting sqref="CC14">
    <cfRule type="cellIs" dxfId="36288" priority="6965" operator="greaterThan">
      <formula>#REF!</formula>
    </cfRule>
  </conditionalFormatting>
  <conditionalFormatting sqref="CC14">
    <cfRule type="cellIs" dxfId="36287" priority="6962" operator="equal">
      <formula>" "</formula>
    </cfRule>
  </conditionalFormatting>
  <conditionalFormatting sqref="CC13">
    <cfRule type="cellIs" dxfId="36286" priority="6959" operator="equal">
      <formula>" "</formula>
    </cfRule>
  </conditionalFormatting>
  <conditionalFormatting sqref="CC13">
    <cfRule type="cellIs" dxfId="36285" priority="6960" operator="equal">
      <formula>#REF!</formula>
    </cfRule>
  </conditionalFormatting>
  <conditionalFormatting sqref="CC13">
    <cfRule type="cellIs" dxfId="36284" priority="6961" operator="greaterThan">
      <formula>#REF!</formula>
    </cfRule>
  </conditionalFormatting>
  <conditionalFormatting sqref="CC13">
    <cfRule type="cellIs" dxfId="36283" priority="6956" operator="equal">
      <formula>" "</formula>
    </cfRule>
  </conditionalFormatting>
  <conditionalFormatting sqref="CC13">
    <cfRule type="cellIs" dxfId="36282" priority="6957" operator="equal">
      <formula>#REF!</formula>
    </cfRule>
  </conditionalFormatting>
  <conditionalFormatting sqref="CC13">
    <cfRule type="cellIs" dxfId="36281" priority="6958" operator="greaterThan">
      <formula>#REF!</formula>
    </cfRule>
  </conditionalFormatting>
  <conditionalFormatting sqref="CB15:CC15">
    <cfRule type="cellIs" dxfId="36280" priority="6951" operator="equal">
      <formula>" "</formula>
    </cfRule>
  </conditionalFormatting>
  <conditionalFormatting sqref="CB15">
    <cfRule type="cellIs" dxfId="36279" priority="6952" operator="equal">
      <formula>#REF!</formula>
    </cfRule>
  </conditionalFormatting>
  <conditionalFormatting sqref="CC15">
    <cfRule type="cellIs" dxfId="36278" priority="6953" operator="equal">
      <formula>#REF!</formula>
    </cfRule>
  </conditionalFormatting>
  <conditionalFormatting sqref="CB15">
    <cfRule type="cellIs" dxfId="36277" priority="6954" operator="greaterThan">
      <formula>#REF!</formula>
    </cfRule>
  </conditionalFormatting>
  <conditionalFormatting sqref="CC15">
    <cfRule type="cellIs" dxfId="36276" priority="6955" operator="greaterThan">
      <formula>#REF!</formula>
    </cfRule>
  </conditionalFormatting>
  <conditionalFormatting sqref="CB22">
    <cfRule type="cellIs" dxfId="36275" priority="6948" operator="equal">
      <formula>" "</formula>
    </cfRule>
  </conditionalFormatting>
  <conditionalFormatting sqref="CB22">
    <cfRule type="cellIs" dxfId="36274" priority="6949" operator="equal">
      <formula>#REF!</formula>
    </cfRule>
  </conditionalFormatting>
  <conditionalFormatting sqref="CB22">
    <cfRule type="cellIs" dxfId="36273" priority="6950" operator="greaterThan">
      <formula>#REF!</formula>
    </cfRule>
  </conditionalFormatting>
  <conditionalFormatting sqref="CB23">
    <cfRule type="cellIs" dxfId="36272" priority="6945" operator="equal">
      <formula>" "</formula>
    </cfRule>
  </conditionalFormatting>
  <conditionalFormatting sqref="CB23">
    <cfRule type="cellIs" dxfId="36271" priority="6946" operator="equal">
      <formula>#REF!</formula>
    </cfRule>
  </conditionalFormatting>
  <conditionalFormatting sqref="CB23">
    <cfRule type="cellIs" dxfId="36270" priority="6947" operator="greaterThan">
      <formula>#REF!</formula>
    </cfRule>
  </conditionalFormatting>
  <conditionalFormatting sqref="CC23">
    <cfRule type="cellIs" dxfId="36269" priority="6942" operator="equal">
      <formula>" "</formula>
    </cfRule>
  </conditionalFormatting>
  <conditionalFormatting sqref="CC23">
    <cfRule type="cellIs" dxfId="36268" priority="6943" operator="equal">
      <formula>#REF!</formula>
    </cfRule>
  </conditionalFormatting>
  <conditionalFormatting sqref="CC23">
    <cfRule type="cellIs" dxfId="36267" priority="6944" operator="greaterThan">
      <formula>#REF!</formula>
    </cfRule>
  </conditionalFormatting>
  <conditionalFormatting sqref="CC23">
    <cfRule type="cellIs" dxfId="36266" priority="6941" operator="equal">
      <formula>" "</formula>
    </cfRule>
  </conditionalFormatting>
  <conditionalFormatting sqref="CC22">
    <cfRule type="cellIs" dxfId="36265" priority="6938" operator="equal">
      <formula>" "</formula>
    </cfRule>
  </conditionalFormatting>
  <conditionalFormatting sqref="CC22">
    <cfRule type="cellIs" dxfId="36264" priority="6939" operator="equal">
      <formula>#REF!</formula>
    </cfRule>
  </conditionalFormatting>
  <conditionalFormatting sqref="CC22">
    <cfRule type="cellIs" dxfId="36263" priority="6940" operator="greaterThan">
      <formula>#REF!</formula>
    </cfRule>
  </conditionalFormatting>
  <conditionalFormatting sqref="CC22">
    <cfRule type="cellIs" dxfId="36262" priority="6935" operator="equal">
      <formula>" "</formula>
    </cfRule>
  </conditionalFormatting>
  <conditionalFormatting sqref="CC22">
    <cfRule type="cellIs" dxfId="36261" priority="6936" operator="equal">
      <formula>#REF!</formula>
    </cfRule>
  </conditionalFormatting>
  <conditionalFormatting sqref="CC22">
    <cfRule type="cellIs" dxfId="36260" priority="6937" operator="greaterThan">
      <formula>#REF!</formula>
    </cfRule>
  </conditionalFormatting>
  <conditionalFormatting sqref="CB24:CC24">
    <cfRule type="cellIs" dxfId="36259" priority="6930" operator="equal">
      <formula>" "</formula>
    </cfRule>
  </conditionalFormatting>
  <conditionalFormatting sqref="CB24">
    <cfRule type="cellIs" dxfId="36258" priority="6931" operator="equal">
      <formula>#REF!</formula>
    </cfRule>
  </conditionalFormatting>
  <conditionalFormatting sqref="CC24">
    <cfRule type="cellIs" dxfId="36257" priority="6932" operator="equal">
      <formula>#REF!</formula>
    </cfRule>
  </conditionalFormatting>
  <conditionalFormatting sqref="CB24">
    <cfRule type="cellIs" dxfId="36256" priority="6933" operator="greaterThan">
      <formula>#REF!</formula>
    </cfRule>
  </conditionalFormatting>
  <conditionalFormatting sqref="CC24">
    <cfRule type="cellIs" dxfId="36255" priority="6934" operator="greaterThan">
      <formula>#REF!</formula>
    </cfRule>
  </conditionalFormatting>
  <conditionalFormatting sqref="CB31">
    <cfRule type="cellIs" dxfId="36254" priority="6927" operator="equal">
      <formula>" "</formula>
    </cfRule>
  </conditionalFormatting>
  <conditionalFormatting sqref="CB31">
    <cfRule type="cellIs" dxfId="36253" priority="6928" operator="equal">
      <formula>#REF!</formula>
    </cfRule>
  </conditionalFormatting>
  <conditionalFormatting sqref="CB31">
    <cfRule type="cellIs" dxfId="36252" priority="6929" operator="greaterThan">
      <formula>#REF!</formula>
    </cfRule>
  </conditionalFormatting>
  <conditionalFormatting sqref="CB32">
    <cfRule type="cellIs" dxfId="36251" priority="6924" operator="equal">
      <formula>" "</formula>
    </cfRule>
  </conditionalFormatting>
  <conditionalFormatting sqref="CB32">
    <cfRule type="cellIs" dxfId="36250" priority="6925" operator="equal">
      <formula>#REF!</formula>
    </cfRule>
  </conditionalFormatting>
  <conditionalFormatting sqref="CB32">
    <cfRule type="cellIs" dxfId="36249" priority="6926" operator="greaterThan">
      <formula>#REF!</formula>
    </cfRule>
  </conditionalFormatting>
  <conditionalFormatting sqref="CC32">
    <cfRule type="cellIs" dxfId="36248" priority="6921" operator="equal">
      <formula>" "</formula>
    </cfRule>
  </conditionalFormatting>
  <conditionalFormatting sqref="CC32">
    <cfRule type="cellIs" dxfId="36247" priority="6922" operator="equal">
      <formula>#REF!</formula>
    </cfRule>
  </conditionalFormatting>
  <conditionalFormatting sqref="CC32">
    <cfRule type="cellIs" dxfId="36246" priority="6923" operator="greaterThan">
      <formula>#REF!</formula>
    </cfRule>
  </conditionalFormatting>
  <conditionalFormatting sqref="CC32">
    <cfRule type="cellIs" dxfId="36245" priority="6920" operator="equal">
      <formula>" "</formula>
    </cfRule>
  </conditionalFormatting>
  <conditionalFormatting sqref="CC31">
    <cfRule type="cellIs" dxfId="36244" priority="6917" operator="equal">
      <formula>" "</formula>
    </cfRule>
  </conditionalFormatting>
  <conditionalFormatting sqref="CC31">
    <cfRule type="cellIs" dxfId="36243" priority="6918" operator="equal">
      <formula>#REF!</formula>
    </cfRule>
  </conditionalFormatting>
  <conditionalFormatting sqref="CC31">
    <cfRule type="cellIs" dxfId="36242" priority="6919" operator="greaterThan">
      <formula>#REF!</formula>
    </cfRule>
  </conditionalFormatting>
  <conditionalFormatting sqref="CC31">
    <cfRule type="cellIs" dxfId="36241" priority="6914" operator="equal">
      <formula>" "</formula>
    </cfRule>
  </conditionalFormatting>
  <conditionalFormatting sqref="CC31">
    <cfRule type="cellIs" dxfId="36240" priority="6915" operator="equal">
      <formula>#REF!</formula>
    </cfRule>
  </conditionalFormatting>
  <conditionalFormatting sqref="CC31">
    <cfRule type="cellIs" dxfId="36239" priority="6916" operator="greaterThan">
      <formula>#REF!</formula>
    </cfRule>
  </conditionalFormatting>
  <conditionalFormatting sqref="CB33:CC33">
    <cfRule type="cellIs" dxfId="36238" priority="6909" operator="equal">
      <formula>" "</formula>
    </cfRule>
  </conditionalFormatting>
  <conditionalFormatting sqref="CB33">
    <cfRule type="cellIs" dxfId="36237" priority="6910" operator="equal">
      <formula>#REF!</formula>
    </cfRule>
  </conditionalFormatting>
  <conditionalFormatting sqref="CC33">
    <cfRule type="cellIs" dxfId="36236" priority="6911" operator="equal">
      <formula>#REF!</formula>
    </cfRule>
  </conditionalFormatting>
  <conditionalFormatting sqref="CB33">
    <cfRule type="cellIs" dxfId="36235" priority="6912" operator="greaterThan">
      <formula>#REF!</formula>
    </cfRule>
  </conditionalFormatting>
  <conditionalFormatting sqref="CC33">
    <cfRule type="cellIs" dxfId="36234" priority="6913" operator="greaterThan">
      <formula>#REF!</formula>
    </cfRule>
  </conditionalFormatting>
  <conditionalFormatting sqref="CB40">
    <cfRule type="cellIs" dxfId="36233" priority="6906" operator="equal">
      <formula>" "</formula>
    </cfRule>
  </conditionalFormatting>
  <conditionalFormatting sqref="CB40">
    <cfRule type="cellIs" dxfId="36232" priority="6907" operator="equal">
      <formula>#REF!</formula>
    </cfRule>
  </conditionalFormatting>
  <conditionalFormatting sqref="CB40">
    <cfRule type="cellIs" dxfId="36231" priority="6908" operator="greaterThan">
      <formula>#REF!</formula>
    </cfRule>
  </conditionalFormatting>
  <conditionalFormatting sqref="CB41">
    <cfRule type="cellIs" dxfId="36230" priority="6903" operator="equal">
      <formula>" "</formula>
    </cfRule>
  </conditionalFormatting>
  <conditionalFormatting sqref="CB41">
    <cfRule type="cellIs" dxfId="36229" priority="6904" operator="equal">
      <formula>#REF!</formula>
    </cfRule>
  </conditionalFormatting>
  <conditionalFormatting sqref="CB41">
    <cfRule type="cellIs" dxfId="36228" priority="6905" operator="greaterThan">
      <formula>#REF!</formula>
    </cfRule>
  </conditionalFormatting>
  <conditionalFormatting sqref="CC41">
    <cfRule type="cellIs" dxfId="36227" priority="6900" operator="equal">
      <formula>" "</formula>
    </cfRule>
  </conditionalFormatting>
  <conditionalFormatting sqref="CC41">
    <cfRule type="cellIs" dxfId="36226" priority="6901" operator="equal">
      <formula>#REF!</formula>
    </cfRule>
  </conditionalFormatting>
  <conditionalFormatting sqref="CC41">
    <cfRule type="cellIs" dxfId="36225" priority="6902" operator="greaterThan">
      <formula>#REF!</formula>
    </cfRule>
  </conditionalFormatting>
  <conditionalFormatting sqref="CC41">
    <cfRule type="cellIs" dxfId="36224" priority="6899" operator="equal">
      <formula>" "</formula>
    </cfRule>
  </conditionalFormatting>
  <conditionalFormatting sqref="CC40">
    <cfRule type="cellIs" dxfId="36223" priority="6896" operator="equal">
      <formula>" "</formula>
    </cfRule>
  </conditionalFormatting>
  <conditionalFormatting sqref="CC40">
    <cfRule type="cellIs" dxfId="36222" priority="6897" operator="equal">
      <formula>#REF!</formula>
    </cfRule>
  </conditionalFormatting>
  <conditionalFormatting sqref="CC40">
    <cfRule type="cellIs" dxfId="36221" priority="6898" operator="greaterThan">
      <formula>#REF!</formula>
    </cfRule>
  </conditionalFormatting>
  <conditionalFormatting sqref="CC40">
    <cfRule type="cellIs" dxfId="36220" priority="6893" operator="equal">
      <formula>" "</formula>
    </cfRule>
  </conditionalFormatting>
  <conditionalFormatting sqref="CC40">
    <cfRule type="cellIs" dxfId="36219" priority="6894" operator="equal">
      <formula>#REF!</formula>
    </cfRule>
  </conditionalFormatting>
  <conditionalFormatting sqref="CC40">
    <cfRule type="cellIs" dxfId="36218" priority="6895" operator="greaterThan">
      <formula>#REF!</formula>
    </cfRule>
  </conditionalFormatting>
  <conditionalFormatting sqref="CB42:CC42">
    <cfRule type="cellIs" dxfId="36217" priority="6888" operator="equal">
      <formula>" "</formula>
    </cfRule>
  </conditionalFormatting>
  <conditionalFormatting sqref="CB42">
    <cfRule type="cellIs" dxfId="36216" priority="6889" operator="equal">
      <formula>#REF!</formula>
    </cfRule>
  </conditionalFormatting>
  <conditionalFormatting sqref="CC42">
    <cfRule type="cellIs" dxfId="36215" priority="6890" operator="equal">
      <formula>#REF!</formula>
    </cfRule>
  </conditionalFormatting>
  <conditionalFormatting sqref="CB42">
    <cfRule type="cellIs" dxfId="36214" priority="6891" operator="greaterThan">
      <formula>#REF!</formula>
    </cfRule>
  </conditionalFormatting>
  <conditionalFormatting sqref="CC42">
    <cfRule type="cellIs" dxfId="36213" priority="6892" operator="greaterThan">
      <formula>#REF!</formula>
    </cfRule>
  </conditionalFormatting>
  <conditionalFormatting sqref="CK13">
    <cfRule type="cellIs" dxfId="36212" priority="6885" operator="equal">
      <formula>" "</formula>
    </cfRule>
  </conditionalFormatting>
  <conditionalFormatting sqref="CK13">
    <cfRule type="cellIs" dxfId="36211" priority="6886" operator="equal">
      <formula>#REF!</formula>
    </cfRule>
  </conditionalFormatting>
  <conditionalFormatting sqref="CK13">
    <cfRule type="cellIs" dxfId="36210" priority="6887" operator="greaterThan">
      <formula>#REF!</formula>
    </cfRule>
  </conditionalFormatting>
  <conditionalFormatting sqref="CK14">
    <cfRule type="cellIs" dxfId="36209" priority="6882" operator="equal">
      <formula>" "</formula>
    </cfRule>
  </conditionalFormatting>
  <conditionalFormatting sqref="CK14">
    <cfRule type="cellIs" dxfId="36208" priority="6883" operator="equal">
      <formula>#REF!</formula>
    </cfRule>
  </conditionalFormatting>
  <conditionalFormatting sqref="CK14">
    <cfRule type="cellIs" dxfId="36207" priority="6884" operator="greaterThan">
      <formula>#REF!</formula>
    </cfRule>
  </conditionalFormatting>
  <conditionalFormatting sqref="CL14:CM14">
    <cfRule type="cellIs" dxfId="36206" priority="6879" operator="equal">
      <formula>" "</formula>
    </cfRule>
  </conditionalFormatting>
  <conditionalFormatting sqref="CL14:CM14">
    <cfRule type="cellIs" dxfId="36205" priority="6880" operator="equal">
      <formula>#REF!</formula>
    </cfRule>
  </conditionalFormatting>
  <conditionalFormatting sqref="CL14:CM14">
    <cfRule type="cellIs" dxfId="36204" priority="6881" operator="greaterThan">
      <formula>#REF!</formula>
    </cfRule>
  </conditionalFormatting>
  <conditionalFormatting sqref="CL14:CM14">
    <cfRule type="cellIs" dxfId="36203" priority="6878" operator="equal">
      <formula>" "</formula>
    </cfRule>
  </conditionalFormatting>
  <conditionalFormatting sqref="CM13">
    <cfRule type="cellIs" dxfId="36202" priority="6868" operator="equal">
      <formula>" "</formula>
    </cfRule>
  </conditionalFormatting>
  <conditionalFormatting sqref="CL13">
    <cfRule type="cellIs" dxfId="36201" priority="6869" operator="equal">
      <formula>" "</formula>
    </cfRule>
  </conditionalFormatting>
  <conditionalFormatting sqref="CL13">
    <cfRule type="cellIs" dxfId="36200" priority="6870" operator="equal">
      <formula>#REF!</formula>
    </cfRule>
  </conditionalFormatting>
  <conditionalFormatting sqref="CM13">
    <cfRule type="cellIs" dxfId="36199" priority="6871" operator="equal">
      <formula>#REF!</formula>
    </cfRule>
  </conditionalFormatting>
  <conditionalFormatting sqref="CM13">
    <cfRule type="cellIs" dxfId="36198" priority="6872" operator="equal">
      <formula>#REF!</formula>
    </cfRule>
  </conditionalFormatting>
  <conditionalFormatting sqref="CM13">
    <cfRule type="cellIs" dxfId="36197" priority="6873" operator="equal">
      <formula>#REF!</formula>
    </cfRule>
  </conditionalFormatting>
  <conditionalFormatting sqref="CL13">
    <cfRule type="cellIs" dxfId="36196" priority="6874" operator="greaterThan">
      <formula>#REF!</formula>
    </cfRule>
  </conditionalFormatting>
  <conditionalFormatting sqref="CM13">
    <cfRule type="cellIs" dxfId="36195" priority="6875" operator="greaterThan">
      <formula>#REF!</formula>
    </cfRule>
  </conditionalFormatting>
  <conditionalFormatting sqref="CM13">
    <cfRule type="cellIs" dxfId="36194" priority="6876" operator="greaterThan">
      <formula>#REF!</formula>
    </cfRule>
  </conditionalFormatting>
  <conditionalFormatting sqref="CM13">
    <cfRule type="cellIs" dxfId="36193" priority="6877" operator="greaterThan">
      <formula>#REF!</formula>
    </cfRule>
  </conditionalFormatting>
  <conditionalFormatting sqref="CM13">
    <cfRule type="cellIs" dxfId="36192" priority="6865" operator="equal">
      <formula>" "</formula>
    </cfRule>
  </conditionalFormatting>
  <conditionalFormatting sqref="CM13">
    <cfRule type="cellIs" dxfId="36191" priority="6866" operator="equal">
      <formula>#REF!</formula>
    </cfRule>
  </conditionalFormatting>
  <conditionalFormatting sqref="CM13">
    <cfRule type="cellIs" dxfId="36190" priority="6867" operator="greaterThan">
      <formula>#REF!</formula>
    </cfRule>
  </conditionalFormatting>
  <conditionalFormatting sqref="CL13">
    <cfRule type="cellIs" dxfId="36189" priority="6862" operator="equal">
      <formula>" "</formula>
    </cfRule>
  </conditionalFormatting>
  <conditionalFormatting sqref="CL13">
    <cfRule type="cellIs" dxfId="36188" priority="6863" operator="equal">
      <formula>#REF!</formula>
    </cfRule>
  </conditionalFormatting>
  <conditionalFormatting sqref="CL13">
    <cfRule type="cellIs" dxfId="36187" priority="6864" operator="greaterThan">
      <formula>#REF!</formula>
    </cfRule>
  </conditionalFormatting>
  <conditionalFormatting sqref="CK15:CM15">
    <cfRule type="cellIs" dxfId="36186" priority="6855" operator="equal">
      <formula>" "</formula>
    </cfRule>
  </conditionalFormatting>
  <conditionalFormatting sqref="CK15">
    <cfRule type="cellIs" dxfId="36185" priority="6856" operator="equal">
      <formula>#REF!</formula>
    </cfRule>
  </conditionalFormatting>
  <conditionalFormatting sqref="CL15">
    <cfRule type="cellIs" dxfId="36184" priority="6857" operator="equal">
      <formula>#REF!</formula>
    </cfRule>
  </conditionalFormatting>
  <conditionalFormatting sqref="CM15">
    <cfRule type="cellIs" dxfId="36183" priority="6858" operator="equal">
      <formula>#REF!</formula>
    </cfRule>
  </conditionalFormatting>
  <conditionalFormatting sqref="CK15">
    <cfRule type="cellIs" dxfId="36182" priority="6859" operator="greaterThan">
      <formula>#REF!</formula>
    </cfRule>
  </conditionalFormatting>
  <conditionalFormatting sqref="CL15">
    <cfRule type="cellIs" dxfId="36181" priority="6860" operator="greaterThan">
      <formula>#REF!</formula>
    </cfRule>
  </conditionalFormatting>
  <conditionalFormatting sqref="CM15">
    <cfRule type="cellIs" dxfId="36180" priority="6861" operator="greaterThan">
      <formula>#REF!</formula>
    </cfRule>
  </conditionalFormatting>
  <conditionalFormatting sqref="CK22">
    <cfRule type="cellIs" dxfId="36179" priority="6852" operator="equal">
      <formula>" "</formula>
    </cfRule>
  </conditionalFormatting>
  <conditionalFormatting sqref="CK22">
    <cfRule type="cellIs" dxfId="36178" priority="6853" operator="equal">
      <formula>#REF!</formula>
    </cfRule>
  </conditionalFormatting>
  <conditionalFormatting sqref="CK22">
    <cfRule type="cellIs" dxfId="36177" priority="6854" operator="greaterThan">
      <formula>#REF!</formula>
    </cfRule>
  </conditionalFormatting>
  <conditionalFormatting sqref="CK23">
    <cfRule type="cellIs" dxfId="36176" priority="6849" operator="equal">
      <formula>" "</formula>
    </cfRule>
  </conditionalFormatting>
  <conditionalFormatting sqref="CK23">
    <cfRule type="cellIs" dxfId="36175" priority="6850" operator="equal">
      <formula>#REF!</formula>
    </cfRule>
  </conditionalFormatting>
  <conditionalFormatting sqref="CK23">
    <cfRule type="cellIs" dxfId="36174" priority="6851" operator="greaterThan">
      <formula>#REF!</formula>
    </cfRule>
  </conditionalFormatting>
  <conditionalFormatting sqref="CL23:CM23">
    <cfRule type="cellIs" dxfId="36173" priority="6846" operator="equal">
      <formula>" "</formula>
    </cfRule>
  </conditionalFormatting>
  <conditionalFormatting sqref="CL23:CM23">
    <cfRule type="cellIs" dxfId="36172" priority="6847" operator="equal">
      <formula>#REF!</formula>
    </cfRule>
  </conditionalFormatting>
  <conditionalFormatting sqref="CL23:CM23">
    <cfRule type="cellIs" dxfId="36171" priority="6848" operator="greaterThan">
      <formula>#REF!</formula>
    </cfRule>
  </conditionalFormatting>
  <conditionalFormatting sqref="CL23:CM23">
    <cfRule type="cellIs" dxfId="36170" priority="6845" operator="equal">
      <formula>" "</formula>
    </cfRule>
  </conditionalFormatting>
  <conditionalFormatting sqref="CM22">
    <cfRule type="cellIs" dxfId="36169" priority="6835" operator="equal">
      <formula>" "</formula>
    </cfRule>
  </conditionalFormatting>
  <conditionalFormatting sqref="CL22">
    <cfRule type="cellIs" dxfId="36168" priority="6836" operator="equal">
      <formula>" "</formula>
    </cfRule>
  </conditionalFormatting>
  <conditionalFormatting sqref="CL22">
    <cfRule type="cellIs" dxfId="36167" priority="6837" operator="equal">
      <formula>#REF!</formula>
    </cfRule>
  </conditionalFormatting>
  <conditionalFormatting sqref="CM22">
    <cfRule type="cellIs" dxfId="36166" priority="6838" operator="equal">
      <formula>#REF!</formula>
    </cfRule>
  </conditionalFormatting>
  <conditionalFormatting sqref="CM22">
    <cfRule type="cellIs" dxfId="36165" priority="6839" operator="equal">
      <formula>#REF!</formula>
    </cfRule>
  </conditionalFormatting>
  <conditionalFormatting sqref="CM22">
    <cfRule type="cellIs" dxfId="36164" priority="6840" operator="equal">
      <formula>#REF!</formula>
    </cfRule>
  </conditionalFormatting>
  <conditionalFormatting sqref="CL22">
    <cfRule type="cellIs" dxfId="36163" priority="6841" operator="greaterThan">
      <formula>#REF!</formula>
    </cfRule>
  </conditionalFormatting>
  <conditionalFormatting sqref="CM22">
    <cfRule type="cellIs" dxfId="36162" priority="6842" operator="greaterThan">
      <formula>#REF!</formula>
    </cfRule>
  </conditionalFormatting>
  <conditionalFormatting sqref="CM22">
    <cfRule type="cellIs" dxfId="36161" priority="6843" operator="greaterThan">
      <formula>#REF!</formula>
    </cfRule>
  </conditionalFormatting>
  <conditionalFormatting sqref="CM22">
    <cfRule type="cellIs" dxfId="36160" priority="6844" operator="greaterThan">
      <formula>#REF!</formula>
    </cfRule>
  </conditionalFormatting>
  <conditionalFormatting sqref="CM22">
    <cfRule type="cellIs" dxfId="36159" priority="6832" operator="equal">
      <formula>" "</formula>
    </cfRule>
  </conditionalFormatting>
  <conditionalFormatting sqref="CM22">
    <cfRule type="cellIs" dxfId="36158" priority="6833" operator="equal">
      <formula>#REF!</formula>
    </cfRule>
  </conditionalFormatting>
  <conditionalFormatting sqref="CM22">
    <cfRule type="cellIs" dxfId="36157" priority="6834" operator="greaterThan">
      <formula>#REF!</formula>
    </cfRule>
  </conditionalFormatting>
  <conditionalFormatting sqref="CL22">
    <cfRule type="cellIs" dxfId="36156" priority="6829" operator="equal">
      <formula>" "</formula>
    </cfRule>
  </conditionalFormatting>
  <conditionalFormatting sqref="CL22">
    <cfRule type="cellIs" dxfId="36155" priority="6830" operator="equal">
      <formula>#REF!</formula>
    </cfRule>
  </conditionalFormatting>
  <conditionalFormatting sqref="CL22">
    <cfRule type="cellIs" dxfId="36154" priority="6831" operator="greaterThan">
      <formula>#REF!</formula>
    </cfRule>
  </conditionalFormatting>
  <conditionalFormatting sqref="CK24:CM24">
    <cfRule type="cellIs" dxfId="36153" priority="6822" operator="equal">
      <formula>" "</formula>
    </cfRule>
  </conditionalFormatting>
  <conditionalFormatting sqref="CK24">
    <cfRule type="cellIs" dxfId="36152" priority="6823" operator="equal">
      <formula>#REF!</formula>
    </cfRule>
  </conditionalFormatting>
  <conditionalFormatting sqref="CL24">
    <cfRule type="cellIs" dxfId="36151" priority="6824" operator="equal">
      <formula>#REF!</formula>
    </cfRule>
  </conditionalFormatting>
  <conditionalFormatting sqref="CM24">
    <cfRule type="cellIs" dxfId="36150" priority="6825" operator="equal">
      <formula>#REF!</formula>
    </cfRule>
  </conditionalFormatting>
  <conditionalFormatting sqref="CK24">
    <cfRule type="cellIs" dxfId="36149" priority="6826" operator="greaterThan">
      <formula>#REF!</formula>
    </cfRule>
  </conditionalFormatting>
  <conditionalFormatting sqref="CL24">
    <cfRule type="cellIs" dxfId="36148" priority="6827" operator="greaterThan">
      <formula>#REF!</formula>
    </cfRule>
  </conditionalFormatting>
  <conditionalFormatting sqref="CM24">
    <cfRule type="cellIs" dxfId="36147" priority="6828" operator="greaterThan">
      <formula>#REF!</formula>
    </cfRule>
  </conditionalFormatting>
  <conditionalFormatting sqref="CK31">
    <cfRule type="cellIs" dxfId="36146" priority="6819" operator="equal">
      <formula>" "</formula>
    </cfRule>
  </conditionalFormatting>
  <conditionalFormatting sqref="CK31">
    <cfRule type="cellIs" dxfId="36145" priority="6820" operator="equal">
      <formula>#REF!</formula>
    </cfRule>
  </conditionalFormatting>
  <conditionalFormatting sqref="CK31">
    <cfRule type="cellIs" dxfId="36144" priority="6821" operator="greaterThan">
      <formula>#REF!</formula>
    </cfRule>
  </conditionalFormatting>
  <conditionalFormatting sqref="CK32">
    <cfRule type="cellIs" dxfId="36143" priority="6816" operator="equal">
      <formula>" "</formula>
    </cfRule>
  </conditionalFormatting>
  <conditionalFormatting sqref="CK32">
    <cfRule type="cellIs" dxfId="36142" priority="6817" operator="equal">
      <formula>#REF!</formula>
    </cfRule>
  </conditionalFormatting>
  <conditionalFormatting sqref="CK32">
    <cfRule type="cellIs" dxfId="36141" priority="6818" operator="greaterThan">
      <formula>#REF!</formula>
    </cfRule>
  </conditionalFormatting>
  <conditionalFormatting sqref="CL32:CM32">
    <cfRule type="cellIs" dxfId="36140" priority="6813" operator="equal">
      <formula>" "</formula>
    </cfRule>
  </conditionalFormatting>
  <conditionalFormatting sqref="CL32:CM32">
    <cfRule type="cellIs" dxfId="36139" priority="6814" operator="equal">
      <formula>#REF!</formula>
    </cfRule>
  </conditionalFormatting>
  <conditionalFormatting sqref="CL32:CM32">
    <cfRule type="cellIs" dxfId="36138" priority="6815" operator="greaterThan">
      <formula>#REF!</formula>
    </cfRule>
  </conditionalFormatting>
  <conditionalFormatting sqref="CL32:CM32">
    <cfRule type="cellIs" dxfId="36137" priority="6812" operator="equal">
      <formula>" "</formula>
    </cfRule>
  </conditionalFormatting>
  <conditionalFormatting sqref="CM31">
    <cfRule type="cellIs" dxfId="36136" priority="6802" operator="equal">
      <formula>" "</formula>
    </cfRule>
  </conditionalFormatting>
  <conditionalFormatting sqref="CL31">
    <cfRule type="cellIs" dxfId="36135" priority="6803" operator="equal">
      <formula>" "</formula>
    </cfRule>
  </conditionalFormatting>
  <conditionalFormatting sqref="CL31">
    <cfRule type="cellIs" dxfId="36134" priority="6804" operator="equal">
      <formula>#REF!</formula>
    </cfRule>
  </conditionalFormatting>
  <conditionalFormatting sqref="CM31">
    <cfRule type="cellIs" dxfId="36133" priority="6805" operator="equal">
      <formula>#REF!</formula>
    </cfRule>
  </conditionalFormatting>
  <conditionalFormatting sqref="CM31">
    <cfRule type="cellIs" dxfId="36132" priority="6806" operator="equal">
      <formula>#REF!</formula>
    </cfRule>
  </conditionalFormatting>
  <conditionalFormatting sqref="CM31">
    <cfRule type="cellIs" dxfId="36131" priority="6807" operator="equal">
      <formula>#REF!</formula>
    </cfRule>
  </conditionalFormatting>
  <conditionalFormatting sqref="CL31">
    <cfRule type="cellIs" dxfId="36130" priority="6808" operator="greaterThan">
      <formula>#REF!</formula>
    </cfRule>
  </conditionalFormatting>
  <conditionalFormatting sqref="CM31">
    <cfRule type="cellIs" dxfId="36129" priority="6809" operator="greaterThan">
      <formula>#REF!</formula>
    </cfRule>
  </conditionalFormatting>
  <conditionalFormatting sqref="CM31">
    <cfRule type="cellIs" dxfId="36128" priority="6810" operator="greaterThan">
      <formula>#REF!</formula>
    </cfRule>
  </conditionalFormatting>
  <conditionalFormatting sqref="CM31">
    <cfRule type="cellIs" dxfId="36127" priority="6811" operator="greaterThan">
      <formula>#REF!</formula>
    </cfRule>
  </conditionalFormatting>
  <conditionalFormatting sqref="CM31">
    <cfRule type="cellIs" dxfId="36126" priority="6799" operator="equal">
      <formula>" "</formula>
    </cfRule>
  </conditionalFormatting>
  <conditionalFormatting sqref="CM31">
    <cfRule type="cellIs" dxfId="36125" priority="6800" operator="equal">
      <formula>#REF!</formula>
    </cfRule>
  </conditionalFormatting>
  <conditionalFormatting sqref="CM31">
    <cfRule type="cellIs" dxfId="36124" priority="6801" operator="greaterThan">
      <formula>#REF!</formula>
    </cfRule>
  </conditionalFormatting>
  <conditionalFormatting sqref="CL31">
    <cfRule type="cellIs" dxfId="36123" priority="6796" operator="equal">
      <formula>" "</formula>
    </cfRule>
  </conditionalFormatting>
  <conditionalFormatting sqref="CL31">
    <cfRule type="cellIs" dxfId="36122" priority="6797" operator="equal">
      <formula>#REF!</formula>
    </cfRule>
  </conditionalFormatting>
  <conditionalFormatting sqref="CL31">
    <cfRule type="cellIs" dxfId="36121" priority="6798" operator="greaterThan">
      <formula>#REF!</formula>
    </cfRule>
  </conditionalFormatting>
  <conditionalFormatting sqref="CK33:CM33">
    <cfRule type="cellIs" dxfId="36120" priority="6789" operator="equal">
      <formula>" "</formula>
    </cfRule>
  </conditionalFormatting>
  <conditionalFormatting sqref="CK33">
    <cfRule type="cellIs" dxfId="36119" priority="6790" operator="equal">
      <formula>#REF!</formula>
    </cfRule>
  </conditionalFormatting>
  <conditionalFormatting sqref="CL33">
    <cfRule type="cellIs" dxfId="36118" priority="6791" operator="equal">
      <formula>#REF!</formula>
    </cfRule>
  </conditionalFormatting>
  <conditionalFormatting sqref="CM33">
    <cfRule type="cellIs" dxfId="36117" priority="6792" operator="equal">
      <formula>#REF!</formula>
    </cfRule>
  </conditionalFormatting>
  <conditionalFormatting sqref="CK33">
    <cfRule type="cellIs" dxfId="36116" priority="6793" operator="greaterThan">
      <formula>#REF!</formula>
    </cfRule>
  </conditionalFormatting>
  <conditionalFormatting sqref="CL33">
    <cfRule type="cellIs" dxfId="36115" priority="6794" operator="greaterThan">
      <formula>#REF!</formula>
    </cfRule>
  </conditionalFormatting>
  <conditionalFormatting sqref="CM33">
    <cfRule type="cellIs" dxfId="36114" priority="6795" operator="greaterThan">
      <formula>#REF!</formula>
    </cfRule>
  </conditionalFormatting>
  <conditionalFormatting sqref="CK40">
    <cfRule type="cellIs" dxfId="36113" priority="6786" operator="equal">
      <formula>" "</formula>
    </cfRule>
  </conditionalFormatting>
  <conditionalFormatting sqref="CK40">
    <cfRule type="cellIs" dxfId="36112" priority="6787" operator="equal">
      <formula>#REF!</formula>
    </cfRule>
  </conditionalFormatting>
  <conditionalFormatting sqref="CK40">
    <cfRule type="cellIs" dxfId="36111" priority="6788" operator="greaterThan">
      <formula>#REF!</formula>
    </cfRule>
  </conditionalFormatting>
  <conditionalFormatting sqref="CK41">
    <cfRule type="cellIs" dxfId="36110" priority="6783" operator="equal">
      <formula>" "</formula>
    </cfRule>
  </conditionalFormatting>
  <conditionalFormatting sqref="CK41">
    <cfRule type="cellIs" dxfId="36109" priority="6784" operator="equal">
      <formula>#REF!</formula>
    </cfRule>
  </conditionalFormatting>
  <conditionalFormatting sqref="CK41">
    <cfRule type="cellIs" dxfId="36108" priority="6785" operator="greaterThan">
      <formula>#REF!</formula>
    </cfRule>
  </conditionalFormatting>
  <conditionalFormatting sqref="CL41:CM41">
    <cfRule type="cellIs" dxfId="36107" priority="6780" operator="equal">
      <formula>" "</formula>
    </cfRule>
  </conditionalFormatting>
  <conditionalFormatting sqref="CL41:CM41">
    <cfRule type="cellIs" dxfId="36106" priority="6781" operator="equal">
      <formula>#REF!</formula>
    </cfRule>
  </conditionalFormatting>
  <conditionalFormatting sqref="CL41:CM41">
    <cfRule type="cellIs" dxfId="36105" priority="6782" operator="greaterThan">
      <formula>#REF!</formula>
    </cfRule>
  </conditionalFormatting>
  <conditionalFormatting sqref="CL41:CM41">
    <cfRule type="cellIs" dxfId="36104" priority="6779" operator="equal">
      <formula>" "</formula>
    </cfRule>
  </conditionalFormatting>
  <conditionalFormatting sqref="CM40">
    <cfRule type="cellIs" dxfId="36103" priority="6769" operator="equal">
      <formula>" "</formula>
    </cfRule>
  </conditionalFormatting>
  <conditionalFormatting sqref="CL40">
    <cfRule type="cellIs" dxfId="36102" priority="6770" operator="equal">
      <formula>" "</formula>
    </cfRule>
  </conditionalFormatting>
  <conditionalFormatting sqref="CL40">
    <cfRule type="cellIs" dxfId="36101" priority="6771" operator="equal">
      <formula>#REF!</formula>
    </cfRule>
  </conditionalFormatting>
  <conditionalFormatting sqref="CM40">
    <cfRule type="cellIs" dxfId="36100" priority="6772" operator="equal">
      <formula>#REF!</formula>
    </cfRule>
  </conditionalFormatting>
  <conditionalFormatting sqref="CM40">
    <cfRule type="cellIs" dxfId="36099" priority="6773" operator="equal">
      <formula>#REF!</formula>
    </cfRule>
  </conditionalFormatting>
  <conditionalFormatting sqref="CM40">
    <cfRule type="cellIs" dxfId="36098" priority="6774" operator="equal">
      <formula>#REF!</formula>
    </cfRule>
  </conditionalFormatting>
  <conditionalFormatting sqref="CL40">
    <cfRule type="cellIs" dxfId="36097" priority="6775" operator="greaterThan">
      <formula>#REF!</formula>
    </cfRule>
  </conditionalFormatting>
  <conditionalFormatting sqref="CM40">
    <cfRule type="cellIs" dxfId="36096" priority="6776" operator="greaterThan">
      <formula>#REF!</formula>
    </cfRule>
  </conditionalFormatting>
  <conditionalFormatting sqref="CM40">
    <cfRule type="cellIs" dxfId="36095" priority="6777" operator="greaterThan">
      <formula>#REF!</formula>
    </cfRule>
  </conditionalFormatting>
  <conditionalFormatting sqref="CM40">
    <cfRule type="cellIs" dxfId="36094" priority="6778" operator="greaterThan">
      <formula>#REF!</formula>
    </cfRule>
  </conditionalFormatting>
  <conditionalFormatting sqref="CM40">
    <cfRule type="cellIs" dxfId="36093" priority="6766" operator="equal">
      <formula>" "</formula>
    </cfRule>
  </conditionalFormatting>
  <conditionalFormatting sqref="CM40">
    <cfRule type="cellIs" dxfId="36092" priority="6767" operator="equal">
      <formula>#REF!</formula>
    </cfRule>
  </conditionalFormatting>
  <conditionalFormatting sqref="CM40">
    <cfRule type="cellIs" dxfId="36091" priority="6768" operator="greaterThan">
      <formula>#REF!</formula>
    </cfRule>
  </conditionalFormatting>
  <conditionalFormatting sqref="CL40">
    <cfRule type="cellIs" dxfId="36090" priority="6763" operator="equal">
      <formula>" "</formula>
    </cfRule>
  </conditionalFormatting>
  <conditionalFormatting sqref="CL40">
    <cfRule type="cellIs" dxfId="36089" priority="6764" operator="equal">
      <formula>#REF!</formula>
    </cfRule>
  </conditionalFormatting>
  <conditionalFormatting sqref="CL40">
    <cfRule type="cellIs" dxfId="36088" priority="6765" operator="greaterThan">
      <formula>#REF!</formula>
    </cfRule>
  </conditionalFormatting>
  <conditionalFormatting sqref="CK42:CM42">
    <cfRule type="cellIs" dxfId="36087" priority="6756" operator="equal">
      <formula>" "</formula>
    </cfRule>
  </conditionalFormatting>
  <conditionalFormatting sqref="CK42">
    <cfRule type="cellIs" dxfId="36086" priority="6757" operator="equal">
      <formula>#REF!</formula>
    </cfRule>
  </conditionalFormatting>
  <conditionalFormatting sqref="CL42">
    <cfRule type="cellIs" dxfId="36085" priority="6758" operator="equal">
      <formula>#REF!</formula>
    </cfRule>
  </conditionalFormatting>
  <conditionalFormatting sqref="CM42">
    <cfRule type="cellIs" dxfId="36084" priority="6759" operator="equal">
      <formula>#REF!</formula>
    </cfRule>
  </conditionalFormatting>
  <conditionalFormatting sqref="CK42">
    <cfRule type="cellIs" dxfId="36083" priority="6760" operator="greaterThan">
      <formula>#REF!</formula>
    </cfRule>
  </conditionalFormatting>
  <conditionalFormatting sqref="CL42">
    <cfRule type="cellIs" dxfId="36082" priority="6761" operator="greaterThan">
      <formula>#REF!</formula>
    </cfRule>
  </conditionalFormatting>
  <conditionalFormatting sqref="CM42">
    <cfRule type="cellIs" dxfId="36081" priority="6762" operator="greaterThan">
      <formula>#REF!</formula>
    </cfRule>
  </conditionalFormatting>
  <conditionalFormatting sqref="DR5">
    <cfRule type="cellIs" dxfId="36080" priority="7072" operator="equal">
      <formula>#REF!</formula>
    </cfRule>
  </conditionalFormatting>
  <conditionalFormatting sqref="DR5">
    <cfRule type="cellIs" dxfId="36079" priority="7073" operator="greaterThan">
      <formula>#REF!</formula>
    </cfRule>
  </conditionalFormatting>
  <conditionalFormatting sqref="DR1">
    <cfRule type="cellIs" dxfId="36078" priority="7069" operator="equal">
      <formula>#REF!</formula>
    </cfRule>
  </conditionalFormatting>
  <conditionalFormatting sqref="DR1">
    <cfRule type="cellIs" dxfId="36077" priority="7070" operator="greaterThan">
      <formula>#REF!</formula>
    </cfRule>
  </conditionalFormatting>
  <conditionalFormatting sqref="DR6">
    <cfRule type="cellIs" dxfId="36076" priority="7066" operator="equal">
      <formula>#REF!</formula>
    </cfRule>
  </conditionalFormatting>
  <conditionalFormatting sqref="DR6">
    <cfRule type="cellIs" dxfId="36075" priority="7067" operator="greaterThan">
      <formula>#REF!</formula>
    </cfRule>
  </conditionalFormatting>
  <conditionalFormatting sqref="DR2">
    <cfRule type="cellIs" dxfId="36074" priority="7063" operator="equal">
      <formula>#REF!</formula>
    </cfRule>
  </conditionalFormatting>
  <conditionalFormatting sqref="DR2">
    <cfRule type="cellIs" dxfId="36073" priority="7064" operator="greaterThan">
      <formula>#REF!</formula>
    </cfRule>
  </conditionalFormatting>
  <conditionalFormatting sqref="DR15">
    <cfRule type="cellIs" dxfId="36072" priority="7060" operator="equal">
      <formula>#REF!</formula>
    </cfRule>
  </conditionalFormatting>
  <conditionalFormatting sqref="DR15">
    <cfRule type="cellIs" dxfId="36071" priority="7061" operator="greaterThan">
      <formula>#REF!</formula>
    </cfRule>
  </conditionalFormatting>
  <conditionalFormatting sqref="DR60:DR76">
    <cfRule type="cellIs" dxfId="36070" priority="7057" operator="equal">
      <formula>#REF!</formula>
    </cfRule>
  </conditionalFormatting>
  <conditionalFormatting sqref="DR60:DR76">
    <cfRule type="cellIs" dxfId="36069" priority="7058" operator="greaterThan">
      <formula>#REF!</formula>
    </cfRule>
  </conditionalFormatting>
  <conditionalFormatting sqref="DR60">
    <cfRule type="cellIs" dxfId="36068" priority="7054" operator="equal">
      <formula>#REF!</formula>
    </cfRule>
  </conditionalFormatting>
  <conditionalFormatting sqref="DR60">
    <cfRule type="cellIs" dxfId="36067" priority="7055" operator="greaterThan">
      <formula>#REF!</formula>
    </cfRule>
  </conditionalFormatting>
  <conditionalFormatting sqref="DR23:DR24">
    <cfRule type="cellIs" dxfId="36066" priority="7051" operator="equal">
      <formula>#REF!</formula>
    </cfRule>
  </conditionalFormatting>
  <conditionalFormatting sqref="DR23:DR24">
    <cfRule type="cellIs" dxfId="36065" priority="7052" operator="greaterThan">
      <formula>#REF!</formula>
    </cfRule>
  </conditionalFormatting>
  <conditionalFormatting sqref="DR77">
    <cfRule type="cellIs" dxfId="36064" priority="7048" operator="equal">
      <formula>#REF!</formula>
    </cfRule>
  </conditionalFormatting>
  <conditionalFormatting sqref="DR77">
    <cfRule type="cellIs" dxfId="36063" priority="7049" operator="greaterThan">
      <formula>#REF!</formula>
    </cfRule>
  </conditionalFormatting>
  <conditionalFormatting sqref="DR14">
    <cfRule type="cellIs" dxfId="36062" priority="7045" operator="equal">
      <formula>#REF!</formula>
    </cfRule>
  </conditionalFormatting>
  <conditionalFormatting sqref="DR14">
    <cfRule type="cellIs" dxfId="36061" priority="7046" operator="greaterThan">
      <formula>#REF!</formula>
    </cfRule>
  </conditionalFormatting>
  <conditionalFormatting sqref="DR32:DR33">
    <cfRule type="cellIs" dxfId="36060" priority="7042" operator="equal">
      <formula>#REF!</formula>
    </cfRule>
  </conditionalFormatting>
  <conditionalFormatting sqref="DR32:DR33">
    <cfRule type="cellIs" dxfId="36059" priority="7043" operator="greaterThan">
      <formula>#REF!</formula>
    </cfRule>
  </conditionalFormatting>
  <conditionalFormatting sqref="DR41:DR42">
    <cfRule type="cellIs" dxfId="36058" priority="7039" operator="equal">
      <formula>#REF!</formula>
    </cfRule>
  </conditionalFormatting>
  <conditionalFormatting sqref="DR41:DR42">
    <cfRule type="cellIs" dxfId="36057" priority="7040" operator="greaterThan">
      <formula>#REF!</formula>
    </cfRule>
  </conditionalFormatting>
  <conditionalFormatting sqref="DC23:DO24">
    <cfRule type="cellIs" dxfId="36056" priority="6754" operator="equal">
      <formula>$CD23</formula>
    </cfRule>
  </conditionalFormatting>
  <conditionalFormatting sqref="DC23:DO24">
    <cfRule type="cellIs" dxfId="36055" priority="6755" operator="greaterThan">
      <formula>$CD23</formula>
    </cfRule>
  </conditionalFormatting>
  <conditionalFormatting sqref="DC23:DO24">
    <cfRule type="cellIs" dxfId="36054" priority="6753" operator="equal">
      <formula>" "</formula>
    </cfRule>
  </conditionalFormatting>
  <conditionalFormatting sqref="DC15:DO15">
    <cfRule type="cellIs" dxfId="36053" priority="6752" operator="equal">
      <formula>" "</formula>
    </cfRule>
  </conditionalFormatting>
  <conditionalFormatting sqref="DC14:DO14">
    <cfRule type="cellIs" dxfId="36052" priority="6751" operator="equal">
      <formula>" "</formula>
    </cfRule>
  </conditionalFormatting>
  <conditionalFormatting sqref="DC32:DO33">
    <cfRule type="cellIs" dxfId="36051" priority="6750" operator="equal">
      <formula>" "</formula>
    </cfRule>
  </conditionalFormatting>
  <conditionalFormatting sqref="DC41:DO42">
    <cfRule type="cellIs" dxfId="36050" priority="6749" operator="equal">
      <formula>" "</formula>
    </cfRule>
  </conditionalFormatting>
  <conditionalFormatting sqref="CJ8:CJ12">
    <cfRule type="cellIs" dxfId="36049" priority="6747" operator="equal">
      <formula>#REF!</formula>
    </cfRule>
  </conditionalFormatting>
  <conditionalFormatting sqref="CJ8:CJ12">
    <cfRule type="cellIs" dxfId="36048" priority="6748" operator="greaterThan">
      <formula>#REF!</formula>
    </cfRule>
  </conditionalFormatting>
  <conditionalFormatting sqref="CH8:CJ12">
    <cfRule type="cellIs" dxfId="36047" priority="6727" operator="equal">
      <formula>#REF!</formula>
    </cfRule>
  </conditionalFormatting>
  <conditionalFormatting sqref="CH8:CJ12">
    <cfRule type="cellIs" dxfId="36046" priority="6728" operator="greaterThan">
      <formula>#REF!</formula>
    </cfRule>
  </conditionalFormatting>
  <conditionalFormatting sqref="CH16:CJ21">
    <cfRule type="cellIs" dxfId="36045" priority="6724" operator="equal">
      <formula>" "</formula>
    </cfRule>
  </conditionalFormatting>
  <conditionalFormatting sqref="CH16:CJ21">
    <cfRule type="cellIs" dxfId="36044" priority="6725" operator="equal">
      <formula>#REF!</formula>
    </cfRule>
  </conditionalFormatting>
  <conditionalFormatting sqref="CH16:CJ21">
    <cfRule type="cellIs" dxfId="36043" priority="6726" operator="greaterThan">
      <formula>#REF!</formula>
    </cfRule>
  </conditionalFormatting>
  <conditionalFormatting sqref="CH25:CJ30">
    <cfRule type="cellIs" dxfId="36042" priority="6721" operator="equal">
      <formula>" "</formula>
    </cfRule>
  </conditionalFormatting>
  <conditionalFormatting sqref="CH25:CJ30">
    <cfRule type="cellIs" dxfId="36041" priority="6722" operator="equal">
      <formula>#REF!</formula>
    </cfRule>
  </conditionalFormatting>
  <conditionalFormatting sqref="CH25:CJ30">
    <cfRule type="cellIs" dxfId="36040" priority="6723" operator="greaterThan">
      <formula>#REF!</formula>
    </cfRule>
  </conditionalFormatting>
  <conditionalFormatting sqref="CH34:CJ39">
    <cfRule type="cellIs" dxfId="36039" priority="6718" operator="equal">
      <formula>" "</formula>
    </cfRule>
  </conditionalFormatting>
  <conditionalFormatting sqref="CH34:CJ39">
    <cfRule type="cellIs" dxfId="36038" priority="6719" operator="equal">
      <formula>#REF!</formula>
    </cfRule>
  </conditionalFormatting>
  <conditionalFormatting sqref="CH34:CJ39">
    <cfRule type="cellIs" dxfId="36037" priority="6720" operator="greaterThan">
      <formula>#REF!</formula>
    </cfRule>
  </conditionalFormatting>
  <conditionalFormatting sqref="CH43:CJ48">
    <cfRule type="cellIs" dxfId="36036" priority="6715" operator="equal">
      <formula>" "</formula>
    </cfRule>
  </conditionalFormatting>
  <conditionalFormatting sqref="CH43:CJ48">
    <cfRule type="cellIs" dxfId="36035" priority="6716" operator="equal">
      <formula>#REF!</formula>
    </cfRule>
  </conditionalFormatting>
  <conditionalFormatting sqref="CH43:CJ48">
    <cfRule type="cellIs" dxfId="36034" priority="6717" operator="greaterThan">
      <formula>#REF!</formula>
    </cfRule>
  </conditionalFormatting>
  <conditionalFormatting sqref="CG8:CG12">
    <cfRule type="cellIs" dxfId="36033" priority="6710" operator="equal">
      <formula>#REF!</formula>
    </cfRule>
  </conditionalFormatting>
  <conditionalFormatting sqref="CG8:CG12">
    <cfRule type="cellIs" dxfId="36032" priority="6711" operator="greaterThan">
      <formula>#REF!</formula>
    </cfRule>
  </conditionalFormatting>
  <conditionalFormatting sqref="CG16:CG21">
    <cfRule type="cellIs" dxfId="36031" priority="6707" operator="equal">
      <formula>" "</formula>
    </cfRule>
  </conditionalFormatting>
  <conditionalFormatting sqref="CG16:CG21">
    <cfRule type="cellIs" dxfId="36030" priority="6708" operator="equal">
      <formula>#REF!</formula>
    </cfRule>
  </conditionalFormatting>
  <conditionalFormatting sqref="CG16:CG21">
    <cfRule type="cellIs" dxfId="36029" priority="6709" operator="greaterThan">
      <formula>#REF!</formula>
    </cfRule>
  </conditionalFormatting>
  <conditionalFormatting sqref="CG25:CG30">
    <cfRule type="cellIs" dxfId="36028" priority="6704" operator="equal">
      <formula>" "</formula>
    </cfRule>
  </conditionalFormatting>
  <conditionalFormatting sqref="CG25:CG30">
    <cfRule type="cellIs" dxfId="36027" priority="6705" operator="equal">
      <formula>#REF!</formula>
    </cfRule>
  </conditionalFormatting>
  <conditionalFormatting sqref="CG25:CG30">
    <cfRule type="cellIs" dxfId="36026" priority="6706" operator="greaterThan">
      <formula>#REF!</formula>
    </cfRule>
  </conditionalFormatting>
  <conditionalFormatting sqref="CG34:CG39">
    <cfRule type="cellIs" dxfId="36025" priority="6701" operator="equal">
      <formula>" "</formula>
    </cfRule>
  </conditionalFormatting>
  <conditionalFormatting sqref="CG34:CG39">
    <cfRule type="cellIs" dxfId="36024" priority="6702" operator="equal">
      <formula>#REF!</formula>
    </cfRule>
  </conditionalFormatting>
  <conditionalFormatting sqref="CG34:CG39">
    <cfRule type="cellIs" dxfId="36023" priority="6703" operator="greaterThan">
      <formula>#REF!</formula>
    </cfRule>
  </conditionalFormatting>
  <conditionalFormatting sqref="CG43:CG48">
    <cfRule type="cellIs" dxfId="36022" priority="6698" operator="equal">
      <formula>" "</formula>
    </cfRule>
  </conditionalFormatting>
  <conditionalFormatting sqref="CG43:CG48">
    <cfRule type="cellIs" dxfId="36021" priority="6699" operator="equal">
      <formula>#REF!</formula>
    </cfRule>
  </conditionalFormatting>
  <conditionalFormatting sqref="CG43:CG48">
    <cfRule type="cellIs" dxfId="36020" priority="6700" operator="greaterThan">
      <formula>#REF!</formula>
    </cfRule>
  </conditionalFormatting>
  <conditionalFormatting sqref="CY1:CY4">
    <cfRule type="cellIs" dxfId="36019" priority="6696" operator="equal">
      <formula>$CD1</formula>
    </cfRule>
  </conditionalFormatting>
  <conditionalFormatting sqref="CY1:CY4">
    <cfRule type="cellIs" dxfId="36018" priority="6697" operator="greaterThan">
      <formula>$CD1</formula>
    </cfRule>
  </conditionalFormatting>
  <conditionalFormatting sqref="CY1:CY4">
    <cfRule type="cellIs" dxfId="36017" priority="6695" operator="equal">
      <formula>" "</formula>
    </cfRule>
  </conditionalFormatting>
  <conditionalFormatting sqref="CD1:CM1 CP1">
    <cfRule type="cellIs" dxfId="36016" priority="6686" operator="equal">
      <formula>" "</formula>
    </cfRule>
  </conditionalFormatting>
  <conditionalFormatting sqref="BZ1:CC1">
    <cfRule type="cellIs" dxfId="36015" priority="6687" operator="equal">
      <formula>$CD1</formula>
    </cfRule>
  </conditionalFormatting>
  <conditionalFormatting sqref="BZ1:CC1">
    <cfRule type="cellIs" dxfId="36014" priority="6688" operator="greaterThan">
      <formula>$CD1</formula>
    </cfRule>
  </conditionalFormatting>
  <conditionalFormatting sqref="BZ1:CC1 CO1">
    <cfRule type="cellIs" dxfId="36013" priority="6685" operator="equal">
      <formula>" "</formula>
    </cfRule>
  </conditionalFormatting>
  <conditionalFormatting sqref="AC1">
    <cfRule type="cellIs" dxfId="36012" priority="6684" operator="equal">
      <formula>" "</formula>
    </cfRule>
  </conditionalFormatting>
  <conditionalFormatting sqref="AD1:AE1">
    <cfRule type="cellIs" dxfId="36011" priority="6683" operator="equal">
      <formula>" "</formula>
    </cfRule>
  </conditionalFormatting>
  <conditionalFormatting sqref="CD1:CM1">
    <cfRule type="cellIs" dxfId="36010" priority="6681" operator="equal">
      <formula>#REF!</formula>
    </cfRule>
  </conditionalFormatting>
  <conditionalFormatting sqref="CD1:CM1">
    <cfRule type="cellIs" dxfId="36009" priority="6682" operator="greaterThan">
      <formula>#REF!</formula>
    </cfRule>
  </conditionalFormatting>
  <conditionalFormatting sqref="CQ1">
    <cfRule type="cellIs" dxfId="36008" priority="6675" operator="greaterThan">
      <formula>#REF!</formula>
    </cfRule>
  </conditionalFormatting>
  <conditionalFormatting sqref="AF6:AG6">
    <cfRule type="cellIs" dxfId="36007" priority="6523" operator="equal">
      <formula>$CD6</formula>
    </cfRule>
  </conditionalFormatting>
  <conditionalFormatting sqref="AF6:AG6">
    <cfRule type="cellIs" dxfId="36006" priority="6524" operator="greaterThan">
      <formula>$CD6</formula>
    </cfRule>
  </conditionalFormatting>
  <conditionalFormatting sqref="AH6:AI6">
    <cfRule type="cellIs" dxfId="36005" priority="6503" operator="equal">
      <formula>$CD6</formula>
    </cfRule>
  </conditionalFormatting>
  <conditionalFormatting sqref="AH6:AI6">
    <cfRule type="cellIs" dxfId="36004" priority="6504" operator="greaterThan">
      <formula>$CD6</formula>
    </cfRule>
  </conditionalFormatting>
  <conditionalFormatting sqref="AJ6:BA6">
    <cfRule type="cellIs" dxfId="36003" priority="6483" operator="equal">
      <formula>$CD6</formula>
    </cfRule>
  </conditionalFormatting>
  <conditionalFormatting sqref="AJ6:BA6">
    <cfRule type="cellIs" dxfId="36002" priority="6484" operator="greaterThan">
      <formula>$CD6</formula>
    </cfRule>
  </conditionalFormatting>
  <conditionalFormatting sqref="BD6:BW6">
    <cfRule type="cellIs" dxfId="36001" priority="6463" operator="equal">
      <formula>$CD6</formula>
    </cfRule>
  </conditionalFormatting>
  <conditionalFormatting sqref="BD6:BW6">
    <cfRule type="cellIs" dxfId="36000" priority="6464" operator="greaterThan">
      <formula>$CD6</formula>
    </cfRule>
  </conditionalFormatting>
  <conditionalFormatting sqref="BB16:BB21">
    <cfRule type="containsText" dxfId="35999" priority="5474" operator="containsText" text="08.30 – 14.30">
      <formula>NOT(ISERROR(SEARCH("08.30 – 14.30",BB16)))</formula>
    </cfRule>
    <cfRule type="containsText" dxfId="35998" priority="5475" operator="containsText" text="09:30 – 18.30">
      <formula>NOT(ISERROR(SEARCH("09:30 – 18.30",BB16)))</formula>
    </cfRule>
    <cfRule type="containsText" dxfId="35997" priority="5476" operator="containsText" text="10.30 – 18.30">
      <formula>NOT(ISERROR(SEARCH("10.30 – 18.30",BB16)))</formula>
    </cfRule>
    <cfRule type="containsText" dxfId="35996" priority="5477" operator="containsText" text="09.30 – 18.30">
      <formula>NOT(ISERROR(SEARCH("09.30 – 18.30",BB16)))</formula>
    </cfRule>
    <cfRule type="containsText" dxfId="35995" priority="5478" operator="containsText" text="09.00 – 13:00">
      <formula>NOT(ISERROR(SEARCH("09.00 – 13:00",BB16)))</formula>
    </cfRule>
    <cfRule type="containsText" dxfId="35994" priority="5479" operator="containsText" text="08.30 – 16.30">
      <formula>NOT(ISERROR(SEARCH("08.30 – 16.30",BB16)))</formula>
    </cfRule>
    <cfRule type="containsText" dxfId="35993" priority="5480" operator="containsText" text="08:30 – 17.30">
      <formula>NOT(ISERROR(SEARCH("08:30 – 17.30",BB16)))</formula>
    </cfRule>
    <cfRule type="containsText" dxfId="35992" priority="5481" operator="containsText" text="08.30 – 17.30">
      <formula>NOT(ISERROR(SEARCH("08.30 – 17.30",BB16)))</formula>
    </cfRule>
    <cfRule type="containsText" dxfId="35991" priority="5482" operator="containsText" text="09.00 – 18.00">
      <formula>NOT(ISERROR(SEARCH("09.00 – 18.00",BB16)))</formula>
    </cfRule>
    <cfRule type="containsText" dxfId="35990" priority="5483" operator="containsText" text="09.00 – 13.00">
      <formula>NOT(ISERROR(SEARCH("09.00 – 13.00",BB16)))</formula>
    </cfRule>
    <cfRule type="containsText" dxfId="35989" priority="5484" operator="containsText" text="11.30 – 19.30">
      <formula>NOT(ISERROR(SEARCH("11.30 – 19.30",BB16)))</formula>
    </cfRule>
    <cfRule type="containsText" dxfId="35988" priority="5485" operator="containsText" text="10.30 – 19.30">
      <formula>NOT(ISERROR(SEARCH("10.30 – 19.30",BB16)))</formula>
    </cfRule>
    <cfRule type="containsText" dxfId="35987" priority="5486" operator="containsText" text="09.00 – 15.00">
      <formula>NOT(ISERROR(SEARCH("09.00 – 15.00",BB16)))</formula>
    </cfRule>
    <cfRule type="containsText" dxfId="35986" priority="5487" operator="containsText" text="12:30">
      <formula>NOT(ISERROR(SEARCH("12:30",BB16)))</formula>
    </cfRule>
    <cfRule type="containsText" dxfId="35985" priority="5488" operator="containsText" text="13:30">
      <formula>NOT(ISERROR(SEARCH("13:30",BB16)))</formula>
    </cfRule>
    <cfRule type="containsText" dxfId="35984" priority="5489" operator="containsText" text="FESTIVITÁ">
      <formula>NOT(ISERROR(SEARCH("FESTIVITÁ",BB16)))</formula>
    </cfRule>
    <cfRule type="cellIs" dxfId="35983" priority="5490" operator="equal">
      <formula>"DOMENICA"</formula>
    </cfRule>
  </conditionalFormatting>
  <conditionalFormatting sqref="BB16:BB21">
    <cfRule type="iconSet" priority="5473">
      <iconSet iconSet="3Symbols2">
        <cfvo type="percent" val="0"/>
        <cfvo type="percent" val="0"/>
        <cfvo type="formula" val="TODAY()" gte="0"/>
      </iconSet>
    </cfRule>
  </conditionalFormatting>
  <conditionalFormatting sqref="BB25:BB30">
    <cfRule type="containsText" dxfId="35982" priority="5456" operator="containsText" text="08.30 – 14.30">
      <formula>NOT(ISERROR(SEARCH("08.30 – 14.30",BB25)))</formula>
    </cfRule>
    <cfRule type="containsText" dxfId="35981" priority="5457" operator="containsText" text="09:30 – 18.30">
      <formula>NOT(ISERROR(SEARCH("09:30 – 18.30",BB25)))</formula>
    </cfRule>
    <cfRule type="containsText" dxfId="35980" priority="5458" operator="containsText" text="10.30 – 18.30">
      <formula>NOT(ISERROR(SEARCH("10.30 – 18.30",BB25)))</formula>
    </cfRule>
    <cfRule type="containsText" dxfId="35979" priority="5459" operator="containsText" text="09.30 – 18.30">
      <formula>NOT(ISERROR(SEARCH("09.30 – 18.30",BB25)))</formula>
    </cfRule>
    <cfRule type="containsText" dxfId="35978" priority="5460" operator="containsText" text="09.00 – 13:00">
      <formula>NOT(ISERROR(SEARCH("09.00 – 13:00",BB25)))</formula>
    </cfRule>
    <cfRule type="containsText" dxfId="35977" priority="5461" operator="containsText" text="08.30 – 16.30">
      <formula>NOT(ISERROR(SEARCH("08.30 – 16.30",BB25)))</formula>
    </cfRule>
    <cfRule type="containsText" dxfId="35976" priority="5462" operator="containsText" text="08:30 – 17.30">
      <formula>NOT(ISERROR(SEARCH("08:30 – 17.30",BB25)))</formula>
    </cfRule>
    <cfRule type="containsText" dxfId="35975" priority="5463" operator="containsText" text="08.30 – 17.30">
      <formula>NOT(ISERROR(SEARCH("08.30 – 17.30",BB25)))</formula>
    </cfRule>
    <cfRule type="containsText" dxfId="35974" priority="5464" operator="containsText" text="09.00 – 18.00">
      <formula>NOT(ISERROR(SEARCH("09.00 – 18.00",BB25)))</formula>
    </cfRule>
    <cfRule type="containsText" dxfId="35973" priority="5465" operator="containsText" text="09.00 – 13.00">
      <formula>NOT(ISERROR(SEARCH("09.00 – 13.00",BB25)))</formula>
    </cfRule>
    <cfRule type="containsText" dxfId="35972" priority="5466" operator="containsText" text="11.30 – 19.30">
      <formula>NOT(ISERROR(SEARCH("11.30 – 19.30",BB25)))</formula>
    </cfRule>
    <cfRule type="containsText" dxfId="35971" priority="5467" operator="containsText" text="10.30 – 19.30">
      <formula>NOT(ISERROR(SEARCH("10.30 – 19.30",BB25)))</formula>
    </cfRule>
    <cfRule type="containsText" dxfId="35970" priority="5468" operator="containsText" text="09.00 – 15.00">
      <formula>NOT(ISERROR(SEARCH("09.00 – 15.00",BB25)))</formula>
    </cfRule>
    <cfRule type="containsText" dxfId="35969" priority="5469" operator="containsText" text="12:30">
      <formula>NOT(ISERROR(SEARCH("12:30",BB25)))</formula>
    </cfRule>
    <cfRule type="containsText" dxfId="35968" priority="5470" operator="containsText" text="13:30">
      <formula>NOT(ISERROR(SEARCH("13:30",BB25)))</formula>
    </cfRule>
    <cfRule type="containsText" dxfId="35967" priority="5471" operator="containsText" text="FESTIVITÁ">
      <formula>NOT(ISERROR(SEARCH("FESTIVITÁ",BB25)))</formula>
    </cfRule>
    <cfRule type="cellIs" dxfId="35966" priority="5472" operator="equal">
      <formula>"DOMENICA"</formula>
    </cfRule>
  </conditionalFormatting>
  <conditionalFormatting sqref="BB25:BB30">
    <cfRule type="iconSet" priority="5455">
      <iconSet iconSet="3Symbols2">
        <cfvo type="percent" val="0"/>
        <cfvo type="percent" val="0"/>
        <cfvo type="formula" val="TODAY()" gte="0"/>
      </iconSet>
    </cfRule>
  </conditionalFormatting>
  <conditionalFormatting sqref="CQ16:CQ21">
    <cfRule type="containsText" dxfId="35965" priority="4268" operator="containsText" text="08.30 – 14.30">
      <formula>NOT(ISERROR(SEARCH("08.30 – 14.30",CQ16)))</formula>
    </cfRule>
    <cfRule type="containsText" dxfId="35964" priority="4269" operator="containsText" text="09:30 – 18.30">
      <formula>NOT(ISERROR(SEARCH("09:30 – 18.30",CQ16)))</formula>
    </cfRule>
    <cfRule type="containsText" dxfId="35963" priority="4270" operator="containsText" text="10.30 – 18.30">
      <formula>NOT(ISERROR(SEARCH("10.30 – 18.30",CQ16)))</formula>
    </cfRule>
    <cfRule type="containsText" dxfId="35962" priority="4271" operator="containsText" text="09.30 – 18.30">
      <formula>NOT(ISERROR(SEARCH("09.30 – 18.30",CQ16)))</formula>
    </cfRule>
    <cfRule type="containsText" dxfId="35961" priority="4272" operator="containsText" text="09.00 – 13:00">
      <formula>NOT(ISERROR(SEARCH("09.00 – 13:00",CQ16)))</formula>
    </cfRule>
    <cfRule type="containsText" dxfId="35960" priority="4273" operator="containsText" text="08.30 – 16.30">
      <formula>NOT(ISERROR(SEARCH("08.30 – 16.30",CQ16)))</formula>
    </cfRule>
    <cfRule type="containsText" dxfId="35959" priority="4274" operator="containsText" text="08:30 – 17.30">
      <formula>NOT(ISERROR(SEARCH("08:30 – 17.30",CQ16)))</formula>
    </cfRule>
    <cfRule type="containsText" dxfId="35958" priority="4275" operator="containsText" text="08.30 – 17.30">
      <formula>NOT(ISERROR(SEARCH("08.30 – 17.30",CQ16)))</formula>
    </cfRule>
    <cfRule type="containsText" dxfId="35957" priority="4276" operator="containsText" text="09.00 – 18.00">
      <formula>NOT(ISERROR(SEARCH("09.00 – 18.00",CQ16)))</formula>
    </cfRule>
    <cfRule type="containsText" dxfId="35956" priority="4277" operator="containsText" text="09.00 – 13.00">
      <formula>NOT(ISERROR(SEARCH("09.00 – 13.00",CQ16)))</formula>
    </cfRule>
    <cfRule type="containsText" dxfId="35955" priority="4278" operator="containsText" text="11.30 – 19.30">
      <formula>NOT(ISERROR(SEARCH("11.30 – 19.30",CQ16)))</formula>
    </cfRule>
    <cfRule type="containsText" dxfId="35954" priority="4279" operator="containsText" text="10.30 – 19.30">
      <formula>NOT(ISERROR(SEARCH("10.30 – 19.30",CQ16)))</formula>
    </cfRule>
    <cfRule type="containsText" dxfId="35953" priority="4280" operator="containsText" text="09.00 – 15.00">
      <formula>NOT(ISERROR(SEARCH("09.00 – 15.00",CQ16)))</formula>
    </cfRule>
    <cfRule type="containsText" dxfId="35952" priority="4281" operator="containsText" text="12:30">
      <formula>NOT(ISERROR(SEARCH("12:30",CQ16)))</formula>
    </cfRule>
    <cfRule type="containsText" dxfId="35951" priority="4282" operator="containsText" text="13:30">
      <formula>NOT(ISERROR(SEARCH("13:30",CQ16)))</formula>
    </cfRule>
    <cfRule type="containsText" dxfId="35950" priority="4283" operator="containsText" text="FESTIVITÁ">
      <formula>NOT(ISERROR(SEARCH("FESTIVITÁ",CQ16)))</formula>
    </cfRule>
    <cfRule type="cellIs" dxfId="35949" priority="4284" operator="equal">
      <formula>"DOMENICA"</formula>
    </cfRule>
  </conditionalFormatting>
  <conditionalFormatting sqref="CQ16:CQ21">
    <cfRule type="iconSet" priority="4267">
      <iconSet iconSet="3Symbols2">
        <cfvo type="percent" val="0"/>
        <cfvo type="percent" val="0"/>
        <cfvo type="formula" val="TODAY()" gte="0"/>
      </iconSet>
    </cfRule>
  </conditionalFormatting>
  <conditionalFormatting sqref="BV16:BV21">
    <cfRule type="containsText" dxfId="35948" priority="4250" operator="containsText" text="08.30 – 14.30">
      <formula>NOT(ISERROR(SEARCH("08.30 – 14.30",BV16)))</formula>
    </cfRule>
    <cfRule type="containsText" dxfId="35947" priority="4251" operator="containsText" text="09:30 – 18.30">
      <formula>NOT(ISERROR(SEARCH("09:30 – 18.30",BV16)))</formula>
    </cfRule>
    <cfRule type="containsText" dxfId="35946" priority="4252" operator="containsText" text="10.30 – 18.30">
      <formula>NOT(ISERROR(SEARCH("10.30 – 18.30",BV16)))</formula>
    </cfRule>
    <cfRule type="containsText" dxfId="35945" priority="4253" operator="containsText" text="09.30 – 18.30">
      <formula>NOT(ISERROR(SEARCH("09.30 – 18.30",BV16)))</formula>
    </cfRule>
    <cfRule type="containsText" dxfId="35944" priority="4254" operator="containsText" text="09.00 – 13:00">
      <formula>NOT(ISERROR(SEARCH("09.00 – 13:00",BV16)))</formula>
    </cfRule>
    <cfRule type="containsText" dxfId="35943" priority="4255" operator="containsText" text="08.30 – 16.30">
      <formula>NOT(ISERROR(SEARCH("08.30 – 16.30",BV16)))</formula>
    </cfRule>
    <cfRule type="containsText" dxfId="35942" priority="4256" operator="containsText" text="08:30 – 17.30">
      <formula>NOT(ISERROR(SEARCH("08:30 – 17.30",BV16)))</formula>
    </cfRule>
    <cfRule type="containsText" dxfId="35941" priority="4257" operator="containsText" text="08.30 – 17.30">
      <formula>NOT(ISERROR(SEARCH("08.30 – 17.30",BV16)))</formula>
    </cfRule>
    <cfRule type="containsText" dxfId="35940" priority="4258" operator="containsText" text="09.00 – 18.00">
      <formula>NOT(ISERROR(SEARCH("09.00 – 18.00",BV16)))</formula>
    </cfRule>
    <cfRule type="containsText" dxfId="35939" priority="4259" operator="containsText" text="09.00 – 13.00">
      <formula>NOT(ISERROR(SEARCH("09.00 – 13.00",BV16)))</formula>
    </cfRule>
    <cfRule type="containsText" dxfId="35938" priority="4260" operator="containsText" text="11.30 – 19.30">
      <formula>NOT(ISERROR(SEARCH("11.30 – 19.30",BV16)))</formula>
    </cfRule>
    <cfRule type="containsText" dxfId="35937" priority="4261" operator="containsText" text="10.30 – 19.30">
      <formula>NOT(ISERROR(SEARCH("10.30 – 19.30",BV16)))</formula>
    </cfRule>
    <cfRule type="containsText" dxfId="35936" priority="4262" operator="containsText" text="09.00 – 15.00">
      <formula>NOT(ISERROR(SEARCH("09.00 – 15.00",BV16)))</formula>
    </cfRule>
    <cfRule type="containsText" dxfId="35935" priority="4263" operator="containsText" text="12:30">
      <formula>NOT(ISERROR(SEARCH("12:30",BV16)))</formula>
    </cfRule>
    <cfRule type="containsText" dxfId="35934" priority="4264" operator="containsText" text="13:30">
      <formula>NOT(ISERROR(SEARCH("13:30",BV16)))</formula>
    </cfRule>
    <cfRule type="containsText" dxfId="35933" priority="4265" operator="containsText" text="FESTIVITÁ">
      <formula>NOT(ISERROR(SEARCH("FESTIVITÁ",BV16)))</formula>
    </cfRule>
    <cfRule type="cellIs" dxfId="35932" priority="4266" operator="equal">
      <formula>"DOMENICA"</formula>
    </cfRule>
  </conditionalFormatting>
  <conditionalFormatting sqref="BV16:BV21">
    <cfRule type="iconSet" priority="4249">
      <iconSet iconSet="3Symbols2">
        <cfvo type="percent" val="0"/>
        <cfvo type="percent" val="0"/>
        <cfvo type="formula" val="TODAY()" gte="0"/>
      </iconSet>
    </cfRule>
  </conditionalFormatting>
  <conditionalFormatting sqref="BT16:BT21">
    <cfRule type="containsText" dxfId="35931" priority="4232" operator="containsText" text="08.30 – 14.30">
      <formula>NOT(ISERROR(SEARCH("08.30 – 14.30",BT16)))</formula>
    </cfRule>
    <cfRule type="containsText" dxfId="35930" priority="4233" operator="containsText" text="09:30 – 18.30">
      <formula>NOT(ISERROR(SEARCH("09:30 – 18.30",BT16)))</formula>
    </cfRule>
    <cfRule type="containsText" dxfId="35929" priority="4234" operator="containsText" text="10.30 – 18.30">
      <formula>NOT(ISERROR(SEARCH("10.30 – 18.30",BT16)))</formula>
    </cfRule>
    <cfRule type="containsText" dxfId="35928" priority="4235" operator="containsText" text="09.30 – 18.30">
      <formula>NOT(ISERROR(SEARCH("09.30 – 18.30",BT16)))</formula>
    </cfRule>
    <cfRule type="containsText" dxfId="35927" priority="4236" operator="containsText" text="09.00 – 13:00">
      <formula>NOT(ISERROR(SEARCH("09.00 – 13:00",BT16)))</formula>
    </cfRule>
    <cfRule type="containsText" dxfId="35926" priority="4237" operator="containsText" text="08.30 – 16.30">
      <formula>NOT(ISERROR(SEARCH("08.30 – 16.30",BT16)))</formula>
    </cfRule>
    <cfRule type="containsText" dxfId="35925" priority="4238" operator="containsText" text="08:30 – 17.30">
      <formula>NOT(ISERROR(SEARCH("08:30 – 17.30",BT16)))</formula>
    </cfRule>
    <cfRule type="containsText" dxfId="35924" priority="4239" operator="containsText" text="08.30 – 17.30">
      <formula>NOT(ISERROR(SEARCH("08.30 – 17.30",BT16)))</formula>
    </cfRule>
    <cfRule type="containsText" dxfId="35923" priority="4240" operator="containsText" text="09.00 – 18.00">
      <formula>NOT(ISERROR(SEARCH("09.00 – 18.00",BT16)))</formula>
    </cfRule>
    <cfRule type="containsText" dxfId="35922" priority="4241" operator="containsText" text="09.00 – 13.00">
      <formula>NOT(ISERROR(SEARCH("09.00 – 13.00",BT16)))</formula>
    </cfRule>
    <cfRule type="containsText" dxfId="35921" priority="4242" operator="containsText" text="11.30 – 19.30">
      <formula>NOT(ISERROR(SEARCH("11.30 – 19.30",BT16)))</formula>
    </cfRule>
    <cfRule type="containsText" dxfId="35920" priority="4243" operator="containsText" text="10.30 – 19.30">
      <formula>NOT(ISERROR(SEARCH("10.30 – 19.30",BT16)))</formula>
    </cfRule>
    <cfRule type="containsText" dxfId="35919" priority="4244" operator="containsText" text="09.00 – 15.00">
      <formula>NOT(ISERROR(SEARCH("09.00 – 15.00",BT16)))</formula>
    </cfRule>
    <cfRule type="containsText" dxfId="35918" priority="4245" operator="containsText" text="12:30">
      <formula>NOT(ISERROR(SEARCH("12:30",BT16)))</formula>
    </cfRule>
    <cfRule type="containsText" dxfId="35917" priority="4246" operator="containsText" text="13:30">
      <formula>NOT(ISERROR(SEARCH("13:30",BT16)))</formula>
    </cfRule>
    <cfRule type="containsText" dxfId="35916" priority="4247" operator="containsText" text="FESTIVITÁ">
      <formula>NOT(ISERROR(SEARCH("FESTIVITÁ",BT16)))</formula>
    </cfRule>
    <cfRule type="cellIs" dxfId="35915" priority="4248" operator="equal">
      <formula>"DOMENICA"</formula>
    </cfRule>
  </conditionalFormatting>
  <conditionalFormatting sqref="BT16:BT21">
    <cfRule type="iconSet" priority="4231">
      <iconSet iconSet="3Symbols2">
        <cfvo type="percent" val="0"/>
        <cfvo type="percent" val="0"/>
        <cfvo type="formula" val="TODAY()" gte="0"/>
      </iconSet>
    </cfRule>
  </conditionalFormatting>
  <conditionalFormatting sqref="BR16:BR21">
    <cfRule type="containsText" dxfId="35914" priority="4214" operator="containsText" text="08.30 – 14.30">
      <formula>NOT(ISERROR(SEARCH("08.30 – 14.30",BR16)))</formula>
    </cfRule>
    <cfRule type="containsText" dxfId="35913" priority="4215" operator="containsText" text="09:30 – 18.30">
      <formula>NOT(ISERROR(SEARCH("09:30 – 18.30",BR16)))</formula>
    </cfRule>
    <cfRule type="containsText" dxfId="35912" priority="4216" operator="containsText" text="10.30 – 18.30">
      <formula>NOT(ISERROR(SEARCH("10.30 – 18.30",BR16)))</formula>
    </cfRule>
    <cfRule type="containsText" dxfId="35911" priority="4217" operator="containsText" text="09.30 – 18.30">
      <formula>NOT(ISERROR(SEARCH("09.30 – 18.30",BR16)))</formula>
    </cfRule>
    <cfRule type="containsText" dxfId="35910" priority="4218" operator="containsText" text="09.00 – 13:00">
      <formula>NOT(ISERROR(SEARCH("09.00 – 13:00",BR16)))</formula>
    </cfRule>
    <cfRule type="containsText" dxfId="35909" priority="4219" operator="containsText" text="08.30 – 16.30">
      <formula>NOT(ISERROR(SEARCH("08.30 – 16.30",BR16)))</formula>
    </cfRule>
    <cfRule type="containsText" dxfId="35908" priority="4220" operator="containsText" text="08:30 – 17.30">
      <formula>NOT(ISERROR(SEARCH("08:30 – 17.30",BR16)))</formula>
    </cfRule>
    <cfRule type="containsText" dxfId="35907" priority="4221" operator="containsText" text="08.30 – 17.30">
      <formula>NOT(ISERROR(SEARCH("08.30 – 17.30",BR16)))</formula>
    </cfRule>
    <cfRule type="containsText" dxfId="35906" priority="4222" operator="containsText" text="09.00 – 18.00">
      <formula>NOT(ISERROR(SEARCH("09.00 – 18.00",BR16)))</formula>
    </cfRule>
    <cfRule type="containsText" dxfId="35905" priority="4223" operator="containsText" text="09.00 – 13.00">
      <formula>NOT(ISERROR(SEARCH("09.00 – 13.00",BR16)))</formula>
    </cfRule>
    <cfRule type="containsText" dxfId="35904" priority="4224" operator="containsText" text="11.30 – 19.30">
      <formula>NOT(ISERROR(SEARCH("11.30 – 19.30",BR16)))</formula>
    </cfRule>
    <cfRule type="containsText" dxfId="35903" priority="4225" operator="containsText" text="10.30 – 19.30">
      <formula>NOT(ISERROR(SEARCH("10.30 – 19.30",BR16)))</formula>
    </cfRule>
    <cfRule type="containsText" dxfId="35902" priority="4226" operator="containsText" text="09.00 – 15.00">
      <formula>NOT(ISERROR(SEARCH("09.00 – 15.00",BR16)))</formula>
    </cfRule>
    <cfRule type="containsText" dxfId="35901" priority="4227" operator="containsText" text="12:30">
      <formula>NOT(ISERROR(SEARCH("12:30",BR16)))</formula>
    </cfRule>
    <cfRule type="containsText" dxfId="35900" priority="4228" operator="containsText" text="13:30">
      <formula>NOT(ISERROR(SEARCH("13:30",BR16)))</formula>
    </cfRule>
    <cfRule type="containsText" dxfId="35899" priority="4229" operator="containsText" text="FESTIVITÁ">
      <formula>NOT(ISERROR(SEARCH("FESTIVITÁ",BR16)))</formula>
    </cfRule>
    <cfRule type="cellIs" dxfId="35898" priority="4230" operator="equal">
      <formula>"DOMENICA"</formula>
    </cfRule>
  </conditionalFormatting>
  <conditionalFormatting sqref="BR16:BR21">
    <cfRule type="iconSet" priority="4213">
      <iconSet iconSet="3Symbols2">
        <cfvo type="percent" val="0"/>
        <cfvo type="percent" val="0"/>
        <cfvo type="formula" val="TODAY()" gte="0"/>
      </iconSet>
    </cfRule>
  </conditionalFormatting>
  <conditionalFormatting sqref="BP16:BP21">
    <cfRule type="containsText" dxfId="35897" priority="4196" operator="containsText" text="08.30 – 14.30">
      <formula>NOT(ISERROR(SEARCH("08.30 – 14.30",BP16)))</formula>
    </cfRule>
    <cfRule type="containsText" dxfId="35896" priority="4197" operator="containsText" text="09:30 – 18.30">
      <formula>NOT(ISERROR(SEARCH("09:30 – 18.30",BP16)))</formula>
    </cfRule>
    <cfRule type="containsText" dxfId="35895" priority="4198" operator="containsText" text="10.30 – 18.30">
      <formula>NOT(ISERROR(SEARCH("10.30 – 18.30",BP16)))</formula>
    </cfRule>
    <cfRule type="containsText" dxfId="35894" priority="4199" operator="containsText" text="09.30 – 18.30">
      <formula>NOT(ISERROR(SEARCH("09.30 – 18.30",BP16)))</formula>
    </cfRule>
    <cfRule type="containsText" dxfId="35893" priority="4200" operator="containsText" text="09.00 – 13:00">
      <formula>NOT(ISERROR(SEARCH("09.00 – 13:00",BP16)))</formula>
    </cfRule>
    <cfRule type="containsText" dxfId="35892" priority="4201" operator="containsText" text="08.30 – 16.30">
      <formula>NOT(ISERROR(SEARCH("08.30 – 16.30",BP16)))</formula>
    </cfRule>
    <cfRule type="containsText" dxfId="35891" priority="4202" operator="containsText" text="08:30 – 17.30">
      <formula>NOT(ISERROR(SEARCH("08:30 – 17.30",BP16)))</formula>
    </cfRule>
    <cfRule type="containsText" dxfId="35890" priority="4203" operator="containsText" text="08.30 – 17.30">
      <formula>NOT(ISERROR(SEARCH("08.30 – 17.30",BP16)))</formula>
    </cfRule>
    <cfRule type="containsText" dxfId="35889" priority="4204" operator="containsText" text="09.00 – 18.00">
      <formula>NOT(ISERROR(SEARCH("09.00 – 18.00",BP16)))</formula>
    </cfRule>
    <cfRule type="containsText" dxfId="35888" priority="4205" operator="containsText" text="09.00 – 13.00">
      <formula>NOT(ISERROR(SEARCH("09.00 – 13.00",BP16)))</formula>
    </cfRule>
    <cfRule type="containsText" dxfId="35887" priority="4206" operator="containsText" text="11.30 – 19.30">
      <formula>NOT(ISERROR(SEARCH("11.30 – 19.30",BP16)))</formula>
    </cfRule>
    <cfRule type="containsText" dxfId="35886" priority="4207" operator="containsText" text="10.30 – 19.30">
      <formula>NOT(ISERROR(SEARCH("10.30 – 19.30",BP16)))</formula>
    </cfRule>
    <cfRule type="containsText" dxfId="35885" priority="4208" operator="containsText" text="09.00 – 15.00">
      <formula>NOT(ISERROR(SEARCH("09.00 – 15.00",BP16)))</formula>
    </cfRule>
    <cfRule type="containsText" dxfId="35884" priority="4209" operator="containsText" text="12:30">
      <formula>NOT(ISERROR(SEARCH("12:30",BP16)))</formula>
    </cfRule>
    <cfRule type="containsText" dxfId="35883" priority="4210" operator="containsText" text="13:30">
      <formula>NOT(ISERROR(SEARCH("13:30",BP16)))</formula>
    </cfRule>
    <cfRule type="containsText" dxfId="35882" priority="4211" operator="containsText" text="FESTIVITÁ">
      <formula>NOT(ISERROR(SEARCH("FESTIVITÁ",BP16)))</formula>
    </cfRule>
    <cfRule type="cellIs" dxfId="35881" priority="4212" operator="equal">
      <formula>"DOMENICA"</formula>
    </cfRule>
  </conditionalFormatting>
  <conditionalFormatting sqref="BP16:BP21">
    <cfRule type="iconSet" priority="4195">
      <iconSet iconSet="3Symbols2">
        <cfvo type="percent" val="0"/>
        <cfvo type="percent" val="0"/>
        <cfvo type="formula" val="TODAY()" gte="0"/>
      </iconSet>
    </cfRule>
  </conditionalFormatting>
  <conditionalFormatting sqref="BN16:BN21">
    <cfRule type="containsText" dxfId="35880" priority="4178" operator="containsText" text="08.30 – 14.30">
      <formula>NOT(ISERROR(SEARCH("08.30 – 14.30",BN16)))</formula>
    </cfRule>
    <cfRule type="containsText" dxfId="35879" priority="4179" operator="containsText" text="09:30 – 18.30">
      <formula>NOT(ISERROR(SEARCH("09:30 – 18.30",BN16)))</formula>
    </cfRule>
    <cfRule type="containsText" dxfId="35878" priority="4180" operator="containsText" text="10.30 – 18.30">
      <formula>NOT(ISERROR(SEARCH("10.30 – 18.30",BN16)))</formula>
    </cfRule>
    <cfRule type="containsText" dxfId="35877" priority="4181" operator="containsText" text="09.30 – 18.30">
      <formula>NOT(ISERROR(SEARCH("09.30 – 18.30",BN16)))</formula>
    </cfRule>
    <cfRule type="containsText" dxfId="35876" priority="4182" operator="containsText" text="09.00 – 13:00">
      <formula>NOT(ISERROR(SEARCH("09.00 – 13:00",BN16)))</formula>
    </cfRule>
    <cfRule type="containsText" dxfId="35875" priority="4183" operator="containsText" text="08.30 – 16.30">
      <formula>NOT(ISERROR(SEARCH("08.30 – 16.30",BN16)))</formula>
    </cfRule>
    <cfRule type="containsText" dxfId="35874" priority="4184" operator="containsText" text="08:30 – 17.30">
      <formula>NOT(ISERROR(SEARCH("08:30 – 17.30",BN16)))</formula>
    </cfRule>
    <cfRule type="containsText" dxfId="35873" priority="4185" operator="containsText" text="08.30 – 17.30">
      <formula>NOT(ISERROR(SEARCH("08.30 – 17.30",BN16)))</formula>
    </cfRule>
    <cfRule type="containsText" dxfId="35872" priority="4186" operator="containsText" text="09.00 – 18.00">
      <formula>NOT(ISERROR(SEARCH("09.00 – 18.00",BN16)))</formula>
    </cfRule>
    <cfRule type="containsText" dxfId="35871" priority="4187" operator="containsText" text="09.00 – 13.00">
      <formula>NOT(ISERROR(SEARCH("09.00 – 13.00",BN16)))</formula>
    </cfRule>
    <cfRule type="containsText" dxfId="35870" priority="4188" operator="containsText" text="11.30 – 19.30">
      <formula>NOT(ISERROR(SEARCH("11.30 – 19.30",BN16)))</formula>
    </cfRule>
    <cfRule type="containsText" dxfId="35869" priority="4189" operator="containsText" text="10.30 – 19.30">
      <formula>NOT(ISERROR(SEARCH("10.30 – 19.30",BN16)))</formula>
    </cfRule>
    <cfRule type="containsText" dxfId="35868" priority="4190" operator="containsText" text="09.00 – 15.00">
      <formula>NOT(ISERROR(SEARCH("09.00 – 15.00",BN16)))</formula>
    </cfRule>
    <cfRule type="containsText" dxfId="35867" priority="4191" operator="containsText" text="12:30">
      <formula>NOT(ISERROR(SEARCH("12:30",BN16)))</formula>
    </cfRule>
    <cfRule type="containsText" dxfId="35866" priority="4192" operator="containsText" text="13:30">
      <formula>NOT(ISERROR(SEARCH("13:30",BN16)))</formula>
    </cfRule>
    <cfRule type="containsText" dxfId="35865" priority="4193" operator="containsText" text="FESTIVITÁ">
      <formula>NOT(ISERROR(SEARCH("FESTIVITÁ",BN16)))</formula>
    </cfRule>
    <cfRule type="cellIs" dxfId="35864" priority="4194" operator="equal">
      <formula>"DOMENICA"</formula>
    </cfRule>
  </conditionalFormatting>
  <conditionalFormatting sqref="BN16:BN21">
    <cfRule type="iconSet" priority="4177">
      <iconSet iconSet="3Symbols2">
        <cfvo type="percent" val="0"/>
        <cfvo type="percent" val="0"/>
        <cfvo type="formula" val="TODAY()" gte="0"/>
      </iconSet>
    </cfRule>
  </conditionalFormatting>
  <conditionalFormatting sqref="BL16:BL21">
    <cfRule type="containsText" dxfId="35863" priority="4160" operator="containsText" text="08.30 – 14.30">
      <formula>NOT(ISERROR(SEARCH("08.30 – 14.30",BL16)))</formula>
    </cfRule>
    <cfRule type="containsText" dxfId="35862" priority="4161" operator="containsText" text="09:30 – 18.30">
      <formula>NOT(ISERROR(SEARCH("09:30 – 18.30",BL16)))</formula>
    </cfRule>
    <cfRule type="containsText" dxfId="35861" priority="4162" operator="containsText" text="10.30 – 18.30">
      <formula>NOT(ISERROR(SEARCH("10.30 – 18.30",BL16)))</formula>
    </cfRule>
    <cfRule type="containsText" dxfId="35860" priority="4163" operator="containsText" text="09.30 – 18.30">
      <formula>NOT(ISERROR(SEARCH("09.30 – 18.30",BL16)))</formula>
    </cfRule>
    <cfRule type="containsText" dxfId="35859" priority="4164" operator="containsText" text="09.00 – 13:00">
      <formula>NOT(ISERROR(SEARCH("09.00 – 13:00",BL16)))</formula>
    </cfRule>
    <cfRule type="containsText" dxfId="35858" priority="4165" operator="containsText" text="08.30 – 16.30">
      <formula>NOT(ISERROR(SEARCH("08.30 – 16.30",BL16)))</formula>
    </cfRule>
    <cfRule type="containsText" dxfId="35857" priority="4166" operator="containsText" text="08:30 – 17.30">
      <formula>NOT(ISERROR(SEARCH("08:30 – 17.30",BL16)))</formula>
    </cfRule>
    <cfRule type="containsText" dxfId="35856" priority="4167" operator="containsText" text="08.30 – 17.30">
      <formula>NOT(ISERROR(SEARCH("08.30 – 17.30",BL16)))</formula>
    </cfRule>
    <cfRule type="containsText" dxfId="35855" priority="4168" operator="containsText" text="09.00 – 18.00">
      <formula>NOT(ISERROR(SEARCH("09.00 – 18.00",BL16)))</formula>
    </cfRule>
    <cfRule type="containsText" dxfId="35854" priority="4169" operator="containsText" text="09.00 – 13.00">
      <formula>NOT(ISERROR(SEARCH("09.00 – 13.00",BL16)))</formula>
    </cfRule>
    <cfRule type="containsText" dxfId="35853" priority="4170" operator="containsText" text="11.30 – 19.30">
      <formula>NOT(ISERROR(SEARCH("11.30 – 19.30",BL16)))</formula>
    </cfRule>
    <cfRule type="containsText" dxfId="35852" priority="4171" operator="containsText" text="10.30 – 19.30">
      <formula>NOT(ISERROR(SEARCH("10.30 – 19.30",BL16)))</formula>
    </cfRule>
    <cfRule type="containsText" dxfId="35851" priority="4172" operator="containsText" text="09.00 – 15.00">
      <formula>NOT(ISERROR(SEARCH("09.00 – 15.00",BL16)))</formula>
    </cfRule>
    <cfRule type="containsText" dxfId="35850" priority="4173" operator="containsText" text="12:30">
      <formula>NOT(ISERROR(SEARCH("12:30",BL16)))</formula>
    </cfRule>
    <cfRule type="containsText" dxfId="35849" priority="4174" operator="containsText" text="13:30">
      <formula>NOT(ISERROR(SEARCH("13:30",BL16)))</formula>
    </cfRule>
    <cfRule type="containsText" dxfId="35848" priority="4175" operator="containsText" text="FESTIVITÁ">
      <formula>NOT(ISERROR(SEARCH("FESTIVITÁ",BL16)))</formula>
    </cfRule>
    <cfRule type="cellIs" dxfId="35847" priority="4176" operator="equal">
      <formula>"DOMENICA"</formula>
    </cfRule>
  </conditionalFormatting>
  <conditionalFormatting sqref="BL16:BL21">
    <cfRule type="iconSet" priority="4159">
      <iconSet iconSet="3Symbols2">
        <cfvo type="percent" val="0"/>
        <cfvo type="percent" val="0"/>
        <cfvo type="formula" val="TODAY()" gte="0"/>
      </iconSet>
    </cfRule>
  </conditionalFormatting>
  <conditionalFormatting sqref="BJ16:BJ21">
    <cfRule type="containsText" dxfId="35846" priority="4142" operator="containsText" text="08.30 – 14.30">
      <formula>NOT(ISERROR(SEARCH("08.30 – 14.30",BJ16)))</formula>
    </cfRule>
    <cfRule type="containsText" dxfId="35845" priority="4143" operator="containsText" text="09:30 – 18.30">
      <formula>NOT(ISERROR(SEARCH("09:30 – 18.30",BJ16)))</formula>
    </cfRule>
    <cfRule type="containsText" dxfId="35844" priority="4144" operator="containsText" text="10.30 – 18.30">
      <formula>NOT(ISERROR(SEARCH("10.30 – 18.30",BJ16)))</formula>
    </cfRule>
    <cfRule type="containsText" dxfId="35843" priority="4145" operator="containsText" text="09.30 – 18.30">
      <formula>NOT(ISERROR(SEARCH("09.30 – 18.30",BJ16)))</formula>
    </cfRule>
    <cfRule type="containsText" dxfId="35842" priority="4146" operator="containsText" text="09.00 – 13:00">
      <formula>NOT(ISERROR(SEARCH("09.00 – 13:00",BJ16)))</formula>
    </cfRule>
    <cfRule type="containsText" dxfId="35841" priority="4147" operator="containsText" text="08.30 – 16.30">
      <formula>NOT(ISERROR(SEARCH("08.30 – 16.30",BJ16)))</formula>
    </cfRule>
    <cfRule type="containsText" dxfId="35840" priority="4148" operator="containsText" text="08:30 – 17.30">
      <formula>NOT(ISERROR(SEARCH("08:30 – 17.30",BJ16)))</formula>
    </cfRule>
    <cfRule type="containsText" dxfId="35839" priority="4149" operator="containsText" text="08.30 – 17.30">
      <formula>NOT(ISERROR(SEARCH("08.30 – 17.30",BJ16)))</formula>
    </cfRule>
    <cfRule type="containsText" dxfId="35838" priority="4150" operator="containsText" text="09.00 – 18.00">
      <formula>NOT(ISERROR(SEARCH("09.00 – 18.00",BJ16)))</formula>
    </cfRule>
    <cfRule type="containsText" dxfId="35837" priority="4151" operator="containsText" text="09.00 – 13.00">
      <formula>NOT(ISERROR(SEARCH("09.00 – 13.00",BJ16)))</formula>
    </cfRule>
    <cfRule type="containsText" dxfId="35836" priority="4152" operator="containsText" text="11.30 – 19.30">
      <formula>NOT(ISERROR(SEARCH("11.30 – 19.30",BJ16)))</formula>
    </cfRule>
    <cfRule type="containsText" dxfId="35835" priority="4153" operator="containsText" text="10.30 – 19.30">
      <formula>NOT(ISERROR(SEARCH("10.30 – 19.30",BJ16)))</formula>
    </cfRule>
    <cfRule type="containsText" dxfId="35834" priority="4154" operator="containsText" text="09.00 – 15.00">
      <formula>NOT(ISERROR(SEARCH("09.00 – 15.00",BJ16)))</formula>
    </cfRule>
    <cfRule type="containsText" dxfId="35833" priority="4155" operator="containsText" text="12:30">
      <formula>NOT(ISERROR(SEARCH("12:30",BJ16)))</formula>
    </cfRule>
    <cfRule type="containsText" dxfId="35832" priority="4156" operator="containsText" text="13:30">
      <formula>NOT(ISERROR(SEARCH("13:30",BJ16)))</formula>
    </cfRule>
    <cfRule type="containsText" dxfId="35831" priority="4157" operator="containsText" text="FESTIVITÁ">
      <formula>NOT(ISERROR(SEARCH("FESTIVITÁ",BJ16)))</formula>
    </cfRule>
    <cfRule type="cellIs" dxfId="35830" priority="4158" operator="equal">
      <formula>"DOMENICA"</formula>
    </cfRule>
  </conditionalFormatting>
  <conditionalFormatting sqref="BJ16:BJ21">
    <cfRule type="iconSet" priority="4141">
      <iconSet iconSet="3Symbols2">
        <cfvo type="percent" val="0"/>
        <cfvo type="percent" val="0"/>
        <cfvo type="formula" val="TODAY()" gte="0"/>
      </iconSet>
    </cfRule>
  </conditionalFormatting>
  <conditionalFormatting sqref="BH16:BH21">
    <cfRule type="containsText" dxfId="35829" priority="4124" operator="containsText" text="08.30 – 14.30">
      <formula>NOT(ISERROR(SEARCH("08.30 – 14.30",BH16)))</formula>
    </cfRule>
    <cfRule type="containsText" dxfId="35828" priority="4125" operator="containsText" text="09:30 – 18.30">
      <formula>NOT(ISERROR(SEARCH("09:30 – 18.30",BH16)))</formula>
    </cfRule>
    <cfRule type="containsText" dxfId="35827" priority="4126" operator="containsText" text="10.30 – 18.30">
      <formula>NOT(ISERROR(SEARCH("10.30 – 18.30",BH16)))</formula>
    </cfRule>
    <cfRule type="containsText" dxfId="35826" priority="4127" operator="containsText" text="09.30 – 18.30">
      <formula>NOT(ISERROR(SEARCH("09.30 – 18.30",BH16)))</formula>
    </cfRule>
    <cfRule type="containsText" dxfId="35825" priority="4128" operator="containsText" text="09.00 – 13:00">
      <formula>NOT(ISERROR(SEARCH("09.00 – 13:00",BH16)))</formula>
    </cfRule>
    <cfRule type="containsText" dxfId="35824" priority="4129" operator="containsText" text="08.30 – 16.30">
      <formula>NOT(ISERROR(SEARCH("08.30 – 16.30",BH16)))</formula>
    </cfRule>
    <cfRule type="containsText" dxfId="35823" priority="4130" operator="containsText" text="08:30 – 17.30">
      <formula>NOT(ISERROR(SEARCH("08:30 – 17.30",BH16)))</formula>
    </cfRule>
    <cfRule type="containsText" dxfId="35822" priority="4131" operator="containsText" text="08.30 – 17.30">
      <formula>NOT(ISERROR(SEARCH("08.30 – 17.30",BH16)))</formula>
    </cfRule>
    <cfRule type="containsText" dxfId="35821" priority="4132" operator="containsText" text="09.00 – 18.00">
      <formula>NOT(ISERROR(SEARCH("09.00 – 18.00",BH16)))</formula>
    </cfRule>
    <cfRule type="containsText" dxfId="35820" priority="4133" operator="containsText" text="09.00 – 13.00">
      <formula>NOT(ISERROR(SEARCH("09.00 – 13.00",BH16)))</formula>
    </cfRule>
    <cfRule type="containsText" dxfId="35819" priority="4134" operator="containsText" text="11.30 – 19.30">
      <formula>NOT(ISERROR(SEARCH("11.30 – 19.30",BH16)))</formula>
    </cfRule>
    <cfRule type="containsText" dxfId="35818" priority="4135" operator="containsText" text="10.30 – 19.30">
      <formula>NOT(ISERROR(SEARCH("10.30 – 19.30",BH16)))</formula>
    </cfRule>
    <cfRule type="containsText" dxfId="35817" priority="4136" operator="containsText" text="09.00 – 15.00">
      <formula>NOT(ISERROR(SEARCH("09.00 – 15.00",BH16)))</formula>
    </cfRule>
    <cfRule type="containsText" dxfId="35816" priority="4137" operator="containsText" text="12:30">
      <formula>NOT(ISERROR(SEARCH("12:30",BH16)))</formula>
    </cfRule>
    <cfRule type="containsText" dxfId="35815" priority="4138" operator="containsText" text="13:30">
      <formula>NOT(ISERROR(SEARCH("13:30",BH16)))</formula>
    </cfRule>
    <cfRule type="containsText" dxfId="35814" priority="4139" operator="containsText" text="FESTIVITÁ">
      <formula>NOT(ISERROR(SEARCH("FESTIVITÁ",BH16)))</formula>
    </cfRule>
    <cfRule type="cellIs" dxfId="35813" priority="4140" operator="equal">
      <formula>"DOMENICA"</formula>
    </cfRule>
  </conditionalFormatting>
  <conditionalFormatting sqref="BH16:BH21">
    <cfRule type="iconSet" priority="4123">
      <iconSet iconSet="3Symbols2">
        <cfvo type="percent" val="0"/>
        <cfvo type="percent" val="0"/>
        <cfvo type="formula" val="TODAY()" gte="0"/>
      </iconSet>
    </cfRule>
  </conditionalFormatting>
  <conditionalFormatting sqref="BF16:BF21">
    <cfRule type="containsText" dxfId="35812" priority="4106" operator="containsText" text="08.30 – 14.30">
      <formula>NOT(ISERROR(SEARCH("08.30 – 14.30",BF16)))</formula>
    </cfRule>
    <cfRule type="containsText" dxfId="35811" priority="4107" operator="containsText" text="09:30 – 18.30">
      <formula>NOT(ISERROR(SEARCH("09:30 – 18.30",BF16)))</formula>
    </cfRule>
    <cfRule type="containsText" dxfId="35810" priority="4108" operator="containsText" text="10.30 – 18.30">
      <formula>NOT(ISERROR(SEARCH("10.30 – 18.30",BF16)))</formula>
    </cfRule>
    <cfRule type="containsText" dxfId="35809" priority="4109" operator="containsText" text="09.30 – 18.30">
      <formula>NOT(ISERROR(SEARCH("09.30 – 18.30",BF16)))</formula>
    </cfRule>
    <cfRule type="containsText" dxfId="35808" priority="4110" operator="containsText" text="09.00 – 13:00">
      <formula>NOT(ISERROR(SEARCH("09.00 – 13:00",BF16)))</formula>
    </cfRule>
    <cfRule type="containsText" dxfId="35807" priority="4111" operator="containsText" text="08.30 – 16.30">
      <formula>NOT(ISERROR(SEARCH("08.30 – 16.30",BF16)))</formula>
    </cfRule>
    <cfRule type="containsText" dxfId="35806" priority="4112" operator="containsText" text="08:30 – 17.30">
      <formula>NOT(ISERROR(SEARCH("08:30 – 17.30",BF16)))</formula>
    </cfRule>
    <cfRule type="containsText" dxfId="35805" priority="4113" operator="containsText" text="08.30 – 17.30">
      <formula>NOT(ISERROR(SEARCH("08.30 – 17.30",BF16)))</formula>
    </cfRule>
    <cfRule type="containsText" dxfId="35804" priority="4114" operator="containsText" text="09.00 – 18.00">
      <formula>NOT(ISERROR(SEARCH("09.00 – 18.00",BF16)))</formula>
    </cfRule>
    <cfRule type="containsText" dxfId="35803" priority="4115" operator="containsText" text="09.00 – 13.00">
      <formula>NOT(ISERROR(SEARCH("09.00 – 13.00",BF16)))</formula>
    </cfRule>
    <cfRule type="containsText" dxfId="35802" priority="4116" operator="containsText" text="11.30 – 19.30">
      <formula>NOT(ISERROR(SEARCH("11.30 – 19.30",BF16)))</formula>
    </cfRule>
    <cfRule type="containsText" dxfId="35801" priority="4117" operator="containsText" text="10.30 – 19.30">
      <formula>NOT(ISERROR(SEARCH("10.30 – 19.30",BF16)))</formula>
    </cfRule>
    <cfRule type="containsText" dxfId="35800" priority="4118" operator="containsText" text="09.00 – 15.00">
      <formula>NOT(ISERROR(SEARCH("09.00 – 15.00",BF16)))</formula>
    </cfRule>
    <cfRule type="containsText" dxfId="35799" priority="4119" operator="containsText" text="12:30">
      <formula>NOT(ISERROR(SEARCH("12:30",BF16)))</formula>
    </cfRule>
    <cfRule type="containsText" dxfId="35798" priority="4120" operator="containsText" text="13:30">
      <formula>NOT(ISERROR(SEARCH("13:30",BF16)))</formula>
    </cfRule>
    <cfRule type="containsText" dxfId="35797" priority="4121" operator="containsText" text="FESTIVITÁ">
      <formula>NOT(ISERROR(SEARCH("FESTIVITÁ",BF16)))</formula>
    </cfRule>
    <cfRule type="cellIs" dxfId="35796" priority="4122" operator="equal">
      <formula>"DOMENICA"</formula>
    </cfRule>
  </conditionalFormatting>
  <conditionalFormatting sqref="BF16:BF21">
    <cfRule type="iconSet" priority="4105">
      <iconSet iconSet="3Symbols2">
        <cfvo type="percent" val="0"/>
        <cfvo type="percent" val="0"/>
        <cfvo type="formula" val="TODAY()" gte="0"/>
      </iconSet>
    </cfRule>
  </conditionalFormatting>
  <conditionalFormatting sqref="BD16:BD21">
    <cfRule type="containsText" dxfId="35795" priority="4088" operator="containsText" text="08.30 – 14.30">
      <formula>NOT(ISERROR(SEARCH("08.30 – 14.30",BD16)))</formula>
    </cfRule>
    <cfRule type="containsText" dxfId="35794" priority="4089" operator="containsText" text="09:30 – 18.30">
      <formula>NOT(ISERROR(SEARCH("09:30 – 18.30",BD16)))</formula>
    </cfRule>
    <cfRule type="containsText" dxfId="35793" priority="4090" operator="containsText" text="10.30 – 18.30">
      <formula>NOT(ISERROR(SEARCH("10.30 – 18.30",BD16)))</formula>
    </cfRule>
    <cfRule type="containsText" dxfId="35792" priority="4091" operator="containsText" text="09.30 – 18.30">
      <formula>NOT(ISERROR(SEARCH("09.30 – 18.30",BD16)))</formula>
    </cfRule>
    <cfRule type="containsText" dxfId="35791" priority="4092" operator="containsText" text="09.00 – 13:00">
      <formula>NOT(ISERROR(SEARCH("09.00 – 13:00",BD16)))</formula>
    </cfRule>
    <cfRule type="containsText" dxfId="35790" priority="4093" operator="containsText" text="08.30 – 16.30">
      <formula>NOT(ISERROR(SEARCH("08.30 – 16.30",BD16)))</formula>
    </cfRule>
    <cfRule type="containsText" dxfId="35789" priority="4094" operator="containsText" text="08:30 – 17.30">
      <formula>NOT(ISERROR(SEARCH("08:30 – 17.30",BD16)))</formula>
    </cfRule>
    <cfRule type="containsText" dxfId="35788" priority="4095" operator="containsText" text="08.30 – 17.30">
      <formula>NOT(ISERROR(SEARCH("08.30 – 17.30",BD16)))</formula>
    </cfRule>
    <cfRule type="containsText" dxfId="35787" priority="4096" operator="containsText" text="09.00 – 18.00">
      <formula>NOT(ISERROR(SEARCH("09.00 – 18.00",BD16)))</formula>
    </cfRule>
    <cfRule type="containsText" dxfId="35786" priority="4097" operator="containsText" text="09.00 – 13.00">
      <formula>NOT(ISERROR(SEARCH("09.00 – 13.00",BD16)))</formula>
    </cfRule>
    <cfRule type="containsText" dxfId="35785" priority="4098" operator="containsText" text="11.30 – 19.30">
      <formula>NOT(ISERROR(SEARCH("11.30 – 19.30",BD16)))</formula>
    </cfRule>
    <cfRule type="containsText" dxfId="35784" priority="4099" operator="containsText" text="10.30 – 19.30">
      <formula>NOT(ISERROR(SEARCH("10.30 – 19.30",BD16)))</formula>
    </cfRule>
    <cfRule type="containsText" dxfId="35783" priority="4100" operator="containsText" text="09.00 – 15.00">
      <formula>NOT(ISERROR(SEARCH("09.00 – 15.00",BD16)))</formula>
    </cfRule>
    <cfRule type="containsText" dxfId="35782" priority="4101" operator="containsText" text="12:30">
      <formula>NOT(ISERROR(SEARCH("12:30",BD16)))</formula>
    </cfRule>
    <cfRule type="containsText" dxfId="35781" priority="4102" operator="containsText" text="13:30">
      <formula>NOT(ISERROR(SEARCH("13:30",BD16)))</formula>
    </cfRule>
    <cfRule type="containsText" dxfId="35780" priority="4103" operator="containsText" text="FESTIVITÁ">
      <formula>NOT(ISERROR(SEARCH("FESTIVITÁ",BD16)))</formula>
    </cfRule>
    <cfRule type="cellIs" dxfId="35779" priority="4104" operator="equal">
      <formula>"DOMENICA"</formula>
    </cfRule>
  </conditionalFormatting>
  <conditionalFormatting sqref="BD16:BD21">
    <cfRule type="iconSet" priority="4087">
      <iconSet iconSet="3Symbols2">
        <cfvo type="percent" val="0"/>
        <cfvo type="percent" val="0"/>
        <cfvo type="formula" val="TODAY()" gte="0"/>
      </iconSet>
    </cfRule>
  </conditionalFormatting>
  <conditionalFormatting sqref="AZ16:AZ21">
    <cfRule type="containsText" dxfId="35778" priority="4070" operator="containsText" text="08.30 – 14.30">
      <formula>NOT(ISERROR(SEARCH("08.30 – 14.30",AZ16)))</formula>
    </cfRule>
    <cfRule type="containsText" dxfId="35777" priority="4071" operator="containsText" text="09:30 – 18.30">
      <formula>NOT(ISERROR(SEARCH("09:30 – 18.30",AZ16)))</formula>
    </cfRule>
    <cfRule type="containsText" dxfId="35776" priority="4072" operator="containsText" text="10.30 – 18.30">
      <formula>NOT(ISERROR(SEARCH("10.30 – 18.30",AZ16)))</formula>
    </cfRule>
    <cfRule type="containsText" dxfId="35775" priority="4073" operator="containsText" text="09.30 – 18.30">
      <formula>NOT(ISERROR(SEARCH("09.30 – 18.30",AZ16)))</formula>
    </cfRule>
    <cfRule type="containsText" dxfId="35774" priority="4074" operator="containsText" text="09.00 – 13:00">
      <formula>NOT(ISERROR(SEARCH("09.00 – 13:00",AZ16)))</formula>
    </cfRule>
    <cfRule type="containsText" dxfId="35773" priority="4075" operator="containsText" text="08.30 – 16.30">
      <formula>NOT(ISERROR(SEARCH("08.30 – 16.30",AZ16)))</formula>
    </cfRule>
    <cfRule type="containsText" dxfId="35772" priority="4076" operator="containsText" text="08:30 – 17.30">
      <formula>NOT(ISERROR(SEARCH("08:30 – 17.30",AZ16)))</formula>
    </cfRule>
    <cfRule type="containsText" dxfId="35771" priority="4077" operator="containsText" text="08.30 – 17.30">
      <formula>NOT(ISERROR(SEARCH("08.30 – 17.30",AZ16)))</formula>
    </cfRule>
    <cfRule type="containsText" dxfId="35770" priority="4078" operator="containsText" text="09.00 – 18.00">
      <formula>NOT(ISERROR(SEARCH("09.00 – 18.00",AZ16)))</formula>
    </cfRule>
    <cfRule type="containsText" dxfId="35769" priority="4079" operator="containsText" text="09.00 – 13.00">
      <formula>NOT(ISERROR(SEARCH("09.00 – 13.00",AZ16)))</formula>
    </cfRule>
    <cfRule type="containsText" dxfId="35768" priority="4080" operator="containsText" text="11.30 – 19.30">
      <formula>NOT(ISERROR(SEARCH("11.30 – 19.30",AZ16)))</formula>
    </cfRule>
    <cfRule type="containsText" dxfId="35767" priority="4081" operator="containsText" text="10.30 – 19.30">
      <formula>NOT(ISERROR(SEARCH("10.30 – 19.30",AZ16)))</formula>
    </cfRule>
    <cfRule type="containsText" dxfId="35766" priority="4082" operator="containsText" text="09.00 – 15.00">
      <formula>NOT(ISERROR(SEARCH("09.00 – 15.00",AZ16)))</formula>
    </cfRule>
    <cfRule type="containsText" dxfId="35765" priority="4083" operator="containsText" text="12:30">
      <formula>NOT(ISERROR(SEARCH("12:30",AZ16)))</formula>
    </cfRule>
    <cfRule type="containsText" dxfId="35764" priority="4084" operator="containsText" text="13:30">
      <formula>NOT(ISERROR(SEARCH("13:30",AZ16)))</formula>
    </cfRule>
    <cfRule type="containsText" dxfId="35763" priority="4085" operator="containsText" text="FESTIVITÁ">
      <formula>NOT(ISERROR(SEARCH("FESTIVITÁ",AZ16)))</formula>
    </cfRule>
    <cfRule type="cellIs" dxfId="35762" priority="4086" operator="equal">
      <formula>"DOMENICA"</formula>
    </cfRule>
  </conditionalFormatting>
  <conditionalFormatting sqref="AZ16:AZ21">
    <cfRule type="iconSet" priority="4069">
      <iconSet iconSet="3Symbols2">
        <cfvo type="percent" val="0"/>
        <cfvo type="percent" val="0"/>
        <cfvo type="formula" val="TODAY()" gte="0"/>
      </iconSet>
    </cfRule>
  </conditionalFormatting>
  <conditionalFormatting sqref="AX16:AX21">
    <cfRule type="containsText" dxfId="35761" priority="4052" operator="containsText" text="08.30 – 14.30">
      <formula>NOT(ISERROR(SEARCH("08.30 – 14.30",AX16)))</formula>
    </cfRule>
    <cfRule type="containsText" dxfId="35760" priority="4053" operator="containsText" text="09:30 – 18.30">
      <formula>NOT(ISERROR(SEARCH("09:30 – 18.30",AX16)))</formula>
    </cfRule>
    <cfRule type="containsText" dxfId="35759" priority="4054" operator="containsText" text="10.30 – 18.30">
      <formula>NOT(ISERROR(SEARCH("10.30 – 18.30",AX16)))</formula>
    </cfRule>
    <cfRule type="containsText" dxfId="35758" priority="4055" operator="containsText" text="09.30 – 18.30">
      <formula>NOT(ISERROR(SEARCH("09.30 – 18.30",AX16)))</formula>
    </cfRule>
    <cfRule type="containsText" dxfId="35757" priority="4056" operator="containsText" text="09.00 – 13:00">
      <formula>NOT(ISERROR(SEARCH("09.00 – 13:00",AX16)))</formula>
    </cfRule>
    <cfRule type="containsText" dxfId="35756" priority="4057" operator="containsText" text="08.30 – 16.30">
      <formula>NOT(ISERROR(SEARCH("08.30 – 16.30",AX16)))</formula>
    </cfRule>
    <cfRule type="containsText" dxfId="35755" priority="4058" operator="containsText" text="08:30 – 17.30">
      <formula>NOT(ISERROR(SEARCH("08:30 – 17.30",AX16)))</formula>
    </cfRule>
    <cfRule type="containsText" dxfId="35754" priority="4059" operator="containsText" text="08.30 – 17.30">
      <formula>NOT(ISERROR(SEARCH("08.30 – 17.30",AX16)))</formula>
    </cfRule>
    <cfRule type="containsText" dxfId="35753" priority="4060" operator="containsText" text="09.00 – 18.00">
      <formula>NOT(ISERROR(SEARCH("09.00 – 18.00",AX16)))</formula>
    </cfRule>
    <cfRule type="containsText" dxfId="35752" priority="4061" operator="containsText" text="09.00 – 13.00">
      <formula>NOT(ISERROR(SEARCH("09.00 – 13.00",AX16)))</formula>
    </cfRule>
    <cfRule type="containsText" dxfId="35751" priority="4062" operator="containsText" text="11.30 – 19.30">
      <formula>NOT(ISERROR(SEARCH("11.30 – 19.30",AX16)))</formula>
    </cfRule>
    <cfRule type="containsText" dxfId="35750" priority="4063" operator="containsText" text="10.30 – 19.30">
      <formula>NOT(ISERROR(SEARCH("10.30 – 19.30",AX16)))</formula>
    </cfRule>
    <cfRule type="containsText" dxfId="35749" priority="4064" operator="containsText" text="09.00 – 15.00">
      <formula>NOT(ISERROR(SEARCH("09.00 – 15.00",AX16)))</formula>
    </cfRule>
    <cfRule type="containsText" dxfId="35748" priority="4065" operator="containsText" text="12:30">
      <formula>NOT(ISERROR(SEARCH("12:30",AX16)))</formula>
    </cfRule>
    <cfRule type="containsText" dxfId="35747" priority="4066" operator="containsText" text="13:30">
      <formula>NOT(ISERROR(SEARCH("13:30",AX16)))</formula>
    </cfRule>
    <cfRule type="containsText" dxfId="35746" priority="4067" operator="containsText" text="FESTIVITÁ">
      <formula>NOT(ISERROR(SEARCH("FESTIVITÁ",AX16)))</formula>
    </cfRule>
    <cfRule type="cellIs" dxfId="35745" priority="4068" operator="equal">
      <formula>"DOMENICA"</formula>
    </cfRule>
  </conditionalFormatting>
  <conditionalFormatting sqref="AX16:AX21">
    <cfRule type="iconSet" priority="4051">
      <iconSet iconSet="3Symbols2">
        <cfvo type="percent" val="0"/>
        <cfvo type="percent" val="0"/>
        <cfvo type="formula" val="TODAY()" gte="0"/>
      </iconSet>
    </cfRule>
  </conditionalFormatting>
  <conditionalFormatting sqref="AV16:AV21">
    <cfRule type="containsText" dxfId="35744" priority="4034" operator="containsText" text="08.30 – 14.30">
      <formula>NOT(ISERROR(SEARCH("08.30 – 14.30",AV16)))</formula>
    </cfRule>
    <cfRule type="containsText" dxfId="35743" priority="4035" operator="containsText" text="09:30 – 18.30">
      <formula>NOT(ISERROR(SEARCH("09:30 – 18.30",AV16)))</formula>
    </cfRule>
    <cfRule type="containsText" dxfId="35742" priority="4036" operator="containsText" text="10.30 – 18.30">
      <formula>NOT(ISERROR(SEARCH("10.30 – 18.30",AV16)))</formula>
    </cfRule>
    <cfRule type="containsText" dxfId="35741" priority="4037" operator="containsText" text="09.30 – 18.30">
      <formula>NOT(ISERROR(SEARCH("09.30 – 18.30",AV16)))</formula>
    </cfRule>
    <cfRule type="containsText" dxfId="35740" priority="4038" operator="containsText" text="09.00 – 13:00">
      <formula>NOT(ISERROR(SEARCH("09.00 – 13:00",AV16)))</formula>
    </cfRule>
    <cfRule type="containsText" dxfId="35739" priority="4039" operator="containsText" text="08.30 – 16.30">
      <formula>NOT(ISERROR(SEARCH("08.30 – 16.30",AV16)))</formula>
    </cfRule>
    <cfRule type="containsText" dxfId="35738" priority="4040" operator="containsText" text="08:30 – 17.30">
      <formula>NOT(ISERROR(SEARCH("08:30 – 17.30",AV16)))</formula>
    </cfRule>
    <cfRule type="containsText" dxfId="35737" priority="4041" operator="containsText" text="08.30 – 17.30">
      <formula>NOT(ISERROR(SEARCH("08.30 – 17.30",AV16)))</formula>
    </cfRule>
    <cfRule type="containsText" dxfId="35736" priority="4042" operator="containsText" text="09.00 – 18.00">
      <formula>NOT(ISERROR(SEARCH("09.00 – 18.00",AV16)))</formula>
    </cfRule>
    <cfRule type="containsText" dxfId="35735" priority="4043" operator="containsText" text="09.00 – 13.00">
      <formula>NOT(ISERROR(SEARCH("09.00 – 13.00",AV16)))</formula>
    </cfRule>
    <cfRule type="containsText" dxfId="35734" priority="4044" operator="containsText" text="11.30 – 19.30">
      <formula>NOT(ISERROR(SEARCH("11.30 – 19.30",AV16)))</formula>
    </cfRule>
    <cfRule type="containsText" dxfId="35733" priority="4045" operator="containsText" text="10.30 – 19.30">
      <formula>NOT(ISERROR(SEARCH("10.30 – 19.30",AV16)))</formula>
    </cfRule>
    <cfRule type="containsText" dxfId="35732" priority="4046" operator="containsText" text="09.00 – 15.00">
      <formula>NOT(ISERROR(SEARCH("09.00 – 15.00",AV16)))</formula>
    </cfRule>
    <cfRule type="containsText" dxfId="35731" priority="4047" operator="containsText" text="12:30">
      <formula>NOT(ISERROR(SEARCH("12:30",AV16)))</formula>
    </cfRule>
    <cfRule type="containsText" dxfId="35730" priority="4048" operator="containsText" text="13:30">
      <formula>NOT(ISERROR(SEARCH("13:30",AV16)))</formula>
    </cfRule>
    <cfRule type="containsText" dxfId="35729" priority="4049" operator="containsText" text="FESTIVITÁ">
      <formula>NOT(ISERROR(SEARCH("FESTIVITÁ",AV16)))</formula>
    </cfRule>
    <cfRule type="cellIs" dxfId="35728" priority="4050" operator="equal">
      <formula>"DOMENICA"</formula>
    </cfRule>
  </conditionalFormatting>
  <conditionalFormatting sqref="AV16:AV21">
    <cfRule type="iconSet" priority="4033">
      <iconSet iconSet="3Symbols2">
        <cfvo type="percent" val="0"/>
        <cfvo type="percent" val="0"/>
        <cfvo type="formula" val="TODAY()" gte="0"/>
      </iconSet>
    </cfRule>
  </conditionalFormatting>
  <conditionalFormatting sqref="AT16:AT21">
    <cfRule type="containsText" dxfId="35727" priority="4016" operator="containsText" text="08.30 – 14.30">
      <formula>NOT(ISERROR(SEARCH("08.30 – 14.30",AT16)))</formula>
    </cfRule>
    <cfRule type="containsText" dxfId="35726" priority="4017" operator="containsText" text="09:30 – 18.30">
      <formula>NOT(ISERROR(SEARCH("09:30 – 18.30",AT16)))</formula>
    </cfRule>
    <cfRule type="containsText" dxfId="35725" priority="4018" operator="containsText" text="10.30 – 18.30">
      <formula>NOT(ISERROR(SEARCH("10.30 – 18.30",AT16)))</formula>
    </cfRule>
    <cfRule type="containsText" dxfId="35724" priority="4019" operator="containsText" text="09.30 – 18.30">
      <formula>NOT(ISERROR(SEARCH("09.30 – 18.30",AT16)))</formula>
    </cfRule>
    <cfRule type="containsText" dxfId="35723" priority="4020" operator="containsText" text="09.00 – 13:00">
      <formula>NOT(ISERROR(SEARCH("09.00 – 13:00",AT16)))</formula>
    </cfRule>
    <cfRule type="containsText" dxfId="35722" priority="4021" operator="containsText" text="08.30 – 16.30">
      <formula>NOT(ISERROR(SEARCH("08.30 – 16.30",AT16)))</formula>
    </cfRule>
    <cfRule type="containsText" dxfId="35721" priority="4022" operator="containsText" text="08:30 – 17.30">
      <formula>NOT(ISERROR(SEARCH("08:30 – 17.30",AT16)))</formula>
    </cfRule>
    <cfRule type="containsText" dxfId="35720" priority="4023" operator="containsText" text="08.30 – 17.30">
      <formula>NOT(ISERROR(SEARCH("08.30 – 17.30",AT16)))</formula>
    </cfRule>
    <cfRule type="containsText" dxfId="35719" priority="4024" operator="containsText" text="09.00 – 18.00">
      <formula>NOT(ISERROR(SEARCH("09.00 – 18.00",AT16)))</formula>
    </cfRule>
    <cfRule type="containsText" dxfId="35718" priority="4025" operator="containsText" text="09.00 – 13.00">
      <formula>NOT(ISERROR(SEARCH("09.00 – 13.00",AT16)))</formula>
    </cfRule>
    <cfRule type="containsText" dxfId="35717" priority="4026" operator="containsText" text="11.30 – 19.30">
      <formula>NOT(ISERROR(SEARCH("11.30 – 19.30",AT16)))</formula>
    </cfRule>
    <cfRule type="containsText" dxfId="35716" priority="4027" operator="containsText" text="10.30 – 19.30">
      <formula>NOT(ISERROR(SEARCH("10.30 – 19.30",AT16)))</formula>
    </cfRule>
    <cfRule type="containsText" dxfId="35715" priority="4028" operator="containsText" text="09.00 – 15.00">
      <formula>NOT(ISERROR(SEARCH("09.00 – 15.00",AT16)))</formula>
    </cfRule>
    <cfRule type="containsText" dxfId="35714" priority="4029" operator="containsText" text="12:30">
      <formula>NOT(ISERROR(SEARCH("12:30",AT16)))</formula>
    </cfRule>
    <cfRule type="containsText" dxfId="35713" priority="4030" operator="containsText" text="13:30">
      <formula>NOT(ISERROR(SEARCH("13:30",AT16)))</formula>
    </cfRule>
    <cfRule type="containsText" dxfId="35712" priority="4031" operator="containsText" text="FESTIVITÁ">
      <formula>NOT(ISERROR(SEARCH("FESTIVITÁ",AT16)))</formula>
    </cfRule>
    <cfRule type="cellIs" dxfId="35711" priority="4032" operator="equal">
      <formula>"DOMENICA"</formula>
    </cfRule>
  </conditionalFormatting>
  <conditionalFormatting sqref="AT16:AT21">
    <cfRule type="iconSet" priority="4015">
      <iconSet iconSet="3Symbols2">
        <cfvo type="percent" val="0"/>
        <cfvo type="percent" val="0"/>
        <cfvo type="formula" val="TODAY()" gte="0"/>
      </iconSet>
    </cfRule>
  </conditionalFormatting>
  <conditionalFormatting sqref="AR16:AR21">
    <cfRule type="containsText" dxfId="35710" priority="3998" operator="containsText" text="08.30 – 14.30">
      <formula>NOT(ISERROR(SEARCH("08.30 – 14.30",AR16)))</formula>
    </cfRule>
    <cfRule type="containsText" dxfId="35709" priority="3999" operator="containsText" text="09:30 – 18.30">
      <formula>NOT(ISERROR(SEARCH("09:30 – 18.30",AR16)))</formula>
    </cfRule>
    <cfRule type="containsText" dxfId="35708" priority="4000" operator="containsText" text="10.30 – 18.30">
      <formula>NOT(ISERROR(SEARCH("10.30 – 18.30",AR16)))</formula>
    </cfRule>
    <cfRule type="containsText" dxfId="35707" priority="4001" operator="containsText" text="09.30 – 18.30">
      <formula>NOT(ISERROR(SEARCH("09.30 – 18.30",AR16)))</formula>
    </cfRule>
    <cfRule type="containsText" dxfId="35706" priority="4002" operator="containsText" text="09.00 – 13:00">
      <formula>NOT(ISERROR(SEARCH("09.00 – 13:00",AR16)))</formula>
    </cfRule>
    <cfRule type="containsText" dxfId="35705" priority="4003" operator="containsText" text="08.30 – 16.30">
      <formula>NOT(ISERROR(SEARCH("08.30 – 16.30",AR16)))</formula>
    </cfRule>
    <cfRule type="containsText" dxfId="35704" priority="4004" operator="containsText" text="08:30 – 17.30">
      <formula>NOT(ISERROR(SEARCH("08:30 – 17.30",AR16)))</formula>
    </cfRule>
    <cfRule type="containsText" dxfId="35703" priority="4005" operator="containsText" text="08.30 – 17.30">
      <formula>NOT(ISERROR(SEARCH("08.30 – 17.30",AR16)))</formula>
    </cfRule>
    <cfRule type="containsText" dxfId="35702" priority="4006" operator="containsText" text="09.00 – 18.00">
      <formula>NOT(ISERROR(SEARCH("09.00 – 18.00",AR16)))</formula>
    </cfRule>
    <cfRule type="containsText" dxfId="35701" priority="4007" operator="containsText" text="09.00 – 13.00">
      <formula>NOT(ISERROR(SEARCH("09.00 – 13.00",AR16)))</formula>
    </cfRule>
    <cfRule type="containsText" dxfId="35700" priority="4008" operator="containsText" text="11.30 – 19.30">
      <formula>NOT(ISERROR(SEARCH("11.30 – 19.30",AR16)))</formula>
    </cfRule>
    <cfRule type="containsText" dxfId="35699" priority="4009" operator="containsText" text="10.30 – 19.30">
      <formula>NOT(ISERROR(SEARCH("10.30 – 19.30",AR16)))</formula>
    </cfRule>
    <cfRule type="containsText" dxfId="35698" priority="4010" operator="containsText" text="09.00 – 15.00">
      <formula>NOT(ISERROR(SEARCH("09.00 – 15.00",AR16)))</formula>
    </cfRule>
    <cfRule type="containsText" dxfId="35697" priority="4011" operator="containsText" text="12:30">
      <formula>NOT(ISERROR(SEARCH("12:30",AR16)))</formula>
    </cfRule>
    <cfRule type="containsText" dxfId="35696" priority="4012" operator="containsText" text="13:30">
      <formula>NOT(ISERROR(SEARCH("13:30",AR16)))</formula>
    </cfRule>
    <cfRule type="containsText" dxfId="35695" priority="4013" operator="containsText" text="FESTIVITÁ">
      <formula>NOT(ISERROR(SEARCH("FESTIVITÁ",AR16)))</formula>
    </cfRule>
    <cfRule type="cellIs" dxfId="35694" priority="4014" operator="equal">
      <formula>"DOMENICA"</formula>
    </cfRule>
  </conditionalFormatting>
  <conditionalFormatting sqref="AR16:AR21">
    <cfRule type="iconSet" priority="3997">
      <iconSet iconSet="3Symbols2">
        <cfvo type="percent" val="0"/>
        <cfvo type="percent" val="0"/>
        <cfvo type="formula" val="TODAY()" gte="0"/>
      </iconSet>
    </cfRule>
  </conditionalFormatting>
  <conditionalFormatting sqref="AP16:AP21">
    <cfRule type="containsText" dxfId="35693" priority="3980" operator="containsText" text="08.30 – 14.30">
      <formula>NOT(ISERROR(SEARCH("08.30 – 14.30",AP16)))</formula>
    </cfRule>
    <cfRule type="containsText" dxfId="35692" priority="3981" operator="containsText" text="09:30 – 18.30">
      <formula>NOT(ISERROR(SEARCH("09:30 – 18.30",AP16)))</formula>
    </cfRule>
    <cfRule type="containsText" dxfId="35691" priority="3982" operator="containsText" text="10.30 – 18.30">
      <formula>NOT(ISERROR(SEARCH("10.30 – 18.30",AP16)))</formula>
    </cfRule>
    <cfRule type="containsText" dxfId="35690" priority="3983" operator="containsText" text="09.30 – 18.30">
      <formula>NOT(ISERROR(SEARCH("09.30 – 18.30",AP16)))</formula>
    </cfRule>
    <cfRule type="containsText" dxfId="35689" priority="3984" operator="containsText" text="09.00 – 13:00">
      <formula>NOT(ISERROR(SEARCH("09.00 – 13:00",AP16)))</formula>
    </cfRule>
    <cfRule type="containsText" dxfId="35688" priority="3985" operator="containsText" text="08.30 – 16.30">
      <formula>NOT(ISERROR(SEARCH("08.30 – 16.30",AP16)))</formula>
    </cfRule>
    <cfRule type="containsText" dxfId="35687" priority="3986" operator="containsText" text="08:30 – 17.30">
      <formula>NOT(ISERROR(SEARCH("08:30 – 17.30",AP16)))</formula>
    </cfRule>
    <cfRule type="containsText" dxfId="35686" priority="3987" operator="containsText" text="08.30 – 17.30">
      <formula>NOT(ISERROR(SEARCH("08.30 – 17.30",AP16)))</formula>
    </cfRule>
    <cfRule type="containsText" dxfId="35685" priority="3988" operator="containsText" text="09.00 – 18.00">
      <formula>NOT(ISERROR(SEARCH("09.00 – 18.00",AP16)))</formula>
    </cfRule>
    <cfRule type="containsText" dxfId="35684" priority="3989" operator="containsText" text="09.00 – 13.00">
      <formula>NOT(ISERROR(SEARCH("09.00 – 13.00",AP16)))</formula>
    </cfRule>
    <cfRule type="containsText" dxfId="35683" priority="3990" operator="containsText" text="11.30 – 19.30">
      <formula>NOT(ISERROR(SEARCH("11.30 – 19.30",AP16)))</formula>
    </cfRule>
    <cfRule type="containsText" dxfId="35682" priority="3991" operator="containsText" text="10.30 – 19.30">
      <formula>NOT(ISERROR(SEARCH("10.30 – 19.30",AP16)))</formula>
    </cfRule>
    <cfRule type="containsText" dxfId="35681" priority="3992" operator="containsText" text="09.00 – 15.00">
      <formula>NOT(ISERROR(SEARCH("09.00 – 15.00",AP16)))</formula>
    </cfRule>
    <cfRule type="containsText" dxfId="35680" priority="3993" operator="containsText" text="12:30">
      <formula>NOT(ISERROR(SEARCH("12:30",AP16)))</formula>
    </cfRule>
    <cfRule type="containsText" dxfId="35679" priority="3994" operator="containsText" text="13:30">
      <formula>NOT(ISERROR(SEARCH("13:30",AP16)))</formula>
    </cfRule>
    <cfRule type="containsText" dxfId="35678" priority="3995" operator="containsText" text="FESTIVITÁ">
      <formula>NOT(ISERROR(SEARCH("FESTIVITÁ",AP16)))</formula>
    </cfRule>
    <cfRule type="cellIs" dxfId="35677" priority="3996" operator="equal">
      <formula>"DOMENICA"</formula>
    </cfRule>
  </conditionalFormatting>
  <conditionalFormatting sqref="AP16:AP21">
    <cfRule type="iconSet" priority="3979">
      <iconSet iconSet="3Symbols2">
        <cfvo type="percent" val="0"/>
        <cfvo type="percent" val="0"/>
        <cfvo type="formula" val="TODAY()" gte="0"/>
      </iconSet>
    </cfRule>
  </conditionalFormatting>
  <conditionalFormatting sqref="AN16:AN21">
    <cfRule type="containsText" dxfId="35676" priority="3962" operator="containsText" text="08.30 – 14.30">
      <formula>NOT(ISERROR(SEARCH("08.30 – 14.30",AN16)))</formula>
    </cfRule>
    <cfRule type="containsText" dxfId="35675" priority="3963" operator="containsText" text="09:30 – 18.30">
      <formula>NOT(ISERROR(SEARCH("09:30 – 18.30",AN16)))</formula>
    </cfRule>
    <cfRule type="containsText" dxfId="35674" priority="3964" operator="containsText" text="10.30 – 18.30">
      <formula>NOT(ISERROR(SEARCH("10.30 – 18.30",AN16)))</formula>
    </cfRule>
    <cfRule type="containsText" dxfId="35673" priority="3965" operator="containsText" text="09.30 – 18.30">
      <formula>NOT(ISERROR(SEARCH("09.30 – 18.30",AN16)))</formula>
    </cfRule>
    <cfRule type="containsText" dxfId="35672" priority="3966" operator="containsText" text="09.00 – 13:00">
      <formula>NOT(ISERROR(SEARCH("09.00 – 13:00",AN16)))</formula>
    </cfRule>
    <cfRule type="containsText" dxfId="35671" priority="3967" operator="containsText" text="08.30 – 16.30">
      <formula>NOT(ISERROR(SEARCH("08.30 – 16.30",AN16)))</formula>
    </cfRule>
    <cfRule type="containsText" dxfId="35670" priority="3968" operator="containsText" text="08:30 – 17.30">
      <formula>NOT(ISERROR(SEARCH("08:30 – 17.30",AN16)))</formula>
    </cfRule>
    <cfRule type="containsText" dxfId="35669" priority="3969" operator="containsText" text="08.30 – 17.30">
      <formula>NOT(ISERROR(SEARCH("08.30 – 17.30",AN16)))</formula>
    </cfRule>
    <cfRule type="containsText" dxfId="35668" priority="3970" operator="containsText" text="09.00 – 18.00">
      <formula>NOT(ISERROR(SEARCH("09.00 – 18.00",AN16)))</formula>
    </cfRule>
    <cfRule type="containsText" dxfId="35667" priority="3971" operator="containsText" text="09.00 – 13.00">
      <formula>NOT(ISERROR(SEARCH("09.00 – 13.00",AN16)))</formula>
    </cfRule>
    <cfRule type="containsText" dxfId="35666" priority="3972" operator="containsText" text="11.30 – 19.30">
      <formula>NOT(ISERROR(SEARCH("11.30 – 19.30",AN16)))</formula>
    </cfRule>
    <cfRule type="containsText" dxfId="35665" priority="3973" operator="containsText" text="10.30 – 19.30">
      <formula>NOT(ISERROR(SEARCH("10.30 – 19.30",AN16)))</formula>
    </cfRule>
    <cfRule type="containsText" dxfId="35664" priority="3974" operator="containsText" text="09.00 – 15.00">
      <formula>NOT(ISERROR(SEARCH("09.00 – 15.00",AN16)))</formula>
    </cfRule>
    <cfRule type="containsText" dxfId="35663" priority="3975" operator="containsText" text="12:30">
      <formula>NOT(ISERROR(SEARCH("12:30",AN16)))</formula>
    </cfRule>
    <cfRule type="containsText" dxfId="35662" priority="3976" operator="containsText" text="13:30">
      <formula>NOT(ISERROR(SEARCH("13:30",AN16)))</formula>
    </cfRule>
    <cfRule type="containsText" dxfId="35661" priority="3977" operator="containsText" text="FESTIVITÁ">
      <formula>NOT(ISERROR(SEARCH("FESTIVITÁ",AN16)))</formula>
    </cfRule>
    <cfRule type="cellIs" dxfId="35660" priority="3978" operator="equal">
      <formula>"DOMENICA"</formula>
    </cfRule>
  </conditionalFormatting>
  <conditionalFormatting sqref="AN16:AN21">
    <cfRule type="iconSet" priority="3961">
      <iconSet iconSet="3Symbols2">
        <cfvo type="percent" val="0"/>
        <cfvo type="percent" val="0"/>
        <cfvo type="formula" val="TODAY()" gte="0"/>
      </iconSet>
    </cfRule>
  </conditionalFormatting>
  <conditionalFormatting sqref="AL16:AL21">
    <cfRule type="containsText" dxfId="35659" priority="3944" operator="containsText" text="08.30 – 14.30">
      <formula>NOT(ISERROR(SEARCH("08.30 – 14.30",AL16)))</formula>
    </cfRule>
    <cfRule type="containsText" dxfId="35658" priority="3945" operator="containsText" text="09:30 – 18.30">
      <formula>NOT(ISERROR(SEARCH("09:30 – 18.30",AL16)))</formula>
    </cfRule>
    <cfRule type="containsText" dxfId="35657" priority="3946" operator="containsText" text="10.30 – 18.30">
      <formula>NOT(ISERROR(SEARCH("10.30 – 18.30",AL16)))</formula>
    </cfRule>
    <cfRule type="containsText" dxfId="35656" priority="3947" operator="containsText" text="09.30 – 18.30">
      <formula>NOT(ISERROR(SEARCH("09.30 – 18.30",AL16)))</formula>
    </cfRule>
    <cfRule type="containsText" dxfId="35655" priority="3948" operator="containsText" text="09.00 – 13:00">
      <formula>NOT(ISERROR(SEARCH("09.00 – 13:00",AL16)))</formula>
    </cfRule>
    <cfRule type="containsText" dxfId="35654" priority="3949" operator="containsText" text="08.30 – 16.30">
      <formula>NOT(ISERROR(SEARCH("08.30 – 16.30",AL16)))</formula>
    </cfRule>
    <cfRule type="containsText" dxfId="35653" priority="3950" operator="containsText" text="08:30 – 17.30">
      <formula>NOT(ISERROR(SEARCH("08:30 – 17.30",AL16)))</formula>
    </cfRule>
    <cfRule type="containsText" dxfId="35652" priority="3951" operator="containsText" text="08.30 – 17.30">
      <formula>NOT(ISERROR(SEARCH("08.30 – 17.30",AL16)))</formula>
    </cfRule>
    <cfRule type="containsText" dxfId="35651" priority="3952" operator="containsText" text="09.00 – 18.00">
      <formula>NOT(ISERROR(SEARCH("09.00 – 18.00",AL16)))</formula>
    </cfRule>
    <cfRule type="containsText" dxfId="35650" priority="3953" operator="containsText" text="09.00 – 13.00">
      <formula>NOT(ISERROR(SEARCH("09.00 – 13.00",AL16)))</formula>
    </cfRule>
    <cfRule type="containsText" dxfId="35649" priority="3954" operator="containsText" text="11.30 – 19.30">
      <formula>NOT(ISERROR(SEARCH("11.30 – 19.30",AL16)))</formula>
    </cfRule>
    <cfRule type="containsText" dxfId="35648" priority="3955" operator="containsText" text="10.30 – 19.30">
      <formula>NOT(ISERROR(SEARCH("10.30 – 19.30",AL16)))</formula>
    </cfRule>
    <cfRule type="containsText" dxfId="35647" priority="3956" operator="containsText" text="09.00 – 15.00">
      <formula>NOT(ISERROR(SEARCH("09.00 – 15.00",AL16)))</formula>
    </cfRule>
    <cfRule type="containsText" dxfId="35646" priority="3957" operator="containsText" text="12:30">
      <formula>NOT(ISERROR(SEARCH("12:30",AL16)))</formula>
    </cfRule>
    <cfRule type="containsText" dxfId="35645" priority="3958" operator="containsText" text="13:30">
      <formula>NOT(ISERROR(SEARCH("13:30",AL16)))</formula>
    </cfRule>
    <cfRule type="containsText" dxfId="35644" priority="3959" operator="containsText" text="FESTIVITÁ">
      <formula>NOT(ISERROR(SEARCH("FESTIVITÁ",AL16)))</formula>
    </cfRule>
    <cfRule type="cellIs" dxfId="35643" priority="3960" operator="equal">
      <formula>"DOMENICA"</formula>
    </cfRule>
  </conditionalFormatting>
  <conditionalFormatting sqref="AL16:AL21">
    <cfRule type="iconSet" priority="3943">
      <iconSet iconSet="3Symbols2">
        <cfvo type="percent" val="0"/>
        <cfvo type="percent" val="0"/>
        <cfvo type="formula" val="TODAY()" gte="0"/>
      </iconSet>
    </cfRule>
  </conditionalFormatting>
  <conditionalFormatting sqref="AJ16:AJ21">
    <cfRule type="containsText" dxfId="35642" priority="3926" operator="containsText" text="08.30 – 14.30">
      <formula>NOT(ISERROR(SEARCH("08.30 – 14.30",AJ16)))</formula>
    </cfRule>
    <cfRule type="containsText" dxfId="35641" priority="3927" operator="containsText" text="09:30 – 18.30">
      <formula>NOT(ISERROR(SEARCH("09:30 – 18.30",AJ16)))</formula>
    </cfRule>
    <cfRule type="containsText" dxfId="35640" priority="3928" operator="containsText" text="10.30 – 18.30">
      <formula>NOT(ISERROR(SEARCH("10.30 – 18.30",AJ16)))</formula>
    </cfRule>
    <cfRule type="containsText" dxfId="35639" priority="3929" operator="containsText" text="09.30 – 18.30">
      <formula>NOT(ISERROR(SEARCH("09.30 – 18.30",AJ16)))</formula>
    </cfRule>
    <cfRule type="containsText" dxfId="35638" priority="3930" operator="containsText" text="09.00 – 13:00">
      <formula>NOT(ISERROR(SEARCH("09.00 – 13:00",AJ16)))</formula>
    </cfRule>
    <cfRule type="containsText" dxfId="35637" priority="3931" operator="containsText" text="08.30 – 16.30">
      <formula>NOT(ISERROR(SEARCH("08.30 – 16.30",AJ16)))</formula>
    </cfRule>
    <cfRule type="containsText" dxfId="35636" priority="3932" operator="containsText" text="08:30 – 17.30">
      <formula>NOT(ISERROR(SEARCH("08:30 – 17.30",AJ16)))</formula>
    </cfRule>
    <cfRule type="containsText" dxfId="35635" priority="3933" operator="containsText" text="08.30 – 17.30">
      <formula>NOT(ISERROR(SEARCH("08.30 – 17.30",AJ16)))</formula>
    </cfRule>
    <cfRule type="containsText" dxfId="35634" priority="3934" operator="containsText" text="09.00 – 18.00">
      <formula>NOT(ISERROR(SEARCH("09.00 – 18.00",AJ16)))</formula>
    </cfRule>
    <cfRule type="containsText" dxfId="35633" priority="3935" operator="containsText" text="09.00 – 13.00">
      <formula>NOT(ISERROR(SEARCH("09.00 – 13.00",AJ16)))</formula>
    </cfRule>
    <cfRule type="containsText" dxfId="35632" priority="3936" operator="containsText" text="11.30 – 19.30">
      <formula>NOT(ISERROR(SEARCH("11.30 – 19.30",AJ16)))</formula>
    </cfRule>
    <cfRule type="containsText" dxfId="35631" priority="3937" operator="containsText" text="10.30 – 19.30">
      <formula>NOT(ISERROR(SEARCH("10.30 – 19.30",AJ16)))</formula>
    </cfRule>
    <cfRule type="containsText" dxfId="35630" priority="3938" operator="containsText" text="09.00 – 15.00">
      <formula>NOT(ISERROR(SEARCH("09.00 – 15.00",AJ16)))</formula>
    </cfRule>
    <cfRule type="containsText" dxfId="35629" priority="3939" operator="containsText" text="12:30">
      <formula>NOT(ISERROR(SEARCH("12:30",AJ16)))</formula>
    </cfRule>
    <cfRule type="containsText" dxfId="35628" priority="3940" operator="containsText" text="13:30">
      <formula>NOT(ISERROR(SEARCH("13:30",AJ16)))</formula>
    </cfRule>
    <cfRule type="containsText" dxfId="35627" priority="3941" operator="containsText" text="FESTIVITÁ">
      <formula>NOT(ISERROR(SEARCH("FESTIVITÁ",AJ16)))</formula>
    </cfRule>
    <cfRule type="cellIs" dxfId="35626" priority="3942" operator="equal">
      <formula>"DOMENICA"</formula>
    </cfRule>
  </conditionalFormatting>
  <conditionalFormatting sqref="AJ16:AJ21">
    <cfRule type="iconSet" priority="3925">
      <iconSet iconSet="3Symbols2">
        <cfvo type="percent" val="0"/>
        <cfvo type="percent" val="0"/>
        <cfvo type="formula" val="TODAY()" gte="0"/>
      </iconSet>
    </cfRule>
  </conditionalFormatting>
  <conditionalFormatting sqref="AH16:AH21">
    <cfRule type="containsText" dxfId="35625" priority="3908" operator="containsText" text="08.30 – 14.30">
      <formula>NOT(ISERROR(SEARCH("08.30 – 14.30",AH16)))</formula>
    </cfRule>
    <cfRule type="containsText" dxfId="35624" priority="3909" operator="containsText" text="09:30 – 18.30">
      <formula>NOT(ISERROR(SEARCH("09:30 – 18.30",AH16)))</formula>
    </cfRule>
    <cfRule type="containsText" dxfId="35623" priority="3910" operator="containsText" text="10.30 – 18.30">
      <formula>NOT(ISERROR(SEARCH("10.30 – 18.30",AH16)))</formula>
    </cfRule>
    <cfRule type="containsText" dxfId="35622" priority="3911" operator="containsText" text="09.30 – 18.30">
      <formula>NOT(ISERROR(SEARCH("09.30 – 18.30",AH16)))</formula>
    </cfRule>
    <cfRule type="containsText" dxfId="35621" priority="3912" operator="containsText" text="09.00 – 13:00">
      <formula>NOT(ISERROR(SEARCH("09.00 – 13:00",AH16)))</formula>
    </cfRule>
    <cfRule type="containsText" dxfId="35620" priority="3913" operator="containsText" text="08.30 – 16.30">
      <formula>NOT(ISERROR(SEARCH("08.30 – 16.30",AH16)))</formula>
    </cfRule>
    <cfRule type="containsText" dxfId="35619" priority="3914" operator="containsText" text="08:30 – 17.30">
      <formula>NOT(ISERROR(SEARCH("08:30 – 17.30",AH16)))</formula>
    </cfRule>
    <cfRule type="containsText" dxfId="35618" priority="3915" operator="containsText" text="08.30 – 17.30">
      <formula>NOT(ISERROR(SEARCH("08.30 – 17.30",AH16)))</formula>
    </cfRule>
    <cfRule type="containsText" dxfId="35617" priority="3916" operator="containsText" text="09.00 – 18.00">
      <formula>NOT(ISERROR(SEARCH("09.00 – 18.00",AH16)))</formula>
    </cfRule>
    <cfRule type="containsText" dxfId="35616" priority="3917" operator="containsText" text="09.00 – 13.00">
      <formula>NOT(ISERROR(SEARCH("09.00 – 13.00",AH16)))</formula>
    </cfRule>
    <cfRule type="containsText" dxfId="35615" priority="3918" operator="containsText" text="11.30 – 19.30">
      <formula>NOT(ISERROR(SEARCH("11.30 – 19.30",AH16)))</formula>
    </cfRule>
    <cfRule type="containsText" dxfId="35614" priority="3919" operator="containsText" text="10.30 – 19.30">
      <formula>NOT(ISERROR(SEARCH("10.30 – 19.30",AH16)))</formula>
    </cfRule>
    <cfRule type="containsText" dxfId="35613" priority="3920" operator="containsText" text="09.00 – 15.00">
      <formula>NOT(ISERROR(SEARCH("09.00 – 15.00",AH16)))</formula>
    </cfRule>
    <cfRule type="containsText" dxfId="35612" priority="3921" operator="containsText" text="12:30">
      <formula>NOT(ISERROR(SEARCH("12:30",AH16)))</formula>
    </cfRule>
    <cfRule type="containsText" dxfId="35611" priority="3922" operator="containsText" text="13:30">
      <formula>NOT(ISERROR(SEARCH("13:30",AH16)))</formula>
    </cfRule>
    <cfRule type="containsText" dxfId="35610" priority="3923" operator="containsText" text="FESTIVITÁ">
      <formula>NOT(ISERROR(SEARCH("FESTIVITÁ",AH16)))</formula>
    </cfRule>
    <cfRule type="cellIs" dxfId="35609" priority="3924" operator="equal">
      <formula>"DOMENICA"</formula>
    </cfRule>
  </conditionalFormatting>
  <conditionalFormatting sqref="AH16:AH21">
    <cfRule type="iconSet" priority="3907">
      <iconSet iconSet="3Symbols2">
        <cfvo type="percent" val="0"/>
        <cfvo type="percent" val="0"/>
        <cfvo type="formula" val="TODAY()" gte="0"/>
      </iconSet>
    </cfRule>
  </conditionalFormatting>
  <conditionalFormatting sqref="AF16:AF21">
    <cfRule type="containsText" dxfId="35608" priority="3890" operator="containsText" text="08.30 – 14.30">
      <formula>NOT(ISERROR(SEARCH("08.30 – 14.30",AF16)))</formula>
    </cfRule>
    <cfRule type="containsText" dxfId="35607" priority="3891" operator="containsText" text="09:30 – 18.30">
      <formula>NOT(ISERROR(SEARCH("09:30 – 18.30",AF16)))</formula>
    </cfRule>
    <cfRule type="containsText" dxfId="35606" priority="3892" operator="containsText" text="10.30 – 18.30">
      <formula>NOT(ISERROR(SEARCH("10.30 – 18.30",AF16)))</formula>
    </cfRule>
    <cfRule type="containsText" dxfId="35605" priority="3893" operator="containsText" text="09.30 – 18.30">
      <formula>NOT(ISERROR(SEARCH("09.30 – 18.30",AF16)))</formula>
    </cfRule>
    <cfRule type="containsText" dxfId="35604" priority="3894" operator="containsText" text="09.00 – 13:00">
      <formula>NOT(ISERROR(SEARCH("09.00 – 13:00",AF16)))</formula>
    </cfRule>
    <cfRule type="containsText" dxfId="35603" priority="3895" operator="containsText" text="08.30 – 16.30">
      <formula>NOT(ISERROR(SEARCH("08.30 – 16.30",AF16)))</formula>
    </cfRule>
    <cfRule type="containsText" dxfId="35602" priority="3896" operator="containsText" text="08:30 – 17.30">
      <formula>NOT(ISERROR(SEARCH("08:30 – 17.30",AF16)))</formula>
    </cfRule>
    <cfRule type="containsText" dxfId="35601" priority="3897" operator="containsText" text="08.30 – 17.30">
      <formula>NOT(ISERROR(SEARCH("08.30 – 17.30",AF16)))</formula>
    </cfRule>
    <cfRule type="containsText" dxfId="35600" priority="3898" operator="containsText" text="09.00 – 18.00">
      <formula>NOT(ISERROR(SEARCH("09.00 – 18.00",AF16)))</formula>
    </cfRule>
    <cfRule type="containsText" dxfId="35599" priority="3899" operator="containsText" text="09.00 – 13.00">
      <formula>NOT(ISERROR(SEARCH("09.00 – 13.00",AF16)))</formula>
    </cfRule>
    <cfRule type="containsText" dxfId="35598" priority="3900" operator="containsText" text="11.30 – 19.30">
      <formula>NOT(ISERROR(SEARCH("11.30 – 19.30",AF16)))</formula>
    </cfRule>
    <cfRule type="containsText" dxfId="35597" priority="3901" operator="containsText" text="10.30 – 19.30">
      <formula>NOT(ISERROR(SEARCH("10.30 – 19.30",AF16)))</formula>
    </cfRule>
    <cfRule type="containsText" dxfId="35596" priority="3902" operator="containsText" text="09.00 – 15.00">
      <formula>NOT(ISERROR(SEARCH("09.00 – 15.00",AF16)))</formula>
    </cfRule>
    <cfRule type="containsText" dxfId="35595" priority="3903" operator="containsText" text="12:30">
      <formula>NOT(ISERROR(SEARCH("12:30",AF16)))</formula>
    </cfRule>
    <cfRule type="containsText" dxfId="35594" priority="3904" operator="containsText" text="13:30">
      <formula>NOT(ISERROR(SEARCH("13:30",AF16)))</formula>
    </cfRule>
    <cfRule type="containsText" dxfId="35593" priority="3905" operator="containsText" text="FESTIVITÁ">
      <formula>NOT(ISERROR(SEARCH("FESTIVITÁ",AF16)))</formula>
    </cfRule>
    <cfRule type="cellIs" dxfId="35592" priority="3906" operator="equal">
      <formula>"DOMENICA"</formula>
    </cfRule>
  </conditionalFormatting>
  <conditionalFormatting sqref="AF16:AF21">
    <cfRule type="iconSet" priority="3889">
      <iconSet iconSet="3Symbols2">
        <cfvo type="percent" val="0"/>
        <cfvo type="percent" val="0"/>
        <cfvo type="formula" val="TODAY()" gte="0"/>
      </iconSet>
    </cfRule>
  </conditionalFormatting>
  <conditionalFormatting sqref="C25:C30">
    <cfRule type="containsText" dxfId="35591" priority="3710" operator="containsText" text="08.30 – 14.30">
      <formula>NOT(ISERROR(SEARCH("08.30 – 14.30",C25)))</formula>
    </cfRule>
    <cfRule type="containsText" dxfId="35590" priority="3711" operator="containsText" text="09:30 – 18.30">
      <formula>NOT(ISERROR(SEARCH("09:30 – 18.30",C25)))</formula>
    </cfRule>
    <cfRule type="containsText" dxfId="35589" priority="3712" operator="containsText" text="10.30 – 18.30">
      <formula>NOT(ISERROR(SEARCH("10.30 – 18.30",C25)))</formula>
    </cfRule>
    <cfRule type="containsText" dxfId="35588" priority="3713" operator="containsText" text="09.30 – 18.30">
      <formula>NOT(ISERROR(SEARCH("09.30 – 18.30",C25)))</formula>
    </cfRule>
    <cfRule type="containsText" dxfId="35587" priority="3714" operator="containsText" text="09.00 – 13:00">
      <formula>NOT(ISERROR(SEARCH("09.00 – 13:00",C25)))</formula>
    </cfRule>
    <cfRule type="containsText" dxfId="35586" priority="3715" operator="containsText" text="08.30 – 16.30">
      <formula>NOT(ISERROR(SEARCH("08.30 – 16.30",C25)))</formula>
    </cfRule>
    <cfRule type="containsText" dxfId="35585" priority="3716" operator="containsText" text="08:30 – 17.30">
      <formula>NOT(ISERROR(SEARCH("08:30 – 17.30",C25)))</formula>
    </cfRule>
    <cfRule type="containsText" dxfId="35584" priority="3717" operator="containsText" text="08.30 – 17.30">
      <formula>NOT(ISERROR(SEARCH("08.30 – 17.30",C25)))</formula>
    </cfRule>
    <cfRule type="containsText" dxfId="35583" priority="3718" operator="containsText" text="09.00 – 18.00">
      <formula>NOT(ISERROR(SEARCH("09.00 – 18.00",C25)))</formula>
    </cfRule>
    <cfRule type="containsText" dxfId="35582" priority="3719" operator="containsText" text="09.00 – 13.00">
      <formula>NOT(ISERROR(SEARCH("09.00 – 13.00",C25)))</formula>
    </cfRule>
    <cfRule type="containsText" dxfId="35581" priority="3720" operator="containsText" text="11.30 – 19.30">
      <formula>NOT(ISERROR(SEARCH("11.30 – 19.30",C25)))</formula>
    </cfRule>
    <cfRule type="containsText" dxfId="35580" priority="3721" operator="containsText" text="10.30 – 19.30">
      <formula>NOT(ISERROR(SEARCH("10.30 – 19.30",C25)))</formula>
    </cfRule>
    <cfRule type="containsText" dxfId="35579" priority="3722" operator="containsText" text="09.00 – 15.00">
      <formula>NOT(ISERROR(SEARCH("09.00 – 15.00",C25)))</formula>
    </cfRule>
    <cfRule type="containsText" dxfId="35578" priority="3723" operator="containsText" text="12:30">
      <formula>NOT(ISERROR(SEARCH("12:30",C25)))</formula>
    </cfRule>
    <cfRule type="containsText" dxfId="35577" priority="3724" operator="containsText" text="13:30">
      <formula>NOT(ISERROR(SEARCH("13:30",C25)))</formula>
    </cfRule>
    <cfRule type="containsText" dxfId="35576" priority="3725" operator="containsText" text="FESTIVITÁ">
      <formula>NOT(ISERROR(SEARCH("FESTIVITÁ",C25)))</formula>
    </cfRule>
    <cfRule type="cellIs" dxfId="35575" priority="3726" operator="equal">
      <formula>"DOMENICA"</formula>
    </cfRule>
  </conditionalFormatting>
  <conditionalFormatting sqref="C25:C30">
    <cfRule type="iconSet" priority="3709">
      <iconSet iconSet="3Symbols2">
        <cfvo type="percent" val="0"/>
        <cfvo type="percent" val="0"/>
        <cfvo type="formula" val="TODAY()" gte="0"/>
      </iconSet>
    </cfRule>
  </conditionalFormatting>
  <conditionalFormatting sqref="E25:E30">
    <cfRule type="containsText" dxfId="35574" priority="3692" operator="containsText" text="08.30 – 14.30">
      <formula>NOT(ISERROR(SEARCH("08.30 – 14.30",E25)))</formula>
    </cfRule>
    <cfRule type="containsText" dxfId="35573" priority="3693" operator="containsText" text="09:30 – 18.30">
      <formula>NOT(ISERROR(SEARCH("09:30 – 18.30",E25)))</formula>
    </cfRule>
    <cfRule type="containsText" dxfId="35572" priority="3694" operator="containsText" text="10.30 – 18.30">
      <formula>NOT(ISERROR(SEARCH("10.30 – 18.30",E25)))</formula>
    </cfRule>
    <cfRule type="containsText" dxfId="35571" priority="3695" operator="containsText" text="09.30 – 18.30">
      <formula>NOT(ISERROR(SEARCH("09.30 – 18.30",E25)))</formula>
    </cfRule>
    <cfRule type="containsText" dxfId="35570" priority="3696" operator="containsText" text="09.00 – 13:00">
      <formula>NOT(ISERROR(SEARCH("09.00 – 13:00",E25)))</formula>
    </cfRule>
    <cfRule type="containsText" dxfId="35569" priority="3697" operator="containsText" text="08.30 – 16.30">
      <formula>NOT(ISERROR(SEARCH("08.30 – 16.30",E25)))</formula>
    </cfRule>
    <cfRule type="containsText" dxfId="35568" priority="3698" operator="containsText" text="08:30 – 17.30">
      <formula>NOT(ISERROR(SEARCH("08:30 – 17.30",E25)))</formula>
    </cfRule>
    <cfRule type="containsText" dxfId="35567" priority="3699" operator="containsText" text="08.30 – 17.30">
      <formula>NOT(ISERROR(SEARCH("08.30 – 17.30",E25)))</formula>
    </cfRule>
    <cfRule type="containsText" dxfId="35566" priority="3700" operator="containsText" text="09.00 – 18.00">
      <formula>NOT(ISERROR(SEARCH("09.00 – 18.00",E25)))</formula>
    </cfRule>
    <cfRule type="containsText" dxfId="35565" priority="3701" operator="containsText" text="09.00 – 13.00">
      <formula>NOT(ISERROR(SEARCH("09.00 – 13.00",E25)))</formula>
    </cfRule>
    <cfRule type="containsText" dxfId="35564" priority="3702" operator="containsText" text="11.30 – 19.30">
      <formula>NOT(ISERROR(SEARCH("11.30 – 19.30",E25)))</formula>
    </cfRule>
    <cfRule type="containsText" dxfId="35563" priority="3703" operator="containsText" text="10.30 – 19.30">
      <formula>NOT(ISERROR(SEARCH("10.30 – 19.30",E25)))</formula>
    </cfRule>
    <cfRule type="containsText" dxfId="35562" priority="3704" operator="containsText" text="09.00 – 15.00">
      <formula>NOT(ISERROR(SEARCH("09.00 – 15.00",E25)))</formula>
    </cfRule>
    <cfRule type="containsText" dxfId="35561" priority="3705" operator="containsText" text="12:30">
      <formula>NOT(ISERROR(SEARCH("12:30",E25)))</formula>
    </cfRule>
    <cfRule type="containsText" dxfId="35560" priority="3706" operator="containsText" text="13:30">
      <formula>NOT(ISERROR(SEARCH("13:30",E25)))</formula>
    </cfRule>
    <cfRule type="containsText" dxfId="35559" priority="3707" operator="containsText" text="FESTIVITÁ">
      <formula>NOT(ISERROR(SEARCH("FESTIVITÁ",E25)))</formula>
    </cfRule>
    <cfRule type="cellIs" dxfId="35558" priority="3708" operator="equal">
      <formula>"DOMENICA"</formula>
    </cfRule>
  </conditionalFormatting>
  <conditionalFormatting sqref="E25:E30">
    <cfRule type="iconSet" priority="3691">
      <iconSet iconSet="3Symbols2">
        <cfvo type="percent" val="0"/>
        <cfvo type="percent" val="0"/>
        <cfvo type="formula" val="TODAY()" gte="0"/>
      </iconSet>
    </cfRule>
  </conditionalFormatting>
  <conditionalFormatting sqref="G25:G30">
    <cfRule type="containsText" dxfId="35557" priority="3674" operator="containsText" text="08.30 – 14.30">
      <formula>NOT(ISERROR(SEARCH("08.30 – 14.30",G25)))</formula>
    </cfRule>
    <cfRule type="containsText" dxfId="35556" priority="3675" operator="containsText" text="09:30 – 18.30">
      <formula>NOT(ISERROR(SEARCH("09:30 – 18.30",G25)))</formula>
    </cfRule>
    <cfRule type="containsText" dxfId="35555" priority="3676" operator="containsText" text="10.30 – 18.30">
      <formula>NOT(ISERROR(SEARCH("10.30 – 18.30",G25)))</formula>
    </cfRule>
    <cfRule type="containsText" dxfId="35554" priority="3677" operator="containsText" text="09.30 – 18.30">
      <formula>NOT(ISERROR(SEARCH("09.30 – 18.30",G25)))</formula>
    </cfRule>
    <cfRule type="containsText" dxfId="35553" priority="3678" operator="containsText" text="09.00 – 13:00">
      <formula>NOT(ISERROR(SEARCH("09.00 – 13:00",G25)))</formula>
    </cfRule>
    <cfRule type="containsText" dxfId="35552" priority="3679" operator="containsText" text="08.30 – 16.30">
      <formula>NOT(ISERROR(SEARCH("08.30 – 16.30",G25)))</formula>
    </cfRule>
    <cfRule type="containsText" dxfId="35551" priority="3680" operator="containsText" text="08:30 – 17.30">
      <formula>NOT(ISERROR(SEARCH("08:30 – 17.30",G25)))</formula>
    </cfRule>
    <cfRule type="containsText" dxfId="35550" priority="3681" operator="containsText" text="08.30 – 17.30">
      <formula>NOT(ISERROR(SEARCH("08.30 – 17.30",G25)))</formula>
    </cfRule>
    <cfRule type="containsText" dxfId="35549" priority="3682" operator="containsText" text="09.00 – 18.00">
      <formula>NOT(ISERROR(SEARCH("09.00 – 18.00",G25)))</formula>
    </cfRule>
    <cfRule type="containsText" dxfId="35548" priority="3683" operator="containsText" text="09.00 – 13.00">
      <formula>NOT(ISERROR(SEARCH("09.00 – 13.00",G25)))</formula>
    </cfRule>
    <cfRule type="containsText" dxfId="35547" priority="3684" operator="containsText" text="11.30 – 19.30">
      <formula>NOT(ISERROR(SEARCH("11.30 – 19.30",G25)))</formula>
    </cfRule>
    <cfRule type="containsText" dxfId="35546" priority="3685" operator="containsText" text="10.30 – 19.30">
      <formula>NOT(ISERROR(SEARCH("10.30 – 19.30",G25)))</formula>
    </cfRule>
    <cfRule type="containsText" dxfId="35545" priority="3686" operator="containsText" text="09.00 – 15.00">
      <formula>NOT(ISERROR(SEARCH("09.00 – 15.00",G25)))</formula>
    </cfRule>
    <cfRule type="containsText" dxfId="35544" priority="3687" operator="containsText" text="12:30">
      <formula>NOT(ISERROR(SEARCH("12:30",G25)))</formula>
    </cfRule>
    <cfRule type="containsText" dxfId="35543" priority="3688" operator="containsText" text="13:30">
      <formula>NOT(ISERROR(SEARCH("13:30",G25)))</formula>
    </cfRule>
    <cfRule type="containsText" dxfId="35542" priority="3689" operator="containsText" text="FESTIVITÁ">
      <formula>NOT(ISERROR(SEARCH("FESTIVITÁ",G25)))</formula>
    </cfRule>
    <cfRule type="cellIs" dxfId="35541" priority="3690" operator="equal">
      <formula>"DOMENICA"</formula>
    </cfRule>
  </conditionalFormatting>
  <conditionalFormatting sqref="G25:G30">
    <cfRule type="iconSet" priority="3673">
      <iconSet iconSet="3Symbols2">
        <cfvo type="percent" val="0"/>
        <cfvo type="percent" val="0"/>
        <cfvo type="formula" val="TODAY()" gte="0"/>
      </iconSet>
    </cfRule>
  </conditionalFormatting>
  <conditionalFormatting sqref="I25:I30">
    <cfRule type="containsText" dxfId="35540" priority="3656" operator="containsText" text="08.30 – 14.30">
      <formula>NOT(ISERROR(SEARCH("08.30 – 14.30",I25)))</formula>
    </cfRule>
    <cfRule type="containsText" dxfId="35539" priority="3657" operator="containsText" text="09:30 – 18.30">
      <formula>NOT(ISERROR(SEARCH("09:30 – 18.30",I25)))</formula>
    </cfRule>
    <cfRule type="containsText" dxfId="35538" priority="3658" operator="containsText" text="10.30 – 18.30">
      <formula>NOT(ISERROR(SEARCH("10.30 – 18.30",I25)))</formula>
    </cfRule>
    <cfRule type="containsText" dxfId="35537" priority="3659" operator="containsText" text="09.30 – 18.30">
      <formula>NOT(ISERROR(SEARCH("09.30 – 18.30",I25)))</formula>
    </cfRule>
    <cfRule type="containsText" dxfId="35536" priority="3660" operator="containsText" text="09.00 – 13:00">
      <formula>NOT(ISERROR(SEARCH("09.00 – 13:00",I25)))</formula>
    </cfRule>
    <cfRule type="containsText" dxfId="35535" priority="3661" operator="containsText" text="08.30 – 16.30">
      <formula>NOT(ISERROR(SEARCH("08.30 – 16.30",I25)))</formula>
    </cfRule>
    <cfRule type="containsText" dxfId="35534" priority="3662" operator="containsText" text="08:30 – 17.30">
      <formula>NOT(ISERROR(SEARCH("08:30 – 17.30",I25)))</formula>
    </cfRule>
    <cfRule type="containsText" dxfId="35533" priority="3663" operator="containsText" text="08.30 – 17.30">
      <formula>NOT(ISERROR(SEARCH("08.30 – 17.30",I25)))</formula>
    </cfRule>
    <cfRule type="containsText" dxfId="35532" priority="3664" operator="containsText" text="09.00 – 18.00">
      <formula>NOT(ISERROR(SEARCH("09.00 – 18.00",I25)))</formula>
    </cfRule>
    <cfRule type="containsText" dxfId="35531" priority="3665" operator="containsText" text="09.00 – 13.00">
      <formula>NOT(ISERROR(SEARCH("09.00 – 13.00",I25)))</formula>
    </cfRule>
    <cfRule type="containsText" dxfId="35530" priority="3666" operator="containsText" text="11.30 – 19.30">
      <formula>NOT(ISERROR(SEARCH("11.30 – 19.30",I25)))</formula>
    </cfRule>
    <cfRule type="containsText" dxfId="35529" priority="3667" operator="containsText" text="10.30 – 19.30">
      <formula>NOT(ISERROR(SEARCH("10.30 – 19.30",I25)))</formula>
    </cfRule>
    <cfRule type="containsText" dxfId="35528" priority="3668" operator="containsText" text="09.00 – 15.00">
      <formula>NOT(ISERROR(SEARCH("09.00 – 15.00",I25)))</formula>
    </cfRule>
    <cfRule type="containsText" dxfId="35527" priority="3669" operator="containsText" text="12:30">
      <formula>NOT(ISERROR(SEARCH("12:30",I25)))</formula>
    </cfRule>
    <cfRule type="containsText" dxfId="35526" priority="3670" operator="containsText" text="13:30">
      <formula>NOT(ISERROR(SEARCH("13:30",I25)))</formula>
    </cfRule>
    <cfRule type="containsText" dxfId="35525" priority="3671" operator="containsText" text="FESTIVITÁ">
      <formula>NOT(ISERROR(SEARCH("FESTIVITÁ",I25)))</formula>
    </cfRule>
    <cfRule type="cellIs" dxfId="35524" priority="3672" operator="equal">
      <formula>"DOMENICA"</formula>
    </cfRule>
  </conditionalFormatting>
  <conditionalFormatting sqref="I25:I30">
    <cfRule type="iconSet" priority="3655">
      <iconSet iconSet="3Symbols2">
        <cfvo type="percent" val="0"/>
        <cfvo type="percent" val="0"/>
        <cfvo type="formula" val="TODAY()" gte="0"/>
      </iconSet>
    </cfRule>
  </conditionalFormatting>
  <conditionalFormatting sqref="K25:K30">
    <cfRule type="containsText" dxfId="35523" priority="3638" operator="containsText" text="08.30 – 14.30">
      <formula>NOT(ISERROR(SEARCH("08.30 – 14.30",K25)))</formula>
    </cfRule>
    <cfRule type="containsText" dxfId="35522" priority="3639" operator="containsText" text="09:30 – 18.30">
      <formula>NOT(ISERROR(SEARCH("09:30 – 18.30",K25)))</formula>
    </cfRule>
    <cfRule type="containsText" dxfId="35521" priority="3640" operator="containsText" text="10.30 – 18.30">
      <formula>NOT(ISERROR(SEARCH("10.30 – 18.30",K25)))</formula>
    </cfRule>
    <cfRule type="containsText" dxfId="35520" priority="3641" operator="containsText" text="09.30 – 18.30">
      <formula>NOT(ISERROR(SEARCH("09.30 – 18.30",K25)))</formula>
    </cfRule>
    <cfRule type="containsText" dxfId="35519" priority="3642" operator="containsText" text="09.00 – 13:00">
      <formula>NOT(ISERROR(SEARCH("09.00 – 13:00",K25)))</formula>
    </cfRule>
    <cfRule type="containsText" dxfId="35518" priority="3643" operator="containsText" text="08.30 – 16.30">
      <formula>NOT(ISERROR(SEARCH("08.30 – 16.30",K25)))</formula>
    </cfRule>
    <cfRule type="containsText" dxfId="35517" priority="3644" operator="containsText" text="08:30 – 17.30">
      <formula>NOT(ISERROR(SEARCH("08:30 – 17.30",K25)))</formula>
    </cfRule>
    <cfRule type="containsText" dxfId="35516" priority="3645" operator="containsText" text="08.30 – 17.30">
      <formula>NOT(ISERROR(SEARCH("08.30 – 17.30",K25)))</formula>
    </cfRule>
    <cfRule type="containsText" dxfId="35515" priority="3646" operator="containsText" text="09.00 – 18.00">
      <formula>NOT(ISERROR(SEARCH("09.00 – 18.00",K25)))</formula>
    </cfRule>
    <cfRule type="containsText" dxfId="35514" priority="3647" operator="containsText" text="09.00 – 13.00">
      <formula>NOT(ISERROR(SEARCH("09.00 – 13.00",K25)))</formula>
    </cfRule>
    <cfRule type="containsText" dxfId="35513" priority="3648" operator="containsText" text="11.30 – 19.30">
      <formula>NOT(ISERROR(SEARCH("11.30 – 19.30",K25)))</formula>
    </cfRule>
    <cfRule type="containsText" dxfId="35512" priority="3649" operator="containsText" text="10.30 – 19.30">
      <formula>NOT(ISERROR(SEARCH("10.30 – 19.30",K25)))</formula>
    </cfRule>
    <cfRule type="containsText" dxfId="35511" priority="3650" operator="containsText" text="09.00 – 15.00">
      <formula>NOT(ISERROR(SEARCH("09.00 – 15.00",K25)))</formula>
    </cfRule>
    <cfRule type="containsText" dxfId="35510" priority="3651" operator="containsText" text="12:30">
      <formula>NOT(ISERROR(SEARCH("12:30",K25)))</formula>
    </cfRule>
    <cfRule type="containsText" dxfId="35509" priority="3652" operator="containsText" text="13:30">
      <formula>NOT(ISERROR(SEARCH("13:30",K25)))</formula>
    </cfRule>
    <cfRule type="containsText" dxfId="35508" priority="3653" operator="containsText" text="FESTIVITÁ">
      <formula>NOT(ISERROR(SEARCH("FESTIVITÁ",K25)))</formula>
    </cfRule>
    <cfRule type="cellIs" dxfId="35507" priority="3654" operator="equal">
      <formula>"DOMENICA"</formula>
    </cfRule>
  </conditionalFormatting>
  <conditionalFormatting sqref="K25:K30">
    <cfRule type="iconSet" priority="3637">
      <iconSet iconSet="3Symbols2">
        <cfvo type="percent" val="0"/>
        <cfvo type="percent" val="0"/>
        <cfvo type="formula" val="TODAY()" gte="0"/>
      </iconSet>
    </cfRule>
  </conditionalFormatting>
  <conditionalFormatting sqref="M25:M30">
    <cfRule type="containsText" dxfId="35506" priority="3620" operator="containsText" text="08.30 – 14.30">
      <formula>NOT(ISERROR(SEARCH("08.30 – 14.30",M25)))</formula>
    </cfRule>
    <cfRule type="containsText" dxfId="35505" priority="3621" operator="containsText" text="09:30 – 18.30">
      <formula>NOT(ISERROR(SEARCH("09:30 – 18.30",M25)))</formula>
    </cfRule>
    <cfRule type="containsText" dxfId="35504" priority="3622" operator="containsText" text="10.30 – 18.30">
      <formula>NOT(ISERROR(SEARCH("10.30 – 18.30",M25)))</formula>
    </cfRule>
    <cfRule type="containsText" dxfId="35503" priority="3623" operator="containsText" text="09.30 – 18.30">
      <formula>NOT(ISERROR(SEARCH("09.30 – 18.30",M25)))</formula>
    </cfRule>
    <cfRule type="containsText" dxfId="35502" priority="3624" operator="containsText" text="09.00 – 13:00">
      <formula>NOT(ISERROR(SEARCH("09.00 – 13:00",M25)))</formula>
    </cfRule>
    <cfRule type="containsText" dxfId="35501" priority="3625" operator="containsText" text="08.30 – 16.30">
      <formula>NOT(ISERROR(SEARCH("08.30 – 16.30",M25)))</formula>
    </cfRule>
    <cfRule type="containsText" dxfId="35500" priority="3626" operator="containsText" text="08:30 – 17.30">
      <formula>NOT(ISERROR(SEARCH("08:30 – 17.30",M25)))</formula>
    </cfRule>
    <cfRule type="containsText" dxfId="35499" priority="3627" operator="containsText" text="08.30 – 17.30">
      <formula>NOT(ISERROR(SEARCH("08.30 – 17.30",M25)))</formula>
    </cfRule>
    <cfRule type="containsText" dxfId="35498" priority="3628" operator="containsText" text="09.00 – 18.00">
      <formula>NOT(ISERROR(SEARCH("09.00 – 18.00",M25)))</formula>
    </cfRule>
    <cfRule type="containsText" dxfId="35497" priority="3629" operator="containsText" text="09.00 – 13.00">
      <formula>NOT(ISERROR(SEARCH("09.00 – 13.00",M25)))</formula>
    </cfRule>
    <cfRule type="containsText" dxfId="35496" priority="3630" operator="containsText" text="11.30 – 19.30">
      <formula>NOT(ISERROR(SEARCH("11.30 – 19.30",M25)))</formula>
    </cfRule>
    <cfRule type="containsText" dxfId="35495" priority="3631" operator="containsText" text="10.30 – 19.30">
      <formula>NOT(ISERROR(SEARCH("10.30 – 19.30",M25)))</formula>
    </cfRule>
    <cfRule type="containsText" dxfId="35494" priority="3632" operator="containsText" text="09.00 – 15.00">
      <formula>NOT(ISERROR(SEARCH("09.00 – 15.00",M25)))</formula>
    </cfRule>
    <cfRule type="containsText" dxfId="35493" priority="3633" operator="containsText" text="12:30">
      <formula>NOT(ISERROR(SEARCH("12:30",M25)))</formula>
    </cfRule>
    <cfRule type="containsText" dxfId="35492" priority="3634" operator="containsText" text="13:30">
      <formula>NOT(ISERROR(SEARCH("13:30",M25)))</formula>
    </cfRule>
    <cfRule type="containsText" dxfId="35491" priority="3635" operator="containsText" text="FESTIVITÁ">
      <formula>NOT(ISERROR(SEARCH("FESTIVITÁ",M25)))</formula>
    </cfRule>
    <cfRule type="cellIs" dxfId="35490" priority="3636" operator="equal">
      <formula>"DOMENICA"</formula>
    </cfRule>
  </conditionalFormatting>
  <conditionalFormatting sqref="M25:M30">
    <cfRule type="iconSet" priority="3619">
      <iconSet iconSet="3Symbols2">
        <cfvo type="percent" val="0"/>
        <cfvo type="percent" val="0"/>
        <cfvo type="formula" val="TODAY()" gte="0"/>
      </iconSet>
    </cfRule>
  </conditionalFormatting>
  <conditionalFormatting sqref="O25:O30">
    <cfRule type="containsText" dxfId="35489" priority="3602" operator="containsText" text="08.30 – 14.30">
      <formula>NOT(ISERROR(SEARCH("08.30 – 14.30",O25)))</formula>
    </cfRule>
    <cfRule type="containsText" dxfId="35488" priority="3603" operator="containsText" text="09:30 – 18.30">
      <formula>NOT(ISERROR(SEARCH("09:30 – 18.30",O25)))</formula>
    </cfRule>
    <cfRule type="containsText" dxfId="35487" priority="3604" operator="containsText" text="10.30 – 18.30">
      <formula>NOT(ISERROR(SEARCH("10.30 – 18.30",O25)))</formula>
    </cfRule>
    <cfRule type="containsText" dxfId="35486" priority="3605" operator="containsText" text="09.30 – 18.30">
      <formula>NOT(ISERROR(SEARCH("09.30 – 18.30",O25)))</formula>
    </cfRule>
    <cfRule type="containsText" dxfId="35485" priority="3606" operator="containsText" text="09.00 – 13:00">
      <formula>NOT(ISERROR(SEARCH("09.00 – 13:00",O25)))</formula>
    </cfRule>
    <cfRule type="containsText" dxfId="35484" priority="3607" operator="containsText" text="08.30 – 16.30">
      <formula>NOT(ISERROR(SEARCH("08.30 – 16.30",O25)))</formula>
    </cfRule>
    <cfRule type="containsText" dxfId="35483" priority="3608" operator="containsText" text="08:30 – 17.30">
      <formula>NOT(ISERROR(SEARCH("08:30 – 17.30",O25)))</formula>
    </cfRule>
    <cfRule type="containsText" dxfId="35482" priority="3609" operator="containsText" text="08.30 – 17.30">
      <formula>NOT(ISERROR(SEARCH("08.30 – 17.30",O25)))</formula>
    </cfRule>
    <cfRule type="containsText" dxfId="35481" priority="3610" operator="containsText" text="09.00 – 18.00">
      <formula>NOT(ISERROR(SEARCH("09.00 – 18.00",O25)))</formula>
    </cfRule>
    <cfRule type="containsText" dxfId="35480" priority="3611" operator="containsText" text="09.00 – 13.00">
      <formula>NOT(ISERROR(SEARCH("09.00 – 13.00",O25)))</formula>
    </cfRule>
    <cfRule type="containsText" dxfId="35479" priority="3612" operator="containsText" text="11.30 – 19.30">
      <formula>NOT(ISERROR(SEARCH("11.30 – 19.30",O25)))</formula>
    </cfRule>
    <cfRule type="containsText" dxfId="35478" priority="3613" operator="containsText" text="10.30 – 19.30">
      <formula>NOT(ISERROR(SEARCH("10.30 – 19.30",O25)))</formula>
    </cfRule>
    <cfRule type="containsText" dxfId="35477" priority="3614" operator="containsText" text="09.00 – 15.00">
      <formula>NOT(ISERROR(SEARCH("09.00 – 15.00",O25)))</formula>
    </cfRule>
    <cfRule type="containsText" dxfId="35476" priority="3615" operator="containsText" text="12:30">
      <formula>NOT(ISERROR(SEARCH("12:30",O25)))</formula>
    </cfRule>
    <cfRule type="containsText" dxfId="35475" priority="3616" operator="containsText" text="13:30">
      <formula>NOT(ISERROR(SEARCH("13:30",O25)))</formula>
    </cfRule>
    <cfRule type="containsText" dxfId="35474" priority="3617" operator="containsText" text="FESTIVITÁ">
      <formula>NOT(ISERROR(SEARCH("FESTIVITÁ",O25)))</formula>
    </cfRule>
    <cfRule type="cellIs" dxfId="35473" priority="3618" operator="equal">
      <formula>"DOMENICA"</formula>
    </cfRule>
  </conditionalFormatting>
  <conditionalFormatting sqref="O25:O30">
    <cfRule type="iconSet" priority="3601">
      <iconSet iconSet="3Symbols2">
        <cfvo type="percent" val="0"/>
        <cfvo type="percent" val="0"/>
        <cfvo type="formula" val="TODAY()" gte="0"/>
      </iconSet>
    </cfRule>
  </conditionalFormatting>
  <conditionalFormatting sqref="Q25:Q30">
    <cfRule type="containsText" dxfId="35472" priority="3584" operator="containsText" text="08.30 – 14.30">
      <formula>NOT(ISERROR(SEARCH("08.30 – 14.30",Q25)))</formula>
    </cfRule>
    <cfRule type="containsText" dxfId="35471" priority="3585" operator="containsText" text="09:30 – 18.30">
      <formula>NOT(ISERROR(SEARCH("09:30 – 18.30",Q25)))</formula>
    </cfRule>
    <cfRule type="containsText" dxfId="35470" priority="3586" operator="containsText" text="10.30 – 18.30">
      <formula>NOT(ISERROR(SEARCH("10.30 – 18.30",Q25)))</formula>
    </cfRule>
    <cfRule type="containsText" dxfId="35469" priority="3587" operator="containsText" text="09.30 – 18.30">
      <formula>NOT(ISERROR(SEARCH("09.30 – 18.30",Q25)))</formula>
    </cfRule>
    <cfRule type="containsText" dxfId="35468" priority="3588" operator="containsText" text="09.00 – 13:00">
      <formula>NOT(ISERROR(SEARCH("09.00 – 13:00",Q25)))</formula>
    </cfRule>
    <cfRule type="containsText" dxfId="35467" priority="3589" operator="containsText" text="08.30 – 16.30">
      <formula>NOT(ISERROR(SEARCH("08.30 – 16.30",Q25)))</formula>
    </cfRule>
    <cfRule type="containsText" dxfId="35466" priority="3590" operator="containsText" text="08:30 – 17.30">
      <formula>NOT(ISERROR(SEARCH("08:30 – 17.30",Q25)))</formula>
    </cfRule>
    <cfRule type="containsText" dxfId="35465" priority="3591" operator="containsText" text="08.30 – 17.30">
      <formula>NOT(ISERROR(SEARCH("08.30 – 17.30",Q25)))</formula>
    </cfRule>
    <cfRule type="containsText" dxfId="35464" priority="3592" operator="containsText" text="09.00 – 18.00">
      <formula>NOT(ISERROR(SEARCH("09.00 – 18.00",Q25)))</formula>
    </cfRule>
    <cfRule type="containsText" dxfId="35463" priority="3593" operator="containsText" text="09.00 – 13.00">
      <formula>NOT(ISERROR(SEARCH("09.00 – 13.00",Q25)))</formula>
    </cfRule>
    <cfRule type="containsText" dxfId="35462" priority="3594" operator="containsText" text="11.30 – 19.30">
      <formula>NOT(ISERROR(SEARCH("11.30 – 19.30",Q25)))</formula>
    </cfRule>
    <cfRule type="containsText" dxfId="35461" priority="3595" operator="containsText" text="10.30 – 19.30">
      <formula>NOT(ISERROR(SEARCH("10.30 – 19.30",Q25)))</formula>
    </cfRule>
    <cfRule type="containsText" dxfId="35460" priority="3596" operator="containsText" text="09.00 – 15.00">
      <formula>NOT(ISERROR(SEARCH("09.00 – 15.00",Q25)))</formula>
    </cfRule>
    <cfRule type="containsText" dxfId="35459" priority="3597" operator="containsText" text="12:30">
      <formula>NOT(ISERROR(SEARCH("12:30",Q25)))</formula>
    </cfRule>
    <cfRule type="containsText" dxfId="35458" priority="3598" operator="containsText" text="13:30">
      <formula>NOT(ISERROR(SEARCH("13:30",Q25)))</formula>
    </cfRule>
    <cfRule type="containsText" dxfId="35457" priority="3599" operator="containsText" text="FESTIVITÁ">
      <formula>NOT(ISERROR(SEARCH("FESTIVITÁ",Q25)))</formula>
    </cfRule>
    <cfRule type="cellIs" dxfId="35456" priority="3600" operator="equal">
      <formula>"DOMENICA"</formula>
    </cfRule>
  </conditionalFormatting>
  <conditionalFormatting sqref="Q25:Q30">
    <cfRule type="iconSet" priority="3583">
      <iconSet iconSet="3Symbols2">
        <cfvo type="percent" val="0"/>
        <cfvo type="percent" val="0"/>
        <cfvo type="formula" val="TODAY()" gte="0"/>
      </iconSet>
    </cfRule>
  </conditionalFormatting>
  <conditionalFormatting sqref="S25:S30">
    <cfRule type="containsText" dxfId="35455" priority="3566" operator="containsText" text="08.30 – 14.30">
      <formula>NOT(ISERROR(SEARCH("08.30 – 14.30",S25)))</formula>
    </cfRule>
    <cfRule type="containsText" dxfId="35454" priority="3567" operator="containsText" text="09:30 – 18.30">
      <formula>NOT(ISERROR(SEARCH("09:30 – 18.30",S25)))</formula>
    </cfRule>
    <cfRule type="containsText" dxfId="35453" priority="3568" operator="containsText" text="10.30 – 18.30">
      <formula>NOT(ISERROR(SEARCH("10.30 – 18.30",S25)))</formula>
    </cfRule>
    <cfRule type="containsText" dxfId="35452" priority="3569" operator="containsText" text="09.30 – 18.30">
      <formula>NOT(ISERROR(SEARCH("09.30 – 18.30",S25)))</formula>
    </cfRule>
    <cfRule type="containsText" dxfId="35451" priority="3570" operator="containsText" text="09.00 – 13:00">
      <formula>NOT(ISERROR(SEARCH("09.00 – 13:00",S25)))</formula>
    </cfRule>
    <cfRule type="containsText" dxfId="35450" priority="3571" operator="containsText" text="08.30 – 16.30">
      <formula>NOT(ISERROR(SEARCH("08.30 – 16.30",S25)))</formula>
    </cfRule>
    <cfRule type="containsText" dxfId="35449" priority="3572" operator="containsText" text="08:30 – 17.30">
      <formula>NOT(ISERROR(SEARCH("08:30 – 17.30",S25)))</formula>
    </cfRule>
    <cfRule type="containsText" dxfId="35448" priority="3573" operator="containsText" text="08.30 – 17.30">
      <formula>NOT(ISERROR(SEARCH("08.30 – 17.30",S25)))</formula>
    </cfRule>
    <cfRule type="containsText" dxfId="35447" priority="3574" operator="containsText" text="09.00 – 18.00">
      <formula>NOT(ISERROR(SEARCH("09.00 – 18.00",S25)))</formula>
    </cfRule>
    <cfRule type="containsText" dxfId="35446" priority="3575" operator="containsText" text="09.00 – 13.00">
      <formula>NOT(ISERROR(SEARCH("09.00 – 13.00",S25)))</formula>
    </cfRule>
    <cfRule type="containsText" dxfId="35445" priority="3576" operator="containsText" text="11.30 – 19.30">
      <formula>NOT(ISERROR(SEARCH("11.30 – 19.30",S25)))</formula>
    </cfRule>
    <cfRule type="containsText" dxfId="35444" priority="3577" operator="containsText" text="10.30 – 19.30">
      <formula>NOT(ISERROR(SEARCH("10.30 – 19.30",S25)))</formula>
    </cfRule>
    <cfRule type="containsText" dxfId="35443" priority="3578" operator="containsText" text="09.00 – 15.00">
      <formula>NOT(ISERROR(SEARCH("09.00 – 15.00",S25)))</formula>
    </cfRule>
    <cfRule type="containsText" dxfId="35442" priority="3579" operator="containsText" text="12:30">
      <formula>NOT(ISERROR(SEARCH("12:30",S25)))</formula>
    </cfRule>
    <cfRule type="containsText" dxfId="35441" priority="3580" operator="containsText" text="13:30">
      <formula>NOT(ISERROR(SEARCH("13:30",S25)))</formula>
    </cfRule>
    <cfRule type="containsText" dxfId="35440" priority="3581" operator="containsText" text="FESTIVITÁ">
      <formula>NOT(ISERROR(SEARCH("FESTIVITÁ",S25)))</formula>
    </cfRule>
    <cfRule type="cellIs" dxfId="35439" priority="3582" operator="equal">
      <formula>"DOMENICA"</formula>
    </cfRule>
  </conditionalFormatting>
  <conditionalFormatting sqref="S25:S30">
    <cfRule type="iconSet" priority="3565">
      <iconSet iconSet="3Symbols2">
        <cfvo type="percent" val="0"/>
        <cfvo type="percent" val="0"/>
        <cfvo type="formula" val="TODAY()" gte="0"/>
      </iconSet>
    </cfRule>
  </conditionalFormatting>
  <conditionalFormatting sqref="AF25:AF30">
    <cfRule type="containsText" dxfId="35438" priority="3548" operator="containsText" text="08.30 – 14.30">
      <formula>NOT(ISERROR(SEARCH("08.30 – 14.30",AF25)))</formula>
    </cfRule>
    <cfRule type="containsText" dxfId="35437" priority="3549" operator="containsText" text="09:30 – 18.30">
      <formula>NOT(ISERROR(SEARCH("09:30 – 18.30",AF25)))</formula>
    </cfRule>
    <cfRule type="containsText" dxfId="35436" priority="3550" operator="containsText" text="10.30 – 18.30">
      <formula>NOT(ISERROR(SEARCH("10.30 – 18.30",AF25)))</formula>
    </cfRule>
    <cfRule type="containsText" dxfId="35435" priority="3551" operator="containsText" text="09.30 – 18.30">
      <formula>NOT(ISERROR(SEARCH("09.30 – 18.30",AF25)))</formula>
    </cfRule>
    <cfRule type="containsText" dxfId="35434" priority="3552" operator="containsText" text="09.00 – 13:00">
      <formula>NOT(ISERROR(SEARCH("09.00 – 13:00",AF25)))</formula>
    </cfRule>
    <cfRule type="containsText" dxfId="35433" priority="3553" operator="containsText" text="08.30 – 16.30">
      <formula>NOT(ISERROR(SEARCH("08.30 – 16.30",AF25)))</formula>
    </cfRule>
    <cfRule type="containsText" dxfId="35432" priority="3554" operator="containsText" text="08:30 – 17.30">
      <formula>NOT(ISERROR(SEARCH("08:30 – 17.30",AF25)))</formula>
    </cfRule>
    <cfRule type="containsText" dxfId="35431" priority="3555" operator="containsText" text="08.30 – 17.30">
      <formula>NOT(ISERROR(SEARCH("08.30 – 17.30",AF25)))</formula>
    </cfRule>
    <cfRule type="containsText" dxfId="35430" priority="3556" operator="containsText" text="09.00 – 18.00">
      <formula>NOT(ISERROR(SEARCH("09.00 – 18.00",AF25)))</formula>
    </cfRule>
    <cfRule type="containsText" dxfId="35429" priority="3557" operator="containsText" text="09.00 – 13.00">
      <formula>NOT(ISERROR(SEARCH("09.00 – 13.00",AF25)))</formula>
    </cfRule>
    <cfRule type="containsText" dxfId="35428" priority="3558" operator="containsText" text="11.30 – 19.30">
      <formula>NOT(ISERROR(SEARCH("11.30 – 19.30",AF25)))</formula>
    </cfRule>
    <cfRule type="containsText" dxfId="35427" priority="3559" operator="containsText" text="10.30 – 19.30">
      <formula>NOT(ISERROR(SEARCH("10.30 – 19.30",AF25)))</formula>
    </cfRule>
    <cfRule type="containsText" dxfId="35426" priority="3560" operator="containsText" text="09.00 – 15.00">
      <formula>NOT(ISERROR(SEARCH("09.00 – 15.00",AF25)))</formula>
    </cfRule>
    <cfRule type="containsText" dxfId="35425" priority="3561" operator="containsText" text="12:30">
      <formula>NOT(ISERROR(SEARCH("12:30",AF25)))</formula>
    </cfRule>
    <cfRule type="containsText" dxfId="35424" priority="3562" operator="containsText" text="13:30">
      <formula>NOT(ISERROR(SEARCH("13:30",AF25)))</formula>
    </cfRule>
    <cfRule type="containsText" dxfId="35423" priority="3563" operator="containsText" text="FESTIVITÁ">
      <formula>NOT(ISERROR(SEARCH("FESTIVITÁ",AF25)))</formula>
    </cfRule>
    <cfRule type="cellIs" dxfId="35422" priority="3564" operator="equal">
      <formula>"DOMENICA"</formula>
    </cfRule>
  </conditionalFormatting>
  <conditionalFormatting sqref="AF25:AF30">
    <cfRule type="iconSet" priority="3547">
      <iconSet iconSet="3Symbols2">
        <cfvo type="percent" val="0"/>
        <cfvo type="percent" val="0"/>
        <cfvo type="formula" val="TODAY()" gte="0"/>
      </iconSet>
    </cfRule>
  </conditionalFormatting>
  <conditionalFormatting sqref="AH25:AH30">
    <cfRule type="containsText" dxfId="35421" priority="3530" operator="containsText" text="08.30 – 14.30">
      <formula>NOT(ISERROR(SEARCH("08.30 – 14.30",AH25)))</formula>
    </cfRule>
    <cfRule type="containsText" dxfId="35420" priority="3531" operator="containsText" text="09:30 – 18.30">
      <formula>NOT(ISERROR(SEARCH("09:30 – 18.30",AH25)))</formula>
    </cfRule>
    <cfRule type="containsText" dxfId="35419" priority="3532" operator="containsText" text="10.30 – 18.30">
      <formula>NOT(ISERROR(SEARCH("10.30 – 18.30",AH25)))</formula>
    </cfRule>
    <cfRule type="containsText" dxfId="35418" priority="3533" operator="containsText" text="09.30 – 18.30">
      <formula>NOT(ISERROR(SEARCH("09.30 – 18.30",AH25)))</formula>
    </cfRule>
    <cfRule type="containsText" dxfId="35417" priority="3534" operator="containsText" text="09.00 – 13:00">
      <formula>NOT(ISERROR(SEARCH("09.00 – 13:00",AH25)))</formula>
    </cfRule>
    <cfRule type="containsText" dxfId="35416" priority="3535" operator="containsText" text="08.30 – 16.30">
      <formula>NOT(ISERROR(SEARCH("08.30 – 16.30",AH25)))</formula>
    </cfRule>
    <cfRule type="containsText" dxfId="35415" priority="3536" operator="containsText" text="08:30 – 17.30">
      <formula>NOT(ISERROR(SEARCH("08:30 – 17.30",AH25)))</formula>
    </cfRule>
    <cfRule type="containsText" dxfId="35414" priority="3537" operator="containsText" text="08.30 – 17.30">
      <formula>NOT(ISERROR(SEARCH("08.30 – 17.30",AH25)))</formula>
    </cfRule>
    <cfRule type="containsText" dxfId="35413" priority="3538" operator="containsText" text="09.00 – 18.00">
      <formula>NOT(ISERROR(SEARCH("09.00 – 18.00",AH25)))</formula>
    </cfRule>
    <cfRule type="containsText" dxfId="35412" priority="3539" operator="containsText" text="09.00 – 13.00">
      <formula>NOT(ISERROR(SEARCH("09.00 – 13.00",AH25)))</formula>
    </cfRule>
    <cfRule type="containsText" dxfId="35411" priority="3540" operator="containsText" text="11.30 – 19.30">
      <formula>NOT(ISERROR(SEARCH("11.30 – 19.30",AH25)))</formula>
    </cfRule>
    <cfRule type="containsText" dxfId="35410" priority="3541" operator="containsText" text="10.30 – 19.30">
      <formula>NOT(ISERROR(SEARCH("10.30 – 19.30",AH25)))</formula>
    </cfRule>
    <cfRule type="containsText" dxfId="35409" priority="3542" operator="containsText" text="09.00 – 15.00">
      <formula>NOT(ISERROR(SEARCH("09.00 – 15.00",AH25)))</formula>
    </cfRule>
    <cfRule type="containsText" dxfId="35408" priority="3543" operator="containsText" text="12:30">
      <formula>NOT(ISERROR(SEARCH("12:30",AH25)))</formula>
    </cfRule>
    <cfRule type="containsText" dxfId="35407" priority="3544" operator="containsText" text="13:30">
      <formula>NOT(ISERROR(SEARCH("13:30",AH25)))</formula>
    </cfRule>
    <cfRule type="containsText" dxfId="35406" priority="3545" operator="containsText" text="FESTIVITÁ">
      <formula>NOT(ISERROR(SEARCH("FESTIVITÁ",AH25)))</formula>
    </cfRule>
    <cfRule type="cellIs" dxfId="35405" priority="3546" operator="equal">
      <formula>"DOMENICA"</formula>
    </cfRule>
  </conditionalFormatting>
  <conditionalFormatting sqref="AH25:AH30">
    <cfRule type="iconSet" priority="3529">
      <iconSet iconSet="3Symbols2">
        <cfvo type="percent" val="0"/>
        <cfvo type="percent" val="0"/>
        <cfvo type="formula" val="TODAY()" gte="0"/>
      </iconSet>
    </cfRule>
  </conditionalFormatting>
  <conditionalFormatting sqref="AJ25:AJ30">
    <cfRule type="containsText" dxfId="35404" priority="3512" operator="containsText" text="08.30 – 14.30">
      <formula>NOT(ISERROR(SEARCH("08.30 – 14.30",AJ25)))</formula>
    </cfRule>
    <cfRule type="containsText" dxfId="35403" priority="3513" operator="containsText" text="09:30 – 18.30">
      <formula>NOT(ISERROR(SEARCH("09:30 – 18.30",AJ25)))</formula>
    </cfRule>
    <cfRule type="containsText" dxfId="35402" priority="3514" operator="containsText" text="10.30 – 18.30">
      <formula>NOT(ISERROR(SEARCH("10.30 – 18.30",AJ25)))</formula>
    </cfRule>
    <cfRule type="containsText" dxfId="35401" priority="3515" operator="containsText" text="09.30 – 18.30">
      <formula>NOT(ISERROR(SEARCH("09.30 – 18.30",AJ25)))</formula>
    </cfRule>
    <cfRule type="containsText" dxfId="35400" priority="3516" operator="containsText" text="09.00 – 13:00">
      <formula>NOT(ISERROR(SEARCH("09.00 – 13:00",AJ25)))</formula>
    </cfRule>
    <cfRule type="containsText" dxfId="35399" priority="3517" operator="containsText" text="08.30 – 16.30">
      <formula>NOT(ISERROR(SEARCH("08.30 – 16.30",AJ25)))</formula>
    </cfRule>
    <cfRule type="containsText" dxfId="35398" priority="3518" operator="containsText" text="08:30 – 17.30">
      <formula>NOT(ISERROR(SEARCH("08:30 – 17.30",AJ25)))</formula>
    </cfRule>
    <cfRule type="containsText" dxfId="35397" priority="3519" operator="containsText" text="08.30 – 17.30">
      <formula>NOT(ISERROR(SEARCH("08.30 – 17.30",AJ25)))</formula>
    </cfRule>
    <cfRule type="containsText" dxfId="35396" priority="3520" operator="containsText" text="09.00 – 18.00">
      <formula>NOT(ISERROR(SEARCH("09.00 – 18.00",AJ25)))</formula>
    </cfRule>
    <cfRule type="containsText" dxfId="35395" priority="3521" operator="containsText" text="09.00 – 13.00">
      <formula>NOT(ISERROR(SEARCH("09.00 – 13.00",AJ25)))</formula>
    </cfRule>
    <cfRule type="containsText" dxfId="35394" priority="3522" operator="containsText" text="11.30 – 19.30">
      <formula>NOT(ISERROR(SEARCH("11.30 – 19.30",AJ25)))</formula>
    </cfRule>
    <cfRule type="containsText" dxfId="35393" priority="3523" operator="containsText" text="10.30 – 19.30">
      <formula>NOT(ISERROR(SEARCH("10.30 – 19.30",AJ25)))</formula>
    </cfRule>
    <cfRule type="containsText" dxfId="35392" priority="3524" operator="containsText" text="09.00 – 15.00">
      <formula>NOT(ISERROR(SEARCH("09.00 – 15.00",AJ25)))</formula>
    </cfRule>
    <cfRule type="containsText" dxfId="35391" priority="3525" operator="containsText" text="12:30">
      <formula>NOT(ISERROR(SEARCH("12:30",AJ25)))</formula>
    </cfRule>
    <cfRule type="containsText" dxfId="35390" priority="3526" operator="containsText" text="13:30">
      <formula>NOT(ISERROR(SEARCH("13:30",AJ25)))</formula>
    </cfRule>
    <cfRule type="containsText" dxfId="35389" priority="3527" operator="containsText" text="FESTIVITÁ">
      <formula>NOT(ISERROR(SEARCH("FESTIVITÁ",AJ25)))</formula>
    </cfRule>
    <cfRule type="cellIs" dxfId="35388" priority="3528" operator="equal">
      <formula>"DOMENICA"</formula>
    </cfRule>
  </conditionalFormatting>
  <conditionalFormatting sqref="AJ25:AJ30">
    <cfRule type="iconSet" priority="3511">
      <iconSet iconSet="3Symbols2">
        <cfvo type="percent" val="0"/>
        <cfvo type="percent" val="0"/>
        <cfvo type="formula" val="TODAY()" gte="0"/>
      </iconSet>
    </cfRule>
  </conditionalFormatting>
  <conditionalFormatting sqref="AL25:AL30">
    <cfRule type="containsText" dxfId="35387" priority="3494" operator="containsText" text="08.30 – 14.30">
      <formula>NOT(ISERROR(SEARCH("08.30 – 14.30",AL25)))</formula>
    </cfRule>
    <cfRule type="containsText" dxfId="35386" priority="3495" operator="containsText" text="09:30 – 18.30">
      <formula>NOT(ISERROR(SEARCH("09:30 – 18.30",AL25)))</formula>
    </cfRule>
    <cfRule type="containsText" dxfId="35385" priority="3496" operator="containsText" text="10.30 – 18.30">
      <formula>NOT(ISERROR(SEARCH("10.30 – 18.30",AL25)))</formula>
    </cfRule>
    <cfRule type="containsText" dxfId="35384" priority="3497" operator="containsText" text="09.30 – 18.30">
      <formula>NOT(ISERROR(SEARCH("09.30 – 18.30",AL25)))</formula>
    </cfRule>
    <cfRule type="containsText" dxfId="35383" priority="3498" operator="containsText" text="09.00 – 13:00">
      <formula>NOT(ISERROR(SEARCH("09.00 – 13:00",AL25)))</formula>
    </cfRule>
    <cfRule type="containsText" dxfId="35382" priority="3499" operator="containsText" text="08.30 – 16.30">
      <formula>NOT(ISERROR(SEARCH("08.30 – 16.30",AL25)))</formula>
    </cfRule>
    <cfRule type="containsText" dxfId="35381" priority="3500" operator="containsText" text="08:30 – 17.30">
      <formula>NOT(ISERROR(SEARCH("08:30 – 17.30",AL25)))</formula>
    </cfRule>
    <cfRule type="containsText" dxfId="35380" priority="3501" operator="containsText" text="08.30 – 17.30">
      <formula>NOT(ISERROR(SEARCH("08.30 – 17.30",AL25)))</formula>
    </cfRule>
    <cfRule type="containsText" dxfId="35379" priority="3502" operator="containsText" text="09.00 – 18.00">
      <formula>NOT(ISERROR(SEARCH("09.00 – 18.00",AL25)))</formula>
    </cfRule>
    <cfRule type="containsText" dxfId="35378" priority="3503" operator="containsText" text="09.00 – 13.00">
      <formula>NOT(ISERROR(SEARCH("09.00 – 13.00",AL25)))</formula>
    </cfRule>
    <cfRule type="containsText" dxfId="35377" priority="3504" operator="containsText" text="11.30 – 19.30">
      <formula>NOT(ISERROR(SEARCH("11.30 – 19.30",AL25)))</formula>
    </cfRule>
    <cfRule type="containsText" dxfId="35376" priority="3505" operator="containsText" text="10.30 – 19.30">
      <formula>NOT(ISERROR(SEARCH("10.30 – 19.30",AL25)))</formula>
    </cfRule>
    <cfRule type="containsText" dxfId="35375" priority="3506" operator="containsText" text="09.00 – 15.00">
      <formula>NOT(ISERROR(SEARCH("09.00 – 15.00",AL25)))</formula>
    </cfRule>
    <cfRule type="containsText" dxfId="35374" priority="3507" operator="containsText" text="12:30">
      <formula>NOT(ISERROR(SEARCH("12:30",AL25)))</formula>
    </cfRule>
    <cfRule type="containsText" dxfId="35373" priority="3508" operator="containsText" text="13:30">
      <formula>NOT(ISERROR(SEARCH("13:30",AL25)))</formula>
    </cfRule>
    <cfRule type="containsText" dxfId="35372" priority="3509" operator="containsText" text="FESTIVITÁ">
      <formula>NOT(ISERROR(SEARCH("FESTIVITÁ",AL25)))</formula>
    </cfRule>
    <cfRule type="cellIs" dxfId="35371" priority="3510" operator="equal">
      <formula>"DOMENICA"</formula>
    </cfRule>
  </conditionalFormatting>
  <conditionalFormatting sqref="AL25:AL30">
    <cfRule type="iconSet" priority="3493">
      <iconSet iconSet="3Symbols2">
        <cfvo type="percent" val="0"/>
        <cfvo type="percent" val="0"/>
        <cfvo type="formula" val="TODAY()" gte="0"/>
      </iconSet>
    </cfRule>
  </conditionalFormatting>
  <conditionalFormatting sqref="AN25:AN30">
    <cfRule type="containsText" dxfId="35370" priority="3476" operator="containsText" text="08.30 – 14.30">
      <formula>NOT(ISERROR(SEARCH("08.30 – 14.30",AN25)))</formula>
    </cfRule>
    <cfRule type="containsText" dxfId="35369" priority="3477" operator="containsText" text="09:30 – 18.30">
      <formula>NOT(ISERROR(SEARCH("09:30 – 18.30",AN25)))</formula>
    </cfRule>
    <cfRule type="containsText" dxfId="35368" priority="3478" operator="containsText" text="10.30 – 18.30">
      <formula>NOT(ISERROR(SEARCH("10.30 – 18.30",AN25)))</formula>
    </cfRule>
    <cfRule type="containsText" dxfId="35367" priority="3479" operator="containsText" text="09.30 – 18.30">
      <formula>NOT(ISERROR(SEARCH("09.30 – 18.30",AN25)))</formula>
    </cfRule>
    <cfRule type="containsText" dxfId="35366" priority="3480" operator="containsText" text="09.00 – 13:00">
      <formula>NOT(ISERROR(SEARCH("09.00 – 13:00",AN25)))</formula>
    </cfRule>
    <cfRule type="containsText" dxfId="35365" priority="3481" operator="containsText" text="08.30 – 16.30">
      <formula>NOT(ISERROR(SEARCH("08.30 – 16.30",AN25)))</formula>
    </cfRule>
    <cfRule type="containsText" dxfId="35364" priority="3482" operator="containsText" text="08:30 – 17.30">
      <formula>NOT(ISERROR(SEARCH("08:30 – 17.30",AN25)))</formula>
    </cfRule>
    <cfRule type="containsText" dxfId="35363" priority="3483" operator="containsText" text="08.30 – 17.30">
      <formula>NOT(ISERROR(SEARCH("08.30 – 17.30",AN25)))</formula>
    </cfRule>
    <cfRule type="containsText" dxfId="35362" priority="3484" operator="containsText" text="09.00 – 18.00">
      <formula>NOT(ISERROR(SEARCH("09.00 – 18.00",AN25)))</formula>
    </cfRule>
    <cfRule type="containsText" dxfId="35361" priority="3485" operator="containsText" text="09.00 – 13.00">
      <formula>NOT(ISERROR(SEARCH("09.00 – 13.00",AN25)))</formula>
    </cfRule>
    <cfRule type="containsText" dxfId="35360" priority="3486" operator="containsText" text="11.30 – 19.30">
      <formula>NOT(ISERROR(SEARCH("11.30 – 19.30",AN25)))</formula>
    </cfRule>
    <cfRule type="containsText" dxfId="35359" priority="3487" operator="containsText" text="10.30 – 19.30">
      <formula>NOT(ISERROR(SEARCH("10.30 – 19.30",AN25)))</formula>
    </cfRule>
    <cfRule type="containsText" dxfId="35358" priority="3488" operator="containsText" text="09.00 – 15.00">
      <formula>NOT(ISERROR(SEARCH("09.00 – 15.00",AN25)))</formula>
    </cfRule>
    <cfRule type="containsText" dxfId="35357" priority="3489" operator="containsText" text="12:30">
      <formula>NOT(ISERROR(SEARCH("12:30",AN25)))</formula>
    </cfRule>
    <cfRule type="containsText" dxfId="35356" priority="3490" operator="containsText" text="13:30">
      <formula>NOT(ISERROR(SEARCH("13:30",AN25)))</formula>
    </cfRule>
    <cfRule type="containsText" dxfId="35355" priority="3491" operator="containsText" text="FESTIVITÁ">
      <formula>NOT(ISERROR(SEARCH("FESTIVITÁ",AN25)))</formula>
    </cfRule>
    <cfRule type="cellIs" dxfId="35354" priority="3492" operator="equal">
      <formula>"DOMENICA"</formula>
    </cfRule>
  </conditionalFormatting>
  <conditionalFormatting sqref="AN25:AN30">
    <cfRule type="iconSet" priority="3475">
      <iconSet iconSet="3Symbols2">
        <cfvo type="percent" val="0"/>
        <cfvo type="percent" val="0"/>
        <cfvo type="formula" val="TODAY()" gte="0"/>
      </iconSet>
    </cfRule>
  </conditionalFormatting>
  <conditionalFormatting sqref="AP25:AP30">
    <cfRule type="containsText" dxfId="35353" priority="3458" operator="containsText" text="08.30 – 14.30">
      <formula>NOT(ISERROR(SEARCH("08.30 – 14.30",AP25)))</formula>
    </cfRule>
    <cfRule type="containsText" dxfId="35352" priority="3459" operator="containsText" text="09:30 – 18.30">
      <formula>NOT(ISERROR(SEARCH("09:30 – 18.30",AP25)))</formula>
    </cfRule>
    <cfRule type="containsText" dxfId="35351" priority="3460" operator="containsText" text="10.30 – 18.30">
      <formula>NOT(ISERROR(SEARCH("10.30 – 18.30",AP25)))</formula>
    </cfRule>
    <cfRule type="containsText" dxfId="35350" priority="3461" operator="containsText" text="09.30 – 18.30">
      <formula>NOT(ISERROR(SEARCH("09.30 – 18.30",AP25)))</formula>
    </cfRule>
    <cfRule type="containsText" dxfId="35349" priority="3462" operator="containsText" text="09.00 – 13:00">
      <formula>NOT(ISERROR(SEARCH("09.00 – 13:00",AP25)))</formula>
    </cfRule>
    <cfRule type="containsText" dxfId="35348" priority="3463" operator="containsText" text="08.30 – 16.30">
      <formula>NOT(ISERROR(SEARCH("08.30 – 16.30",AP25)))</formula>
    </cfRule>
    <cfRule type="containsText" dxfId="35347" priority="3464" operator="containsText" text="08:30 – 17.30">
      <formula>NOT(ISERROR(SEARCH("08:30 – 17.30",AP25)))</formula>
    </cfRule>
    <cfRule type="containsText" dxfId="35346" priority="3465" operator="containsText" text="08.30 – 17.30">
      <formula>NOT(ISERROR(SEARCH("08.30 – 17.30",AP25)))</formula>
    </cfRule>
    <cfRule type="containsText" dxfId="35345" priority="3466" operator="containsText" text="09.00 – 18.00">
      <formula>NOT(ISERROR(SEARCH("09.00 – 18.00",AP25)))</formula>
    </cfRule>
    <cfRule type="containsText" dxfId="35344" priority="3467" operator="containsText" text="09.00 – 13.00">
      <formula>NOT(ISERROR(SEARCH("09.00 – 13.00",AP25)))</formula>
    </cfRule>
    <cfRule type="containsText" dxfId="35343" priority="3468" operator="containsText" text="11.30 – 19.30">
      <formula>NOT(ISERROR(SEARCH("11.30 – 19.30",AP25)))</formula>
    </cfRule>
    <cfRule type="containsText" dxfId="35342" priority="3469" operator="containsText" text="10.30 – 19.30">
      <formula>NOT(ISERROR(SEARCH("10.30 – 19.30",AP25)))</formula>
    </cfRule>
    <cfRule type="containsText" dxfId="35341" priority="3470" operator="containsText" text="09.00 – 15.00">
      <formula>NOT(ISERROR(SEARCH("09.00 – 15.00",AP25)))</formula>
    </cfRule>
    <cfRule type="containsText" dxfId="35340" priority="3471" operator="containsText" text="12:30">
      <formula>NOT(ISERROR(SEARCH("12:30",AP25)))</formula>
    </cfRule>
    <cfRule type="containsText" dxfId="35339" priority="3472" operator="containsText" text="13:30">
      <formula>NOT(ISERROR(SEARCH("13:30",AP25)))</formula>
    </cfRule>
    <cfRule type="containsText" dxfId="35338" priority="3473" operator="containsText" text="FESTIVITÁ">
      <formula>NOT(ISERROR(SEARCH("FESTIVITÁ",AP25)))</formula>
    </cfRule>
    <cfRule type="cellIs" dxfId="35337" priority="3474" operator="equal">
      <formula>"DOMENICA"</formula>
    </cfRule>
  </conditionalFormatting>
  <conditionalFormatting sqref="AP25:AP30">
    <cfRule type="iconSet" priority="3457">
      <iconSet iconSet="3Symbols2">
        <cfvo type="percent" val="0"/>
        <cfvo type="percent" val="0"/>
        <cfvo type="formula" val="TODAY()" gte="0"/>
      </iconSet>
    </cfRule>
  </conditionalFormatting>
  <conditionalFormatting sqref="AR25:AR30">
    <cfRule type="containsText" dxfId="35336" priority="3440" operator="containsText" text="08.30 – 14.30">
      <formula>NOT(ISERROR(SEARCH("08.30 – 14.30",AR25)))</formula>
    </cfRule>
    <cfRule type="containsText" dxfId="35335" priority="3441" operator="containsText" text="09:30 – 18.30">
      <formula>NOT(ISERROR(SEARCH("09:30 – 18.30",AR25)))</formula>
    </cfRule>
    <cfRule type="containsText" dxfId="35334" priority="3442" operator="containsText" text="10.30 – 18.30">
      <formula>NOT(ISERROR(SEARCH("10.30 – 18.30",AR25)))</formula>
    </cfRule>
    <cfRule type="containsText" dxfId="35333" priority="3443" operator="containsText" text="09.30 – 18.30">
      <formula>NOT(ISERROR(SEARCH("09.30 – 18.30",AR25)))</formula>
    </cfRule>
    <cfRule type="containsText" dxfId="35332" priority="3444" operator="containsText" text="09.00 – 13:00">
      <formula>NOT(ISERROR(SEARCH("09.00 – 13:00",AR25)))</formula>
    </cfRule>
    <cfRule type="containsText" dxfId="35331" priority="3445" operator="containsText" text="08.30 – 16.30">
      <formula>NOT(ISERROR(SEARCH("08.30 – 16.30",AR25)))</formula>
    </cfRule>
    <cfRule type="containsText" dxfId="35330" priority="3446" operator="containsText" text="08:30 – 17.30">
      <formula>NOT(ISERROR(SEARCH("08:30 – 17.30",AR25)))</formula>
    </cfRule>
    <cfRule type="containsText" dxfId="35329" priority="3447" operator="containsText" text="08.30 – 17.30">
      <formula>NOT(ISERROR(SEARCH("08.30 – 17.30",AR25)))</formula>
    </cfRule>
    <cfRule type="containsText" dxfId="35328" priority="3448" operator="containsText" text="09.00 – 18.00">
      <formula>NOT(ISERROR(SEARCH("09.00 – 18.00",AR25)))</formula>
    </cfRule>
    <cfRule type="containsText" dxfId="35327" priority="3449" operator="containsText" text="09.00 – 13.00">
      <formula>NOT(ISERROR(SEARCH("09.00 – 13.00",AR25)))</formula>
    </cfRule>
    <cfRule type="containsText" dxfId="35326" priority="3450" operator="containsText" text="11.30 – 19.30">
      <formula>NOT(ISERROR(SEARCH("11.30 – 19.30",AR25)))</formula>
    </cfRule>
    <cfRule type="containsText" dxfId="35325" priority="3451" operator="containsText" text="10.30 – 19.30">
      <formula>NOT(ISERROR(SEARCH("10.30 – 19.30",AR25)))</formula>
    </cfRule>
    <cfRule type="containsText" dxfId="35324" priority="3452" operator="containsText" text="09.00 – 15.00">
      <formula>NOT(ISERROR(SEARCH("09.00 – 15.00",AR25)))</formula>
    </cfRule>
    <cfRule type="containsText" dxfId="35323" priority="3453" operator="containsText" text="12:30">
      <formula>NOT(ISERROR(SEARCH("12:30",AR25)))</formula>
    </cfRule>
    <cfRule type="containsText" dxfId="35322" priority="3454" operator="containsText" text="13:30">
      <formula>NOT(ISERROR(SEARCH("13:30",AR25)))</formula>
    </cfRule>
    <cfRule type="containsText" dxfId="35321" priority="3455" operator="containsText" text="FESTIVITÁ">
      <formula>NOT(ISERROR(SEARCH("FESTIVITÁ",AR25)))</formula>
    </cfRule>
    <cfRule type="cellIs" dxfId="35320" priority="3456" operator="equal">
      <formula>"DOMENICA"</formula>
    </cfRule>
  </conditionalFormatting>
  <conditionalFormatting sqref="AR25:AR30">
    <cfRule type="iconSet" priority="3439">
      <iconSet iconSet="3Symbols2">
        <cfvo type="percent" val="0"/>
        <cfvo type="percent" val="0"/>
        <cfvo type="formula" val="TODAY()" gte="0"/>
      </iconSet>
    </cfRule>
  </conditionalFormatting>
  <conditionalFormatting sqref="AT25:AT30">
    <cfRule type="containsText" dxfId="35319" priority="3422" operator="containsText" text="08.30 – 14.30">
      <formula>NOT(ISERROR(SEARCH("08.30 – 14.30",AT25)))</formula>
    </cfRule>
    <cfRule type="containsText" dxfId="35318" priority="3423" operator="containsText" text="09:30 – 18.30">
      <formula>NOT(ISERROR(SEARCH("09:30 – 18.30",AT25)))</formula>
    </cfRule>
    <cfRule type="containsText" dxfId="35317" priority="3424" operator="containsText" text="10.30 – 18.30">
      <formula>NOT(ISERROR(SEARCH("10.30 – 18.30",AT25)))</formula>
    </cfRule>
    <cfRule type="containsText" dxfId="35316" priority="3425" operator="containsText" text="09.30 – 18.30">
      <formula>NOT(ISERROR(SEARCH("09.30 – 18.30",AT25)))</formula>
    </cfRule>
    <cfRule type="containsText" dxfId="35315" priority="3426" operator="containsText" text="09.00 – 13:00">
      <formula>NOT(ISERROR(SEARCH("09.00 – 13:00",AT25)))</formula>
    </cfRule>
    <cfRule type="containsText" dxfId="35314" priority="3427" operator="containsText" text="08.30 – 16.30">
      <formula>NOT(ISERROR(SEARCH("08.30 – 16.30",AT25)))</formula>
    </cfRule>
    <cfRule type="containsText" dxfId="35313" priority="3428" operator="containsText" text="08:30 – 17.30">
      <formula>NOT(ISERROR(SEARCH("08:30 – 17.30",AT25)))</formula>
    </cfRule>
    <cfRule type="containsText" dxfId="35312" priority="3429" operator="containsText" text="08.30 – 17.30">
      <formula>NOT(ISERROR(SEARCH("08.30 – 17.30",AT25)))</formula>
    </cfRule>
    <cfRule type="containsText" dxfId="35311" priority="3430" operator="containsText" text="09.00 – 18.00">
      <formula>NOT(ISERROR(SEARCH("09.00 – 18.00",AT25)))</formula>
    </cfRule>
    <cfRule type="containsText" dxfId="35310" priority="3431" operator="containsText" text="09.00 – 13.00">
      <formula>NOT(ISERROR(SEARCH("09.00 – 13.00",AT25)))</formula>
    </cfRule>
    <cfRule type="containsText" dxfId="35309" priority="3432" operator="containsText" text="11.30 – 19.30">
      <formula>NOT(ISERROR(SEARCH("11.30 – 19.30",AT25)))</formula>
    </cfRule>
    <cfRule type="containsText" dxfId="35308" priority="3433" operator="containsText" text="10.30 – 19.30">
      <formula>NOT(ISERROR(SEARCH("10.30 – 19.30",AT25)))</formula>
    </cfRule>
    <cfRule type="containsText" dxfId="35307" priority="3434" operator="containsText" text="09.00 – 15.00">
      <formula>NOT(ISERROR(SEARCH("09.00 – 15.00",AT25)))</formula>
    </cfRule>
    <cfRule type="containsText" dxfId="35306" priority="3435" operator="containsText" text="12:30">
      <formula>NOT(ISERROR(SEARCH("12:30",AT25)))</formula>
    </cfRule>
    <cfRule type="containsText" dxfId="35305" priority="3436" operator="containsText" text="13:30">
      <formula>NOT(ISERROR(SEARCH("13:30",AT25)))</formula>
    </cfRule>
    <cfRule type="containsText" dxfId="35304" priority="3437" operator="containsText" text="FESTIVITÁ">
      <formula>NOT(ISERROR(SEARCH("FESTIVITÁ",AT25)))</formula>
    </cfRule>
    <cfRule type="cellIs" dxfId="35303" priority="3438" operator="equal">
      <formula>"DOMENICA"</formula>
    </cfRule>
  </conditionalFormatting>
  <conditionalFormatting sqref="AT25:AT30">
    <cfRule type="iconSet" priority="3421">
      <iconSet iconSet="3Symbols2">
        <cfvo type="percent" val="0"/>
        <cfvo type="percent" val="0"/>
        <cfvo type="formula" val="TODAY()" gte="0"/>
      </iconSet>
    </cfRule>
  </conditionalFormatting>
  <conditionalFormatting sqref="AV25:AV30">
    <cfRule type="containsText" dxfId="35302" priority="3404" operator="containsText" text="08.30 – 14.30">
      <formula>NOT(ISERROR(SEARCH("08.30 – 14.30",AV25)))</formula>
    </cfRule>
    <cfRule type="containsText" dxfId="35301" priority="3405" operator="containsText" text="09:30 – 18.30">
      <formula>NOT(ISERROR(SEARCH("09:30 – 18.30",AV25)))</formula>
    </cfRule>
    <cfRule type="containsText" dxfId="35300" priority="3406" operator="containsText" text="10.30 – 18.30">
      <formula>NOT(ISERROR(SEARCH("10.30 – 18.30",AV25)))</formula>
    </cfRule>
    <cfRule type="containsText" dxfId="35299" priority="3407" operator="containsText" text="09.30 – 18.30">
      <formula>NOT(ISERROR(SEARCH("09.30 – 18.30",AV25)))</formula>
    </cfRule>
    <cfRule type="containsText" dxfId="35298" priority="3408" operator="containsText" text="09.00 – 13:00">
      <formula>NOT(ISERROR(SEARCH("09.00 – 13:00",AV25)))</formula>
    </cfRule>
    <cfRule type="containsText" dxfId="35297" priority="3409" operator="containsText" text="08.30 – 16.30">
      <formula>NOT(ISERROR(SEARCH("08.30 – 16.30",AV25)))</formula>
    </cfRule>
    <cfRule type="containsText" dxfId="35296" priority="3410" operator="containsText" text="08:30 – 17.30">
      <formula>NOT(ISERROR(SEARCH("08:30 – 17.30",AV25)))</formula>
    </cfRule>
    <cfRule type="containsText" dxfId="35295" priority="3411" operator="containsText" text="08.30 – 17.30">
      <formula>NOT(ISERROR(SEARCH("08.30 – 17.30",AV25)))</formula>
    </cfRule>
    <cfRule type="containsText" dxfId="35294" priority="3412" operator="containsText" text="09.00 – 18.00">
      <formula>NOT(ISERROR(SEARCH("09.00 – 18.00",AV25)))</formula>
    </cfRule>
    <cfRule type="containsText" dxfId="35293" priority="3413" operator="containsText" text="09.00 – 13.00">
      <formula>NOT(ISERROR(SEARCH("09.00 – 13.00",AV25)))</formula>
    </cfRule>
    <cfRule type="containsText" dxfId="35292" priority="3414" operator="containsText" text="11.30 – 19.30">
      <formula>NOT(ISERROR(SEARCH("11.30 – 19.30",AV25)))</formula>
    </cfRule>
    <cfRule type="containsText" dxfId="35291" priority="3415" operator="containsText" text="10.30 – 19.30">
      <formula>NOT(ISERROR(SEARCH("10.30 – 19.30",AV25)))</formula>
    </cfRule>
    <cfRule type="containsText" dxfId="35290" priority="3416" operator="containsText" text="09.00 – 15.00">
      <formula>NOT(ISERROR(SEARCH("09.00 – 15.00",AV25)))</formula>
    </cfRule>
    <cfRule type="containsText" dxfId="35289" priority="3417" operator="containsText" text="12:30">
      <formula>NOT(ISERROR(SEARCH("12:30",AV25)))</formula>
    </cfRule>
    <cfRule type="containsText" dxfId="35288" priority="3418" operator="containsText" text="13:30">
      <formula>NOT(ISERROR(SEARCH("13:30",AV25)))</formula>
    </cfRule>
    <cfRule type="containsText" dxfId="35287" priority="3419" operator="containsText" text="FESTIVITÁ">
      <formula>NOT(ISERROR(SEARCH("FESTIVITÁ",AV25)))</formula>
    </cfRule>
    <cfRule type="cellIs" dxfId="35286" priority="3420" operator="equal">
      <formula>"DOMENICA"</formula>
    </cfRule>
  </conditionalFormatting>
  <conditionalFormatting sqref="AV25:AV30">
    <cfRule type="iconSet" priority="3403">
      <iconSet iconSet="3Symbols2">
        <cfvo type="percent" val="0"/>
        <cfvo type="percent" val="0"/>
        <cfvo type="formula" val="TODAY()" gte="0"/>
      </iconSet>
    </cfRule>
  </conditionalFormatting>
  <conditionalFormatting sqref="AX25:AX30">
    <cfRule type="containsText" dxfId="35285" priority="3386" operator="containsText" text="08.30 – 14.30">
      <formula>NOT(ISERROR(SEARCH("08.30 – 14.30",AX25)))</formula>
    </cfRule>
    <cfRule type="containsText" dxfId="35284" priority="3387" operator="containsText" text="09:30 – 18.30">
      <formula>NOT(ISERROR(SEARCH("09:30 – 18.30",AX25)))</formula>
    </cfRule>
    <cfRule type="containsText" dxfId="35283" priority="3388" operator="containsText" text="10.30 – 18.30">
      <formula>NOT(ISERROR(SEARCH("10.30 – 18.30",AX25)))</formula>
    </cfRule>
    <cfRule type="containsText" dxfId="35282" priority="3389" operator="containsText" text="09.30 – 18.30">
      <formula>NOT(ISERROR(SEARCH("09.30 – 18.30",AX25)))</formula>
    </cfRule>
    <cfRule type="containsText" dxfId="35281" priority="3390" operator="containsText" text="09.00 – 13:00">
      <formula>NOT(ISERROR(SEARCH("09.00 – 13:00",AX25)))</formula>
    </cfRule>
    <cfRule type="containsText" dxfId="35280" priority="3391" operator="containsText" text="08.30 – 16.30">
      <formula>NOT(ISERROR(SEARCH("08.30 – 16.30",AX25)))</formula>
    </cfRule>
    <cfRule type="containsText" dxfId="35279" priority="3392" operator="containsText" text="08:30 – 17.30">
      <formula>NOT(ISERROR(SEARCH("08:30 – 17.30",AX25)))</formula>
    </cfRule>
    <cfRule type="containsText" dxfId="35278" priority="3393" operator="containsText" text="08.30 – 17.30">
      <formula>NOT(ISERROR(SEARCH("08.30 – 17.30",AX25)))</formula>
    </cfRule>
    <cfRule type="containsText" dxfId="35277" priority="3394" operator="containsText" text="09.00 – 18.00">
      <formula>NOT(ISERROR(SEARCH("09.00 – 18.00",AX25)))</formula>
    </cfRule>
    <cfRule type="containsText" dxfId="35276" priority="3395" operator="containsText" text="09.00 – 13.00">
      <formula>NOT(ISERROR(SEARCH("09.00 – 13.00",AX25)))</formula>
    </cfRule>
    <cfRule type="containsText" dxfId="35275" priority="3396" operator="containsText" text="11.30 – 19.30">
      <formula>NOT(ISERROR(SEARCH("11.30 – 19.30",AX25)))</formula>
    </cfRule>
    <cfRule type="containsText" dxfId="35274" priority="3397" operator="containsText" text="10.30 – 19.30">
      <formula>NOT(ISERROR(SEARCH("10.30 – 19.30",AX25)))</formula>
    </cfRule>
    <cfRule type="containsText" dxfId="35273" priority="3398" operator="containsText" text="09.00 – 15.00">
      <formula>NOT(ISERROR(SEARCH("09.00 – 15.00",AX25)))</formula>
    </cfRule>
    <cfRule type="containsText" dxfId="35272" priority="3399" operator="containsText" text="12:30">
      <formula>NOT(ISERROR(SEARCH("12:30",AX25)))</formula>
    </cfRule>
    <cfRule type="containsText" dxfId="35271" priority="3400" operator="containsText" text="13:30">
      <formula>NOT(ISERROR(SEARCH("13:30",AX25)))</formula>
    </cfRule>
    <cfRule type="containsText" dxfId="35270" priority="3401" operator="containsText" text="FESTIVITÁ">
      <formula>NOT(ISERROR(SEARCH("FESTIVITÁ",AX25)))</formula>
    </cfRule>
    <cfRule type="cellIs" dxfId="35269" priority="3402" operator="equal">
      <formula>"DOMENICA"</formula>
    </cfRule>
  </conditionalFormatting>
  <conditionalFormatting sqref="AX25:AX30">
    <cfRule type="iconSet" priority="3385">
      <iconSet iconSet="3Symbols2">
        <cfvo type="percent" val="0"/>
        <cfvo type="percent" val="0"/>
        <cfvo type="formula" val="TODAY()" gte="0"/>
      </iconSet>
    </cfRule>
  </conditionalFormatting>
  <conditionalFormatting sqref="AZ25:AZ30">
    <cfRule type="containsText" dxfId="35268" priority="3368" operator="containsText" text="08.30 – 14.30">
      <formula>NOT(ISERROR(SEARCH("08.30 – 14.30",AZ25)))</formula>
    </cfRule>
    <cfRule type="containsText" dxfId="35267" priority="3369" operator="containsText" text="09:30 – 18.30">
      <formula>NOT(ISERROR(SEARCH("09:30 – 18.30",AZ25)))</formula>
    </cfRule>
    <cfRule type="containsText" dxfId="35266" priority="3370" operator="containsText" text="10.30 – 18.30">
      <formula>NOT(ISERROR(SEARCH("10.30 – 18.30",AZ25)))</formula>
    </cfRule>
    <cfRule type="containsText" dxfId="35265" priority="3371" operator="containsText" text="09.30 – 18.30">
      <formula>NOT(ISERROR(SEARCH("09.30 – 18.30",AZ25)))</formula>
    </cfRule>
    <cfRule type="containsText" dxfId="35264" priority="3372" operator="containsText" text="09.00 – 13:00">
      <formula>NOT(ISERROR(SEARCH("09.00 – 13:00",AZ25)))</formula>
    </cfRule>
    <cfRule type="containsText" dxfId="35263" priority="3373" operator="containsText" text="08.30 – 16.30">
      <formula>NOT(ISERROR(SEARCH("08.30 – 16.30",AZ25)))</formula>
    </cfRule>
    <cfRule type="containsText" dxfId="35262" priority="3374" operator="containsText" text="08:30 – 17.30">
      <formula>NOT(ISERROR(SEARCH("08:30 – 17.30",AZ25)))</formula>
    </cfRule>
    <cfRule type="containsText" dxfId="35261" priority="3375" operator="containsText" text="08.30 – 17.30">
      <formula>NOT(ISERROR(SEARCH("08.30 – 17.30",AZ25)))</formula>
    </cfRule>
    <cfRule type="containsText" dxfId="35260" priority="3376" operator="containsText" text="09.00 – 18.00">
      <formula>NOT(ISERROR(SEARCH("09.00 – 18.00",AZ25)))</formula>
    </cfRule>
    <cfRule type="containsText" dxfId="35259" priority="3377" operator="containsText" text="09.00 – 13.00">
      <formula>NOT(ISERROR(SEARCH("09.00 – 13.00",AZ25)))</formula>
    </cfRule>
    <cfRule type="containsText" dxfId="35258" priority="3378" operator="containsText" text="11.30 – 19.30">
      <formula>NOT(ISERROR(SEARCH("11.30 – 19.30",AZ25)))</formula>
    </cfRule>
    <cfRule type="containsText" dxfId="35257" priority="3379" operator="containsText" text="10.30 – 19.30">
      <formula>NOT(ISERROR(SEARCH("10.30 – 19.30",AZ25)))</formula>
    </cfRule>
    <cfRule type="containsText" dxfId="35256" priority="3380" operator="containsText" text="09.00 – 15.00">
      <formula>NOT(ISERROR(SEARCH("09.00 – 15.00",AZ25)))</formula>
    </cfRule>
    <cfRule type="containsText" dxfId="35255" priority="3381" operator="containsText" text="12:30">
      <formula>NOT(ISERROR(SEARCH("12:30",AZ25)))</formula>
    </cfRule>
    <cfRule type="containsText" dxfId="35254" priority="3382" operator="containsText" text="13:30">
      <formula>NOT(ISERROR(SEARCH("13:30",AZ25)))</formula>
    </cfRule>
    <cfRule type="containsText" dxfId="35253" priority="3383" operator="containsText" text="FESTIVITÁ">
      <formula>NOT(ISERROR(SEARCH("FESTIVITÁ",AZ25)))</formula>
    </cfRule>
    <cfRule type="cellIs" dxfId="35252" priority="3384" operator="equal">
      <formula>"DOMENICA"</formula>
    </cfRule>
  </conditionalFormatting>
  <conditionalFormatting sqref="AZ25:AZ30">
    <cfRule type="iconSet" priority="3367">
      <iconSet iconSet="3Symbols2">
        <cfvo type="percent" val="0"/>
        <cfvo type="percent" val="0"/>
        <cfvo type="formula" val="TODAY()" gte="0"/>
      </iconSet>
    </cfRule>
  </conditionalFormatting>
  <conditionalFormatting sqref="BD25:BD30">
    <cfRule type="containsText" dxfId="35251" priority="3332" operator="containsText" text="08.30 – 14.30">
      <formula>NOT(ISERROR(SEARCH("08.30 – 14.30",BD25)))</formula>
    </cfRule>
    <cfRule type="containsText" dxfId="35250" priority="3333" operator="containsText" text="09:30 – 18.30">
      <formula>NOT(ISERROR(SEARCH("09:30 – 18.30",BD25)))</formula>
    </cfRule>
    <cfRule type="containsText" dxfId="35249" priority="3334" operator="containsText" text="10.30 – 18.30">
      <formula>NOT(ISERROR(SEARCH("10.30 – 18.30",BD25)))</formula>
    </cfRule>
    <cfRule type="containsText" dxfId="35248" priority="3335" operator="containsText" text="09.30 – 18.30">
      <formula>NOT(ISERROR(SEARCH("09.30 – 18.30",BD25)))</formula>
    </cfRule>
    <cfRule type="containsText" dxfId="35247" priority="3336" operator="containsText" text="09.00 – 13:00">
      <formula>NOT(ISERROR(SEARCH("09.00 – 13:00",BD25)))</formula>
    </cfRule>
    <cfRule type="containsText" dxfId="35246" priority="3337" operator="containsText" text="08.30 – 16.30">
      <formula>NOT(ISERROR(SEARCH("08.30 – 16.30",BD25)))</formula>
    </cfRule>
    <cfRule type="containsText" dxfId="35245" priority="3338" operator="containsText" text="08:30 – 17.30">
      <formula>NOT(ISERROR(SEARCH("08:30 – 17.30",BD25)))</formula>
    </cfRule>
    <cfRule type="containsText" dxfId="35244" priority="3339" operator="containsText" text="08.30 – 17.30">
      <formula>NOT(ISERROR(SEARCH("08.30 – 17.30",BD25)))</formula>
    </cfRule>
    <cfRule type="containsText" dxfId="35243" priority="3340" operator="containsText" text="09.00 – 18.00">
      <formula>NOT(ISERROR(SEARCH("09.00 – 18.00",BD25)))</formula>
    </cfRule>
    <cfRule type="containsText" dxfId="35242" priority="3341" operator="containsText" text="09.00 – 13.00">
      <formula>NOT(ISERROR(SEARCH("09.00 – 13.00",BD25)))</formula>
    </cfRule>
    <cfRule type="containsText" dxfId="35241" priority="3342" operator="containsText" text="11.30 – 19.30">
      <formula>NOT(ISERROR(SEARCH("11.30 – 19.30",BD25)))</formula>
    </cfRule>
    <cfRule type="containsText" dxfId="35240" priority="3343" operator="containsText" text="10.30 – 19.30">
      <formula>NOT(ISERROR(SEARCH("10.30 – 19.30",BD25)))</formula>
    </cfRule>
    <cfRule type="containsText" dxfId="35239" priority="3344" operator="containsText" text="09.00 – 15.00">
      <formula>NOT(ISERROR(SEARCH("09.00 – 15.00",BD25)))</formula>
    </cfRule>
    <cfRule type="containsText" dxfId="35238" priority="3345" operator="containsText" text="12:30">
      <formula>NOT(ISERROR(SEARCH("12:30",BD25)))</formula>
    </cfRule>
    <cfRule type="containsText" dxfId="35237" priority="3346" operator="containsText" text="13:30">
      <formula>NOT(ISERROR(SEARCH("13:30",BD25)))</formula>
    </cfRule>
    <cfRule type="containsText" dxfId="35236" priority="3347" operator="containsText" text="FESTIVITÁ">
      <formula>NOT(ISERROR(SEARCH("FESTIVITÁ",BD25)))</formula>
    </cfRule>
    <cfRule type="cellIs" dxfId="35235" priority="3348" operator="equal">
      <formula>"DOMENICA"</formula>
    </cfRule>
  </conditionalFormatting>
  <conditionalFormatting sqref="BD25:BD30">
    <cfRule type="iconSet" priority="3331">
      <iconSet iconSet="3Symbols2">
        <cfvo type="percent" val="0"/>
        <cfvo type="percent" val="0"/>
        <cfvo type="formula" val="TODAY()" gte="0"/>
      </iconSet>
    </cfRule>
  </conditionalFormatting>
  <conditionalFormatting sqref="BF25:BF30">
    <cfRule type="containsText" dxfId="35234" priority="3314" operator="containsText" text="08.30 – 14.30">
      <formula>NOT(ISERROR(SEARCH("08.30 – 14.30",BF25)))</formula>
    </cfRule>
    <cfRule type="containsText" dxfId="35233" priority="3315" operator="containsText" text="09:30 – 18.30">
      <formula>NOT(ISERROR(SEARCH("09:30 – 18.30",BF25)))</formula>
    </cfRule>
    <cfRule type="containsText" dxfId="35232" priority="3316" operator="containsText" text="10.30 – 18.30">
      <formula>NOT(ISERROR(SEARCH("10.30 – 18.30",BF25)))</formula>
    </cfRule>
    <cfRule type="containsText" dxfId="35231" priority="3317" operator="containsText" text="09.30 – 18.30">
      <formula>NOT(ISERROR(SEARCH("09.30 – 18.30",BF25)))</formula>
    </cfRule>
    <cfRule type="containsText" dxfId="35230" priority="3318" operator="containsText" text="09.00 – 13:00">
      <formula>NOT(ISERROR(SEARCH("09.00 – 13:00",BF25)))</formula>
    </cfRule>
    <cfRule type="containsText" dxfId="35229" priority="3319" operator="containsText" text="08.30 – 16.30">
      <formula>NOT(ISERROR(SEARCH("08.30 – 16.30",BF25)))</formula>
    </cfRule>
    <cfRule type="containsText" dxfId="35228" priority="3320" operator="containsText" text="08:30 – 17.30">
      <formula>NOT(ISERROR(SEARCH("08:30 – 17.30",BF25)))</formula>
    </cfRule>
    <cfRule type="containsText" dxfId="35227" priority="3321" operator="containsText" text="08.30 – 17.30">
      <formula>NOT(ISERROR(SEARCH("08.30 – 17.30",BF25)))</formula>
    </cfRule>
    <cfRule type="containsText" dxfId="35226" priority="3322" operator="containsText" text="09.00 – 18.00">
      <formula>NOT(ISERROR(SEARCH("09.00 – 18.00",BF25)))</formula>
    </cfRule>
    <cfRule type="containsText" dxfId="35225" priority="3323" operator="containsText" text="09.00 – 13.00">
      <formula>NOT(ISERROR(SEARCH("09.00 – 13.00",BF25)))</formula>
    </cfRule>
    <cfRule type="containsText" dxfId="35224" priority="3324" operator="containsText" text="11.30 – 19.30">
      <formula>NOT(ISERROR(SEARCH("11.30 – 19.30",BF25)))</formula>
    </cfRule>
    <cfRule type="containsText" dxfId="35223" priority="3325" operator="containsText" text="10.30 – 19.30">
      <formula>NOT(ISERROR(SEARCH("10.30 – 19.30",BF25)))</formula>
    </cfRule>
    <cfRule type="containsText" dxfId="35222" priority="3326" operator="containsText" text="09.00 – 15.00">
      <formula>NOT(ISERROR(SEARCH("09.00 – 15.00",BF25)))</formula>
    </cfRule>
    <cfRule type="containsText" dxfId="35221" priority="3327" operator="containsText" text="12:30">
      <formula>NOT(ISERROR(SEARCH("12:30",BF25)))</formula>
    </cfRule>
    <cfRule type="containsText" dxfId="35220" priority="3328" operator="containsText" text="13:30">
      <formula>NOT(ISERROR(SEARCH("13:30",BF25)))</formula>
    </cfRule>
    <cfRule type="containsText" dxfId="35219" priority="3329" operator="containsText" text="FESTIVITÁ">
      <formula>NOT(ISERROR(SEARCH("FESTIVITÁ",BF25)))</formula>
    </cfRule>
    <cfRule type="cellIs" dxfId="35218" priority="3330" operator="equal">
      <formula>"DOMENICA"</formula>
    </cfRule>
  </conditionalFormatting>
  <conditionalFormatting sqref="BF25:BF30">
    <cfRule type="iconSet" priority="3313">
      <iconSet iconSet="3Symbols2">
        <cfvo type="percent" val="0"/>
        <cfvo type="percent" val="0"/>
        <cfvo type="formula" val="TODAY()" gte="0"/>
      </iconSet>
    </cfRule>
  </conditionalFormatting>
  <conditionalFormatting sqref="BH25:BH30">
    <cfRule type="containsText" dxfId="35217" priority="3296" operator="containsText" text="08.30 – 14.30">
      <formula>NOT(ISERROR(SEARCH("08.30 – 14.30",BH25)))</formula>
    </cfRule>
    <cfRule type="containsText" dxfId="35216" priority="3297" operator="containsText" text="09:30 – 18.30">
      <formula>NOT(ISERROR(SEARCH("09:30 – 18.30",BH25)))</formula>
    </cfRule>
    <cfRule type="containsText" dxfId="35215" priority="3298" operator="containsText" text="10.30 – 18.30">
      <formula>NOT(ISERROR(SEARCH("10.30 – 18.30",BH25)))</formula>
    </cfRule>
    <cfRule type="containsText" dxfId="35214" priority="3299" operator="containsText" text="09.30 – 18.30">
      <formula>NOT(ISERROR(SEARCH("09.30 – 18.30",BH25)))</formula>
    </cfRule>
    <cfRule type="containsText" dxfId="35213" priority="3300" operator="containsText" text="09.00 – 13:00">
      <formula>NOT(ISERROR(SEARCH("09.00 – 13:00",BH25)))</formula>
    </cfRule>
    <cfRule type="containsText" dxfId="35212" priority="3301" operator="containsText" text="08.30 – 16.30">
      <formula>NOT(ISERROR(SEARCH("08.30 – 16.30",BH25)))</formula>
    </cfRule>
    <cfRule type="containsText" dxfId="35211" priority="3302" operator="containsText" text="08:30 – 17.30">
      <formula>NOT(ISERROR(SEARCH("08:30 – 17.30",BH25)))</formula>
    </cfRule>
    <cfRule type="containsText" dxfId="35210" priority="3303" operator="containsText" text="08.30 – 17.30">
      <formula>NOT(ISERROR(SEARCH("08.30 – 17.30",BH25)))</formula>
    </cfRule>
    <cfRule type="containsText" dxfId="35209" priority="3304" operator="containsText" text="09.00 – 18.00">
      <formula>NOT(ISERROR(SEARCH("09.00 – 18.00",BH25)))</formula>
    </cfRule>
    <cfRule type="containsText" dxfId="35208" priority="3305" operator="containsText" text="09.00 – 13.00">
      <formula>NOT(ISERROR(SEARCH("09.00 – 13.00",BH25)))</formula>
    </cfRule>
    <cfRule type="containsText" dxfId="35207" priority="3306" operator="containsText" text="11.30 – 19.30">
      <formula>NOT(ISERROR(SEARCH("11.30 – 19.30",BH25)))</formula>
    </cfRule>
    <cfRule type="containsText" dxfId="35206" priority="3307" operator="containsText" text="10.30 – 19.30">
      <formula>NOT(ISERROR(SEARCH("10.30 – 19.30",BH25)))</formula>
    </cfRule>
    <cfRule type="containsText" dxfId="35205" priority="3308" operator="containsText" text="09.00 – 15.00">
      <formula>NOT(ISERROR(SEARCH("09.00 – 15.00",BH25)))</formula>
    </cfRule>
    <cfRule type="containsText" dxfId="35204" priority="3309" operator="containsText" text="12:30">
      <formula>NOT(ISERROR(SEARCH("12:30",BH25)))</formula>
    </cfRule>
    <cfRule type="containsText" dxfId="35203" priority="3310" operator="containsText" text="13:30">
      <formula>NOT(ISERROR(SEARCH("13:30",BH25)))</formula>
    </cfRule>
    <cfRule type="containsText" dxfId="35202" priority="3311" operator="containsText" text="FESTIVITÁ">
      <formula>NOT(ISERROR(SEARCH("FESTIVITÁ",BH25)))</formula>
    </cfRule>
    <cfRule type="cellIs" dxfId="35201" priority="3312" operator="equal">
      <formula>"DOMENICA"</formula>
    </cfRule>
  </conditionalFormatting>
  <conditionalFormatting sqref="BH25:BH30">
    <cfRule type="iconSet" priority="3295">
      <iconSet iconSet="3Symbols2">
        <cfvo type="percent" val="0"/>
        <cfvo type="percent" val="0"/>
        <cfvo type="formula" val="TODAY()" gte="0"/>
      </iconSet>
    </cfRule>
  </conditionalFormatting>
  <conditionalFormatting sqref="BJ25:BJ30">
    <cfRule type="containsText" dxfId="35200" priority="3278" operator="containsText" text="08.30 – 14.30">
      <formula>NOT(ISERROR(SEARCH("08.30 – 14.30",BJ25)))</formula>
    </cfRule>
    <cfRule type="containsText" dxfId="35199" priority="3279" operator="containsText" text="09:30 – 18.30">
      <formula>NOT(ISERROR(SEARCH("09:30 – 18.30",BJ25)))</formula>
    </cfRule>
    <cfRule type="containsText" dxfId="35198" priority="3280" operator="containsText" text="10.30 – 18.30">
      <formula>NOT(ISERROR(SEARCH("10.30 – 18.30",BJ25)))</formula>
    </cfRule>
    <cfRule type="containsText" dxfId="35197" priority="3281" operator="containsText" text="09.30 – 18.30">
      <formula>NOT(ISERROR(SEARCH("09.30 – 18.30",BJ25)))</formula>
    </cfRule>
    <cfRule type="containsText" dxfId="35196" priority="3282" operator="containsText" text="09.00 – 13:00">
      <formula>NOT(ISERROR(SEARCH("09.00 – 13:00",BJ25)))</formula>
    </cfRule>
    <cfRule type="containsText" dxfId="35195" priority="3283" operator="containsText" text="08.30 – 16.30">
      <formula>NOT(ISERROR(SEARCH("08.30 – 16.30",BJ25)))</formula>
    </cfRule>
    <cfRule type="containsText" dxfId="35194" priority="3284" operator="containsText" text="08:30 – 17.30">
      <formula>NOT(ISERROR(SEARCH("08:30 – 17.30",BJ25)))</formula>
    </cfRule>
    <cfRule type="containsText" dxfId="35193" priority="3285" operator="containsText" text="08.30 – 17.30">
      <formula>NOT(ISERROR(SEARCH("08.30 – 17.30",BJ25)))</formula>
    </cfRule>
    <cfRule type="containsText" dxfId="35192" priority="3286" operator="containsText" text="09.00 – 18.00">
      <formula>NOT(ISERROR(SEARCH("09.00 – 18.00",BJ25)))</formula>
    </cfRule>
    <cfRule type="containsText" dxfId="35191" priority="3287" operator="containsText" text="09.00 – 13.00">
      <formula>NOT(ISERROR(SEARCH("09.00 – 13.00",BJ25)))</formula>
    </cfRule>
    <cfRule type="containsText" dxfId="35190" priority="3288" operator="containsText" text="11.30 – 19.30">
      <formula>NOT(ISERROR(SEARCH("11.30 – 19.30",BJ25)))</formula>
    </cfRule>
    <cfRule type="containsText" dxfId="35189" priority="3289" operator="containsText" text="10.30 – 19.30">
      <formula>NOT(ISERROR(SEARCH("10.30 – 19.30",BJ25)))</formula>
    </cfRule>
    <cfRule type="containsText" dxfId="35188" priority="3290" operator="containsText" text="09.00 – 15.00">
      <formula>NOT(ISERROR(SEARCH("09.00 – 15.00",BJ25)))</formula>
    </cfRule>
    <cfRule type="containsText" dxfId="35187" priority="3291" operator="containsText" text="12:30">
      <formula>NOT(ISERROR(SEARCH("12:30",BJ25)))</formula>
    </cfRule>
    <cfRule type="containsText" dxfId="35186" priority="3292" operator="containsText" text="13:30">
      <formula>NOT(ISERROR(SEARCH("13:30",BJ25)))</formula>
    </cfRule>
    <cfRule type="containsText" dxfId="35185" priority="3293" operator="containsText" text="FESTIVITÁ">
      <formula>NOT(ISERROR(SEARCH("FESTIVITÁ",BJ25)))</formula>
    </cfRule>
    <cfRule type="cellIs" dxfId="35184" priority="3294" operator="equal">
      <formula>"DOMENICA"</formula>
    </cfRule>
  </conditionalFormatting>
  <conditionalFormatting sqref="BJ25:BJ30">
    <cfRule type="iconSet" priority="3277">
      <iconSet iconSet="3Symbols2">
        <cfvo type="percent" val="0"/>
        <cfvo type="percent" val="0"/>
        <cfvo type="formula" val="TODAY()" gte="0"/>
      </iconSet>
    </cfRule>
  </conditionalFormatting>
  <conditionalFormatting sqref="BL25:BL30">
    <cfRule type="containsText" dxfId="35183" priority="3260" operator="containsText" text="08.30 – 14.30">
      <formula>NOT(ISERROR(SEARCH("08.30 – 14.30",BL25)))</formula>
    </cfRule>
    <cfRule type="containsText" dxfId="35182" priority="3261" operator="containsText" text="09:30 – 18.30">
      <formula>NOT(ISERROR(SEARCH("09:30 – 18.30",BL25)))</formula>
    </cfRule>
    <cfRule type="containsText" dxfId="35181" priority="3262" operator="containsText" text="10.30 – 18.30">
      <formula>NOT(ISERROR(SEARCH("10.30 – 18.30",BL25)))</formula>
    </cfRule>
    <cfRule type="containsText" dxfId="35180" priority="3263" operator="containsText" text="09.30 – 18.30">
      <formula>NOT(ISERROR(SEARCH("09.30 – 18.30",BL25)))</formula>
    </cfRule>
    <cfRule type="containsText" dxfId="35179" priority="3264" operator="containsText" text="09.00 – 13:00">
      <formula>NOT(ISERROR(SEARCH("09.00 – 13:00",BL25)))</formula>
    </cfRule>
    <cfRule type="containsText" dxfId="35178" priority="3265" operator="containsText" text="08.30 – 16.30">
      <formula>NOT(ISERROR(SEARCH("08.30 – 16.30",BL25)))</formula>
    </cfRule>
    <cfRule type="containsText" dxfId="35177" priority="3266" operator="containsText" text="08:30 – 17.30">
      <formula>NOT(ISERROR(SEARCH("08:30 – 17.30",BL25)))</formula>
    </cfRule>
    <cfRule type="containsText" dxfId="35176" priority="3267" operator="containsText" text="08.30 – 17.30">
      <formula>NOT(ISERROR(SEARCH("08.30 – 17.30",BL25)))</formula>
    </cfRule>
    <cfRule type="containsText" dxfId="35175" priority="3268" operator="containsText" text="09.00 – 18.00">
      <formula>NOT(ISERROR(SEARCH("09.00 – 18.00",BL25)))</formula>
    </cfRule>
    <cfRule type="containsText" dxfId="35174" priority="3269" operator="containsText" text="09.00 – 13.00">
      <formula>NOT(ISERROR(SEARCH("09.00 – 13.00",BL25)))</formula>
    </cfRule>
    <cfRule type="containsText" dxfId="35173" priority="3270" operator="containsText" text="11.30 – 19.30">
      <formula>NOT(ISERROR(SEARCH("11.30 – 19.30",BL25)))</formula>
    </cfRule>
    <cfRule type="containsText" dxfId="35172" priority="3271" operator="containsText" text="10.30 – 19.30">
      <formula>NOT(ISERROR(SEARCH("10.30 – 19.30",BL25)))</formula>
    </cfRule>
    <cfRule type="containsText" dxfId="35171" priority="3272" operator="containsText" text="09.00 – 15.00">
      <formula>NOT(ISERROR(SEARCH("09.00 – 15.00",BL25)))</formula>
    </cfRule>
    <cfRule type="containsText" dxfId="35170" priority="3273" operator="containsText" text="12:30">
      <formula>NOT(ISERROR(SEARCH("12:30",BL25)))</formula>
    </cfRule>
    <cfRule type="containsText" dxfId="35169" priority="3274" operator="containsText" text="13:30">
      <formula>NOT(ISERROR(SEARCH("13:30",BL25)))</formula>
    </cfRule>
    <cfRule type="containsText" dxfId="35168" priority="3275" operator="containsText" text="FESTIVITÁ">
      <formula>NOT(ISERROR(SEARCH("FESTIVITÁ",BL25)))</formula>
    </cfRule>
    <cfRule type="cellIs" dxfId="35167" priority="3276" operator="equal">
      <formula>"DOMENICA"</formula>
    </cfRule>
  </conditionalFormatting>
  <conditionalFormatting sqref="BL25:BL30">
    <cfRule type="iconSet" priority="3259">
      <iconSet iconSet="3Symbols2">
        <cfvo type="percent" val="0"/>
        <cfvo type="percent" val="0"/>
        <cfvo type="formula" val="TODAY()" gte="0"/>
      </iconSet>
    </cfRule>
  </conditionalFormatting>
  <conditionalFormatting sqref="BN25:BN30">
    <cfRule type="containsText" dxfId="35166" priority="3242" operator="containsText" text="08.30 – 14.30">
      <formula>NOT(ISERROR(SEARCH("08.30 – 14.30",BN25)))</formula>
    </cfRule>
    <cfRule type="containsText" dxfId="35165" priority="3243" operator="containsText" text="09:30 – 18.30">
      <formula>NOT(ISERROR(SEARCH("09:30 – 18.30",BN25)))</formula>
    </cfRule>
    <cfRule type="containsText" dxfId="35164" priority="3244" operator="containsText" text="10.30 – 18.30">
      <formula>NOT(ISERROR(SEARCH("10.30 – 18.30",BN25)))</formula>
    </cfRule>
    <cfRule type="containsText" dxfId="35163" priority="3245" operator="containsText" text="09.30 – 18.30">
      <formula>NOT(ISERROR(SEARCH("09.30 – 18.30",BN25)))</formula>
    </cfRule>
    <cfRule type="containsText" dxfId="35162" priority="3246" operator="containsText" text="09.00 – 13:00">
      <formula>NOT(ISERROR(SEARCH("09.00 – 13:00",BN25)))</formula>
    </cfRule>
    <cfRule type="containsText" dxfId="35161" priority="3247" operator="containsText" text="08.30 – 16.30">
      <formula>NOT(ISERROR(SEARCH("08.30 – 16.30",BN25)))</formula>
    </cfRule>
    <cfRule type="containsText" dxfId="35160" priority="3248" operator="containsText" text="08:30 – 17.30">
      <formula>NOT(ISERROR(SEARCH("08:30 – 17.30",BN25)))</formula>
    </cfRule>
    <cfRule type="containsText" dxfId="35159" priority="3249" operator="containsText" text="08.30 – 17.30">
      <formula>NOT(ISERROR(SEARCH("08.30 – 17.30",BN25)))</formula>
    </cfRule>
    <cfRule type="containsText" dxfId="35158" priority="3250" operator="containsText" text="09.00 – 18.00">
      <formula>NOT(ISERROR(SEARCH("09.00 – 18.00",BN25)))</formula>
    </cfRule>
    <cfRule type="containsText" dxfId="35157" priority="3251" operator="containsText" text="09.00 – 13.00">
      <formula>NOT(ISERROR(SEARCH("09.00 – 13.00",BN25)))</formula>
    </cfRule>
    <cfRule type="containsText" dxfId="35156" priority="3252" operator="containsText" text="11.30 – 19.30">
      <formula>NOT(ISERROR(SEARCH("11.30 – 19.30",BN25)))</formula>
    </cfRule>
    <cfRule type="containsText" dxfId="35155" priority="3253" operator="containsText" text="10.30 – 19.30">
      <formula>NOT(ISERROR(SEARCH("10.30 – 19.30",BN25)))</formula>
    </cfRule>
    <cfRule type="containsText" dxfId="35154" priority="3254" operator="containsText" text="09.00 – 15.00">
      <formula>NOT(ISERROR(SEARCH("09.00 – 15.00",BN25)))</formula>
    </cfRule>
    <cfRule type="containsText" dxfId="35153" priority="3255" operator="containsText" text="12:30">
      <formula>NOT(ISERROR(SEARCH("12:30",BN25)))</formula>
    </cfRule>
    <cfRule type="containsText" dxfId="35152" priority="3256" operator="containsText" text="13:30">
      <formula>NOT(ISERROR(SEARCH("13:30",BN25)))</formula>
    </cfRule>
    <cfRule type="containsText" dxfId="35151" priority="3257" operator="containsText" text="FESTIVITÁ">
      <formula>NOT(ISERROR(SEARCH("FESTIVITÁ",BN25)))</formula>
    </cfRule>
    <cfRule type="cellIs" dxfId="35150" priority="3258" operator="equal">
      <formula>"DOMENICA"</formula>
    </cfRule>
  </conditionalFormatting>
  <conditionalFormatting sqref="BN25:BN30">
    <cfRule type="iconSet" priority="3241">
      <iconSet iconSet="3Symbols2">
        <cfvo type="percent" val="0"/>
        <cfvo type="percent" val="0"/>
        <cfvo type="formula" val="TODAY()" gte="0"/>
      </iconSet>
    </cfRule>
  </conditionalFormatting>
  <conditionalFormatting sqref="BP25:BP30">
    <cfRule type="containsText" dxfId="35149" priority="3224" operator="containsText" text="08.30 – 14.30">
      <formula>NOT(ISERROR(SEARCH("08.30 – 14.30",BP25)))</formula>
    </cfRule>
    <cfRule type="containsText" dxfId="35148" priority="3225" operator="containsText" text="09:30 – 18.30">
      <formula>NOT(ISERROR(SEARCH("09:30 – 18.30",BP25)))</formula>
    </cfRule>
    <cfRule type="containsText" dxfId="35147" priority="3226" operator="containsText" text="10.30 – 18.30">
      <formula>NOT(ISERROR(SEARCH("10.30 – 18.30",BP25)))</formula>
    </cfRule>
    <cfRule type="containsText" dxfId="35146" priority="3227" operator="containsText" text="09.30 – 18.30">
      <formula>NOT(ISERROR(SEARCH("09.30 – 18.30",BP25)))</formula>
    </cfRule>
    <cfRule type="containsText" dxfId="35145" priority="3228" operator="containsText" text="09.00 – 13:00">
      <formula>NOT(ISERROR(SEARCH("09.00 – 13:00",BP25)))</formula>
    </cfRule>
    <cfRule type="containsText" dxfId="35144" priority="3229" operator="containsText" text="08.30 – 16.30">
      <formula>NOT(ISERROR(SEARCH("08.30 – 16.30",BP25)))</formula>
    </cfRule>
    <cfRule type="containsText" dxfId="35143" priority="3230" operator="containsText" text="08:30 – 17.30">
      <formula>NOT(ISERROR(SEARCH("08:30 – 17.30",BP25)))</formula>
    </cfRule>
    <cfRule type="containsText" dxfId="35142" priority="3231" operator="containsText" text="08.30 – 17.30">
      <formula>NOT(ISERROR(SEARCH("08.30 – 17.30",BP25)))</formula>
    </cfRule>
    <cfRule type="containsText" dxfId="35141" priority="3232" operator="containsText" text="09.00 – 18.00">
      <formula>NOT(ISERROR(SEARCH("09.00 – 18.00",BP25)))</formula>
    </cfRule>
    <cfRule type="containsText" dxfId="35140" priority="3233" operator="containsText" text="09.00 – 13.00">
      <formula>NOT(ISERROR(SEARCH("09.00 – 13.00",BP25)))</formula>
    </cfRule>
    <cfRule type="containsText" dxfId="35139" priority="3234" operator="containsText" text="11.30 – 19.30">
      <formula>NOT(ISERROR(SEARCH("11.30 – 19.30",BP25)))</formula>
    </cfRule>
    <cfRule type="containsText" dxfId="35138" priority="3235" operator="containsText" text="10.30 – 19.30">
      <formula>NOT(ISERROR(SEARCH("10.30 – 19.30",BP25)))</formula>
    </cfRule>
    <cfRule type="containsText" dxfId="35137" priority="3236" operator="containsText" text="09.00 – 15.00">
      <formula>NOT(ISERROR(SEARCH("09.00 – 15.00",BP25)))</formula>
    </cfRule>
    <cfRule type="containsText" dxfId="35136" priority="3237" operator="containsText" text="12:30">
      <formula>NOT(ISERROR(SEARCH("12:30",BP25)))</formula>
    </cfRule>
    <cfRule type="containsText" dxfId="35135" priority="3238" operator="containsText" text="13:30">
      <formula>NOT(ISERROR(SEARCH("13:30",BP25)))</formula>
    </cfRule>
    <cfRule type="containsText" dxfId="35134" priority="3239" operator="containsText" text="FESTIVITÁ">
      <formula>NOT(ISERROR(SEARCH("FESTIVITÁ",BP25)))</formula>
    </cfRule>
    <cfRule type="cellIs" dxfId="35133" priority="3240" operator="equal">
      <formula>"DOMENICA"</formula>
    </cfRule>
  </conditionalFormatting>
  <conditionalFormatting sqref="BP25:BP30">
    <cfRule type="iconSet" priority="3223">
      <iconSet iconSet="3Symbols2">
        <cfvo type="percent" val="0"/>
        <cfvo type="percent" val="0"/>
        <cfvo type="formula" val="TODAY()" gte="0"/>
      </iconSet>
    </cfRule>
  </conditionalFormatting>
  <conditionalFormatting sqref="BR25:BR30">
    <cfRule type="containsText" dxfId="35132" priority="3206" operator="containsText" text="08.30 – 14.30">
      <formula>NOT(ISERROR(SEARCH("08.30 – 14.30",BR25)))</formula>
    </cfRule>
    <cfRule type="containsText" dxfId="35131" priority="3207" operator="containsText" text="09:30 – 18.30">
      <formula>NOT(ISERROR(SEARCH("09:30 – 18.30",BR25)))</formula>
    </cfRule>
    <cfRule type="containsText" dxfId="35130" priority="3208" operator="containsText" text="10.30 – 18.30">
      <formula>NOT(ISERROR(SEARCH("10.30 – 18.30",BR25)))</formula>
    </cfRule>
    <cfRule type="containsText" dxfId="35129" priority="3209" operator="containsText" text="09.30 – 18.30">
      <formula>NOT(ISERROR(SEARCH("09.30 – 18.30",BR25)))</formula>
    </cfRule>
    <cfRule type="containsText" dxfId="35128" priority="3210" operator="containsText" text="09.00 – 13:00">
      <formula>NOT(ISERROR(SEARCH("09.00 – 13:00",BR25)))</formula>
    </cfRule>
    <cfRule type="containsText" dxfId="35127" priority="3211" operator="containsText" text="08.30 – 16.30">
      <formula>NOT(ISERROR(SEARCH("08.30 – 16.30",BR25)))</formula>
    </cfRule>
    <cfRule type="containsText" dxfId="35126" priority="3212" operator="containsText" text="08:30 – 17.30">
      <formula>NOT(ISERROR(SEARCH("08:30 – 17.30",BR25)))</formula>
    </cfRule>
    <cfRule type="containsText" dxfId="35125" priority="3213" operator="containsText" text="08.30 – 17.30">
      <formula>NOT(ISERROR(SEARCH("08.30 – 17.30",BR25)))</formula>
    </cfRule>
    <cfRule type="containsText" dxfId="35124" priority="3214" operator="containsText" text="09.00 – 18.00">
      <formula>NOT(ISERROR(SEARCH("09.00 – 18.00",BR25)))</formula>
    </cfRule>
    <cfRule type="containsText" dxfId="35123" priority="3215" operator="containsText" text="09.00 – 13.00">
      <formula>NOT(ISERROR(SEARCH("09.00 – 13.00",BR25)))</formula>
    </cfRule>
    <cfRule type="containsText" dxfId="35122" priority="3216" operator="containsText" text="11.30 – 19.30">
      <formula>NOT(ISERROR(SEARCH("11.30 – 19.30",BR25)))</formula>
    </cfRule>
    <cfRule type="containsText" dxfId="35121" priority="3217" operator="containsText" text="10.30 – 19.30">
      <formula>NOT(ISERROR(SEARCH("10.30 – 19.30",BR25)))</formula>
    </cfRule>
    <cfRule type="containsText" dxfId="35120" priority="3218" operator="containsText" text="09.00 – 15.00">
      <formula>NOT(ISERROR(SEARCH("09.00 – 15.00",BR25)))</formula>
    </cfRule>
    <cfRule type="containsText" dxfId="35119" priority="3219" operator="containsText" text="12:30">
      <formula>NOT(ISERROR(SEARCH("12:30",BR25)))</formula>
    </cfRule>
    <cfRule type="containsText" dxfId="35118" priority="3220" operator="containsText" text="13:30">
      <formula>NOT(ISERROR(SEARCH("13:30",BR25)))</formula>
    </cfRule>
    <cfRule type="containsText" dxfId="35117" priority="3221" operator="containsText" text="FESTIVITÁ">
      <formula>NOT(ISERROR(SEARCH("FESTIVITÁ",BR25)))</formula>
    </cfRule>
    <cfRule type="cellIs" dxfId="35116" priority="3222" operator="equal">
      <formula>"DOMENICA"</formula>
    </cfRule>
  </conditionalFormatting>
  <conditionalFormatting sqref="BR25:BR30">
    <cfRule type="iconSet" priority="3205">
      <iconSet iconSet="3Symbols2">
        <cfvo type="percent" val="0"/>
        <cfvo type="percent" val="0"/>
        <cfvo type="formula" val="TODAY()" gte="0"/>
      </iconSet>
    </cfRule>
  </conditionalFormatting>
  <conditionalFormatting sqref="BT25:BT30">
    <cfRule type="containsText" dxfId="35115" priority="3188" operator="containsText" text="08.30 – 14.30">
      <formula>NOT(ISERROR(SEARCH("08.30 – 14.30",BT25)))</formula>
    </cfRule>
    <cfRule type="containsText" dxfId="35114" priority="3189" operator="containsText" text="09:30 – 18.30">
      <formula>NOT(ISERROR(SEARCH("09:30 – 18.30",BT25)))</formula>
    </cfRule>
    <cfRule type="containsText" dxfId="35113" priority="3190" operator="containsText" text="10.30 – 18.30">
      <formula>NOT(ISERROR(SEARCH("10.30 – 18.30",BT25)))</formula>
    </cfRule>
    <cfRule type="containsText" dxfId="35112" priority="3191" operator="containsText" text="09.30 – 18.30">
      <formula>NOT(ISERROR(SEARCH("09.30 – 18.30",BT25)))</formula>
    </cfRule>
    <cfRule type="containsText" dxfId="35111" priority="3192" operator="containsText" text="09.00 – 13:00">
      <formula>NOT(ISERROR(SEARCH("09.00 – 13:00",BT25)))</formula>
    </cfRule>
    <cfRule type="containsText" dxfId="35110" priority="3193" operator="containsText" text="08.30 – 16.30">
      <formula>NOT(ISERROR(SEARCH("08.30 – 16.30",BT25)))</formula>
    </cfRule>
    <cfRule type="containsText" dxfId="35109" priority="3194" operator="containsText" text="08:30 – 17.30">
      <formula>NOT(ISERROR(SEARCH("08:30 – 17.30",BT25)))</formula>
    </cfRule>
    <cfRule type="containsText" dxfId="35108" priority="3195" operator="containsText" text="08.30 – 17.30">
      <formula>NOT(ISERROR(SEARCH("08.30 – 17.30",BT25)))</formula>
    </cfRule>
    <cfRule type="containsText" dxfId="35107" priority="3196" operator="containsText" text="09.00 – 18.00">
      <formula>NOT(ISERROR(SEARCH("09.00 – 18.00",BT25)))</formula>
    </cfRule>
    <cfRule type="containsText" dxfId="35106" priority="3197" operator="containsText" text="09.00 – 13.00">
      <formula>NOT(ISERROR(SEARCH("09.00 – 13.00",BT25)))</formula>
    </cfRule>
    <cfRule type="containsText" dxfId="35105" priority="3198" operator="containsText" text="11.30 – 19.30">
      <formula>NOT(ISERROR(SEARCH("11.30 – 19.30",BT25)))</formula>
    </cfRule>
    <cfRule type="containsText" dxfId="35104" priority="3199" operator="containsText" text="10.30 – 19.30">
      <formula>NOT(ISERROR(SEARCH("10.30 – 19.30",BT25)))</formula>
    </cfRule>
    <cfRule type="containsText" dxfId="35103" priority="3200" operator="containsText" text="09.00 – 15.00">
      <formula>NOT(ISERROR(SEARCH("09.00 – 15.00",BT25)))</formula>
    </cfRule>
    <cfRule type="containsText" dxfId="35102" priority="3201" operator="containsText" text="12:30">
      <formula>NOT(ISERROR(SEARCH("12:30",BT25)))</formula>
    </cfRule>
    <cfRule type="containsText" dxfId="35101" priority="3202" operator="containsText" text="13:30">
      <formula>NOT(ISERROR(SEARCH("13:30",BT25)))</formula>
    </cfRule>
    <cfRule type="containsText" dxfId="35100" priority="3203" operator="containsText" text="FESTIVITÁ">
      <formula>NOT(ISERROR(SEARCH("FESTIVITÁ",BT25)))</formula>
    </cfRule>
    <cfRule type="cellIs" dxfId="35099" priority="3204" operator="equal">
      <formula>"DOMENICA"</formula>
    </cfRule>
  </conditionalFormatting>
  <conditionalFormatting sqref="BT25:BT30">
    <cfRule type="iconSet" priority="3187">
      <iconSet iconSet="3Symbols2">
        <cfvo type="percent" val="0"/>
        <cfvo type="percent" val="0"/>
        <cfvo type="formula" val="TODAY()" gte="0"/>
      </iconSet>
    </cfRule>
  </conditionalFormatting>
  <conditionalFormatting sqref="BV25:BV30">
    <cfRule type="containsText" dxfId="35098" priority="3170" operator="containsText" text="08.30 – 14.30">
      <formula>NOT(ISERROR(SEARCH("08.30 – 14.30",BV25)))</formula>
    </cfRule>
    <cfRule type="containsText" dxfId="35097" priority="3171" operator="containsText" text="09:30 – 18.30">
      <formula>NOT(ISERROR(SEARCH("09:30 – 18.30",BV25)))</formula>
    </cfRule>
    <cfRule type="containsText" dxfId="35096" priority="3172" operator="containsText" text="10.30 – 18.30">
      <formula>NOT(ISERROR(SEARCH("10.30 – 18.30",BV25)))</formula>
    </cfRule>
    <cfRule type="containsText" dxfId="35095" priority="3173" operator="containsText" text="09.30 – 18.30">
      <formula>NOT(ISERROR(SEARCH("09.30 – 18.30",BV25)))</formula>
    </cfRule>
    <cfRule type="containsText" dxfId="35094" priority="3174" operator="containsText" text="09.00 – 13:00">
      <formula>NOT(ISERROR(SEARCH("09.00 – 13:00",BV25)))</formula>
    </cfRule>
    <cfRule type="containsText" dxfId="35093" priority="3175" operator="containsText" text="08.30 – 16.30">
      <formula>NOT(ISERROR(SEARCH("08.30 – 16.30",BV25)))</formula>
    </cfRule>
    <cfRule type="containsText" dxfId="35092" priority="3176" operator="containsText" text="08:30 – 17.30">
      <formula>NOT(ISERROR(SEARCH("08:30 – 17.30",BV25)))</formula>
    </cfRule>
    <cfRule type="containsText" dxfId="35091" priority="3177" operator="containsText" text="08.30 – 17.30">
      <formula>NOT(ISERROR(SEARCH("08.30 – 17.30",BV25)))</formula>
    </cfRule>
    <cfRule type="containsText" dxfId="35090" priority="3178" operator="containsText" text="09.00 – 18.00">
      <formula>NOT(ISERROR(SEARCH("09.00 – 18.00",BV25)))</formula>
    </cfRule>
    <cfRule type="containsText" dxfId="35089" priority="3179" operator="containsText" text="09.00 – 13.00">
      <formula>NOT(ISERROR(SEARCH("09.00 – 13.00",BV25)))</formula>
    </cfRule>
    <cfRule type="containsText" dxfId="35088" priority="3180" operator="containsText" text="11.30 – 19.30">
      <formula>NOT(ISERROR(SEARCH("11.30 – 19.30",BV25)))</formula>
    </cfRule>
    <cfRule type="containsText" dxfId="35087" priority="3181" operator="containsText" text="10.30 – 19.30">
      <formula>NOT(ISERROR(SEARCH("10.30 – 19.30",BV25)))</formula>
    </cfRule>
    <cfRule type="containsText" dxfId="35086" priority="3182" operator="containsText" text="09.00 – 15.00">
      <formula>NOT(ISERROR(SEARCH("09.00 – 15.00",BV25)))</formula>
    </cfRule>
    <cfRule type="containsText" dxfId="35085" priority="3183" operator="containsText" text="12:30">
      <formula>NOT(ISERROR(SEARCH("12:30",BV25)))</formula>
    </cfRule>
    <cfRule type="containsText" dxfId="35084" priority="3184" operator="containsText" text="13:30">
      <formula>NOT(ISERROR(SEARCH("13:30",BV25)))</formula>
    </cfRule>
    <cfRule type="containsText" dxfId="35083" priority="3185" operator="containsText" text="FESTIVITÁ">
      <formula>NOT(ISERROR(SEARCH("FESTIVITÁ",BV25)))</formula>
    </cfRule>
    <cfRule type="cellIs" dxfId="35082" priority="3186" operator="equal">
      <formula>"DOMENICA"</formula>
    </cfRule>
  </conditionalFormatting>
  <conditionalFormatting sqref="BV25:BV30">
    <cfRule type="iconSet" priority="3169">
      <iconSet iconSet="3Symbols2">
        <cfvo type="percent" val="0"/>
        <cfvo type="percent" val="0"/>
        <cfvo type="formula" val="TODAY()" gte="0"/>
      </iconSet>
    </cfRule>
  </conditionalFormatting>
  <conditionalFormatting sqref="CQ25:CQ30">
    <cfRule type="containsText" dxfId="35081" priority="3152" operator="containsText" text="08.30 – 14.30">
      <formula>NOT(ISERROR(SEARCH("08.30 – 14.30",CQ25)))</formula>
    </cfRule>
    <cfRule type="containsText" dxfId="35080" priority="3153" operator="containsText" text="09:30 – 18.30">
      <formula>NOT(ISERROR(SEARCH("09:30 – 18.30",CQ25)))</formula>
    </cfRule>
    <cfRule type="containsText" dxfId="35079" priority="3154" operator="containsText" text="10.30 – 18.30">
      <formula>NOT(ISERROR(SEARCH("10.30 – 18.30",CQ25)))</formula>
    </cfRule>
    <cfRule type="containsText" dxfId="35078" priority="3155" operator="containsText" text="09.30 – 18.30">
      <formula>NOT(ISERROR(SEARCH("09.30 – 18.30",CQ25)))</formula>
    </cfRule>
    <cfRule type="containsText" dxfId="35077" priority="3156" operator="containsText" text="09.00 – 13:00">
      <formula>NOT(ISERROR(SEARCH("09.00 – 13:00",CQ25)))</formula>
    </cfRule>
    <cfRule type="containsText" dxfId="35076" priority="3157" operator="containsText" text="08.30 – 16.30">
      <formula>NOT(ISERROR(SEARCH("08.30 – 16.30",CQ25)))</formula>
    </cfRule>
    <cfRule type="containsText" dxfId="35075" priority="3158" operator="containsText" text="08:30 – 17.30">
      <formula>NOT(ISERROR(SEARCH("08:30 – 17.30",CQ25)))</formula>
    </cfRule>
    <cfRule type="containsText" dxfId="35074" priority="3159" operator="containsText" text="08.30 – 17.30">
      <formula>NOT(ISERROR(SEARCH("08.30 – 17.30",CQ25)))</formula>
    </cfRule>
    <cfRule type="containsText" dxfId="35073" priority="3160" operator="containsText" text="09.00 – 18.00">
      <formula>NOT(ISERROR(SEARCH("09.00 – 18.00",CQ25)))</formula>
    </cfRule>
    <cfRule type="containsText" dxfId="35072" priority="3161" operator="containsText" text="09.00 – 13.00">
      <formula>NOT(ISERROR(SEARCH("09.00 – 13.00",CQ25)))</formula>
    </cfRule>
    <cfRule type="containsText" dxfId="35071" priority="3162" operator="containsText" text="11.30 – 19.30">
      <formula>NOT(ISERROR(SEARCH("11.30 – 19.30",CQ25)))</formula>
    </cfRule>
    <cfRule type="containsText" dxfId="35070" priority="3163" operator="containsText" text="10.30 – 19.30">
      <formula>NOT(ISERROR(SEARCH("10.30 – 19.30",CQ25)))</formula>
    </cfRule>
    <cfRule type="containsText" dxfId="35069" priority="3164" operator="containsText" text="09.00 – 15.00">
      <formula>NOT(ISERROR(SEARCH("09.00 – 15.00",CQ25)))</formula>
    </cfRule>
    <cfRule type="containsText" dxfId="35068" priority="3165" operator="containsText" text="12:30">
      <formula>NOT(ISERROR(SEARCH("12:30",CQ25)))</formula>
    </cfRule>
    <cfRule type="containsText" dxfId="35067" priority="3166" operator="containsText" text="13:30">
      <formula>NOT(ISERROR(SEARCH("13:30",CQ25)))</formula>
    </cfRule>
    <cfRule type="containsText" dxfId="35066" priority="3167" operator="containsText" text="FESTIVITÁ">
      <formula>NOT(ISERROR(SEARCH("FESTIVITÁ",CQ25)))</formula>
    </cfRule>
    <cfRule type="cellIs" dxfId="35065" priority="3168" operator="equal">
      <formula>"DOMENICA"</formula>
    </cfRule>
  </conditionalFormatting>
  <conditionalFormatting sqref="CQ25:CQ30">
    <cfRule type="iconSet" priority="3151">
      <iconSet iconSet="3Symbols2">
        <cfvo type="percent" val="0"/>
        <cfvo type="percent" val="0"/>
        <cfvo type="formula" val="TODAY()" gte="0"/>
      </iconSet>
    </cfRule>
  </conditionalFormatting>
  <conditionalFormatting sqref="CS25:CS30">
    <cfRule type="containsText" dxfId="35064" priority="3134" operator="containsText" text="08.30 – 14.30">
      <formula>NOT(ISERROR(SEARCH("08.30 – 14.30",CS25)))</formula>
    </cfRule>
    <cfRule type="containsText" dxfId="35063" priority="3135" operator="containsText" text="09:30 – 18.30">
      <formula>NOT(ISERROR(SEARCH("09:30 – 18.30",CS25)))</formula>
    </cfRule>
    <cfRule type="containsText" dxfId="35062" priority="3136" operator="containsText" text="10.30 – 18.30">
      <formula>NOT(ISERROR(SEARCH("10.30 – 18.30",CS25)))</formula>
    </cfRule>
    <cfRule type="containsText" dxfId="35061" priority="3137" operator="containsText" text="09.30 – 18.30">
      <formula>NOT(ISERROR(SEARCH("09.30 – 18.30",CS25)))</formula>
    </cfRule>
    <cfRule type="containsText" dxfId="35060" priority="3138" operator="containsText" text="09.00 – 13:00">
      <formula>NOT(ISERROR(SEARCH("09.00 – 13:00",CS25)))</formula>
    </cfRule>
    <cfRule type="containsText" dxfId="35059" priority="3139" operator="containsText" text="08.30 – 16.30">
      <formula>NOT(ISERROR(SEARCH("08.30 – 16.30",CS25)))</formula>
    </cfRule>
    <cfRule type="containsText" dxfId="35058" priority="3140" operator="containsText" text="08:30 – 17.30">
      <formula>NOT(ISERROR(SEARCH("08:30 – 17.30",CS25)))</formula>
    </cfRule>
    <cfRule type="containsText" dxfId="35057" priority="3141" operator="containsText" text="08.30 – 17.30">
      <formula>NOT(ISERROR(SEARCH("08.30 – 17.30",CS25)))</formula>
    </cfRule>
    <cfRule type="containsText" dxfId="35056" priority="3142" operator="containsText" text="09.00 – 18.00">
      <formula>NOT(ISERROR(SEARCH("09.00 – 18.00",CS25)))</formula>
    </cfRule>
    <cfRule type="containsText" dxfId="35055" priority="3143" operator="containsText" text="09.00 – 13.00">
      <formula>NOT(ISERROR(SEARCH("09.00 – 13.00",CS25)))</formula>
    </cfRule>
    <cfRule type="containsText" dxfId="35054" priority="3144" operator="containsText" text="11.30 – 19.30">
      <formula>NOT(ISERROR(SEARCH("11.30 – 19.30",CS25)))</formula>
    </cfRule>
    <cfRule type="containsText" dxfId="35053" priority="3145" operator="containsText" text="10.30 – 19.30">
      <formula>NOT(ISERROR(SEARCH("10.30 – 19.30",CS25)))</formula>
    </cfRule>
    <cfRule type="containsText" dxfId="35052" priority="3146" operator="containsText" text="09.00 – 15.00">
      <formula>NOT(ISERROR(SEARCH("09.00 – 15.00",CS25)))</formula>
    </cfRule>
    <cfRule type="containsText" dxfId="35051" priority="3147" operator="containsText" text="12:30">
      <formula>NOT(ISERROR(SEARCH("12:30",CS25)))</formula>
    </cfRule>
    <cfRule type="containsText" dxfId="35050" priority="3148" operator="containsText" text="13:30">
      <formula>NOT(ISERROR(SEARCH("13:30",CS25)))</formula>
    </cfRule>
    <cfRule type="containsText" dxfId="35049" priority="3149" operator="containsText" text="FESTIVITÁ">
      <formula>NOT(ISERROR(SEARCH("FESTIVITÁ",CS25)))</formula>
    </cfRule>
    <cfRule type="cellIs" dxfId="35048" priority="3150" operator="equal">
      <formula>"DOMENICA"</formula>
    </cfRule>
  </conditionalFormatting>
  <conditionalFormatting sqref="CS25:CS30">
    <cfRule type="iconSet" priority="3133">
      <iconSet iconSet="3Symbols2">
        <cfvo type="percent" val="0"/>
        <cfvo type="percent" val="0"/>
        <cfvo type="formula" val="TODAY()" gte="0"/>
      </iconSet>
    </cfRule>
  </conditionalFormatting>
  <conditionalFormatting sqref="C7:C12">
    <cfRule type="containsText" dxfId="35047" priority="1586" operator="containsText" text="08.30 – 14.30">
      <formula>NOT(ISERROR(SEARCH("08.30 – 14.30",C7)))</formula>
    </cfRule>
    <cfRule type="containsText" dxfId="35046" priority="1587" operator="containsText" text="09:30 – 18.30">
      <formula>NOT(ISERROR(SEARCH("09:30 – 18.30",C7)))</formula>
    </cfRule>
    <cfRule type="containsText" dxfId="35045" priority="1588" operator="containsText" text="10.30 – 18.30">
      <formula>NOT(ISERROR(SEARCH("10.30 – 18.30",C7)))</formula>
    </cfRule>
    <cfRule type="containsText" dxfId="35044" priority="1589" operator="containsText" text="09.30 – 18.30">
      <formula>NOT(ISERROR(SEARCH("09.30 – 18.30",C7)))</formula>
    </cfRule>
    <cfRule type="containsText" dxfId="35043" priority="1590" operator="containsText" text="09.00 – 13:00">
      <formula>NOT(ISERROR(SEARCH("09.00 – 13:00",C7)))</formula>
    </cfRule>
    <cfRule type="containsText" dxfId="35042" priority="1591" operator="containsText" text="08.30 – 16.30">
      <formula>NOT(ISERROR(SEARCH("08.30 – 16.30",C7)))</formula>
    </cfRule>
    <cfRule type="containsText" dxfId="35041" priority="1592" operator="containsText" text="08:30 – 17.30">
      <formula>NOT(ISERROR(SEARCH("08:30 – 17.30",C7)))</formula>
    </cfRule>
    <cfRule type="containsText" dxfId="35040" priority="1593" operator="containsText" text="08.30 – 17.30">
      <formula>NOT(ISERROR(SEARCH("08.30 – 17.30",C7)))</formula>
    </cfRule>
    <cfRule type="containsText" dxfId="35039" priority="1594" operator="containsText" text="09.00 – 18.00">
      <formula>NOT(ISERROR(SEARCH("09.00 – 18.00",C7)))</formula>
    </cfRule>
    <cfRule type="containsText" dxfId="35038" priority="1595" operator="containsText" text="09.00 – 13.00">
      <formula>NOT(ISERROR(SEARCH("09.00 – 13.00",C7)))</formula>
    </cfRule>
    <cfRule type="containsText" dxfId="35037" priority="1596" operator="containsText" text="11.30 – 19.30">
      <formula>NOT(ISERROR(SEARCH("11.30 – 19.30",C7)))</formula>
    </cfRule>
    <cfRule type="containsText" dxfId="35036" priority="1597" operator="containsText" text="10.30 – 19.30">
      <formula>NOT(ISERROR(SEARCH("10.30 – 19.30",C7)))</formula>
    </cfRule>
    <cfRule type="containsText" dxfId="35035" priority="1598" operator="containsText" text="09.00 – 15.00">
      <formula>NOT(ISERROR(SEARCH("09.00 – 15.00",C7)))</formula>
    </cfRule>
    <cfRule type="containsText" dxfId="35034" priority="1599" operator="containsText" text="12:30">
      <formula>NOT(ISERROR(SEARCH("12:30",C7)))</formula>
    </cfRule>
    <cfRule type="containsText" dxfId="35033" priority="1600" operator="containsText" text="13:30">
      <formula>NOT(ISERROR(SEARCH("13:30",C7)))</formula>
    </cfRule>
    <cfRule type="containsText" dxfId="35032" priority="1601" operator="containsText" text="FESTIVITÁ">
      <formula>NOT(ISERROR(SEARCH("FESTIVITÁ",C7)))</formula>
    </cfRule>
    <cfRule type="cellIs" dxfId="35031" priority="1602" operator="equal">
      <formula>"DOMENICA"</formula>
    </cfRule>
  </conditionalFormatting>
  <conditionalFormatting sqref="C7:C12">
    <cfRule type="iconSet" priority="1585">
      <iconSet iconSet="3Symbols2">
        <cfvo type="percent" val="0"/>
        <cfvo type="percent" val="0"/>
        <cfvo type="formula" val="TODAY()" gte="0"/>
      </iconSet>
    </cfRule>
  </conditionalFormatting>
  <conditionalFormatting sqref="E7:E12">
    <cfRule type="containsText" dxfId="35030" priority="1316" operator="containsText" text="08.30 – 14.30">
      <formula>NOT(ISERROR(SEARCH("08.30 – 14.30",E7)))</formula>
    </cfRule>
    <cfRule type="containsText" dxfId="35029" priority="1317" operator="containsText" text="09:30 – 18.30">
      <formula>NOT(ISERROR(SEARCH("09:30 – 18.30",E7)))</formula>
    </cfRule>
    <cfRule type="containsText" dxfId="35028" priority="1318" operator="containsText" text="10.30 – 18.30">
      <formula>NOT(ISERROR(SEARCH("10.30 – 18.30",E7)))</formula>
    </cfRule>
    <cfRule type="containsText" dxfId="35027" priority="1319" operator="containsText" text="09.30 – 18.30">
      <formula>NOT(ISERROR(SEARCH("09.30 – 18.30",E7)))</formula>
    </cfRule>
    <cfRule type="containsText" dxfId="35026" priority="1320" operator="containsText" text="09.00 – 13:00">
      <formula>NOT(ISERROR(SEARCH("09.00 – 13:00",E7)))</formula>
    </cfRule>
    <cfRule type="containsText" dxfId="35025" priority="1321" operator="containsText" text="08.30 – 16.30">
      <formula>NOT(ISERROR(SEARCH("08.30 – 16.30",E7)))</formula>
    </cfRule>
    <cfRule type="containsText" dxfId="35024" priority="1322" operator="containsText" text="08:30 – 17.30">
      <formula>NOT(ISERROR(SEARCH("08:30 – 17.30",E7)))</formula>
    </cfRule>
    <cfRule type="containsText" dxfId="35023" priority="1323" operator="containsText" text="08.30 – 17.30">
      <formula>NOT(ISERROR(SEARCH("08.30 – 17.30",E7)))</formula>
    </cfRule>
    <cfRule type="containsText" dxfId="35022" priority="1324" operator="containsText" text="09.00 – 18.00">
      <formula>NOT(ISERROR(SEARCH("09.00 – 18.00",E7)))</formula>
    </cfRule>
    <cfRule type="containsText" dxfId="35021" priority="1325" operator="containsText" text="09.00 – 13.00">
      <formula>NOT(ISERROR(SEARCH("09.00 – 13.00",E7)))</formula>
    </cfRule>
    <cfRule type="containsText" dxfId="35020" priority="1326" operator="containsText" text="11.30 – 19.30">
      <formula>NOT(ISERROR(SEARCH("11.30 – 19.30",E7)))</formula>
    </cfRule>
    <cfRule type="containsText" dxfId="35019" priority="1327" operator="containsText" text="10.30 – 19.30">
      <formula>NOT(ISERROR(SEARCH("10.30 – 19.30",E7)))</formula>
    </cfRule>
    <cfRule type="containsText" dxfId="35018" priority="1328" operator="containsText" text="09.00 – 15.00">
      <formula>NOT(ISERROR(SEARCH("09.00 – 15.00",E7)))</formula>
    </cfRule>
    <cfRule type="containsText" dxfId="35017" priority="1329" operator="containsText" text="12:30">
      <formula>NOT(ISERROR(SEARCH("12:30",E7)))</formula>
    </cfRule>
    <cfRule type="containsText" dxfId="35016" priority="1330" operator="containsText" text="13:30">
      <formula>NOT(ISERROR(SEARCH("13:30",E7)))</formula>
    </cfRule>
    <cfRule type="containsText" dxfId="35015" priority="1331" operator="containsText" text="FESTIVITÁ">
      <formula>NOT(ISERROR(SEARCH("FESTIVITÁ",E7)))</formula>
    </cfRule>
    <cfRule type="cellIs" dxfId="35014" priority="1332" operator="equal">
      <formula>"DOMENICA"</formula>
    </cfRule>
  </conditionalFormatting>
  <conditionalFormatting sqref="E7:E12">
    <cfRule type="iconSet" priority="1315">
      <iconSet iconSet="3Symbols2">
        <cfvo type="percent" val="0"/>
        <cfvo type="percent" val="0"/>
        <cfvo type="formula" val="TODAY()" gte="0"/>
      </iconSet>
    </cfRule>
  </conditionalFormatting>
  <conditionalFormatting sqref="G7:G12">
    <cfRule type="containsText" dxfId="35013" priority="1298" operator="containsText" text="08.30 – 14.30">
      <formula>NOT(ISERROR(SEARCH("08.30 – 14.30",G7)))</formula>
    </cfRule>
    <cfRule type="containsText" dxfId="35012" priority="1299" operator="containsText" text="09:30 – 18.30">
      <formula>NOT(ISERROR(SEARCH("09:30 – 18.30",G7)))</formula>
    </cfRule>
    <cfRule type="containsText" dxfId="35011" priority="1300" operator="containsText" text="10.30 – 18.30">
      <formula>NOT(ISERROR(SEARCH("10.30 – 18.30",G7)))</formula>
    </cfRule>
    <cfRule type="containsText" dxfId="35010" priority="1301" operator="containsText" text="09.30 – 18.30">
      <formula>NOT(ISERROR(SEARCH("09.30 – 18.30",G7)))</formula>
    </cfRule>
    <cfRule type="containsText" dxfId="35009" priority="1302" operator="containsText" text="09.00 – 13:00">
      <formula>NOT(ISERROR(SEARCH("09.00 – 13:00",G7)))</formula>
    </cfRule>
    <cfRule type="containsText" dxfId="35008" priority="1303" operator="containsText" text="08.30 – 16.30">
      <formula>NOT(ISERROR(SEARCH("08.30 – 16.30",G7)))</formula>
    </cfRule>
    <cfRule type="containsText" dxfId="35007" priority="1304" operator="containsText" text="08:30 – 17.30">
      <formula>NOT(ISERROR(SEARCH("08:30 – 17.30",G7)))</formula>
    </cfRule>
    <cfRule type="containsText" dxfId="35006" priority="1305" operator="containsText" text="08.30 – 17.30">
      <formula>NOT(ISERROR(SEARCH("08.30 – 17.30",G7)))</formula>
    </cfRule>
    <cfRule type="containsText" dxfId="35005" priority="1306" operator="containsText" text="09.00 – 18.00">
      <formula>NOT(ISERROR(SEARCH("09.00 – 18.00",G7)))</formula>
    </cfRule>
    <cfRule type="containsText" dxfId="35004" priority="1307" operator="containsText" text="09.00 – 13.00">
      <formula>NOT(ISERROR(SEARCH("09.00 – 13.00",G7)))</formula>
    </cfRule>
    <cfRule type="containsText" dxfId="35003" priority="1308" operator="containsText" text="11.30 – 19.30">
      <formula>NOT(ISERROR(SEARCH("11.30 – 19.30",G7)))</formula>
    </cfRule>
    <cfRule type="containsText" dxfId="35002" priority="1309" operator="containsText" text="10.30 – 19.30">
      <formula>NOT(ISERROR(SEARCH("10.30 – 19.30",G7)))</formula>
    </cfRule>
    <cfRule type="containsText" dxfId="35001" priority="1310" operator="containsText" text="09.00 – 15.00">
      <formula>NOT(ISERROR(SEARCH("09.00 – 15.00",G7)))</formula>
    </cfRule>
    <cfRule type="containsText" dxfId="35000" priority="1311" operator="containsText" text="12:30">
      <formula>NOT(ISERROR(SEARCH("12:30",G7)))</formula>
    </cfRule>
    <cfRule type="containsText" dxfId="34999" priority="1312" operator="containsText" text="13:30">
      <formula>NOT(ISERROR(SEARCH("13:30",G7)))</formula>
    </cfRule>
    <cfRule type="containsText" dxfId="34998" priority="1313" operator="containsText" text="FESTIVITÁ">
      <formula>NOT(ISERROR(SEARCH("FESTIVITÁ",G7)))</formula>
    </cfRule>
    <cfRule type="cellIs" dxfId="34997" priority="1314" operator="equal">
      <formula>"DOMENICA"</formula>
    </cfRule>
  </conditionalFormatting>
  <conditionalFormatting sqref="G7:G12">
    <cfRule type="iconSet" priority="1297">
      <iconSet iconSet="3Symbols2">
        <cfvo type="percent" val="0"/>
        <cfvo type="percent" val="0"/>
        <cfvo type="formula" val="TODAY()" gte="0"/>
      </iconSet>
    </cfRule>
  </conditionalFormatting>
  <conditionalFormatting sqref="I7:I12">
    <cfRule type="containsText" dxfId="34996" priority="1280" operator="containsText" text="08.30 – 14.30">
      <formula>NOT(ISERROR(SEARCH("08.30 – 14.30",I7)))</formula>
    </cfRule>
    <cfRule type="containsText" dxfId="34995" priority="1281" operator="containsText" text="09:30 – 18.30">
      <formula>NOT(ISERROR(SEARCH("09:30 – 18.30",I7)))</formula>
    </cfRule>
    <cfRule type="containsText" dxfId="34994" priority="1282" operator="containsText" text="10.30 – 18.30">
      <formula>NOT(ISERROR(SEARCH("10.30 – 18.30",I7)))</formula>
    </cfRule>
    <cfRule type="containsText" dxfId="34993" priority="1283" operator="containsText" text="09.30 – 18.30">
      <formula>NOT(ISERROR(SEARCH("09.30 – 18.30",I7)))</formula>
    </cfRule>
    <cfRule type="containsText" dxfId="34992" priority="1284" operator="containsText" text="09.00 – 13:00">
      <formula>NOT(ISERROR(SEARCH("09.00 – 13:00",I7)))</formula>
    </cfRule>
    <cfRule type="containsText" dxfId="34991" priority="1285" operator="containsText" text="08.30 – 16.30">
      <formula>NOT(ISERROR(SEARCH("08.30 – 16.30",I7)))</formula>
    </cfRule>
    <cfRule type="containsText" dxfId="34990" priority="1286" operator="containsText" text="08:30 – 17.30">
      <formula>NOT(ISERROR(SEARCH("08:30 – 17.30",I7)))</formula>
    </cfRule>
    <cfRule type="containsText" dxfId="34989" priority="1287" operator="containsText" text="08.30 – 17.30">
      <formula>NOT(ISERROR(SEARCH("08.30 – 17.30",I7)))</formula>
    </cfRule>
    <cfRule type="containsText" dxfId="34988" priority="1288" operator="containsText" text="09.00 – 18.00">
      <formula>NOT(ISERROR(SEARCH("09.00 – 18.00",I7)))</formula>
    </cfRule>
    <cfRule type="containsText" dxfId="34987" priority="1289" operator="containsText" text="09.00 – 13.00">
      <formula>NOT(ISERROR(SEARCH("09.00 – 13.00",I7)))</formula>
    </cfRule>
    <cfRule type="containsText" dxfId="34986" priority="1290" operator="containsText" text="11.30 – 19.30">
      <formula>NOT(ISERROR(SEARCH("11.30 – 19.30",I7)))</formula>
    </cfRule>
    <cfRule type="containsText" dxfId="34985" priority="1291" operator="containsText" text="10.30 – 19.30">
      <formula>NOT(ISERROR(SEARCH("10.30 – 19.30",I7)))</formula>
    </cfRule>
    <cfRule type="containsText" dxfId="34984" priority="1292" operator="containsText" text="09.00 – 15.00">
      <formula>NOT(ISERROR(SEARCH("09.00 – 15.00",I7)))</formula>
    </cfRule>
    <cfRule type="containsText" dxfId="34983" priority="1293" operator="containsText" text="12:30">
      <formula>NOT(ISERROR(SEARCH("12:30",I7)))</formula>
    </cfRule>
    <cfRule type="containsText" dxfId="34982" priority="1294" operator="containsText" text="13:30">
      <formula>NOT(ISERROR(SEARCH("13:30",I7)))</formula>
    </cfRule>
    <cfRule type="containsText" dxfId="34981" priority="1295" operator="containsText" text="FESTIVITÁ">
      <formula>NOT(ISERROR(SEARCH("FESTIVITÁ",I7)))</formula>
    </cfRule>
    <cfRule type="cellIs" dxfId="34980" priority="1296" operator="equal">
      <formula>"DOMENICA"</formula>
    </cfRule>
  </conditionalFormatting>
  <conditionalFormatting sqref="I7:I12">
    <cfRule type="iconSet" priority="1279">
      <iconSet iconSet="3Symbols2">
        <cfvo type="percent" val="0"/>
        <cfvo type="percent" val="0"/>
        <cfvo type="formula" val="TODAY()" gte="0"/>
      </iconSet>
    </cfRule>
  </conditionalFormatting>
  <conditionalFormatting sqref="K7:K12">
    <cfRule type="containsText" dxfId="34979" priority="1262" operator="containsText" text="08.30 – 14.30">
      <formula>NOT(ISERROR(SEARCH("08.30 – 14.30",K7)))</formula>
    </cfRule>
    <cfRule type="containsText" dxfId="34978" priority="1263" operator="containsText" text="09:30 – 18.30">
      <formula>NOT(ISERROR(SEARCH("09:30 – 18.30",K7)))</formula>
    </cfRule>
    <cfRule type="containsText" dxfId="34977" priority="1264" operator="containsText" text="10.30 – 18.30">
      <formula>NOT(ISERROR(SEARCH("10.30 – 18.30",K7)))</formula>
    </cfRule>
    <cfRule type="containsText" dxfId="34976" priority="1265" operator="containsText" text="09.30 – 18.30">
      <formula>NOT(ISERROR(SEARCH("09.30 – 18.30",K7)))</formula>
    </cfRule>
    <cfRule type="containsText" dxfId="34975" priority="1266" operator="containsText" text="09.00 – 13:00">
      <formula>NOT(ISERROR(SEARCH("09.00 – 13:00",K7)))</formula>
    </cfRule>
    <cfRule type="containsText" dxfId="34974" priority="1267" operator="containsText" text="08.30 – 16.30">
      <formula>NOT(ISERROR(SEARCH("08.30 – 16.30",K7)))</formula>
    </cfRule>
    <cfRule type="containsText" dxfId="34973" priority="1268" operator="containsText" text="08:30 – 17.30">
      <formula>NOT(ISERROR(SEARCH("08:30 – 17.30",K7)))</formula>
    </cfRule>
    <cfRule type="containsText" dxfId="34972" priority="1269" operator="containsText" text="08.30 – 17.30">
      <formula>NOT(ISERROR(SEARCH("08.30 – 17.30",K7)))</formula>
    </cfRule>
    <cfRule type="containsText" dxfId="34971" priority="1270" operator="containsText" text="09.00 – 18.00">
      <formula>NOT(ISERROR(SEARCH("09.00 – 18.00",K7)))</formula>
    </cfRule>
    <cfRule type="containsText" dxfId="34970" priority="1271" operator="containsText" text="09.00 – 13.00">
      <formula>NOT(ISERROR(SEARCH("09.00 – 13.00",K7)))</formula>
    </cfRule>
    <cfRule type="containsText" dxfId="34969" priority="1272" operator="containsText" text="11.30 – 19.30">
      <formula>NOT(ISERROR(SEARCH("11.30 – 19.30",K7)))</formula>
    </cfRule>
    <cfRule type="containsText" dxfId="34968" priority="1273" operator="containsText" text="10.30 – 19.30">
      <formula>NOT(ISERROR(SEARCH("10.30 – 19.30",K7)))</formula>
    </cfRule>
    <cfRule type="containsText" dxfId="34967" priority="1274" operator="containsText" text="09.00 – 15.00">
      <formula>NOT(ISERROR(SEARCH("09.00 – 15.00",K7)))</formula>
    </cfRule>
    <cfRule type="containsText" dxfId="34966" priority="1275" operator="containsText" text="12:30">
      <formula>NOT(ISERROR(SEARCH("12:30",K7)))</formula>
    </cfRule>
    <cfRule type="containsText" dxfId="34965" priority="1276" operator="containsText" text="13:30">
      <formula>NOT(ISERROR(SEARCH("13:30",K7)))</formula>
    </cfRule>
    <cfRule type="containsText" dxfId="34964" priority="1277" operator="containsText" text="FESTIVITÁ">
      <formula>NOT(ISERROR(SEARCH("FESTIVITÁ",K7)))</formula>
    </cfRule>
    <cfRule type="cellIs" dxfId="34963" priority="1278" operator="equal">
      <formula>"DOMENICA"</formula>
    </cfRule>
  </conditionalFormatting>
  <conditionalFormatting sqref="K7:K12">
    <cfRule type="iconSet" priority="1261">
      <iconSet iconSet="3Symbols2">
        <cfvo type="percent" val="0"/>
        <cfvo type="percent" val="0"/>
        <cfvo type="formula" val="TODAY()" gte="0"/>
      </iconSet>
    </cfRule>
  </conditionalFormatting>
  <conditionalFormatting sqref="M7:M12">
    <cfRule type="containsText" dxfId="34962" priority="1244" operator="containsText" text="08.30 – 14.30">
      <formula>NOT(ISERROR(SEARCH("08.30 – 14.30",M7)))</formula>
    </cfRule>
    <cfRule type="containsText" dxfId="34961" priority="1245" operator="containsText" text="09:30 – 18.30">
      <formula>NOT(ISERROR(SEARCH("09:30 – 18.30",M7)))</formula>
    </cfRule>
    <cfRule type="containsText" dxfId="34960" priority="1246" operator="containsText" text="10.30 – 18.30">
      <formula>NOT(ISERROR(SEARCH("10.30 – 18.30",M7)))</formula>
    </cfRule>
    <cfRule type="containsText" dxfId="34959" priority="1247" operator="containsText" text="09.30 – 18.30">
      <formula>NOT(ISERROR(SEARCH("09.30 – 18.30",M7)))</formula>
    </cfRule>
    <cfRule type="containsText" dxfId="34958" priority="1248" operator="containsText" text="09.00 – 13:00">
      <formula>NOT(ISERROR(SEARCH("09.00 – 13:00",M7)))</formula>
    </cfRule>
    <cfRule type="containsText" dxfId="34957" priority="1249" operator="containsText" text="08.30 – 16.30">
      <formula>NOT(ISERROR(SEARCH("08.30 – 16.30",M7)))</formula>
    </cfRule>
    <cfRule type="containsText" dxfId="34956" priority="1250" operator="containsText" text="08:30 – 17.30">
      <formula>NOT(ISERROR(SEARCH("08:30 – 17.30",M7)))</formula>
    </cfRule>
    <cfRule type="containsText" dxfId="34955" priority="1251" operator="containsText" text="08.30 – 17.30">
      <formula>NOT(ISERROR(SEARCH("08.30 – 17.30",M7)))</formula>
    </cfRule>
    <cfRule type="containsText" dxfId="34954" priority="1252" operator="containsText" text="09.00 – 18.00">
      <formula>NOT(ISERROR(SEARCH("09.00 – 18.00",M7)))</formula>
    </cfRule>
    <cfRule type="containsText" dxfId="34953" priority="1253" operator="containsText" text="09.00 – 13.00">
      <formula>NOT(ISERROR(SEARCH("09.00 – 13.00",M7)))</formula>
    </cfRule>
    <cfRule type="containsText" dxfId="34952" priority="1254" operator="containsText" text="11.30 – 19.30">
      <formula>NOT(ISERROR(SEARCH("11.30 – 19.30",M7)))</formula>
    </cfRule>
    <cfRule type="containsText" dxfId="34951" priority="1255" operator="containsText" text="10.30 – 19.30">
      <formula>NOT(ISERROR(SEARCH("10.30 – 19.30",M7)))</formula>
    </cfRule>
    <cfRule type="containsText" dxfId="34950" priority="1256" operator="containsText" text="09.00 – 15.00">
      <formula>NOT(ISERROR(SEARCH("09.00 – 15.00",M7)))</formula>
    </cfRule>
    <cfRule type="containsText" dxfId="34949" priority="1257" operator="containsText" text="12:30">
      <formula>NOT(ISERROR(SEARCH("12:30",M7)))</formula>
    </cfRule>
    <cfRule type="containsText" dxfId="34948" priority="1258" operator="containsText" text="13:30">
      <formula>NOT(ISERROR(SEARCH("13:30",M7)))</formula>
    </cfRule>
    <cfRule type="containsText" dxfId="34947" priority="1259" operator="containsText" text="FESTIVITÁ">
      <formula>NOT(ISERROR(SEARCH("FESTIVITÁ",M7)))</formula>
    </cfRule>
    <cfRule type="cellIs" dxfId="34946" priority="1260" operator="equal">
      <formula>"DOMENICA"</formula>
    </cfRule>
  </conditionalFormatting>
  <conditionalFormatting sqref="M7:M12">
    <cfRule type="iconSet" priority="1243">
      <iconSet iconSet="3Symbols2">
        <cfvo type="percent" val="0"/>
        <cfvo type="percent" val="0"/>
        <cfvo type="formula" val="TODAY()" gte="0"/>
      </iconSet>
    </cfRule>
  </conditionalFormatting>
  <conditionalFormatting sqref="O7:O12">
    <cfRule type="containsText" dxfId="34945" priority="1226" operator="containsText" text="08.30 – 14.30">
      <formula>NOT(ISERROR(SEARCH("08.30 – 14.30",O7)))</formula>
    </cfRule>
    <cfRule type="containsText" dxfId="34944" priority="1227" operator="containsText" text="09:30 – 18.30">
      <formula>NOT(ISERROR(SEARCH("09:30 – 18.30",O7)))</formula>
    </cfRule>
    <cfRule type="containsText" dxfId="34943" priority="1228" operator="containsText" text="10.30 – 18.30">
      <formula>NOT(ISERROR(SEARCH("10.30 – 18.30",O7)))</formula>
    </cfRule>
    <cfRule type="containsText" dxfId="34942" priority="1229" operator="containsText" text="09.30 – 18.30">
      <formula>NOT(ISERROR(SEARCH("09.30 – 18.30",O7)))</formula>
    </cfRule>
    <cfRule type="containsText" dxfId="34941" priority="1230" operator="containsText" text="09.00 – 13:00">
      <formula>NOT(ISERROR(SEARCH("09.00 – 13:00",O7)))</formula>
    </cfRule>
    <cfRule type="containsText" dxfId="34940" priority="1231" operator="containsText" text="08.30 – 16.30">
      <formula>NOT(ISERROR(SEARCH("08.30 – 16.30",O7)))</formula>
    </cfRule>
    <cfRule type="containsText" dxfId="34939" priority="1232" operator="containsText" text="08:30 – 17.30">
      <formula>NOT(ISERROR(SEARCH("08:30 – 17.30",O7)))</formula>
    </cfRule>
    <cfRule type="containsText" dxfId="34938" priority="1233" operator="containsText" text="08.30 – 17.30">
      <formula>NOT(ISERROR(SEARCH("08.30 – 17.30",O7)))</formula>
    </cfRule>
    <cfRule type="containsText" dxfId="34937" priority="1234" operator="containsText" text="09.00 – 18.00">
      <formula>NOT(ISERROR(SEARCH("09.00 – 18.00",O7)))</formula>
    </cfRule>
    <cfRule type="containsText" dxfId="34936" priority="1235" operator="containsText" text="09.00 – 13.00">
      <formula>NOT(ISERROR(SEARCH("09.00 – 13.00",O7)))</formula>
    </cfRule>
    <cfRule type="containsText" dxfId="34935" priority="1236" operator="containsText" text="11.30 – 19.30">
      <formula>NOT(ISERROR(SEARCH("11.30 – 19.30",O7)))</formula>
    </cfRule>
    <cfRule type="containsText" dxfId="34934" priority="1237" operator="containsText" text="10.30 – 19.30">
      <formula>NOT(ISERROR(SEARCH("10.30 – 19.30",O7)))</formula>
    </cfRule>
    <cfRule type="containsText" dxfId="34933" priority="1238" operator="containsText" text="09.00 – 15.00">
      <formula>NOT(ISERROR(SEARCH("09.00 – 15.00",O7)))</formula>
    </cfRule>
    <cfRule type="containsText" dxfId="34932" priority="1239" operator="containsText" text="12:30">
      <formula>NOT(ISERROR(SEARCH("12:30",O7)))</formula>
    </cfRule>
    <cfRule type="containsText" dxfId="34931" priority="1240" operator="containsText" text="13:30">
      <formula>NOT(ISERROR(SEARCH("13:30",O7)))</formula>
    </cfRule>
    <cfRule type="containsText" dxfId="34930" priority="1241" operator="containsText" text="FESTIVITÁ">
      <formula>NOT(ISERROR(SEARCH("FESTIVITÁ",O7)))</formula>
    </cfRule>
    <cfRule type="cellIs" dxfId="34929" priority="1242" operator="equal">
      <formula>"DOMENICA"</formula>
    </cfRule>
  </conditionalFormatting>
  <conditionalFormatting sqref="O7:O12">
    <cfRule type="iconSet" priority="1225">
      <iconSet iconSet="3Symbols2">
        <cfvo type="percent" val="0"/>
        <cfvo type="percent" val="0"/>
        <cfvo type="formula" val="TODAY()" gte="0"/>
      </iconSet>
    </cfRule>
  </conditionalFormatting>
  <conditionalFormatting sqref="Q7:Q12">
    <cfRule type="containsText" dxfId="34928" priority="1208" operator="containsText" text="08.30 – 14.30">
      <formula>NOT(ISERROR(SEARCH("08.30 – 14.30",Q7)))</formula>
    </cfRule>
    <cfRule type="containsText" dxfId="34927" priority="1209" operator="containsText" text="09:30 – 18.30">
      <formula>NOT(ISERROR(SEARCH("09:30 – 18.30",Q7)))</formula>
    </cfRule>
    <cfRule type="containsText" dxfId="34926" priority="1210" operator="containsText" text="10.30 – 18.30">
      <formula>NOT(ISERROR(SEARCH("10.30 – 18.30",Q7)))</formula>
    </cfRule>
    <cfRule type="containsText" dxfId="34925" priority="1211" operator="containsText" text="09.30 – 18.30">
      <formula>NOT(ISERROR(SEARCH("09.30 – 18.30",Q7)))</formula>
    </cfRule>
    <cfRule type="containsText" dxfId="34924" priority="1212" operator="containsText" text="09.00 – 13:00">
      <formula>NOT(ISERROR(SEARCH("09.00 – 13:00",Q7)))</formula>
    </cfRule>
    <cfRule type="containsText" dxfId="34923" priority="1213" operator="containsText" text="08.30 – 16.30">
      <formula>NOT(ISERROR(SEARCH("08.30 – 16.30",Q7)))</formula>
    </cfRule>
    <cfRule type="containsText" dxfId="34922" priority="1214" operator="containsText" text="08:30 – 17.30">
      <formula>NOT(ISERROR(SEARCH("08:30 – 17.30",Q7)))</formula>
    </cfRule>
    <cfRule type="containsText" dxfId="34921" priority="1215" operator="containsText" text="08.30 – 17.30">
      <formula>NOT(ISERROR(SEARCH("08.30 – 17.30",Q7)))</formula>
    </cfRule>
    <cfRule type="containsText" dxfId="34920" priority="1216" operator="containsText" text="09.00 – 18.00">
      <formula>NOT(ISERROR(SEARCH("09.00 – 18.00",Q7)))</formula>
    </cfRule>
    <cfRule type="containsText" dxfId="34919" priority="1217" operator="containsText" text="09.00 – 13.00">
      <formula>NOT(ISERROR(SEARCH("09.00 – 13.00",Q7)))</formula>
    </cfRule>
    <cfRule type="containsText" dxfId="34918" priority="1218" operator="containsText" text="11.30 – 19.30">
      <formula>NOT(ISERROR(SEARCH("11.30 – 19.30",Q7)))</formula>
    </cfRule>
    <cfRule type="containsText" dxfId="34917" priority="1219" operator="containsText" text="10.30 – 19.30">
      <formula>NOT(ISERROR(SEARCH("10.30 – 19.30",Q7)))</formula>
    </cfRule>
    <cfRule type="containsText" dxfId="34916" priority="1220" operator="containsText" text="09.00 – 15.00">
      <formula>NOT(ISERROR(SEARCH("09.00 – 15.00",Q7)))</formula>
    </cfRule>
    <cfRule type="containsText" dxfId="34915" priority="1221" operator="containsText" text="12:30">
      <formula>NOT(ISERROR(SEARCH("12:30",Q7)))</formula>
    </cfRule>
    <cfRule type="containsText" dxfId="34914" priority="1222" operator="containsText" text="13:30">
      <formula>NOT(ISERROR(SEARCH("13:30",Q7)))</formula>
    </cfRule>
    <cfRule type="containsText" dxfId="34913" priority="1223" operator="containsText" text="FESTIVITÁ">
      <formula>NOT(ISERROR(SEARCH("FESTIVITÁ",Q7)))</formula>
    </cfRule>
    <cfRule type="cellIs" dxfId="34912" priority="1224" operator="equal">
      <formula>"DOMENICA"</formula>
    </cfRule>
  </conditionalFormatting>
  <conditionalFormatting sqref="Q7:Q12">
    <cfRule type="iconSet" priority="1207">
      <iconSet iconSet="3Symbols2">
        <cfvo type="percent" val="0"/>
        <cfvo type="percent" val="0"/>
        <cfvo type="formula" val="TODAY()" gte="0"/>
      </iconSet>
    </cfRule>
  </conditionalFormatting>
  <conditionalFormatting sqref="S7:S12">
    <cfRule type="containsText" dxfId="34911" priority="1190" operator="containsText" text="08.30 – 14.30">
      <formula>NOT(ISERROR(SEARCH("08.30 – 14.30",S7)))</formula>
    </cfRule>
    <cfRule type="containsText" dxfId="34910" priority="1191" operator="containsText" text="09:30 – 18.30">
      <formula>NOT(ISERROR(SEARCH("09:30 – 18.30",S7)))</formula>
    </cfRule>
    <cfRule type="containsText" dxfId="34909" priority="1192" operator="containsText" text="10.30 – 18.30">
      <formula>NOT(ISERROR(SEARCH("10.30 – 18.30",S7)))</formula>
    </cfRule>
    <cfRule type="containsText" dxfId="34908" priority="1193" operator="containsText" text="09.30 – 18.30">
      <formula>NOT(ISERROR(SEARCH("09.30 – 18.30",S7)))</formula>
    </cfRule>
    <cfRule type="containsText" dxfId="34907" priority="1194" operator="containsText" text="09.00 – 13:00">
      <formula>NOT(ISERROR(SEARCH("09.00 – 13:00",S7)))</formula>
    </cfRule>
    <cfRule type="containsText" dxfId="34906" priority="1195" operator="containsText" text="08.30 – 16.30">
      <formula>NOT(ISERROR(SEARCH("08.30 – 16.30",S7)))</formula>
    </cfRule>
    <cfRule type="containsText" dxfId="34905" priority="1196" operator="containsText" text="08:30 – 17.30">
      <formula>NOT(ISERROR(SEARCH("08:30 – 17.30",S7)))</formula>
    </cfRule>
    <cfRule type="containsText" dxfId="34904" priority="1197" operator="containsText" text="08.30 – 17.30">
      <formula>NOT(ISERROR(SEARCH("08.30 – 17.30",S7)))</formula>
    </cfRule>
    <cfRule type="containsText" dxfId="34903" priority="1198" operator="containsText" text="09.00 – 18.00">
      <formula>NOT(ISERROR(SEARCH("09.00 – 18.00",S7)))</formula>
    </cfRule>
    <cfRule type="containsText" dxfId="34902" priority="1199" operator="containsText" text="09.00 – 13.00">
      <formula>NOT(ISERROR(SEARCH("09.00 – 13.00",S7)))</formula>
    </cfRule>
    <cfRule type="containsText" dxfId="34901" priority="1200" operator="containsText" text="11.30 – 19.30">
      <formula>NOT(ISERROR(SEARCH("11.30 – 19.30",S7)))</formula>
    </cfRule>
    <cfRule type="containsText" dxfId="34900" priority="1201" operator="containsText" text="10.30 – 19.30">
      <formula>NOT(ISERROR(SEARCH("10.30 – 19.30",S7)))</formula>
    </cfRule>
    <cfRule type="containsText" dxfId="34899" priority="1202" operator="containsText" text="09.00 – 15.00">
      <formula>NOT(ISERROR(SEARCH("09.00 – 15.00",S7)))</formula>
    </cfRule>
    <cfRule type="containsText" dxfId="34898" priority="1203" operator="containsText" text="12:30">
      <formula>NOT(ISERROR(SEARCH("12:30",S7)))</formula>
    </cfRule>
    <cfRule type="containsText" dxfId="34897" priority="1204" operator="containsText" text="13:30">
      <formula>NOT(ISERROR(SEARCH("13:30",S7)))</formula>
    </cfRule>
    <cfRule type="containsText" dxfId="34896" priority="1205" operator="containsText" text="FESTIVITÁ">
      <formula>NOT(ISERROR(SEARCH("FESTIVITÁ",S7)))</formula>
    </cfRule>
    <cfRule type="cellIs" dxfId="34895" priority="1206" operator="equal">
      <formula>"DOMENICA"</formula>
    </cfRule>
  </conditionalFormatting>
  <conditionalFormatting sqref="S7:S12">
    <cfRule type="iconSet" priority="1189">
      <iconSet iconSet="3Symbols2">
        <cfvo type="percent" val="0"/>
        <cfvo type="percent" val="0"/>
        <cfvo type="formula" val="TODAY()" gte="0"/>
      </iconSet>
    </cfRule>
  </conditionalFormatting>
  <conditionalFormatting sqref="AF7:AF12">
    <cfRule type="containsText" dxfId="34894" priority="1172" operator="containsText" text="08.30 – 14.30">
      <formula>NOT(ISERROR(SEARCH("08.30 – 14.30",AF7)))</formula>
    </cfRule>
    <cfRule type="containsText" dxfId="34893" priority="1173" operator="containsText" text="09:30 – 18.30">
      <formula>NOT(ISERROR(SEARCH("09:30 – 18.30",AF7)))</formula>
    </cfRule>
    <cfRule type="containsText" dxfId="34892" priority="1174" operator="containsText" text="10.30 – 18.30">
      <formula>NOT(ISERROR(SEARCH("10.30 – 18.30",AF7)))</formula>
    </cfRule>
    <cfRule type="containsText" dxfId="34891" priority="1175" operator="containsText" text="09.30 – 18.30">
      <formula>NOT(ISERROR(SEARCH("09.30 – 18.30",AF7)))</formula>
    </cfRule>
    <cfRule type="containsText" dxfId="34890" priority="1176" operator="containsText" text="09.00 – 13:00">
      <formula>NOT(ISERROR(SEARCH("09.00 – 13:00",AF7)))</formula>
    </cfRule>
    <cfRule type="containsText" dxfId="34889" priority="1177" operator="containsText" text="08.30 – 16.30">
      <formula>NOT(ISERROR(SEARCH("08.30 – 16.30",AF7)))</formula>
    </cfRule>
    <cfRule type="containsText" dxfId="34888" priority="1178" operator="containsText" text="08:30 – 17.30">
      <formula>NOT(ISERROR(SEARCH("08:30 – 17.30",AF7)))</formula>
    </cfRule>
    <cfRule type="containsText" dxfId="34887" priority="1179" operator="containsText" text="08.30 – 17.30">
      <formula>NOT(ISERROR(SEARCH("08.30 – 17.30",AF7)))</formula>
    </cfRule>
    <cfRule type="containsText" dxfId="34886" priority="1180" operator="containsText" text="09.00 – 18.00">
      <formula>NOT(ISERROR(SEARCH("09.00 – 18.00",AF7)))</formula>
    </cfRule>
    <cfRule type="containsText" dxfId="34885" priority="1181" operator="containsText" text="09.00 – 13.00">
      <formula>NOT(ISERROR(SEARCH("09.00 – 13.00",AF7)))</formula>
    </cfRule>
    <cfRule type="containsText" dxfId="34884" priority="1182" operator="containsText" text="11.30 – 19.30">
      <formula>NOT(ISERROR(SEARCH("11.30 – 19.30",AF7)))</formula>
    </cfRule>
    <cfRule type="containsText" dxfId="34883" priority="1183" operator="containsText" text="10.30 – 19.30">
      <formula>NOT(ISERROR(SEARCH("10.30 – 19.30",AF7)))</formula>
    </cfRule>
    <cfRule type="containsText" dxfId="34882" priority="1184" operator="containsText" text="09.00 – 15.00">
      <formula>NOT(ISERROR(SEARCH("09.00 – 15.00",AF7)))</formula>
    </cfRule>
    <cfRule type="containsText" dxfId="34881" priority="1185" operator="containsText" text="12:30">
      <formula>NOT(ISERROR(SEARCH("12:30",AF7)))</formula>
    </cfRule>
    <cfRule type="containsText" dxfId="34880" priority="1186" operator="containsText" text="13:30">
      <formula>NOT(ISERROR(SEARCH("13:30",AF7)))</formula>
    </cfRule>
    <cfRule type="containsText" dxfId="34879" priority="1187" operator="containsText" text="FESTIVITÁ">
      <formula>NOT(ISERROR(SEARCH("FESTIVITÁ",AF7)))</formula>
    </cfRule>
    <cfRule type="cellIs" dxfId="34878" priority="1188" operator="equal">
      <formula>"DOMENICA"</formula>
    </cfRule>
  </conditionalFormatting>
  <conditionalFormatting sqref="AF7:AF12">
    <cfRule type="iconSet" priority="1171">
      <iconSet iconSet="3Symbols2">
        <cfvo type="percent" val="0"/>
        <cfvo type="percent" val="0"/>
        <cfvo type="formula" val="TODAY()" gte="0"/>
      </iconSet>
    </cfRule>
  </conditionalFormatting>
  <conditionalFormatting sqref="AH7:AH12">
    <cfRule type="containsText" dxfId="34877" priority="1154" operator="containsText" text="08.30 – 14.30">
      <formula>NOT(ISERROR(SEARCH("08.30 – 14.30",AH7)))</formula>
    </cfRule>
    <cfRule type="containsText" dxfId="34876" priority="1155" operator="containsText" text="09:30 – 18.30">
      <formula>NOT(ISERROR(SEARCH("09:30 – 18.30",AH7)))</formula>
    </cfRule>
    <cfRule type="containsText" dxfId="34875" priority="1156" operator="containsText" text="10.30 – 18.30">
      <formula>NOT(ISERROR(SEARCH("10.30 – 18.30",AH7)))</formula>
    </cfRule>
    <cfRule type="containsText" dxfId="34874" priority="1157" operator="containsText" text="09.30 – 18.30">
      <formula>NOT(ISERROR(SEARCH("09.30 – 18.30",AH7)))</formula>
    </cfRule>
    <cfRule type="containsText" dxfId="34873" priority="1158" operator="containsText" text="09.00 – 13:00">
      <formula>NOT(ISERROR(SEARCH("09.00 – 13:00",AH7)))</formula>
    </cfRule>
    <cfRule type="containsText" dxfId="34872" priority="1159" operator="containsText" text="08.30 – 16.30">
      <formula>NOT(ISERROR(SEARCH("08.30 – 16.30",AH7)))</formula>
    </cfRule>
    <cfRule type="containsText" dxfId="34871" priority="1160" operator="containsText" text="08:30 – 17.30">
      <formula>NOT(ISERROR(SEARCH("08:30 – 17.30",AH7)))</formula>
    </cfRule>
    <cfRule type="containsText" dxfId="34870" priority="1161" operator="containsText" text="08.30 – 17.30">
      <formula>NOT(ISERROR(SEARCH("08.30 – 17.30",AH7)))</formula>
    </cfRule>
    <cfRule type="containsText" dxfId="34869" priority="1162" operator="containsText" text="09.00 – 18.00">
      <formula>NOT(ISERROR(SEARCH("09.00 – 18.00",AH7)))</formula>
    </cfRule>
    <cfRule type="containsText" dxfId="34868" priority="1163" operator="containsText" text="09.00 – 13.00">
      <formula>NOT(ISERROR(SEARCH("09.00 – 13.00",AH7)))</formula>
    </cfRule>
    <cfRule type="containsText" dxfId="34867" priority="1164" operator="containsText" text="11.30 – 19.30">
      <formula>NOT(ISERROR(SEARCH("11.30 – 19.30",AH7)))</formula>
    </cfRule>
    <cfRule type="containsText" dxfId="34866" priority="1165" operator="containsText" text="10.30 – 19.30">
      <formula>NOT(ISERROR(SEARCH("10.30 – 19.30",AH7)))</formula>
    </cfRule>
    <cfRule type="containsText" dxfId="34865" priority="1166" operator="containsText" text="09.00 – 15.00">
      <formula>NOT(ISERROR(SEARCH("09.00 – 15.00",AH7)))</formula>
    </cfRule>
    <cfRule type="containsText" dxfId="34864" priority="1167" operator="containsText" text="12:30">
      <formula>NOT(ISERROR(SEARCH("12:30",AH7)))</formula>
    </cfRule>
    <cfRule type="containsText" dxfId="34863" priority="1168" operator="containsText" text="13:30">
      <formula>NOT(ISERROR(SEARCH("13:30",AH7)))</formula>
    </cfRule>
    <cfRule type="containsText" dxfId="34862" priority="1169" operator="containsText" text="FESTIVITÁ">
      <formula>NOT(ISERROR(SEARCH("FESTIVITÁ",AH7)))</formula>
    </cfRule>
    <cfRule type="cellIs" dxfId="34861" priority="1170" operator="equal">
      <formula>"DOMENICA"</formula>
    </cfRule>
  </conditionalFormatting>
  <conditionalFormatting sqref="AH7:AH12">
    <cfRule type="iconSet" priority="1153">
      <iconSet iconSet="3Symbols2">
        <cfvo type="percent" val="0"/>
        <cfvo type="percent" val="0"/>
        <cfvo type="formula" val="TODAY()" gte="0"/>
      </iconSet>
    </cfRule>
  </conditionalFormatting>
  <conditionalFormatting sqref="AJ7:AJ12">
    <cfRule type="containsText" dxfId="34860" priority="1136" operator="containsText" text="08.30 – 14.30">
      <formula>NOT(ISERROR(SEARCH("08.30 – 14.30",AJ7)))</formula>
    </cfRule>
    <cfRule type="containsText" dxfId="34859" priority="1137" operator="containsText" text="09:30 – 18.30">
      <formula>NOT(ISERROR(SEARCH("09:30 – 18.30",AJ7)))</formula>
    </cfRule>
    <cfRule type="containsText" dxfId="34858" priority="1138" operator="containsText" text="10.30 – 18.30">
      <formula>NOT(ISERROR(SEARCH("10.30 – 18.30",AJ7)))</formula>
    </cfRule>
    <cfRule type="containsText" dxfId="34857" priority="1139" operator="containsText" text="09.30 – 18.30">
      <formula>NOT(ISERROR(SEARCH("09.30 – 18.30",AJ7)))</formula>
    </cfRule>
    <cfRule type="containsText" dxfId="34856" priority="1140" operator="containsText" text="09.00 – 13:00">
      <formula>NOT(ISERROR(SEARCH("09.00 – 13:00",AJ7)))</formula>
    </cfRule>
    <cfRule type="containsText" dxfId="34855" priority="1141" operator="containsText" text="08.30 – 16.30">
      <formula>NOT(ISERROR(SEARCH("08.30 – 16.30",AJ7)))</formula>
    </cfRule>
    <cfRule type="containsText" dxfId="34854" priority="1142" operator="containsText" text="08:30 – 17.30">
      <formula>NOT(ISERROR(SEARCH("08:30 – 17.30",AJ7)))</formula>
    </cfRule>
    <cfRule type="containsText" dxfId="34853" priority="1143" operator="containsText" text="08.30 – 17.30">
      <formula>NOT(ISERROR(SEARCH("08.30 – 17.30",AJ7)))</formula>
    </cfRule>
    <cfRule type="containsText" dxfId="34852" priority="1144" operator="containsText" text="09.00 – 18.00">
      <formula>NOT(ISERROR(SEARCH("09.00 – 18.00",AJ7)))</formula>
    </cfRule>
    <cfRule type="containsText" dxfId="34851" priority="1145" operator="containsText" text="09.00 – 13.00">
      <formula>NOT(ISERROR(SEARCH("09.00 – 13.00",AJ7)))</formula>
    </cfRule>
    <cfRule type="containsText" dxfId="34850" priority="1146" operator="containsText" text="11.30 – 19.30">
      <formula>NOT(ISERROR(SEARCH("11.30 – 19.30",AJ7)))</formula>
    </cfRule>
    <cfRule type="containsText" dxfId="34849" priority="1147" operator="containsText" text="10.30 – 19.30">
      <formula>NOT(ISERROR(SEARCH("10.30 – 19.30",AJ7)))</formula>
    </cfRule>
    <cfRule type="containsText" dxfId="34848" priority="1148" operator="containsText" text="09.00 – 15.00">
      <formula>NOT(ISERROR(SEARCH("09.00 – 15.00",AJ7)))</formula>
    </cfRule>
    <cfRule type="containsText" dxfId="34847" priority="1149" operator="containsText" text="12:30">
      <formula>NOT(ISERROR(SEARCH("12:30",AJ7)))</formula>
    </cfRule>
    <cfRule type="containsText" dxfId="34846" priority="1150" operator="containsText" text="13:30">
      <formula>NOT(ISERROR(SEARCH("13:30",AJ7)))</formula>
    </cfRule>
    <cfRule type="containsText" dxfId="34845" priority="1151" operator="containsText" text="FESTIVITÁ">
      <formula>NOT(ISERROR(SEARCH("FESTIVITÁ",AJ7)))</formula>
    </cfRule>
    <cfRule type="cellIs" dxfId="34844" priority="1152" operator="equal">
      <formula>"DOMENICA"</formula>
    </cfRule>
  </conditionalFormatting>
  <conditionalFormatting sqref="AJ7:AJ12">
    <cfRule type="iconSet" priority="1135">
      <iconSet iconSet="3Symbols2">
        <cfvo type="percent" val="0"/>
        <cfvo type="percent" val="0"/>
        <cfvo type="formula" val="TODAY()" gte="0"/>
      </iconSet>
    </cfRule>
  </conditionalFormatting>
  <conditionalFormatting sqref="AL7:AL12">
    <cfRule type="containsText" dxfId="34843" priority="1118" operator="containsText" text="08.30 – 14.30">
      <formula>NOT(ISERROR(SEARCH("08.30 – 14.30",AL7)))</formula>
    </cfRule>
    <cfRule type="containsText" dxfId="34842" priority="1119" operator="containsText" text="09:30 – 18.30">
      <formula>NOT(ISERROR(SEARCH("09:30 – 18.30",AL7)))</formula>
    </cfRule>
    <cfRule type="containsText" dxfId="34841" priority="1120" operator="containsText" text="10.30 – 18.30">
      <formula>NOT(ISERROR(SEARCH("10.30 – 18.30",AL7)))</formula>
    </cfRule>
    <cfRule type="containsText" dxfId="34840" priority="1121" operator="containsText" text="09.30 – 18.30">
      <formula>NOT(ISERROR(SEARCH("09.30 – 18.30",AL7)))</formula>
    </cfRule>
    <cfRule type="containsText" dxfId="34839" priority="1122" operator="containsText" text="09.00 – 13:00">
      <formula>NOT(ISERROR(SEARCH("09.00 – 13:00",AL7)))</formula>
    </cfRule>
    <cfRule type="containsText" dxfId="34838" priority="1123" operator="containsText" text="08.30 – 16.30">
      <formula>NOT(ISERROR(SEARCH("08.30 – 16.30",AL7)))</formula>
    </cfRule>
    <cfRule type="containsText" dxfId="34837" priority="1124" operator="containsText" text="08:30 – 17.30">
      <formula>NOT(ISERROR(SEARCH("08:30 – 17.30",AL7)))</formula>
    </cfRule>
    <cfRule type="containsText" dxfId="34836" priority="1125" operator="containsText" text="08.30 – 17.30">
      <formula>NOT(ISERROR(SEARCH("08.30 – 17.30",AL7)))</formula>
    </cfRule>
    <cfRule type="containsText" dxfId="34835" priority="1126" operator="containsText" text="09.00 – 18.00">
      <formula>NOT(ISERROR(SEARCH("09.00 – 18.00",AL7)))</formula>
    </cfRule>
    <cfRule type="containsText" dxfId="34834" priority="1127" operator="containsText" text="09.00 – 13.00">
      <formula>NOT(ISERROR(SEARCH("09.00 – 13.00",AL7)))</formula>
    </cfRule>
    <cfRule type="containsText" dxfId="34833" priority="1128" operator="containsText" text="11.30 – 19.30">
      <formula>NOT(ISERROR(SEARCH("11.30 – 19.30",AL7)))</formula>
    </cfRule>
    <cfRule type="containsText" dxfId="34832" priority="1129" operator="containsText" text="10.30 – 19.30">
      <formula>NOT(ISERROR(SEARCH("10.30 – 19.30",AL7)))</formula>
    </cfRule>
    <cfRule type="containsText" dxfId="34831" priority="1130" operator="containsText" text="09.00 – 15.00">
      <formula>NOT(ISERROR(SEARCH("09.00 – 15.00",AL7)))</formula>
    </cfRule>
    <cfRule type="containsText" dxfId="34830" priority="1131" operator="containsText" text="12:30">
      <formula>NOT(ISERROR(SEARCH("12:30",AL7)))</formula>
    </cfRule>
    <cfRule type="containsText" dxfId="34829" priority="1132" operator="containsText" text="13:30">
      <formula>NOT(ISERROR(SEARCH("13:30",AL7)))</formula>
    </cfRule>
    <cfRule type="containsText" dxfId="34828" priority="1133" operator="containsText" text="FESTIVITÁ">
      <formula>NOT(ISERROR(SEARCH("FESTIVITÁ",AL7)))</formula>
    </cfRule>
    <cfRule type="cellIs" dxfId="34827" priority="1134" operator="equal">
      <formula>"DOMENICA"</formula>
    </cfRule>
  </conditionalFormatting>
  <conditionalFormatting sqref="AL7:AL12">
    <cfRule type="iconSet" priority="1117">
      <iconSet iconSet="3Symbols2">
        <cfvo type="percent" val="0"/>
        <cfvo type="percent" val="0"/>
        <cfvo type="formula" val="TODAY()" gte="0"/>
      </iconSet>
    </cfRule>
  </conditionalFormatting>
  <conditionalFormatting sqref="AN7:AN12">
    <cfRule type="containsText" dxfId="34826" priority="1100" operator="containsText" text="08.30 – 14.30">
      <formula>NOT(ISERROR(SEARCH("08.30 – 14.30",AN7)))</formula>
    </cfRule>
    <cfRule type="containsText" dxfId="34825" priority="1101" operator="containsText" text="09:30 – 18.30">
      <formula>NOT(ISERROR(SEARCH("09:30 – 18.30",AN7)))</formula>
    </cfRule>
    <cfRule type="containsText" dxfId="34824" priority="1102" operator="containsText" text="10.30 – 18.30">
      <formula>NOT(ISERROR(SEARCH("10.30 – 18.30",AN7)))</formula>
    </cfRule>
    <cfRule type="containsText" dxfId="34823" priority="1103" operator="containsText" text="09.30 – 18.30">
      <formula>NOT(ISERROR(SEARCH("09.30 – 18.30",AN7)))</formula>
    </cfRule>
    <cfRule type="containsText" dxfId="34822" priority="1104" operator="containsText" text="09.00 – 13:00">
      <formula>NOT(ISERROR(SEARCH("09.00 – 13:00",AN7)))</formula>
    </cfRule>
    <cfRule type="containsText" dxfId="34821" priority="1105" operator="containsText" text="08.30 – 16.30">
      <formula>NOT(ISERROR(SEARCH("08.30 – 16.30",AN7)))</formula>
    </cfRule>
    <cfRule type="containsText" dxfId="34820" priority="1106" operator="containsText" text="08:30 – 17.30">
      <formula>NOT(ISERROR(SEARCH("08:30 – 17.30",AN7)))</formula>
    </cfRule>
    <cfRule type="containsText" dxfId="34819" priority="1107" operator="containsText" text="08.30 – 17.30">
      <formula>NOT(ISERROR(SEARCH("08.30 – 17.30",AN7)))</formula>
    </cfRule>
    <cfRule type="containsText" dxfId="34818" priority="1108" operator="containsText" text="09.00 – 18.00">
      <formula>NOT(ISERROR(SEARCH("09.00 – 18.00",AN7)))</formula>
    </cfRule>
    <cfRule type="containsText" dxfId="34817" priority="1109" operator="containsText" text="09.00 – 13.00">
      <formula>NOT(ISERROR(SEARCH("09.00 – 13.00",AN7)))</formula>
    </cfRule>
    <cfRule type="containsText" dxfId="34816" priority="1110" operator="containsText" text="11.30 – 19.30">
      <formula>NOT(ISERROR(SEARCH("11.30 – 19.30",AN7)))</formula>
    </cfRule>
    <cfRule type="containsText" dxfId="34815" priority="1111" operator="containsText" text="10.30 – 19.30">
      <formula>NOT(ISERROR(SEARCH("10.30 – 19.30",AN7)))</formula>
    </cfRule>
    <cfRule type="containsText" dxfId="34814" priority="1112" operator="containsText" text="09.00 – 15.00">
      <formula>NOT(ISERROR(SEARCH("09.00 – 15.00",AN7)))</formula>
    </cfRule>
    <cfRule type="containsText" dxfId="34813" priority="1113" operator="containsText" text="12:30">
      <formula>NOT(ISERROR(SEARCH("12:30",AN7)))</formula>
    </cfRule>
    <cfRule type="containsText" dxfId="34812" priority="1114" operator="containsText" text="13:30">
      <formula>NOT(ISERROR(SEARCH("13:30",AN7)))</formula>
    </cfRule>
    <cfRule type="containsText" dxfId="34811" priority="1115" operator="containsText" text="FESTIVITÁ">
      <formula>NOT(ISERROR(SEARCH("FESTIVITÁ",AN7)))</formula>
    </cfRule>
    <cfRule type="cellIs" dxfId="34810" priority="1116" operator="equal">
      <formula>"DOMENICA"</formula>
    </cfRule>
  </conditionalFormatting>
  <conditionalFormatting sqref="AN7:AN12">
    <cfRule type="iconSet" priority="1099">
      <iconSet iconSet="3Symbols2">
        <cfvo type="percent" val="0"/>
        <cfvo type="percent" val="0"/>
        <cfvo type="formula" val="TODAY()" gte="0"/>
      </iconSet>
    </cfRule>
  </conditionalFormatting>
  <conditionalFormatting sqref="AP7:AP12">
    <cfRule type="containsText" dxfId="34809" priority="1082" operator="containsText" text="08.30 – 14.30">
      <formula>NOT(ISERROR(SEARCH("08.30 – 14.30",AP7)))</formula>
    </cfRule>
    <cfRule type="containsText" dxfId="34808" priority="1083" operator="containsText" text="09:30 – 18.30">
      <formula>NOT(ISERROR(SEARCH("09:30 – 18.30",AP7)))</formula>
    </cfRule>
    <cfRule type="containsText" dxfId="34807" priority="1084" operator="containsText" text="10.30 – 18.30">
      <formula>NOT(ISERROR(SEARCH("10.30 – 18.30",AP7)))</formula>
    </cfRule>
    <cfRule type="containsText" dxfId="34806" priority="1085" operator="containsText" text="09.30 – 18.30">
      <formula>NOT(ISERROR(SEARCH("09.30 – 18.30",AP7)))</formula>
    </cfRule>
    <cfRule type="containsText" dxfId="34805" priority="1086" operator="containsText" text="09.00 – 13:00">
      <formula>NOT(ISERROR(SEARCH("09.00 – 13:00",AP7)))</formula>
    </cfRule>
    <cfRule type="containsText" dxfId="34804" priority="1087" operator="containsText" text="08.30 – 16.30">
      <formula>NOT(ISERROR(SEARCH("08.30 – 16.30",AP7)))</formula>
    </cfRule>
    <cfRule type="containsText" dxfId="34803" priority="1088" operator="containsText" text="08:30 – 17.30">
      <formula>NOT(ISERROR(SEARCH("08:30 – 17.30",AP7)))</formula>
    </cfRule>
    <cfRule type="containsText" dxfId="34802" priority="1089" operator="containsText" text="08.30 – 17.30">
      <formula>NOT(ISERROR(SEARCH("08.30 – 17.30",AP7)))</formula>
    </cfRule>
    <cfRule type="containsText" dxfId="34801" priority="1090" operator="containsText" text="09.00 – 18.00">
      <formula>NOT(ISERROR(SEARCH("09.00 – 18.00",AP7)))</formula>
    </cfRule>
    <cfRule type="containsText" dxfId="34800" priority="1091" operator="containsText" text="09.00 – 13.00">
      <formula>NOT(ISERROR(SEARCH("09.00 – 13.00",AP7)))</formula>
    </cfRule>
    <cfRule type="containsText" dxfId="34799" priority="1092" operator="containsText" text="11.30 – 19.30">
      <formula>NOT(ISERROR(SEARCH("11.30 – 19.30",AP7)))</formula>
    </cfRule>
    <cfRule type="containsText" dxfId="34798" priority="1093" operator="containsText" text="10.30 – 19.30">
      <formula>NOT(ISERROR(SEARCH("10.30 – 19.30",AP7)))</formula>
    </cfRule>
    <cfRule type="containsText" dxfId="34797" priority="1094" operator="containsText" text="09.00 – 15.00">
      <formula>NOT(ISERROR(SEARCH("09.00 – 15.00",AP7)))</formula>
    </cfRule>
    <cfRule type="containsText" dxfId="34796" priority="1095" operator="containsText" text="12:30">
      <formula>NOT(ISERROR(SEARCH("12:30",AP7)))</formula>
    </cfRule>
    <cfRule type="containsText" dxfId="34795" priority="1096" operator="containsText" text="13:30">
      <formula>NOT(ISERROR(SEARCH("13:30",AP7)))</formula>
    </cfRule>
    <cfRule type="containsText" dxfId="34794" priority="1097" operator="containsText" text="FESTIVITÁ">
      <formula>NOT(ISERROR(SEARCH("FESTIVITÁ",AP7)))</formula>
    </cfRule>
    <cfRule type="cellIs" dxfId="34793" priority="1098" operator="equal">
      <formula>"DOMENICA"</formula>
    </cfRule>
  </conditionalFormatting>
  <conditionalFormatting sqref="AP7:AP12">
    <cfRule type="iconSet" priority="1081">
      <iconSet iconSet="3Symbols2">
        <cfvo type="percent" val="0"/>
        <cfvo type="percent" val="0"/>
        <cfvo type="formula" val="TODAY()" gte="0"/>
      </iconSet>
    </cfRule>
  </conditionalFormatting>
  <conditionalFormatting sqref="AR7:AR12">
    <cfRule type="containsText" dxfId="34792" priority="1064" operator="containsText" text="08.30 – 14.30">
      <formula>NOT(ISERROR(SEARCH("08.30 – 14.30",AR7)))</formula>
    </cfRule>
    <cfRule type="containsText" dxfId="34791" priority="1065" operator="containsText" text="09:30 – 18.30">
      <formula>NOT(ISERROR(SEARCH("09:30 – 18.30",AR7)))</formula>
    </cfRule>
    <cfRule type="containsText" dxfId="34790" priority="1066" operator="containsText" text="10.30 – 18.30">
      <formula>NOT(ISERROR(SEARCH("10.30 – 18.30",AR7)))</formula>
    </cfRule>
    <cfRule type="containsText" dxfId="34789" priority="1067" operator="containsText" text="09.30 – 18.30">
      <formula>NOT(ISERROR(SEARCH("09.30 – 18.30",AR7)))</formula>
    </cfRule>
    <cfRule type="containsText" dxfId="34788" priority="1068" operator="containsText" text="09.00 – 13:00">
      <formula>NOT(ISERROR(SEARCH("09.00 – 13:00",AR7)))</formula>
    </cfRule>
    <cfRule type="containsText" dxfId="34787" priority="1069" operator="containsText" text="08.30 – 16.30">
      <formula>NOT(ISERROR(SEARCH("08.30 – 16.30",AR7)))</formula>
    </cfRule>
    <cfRule type="containsText" dxfId="34786" priority="1070" operator="containsText" text="08:30 – 17.30">
      <formula>NOT(ISERROR(SEARCH("08:30 – 17.30",AR7)))</formula>
    </cfRule>
    <cfRule type="containsText" dxfId="34785" priority="1071" operator="containsText" text="08.30 – 17.30">
      <formula>NOT(ISERROR(SEARCH("08.30 – 17.30",AR7)))</formula>
    </cfRule>
    <cfRule type="containsText" dxfId="34784" priority="1072" operator="containsText" text="09.00 – 18.00">
      <formula>NOT(ISERROR(SEARCH("09.00 – 18.00",AR7)))</formula>
    </cfRule>
    <cfRule type="containsText" dxfId="34783" priority="1073" operator="containsText" text="09.00 – 13.00">
      <formula>NOT(ISERROR(SEARCH("09.00 – 13.00",AR7)))</formula>
    </cfRule>
    <cfRule type="containsText" dxfId="34782" priority="1074" operator="containsText" text="11.30 – 19.30">
      <formula>NOT(ISERROR(SEARCH("11.30 – 19.30",AR7)))</formula>
    </cfRule>
    <cfRule type="containsText" dxfId="34781" priority="1075" operator="containsText" text="10.30 – 19.30">
      <formula>NOT(ISERROR(SEARCH("10.30 – 19.30",AR7)))</formula>
    </cfRule>
    <cfRule type="containsText" dxfId="34780" priority="1076" operator="containsText" text="09.00 – 15.00">
      <formula>NOT(ISERROR(SEARCH("09.00 – 15.00",AR7)))</formula>
    </cfRule>
    <cfRule type="containsText" dxfId="34779" priority="1077" operator="containsText" text="12:30">
      <formula>NOT(ISERROR(SEARCH("12:30",AR7)))</formula>
    </cfRule>
    <cfRule type="containsText" dxfId="34778" priority="1078" operator="containsText" text="13:30">
      <formula>NOT(ISERROR(SEARCH("13:30",AR7)))</formula>
    </cfRule>
    <cfRule type="containsText" dxfId="34777" priority="1079" operator="containsText" text="FESTIVITÁ">
      <formula>NOT(ISERROR(SEARCH("FESTIVITÁ",AR7)))</formula>
    </cfRule>
    <cfRule type="cellIs" dxfId="34776" priority="1080" operator="equal">
      <formula>"DOMENICA"</formula>
    </cfRule>
  </conditionalFormatting>
  <conditionalFormatting sqref="AR7:AR12">
    <cfRule type="iconSet" priority="1063">
      <iconSet iconSet="3Symbols2">
        <cfvo type="percent" val="0"/>
        <cfvo type="percent" val="0"/>
        <cfvo type="formula" val="TODAY()" gte="0"/>
      </iconSet>
    </cfRule>
  </conditionalFormatting>
  <conditionalFormatting sqref="AT7:AT12">
    <cfRule type="containsText" dxfId="34775" priority="1046" operator="containsText" text="08.30 – 14.30">
      <formula>NOT(ISERROR(SEARCH("08.30 – 14.30",AT7)))</formula>
    </cfRule>
    <cfRule type="containsText" dxfId="34774" priority="1047" operator="containsText" text="09:30 – 18.30">
      <formula>NOT(ISERROR(SEARCH("09:30 – 18.30",AT7)))</formula>
    </cfRule>
    <cfRule type="containsText" dxfId="34773" priority="1048" operator="containsText" text="10.30 – 18.30">
      <formula>NOT(ISERROR(SEARCH("10.30 – 18.30",AT7)))</formula>
    </cfRule>
    <cfRule type="containsText" dxfId="34772" priority="1049" operator="containsText" text="09.30 – 18.30">
      <formula>NOT(ISERROR(SEARCH("09.30 – 18.30",AT7)))</formula>
    </cfRule>
    <cfRule type="containsText" dxfId="34771" priority="1050" operator="containsText" text="09.00 – 13:00">
      <formula>NOT(ISERROR(SEARCH("09.00 – 13:00",AT7)))</formula>
    </cfRule>
    <cfRule type="containsText" dxfId="34770" priority="1051" operator="containsText" text="08.30 – 16.30">
      <formula>NOT(ISERROR(SEARCH("08.30 – 16.30",AT7)))</formula>
    </cfRule>
    <cfRule type="containsText" dxfId="34769" priority="1052" operator="containsText" text="08:30 – 17.30">
      <formula>NOT(ISERROR(SEARCH("08:30 – 17.30",AT7)))</formula>
    </cfRule>
    <cfRule type="containsText" dxfId="34768" priority="1053" operator="containsText" text="08.30 – 17.30">
      <formula>NOT(ISERROR(SEARCH("08.30 – 17.30",AT7)))</formula>
    </cfRule>
    <cfRule type="containsText" dxfId="34767" priority="1054" operator="containsText" text="09.00 – 18.00">
      <formula>NOT(ISERROR(SEARCH("09.00 – 18.00",AT7)))</formula>
    </cfRule>
    <cfRule type="containsText" dxfId="34766" priority="1055" operator="containsText" text="09.00 – 13.00">
      <formula>NOT(ISERROR(SEARCH("09.00 – 13.00",AT7)))</formula>
    </cfRule>
    <cfRule type="containsText" dxfId="34765" priority="1056" operator="containsText" text="11.30 – 19.30">
      <formula>NOT(ISERROR(SEARCH("11.30 – 19.30",AT7)))</formula>
    </cfRule>
    <cfRule type="containsText" dxfId="34764" priority="1057" operator="containsText" text="10.30 – 19.30">
      <formula>NOT(ISERROR(SEARCH("10.30 – 19.30",AT7)))</formula>
    </cfRule>
    <cfRule type="containsText" dxfId="34763" priority="1058" operator="containsText" text="09.00 – 15.00">
      <formula>NOT(ISERROR(SEARCH("09.00 – 15.00",AT7)))</formula>
    </cfRule>
    <cfRule type="containsText" dxfId="34762" priority="1059" operator="containsText" text="12:30">
      <formula>NOT(ISERROR(SEARCH("12:30",AT7)))</formula>
    </cfRule>
    <cfRule type="containsText" dxfId="34761" priority="1060" operator="containsText" text="13:30">
      <formula>NOT(ISERROR(SEARCH("13:30",AT7)))</formula>
    </cfRule>
    <cfRule type="containsText" dxfId="34760" priority="1061" operator="containsText" text="FESTIVITÁ">
      <formula>NOT(ISERROR(SEARCH("FESTIVITÁ",AT7)))</formula>
    </cfRule>
    <cfRule type="cellIs" dxfId="34759" priority="1062" operator="equal">
      <formula>"DOMENICA"</formula>
    </cfRule>
  </conditionalFormatting>
  <conditionalFormatting sqref="AT7:AT12">
    <cfRule type="iconSet" priority="1045">
      <iconSet iconSet="3Symbols2">
        <cfvo type="percent" val="0"/>
        <cfvo type="percent" val="0"/>
        <cfvo type="formula" val="TODAY()" gte="0"/>
      </iconSet>
    </cfRule>
  </conditionalFormatting>
  <conditionalFormatting sqref="AV7:AV12">
    <cfRule type="containsText" dxfId="34758" priority="1028" operator="containsText" text="08.30 – 14.30">
      <formula>NOT(ISERROR(SEARCH("08.30 – 14.30",AV7)))</formula>
    </cfRule>
    <cfRule type="containsText" dxfId="34757" priority="1029" operator="containsText" text="09:30 – 18.30">
      <formula>NOT(ISERROR(SEARCH("09:30 – 18.30",AV7)))</formula>
    </cfRule>
    <cfRule type="containsText" dxfId="34756" priority="1030" operator="containsText" text="10.30 – 18.30">
      <formula>NOT(ISERROR(SEARCH("10.30 – 18.30",AV7)))</formula>
    </cfRule>
    <cfRule type="containsText" dxfId="34755" priority="1031" operator="containsText" text="09.30 – 18.30">
      <formula>NOT(ISERROR(SEARCH("09.30 – 18.30",AV7)))</formula>
    </cfRule>
    <cfRule type="containsText" dxfId="34754" priority="1032" operator="containsText" text="09.00 – 13:00">
      <formula>NOT(ISERROR(SEARCH("09.00 – 13:00",AV7)))</formula>
    </cfRule>
    <cfRule type="containsText" dxfId="34753" priority="1033" operator="containsText" text="08.30 – 16.30">
      <formula>NOT(ISERROR(SEARCH("08.30 – 16.30",AV7)))</formula>
    </cfRule>
    <cfRule type="containsText" dxfId="34752" priority="1034" operator="containsText" text="08:30 – 17.30">
      <formula>NOT(ISERROR(SEARCH("08:30 – 17.30",AV7)))</formula>
    </cfRule>
    <cfRule type="containsText" dxfId="34751" priority="1035" operator="containsText" text="08.30 – 17.30">
      <formula>NOT(ISERROR(SEARCH("08.30 – 17.30",AV7)))</formula>
    </cfRule>
    <cfRule type="containsText" dxfId="34750" priority="1036" operator="containsText" text="09.00 – 18.00">
      <formula>NOT(ISERROR(SEARCH("09.00 – 18.00",AV7)))</formula>
    </cfRule>
    <cfRule type="containsText" dxfId="34749" priority="1037" operator="containsText" text="09.00 – 13.00">
      <formula>NOT(ISERROR(SEARCH("09.00 – 13.00",AV7)))</formula>
    </cfRule>
    <cfRule type="containsText" dxfId="34748" priority="1038" operator="containsText" text="11.30 – 19.30">
      <formula>NOT(ISERROR(SEARCH("11.30 – 19.30",AV7)))</formula>
    </cfRule>
    <cfRule type="containsText" dxfId="34747" priority="1039" operator="containsText" text="10.30 – 19.30">
      <formula>NOT(ISERROR(SEARCH("10.30 – 19.30",AV7)))</formula>
    </cfRule>
    <cfRule type="containsText" dxfId="34746" priority="1040" operator="containsText" text="09.00 – 15.00">
      <formula>NOT(ISERROR(SEARCH("09.00 – 15.00",AV7)))</formula>
    </cfRule>
    <cfRule type="containsText" dxfId="34745" priority="1041" operator="containsText" text="12:30">
      <formula>NOT(ISERROR(SEARCH("12:30",AV7)))</formula>
    </cfRule>
    <cfRule type="containsText" dxfId="34744" priority="1042" operator="containsText" text="13:30">
      <formula>NOT(ISERROR(SEARCH("13:30",AV7)))</formula>
    </cfRule>
    <cfRule type="containsText" dxfId="34743" priority="1043" operator="containsText" text="FESTIVITÁ">
      <formula>NOT(ISERROR(SEARCH("FESTIVITÁ",AV7)))</formula>
    </cfRule>
    <cfRule type="cellIs" dxfId="34742" priority="1044" operator="equal">
      <formula>"DOMENICA"</formula>
    </cfRule>
  </conditionalFormatting>
  <conditionalFormatting sqref="AV7:AV12">
    <cfRule type="iconSet" priority="1027">
      <iconSet iconSet="3Symbols2">
        <cfvo type="percent" val="0"/>
        <cfvo type="percent" val="0"/>
        <cfvo type="formula" val="TODAY()" gte="0"/>
      </iconSet>
    </cfRule>
  </conditionalFormatting>
  <conditionalFormatting sqref="AX7:AX12">
    <cfRule type="containsText" dxfId="34741" priority="1010" operator="containsText" text="08.30 – 14.30">
      <formula>NOT(ISERROR(SEARCH("08.30 – 14.30",AX7)))</formula>
    </cfRule>
    <cfRule type="containsText" dxfId="34740" priority="1011" operator="containsText" text="09:30 – 18.30">
      <formula>NOT(ISERROR(SEARCH("09:30 – 18.30",AX7)))</formula>
    </cfRule>
    <cfRule type="containsText" dxfId="34739" priority="1012" operator="containsText" text="10.30 – 18.30">
      <formula>NOT(ISERROR(SEARCH("10.30 – 18.30",AX7)))</formula>
    </cfRule>
    <cfRule type="containsText" dxfId="34738" priority="1013" operator="containsText" text="09.30 – 18.30">
      <formula>NOT(ISERROR(SEARCH("09.30 – 18.30",AX7)))</formula>
    </cfRule>
    <cfRule type="containsText" dxfId="34737" priority="1014" operator="containsText" text="09.00 – 13:00">
      <formula>NOT(ISERROR(SEARCH("09.00 – 13:00",AX7)))</formula>
    </cfRule>
    <cfRule type="containsText" dxfId="34736" priority="1015" operator="containsText" text="08.30 – 16.30">
      <formula>NOT(ISERROR(SEARCH("08.30 – 16.30",AX7)))</formula>
    </cfRule>
    <cfRule type="containsText" dxfId="34735" priority="1016" operator="containsText" text="08:30 – 17.30">
      <formula>NOT(ISERROR(SEARCH("08:30 – 17.30",AX7)))</formula>
    </cfRule>
    <cfRule type="containsText" dxfId="34734" priority="1017" operator="containsText" text="08.30 – 17.30">
      <formula>NOT(ISERROR(SEARCH("08.30 – 17.30",AX7)))</formula>
    </cfRule>
    <cfRule type="containsText" dxfId="34733" priority="1018" operator="containsText" text="09.00 – 18.00">
      <formula>NOT(ISERROR(SEARCH("09.00 – 18.00",AX7)))</formula>
    </cfRule>
    <cfRule type="containsText" dxfId="34732" priority="1019" operator="containsText" text="09.00 – 13.00">
      <formula>NOT(ISERROR(SEARCH("09.00 – 13.00",AX7)))</formula>
    </cfRule>
    <cfRule type="containsText" dxfId="34731" priority="1020" operator="containsText" text="11.30 – 19.30">
      <formula>NOT(ISERROR(SEARCH("11.30 – 19.30",AX7)))</formula>
    </cfRule>
    <cfRule type="containsText" dxfId="34730" priority="1021" operator="containsText" text="10.30 – 19.30">
      <formula>NOT(ISERROR(SEARCH("10.30 – 19.30",AX7)))</formula>
    </cfRule>
    <cfRule type="containsText" dxfId="34729" priority="1022" operator="containsText" text="09.00 – 15.00">
      <formula>NOT(ISERROR(SEARCH("09.00 – 15.00",AX7)))</formula>
    </cfRule>
    <cfRule type="containsText" dxfId="34728" priority="1023" operator="containsText" text="12:30">
      <formula>NOT(ISERROR(SEARCH("12:30",AX7)))</formula>
    </cfRule>
    <cfRule type="containsText" dxfId="34727" priority="1024" operator="containsText" text="13:30">
      <formula>NOT(ISERROR(SEARCH("13:30",AX7)))</formula>
    </cfRule>
    <cfRule type="containsText" dxfId="34726" priority="1025" operator="containsText" text="FESTIVITÁ">
      <formula>NOT(ISERROR(SEARCH("FESTIVITÁ",AX7)))</formula>
    </cfRule>
    <cfRule type="cellIs" dxfId="34725" priority="1026" operator="equal">
      <formula>"DOMENICA"</formula>
    </cfRule>
  </conditionalFormatting>
  <conditionalFormatting sqref="AX7:AX12">
    <cfRule type="iconSet" priority="1009">
      <iconSet iconSet="3Symbols2">
        <cfvo type="percent" val="0"/>
        <cfvo type="percent" val="0"/>
        <cfvo type="formula" val="TODAY()" gte="0"/>
      </iconSet>
    </cfRule>
  </conditionalFormatting>
  <conditionalFormatting sqref="AZ7:AZ12">
    <cfRule type="containsText" dxfId="34724" priority="992" operator="containsText" text="08.30 – 14.30">
      <formula>NOT(ISERROR(SEARCH("08.30 – 14.30",AZ7)))</formula>
    </cfRule>
    <cfRule type="containsText" dxfId="34723" priority="993" operator="containsText" text="09:30 – 18.30">
      <formula>NOT(ISERROR(SEARCH("09:30 – 18.30",AZ7)))</formula>
    </cfRule>
    <cfRule type="containsText" dxfId="34722" priority="994" operator="containsText" text="10.30 – 18.30">
      <formula>NOT(ISERROR(SEARCH("10.30 – 18.30",AZ7)))</formula>
    </cfRule>
    <cfRule type="containsText" dxfId="34721" priority="995" operator="containsText" text="09.30 – 18.30">
      <formula>NOT(ISERROR(SEARCH("09.30 – 18.30",AZ7)))</formula>
    </cfRule>
    <cfRule type="containsText" dxfId="34720" priority="996" operator="containsText" text="09.00 – 13:00">
      <formula>NOT(ISERROR(SEARCH("09.00 – 13:00",AZ7)))</formula>
    </cfRule>
    <cfRule type="containsText" dxfId="34719" priority="997" operator="containsText" text="08.30 – 16.30">
      <formula>NOT(ISERROR(SEARCH("08.30 – 16.30",AZ7)))</formula>
    </cfRule>
    <cfRule type="containsText" dxfId="34718" priority="998" operator="containsText" text="08:30 – 17.30">
      <formula>NOT(ISERROR(SEARCH("08:30 – 17.30",AZ7)))</formula>
    </cfRule>
    <cfRule type="containsText" dxfId="34717" priority="999" operator="containsText" text="08.30 – 17.30">
      <formula>NOT(ISERROR(SEARCH("08.30 – 17.30",AZ7)))</formula>
    </cfRule>
    <cfRule type="containsText" dxfId="34716" priority="1000" operator="containsText" text="09.00 – 18.00">
      <formula>NOT(ISERROR(SEARCH("09.00 – 18.00",AZ7)))</formula>
    </cfRule>
    <cfRule type="containsText" dxfId="34715" priority="1001" operator="containsText" text="09.00 – 13.00">
      <formula>NOT(ISERROR(SEARCH("09.00 – 13.00",AZ7)))</formula>
    </cfRule>
    <cfRule type="containsText" dxfId="34714" priority="1002" operator="containsText" text="11.30 – 19.30">
      <formula>NOT(ISERROR(SEARCH("11.30 – 19.30",AZ7)))</formula>
    </cfRule>
    <cfRule type="containsText" dxfId="34713" priority="1003" operator="containsText" text="10.30 – 19.30">
      <formula>NOT(ISERROR(SEARCH("10.30 – 19.30",AZ7)))</formula>
    </cfRule>
    <cfRule type="containsText" dxfId="34712" priority="1004" operator="containsText" text="09.00 – 15.00">
      <formula>NOT(ISERROR(SEARCH("09.00 – 15.00",AZ7)))</formula>
    </cfRule>
    <cfRule type="containsText" dxfId="34711" priority="1005" operator="containsText" text="12:30">
      <formula>NOT(ISERROR(SEARCH("12:30",AZ7)))</formula>
    </cfRule>
    <cfRule type="containsText" dxfId="34710" priority="1006" operator="containsText" text="13:30">
      <formula>NOT(ISERROR(SEARCH("13:30",AZ7)))</formula>
    </cfRule>
    <cfRule type="containsText" dxfId="34709" priority="1007" operator="containsText" text="FESTIVITÁ">
      <formula>NOT(ISERROR(SEARCH("FESTIVITÁ",AZ7)))</formula>
    </cfRule>
    <cfRule type="cellIs" dxfId="34708" priority="1008" operator="equal">
      <formula>"DOMENICA"</formula>
    </cfRule>
  </conditionalFormatting>
  <conditionalFormatting sqref="AZ7:AZ12">
    <cfRule type="iconSet" priority="991">
      <iconSet iconSet="3Symbols2">
        <cfvo type="percent" val="0"/>
        <cfvo type="percent" val="0"/>
        <cfvo type="formula" val="TODAY()" gte="0"/>
      </iconSet>
    </cfRule>
  </conditionalFormatting>
  <conditionalFormatting sqref="BD7:BD12">
    <cfRule type="containsText" dxfId="34707" priority="974" operator="containsText" text="08.30 – 14.30">
      <formula>NOT(ISERROR(SEARCH("08.30 – 14.30",BD7)))</formula>
    </cfRule>
    <cfRule type="containsText" dxfId="34706" priority="975" operator="containsText" text="09:30 – 18.30">
      <formula>NOT(ISERROR(SEARCH("09:30 – 18.30",BD7)))</formula>
    </cfRule>
    <cfRule type="containsText" dxfId="34705" priority="976" operator="containsText" text="10.30 – 18.30">
      <formula>NOT(ISERROR(SEARCH("10.30 – 18.30",BD7)))</formula>
    </cfRule>
    <cfRule type="containsText" dxfId="34704" priority="977" operator="containsText" text="09.30 – 18.30">
      <formula>NOT(ISERROR(SEARCH("09.30 – 18.30",BD7)))</formula>
    </cfRule>
    <cfRule type="containsText" dxfId="34703" priority="978" operator="containsText" text="09.00 – 13:00">
      <formula>NOT(ISERROR(SEARCH("09.00 – 13:00",BD7)))</formula>
    </cfRule>
    <cfRule type="containsText" dxfId="34702" priority="979" operator="containsText" text="08.30 – 16.30">
      <formula>NOT(ISERROR(SEARCH("08.30 – 16.30",BD7)))</formula>
    </cfRule>
    <cfRule type="containsText" dxfId="34701" priority="980" operator="containsText" text="08:30 – 17.30">
      <formula>NOT(ISERROR(SEARCH("08:30 – 17.30",BD7)))</formula>
    </cfRule>
    <cfRule type="containsText" dxfId="34700" priority="981" operator="containsText" text="08.30 – 17.30">
      <formula>NOT(ISERROR(SEARCH("08.30 – 17.30",BD7)))</formula>
    </cfRule>
    <cfRule type="containsText" dxfId="34699" priority="982" operator="containsText" text="09.00 – 18.00">
      <formula>NOT(ISERROR(SEARCH("09.00 – 18.00",BD7)))</formula>
    </cfRule>
    <cfRule type="containsText" dxfId="34698" priority="983" operator="containsText" text="09.00 – 13.00">
      <formula>NOT(ISERROR(SEARCH("09.00 – 13.00",BD7)))</formula>
    </cfRule>
    <cfRule type="containsText" dxfId="34697" priority="984" operator="containsText" text="11.30 – 19.30">
      <formula>NOT(ISERROR(SEARCH("11.30 – 19.30",BD7)))</formula>
    </cfRule>
    <cfRule type="containsText" dxfId="34696" priority="985" operator="containsText" text="10.30 – 19.30">
      <formula>NOT(ISERROR(SEARCH("10.30 – 19.30",BD7)))</formula>
    </cfRule>
    <cfRule type="containsText" dxfId="34695" priority="986" operator="containsText" text="09.00 – 15.00">
      <formula>NOT(ISERROR(SEARCH("09.00 – 15.00",BD7)))</formula>
    </cfRule>
    <cfRule type="containsText" dxfId="34694" priority="987" operator="containsText" text="12:30">
      <formula>NOT(ISERROR(SEARCH("12:30",BD7)))</formula>
    </cfRule>
    <cfRule type="containsText" dxfId="34693" priority="988" operator="containsText" text="13:30">
      <formula>NOT(ISERROR(SEARCH("13:30",BD7)))</formula>
    </cfRule>
    <cfRule type="containsText" dxfId="34692" priority="989" operator="containsText" text="FESTIVITÁ">
      <formula>NOT(ISERROR(SEARCH("FESTIVITÁ",BD7)))</formula>
    </cfRule>
    <cfRule type="cellIs" dxfId="34691" priority="990" operator="equal">
      <formula>"DOMENICA"</formula>
    </cfRule>
  </conditionalFormatting>
  <conditionalFormatting sqref="BD7:BD12">
    <cfRule type="iconSet" priority="973">
      <iconSet iconSet="3Symbols2">
        <cfvo type="percent" val="0"/>
        <cfvo type="percent" val="0"/>
        <cfvo type="formula" val="TODAY()" gte="0"/>
      </iconSet>
    </cfRule>
  </conditionalFormatting>
  <conditionalFormatting sqref="BF7:BF12">
    <cfRule type="containsText" dxfId="34690" priority="956" operator="containsText" text="08.30 – 14.30">
      <formula>NOT(ISERROR(SEARCH("08.30 – 14.30",BF7)))</formula>
    </cfRule>
    <cfRule type="containsText" dxfId="34689" priority="957" operator="containsText" text="09:30 – 18.30">
      <formula>NOT(ISERROR(SEARCH("09:30 – 18.30",BF7)))</formula>
    </cfRule>
    <cfRule type="containsText" dxfId="34688" priority="958" operator="containsText" text="10.30 – 18.30">
      <formula>NOT(ISERROR(SEARCH("10.30 – 18.30",BF7)))</formula>
    </cfRule>
    <cfRule type="containsText" dxfId="34687" priority="959" operator="containsText" text="09.30 – 18.30">
      <formula>NOT(ISERROR(SEARCH("09.30 – 18.30",BF7)))</formula>
    </cfRule>
    <cfRule type="containsText" dxfId="34686" priority="960" operator="containsText" text="09.00 – 13:00">
      <formula>NOT(ISERROR(SEARCH("09.00 – 13:00",BF7)))</formula>
    </cfRule>
    <cfRule type="containsText" dxfId="34685" priority="961" operator="containsText" text="08.30 – 16.30">
      <formula>NOT(ISERROR(SEARCH("08.30 – 16.30",BF7)))</formula>
    </cfRule>
    <cfRule type="containsText" dxfId="34684" priority="962" operator="containsText" text="08:30 – 17.30">
      <formula>NOT(ISERROR(SEARCH("08:30 – 17.30",BF7)))</formula>
    </cfRule>
    <cfRule type="containsText" dxfId="34683" priority="963" operator="containsText" text="08.30 – 17.30">
      <formula>NOT(ISERROR(SEARCH("08.30 – 17.30",BF7)))</formula>
    </cfRule>
    <cfRule type="containsText" dxfId="34682" priority="964" operator="containsText" text="09.00 – 18.00">
      <formula>NOT(ISERROR(SEARCH("09.00 – 18.00",BF7)))</formula>
    </cfRule>
    <cfRule type="containsText" dxfId="34681" priority="965" operator="containsText" text="09.00 – 13.00">
      <formula>NOT(ISERROR(SEARCH("09.00 – 13.00",BF7)))</formula>
    </cfRule>
    <cfRule type="containsText" dxfId="34680" priority="966" operator="containsText" text="11.30 – 19.30">
      <formula>NOT(ISERROR(SEARCH("11.30 – 19.30",BF7)))</formula>
    </cfRule>
    <cfRule type="containsText" dxfId="34679" priority="967" operator="containsText" text="10.30 – 19.30">
      <formula>NOT(ISERROR(SEARCH("10.30 – 19.30",BF7)))</formula>
    </cfRule>
    <cfRule type="containsText" dxfId="34678" priority="968" operator="containsText" text="09.00 – 15.00">
      <formula>NOT(ISERROR(SEARCH("09.00 – 15.00",BF7)))</formula>
    </cfRule>
    <cfRule type="containsText" dxfId="34677" priority="969" operator="containsText" text="12:30">
      <formula>NOT(ISERROR(SEARCH("12:30",BF7)))</formula>
    </cfRule>
    <cfRule type="containsText" dxfId="34676" priority="970" operator="containsText" text="13:30">
      <formula>NOT(ISERROR(SEARCH("13:30",BF7)))</formula>
    </cfRule>
    <cfRule type="containsText" dxfId="34675" priority="971" operator="containsText" text="FESTIVITÁ">
      <formula>NOT(ISERROR(SEARCH("FESTIVITÁ",BF7)))</formula>
    </cfRule>
    <cfRule type="cellIs" dxfId="34674" priority="972" operator="equal">
      <formula>"DOMENICA"</formula>
    </cfRule>
  </conditionalFormatting>
  <conditionalFormatting sqref="BF7:BF12">
    <cfRule type="iconSet" priority="955">
      <iconSet iconSet="3Symbols2">
        <cfvo type="percent" val="0"/>
        <cfvo type="percent" val="0"/>
        <cfvo type="formula" val="TODAY()" gte="0"/>
      </iconSet>
    </cfRule>
  </conditionalFormatting>
  <conditionalFormatting sqref="BH7:BH12">
    <cfRule type="containsText" dxfId="34673" priority="938" operator="containsText" text="08.30 – 14.30">
      <formula>NOT(ISERROR(SEARCH("08.30 – 14.30",BH7)))</formula>
    </cfRule>
    <cfRule type="containsText" dxfId="34672" priority="939" operator="containsText" text="09:30 – 18.30">
      <formula>NOT(ISERROR(SEARCH("09:30 – 18.30",BH7)))</formula>
    </cfRule>
    <cfRule type="containsText" dxfId="34671" priority="940" operator="containsText" text="10.30 – 18.30">
      <formula>NOT(ISERROR(SEARCH("10.30 – 18.30",BH7)))</formula>
    </cfRule>
    <cfRule type="containsText" dxfId="34670" priority="941" operator="containsText" text="09.30 – 18.30">
      <formula>NOT(ISERROR(SEARCH("09.30 – 18.30",BH7)))</formula>
    </cfRule>
    <cfRule type="containsText" dxfId="34669" priority="942" operator="containsText" text="09.00 – 13:00">
      <formula>NOT(ISERROR(SEARCH("09.00 – 13:00",BH7)))</formula>
    </cfRule>
    <cfRule type="containsText" dxfId="34668" priority="943" operator="containsText" text="08.30 – 16.30">
      <formula>NOT(ISERROR(SEARCH("08.30 – 16.30",BH7)))</formula>
    </cfRule>
    <cfRule type="containsText" dxfId="34667" priority="944" operator="containsText" text="08:30 – 17.30">
      <formula>NOT(ISERROR(SEARCH("08:30 – 17.30",BH7)))</formula>
    </cfRule>
    <cfRule type="containsText" dxfId="34666" priority="945" operator="containsText" text="08.30 – 17.30">
      <formula>NOT(ISERROR(SEARCH("08.30 – 17.30",BH7)))</formula>
    </cfRule>
    <cfRule type="containsText" dxfId="34665" priority="946" operator="containsText" text="09.00 – 18.00">
      <formula>NOT(ISERROR(SEARCH("09.00 – 18.00",BH7)))</formula>
    </cfRule>
    <cfRule type="containsText" dxfId="34664" priority="947" operator="containsText" text="09.00 – 13.00">
      <formula>NOT(ISERROR(SEARCH("09.00 – 13.00",BH7)))</formula>
    </cfRule>
    <cfRule type="containsText" dxfId="34663" priority="948" operator="containsText" text="11.30 – 19.30">
      <formula>NOT(ISERROR(SEARCH("11.30 – 19.30",BH7)))</formula>
    </cfRule>
    <cfRule type="containsText" dxfId="34662" priority="949" operator="containsText" text="10.30 – 19.30">
      <formula>NOT(ISERROR(SEARCH("10.30 – 19.30",BH7)))</formula>
    </cfRule>
    <cfRule type="containsText" dxfId="34661" priority="950" operator="containsText" text="09.00 – 15.00">
      <formula>NOT(ISERROR(SEARCH("09.00 – 15.00",BH7)))</formula>
    </cfRule>
    <cfRule type="containsText" dxfId="34660" priority="951" operator="containsText" text="12:30">
      <formula>NOT(ISERROR(SEARCH("12:30",BH7)))</formula>
    </cfRule>
    <cfRule type="containsText" dxfId="34659" priority="952" operator="containsText" text="13:30">
      <formula>NOT(ISERROR(SEARCH("13:30",BH7)))</formula>
    </cfRule>
    <cfRule type="containsText" dxfId="34658" priority="953" operator="containsText" text="FESTIVITÁ">
      <formula>NOT(ISERROR(SEARCH("FESTIVITÁ",BH7)))</formula>
    </cfRule>
    <cfRule type="cellIs" dxfId="34657" priority="954" operator="equal">
      <formula>"DOMENICA"</formula>
    </cfRule>
  </conditionalFormatting>
  <conditionalFormatting sqref="BH7:BH12">
    <cfRule type="iconSet" priority="937">
      <iconSet iconSet="3Symbols2">
        <cfvo type="percent" val="0"/>
        <cfvo type="percent" val="0"/>
        <cfvo type="formula" val="TODAY()" gte="0"/>
      </iconSet>
    </cfRule>
  </conditionalFormatting>
  <conditionalFormatting sqref="BJ7:BJ12">
    <cfRule type="containsText" dxfId="34656" priority="920" operator="containsText" text="08.30 – 14.30">
      <formula>NOT(ISERROR(SEARCH("08.30 – 14.30",BJ7)))</formula>
    </cfRule>
    <cfRule type="containsText" dxfId="34655" priority="921" operator="containsText" text="09:30 – 18.30">
      <formula>NOT(ISERROR(SEARCH("09:30 – 18.30",BJ7)))</formula>
    </cfRule>
    <cfRule type="containsText" dxfId="34654" priority="922" operator="containsText" text="10.30 – 18.30">
      <formula>NOT(ISERROR(SEARCH("10.30 – 18.30",BJ7)))</formula>
    </cfRule>
    <cfRule type="containsText" dxfId="34653" priority="923" operator="containsText" text="09.30 – 18.30">
      <formula>NOT(ISERROR(SEARCH("09.30 – 18.30",BJ7)))</formula>
    </cfRule>
    <cfRule type="containsText" dxfId="34652" priority="924" operator="containsText" text="09.00 – 13:00">
      <formula>NOT(ISERROR(SEARCH("09.00 – 13:00",BJ7)))</formula>
    </cfRule>
    <cfRule type="containsText" dxfId="34651" priority="925" operator="containsText" text="08.30 – 16.30">
      <formula>NOT(ISERROR(SEARCH("08.30 – 16.30",BJ7)))</formula>
    </cfRule>
    <cfRule type="containsText" dxfId="34650" priority="926" operator="containsText" text="08:30 – 17.30">
      <formula>NOT(ISERROR(SEARCH("08:30 – 17.30",BJ7)))</formula>
    </cfRule>
    <cfRule type="containsText" dxfId="34649" priority="927" operator="containsText" text="08.30 – 17.30">
      <formula>NOT(ISERROR(SEARCH("08.30 – 17.30",BJ7)))</formula>
    </cfRule>
    <cfRule type="containsText" dxfId="34648" priority="928" operator="containsText" text="09.00 – 18.00">
      <formula>NOT(ISERROR(SEARCH("09.00 – 18.00",BJ7)))</formula>
    </cfRule>
    <cfRule type="containsText" dxfId="34647" priority="929" operator="containsText" text="09.00 – 13.00">
      <formula>NOT(ISERROR(SEARCH("09.00 – 13.00",BJ7)))</formula>
    </cfRule>
    <cfRule type="containsText" dxfId="34646" priority="930" operator="containsText" text="11.30 – 19.30">
      <formula>NOT(ISERROR(SEARCH("11.30 – 19.30",BJ7)))</formula>
    </cfRule>
    <cfRule type="containsText" dxfId="34645" priority="931" operator="containsText" text="10.30 – 19.30">
      <formula>NOT(ISERROR(SEARCH("10.30 – 19.30",BJ7)))</formula>
    </cfRule>
    <cfRule type="containsText" dxfId="34644" priority="932" operator="containsText" text="09.00 – 15.00">
      <formula>NOT(ISERROR(SEARCH("09.00 – 15.00",BJ7)))</formula>
    </cfRule>
    <cfRule type="containsText" dxfId="34643" priority="933" operator="containsText" text="12:30">
      <formula>NOT(ISERROR(SEARCH("12:30",BJ7)))</formula>
    </cfRule>
    <cfRule type="containsText" dxfId="34642" priority="934" operator="containsText" text="13:30">
      <formula>NOT(ISERROR(SEARCH("13:30",BJ7)))</formula>
    </cfRule>
    <cfRule type="containsText" dxfId="34641" priority="935" operator="containsText" text="FESTIVITÁ">
      <formula>NOT(ISERROR(SEARCH("FESTIVITÁ",BJ7)))</formula>
    </cfRule>
    <cfRule type="cellIs" dxfId="34640" priority="936" operator="equal">
      <formula>"DOMENICA"</formula>
    </cfRule>
  </conditionalFormatting>
  <conditionalFormatting sqref="BJ7:BJ12">
    <cfRule type="iconSet" priority="919">
      <iconSet iconSet="3Symbols2">
        <cfvo type="percent" val="0"/>
        <cfvo type="percent" val="0"/>
        <cfvo type="formula" val="TODAY()" gte="0"/>
      </iconSet>
    </cfRule>
  </conditionalFormatting>
  <conditionalFormatting sqref="BL7:BL12">
    <cfRule type="containsText" dxfId="34639" priority="902" operator="containsText" text="08.30 – 14.30">
      <formula>NOT(ISERROR(SEARCH("08.30 – 14.30",BL7)))</formula>
    </cfRule>
    <cfRule type="containsText" dxfId="34638" priority="903" operator="containsText" text="09:30 – 18.30">
      <formula>NOT(ISERROR(SEARCH("09:30 – 18.30",BL7)))</formula>
    </cfRule>
    <cfRule type="containsText" dxfId="34637" priority="904" operator="containsText" text="10.30 – 18.30">
      <formula>NOT(ISERROR(SEARCH("10.30 – 18.30",BL7)))</formula>
    </cfRule>
    <cfRule type="containsText" dxfId="34636" priority="905" operator="containsText" text="09.30 – 18.30">
      <formula>NOT(ISERROR(SEARCH("09.30 – 18.30",BL7)))</formula>
    </cfRule>
    <cfRule type="containsText" dxfId="34635" priority="906" operator="containsText" text="09.00 – 13:00">
      <formula>NOT(ISERROR(SEARCH("09.00 – 13:00",BL7)))</formula>
    </cfRule>
    <cfRule type="containsText" dxfId="34634" priority="907" operator="containsText" text="08.30 – 16.30">
      <formula>NOT(ISERROR(SEARCH("08.30 – 16.30",BL7)))</formula>
    </cfRule>
    <cfRule type="containsText" dxfId="34633" priority="908" operator="containsText" text="08:30 – 17.30">
      <formula>NOT(ISERROR(SEARCH("08:30 – 17.30",BL7)))</formula>
    </cfRule>
    <cfRule type="containsText" dxfId="34632" priority="909" operator="containsText" text="08.30 – 17.30">
      <formula>NOT(ISERROR(SEARCH("08.30 – 17.30",BL7)))</formula>
    </cfRule>
    <cfRule type="containsText" dxfId="34631" priority="910" operator="containsText" text="09.00 – 18.00">
      <formula>NOT(ISERROR(SEARCH("09.00 – 18.00",BL7)))</formula>
    </cfRule>
    <cfRule type="containsText" dxfId="34630" priority="911" operator="containsText" text="09.00 – 13.00">
      <formula>NOT(ISERROR(SEARCH("09.00 – 13.00",BL7)))</formula>
    </cfRule>
    <cfRule type="containsText" dxfId="34629" priority="912" operator="containsText" text="11.30 – 19.30">
      <formula>NOT(ISERROR(SEARCH("11.30 – 19.30",BL7)))</formula>
    </cfRule>
    <cfRule type="containsText" dxfId="34628" priority="913" operator="containsText" text="10.30 – 19.30">
      <formula>NOT(ISERROR(SEARCH("10.30 – 19.30",BL7)))</formula>
    </cfRule>
    <cfRule type="containsText" dxfId="34627" priority="914" operator="containsText" text="09.00 – 15.00">
      <formula>NOT(ISERROR(SEARCH("09.00 – 15.00",BL7)))</formula>
    </cfRule>
    <cfRule type="containsText" dxfId="34626" priority="915" operator="containsText" text="12:30">
      <formula>NOT(ISERROR(SEARCH("12:30",BL7)))</formula>
    </cfRule>
    <cfRule type="containsText" dxfId="34625" priority="916" operator="containsText" text="13:30">
      <formula>NOT(ISERROR(SEARCH("13:30",BL7)))</formula>
    </cfRule>
    <cfRule type="containsText" dxfId="34624" priority="917" operator="containsText" text="FESTIVITÁ">
      <formula>NOT(ISERROR(SEARCH("FESTIVITÁ",BL7)))</formula>
    </cfRule>
    <cfRule type="cellIs" dxfId="34623" priority="918" operator="equal">
      <formula>"DOMENICA"</formula>
    </cfRule>
  </conditionalFormatting>
  <conditionalFormatting sqref="BL7:BL12">
    <cfRule type="iconSet" priority="901">
      <iconSet iconSet="3Symbols2">
        <cfvo type="percent" val="0"/>
        <cfvo type="percent" val="0"/>
        <cfvo type="formula" val="TODAY()" gte="0"/>
      </iconSet>
    </cfRule>
  </conditionalFormatting>
  <conditionalFormatting sqref="BN7:BN12">
    <cfRule type="containsText" dxfId="34622" priority="884" operator="containsText" text="08.30 – 14.30">
      <formula>NOT(ISERROR(SEARCH("08.30 – 14.30",BN7)))</formula>
    </cfRule>
    <cfRule type="containsText" dxfId="34621" priority="885" operator="containsText" text="09:30 – 18.30">
      <formula>NOT(ISERROR(SEARCH("09:30 – 18.30",BN7)))</formula>
    </cfRule>
    <cfRule type="containsText" dxfId="34620" priority="886" operator="containsText" text="10.30 – 18.30">
      <formula>NOT(ISERROR(SEARCH("10.30 – 18.30",BN7)))</formula>
    </cfRule>
    <cfRule type="containsText" dxfId="34619" priority="887" operator="containsText" text="09.30 – 18.30">
      <formula>NOT(ISERROR(SEARCH("09.30 – 18.30",BN7)))</formula>
    </cfRule>
    <cfRule type="containsText" dxfId="34618" priority="888" operator="containsText" text="09.00 – 13:00">
      <formula>NOT(ISERROR(SEARCH("09.00 – 13:00",BN7)))</formula>
    </cfRule>
    <cfRule type="containsText" dxfId="34617" priority="889" operator="containsText" text="08.30 – 16.30">
      <formula>NOT(ISERROR(SEARCH("08.30 – 16.30",BN7)))</formula>
    </cfRule>
    <cfRule type="containsText" dxfId="34616" priority="890" operator="containsText" text="08:30 – 17.30">
      <formula>NOT(ISERROR(SEARCH("08:30 – 17.30",BN7)))</formula>
    </cfRule>
    <cfRule type="containsText" dxfId="34615" priority="891" operator="containsText" text="08.30 – 17.30">
      <formula>NOT(ISERROR(SEARCH("08.30 – 17.30",BN7)))</formula>
    </cfRule>
    <cfRule type="containsText" dxfId="34614" priority="892" operator="containsText" text="09.00 – 18.00">
      <formula>NOT(ISERROR(SEARCH("09.00 – 18.00",BN7)))</formula>
    </cfRule>
    <cfRule type="containsText" dxfId="34613" priority="893" operator="containsText" text="09.00 – 13.00">
      <formula>NOT(ISERROR(SEARCH("09.00 – 13.00",BN7)))</formula>
    </cfRule>
    <cfRule type="containsText" dxfId="34612" priority="894" operator="containsText" text="11.30 – 19.30">
      <formula>NOT(ISERROR(SEARCH("11.30 – 19.30",BN7)))</formula>
    </cfRule>
    <cfRule type="containsText" dxfId="34611" priority="895" operator="containsText" text="10.30 – 19.30">
      <formula>NOT(ISERROR(SEARCH("10.30 – 19.30",BN7)))</formula>
    </cfRule>
    <cfRule type="containsText" dxfId="34610" priority="896" operator="containsText" text="09.00 – 15.00">
      <formula>NOT(ISERROR(SEARCH("09.00 – 15.00",BN7)))</formula>
    </cfRule>
    <cfRule type="containsText" dxfId="34609" priority="897" operator="containsText" text="12:30">
      <formula>NOT(ISERROR(SEARCH("12:30",BN7)))</formula>
    </cfRule>
    <cfRule type="containsText" dxfId="34608" priority="898" operator="containsText" text="13:30">
      <formula>NOT(ISERROR(SEARCH("13:30",BN7)))</formula>
    </cfRule>
    <cfRule type="containsText" dxfId="34607" priority="899" operator="containsText" text="FESTIVITÁ">
      <formula>NOT(ISERROR(SEARCH("FESTIVITÁ",BN7)))</formula>
    </cfRule>
    <cfRule type="cellIs" dxfId="34606" priority="900" operator="equal">
      <formula>"DOMENICA"</formula>
    </cfRule>
  </conditionalFormatting>
  <conditionalFormatting sqref="BN7:BN12">
    <cfRule type="iconSet" priority="883">
      <iconSet iconSet="3Symbols2">
        <cfvo type="percent" val="0"/>
        <cfvo type="percent" val="0"/>
        <cfvo type="formula" val="TODAY()" gte="0"/>
      </iconSet>
    </cfRule>
  </conditionalFormatting>
  <conditionalFormatting sqref="BP7:BP12">
    <cfRule type="containsText" dxfId="34605" priority="866" operator="containsText" text="08.30 – 14.30">
      <formula>NOT(ISERROR(SEARCH("08.30 – 14.30",BP7)))</formula>
    </cfRule>
    <cfRule type="containsText" dxfId="34604" priority="867" operator="containsText" text="09:30 – 18.30">
      <formula>NOT(ISERROR(SEARCH("09:30 – 18.30",BP7)))</formula>
    </cfRule>
    <cfRule type="containsText" dxfId="34603" priority="868" operator="containsText" text="10.30 – 18.30">
      <formula>NOT(ISERROR(SEARCH("10.30 – 18.30",BP7)))</formula>
    </cfRule>
    <cfRule type="containsText" dxfId="34602" priority="869" operator="containsText" text="09.30 – 18.30">
      <formula>NOT(ISERROR(SEARCH("09.30 – 18.30",BP7)))</formula>
    </cfRule>
    <cfRule type="containsText" dxfId="34601" priority="870" operator="containsText" text="09.00 – 13:00">
      <formula>NOT(ISERROR(SEARCH("09.00 – 13:00",BP7)))</formula>
    </cfRule>
    <cfRule type="containsText" dxfId="34600" priority="871" operator="containsText" text="08.30 – 16.30">
      <formula>NOT(ISERROR(SEARCH("08.30 – 16.30",BP7)))</formula>
    </cfRule>
    <cfRule type="containsText" dxfId="34599" priority="872" operator="containsText" text="08:30 – 17.30">
      <formula>NOT(ISERROR(SEARCH("08:30 – 17.30",BP7)))</formula>
    </cfRule>
    <cfRule type="containsText" dxfId="34598" priority="873" operator="containsText" text="08.30 – 17.30">
      <formula>NOT(ISERROR(SEARCH("08.30 – 17.30",BP7)))</formula>
    </cfRule>
    <cfRule type="containsText" dxfId="34597" priority="874" operator="containsText" text="09.00 – 18.00">
      <formula>NOT(ISERROR(SEARCH("09.00 – 18.00",BP7)))</formula>
    </cfRule>
    <cfRule type="containsText" dxfId="34596" priority="875" operator="containsText" text="09.00 – 13.00">
      <formula>NOT(ISERROR(SEARCH("09.00 – 13.00",BP7)))</formula>
    </cfRule>
    <cfRule type="containsText" dxfId="34595" priority="876" operator="containsText" text="11.30 – 19.30">
      <formula>NOT(ISERROR(SEARCH("11.30 – 19.30",BP7)))</formula>
    </cfRule>
    <cfRule type="containsText" dxfId="34594" priority="877" operator="containsText" text="10.30 – 19.30">
      <formula>NOT(ISERROR(SEARCH("10.30 – 19.30",BP7)))</formula>
    </cfRule>
    <cfRule type="containsText" dxfId="34593" priority="878" operator="containsText" text="09.00 – 15.00">
      <formula>NOT(ISERROR(SEARCH("09.00 – 15.00",BP7)))</formula>
    </cfRule>
    <cfRule type="containsText" dxfId="34592" priority="879" operator="containsText" text="12:30">
      <formula>NOT(ISERROR(SEARCH("12:30",BP7)))</formula>
    </cfRule>
    <cfRule type="containsText" dxfId="34591" priority="880" operator="containsText" text="13:30">
      <formula>NOT(ISERROR(SEARCH("13:30",BP7)))</formula>
    </cfRule>
    <cfRule type="containsText" dxfId="34590" priority="881" operator="containsText" text="FESTIVITÁ">
      <formula>NOT(ISERROR(SEARCH("FESTIVITÁ",BP7)))</formula>
    </cfRule>
    <cfRule type="cellIs" dxfId="34589" priority="882" operator="equal">
      <formula>"DOMENICA"</formula>
    </cfRule>
  </conditionalFormatting>
  <conditionalFormatting sqref="BP7:BP12">
    <cfRule type="iconSet" priority="865">
      <iconSet iconSet="3Symbols2">
        <cfvo type="percent" val="0"/>
        <cfvo type="percent" val="0"/>
        <cfvo type="formula" val="TODAY()" gte="0"/>
      </iconSet>
    </cfRule>
  </conditionalFormatting>
  <conditionalFormatting sqref="BR7:BR12">
    <cfRule type="containsText" dxfId="34588" priority="848" operator="containsText" text="08.30 – 14.30">
      <formula>NOT(ISERROR(SEARCH("08.30 – 14.30",BR7)))</formula>
    </cfRule>
    <cfRule type="containsText" dxfId="34587" priority="849" operator="containsText" text="09:30 – 18.30">
      <formula>NOT(ISERROR(SEARCH("09:30 – 18.30",BR7)))</formula>
    </cfRule>
    <cfRule type="containsText" dxfId="34586" priority="850" operator="containsText" text="10.30 – 18.30">
      <formula>NOT(ISERROR(SEARCH("10.30 – 18.30",BR7)))</formula>
    </cfRule>
    <cfRule type="containsText" dxfId="34585" priority="851" operator="containsText" text="09.30 – 18.30">
      <formula>NOT(ISERROR(SEARCH("09.30 – 18.30",BR7)))</formula>
    </cfRule>
    <cfRule type="containsText" dxfId="34584" priority="852" operator="containsText" text="09.00 – 13:00">
      <formula>NOT(ISERROR(SEARCH("09.00 – 13:00",BR7)))</formula>
    </cfRule>
    <cfRule type="containsText" dxfId="34583" priority="853" operator="containsText" text="08.30 – 16.30">
      <formula>NOT(ISERROR(SEARCH("08.30 – 16.30",BR7)))</formula>
    </cfRule>
    <cfRule type="containsText" dxfId="34582" priority="854" operator="containsText" text="08:30 – 17.30">
      <formula>NOT(ISERROR(SEARCH("08:30 – 17.30",BR7)))</formula>
    </cfRule>
    <cfRule type="containsText" dxfId="34581" priority="855" operator="containsText" text="08.30 – 17.30">
      <formula>NOT(ISERROR(SEARCH("08.30 – 17.30",BR7)))</formula>
    </cfRule>
    <cfRule type="containsText" dxfId="34580" priority="856" operator="containsText" text="09.00 – 18.00">
      <formula>NOT(ISERROR(SEARCH("09.00 – 18.00",BR7)))</formula>
    </cfRule>
    <cfRule type="containsText" dxfId="34579" priority="857" operator="containsText" text="09.00 – 13.00">
      <formula>NOT(ISERROR(SEARCH("09.00 – 13.00",BR7)))</formula>
    </cfRule>
    <cfRule type="containsText" dxfId="34578" priority="858" operator="containsText" text="11.30 – 19.30">
      <formula>NOT(ISERROR(SEARCH("11.30 – 19.30",BR7)))</formula>
    </cfRule>
    <cfRule type="containsText" dxfId="34577" priority="859" operator="containsText" text="10.30 – 19.30">
      <formula>NOT(ISERROR(SEARCH("10.30 – 19.30",BR7)))</formula>
    </cfRule>
    <cfRule type="containsText" dxfId="34576" priority="860" operator="containsText" text="09.00 – 15.00">
      <formula>NOT(ISERROR(SEARCH("09.00 – 15.00",BR7)))</formula>
    </cfRule>
    <cfRule type="containsText" dxfId="34575" priority="861" operator="containsText" text="12:30">
      <formula>NOT(ISERROR(SEARCH("12:30",BR7)))</formula>
    </cfRule>
    <cfRule type="containsText" dxfId="34574" priority="862" operator="containsText" text="13:30">
      <formula>NOT(ISERROR(SEARCH("13:30",BR7)))</formula>
    </cfRule>
    <cfRule type="containsText" dxfId="34573" priority="863" operator="containsText" text="FESTIVITÁ">
      <formula>NOT(ISERROR(SEARCH("FESTIVITÁ",BR7)))</formula>
    </cfRule>
    <cfRule type="cellIs" dxfId="34572" priority="864" operator="equal">
      <formula>"DOMENICA"</formula>
    </cfRule>
  </conditionalFormatting>
  <conditionalFormatting sqref="BR7:BR12">
    <cfRule type="iconSet" priority="847">
      <iconSet iconSet="3Symbols2">
        <cfvo type="percent" val="0"/>
        <cfvo type="percent" val="0"/>
        <cfvo type="formula" val="TODAY()" gte="0"/>
      </iconSet>
    </cfRule>
  </conditionalFormatting>
  <conditionalFormatting sqref="BT7:BT12">
    <cfRule type="containsText" dxfId="34571" priority="830" operator="containsText" text="08.30 – 14.30">
      <formula>NOT(ISERROR(SEARCH("08.30 – 14.30",BT7)))</formula>
    </cfRule>
    <cfRule type="containsText" dxfId="34570" priority="831" operator="containsText" text="09:30 – 18.30">
      <formula>NOT(ISERROR(SEARCH("09:30 – 18.30",BT7)))</formula>
    </cfRule>
    <cfRule type="containsText" dxfId="34569" priority="832" operator="containsText" text="10.30 – 18.30">
      <formula>NOT(ISERROR(SEARCH("10.30 – 18.30",BT7)))</formula>
    </cfRule>
    <cfRule type="containsText" dxfId="34568" priority="833" operator="containsText" text="09.30 – 18.30">
      <formula>NOT(ISERROR(SEARCH("09.30 – 18.30",BT7)))</formula>
    </cfRule>
    <cfRule type="containsText" dxfId="34567" priority="834" operator="containsText" text="09.00 – 13:00">
      <formula>NOT(ISERROR(SEARCH("09.00 – 13:00",BT7)))</formula>
    </cfRule>
    <cfRule type="containsText" dxfId="34566" priority="835" operator="containsText" text="08.30 – 16.30">
      <formula>NOT(ISERROR(SEARCH("08.30 – 16.30",BT7)))</formula>
    </cfRule>
    <cfRule type="containsText" dxfId="34565" priority="836" operator="containsText" text="08:30 – 17.30">
      <formula>NOT(ISERROR(SEARCH("08:30 – 17.30",BT7)))</formula>
    </cfRule>
    <cfRule type="containsText" dxfId="34564" priority="837" operator="containsText" text="08.30 – 17.30">
      <formula>NOT(ISERROR(SEARCH("08.30 – 17.30",BT7)))</formula>
    </cfRule>
    <cfRule type="containsText" dxfId="34563" priority="838" operator="containsText" text="09.00 – 18.00">
      <formula>NOT(ISERROR(SEARCH("09.00 – 18.00",BT7)))</formula>
    </cfRule>
    <cfRule type="containsText" dxfId="34562" priority="839" operator="containsText" text="09.00 – 13.00">
      <formula>NOT(ISERROR(SEARCH("09.00 – 13.00",BT7)))</formula>
    </cfRule>
    <cfRule type="containsText" dxfId="34561" priority="840" operator="containsText" text="11.30 – 19.30">
      <formula>NOT(ISERROR(SEARCH("11.30 – 19.30",BT7)))</formula>
    </cfRule>
    <cfRule type="containsText" dxfId="34560" priority="841" operator="containsText" text="10.30 – 19.30">
      <formula>NOT(ISERROR(SEARCH("10.30 – 19.30",BT7)))</formula>
    </cfRule>
    <cfRule type="containsText" dxfId="34559" priority="842" operator="containsText" text="09.00 – 15.00">
      <formula>NOT(ISERROR(SEARCH("09.00 – 15.00",BT7)))</formula>
    </cfRule>
    <cfRule type="containsText" dxfId="34558" priority="843" operator="containsText" text="12:30">
      <formula>NOT(ISERROR(SEARCH("12:30",BT7)))</formula>
    </cfRule>
    <cfRule type="containsText" dxfId="34557" priority="844" operator="containsText" text="13:30">
      <formula>NOT(ISERROR(SEARCH("13:30",BT7)))</formula>
    </cfRule>
    <cfRule type="containsText" dxfId="34556" priority="845" operator="containsText" text="FESTIVITÁ">
      <formula>NOT(ISERROR(SEARCH("FESTIVITÁ",BT7)))</formula>
    </cfRule>
    <cfRule type="cellIs" dxfId="34555" priority="846" operator="equal">
      <formula>"DOMENICA"</formula>
    </cfRule>
  </conditionalFormatting>
  <conditionalFormatting sqref="BT7:BT12">
    <cfRule type="iconSet" priority="829">
      <iconSet iconSet="3Symbols2">
        <cfvo type="percent" val="0"/>
        <cfvo type="percent" val="0"/>
        <cfvo type="formula" val="TODAY()" gte="0"/>
      </iconSet>
    </cfRule>
  </conditionalFormatting>
  <conditionalFormatting sqref="BV7:BV12">
    <cfRule type="containsText" dxfId="34554" priority="812" operator="containsText" text="08.30 – 14.30">
      <formula>NOT(ISERROR(SEARCH("08.30 – 14.30",BV7)))</formula>
    </cfRule>
    <cfRule type="containsText" dxfId="34553" priority="813" operator="containsText" text="09:30 – 18.30">
      <formula>NOT(ISERROR(SEARCH("09:30 – 18.30",BV7)))</formula>
    </cfRule>
    <cfRule type="containsText" dxfId="34552" priority="814" operator="containsText" text="10.30 – 18.30">
      <formula>NOT(ISERROR(SEARCH("10.30 – 18.30",BV7)))</formula>
    </cfRule>
    <cfRule type="containsText" dxfId="34551" priority="815" operator="containsText" text="09.30 – 18.30">
      <formula>NOT(ISERROR(SEARCH("09.30 – 18.30",BV7)))</formula>
    </cfRule>
    <cfRule type="containsText" dxfId="34550" priority="816" operator="containsText" text="09.00 – 13:00">
      <formula>NOT(ISERROR(SEARCH("09.00 – 13:00",BV7)))</formula>
    </cfRule>
    <cfRule type="containsText" dxfId="34549" priority="817" operator="containsText" text="08.30 – 16.30">
      <formula>NOT(ISERROR(SEARCH("08.30 – 16.30",BV7)))</formula>
    </cfRule>
    <cfRule type="containsText" dxfId="34548" priority="818" operator="containsText" text="08:30 – 17.30">
      <formula>NOT(ISERROR(SEARCH("08:30 – 17.30",BV7)))</formula>
    </cfRule>
    <cfRule type="containsText" dxfId="34547" priority="819" operator="containsText" text="08.30 – 17.30">
      <formula>NOT(ISERROR(SEARCH("08.30 – 17.30",BV7)))</formula>
    </cfRule>
    <cfRule type="containsText" dxfId="34546" priority="820" operator="containsText" text="09.00 – 18.00">
      <formula>NOT(ISERROR(SEARCH("09.00 – 18.00",BV7)))</formula>
    </cfRule>
    <cfRule type="containsText" dxfId="34545" priority="821" operator="containsText" text="09.00 – 13.00">
      <formula>NOT(ISERROR(SEARCH("09.00 – 13.00",BV7)))</formula>
    </cfRule>
    <cfRule type="containsText" dxfId="34544" priority="822" operator="containsText" text="11.30 – 19.30">
      <formula>NOT(ISERROR(SEARCH("11.30 – 19.30",BV7)))</formula>
    </cfRule>
    <cfRule type="containsText" dxfId="34543" priority="823" operator="containsText" text="10.30 – 19.30">
      <formula>NOT(ISERROR(SEARCH("10.30 – 19.30",BV7)))</formula>
    </cfRule>
    <cfRule type="containsText" dxfId="34542" priority="824" operator="containsText" text="09.00 – 15.00">
      <formula>NOT(ISERROR(SEARCH("09.00 – 15.00",BV7)))</formula>
    </cfRule>
    <cfRule type="containsText" dxfId="34541" priority="825" operator="containsText" text="12:30">
      <formula>NOT(ISERROR(SEARCH("12:30",BV7)))</formula>
    </cfRule>
    <cfRule type="containsText" dxfId="34540" priority="826" operator="containsText" text="13:30">
      <formula>NOT(ISERROR(SEARCH("13:30",BV7)))</formula>
    </cfRule>
    <cfRule type="containsText" dxfId="34539" priority="827" operator="containsText" text="FESTIVITÁ">
      <formula>NOT(ISERROR(SEARCH("FESTIVITÁ",BV7)))</formula>
    </cfRule>
    <cfRule type="cellIs" dxfId="34538" priority="828" operator="equal">
      <formula>"DOMENICA"</formula>
    </cfRule>
  </conditionalFormatting>
  <conditionalFormatting sqref="BV7:BV12">
    <cfRule type="iconSet" priority="811">
      <iconSet iconSet="3Symbols2">
        <cfvo type="percent" val="0"/>
        <cfvo type="percent" val="0"/>
        <cfvo type="formula" val="TODAY()" gte="0"/>
      </iconSet>
    </cfRule>
  </conditionalFormatting>
  <conditionalFormatting sqref="CQ7:CQ12">
    <cfRule type="containsText" dxfId="34537" priority="794" operator="containsText" text="08.30 – 14.30">
      <formula>NOT(ISERROR(SEARCH("08.30 – 14.30",CQ7)))</formula>
    </cfRule>
    <cfRule type="containsText" dxfId="34536" priority="795" operator="containsText" text="09:30 – 18.30">
      <formula>NOT(ISERROR(SEARCH("09:30 – 18.30",CQ7)))</formula>
    </cfRule>
    <cfRule type="containsText" dxfId="34535" priority="796" operator="containsText" text="10.30 – 18.30">
      <formula>NOT(ISERROR(SEARCH("10.30 – 18.30",CQ7)))</formula>
    </cfRule>
    <cfRule type="containsText" dxfId="34534" priority="797" operator="containsText" text="09.30 – 18.30">
      <formula>NOT(ISERROR(SEARCH("09.30 – 18.30",CQ7)))</formula>
    </cfRule>
    <cfRule type="containsText" dxfId="34533" priority="798" operator="containsText" text="09.00 – 13:00">
      <formula>NOT(ISERROR(SEARCH("09.00 – 13:00",CQ7)))</formula>
    </cfRule>
    <cfRule type="containsText" dxfId="34532" priority="799" operator="containsText" text="08.30 – 16.30">
      <formula>NOT(ISERROR(SEARCH("08.30 – 16.30",CQ7)))</formula>
    </cfRule>
    <cfRule type="containsText" dxfId="34531" priority="800" operator="containsText" text="08:30 – 17.30">
      <formula>NOT(ISERROR(SEARCH("08:30 – 17.30",CQ7)))</formula>
    </cfRule>
    <cfRule type="containsText" dxfId="34530" priority="801" operator="containsText" text="08.30 – 17.30">
      <formula>NOT(ISERROR(SEARCH("08.30 – 17.30",CQ7)))</formula>
    </cfRule>
    <cfRule type="containsText" dxfId="34529" priority="802" operator="containsText" text="09.00 – 18.00">
      <formula>NOT(ISERROR(SEARCH("09.00 – 18.00",CQ7)))</formula>
    </cfRule>
    <cfRule type="containsText" dxfId="34528" priority="803" operator="containsText" text="09.00 – 13.00">
      <formula>NOT(ISERROR(SEARCH("09.00 – 13.00",CQ7)))</formula>
    </cfRule>
    <cfRule type="containsText" dxfId="34527" priority="804" operator="containsText" text="11.30 – 19.30">
      <formula>NOT(ISERROR(SEARCH("11.30 – 19.30",CQ7)))</formula>
    </cfRule>
    <cfRule type="containsText" dxfId="34526" priority="805" operator="containsText" text="10.30 – 19.30">
      <formula>NOT(ISERROR(SEARCH("10.30 – 19.30",CQ7)))</formula>
    </cfRule>
    <cfRule type="containsText" dxfId="34525" priority="806" operator="containsText" text="09.00 – 15.00">
      <formula>NOT(ISERROR(SEARCH("09.00 – 15.00",CQ7)))</formula>
    </cfRule>
    <cfRule type="containsText" dxfId="34524" priority="807" operator="containsText" text="12:30">
      <formula>NOT(ISERROR(SEARCH("12:30",CQ7)))</formula>
    </cfRule>
    <cfRule type="containsText" dxfId="34523" priority="808" operator="containsText" text="13:30">
      <formula>NOT(ISERROR(SEARCH("13:30",CQ7)))</formula>
    </cfRule>
    <cfRule type="containsText" dxfId="34522" priority="809" operator="containsText" text="FESTIVITÁ">
      <formula>NOT(ISERROR(SEARCH("FESTIVITÁ",CQ7)))</formula>
    </cfRule>
    <cfRule type="cellIs" dxfId="34521" priority="810" operator="equal">
      <formula>"DOMENICA"</formula>
    </cfRule>
  </conditionalFormatting>
  <conditionalFormatting sqref="CQ7:CQ12">
    <cfRule type="iconSet" priority="793">
      <iconSet iconSet="3Symbols2">
        <cfvo type="percent" val="0"/>
        <cfvo type="percent" val="0"/>
        <cfvo type="formula" val="TODAY()" gte="0"/>
      </iconSet>
    </cfRule>
  </conditionalFormatting>
  <conditionalFormatting sqref="CS7:CS12">
    <cfRule type="containsText" dxfId="34520" priority="776" operator="containsText" text="08.30 – 14.30">
      <formula>NOT(ISERROR(SEARCH("08.30 – 14.30",CS7)))</formula>
    </cfRule>
    <cfRule type="containsText" dxfId="34519" priority="777" operator="containsText" text="09:30 – 18.30">
      <formula>NOT(ISERROR(SEARCH("09:30 – 18.30",CS7)))</formula>
    </cfRule>
    <cfRule type="containsText" dxfId="34518" priority="778" operator="containsText" text="10.30 – 18.30">
      <formula>NOT(ISERROR(SEARCH("10.30 – 18.30",CS7)))</formula>
    </cfRule>
    <cfRule type="containsText" dxfId="34517" priority="779" operator="containsText" text="09.30 – 18.30">
      <formula>NOT(ISERROR(SEARCH("09.30 – 18.30",CS7)))</formula>
    </cfRule>
    <cfRule type="containsText" dxfId="34516" priority="780" operator="containsText" text="09.00 – 13:00">
      <formula>NOT(ISERROR(SEARCH("09.00 – 13:00",CS7)))</formula>
    </cfRule>
    <cfRule type="containsText" dxfId="34515" priority="781" operator="containsText" text="08.30 – 16.30">
      <formula>NOT(ISERROR(SEARCH("08.30 – 16.30",CS7)))</formula>
    </cfRule>
    <cfRule type="containsText" dxfId="34514" priority="782" operator="containsText" text="08:30 – 17.30">
      <formula>NOT(ISERROR(SEARCH("08:30 – 17.30",CS7)))</formula>
    </cfRule>
    <cfRule type="containsText" dxfId="34513" priority="783" operator="containsText" text="08.30 – 17.30">
      <formula>NOT(ISERROR(SEARCH("08.30 – 17.30",CS7)))</formula>
    </cfRule>
    <cfRule type="containsText" dxfId="34512" priority="784" operator="containsText" text="09.00 – 18.00">
      <formula>NOT(ISERROR(SEARCH("09.00 – 18.00",CS7)))</formula>
    </cfRule>
    <cfRule type="containsText" dxfId="34511" priority="785" operator="containsText" text="09.00 – 13.00">
      <formula>NOT(ISERROR(SEARCH("09.00 – 13.00",CS7)))</formula>
    </cfRule>
    <cfRule type="containsText" dxfId="34510" priority="786" operator="containsText" text="11.30 – 19.30">
      <formula>NOT(ISERROR(SEARCH("11.30 – 19.30",CS7)))</formula>
    </cfRule>
    <cfRule type="containsText" dxfId="34509" priority="787" operator="containsText" text="10.30 – 19.30">
      <formula>NOT(ISERROR(SEARCH("10.30 – 19.30",CS7)))</formula>
    </cfRule>
    <cfRule type="containsText" dxfId="34508" priority="788" operator="containsText" text="09.00 – 15.00">
      <formula>NOT(ISERROR(SEARCH("09.00 – 15.00",CS7)))</formula>
    </cfRule>
    <cfRule type="containsText" dxfId="34507" priority="789" operator="containsText" text="12:30">
      <formula>NOT(ISERROR(SEARCH("12:30",CS7)))</formula>
    </cfRule>
    <cfRule type="containsText" dxfId="34506" priority="790" operator="containsText" text="13:30">
      <formula>NOT(ISERROR(SEARCH("13:30",CS7)))</formula>
    </cfRule>
    <cfRule type="containsText" dxfId="34505" priority="791" operator="containsText" text="FESTIVITÁ">
      <formula>NOT(ISERROR(SEARCH("FESTIVITÁ",CS7)))</formula>
    </cfRule>
    <cfRule type="cellIs" dxfId="34504" priority="792" operator="equal">
      <formula>"DOMENICA"</formula>
    </cfRule>
  </conditionalFormatting>
  <conditionalFormatting sqref="CS7:CS12">
    <cfRule type="iconSet" priority="775">
      <iconSet iconSet="3Symbols2">
        <cfvo type="percent" val="0"/>
        <cfvo type="percent" val="0"/>
        <cfvo type="formula" val="TODAY()" gte="0"/>
      </iconSet>
    </cfRule>
  </conditionalFormatting>
  <conditionalFormatting sqref="DB7:DB12">
    <cfRule type="containsText" dxfId="34503" priority="758" operator="containsText" text="08.30 – 14.30">
      <formula>NOT(ISERROR(SEARCH("08.30 – 14.30",DB7)))</formula>
    </cfRule>
    <cfRule type="containsText" dxfId="34502" priority="759" operator="containsText" text="09:30 – 18.30">
      <formula>NOT(ISERROR(SEARCH("09:30 – 18.30",DB7)))</formula>
    </cfRule>
    <cfRule type="containsText" dxfId="34501" priority="760" operator="containsText" text="10.30 – 18.30">
      <formula>NOT(ISERROR(SEARCH("10.30 – 18.30",DB7)))</formula>
    </cfRule>
    <cfRule type="containsText" dxfId="34500" priority="761" operator="containsText" text="09.30 – 18.30">
      <formula>NOT(ISERROR(SEARCH("09.30 – 18.30",DB7)))</formula>
    </cfRule>
    <cfRule type="containsText" dxfId="34499" priority="762" operator="containsText" text="09.00 – 13:00">
      <formula>NOT(ISERROR(SEARCH("09.00 – 13:00",DB7)))</formula>
    </cfRule>
    <cfRule type="containsText" dxfId="34498" priority="763" operator="containsText" text="08.30 – 16.30">
      <formula>NOT(ISERROR(SEARCH("08.30 – 16.30",DB7)))</formula>
    </cfRule>
    <cfRule type="containsText" dxfId="34497" priority="764" operator="containsText" text="08:30 – 17.30">
      <formula>NOT(ISERROR(SEARCH("08:30 – 17.30",DB7)))</formula>
    </cfRule>
    <cfRule type="containsText" dxfId="34496" priority="765" operator="containsText" text="08.30 – 17.30">
      <formula>NOT(ISERROR(SEARCH("08.30 – 17.30",DB7)))</formula>
    </cfRule>
    <cfRule type="containsText" dxfId="34495" priority="766" operator="containsText" text="09.00 – 18.00">
      <formula>NOT(ISERROR(SEARCH("09.00 – 18.00",DB7)))</formula>
    </cfRule>
    <cfRule type="containsText" dxfId="34494" priority="767" operator="containsText" text="09.00 – 13.00">
      <formula>NOT(ISERROR(SEARCH("09.00 – 13.00",DB7)))</formula>
    </cfRule>
    <cfRule type="containsText" dxfId="34493" priority="768" operator="containsText" text="11.30 – 19.30">
      <formula>NOT(ISERROR(SEARCH("11.30 – 19.30",DB7)))</formula>
    </cfRule>
    <cfRule type="containsText" dxfId="34492" priority="769" operator="containsText" text="10.30 – 19.30">
      <formula>NOT(ISERROR(SEARCH("10.30 – 19.30",DB7)))</formula>
    </cfRule>
    <cfRule type="containsText" dxfId="34491" priority="770" operator="containsText" text="09.00 – 15.00">
      <formula>NOT(ISERROR(SEARCH("09.00 – 15.00",DB7)))</formula>
    </cfRule>
    <cfRule type="containsText" dxfId="34490" priority="771" operator="containsText" text="12:30">
      <formula>NOT(ISERROR(SEARCH("12:30",DB7)))</formula>
    </cfRule>
    <cfRule type="containsText" dxfId="34489" priority="772" operator="containsText" text="13:30">
      <formula>NOT(ISERROR(SEARCH("13:30",DB7)))</formula>
    </cfRule>
    <cfRule type="containsText" dxfId="34488" priority="773" operator="containsText" text="FESTIVITÁ">
      <formula>NOT(ISERROR(SEARCH("FESTIVITÁ",DB7)))</formula>
    </cfRule>
    <cfRule type="cellIs" dxfId="34487" priority="774" operator="equal">
      <formula>"DOMENICA"</formula>
    </cfRule>
  </conditionalFormatting>
  <conditionalFormatting sqref="DB7:DB12">
    <cfRule type="iconSet" priority="757">
      <iconSet iconSet="3Symbols2">
        <cfvo type="percent" val="0"/>
        <cfvo type="percent" val="0"/>
        <cfvo type="formula" val="TODAY()" gte="0"/>
      </iconSet>
    </cfRule>
  </conditionalFormatting>
  <conditionalFormatting sqref="DD7:DD12">
    <cfRule type="containsText" dxfId="34486" priority="740" operator="containsText" text="08.30 – 14.30">
      <formula>NOT(ISERROR(SEARCH("08.30 – 14.30",DD7)))</formula>
    </cfRule>
    <cfRule type="containsText" dxfId="34485" priority="741" operator="containsText" text="09:30 – 18.30">
      <formula>NOT(ISERROR(SEARCH("09:30 – 18.30",DD7)))</formula>
    </cfRule>
    <cfRule type="containsText" dxfId="34484" priority="742" operator="containsText" text="10.30 – 18.30">
      <formula>NOT(ISERROR(SEARCH("10.30 – 18.30",DD7)))</formula>
    </cfRule>
    <cfRule type="containsText" dxfId="34483" priority="743" operator="containsText" text="09.30 – 18.30">
      <formula>NOT(ISERROR(SEARCH("09.30 – 18.30",DD7)))</formula>
    </cfRule>
    <cfRule type="containsText" dxfId="34482" priority="744" operator="containsText" text="09.00 – 13:00">
      <formula>NOT(ISERROR(SEARCH("09.00 – 13:00",DD7)))</formula>
    </cfRule>
    <cfRule type="containsText" dxfId="34481" priority="745" operator="containsText" text="08.30 – 16.30">
      <formula>NOT(ISERROR(SEARCH("08.30 – 16.30",DD7)))</formula>
    </cfRule>
    <cfRule type="containsText" dxfId="34480" priority="746" operator="containsText" text="08:30 – 17.30">
      <formula>NOT(ISERROR(SEARCH("08:30 – 17.30",DD7)))</formula>
    </cfRule>
    <cfRule type="containsText" dxfId="34479" priority="747" operator="containsText" text="08.30 – 17.30">
      <formula>NOT(ISERROR(SEARCH("08.30 – 17.30",DD7)))</formula>
    </cfRule>
    <cfRule type="containsText" dxfId="34478" priority="748" operator="containsText" text="09.00 – 18.00">
      <formula>NOT(ISERROR(SEARCH("09.00 – 18.00",DD7)))</formula>
    </cfRule>
    <cfRule type="containsText" dxfId="34477" priority="749" operator="containsText" text="09.00 – 13.00">
      <formula>NOT(ISERROR(SEARCH("09.00 – 13.00",DD7)))</formula>
    </cfRule>
    <cfRule type="containsText" dxfId="34476" priority="750" operator="containsText" text="11.30 – 19.30">
      <formula>NOT(ISERROR(SEARCH("11.30 – 19.30",DD7)))</formula>
    </cfRule>
    <cfRule type="containsText" dxfId="34475" priority="751" operator="containsText" text="10.30 – 19.30">
      <formula>NOT(ISERROR(SEARCH("10.30 – 19.30",DD7)))</formula>
    </cfRule>
    <cfRule type="containsText" dxfId="34474" priority="752" operator="containsText" text="09.00 – 15.00">
      <formula>NOT(ISERROR(SEARCH("09.00 – 15.00",DD7)))</formula>
    </cfRule>
    <cfRule type="containsText" dxfId="34473" priority="753" operator="containsText" text="12:30">
      <formula>NOT(ISERROR(SEARCH("12:30",DD7)))</formula>
    </cfRule>
    <cfRule type="containsText" dxfId="34472" priority="754" operator="containsText" text="13:30">
      <formula>NOT(ISERROR(SEARCH("13:30",DD7)))</formula>
    </cfRule>
    <cfRule type="containsText" dxfId="34471" priority="755" operator="containsText" text="FESTIVITÁ">
      <formula>NOT(ISERROR(SEARCH("FESTIVITÁ",DD7)))</formula>
    </cfRule>
    <cfRule type="cellIs" dxfId="34470" priority="756" operator="equal">
      <formula>"DOMENICA"</formula>
    </cfRule>
  </conditionalFormatting>
  <conditionalFormatting sqref="DD7:DD12">
    <cfRule type="iconSet" priority="739">
      <iconSet iconSet="3Symbols2">
        <cfvo type="percent" val="0"/>
        <cfvo type="percent" val="0"/>
        <cfvo type="formula" val="TODAY()" gte="0"/>
      </iconSet>
    </cfRule>
  </conditionalFormatting>
  <conditionalFormatting sqref="DF7:DF12">
    <cfRule type="containsText" dxfId="34469" priority="722" operator="containsText" text="08.30 – 14.30">
      <formula>NOT(ISERROR(SEARCH("08.30 – 14.30",DF7)))</formula>
    </cfRule>
    <cfRule type="containsText" dxfId="34468" priority="723" operator="containsText" text="09:30 – 18.30">
      <formula>NOT(ISERROR(SEARCH("09:30 – 18.30",DF7)))</formula>
    </cfRule>
    <cfRule type="containsText" dxfId="34467" priority="724" operator="containsText" text="10.30 – 18.30">
      <formula>NOT(ISERROR(SEARCH("10.30 – 18.30",DF7)))</formula>
    </cfRule>
    <cfRule type="containsText" dxfId="34466" priority="725" operator="containsText" text="09.30 – 18.30">
      <formula>NOT(ISERROR(SEARCH("09.30 – 18.30",DF7)))</formula>
    </cfRule>
    <cfRule type="containsText" dxfId="34465" priority="726" operator="containsText" text="09.00 – 13:00">
      <formula>NOT(ISERROR(SEARCH("09.00 – 13:00",DF7)))</formula>
    </cfRule>
    <cfRule type="containsText" dxfId="34464" priority="727" operator="containsText" text="08.30 – 16.30">
      <formula>NOT(ISERROR(SEARCH("08.30 – 16.30",DF7)))</formula>
    </cfRule>
    <cfRule type="containsText" dxfId="34463" priority="728" operator="containsText" text="08:30 – 17.30">
      <formula>NOT(ISERROR(SEARCH("08:30 – 17.30",DF7)))</formula>
    </cfRule>
    <cfRule type="containsText" dxfId="34462" priority="729" operator="containsText" text="08.30 – 17.30">
      <formula>NOT(ISERROR(SEARCH("08.30 – 17.30",DF7)))</formula>
    </cfRule>
    <cfRule type="containsText" dxfId="34461" priority="730" operator="containsText" text="09.00 – 18.00">
      <formula>NOT(ISERROR(SEARCH("09.00 – 18.00",DF7)))</formula>
    </cfRule>
    <cfRule type="containsText" dxfId="34460" priority="731" operator="containsText" text="09.00 – 13.00">
      <formula>NOT(ISERROR(SEARCH("09.00 – 13.00",DF7)))</formula>
    </cfRule>
    <cfRule type="containsText" dxfId="34459" priority="732" operator="containsText" text="11.30 – 19.30">
      <formula>NOT(ISERROR(SEARCH("11.30 – 19.30",DF7)))</formula>
    </cfRule>
    <cfRule type="containsText" dxfId="34458" priority="733" operator="containsText" text="10.30 – 19.30">
      <formula>NOT(ISERROR(SEARCH("10.30 – 19.30",DF7)))</formula>
    </cfRule>
    <cfRule type="containsText" dxfId="34457" priority="734" operator="containsText" text="09.00 – 15.00">
      <formula>NOT(ISERROR(SEARCH("09.00 – 15.00",DF7)))</formula>
    </cfRule>
    <cfRule type="containsText" dxfId="34456" priority="735" operator="containsText" text="12:30">
      <formula>NOT(ISERROR(SEARCH("12:30",DF7)))</formula>
    </cfRule>
    <cfRule type="containsText" dxfId="34455" priority="736" operator="containsText" text="13:30">
      <formula>NOT(ISERROR(SEARCH("13:30",DF7)))</formula>
    </cfRule>
    <cfRule type="containsText" dxfId="34454" priority="737" operator="containsText" text="FESTIVITÁ">
      <formula>NOT(ISERROR(SEARCH("FESTIVITÁ",DF7)))</formula>
    </cfRule>
    <cfRule type="cellIs" dxfId="34453" priority="738" operator="equal">
      <formula>"DOMENICA"</formula>
    </cfRule>
  </conditionalFormatting>
  <conditionalFormatting sqref="DF7:DF12">
    <cfRule type="iconSet" priority="721">
      <iconSet iconSet="3Symbols2">
        <cfvo type="percent" val="0"/>
        <cfvo type="percent" val="0"/>
        <cfvo type="formula" val="TODAY()" gte="0"/>
      </iconSet>
    </cfRule>
  </conditionalFormatting>
  <conditionalFormatting sqref="DH7:DH12">
    <cfRule type="containsText" dxfId="34452" priority="704" operator="containsText" text="08.30 – 14.30">
      <formula>NOT(ISERROR(SEARCH("08.30 – 14.30",DH7)))</formula>
    </cfRule>
    <cfRule type="containsText" dxfId="34451" priority="705" operator="containsText" text="09:30 – 18.30">
      <formula>NOT(ISERROR(SEARCH("09:30 – 18.30",DH7)))</formula>
    </cfRule>
    <cfRule type="containsText" dxfId="34450" priority="706" operator="containsText" text="10.30 – 18.30">
      <formula>NOT(ISERROR(SEARCH("10.30 – 18.30",DH7)))</formula>
    </cfRule>
    <cfRule type="containsText" dxfId="34449" priority="707" operator="containsText" text="09.30 – 18.30">
      <formula>NOT(ISERROR(SEARCH("09.30 – 18.30",DH7)))</formula>
    </cfRule>
    <cfRule type="containsText" dxfId="34448" priority="708" operator="containsText" text="09.00 – 13:00">
      <formula>NOT(ISERROR(SEARCH("09.00 – 13:00",DH7)))</formula>
    </cfRule>
    <cfRule type="containsText" dxfId="34447" priority="709" operator="containsText" text="08.30 – 16.30">
      <formula>NOT(ISERROR(SEARCH("08.30 – 16.30",DH7)))</formula>
    </cfRule>
    <cfRule type="containsText" dxfId="34446" priority="710" operator="containsText" text="08:30 – 17.30">
      <formula>NOT(ISERROR(SEARCH("08:30 – 17.30",DH7)))</formula>
    </cfRule>
    <cfRule type="containsText" dxfId="34445" priority="711" operator="containsText" text="08.30 – 17.30">
      <formula>NOT(ISERROR(SEARCH("08.30 – 17.30",DH7)))</formula>
    </cfRule>
    <cfRule type="containsText" dxfId="34444" priority="712" operator="containsText" text="09.00 – 18.00">
      <formula>NOT(ISERROR(SEARCH("09.00 – 18.00",DH7)))</formula>
    </cfRule>
    <cfRule type="containsText" dxfId="34443" priority="713" operator="containsText" text="09.00 – 13.00">
      <formula>NOT(ISERROR(SEARCH("09.00 – 13.00",DH7)))</formula>
    </cfRule>
    <cfRule type="containsText" dxfId="34442" priority="714" operator="containsText" text="11.30 – 19.30">
      <formula>NOT(ISERROR(SEARCH("11.30 – 19.30",DH7)))</formula>
    </cfRule>
    <cfRule type="containsText" dxfId="34441" priority="715" operator="containsText" text="10.30 – 19.30">
      <formula>NOT(ISERROR(SEARCH("10.30 – 19.30",DH7)))</formula>
    </cfRule>
    <cfRule type="containsText" dxfId="34440" priority="716" operator="containsText" text="09.00 – 15.00">
      <formula>NOT(ISERROR(SEARCH("09.00 – 15.00",DH7)))</formula>
    </cfRule>
    <cfRule type="containsText" dxfId="34439" priority="717" operator="containsText" text="12:30">
      <formula>NOT(ISERROR(SEARCH("12:30",DH7)))</formula>
    </cfRule>
    <cfRule type="containsText" dxfId="34438" priority="718" operator="containsText" text="13:30">
      <formula>NOT(ISERROR(SEARCH("13:30",DH7)))</formula>
    </cfRule>
    <cfRule type="containsText" dxfId="34437" priority="719" operator="containsText" text="FESTIVITÁ">
      <formula>NOT(ISERROR(SEARCH("FESTIVITÁ",DH7)))</formula>
    </cfRule>
    <cfRule type="cellIs" dxfId="34436" priority="720" operator="equal">
      <formula>"DOMENICA"</formula>
    </cfRule>
  </conditionalFormatting>
  <conditionalFormatting sqref="DH7:DH12">
    <cfRule type="iconSet" priority="703">
      <iconSet iconSet="3Symbols2">
        <cfvo type="percent" val="0"/>
        <cfvo type="percent" val="0"/>
        <cfvo type="formula" val="TODAY()" gte="0"/>
      </iconSet>
    </cfRule>
  </conditionalFormatting>
  <conditionalFormatting sqref="DJ7:DJ12">
    <cfRule type="containsText" dxfId="34435" priority="686" operator="containsText" text="08.30 – 14.30">
      <formula>NOT(ISERROR(SEARCH("08.30 – 14.30",DJ7)))</formula>
    </cfRule>
    <cfRule type="containsText" dxfId="34434" priority="687" operator="containsText" text="09:30 – 18.30">
      <formula>NOT(ISERROR(SEARCH("09:30 – 18.30",DJ7)))</formula>
    </cfRule>
    <cfRule type="containsText" dxfId="34433" priority="688" operator="containsText" text="10.30 – 18.30">
      <formula>NOT(ISERROR(SEARCH("10.30 – 18.30",DJ7)))</formula>
    </cfRule>
    <cfRule type="containsText" dxfId="34432" priority="689" operator="containsText" text="09.30 – 18.30">
      <formula>NOT(ISERROR(SEARCH("09.30 – 18.30",DJ7)))</formula>
    </cfRule>
    <cfRule type="containsText" dxfId="34431" priority="690" operator="containsText" text="09.00 – 13:00">
      <formula>NOT(ISERROR(SEARCH("09.00 – 13:00",DJ7)))</formula>
    </cfRule>
    <cfRule type="containsText" dxfId="34430" priority="691" operator="containsText" text="08.30 – 16.30">
      <formula>NOT(ISERROR(SEARCH("08.30 – 16.30",DJ7)))</formula>
    </cfRule>
    <cfRule type="containsText" dxfId="34429" priority="692" operator="containsText" text="08:30 – 17.30">
      <formula>NOT(ISERROR(SEARCH("08:30 – 17.30",DJ7)))</formula>
    </cfRule>
    <cfRule type="containsText" dxfId="34428" priority="693" operator="containsText" text="08.30 – 17.30">
      <formula>NOT(ISERROR(SEARCH("08.30 – 17.30",DJ7)))</formula>
    </cfRule>
    <cfRule type="containsText" dxfId="34427" priority="694" operator="containsText" text="09.00 – 18.00">
      <formula>NOT(ISERROR(SEARCH("09.00 – 18.00",DJ7)))</formula>
    </cfRule>
    <cfRule type="containsText" dxfId="34426" priority="695" operator="containsText" text="09.00 – 13.00">
      <formula>NOT(ISERROR(SEARCH("09.00 – 13.00",DJ7)))</formula>
    </cfRule>
    <cfRule type="containsText" dxfId="34425" priority="696" operator="containsText" text="11.30 – 19.30">
      <formula>NOT(ISERROR(SEARCH("11.30 – 19.30",DJ7)))</formula>
    </cfRule>
    <cfRule type="containsText" dxfId="34424" priority="697" operator="containsText" text="10.30 – 19.30">
      <formula>NOT(ISERROR(SEARCH("10.30 – 19.30",DJ7)))</formula>
    </cfRule>
    <cfRule type="containsText" dxfId="34423" priority="698" operator="containsText" text="09.00 – 15.00">
      <formula>NOT(ISERROR(SEARCH("09.00 – 15.00",DJ7)))</formula>
    </cfRule>
    <cfRule type="containsText" dxfId="34422" priority="699" operator="containsText" text="12:30">
      <formula>NOT(ISERROR(SEARCH("12:30",DJ7)))</formula>
    </cfRule>
    <cfRule type="containsText" dxfId="34421" priority="700" operator="containsText" text="13:30">
      <formula>NOT(ISERROR(SEARCH("13:30",DJ7)))</formula>
    </cfRule>
    <cfRule type="containsText" dxfId="34420" priority="701" operator="containsText" text="FESTIVITÁ">
      <formula>NOT(ISERROR(SEARCH("FESTIVITÁ",DJ7)))</formula>
    </cfRule>
    <cfRule type="cellIs" dxfId="34419" priority="702" operator="equal">
      <formula>"DOMENICA"</formula>
    </cfRule>
  </conditionalFormatting>
  <conditionalFormatting sqref="DJ7:DJ12">
    <cfRule type="iconSet" priority="685">
      <iconSet iconSet="3Symbols2">
        <cfvo type="percent" val="0"/>
        <cfvo type="percent" val="0"/>
        <cfvo type="formula" val="TODAY()" gte="0"/>
      </iconSet>
    </cfRule>
  </conditionalFormatting>
  <conditionalFormatting sqref="DL7:DL12">
    <cfRule type="containsText" dxfId="34418" priority="668" operator="containsText" text="08.30 – 14.30">
      <formula>NOT(ISERROR(SEARCH("08.30 – 14.30",DL7)))</formula>
    </cfRule>
    <cfRule type="containsText" dxfId="34417" priority="669" operator="containsText" text="09:30 – 18.30">
      <formula>NOT(ISERROR(SEARCH("09:30 – 18.30",DL7)))</formula>
    </cfRule>
    <cfRule type="containsText" dxfId="34416" priority="670" operator="containsText" text="10.30 – 18.30">
      <formula>NOT(ISERROR(SEARCH("10.30 – 18.30",DL7)))</formula>
    </cfRule>
    <cfRule type="containsText" dxfId="34415" priority="671" operator="containsText" text="09.30 – 18.30">
      <formula>NOT(ISERROR(SEARCH("09.30 – 18.30",DL7)))</formula>
    </cfRule>
    <cfRule type="containsText" dxfId="34414" priority="672" operator="containsText" text="09.00 – 13:00">
      <formula>NOT(ISERROR(SEARCH("09.00 – 13:00",DL7)))</formula>
    </cfRule>
    <cfRule type="containsText" dxfId="34413" priority="673" operator="containsText" text="08.30 – 16.30">
      <formula>NOT(ISERROR(SEARCH("08.30 – 16.30",DL7)))</formula>
    </cfRule>
    <cfRule type="containsText" dxfId="34412" priority="674" operator="containsText" text="08:30 – 17.30">
      <formula>NOT(ISERROR(SEARCH("08:30 – 17.30",DL7)))</formula>
    </cfRule>
    <cfRule type="containsText" dxfId="34411" priority="675" operator="containsText" text="08.30 – 17.30">
      <formula>NOT(ISERROR(SEARCH("08.30 – 17.30",DL7)))</formula>
    </cfRule>
    <cfRule type="containsText" dxfId="34410" priority="676" operator="containsText" text="09.00 – 18.00">
      <formula>NOT(ISERROR(SEARCH("09.00 – 18.00",DL7)))</formula>
    </cfRule>
    <cfRule type="containsText" dxfId="34409" priority="677" operator="containsText" text="09.00 – 13.00">
      <formula>NOT(ISERROR(SEARCH("09.00 – 13.00",DL7)))</formula>
    </cfRule>
    <cfRule type="containsText" dxfId="34408" priority="678" operator="containsText" text="11.30 – 19.30">
      <formula>NOT(ISERROR(SEARCH("11.30 – 19.30",DL7)))</formula>
    </cfRule>
    <cfRule type="containsText" dxfId="34407" priority="679" operator="containsText" text="10.30 – 19.30">
      <formula>NOT(ISERROR(SEARCH("10.30 – 19.30",DL7)))</formula>
    </cfRule>
    <cfRule type="containsText" dxfId="34406" priority="680" operator="containsText" text="09.00 – 15.00">
      <formula>NOT(ISERROR(SEARCH("09.00 – 15.00",DL7)))</formula>
    </cfRule>
    <cfRule type="containsText" dxfId="34405" priority="681" operator="containsText" text="12:30">
      <formula>NOT(ISERROR(SEARCH("12:30",DL7)))</formula>
    </cfRule>
    <cfRule type="containsText" dxfId="34404" priority="682" operator="containsText" text="13:30">
      <formula>NOT(ISERROR(SEARCH("13:30",DL7)))</formula>
    </cfRule>
    <cfRule type="containsText" dxfId="34403" priority="683" operator="containsText" text="FESTIVITÁ">
      <formula>NOT(ISERROR(SEARCH("FESTIVITÁ",DL7)))</formula>
    </cfRule>
    <cfRule type="cellIs" dxfId="34402" priority="684" operator="equal">
      <formula>"DOMENICA"</formula>
    </cfRule>
  </conditionalFormatting>
  <conditionalFormatting sqref="DL7:DL12">
    <cfRule type="iconSet" priority="667">
      <iconSet iconSet="3Symbols2">
        <cfvo type="percent" val="0"/>
        <cfvo type="percent" val="0"/>
        <cfvo type="formula" val="TODAY()" gte="0"/>
      </iconSet>
    </cfRule>
  </conditionalFormatting>
  <conditionalFormatting sqref="DN7:DN12">
    <cfRule type="containsText" dxfId="34401" priority="650" operator="containsText" text="08.30 – 14.30">
      <formula>NOT(ISERROR(SEARCH("08.30 – 14.30",DN7)))</formula>
    </cfRule>
    <cfRule type="containsText" dxfId="34400" priority="651" operator="containsText" text="09:30 – 18.30">
      <formula>NOT(ISERROR(SEARCH("09:30 – 18.30",DN7)))</formula>
    </cfRule>
    <cfRule type="containsText" dxfId="34399" priority="652" operator="containsText" text="10.30 – 18.30">
      <formula>NOT(ISERROR(SEARCH("10.30 – 18.30",DN7)))</formula>
    </cfRule>
    <cfRule type="containsText" dxfId="34398" priority="653" operator="containsText" text="09.30 – 18.30">
      <formula>NOT(ISERROR(SEARCH("09.30 – 18.30",DN7)))</formula>
    </cfRule>
    <cfRule type="containsText" dxfId="34397" priority="654" operator="containsText" text="09.00 – 13:00">
      <formula>NOT(ISERROR(SEARCH("09.00 – 13:00",DN7)))</formula>
    </cfRule>
    <cfRule type="containsText" dxfId="34396" priority="655" operator="containsText" text="08.30 – 16.30">
      <formula>NOT(ISERROR(SEARCH("08.30 – 16.30",DN7)))</formula>
    </cfRule>
    <cfRule type="containsText" dxfId="34395" priority="656" operator="containsText" text="08:30 – 17.30">
      <formula>NOT(ISERROR(SEARCH("08:30 – 17.30",DN7)))</formula>
    </cfRule>
    <cfRule type="containsText" dxfId="34394" priority="657" operator="containsText" text="08.30 – 17.30">
      <formula>NOT(ISERROR(SEARCH("08.30 – 17.30",DN7)))</formula>
    </cfRule>
    <cfRule type="containsText" dxfId="34393" priority="658" operator="containsText" text="09.00 – 18.00">
      <formula>NOT(ISERROR(SEARCH("09.00 – 18.00",DN7)))</formula>
    </cfRule>
    <cfRule type="containsText" dxfId="34392" priority="659" operator="containsText" text="09.00 – 13.00">
      <formula>NOT(ISERROR(SEARCH("09.00 – 13.00",DN7)))</formula>
    </cfRule>
    <cfRule type="containsText" dxfId="34391" priority="660" operator="containsText" text="11.30 – 19.30">
      <formula>NOT(ISERROR(SEARCH("11.30 – 19.30",DN7)))</formula>
    </cfRule>
    <cfRule type="containsText" dxfId="34390" priority="661" operator="containsText" text="10.30 – 19.30">
      <formula>NOT(ISERROR(SEARCH("10.30 – 19.30",DN7)))</formula>
    </cfRule>
    <cfRule type="containsText" dxfId="34389" priority="662" operator="containsText" text="09.00 – 15.00">
      <formula>NOT(ISERROR(SEARCH("09.00 – 15.00",DN7)))</formula>
    </cfRule>
    <cfRule type="containsText" dxfId="34388" priority="663" operator="containsText" text="12:30">
      <formula>NOT(ISERROR(SEARCH("12:30",DN7)))</formula>
    </cfRule>
    <cfRule type="containsText" dxfId="34387" priority="664" operator="containsText" text="13:30">
      <formula>NOT(ISERROR(SEARCH("13:30",DN7)))</formula>
    </cfRule>
    <cfRule type="containsText" dxfId="34386" priority="665" operator="containsText" text="FESTIVITÁ">
      <formula>NOT(ISERROR(SEARCH("FESTIVITÁ",DN7)))</formula>
    </cfRule>
    <cfRule type="cellIs" dxfId="34385" priority="666" operator="equal">
      <formula>"DOMENICA"</formula>
    </cfRule>
  </conditionalFormatting>
  <conditionalFormatting sqref="DN7:DN12">
    <cfRule type="iconSet" priority="649">
      <iconSet iconSet="3Symbols2">
        <cfvo type="percent" val="0"/>
        <cfvo type="percent" val="0"/>
        <cfvo type="formula" val="TODAY()" gte="0"/>
      </iconSet>
    </cfRule>
  </conditionalFormatting>
  <conditionalFormatting sqref="DN16:DN21">
    <cfRule type="containsText" dxfId="34384" priority="632" operator="containsText" text="08.30 – 14.30">
      <formula>NOT(ISERROR(SEARCH("08.30 – 14.30",DN16)))</formula>
    </cfRule>
    <cfRule type="containsText" dxfId="34383" priority="633" operator="containsText" text="09:30 – 18.30">
      <formula>NOT(ISERROR(SEARCH("09:30 – 18.30",DN16)))</formula>
    </cfRule>
    <cfRule type="containsText" dxfId="34382" priority="634" operator="containsText" text="10.30 – 18.30">
      <formula>NOT(ISERROR(SEARCH("10.30 – 18.30",DN16)))</formula>
    </cfRule>
    <cfRule type="containsText" dxfId="34381" priority="635" operator="containsText" text="09.30 – 18.30">
      <formula>NOT(ISERROR(SEARCH("09.30 – 18.30",DN16)))</formula>
    </cfRule>
    <cfRule type="containsText" dxfId="34380" priority="636" operator="containsText" text="09.00 – 13:00">
      <formula>NOT(ISERROR(SEARCH("09.00 – 13:00",DN16)))</formula>
    </cfRule>
    <cfRule type="containsText" dxfId="34379" priority="637" operator="containsText" text="08.30 – 16.30">
      <formula>NOT(ISERROR(SEARCH("08.30 – 16.30",DN16)))</formula>
    </cfRule>
    <cfRule type="containsText" dxfId="34378" priority="638" operator="containsText" text="08:30 – 17.30">
      <formula>NOT(ISERROR(SEARCH("08:30 – 17.30",DN16)))</formula>
    </cfRule>
    <cfRule type="containsText" dxfId="34377" priority="639" operator="containsText" text="08.30 – 17.30">
      <formula>NOT(ISERROR(SEARCH("08.30 – 17.30",DN16)))</formula>
    </cfRule>
    <cfRule type="containsText" dxfId="34376" priority="640" operator="containsText" text="09.00 – 18.00">
      <formula>NOT(ISERROR(SEARCH("09.00 – 18.00",DN16)))</formula>
    </cfRule>
    <cfRule type="containsText" dxfId="34375" priority="641" operator="containsText" text="09.00 – 13.00">
      <formula>NOT(ISERROR(SEARCH("09.00 – 13.00",DN16)))</formula>
    </cfRule>
    <cfRule type="containsText" dxfId="34374" priority="642" operator="containsText" text="11.30 – 19.30">
      <formula>NOT(ISERROR(SEARCH("11.30 – 19.30",DN16)))</formula>
    </cfRule>
    <cfRule type="containsText" dxfId="34373" priority="643" operator="containsText" text="10.30 – 19.30">
      <formula>NOT(ISERROR(SEARCH("10.30 – 19.30",DN16)))</formula>
    </cfRule>
    <cfRule type="containsText" dxfId="34372" priority="644" operator="containsText" text="09.00 – 15.00">
      <formula>NOT(ISERROR(SEARCH("09.00 – 15.00",DN16)))</formula>
    </cfRule>
    <cfRule type="containsText" dxfId="34371" priority="645" operator="containsText" text="12:30">
      <formula>NOT(ISERROR(SEARCH("12:30",DN16)))</formula>
    </cfRule>
    <cfRule type="containsText" dxfId="34370" priority="646" operator="containsText" text="13:30">
      <formula>NOT(ISERROR(SEARCH("13:30",DN16)))</formula>
    </cfRule>
    <cfRule type="containsText" dxfId="34369" priority="647" operator="containsText" text="FESTIVITÁ">
      <formula>NOT(ISERROR(SEARCH("FESTIVITÁ",DN16)))</formula>
    </cfRule>
    <cfRule type="cellIs" dxfId="34368" priority="648" operator="equal">
      <formula>"DOMENICA"</formula>
    </cfRule>
  </conditionalFormatting>
  <conditionalFormatting sqref="DN16:DN21">
    <cfRule type="iconSet" priority="631">
      <iconSet iconSet="3Symbols2">
        <cfvo type="percent" val="0"/>
        <cfvo type="percent" val="0"/>
        <cfvo type="formula" val="TODAY()" gte="0"/>
      </iconSet>
    </cfRule>
  </conditionalFormatting>
  <conditionalFormatting sqref="DL16:DL21">
    <cfRule type="containsText" dxfId="34367" priority="614" operator="containsText" text="08.30 – 14.30">
      <formula>NOT(ISERROR(SEARCH("08.30 – 14.30",DL16)))</formula>
    </cfRule>
    <cfRule type="containsText" dxfId="34366" priority="615" operator="containsText" text="09:30 – 18.30">
      <formula>NOT(ISERROR(SEARCH("09:30 – 18.30",DL16)))</formula>
    </cfRule>
    <cfRule type="containsText" dxfId="34365" priority="616" operator="containsText" text="10.30 – 18.30">
      <formula>NOT(ISERROR(SEARCH("10.30 – 18.30",DL16)))</formula>
    </cfRule>
    <cfRule type="containsText" dxfId="34364" priority="617" operator="containsText" text="09.30 – 18.30">
      <formula>NOT(ISERROR(SEARCH("09.30 – 18.30",DL16)))</formula>
    </cfRule>
    <cfRule type="containsText" dxfId="34363" priority="618" operator="containsText" text="09.00 – 13:00">
      <formula>NOT(ISERROR(SEARCH("09.00 – 13:00",DL16)))</formula>
    </cfRule>
    <cfRule type="containsText" dxfId="34362" priority="619" operator="containsText" text="08.30 – 16.30">
      <formula>NOT(ISERROR(SEARCH("08.30 – 16.30",DL16)))</formula>
    </cfRule>
    <cfRule type="containsText" dxfId="34361" priority="620" operator="containsText" text="08:30 – 17.30">
      <formula>NOT(ISERROR(SEARCH("08:30 – 17.30",DL16)))</formula>
    </cfRule>
    <cfRule type="containsText" dxfId="34360" priority="621" operator="containsText" text="08.30 – 17.30">
      <formula>NOT(ISERROR(SEARCH("08.30 – 17.30",DL16)))</formula>
    </cfRule>
    <cfRule type="containsText" dxfId="34359" priority="622" operator="containsText" text="09.00 – 18.00">
      <formula>NOT(ISERROR(SEARCH("09.00 – 18.00",DL16)))</formula>
    </cfRule>
    <cfRule type="containsText" dxfId="34358" priority="623" operator="containsText" text="09.00 – 13.00">
      <formula>NOT(ISERROR(SEARCH("09.00 – 13.00",DL16)))</formula>
    </cfRule>
    <cfRule type="containsText" dxfId="34357" priority="624" operator="containsText" text="11.30 – 19.30">
      <formula>NOT(ISERROR(SEARCH("11.30 – 19.30",DL16)))</formula>
    </cfRule>
    <cfRule type="containsText" dxfId="34356" priority="625" operator="containsText" text="10.30 – 19.30">
      <formula>NOT(ISERROR(SEARCH("10.30 – 19.30",DL16)))</formula>
    </cfRule>
    <cfRule type="containsText" dxfId="34355" priority="626" operator="containsText" text="09.00 – 15.00">
      <formula>NOT(ISERROR(SEARCH("09.00 – 15.00",DL16)))</formula>
    </cfRule>
    <cfRule type="containsText" dxfId="34354" priority="627" operator="containsText" text="12:30">
      <formula>NOT(ISERROR(SEARCH("12:30",DL16)))</formula>
    </cfRule>
    <cfRule type="containsText" dxfId="34353" priority="628" operator="containsText" text="13:30">
      <formula>NOT(ISERROR(SEARCH("13:30",DL16)))</formula>
    </cfRule>
    <cfRule type="containsText" dxfId="34352" priority="629" operator="containsText" text="FESTIVITÁ">
      <formula>NOT(ISERROR(SEARCH("FESTIVITÁ",DL16)))</formula>
    </cfRule>
    <cfRule type="cellIs" dxfId="34351" priority="630" operator="equal">
      <formula>"DOMENICA"</formula>
    </cfRule>
  </conditionalFormatting>
  <conditionalFormatting sqref="DL16:DL21">
    <cfRule type="iconSet" priority="613">
      <iconSet iconSet="3Symbols2">
        <cfvo type="percent" val="0"/>
        <cfvo type="percent" val="0"/>
        <cfvo type="formula" val="TODAY()" gte="0"/>
      </iconSet>
    </cfRule>
  </conditionalFormatting>
  <conditionalFormatting sqref="DJ16:DJ21">
    <cfRule type="containsText" dxfId="34350" priority="596" operator="containsText" text="08.30 – 14.30">
      <formula>NOT(ISERROR(SEARCH("08.30 – 14.30",DJ16)))</formula>
    </cfRule>
    <cfRule type="containsText" dxfId="34349" priority="597" operator="containsText" text="09:30 – 18.30">
      <formula>NOT(ISERROR(SEARCH("09:30 – 18.30",DJ16)))</formula>
    </cfRule>
    <cfRule type="containsText" dxfId="34348" priority="598" operator="containsText" text="10.30 – 18.30">
      <formula>NOT(ISERROR(SEARCH("10.30 – 18.30",DJ16)))</formula>
    </cfRule>
    <cfRule type="containsText" dxfId="34347" priority="599" operator="containsText" text="09.30 – 18.30">
      <formula>NOT(ISERROR(SEARCH("09.30 – 18.30",DJ16)))</formula>
    </cfRule>
    <cfRule type="containsText" dxfId="34346" priority="600" operator="containsText" text="09.00 – 13:00">
      <formula>NOT(ISERROR(SEARCH("09.00 – 13:00",DJ16)))</formula>
    </cfRule>
    <cfRule type="containsText" dxfId="34345" priority="601" operator="containsText" text="08.30 – 16.30">
      <formula>NOT(ISERROR(SEARCH("08.30 – 16.30",DJ16)))</formula>
    </cfRule>
    <cfRule type="containsText" dxfId="34344" priority="602" operator="containsText" text="08:30 – 17.30">
      <formula>NOT(ISERROR(SEARCH("08:30 – 17.30",DJ16)))</formula>
    </cfRule>
    <cfRule type="containsText" dxfId="34343" priority="603" operator="containsText" text="08.30 – 17.30">
      <formula>NOT(ISERROR(SEARCH("08.30 – 17.30",DJ16)))</formula>
    </cfRule>
    <cfRule type="containsText" dxfId="34342" priority="604" operator="containsText" text="09.00 – 18.00">
      <formula>NOT(ISERROR(SEARCH("09.00 – 18.00",DJ16)))</formula>
    </cfRule>
    <cfRule type="containsText" dxfId="34341" priority="605" operator="containsText" text="09.00 – 13.00">
      <formula>NOT(ISERROR(SEARCH("09.00 – 13.00",DJ16)))</formula>
    </cfRule>
    <cfRule type="containsText" dxfId="34340" priority="606" operator="containsText" text="11.30 – 19.30">
      <formula>NOT(ISERROR(SEARCH("11.30 – 19.30",DJ16)))</formula>
    </cfRule>
    <cfRule type="containsText" dxfId="34339" priority="607" operator="containsText" text="10.30 – 19.30">
      <formula>NOT(ISERROR(SEARCH("10.30 – 19.30",DJ16)))</formula>
    </cfRule>
    <cfRule type="containsText" dxfId="34338" priority="608" operator="containsText" text="09.00 – 15.00">
      <formula>NOT(ISERROR(SEARCH("09.00 – 15.00",DJ16)))</formula>
    </cfRule>
    <cfRule type="containsText" dxfId="34337" priority="609" operator="containsText" text="12:30">
      <formula>NOT(ISERROR(SEARCH("12:30",DJ16)))</formula>
    </cfRule>
    <cfRule type="containsText" dxfId="34336" priority="610" operator="containsText" text="13:30">
      <formula>NOT(ISERROR(SEARCH("13:30",DJ16)))</formula>
    </cfRule>
    <cfRule type="containsText" dxfId="34335" priority="611" operator="containsText" text="FESTIVITÁ">
      <formula>NOT(ISERROR(SEARCH("FESTIVITÁ",DJ16)))</formula>
    </cfRule>
    <cfRule type="cellIs" dxfId="34334" priority="612" operator="equal">
      <formula>"DOMENICA"</formula>
    </cfRule>
  </conditionalFormatting>
  <conditionalFormatting sqref="DJ16:DJ21">
    <cfRule type="iconSet" priority="595">
      <iconSet iconSet="3Symbols2">
        <cfvo type="percent" val="0"/>
        <cfvo type="percent" val="0"/>
        <cfvo type="formula" val="TODAY()" gte="0"/>
      </iconSet>
    </cfRule>
  </conditionalFormatting>
  <conditionalFormatting sqref="DH16:DH21">
    <cfRule type="containsText" dxfId="34333" priority="578" operator="containsText" text="08.30 – 14.30">
      <formula>NOT(ISERROR(SEARCH("08.30 – 14.30",DH16)))</formula>
    </cfRule>
    <cfRule type="containsText" dxfId="34332" priority="579" operator="containsText" text="09:30 – 18.30">
      <formula>NOT(ISERROR(SEARCH("09:30 – 18.30",DH16)))</formula>
    </cfRule>
    <cfRule type="containsText" dxfId="34331" priority="580" operator="containsText" text="10.30 – 18.30">
      <formula>NOT(ISERROR(SEARCH("10.30 – 18.30",DH16)))</formula>
    </cfRule>
    <cfRule type="containsText" dxfId="34330" priority="581" operator="containsText" text="09.30 – 18.30">
      <formula>NOT(ISERROR(SEARCH("09.30 – 18.30",DH16)))</formula>
    </cfRule>
    <cfRule type="containsText" dxfId="34329" priority="582" operator="containsText" text="09.00 – 13:00">
      <formula>NOT(ISERROR(SEARCH("09.00 – 13:00",DH16)))</formula>
    </cfRule>
    <cfRule type="containsText" dxfId="34328" priority="583" operator="containsText" text="08.30 – 16.30">
      <formula>NOT(ISERROR(SEARCH("08.30 – 16.30",DH16)))</formula>
    </cfRule>
    <cfRule type="containsText" dxfId="34327" priority="584" operator="containsText" text="08:30 – 17.30">
      <formula>NOT(ISERROR(SEARCH("08:30 – 17.30",DH16)))</formula>
    </cfRule>
    <cfRule type="containsText" dxfId="34326" priority="585" operator="containsText" text="08.30 – 17.30">
      <formula>NOT(ISERROR(SEARCH("08.30 – 17.30",DH16)))</formula>
    </cfRule>
    <cfRule type="containsText" dxfId="34325" priority="586" operator="containsText" text="09.00 – 18.00">
      <formula>NOT(ISERROR(SEARCH("09.00 – 18.00",DH16)))</formula>
    </cfRule>
    <cfRule type="containsText" dxfId="34324" priority="587" operator="containsText" text="09.00 – 13.00">
      <formula>NOT(ISERROR(SEARCH("09.00 – 13.00",DH16)))</formula>
    </cfRule>
    <cfRule type="containsText" dxfId="34323" priority="588" operator="containsText" text="11.30 – 19.30">
      <formula>NOT(ISERROR(SEARCH("11.30 – 19.30",DH16)))</formula>
    </cfRule>
    <cfRule type="containsText" dxfId="34322" priority="589" operator="containsText" text="10.30 – 19.30">
      <formula>NOT(ISERROR(SEARCH("10.30 – 19.30",DH16)))</formula>
    </cfRule>
    <cfRule type="containsText" dxfId="34321" priority="590" operator="containsText" text="09.00 – 15.00">
      <formula>NOT(ISERROR(SEARCH("09.00 – 15.00",DH16)))</formula>
    </cfRule>
    <cfRule type="containsText" dxfId="34320" priority="591" operator="containsText" text="12:30">
      <formula>NOT(ISERROR(SEARCH("12:30",DH16)))</formula>
    </cfRule>
    <cfRule type="containsText" dxfId="34319" priority="592" operator="containsText" text="13:30">
      <formula>NOT(ISERROR(SEARCH("13:30",DH16)))</formula>
    </cfRule>
    <cfRule type="containsText" dxfId="34318" priority="593" operator="containsText" text="FESTIVITÁ">
      <formula>NOT(ISERROR(SEARCH("FESTIVITÁ",DH16)))</formula>
    </cfRule>
    <cfRule type="cellIs" dxfId="34317" priority="594" operator="equal">
      <formula>"DOMENICA"</formula>
    </cfRule>
  </conditionalFormatting>
  <conditionalFormatting sqref="DH16:DH21">
    <cfRule type="iconSet" priority="577">
      <iconSet iconSet="3Symbols2">
        <cfvo type="percent" val="0"/>
        <cfvo type="percent" val="0"/>
        <cfvo type="formula" val="TODAY()" gte="0"/>
      </iconSet>
    </cfRule>
  </conditionalFormatting>
  <conditionalFormatting sqref="DF16:DF21">
    <cfRule type="containsText" dxfId="34316" priority="560" operator="containsText" text="08.30 – 14.30">
      <formula>NOT(ISERROR(SEARCH("08.30 – 14.30",DF16)))</formula>
    </cfRule>
    <cfRule type="containsText" dxfId="34315" priority="561" operator="containsText" text="09:30 – 18.30">
      <formula>NOT(ISERROR(SEARCH("09:30 – 18.30",DF16)))</formula>
    </cfRule>
    <cfRule type="containsText" dxfId="34314" priority="562" operator="containsText" text="10.30 – 18.30">
      <formula>NOT(ISERROR(SEARCH("10.30 – 18.30",DF16)))</formula>
    </cfRule>
    <cfRule type="containsText" dxfId="34313" priority="563" operator="containsText" text="09.30 – 18.30">
      <formula>NOT(ISERROR(SEARCH("09.30 – 18.30",DF16)))</formula>
    </cfRule>
    <cfRule type="containsText" dxfId="34312" priority="564" operator="containsText" text="09.00 – 13:00">
      <formula>NOT(ISERROR(SEARCH("09.00 – 13:00",DF16)))</formula>
    </cfRule>
    <cfRule type="containsText" dxfId="34311" priority="565" operator="containsText" text="08.30 – 16.30">
      <formula>NOT(ISERROR(SEARCH("08.30 – 16.30",DF16)))</formula>
    </cfRule>
    <cfRule type="containsText" dxfId="34310" priority="566" operator="containsText" text="08:30 – 17.30">
      <formula>NOT(ISERROR(SEARCH("08:30 – 17.30",DF16)))</formula>
    </cfRule>
    <cfRule type="containsText" dxfId="34309" priority="567" operator="containsText" text="08.30 – 17.30">
      <formula>NOT(ISERROR(SEARCH("08.30 – 17.30",DF16)))</formula>
    </cfRule>
    <cfRule type="containsText" dxfId="34308" priority="568" operator="containsText" text="09.00 – 18.00">
      <formula>NOT(ISERROR(SEARCH("09.00 – 18.00",DF16)))</formula>
    </cfRule>
    <cfRule type="containsText" dxfId="34307" priority="569" operator="containsText" text="09.00 – 13.00">
      <formula>NOT(ISERROR(SEARCH("09.00 – 13.00",DF16)))</formula>
    </cfRule>
    <cfRule type="containsText" dxfId="34306" priority="570" operator="containsText" text="11.30 – 19.30">
      <formula>NOT(ISERROR(SEARCH("11.30 – 19.30",DF16)))</formula>
    </cfRule>
    <cfRule type="containsText" dxfId="34305" priority="571" operator="containsText" text="10.30 – 19.30">
      <formula>NOT(ISERROR(SEARCH("10.30 – 19.30",DF16)))</formula>
    </cfRule>
    <cfRule type="containsText" dxfId="34304" priority="572" operator="containsText" text="09.00 – 15.00">
      <formula>NOT(ISERROR(SEARCH("09.00 – 15.00",DF16)))</formula>
    </cfRule>
    <cfRule type="containsText" dxfId="34303" priority="573" operator="containsText" text="12:30">
      <formula>NOT(ISERROR(SEARCH("12:30",DF16)))</formula>
    </cfRule>
    <cfRule type="containsText" dxfId="34302" priority="574" operator="containsText" text="13:30">
      <formula>NOT(ISERROR(SEARCH("13:30",DF16)))</formula>
    </cfRule>
    <cfRule type="containsText" dxfId="34301" priority="575" operator="containsText" text="FESTIVITÁ">
      <formula>NOT(ISERROR(SEARCH("FESTIVITÁ",DF16)))</formula>
    </cfRule>
    <cfRule type="cellIs" dxfId="34300" priority="576" operator="equal">
      <formula>"DOMENICA"</formula>
    </cfRule>
  </conditionalFormatting>
  <conditionalFormatting sqref="DF16:DF21">
    <cfRule type="iconSet" priority="559">
      <iconSet iconSet="3Symbols2">
        <cfvo type="percent" val="0"/>
        <cfvo type="percent" val="0"/>
        <cfvo type="formula" val="TODAY()" gte="0"/>
      </iconSet>
    </cfRule>
  </conditionalFormatting>
  <conditionalFormatting sqref="DD16:DD21">
    <cfRule type="containsText" dxfId="34299" priority="542" operator="containsText" text="08.30 – 14.30">
      <formula>NOT(ISERROR(SEARCH("08.30 – 14.30",DD16)))</formula>
    </cfRule>
    <cfRule type="containsText" dxfId="34298" priority="543" operator="containsText" text="09:30 – 18.30">
      <formula>NOT(ISERROR(SEARCH("09:30 – 18.30",DD16)))</formula>
    </cfRule>
    <cfRule type="containsText" dxfId="34297" priority="544" operator="containsText" text="10.30 – 18.30">
      <formula>NOT(ISERROR(SEARCH("10.30 – 18.30",DD16)))</formula>
    </cfRule>
    <cfRule type="containsText" dxfId="34296" priority="545" operator="containsText" text="09.30 – 18.30">
      <formula>NOT(ISERROR(SEARCH("09.30 – 18.30",DD16)))</formula>
    </cfRule>
    <cfRule type="containsText" dxfId="34295" priority="546" operator="containsText" text="09.00 – 13:00">
      <formula>NOT(ISERROR(SEARCH("09.00 – 13:00",DD16)))</formula>
    </cfRule>
    <cfRule type="containsText" dxfId="34294" priority="547" operator="containsText" text="08.30 – 16.30">
      <formula>NOT(ISERROR(SEARCH("08.30 – 16.30",DD16)))</formula>
    </cfRule>
    <cfRule type="containsText" dxfId="34293" priority="548" operator="containsText" text="08:30 – 17.30">
      <formula>NOT(ISERROR(SEARCH("08:30 – 17.30",DD16)))</formula>
    </cfRule>
    <cfRule type="containsText" dxfId="34292" priority="549" operator="containsText" text="08.30 – 17.30">
      <formula>NOT(ISERROR(SEARCH("08.30 – 17.30",DD16)))</formula>
    </cfRule>
    <cfRule type="containsText" dxfId="34291" priority="550" operator="containsText" text="09.00 – 18.00">
      <formula>NOT(ISERROR(SEARCH("09.00 – 18.00",DD16)))</formula>
    </cfRule>
    <cfRule type="containsText" dxfId="34290" priority="551" operator="containsText" text="09.00 – 13.00">
      <formula>NOT(ISERROR(SEARCH("09.00 – 13.00",DD16)))</formula>
    </cfRule>
    <cfRule type="containsText" dxfId="34289" priority="552" operator="containsText" text="11.30 – 19.30">
      <formula>NOT(ISERROR(SEARCH("11.30 – 19.30",DD16)))</formula>
    </cfRule>
    <cfRule type="containsText" dxfId="34288" priority="553" operator="containsText" text="10.30 – 19.30">
      <formula>NOT(ISERROR(SEARCH("10.30 – 19.30",DD16)))</formula>
    </cfRule>
    <cfRule type="containsText" dxfId="34287" priority="554" operator="containsText" text="09.00 – 15.00">
      <formula>NOT(ISERROR(SEARCH("09.00 – 15.00",DD16)))</formula>
    </cfRule>
    <cfRule type="containsText" dxfId="34286" priority="555" operator="containsText" text="12:30">
      <formula>NOT(ISERROR(SEARCH("12:30",DD16)))</formula>
    </cfRule>
    <cfRule type="containsText" dxfId="34285" priority="556" operator="containsText" text="13:30">
      <formula>NOT(ISERROR(SEARCH("13:30",DD16)))</formula>
    </cfRule>
    <cfRule type="containsText" dxfId="34284" priority="557" operator="containsText" text="FESTIVITÁ">
      <formula>NOT(ISERROR(SEARCH("FESTIVITÁ",DD16)))</formula>
    </cfRule>
    <cfRule type="cellIs" dxfId="34283" priority="558" operator="equal">
      <formula>"DOMENICA"</formula>
    </cfRule>
  </conditionalFormatting>
  <conditionalFormatting sqref="DD16:DD21">
    <cfRule type="iconSet" priority="541">
      <iconSet iconSet="3Symbols2">
        <cfvo type="percent" val="0"/>
        <cfvo type="percent" val="0"/>
        <cfvo type="formula" val="TODAY()" gte="0"/>
      </iconSet>
    </cfRule>
  </conditionalFormatting>
  <conditionalFormatting sqref="DB16:DB21">
    <cfRule type="containsText" dxfId="34282" priority="524" operator="containsText" text="08.30 – 14.30">
      <formula>NOT(ISERROR(SEARCH("08.30 – 14.30",DB16)))</formula>
    </cfRule>
    <cfRule type="containsText" dxfId="34281" priority="525" operator="containsText" text="09:30 – 18.30">
      <formula>NOT(ISERROR(SEARCH("09:30 – 18.30",DB16)))</formula>
    </cfRule>
    <cfRule type="containsText" dxfId="34280" priority="526" operator="containsText" text="10.30 – 18.30">
      <formula>NOT(ISERROR(SEARCH("10.30 – 18.30",DB16)))</formula>
    </cfRule>
    <cfRule type="containsText" dxfId="34279" priority="527" operator="containsText" text="09.30 – 18.30">
      <formula>NOT(ISERROR(SEARCH("09.30 – 18.30",DB16)))</formula>
    </cfRule>
    <cfRule type="containsText" dxfId="34278" priority="528" operator="containsText" text="09.00 – 13:00">
      <formula>NOT(ISERROR(SEARCH("09.00 – 13:00",DB16)))</formula>
    </cfRule>
    <cfRule type="containsText" dxfId="34277" priority="529" operator="containsText" text="08.30 – 16.30">
      <formula>NOT(ISERROR(SEARCH("08.30 – 16.30",DB16)))</formula>
    </cfRule>
    <cfRule type="containsText" dxfId="34276" priority="530" operator="containsText" text="08:30 – 17.30">
      <formula>NOT(ISERROR(SEARCH("08:30 – 17.30",DB16)))</formula>
    </cfRule>
    <cfRule type="containsText" dxfId="34275" priority="531" operator="containsText" text="08.30 – 17.30">
      <formula>NOT(ISERROR(SEARCH("08.30 – 17.30",DB16)))</formula>
    </cfRule>
    <cfRule type="containsText" dxfId="34274" priority="532" operator="containsText" text="09.00 – 18.00">
      <formula>NOT(ISERROR(SEARCH("09.00 – 18.00",DB16)))</formula>
    </cfRule>
    <cfRule type="containsText" dxfId="34273" priority="533" operator="containsText" text="09.00 – 13.00">
      <formula>NOT(ISERROR(SEARCH("09.00 – 13.00",DB16)))</formula>
    </cfRule>
    <cfRule type="containsText" dxfId="34272" priority="534" operator="containsText" text="11.30 – 19.30">
      <formula>NOT(ISERROR(SEARCH("11.30 – 19.30",DB16)))</formula>
    </cfRule>
    <cfRule type="containsText" dxfId="34271" priority="535" operator="containsText" text="10.30 – 19.30">
      <formula>NOT(ISERROR(SEARCH("10.30 – 19.30",DB16)))</formula>
    </cfRule>
    <cfRule type="containsText" dxfId="34270" priority="536" operator="containsText" text="09.00 – 15.00">
      <formula>NOT(ISERROR(SEARCH("09.00 – 15.00",DB16)))</formula>
    </cfRule>
    <cfRule type="containsText" dxfId="34269" priority="537" operator="containsText" text="12:30">
      <formula>NOT(ISERROR(SEARCH("12:30",DB16)))</formula>
    </cfRule>
    <cfRule type="containsText" dxfId="34268" priority="538" operator="containsText" text="13:30">
      <formula>NOT(ISERROR(SEARCH("13:30",DB16)))</formula>
    </cfRule>
    <cfRule type="containsText" dxfId="34267" priority="539" operator="containsText" text="FESTIVITÁ">
      <formula>NOT(ISERROR(SEARCH("FESTIVITÁ",DB16)))</formula>
    </cfRule>
    <cfRule type="cellIs" dxfId="34266" priority="540" operator="equal">
      <formula>"DOMENICA"</formula>
    </cfRule>
  </conditionalFormatting>
  <conditionalFormatting sqref="DB16:DB21">
    <cfRule type="iconSet" priority="523">
      <iconSet iconSet="3Symbols2">
        <cfvo type="percent" val="0"/>
        <cfvo type="percent" val="0"/>
        <cfvo type="formula" val="TODAY()" gte="0"/>
      </iconSet>
    </cfRule>
  </conditionalFormatting>
  <conditionalFormatting sqref="CS16:CS21">
    <cfRule type="containsText" dxfId="34265" priority="506" operator="containsText" text="08.30 – 14.30">
      <formula>NOT(ISERROR(SEARCH("08.30 – 14.30",CS16)))</formula>
    </cfRule>
    <cfRule type="containsText" dxfId="34264" priority="507" operator="containsText" text="09:30 – 18.30">
      <formula>NOT(ISERROR(SEARCH("09:30 – 18.30",CS16)))</formula>
    </cfRule>
    <cfRule type="containsText" dxfId="34263" priority="508" operator="containsText" text="10.30 – 18.30">
      <formula>NOT(ISERROR(SEARCH("10.30 – 18.30",CS16)))</formula>
    </cfRule>
    <cfRule type="containsText" dxfId="34262" priority="509" operator="containsText" text="09.30 – 18.30">
      <formula>NOT(ISERROR(SEARCH("09.30 – 18.30",CS16)))</formula>
    </cfRule>
    <cfRule type="containsText" dxfId="34261" priority="510" operator="containsText" text="09.00 – 13:00">
      <formula>NOT(ISERROR(SEARCH("09.00 – 13:00",CS16)))</formula>
    </cfRule>
    <cfRule type="containsText" dxfId="34260" priority="511" operator="containsText" text="08.30 – 16.30">
      <formula>NOT(ISERROR(SEARCH("08.30 – 16.30",CS16)))</formula>
    </cfRule>
    <cfRule type="containsText" dxfId="34259" priority="512" operator="containsText" text="08:30 – 17.30">
      <formula>NOT(ISERROR(SEARCH("08:30 – 17.30",CS16)))</formula>
    </cfRule>
    <cfRule type="containsText" dxfId="34258" priority="513" operator="containsText" text="08.30 – 17.30">
      <formula>NOT(ISERROR(SEARCH("08.30 – 17.30",CS16)))</formula>
    </cfRule>
    <cfRule type="containsText" dxfId="34257" priority="514" operator="containsText" text="09.00 – 18.00">
      <formula>NOT(ISERROR(SEARCH("09.00 – 18.00",CS16)))</formula>
    </cfRule>
    <cfRule type="containsText" dxfId="34256" priority="515" operator="containsText" text="09.00 – 13.00">
      <formula>NOT(ISERROR(SEARCH("09.00 – 13.00",CS16)))</formula>
    </cfRule>
    <cfRule type="containsText" dxfId="34255" priority="516" operator="containsText" text="11.30 – 19.30">
      <formula>NOT(ISERROR(SEARCH("11.30 – 19.30",CS16)))</formula>
    </cfRule>
    <cfRule type="containsText" dxfId="34254" priority="517" operator="containsText" text="10.30 – 19.30">
      <formula>NOT(ISERROR(SEARCH("10.30 – 19.30",CS16)))</formula>
    </cfRule>
    <cfRule type="containsText" dxfId="34253" priority="518" operator="containsText" text="09.00 – 15.00">
      <formula>NOT(ISERROR(SEARCH("09.00 – 15.00",CS16)))</formula>
    </cfRule>
    <cfRule type="containsText" dxfId="34252" priority="519" operator="containsText" text="12:30">
      <formula>NOT(ISERROR(SEARCH("12:30",CS16)))</formula>
    </cfRule>
    <cfRule type="containsText" dxfId="34251" priority="520" operator="containsText" text="13:30">
      <formula>NOT(ISERROR(SEARCH("13:30",CS16)))</formula>
    </cfRule>
    <cfRule type="containsText" dxfId="34250" priority="521" operator="containsText" text="FESTIVITÁ">
      <formula>NOT(ISERROR(SEARCH("FESTIVITÁ",CS16)))</formula>
    </cfRule>
    <cfRule type="cellIs" dxfId="34249" priority="522" operator="equal">
      <formula>"DOMENICA"</formula>
    </cfRule>
  </conditionalFormatting>
  <conditionalFormatting sqref="CS16:CS21">
    <cfRule type="iconSet" priority="505">
      <iconSet iconSet="3Symbols2">
        <cfvo type="percent" val="0"/>
        <cfvo type="percent" val="0"/>
        <cfvo type="formula" val="TODAY()" gte="0"/>
      </iconSet>
    </cfRule>
  </conditionalFormatting>
  <conditionalFormatting sqref="DN25:DN30">
    <cfRule type="containsText" dxfId="34248" priority="488" operator="containsText" text="08.30 – 14.30">
      <formula>NOT(ISERROR(SEARCH("08.30 – 14.30",DN25)))</formula>
    </cfRule>
    <cfRule type="containsText" dxfId="34247" priority="489" operator="containsText" text="09:30 – 18.30">
      <formula>NOT(ISERROR(SEARCH("09:30 – 18.30",DN25)))</formula>
    </cfRule>
    <cfRule type="containsText" dxfId="34246" priority="490" operator="containsText" text="10.30 – 18.30">
      <formula>NOT(ISERROR(SEARCH("10.30 – 18.30",DN25)))</formula>
    </cfRule>
    <cfRule type="containsText" dxfId="34245" priority="491" operator="containsText" text="09.30 – 18.30">
      <formula>NOT(ISERROR(SEARCH("09.30 – 18.30",DN25)))</formula>
    </cfRule>
    <cfRule type="containsText" dxfId="34244" priority="492" operator="containsText" text="09.00 – 13:00">
      <formula>NOT(ISERROR(SEARCH("09.00 – 13:00",DN25)))</formula>
    </cfRule>
    <cfRule type="containsText" dxfId="34243" priority="493" operator="containsText" text="08.30 – 16.30">
      <formula>NOT(ISERROR(SEARCH("08.30 – 16.30",DN25)))</formula>
    </cfRule>
    <cfRule type="containsText" dxfId="34242" priority="494" operator="containsText" text="08:30 – 17.30">
      <formula>NOT(ISERROR(SEARCH("08:30 – 17.30",DN25)))</formula>
    </cfRule>
    <cfRule type="containsText" dxfId="34241" priority="495" operator="containsText" text="08.30 – 17.30">
      <formula>NOT(ISERROR(SEARCH("08.30 – 17.30",DN25)))</formula>
    </cfRule>
    <cfRule type="containsText" dxfId="34240" priority="496" operator="containsText" text="09.00 – 18.00">
      <formula>NOT(ISERROR(SEARCH("09.00 – 18.00",DN25)))</formula>
    </cfRule>
    <cfRule type="containsText" dxfId="34239" priority="497" operator="containsText" text="09.00 – 13.00">
      <formula>NOT(ISERROR(SEARCH("09.00 – 13.00",DN25)))</formula>
    </cfRule>
    <cfRule type="containsText" dxfId="34238" priority="498" operator="containsText" text="11.30 – 19.30">
      <formula>NOT(ISERROR(SEARCH("11.30 – 19.30",DN25)))</formula>
    </cfRule>
    <cfRule type="containsText" dxfId="34237" priority="499" operator="containsText" text="10.30 – 19.30">
      <formula>NOT(ISERROR(SEARCH("10.30 – 19.30",DN25)))</formula>
    </cfRule>
    <cfRule type="containsText" dxfId="34236" priority="500" operator="containsText" text="09.00 – 15.00">
      <formula>NOT(ISERROR(SEARCH("09.00 – 15.00",DN25)))</formula>
    </cfRule>
    <cfRule type="containsText" dxfId="34235" priority="501" operator="containsText" text="12:30">
      <formula>NOT(ISERROR(SEARCH("12:30",DN25)))</formula>
    </cfRule>
    <cfRule type="containsText" dxfId="34234" priority="502" operator="containsText" text="13:30">
      <formula>NOT(ISERROR(SEARCH("13:30",DN25)))</formula>
    </cfRule>
    <cfRule type="containsText" dxfId="34233" priority="503" operator="containsText" text="FESTIVITÁ">
      <formula>NOT(ISERROR(SEARCH("FESTIVITÁ",DN25)))</formula>
    </cfRule>
    <cfRule type="cellIs" dxfId="34232" priority="504" operator="equal">
      <formula>"DOMENICA"</formula>
    </cfRule>
  </conditionalFormatting>
  <conditionalFormatting sqref="DN25:DN30">
    <cfRule type="iconSet" priority="487">
      <iconSet iconSet="3Symbols2">
        <cfvo type="percent" val="0"/>
        <cfvo type="percent" val="0"/>
        <cfvo type="formula" val="TODAY()" gte="0"/>
      </iconSet>
    </cfRule>
  </conditionalFormatting>
  <conditionalFormatting sqref="DL25:DL30">
    <cfRule type="containsText" dxfId="34231" priority="470" operator="containsText" text="08.30 – 14.30">
      <formula>NOT(ISERROR(SEARCH("08.30 – 14.30",DL25)))</formula>
    </cfRule>
    <cfRule type="containsText" dxfId="34230" priority="471" operator="containsText" text="09:30 – 18.30">
      <formula>NOT(ISERROR(SEARCH("09:30 – 18.30",DL25)))</formula>
    </cfRule>
    <cfRule type="containsText" dxfId="34229" priority="472" operator="containsText" text="10.30 – 18.30">
      <formula>NOT(ISERROR(SEARCH("10.30 – 18.30",DL25)))</formula>
    </cfRule>
    <cfRule type="containsText" dxfId="34228" priority="473" operator="containsText" text="09.30 – 18.30">
      <formula>NOT(ISERROR(SEARCH("09.30 – 18.30",DL25)))</formula>
    </cfRule>
    <cfRule type="containsText" dxfId="34227" priority="474" operator="containsText" text="09.00 – 13:00">
      <formula>NOT(ISERROR(SEARCH("09.00 – 13:00",DL25)))</formula>
    </cfRule>
    <cfRule type="containsText" dxfId="34226" priority="475" operator="containsText" text="08.30 – 16.30">
      <formula>NOT(ISERROR(SEARCH("08.30 – 16.30",DL25)))</formula>
    </cfRule>
    <cfRule type="containsText" dxfId="34225" priority="476" operator="containsText" text="08:30 – 17.30">
      <formula>NOT(ISERROR(SEARCH("08:30 – 17.30",DL25)))</formula>
    </cfRule>
    <cfRule type="containsText" dxfId="34224" priority="477" operator="containsText" text="08.30 – 17.30">
      <formula>NOT(ISERROR(SEARCH("08.30 – 17.30",DL25)))</formula>
    </cfRule>
    <cfRule type="containsText" dxfId="34223" priority="478" operator="containsText" text="09.00 – 18.00">
      <formula>NOT(ISERROR(SEARCH("09.00 – 18.00",DL25)))</formula>
    </cfRule>
    <cfRule type="containsText" dxfId="34222" priority="479" operator="containsText" text="09.00 – 13.00">
      <formula>NOT(ISERROR(SEARCH("09.00 – 13.00",DL25)))</formula>
    </cfRule>
    <cfRule type="containsText" dxfId="34221" priority="480" operator="containsText" text="11.30 – 19.30">
      <formula>NOT(ISERROR(SEARCH("11.30 – 19.30",DL25)))</formula>
    </cfRule>
    <cfRule type="containsText" dxfId="34220" priority="481" operator="containsText" text="10.30 – 19.30">
      <formula>NOT(ISERROR(SEARCH("10.30 – 19.30",DL25)))</formula>
    </cfRule>
    <cfRule type="containsText" dxfId="34219" priority="482" operator="containsText" text="09.00 – 15.00">
      <formula>NOT(ISERROR(SEARCH("09.00 – 15.00",DL25)))</formula>
    </cfRule>
    <cfRule type="containsText" dxfId="34218" priority="483" operator="containsText" text="12:30">
      <formula>NOT(ISERROR(SEARCH("12:30",DL25)))</formula>
    </cfRule>
    <cfRule type="containsText" dxfId="34217" priority="484" operator="containsText" text="13:30">
      <formula>NOT(ISERROR(SEARCH("13:30",DL25)))</formula>
    </cfRule>
    <cfRule type="containsText" dxfId="34216" priority="485" operator="containsText" text="FESTIVITÁ">
      <formula>NOT(ISERROR(SEARCH("FESTIVITÁ",DL25)))</formula>
    </cfRule>
    <cfRule type="cellIs" dxfId="34215" priority="486" operator="equal">
      <formula>"DOMENICA"</formula>
    </cfRule>
  </conditionalFormatting>
  <conditionalFormatting sqref="DL25:DL30">
    <cfRule type="iconSet" priority="469">
      <iconSet iconSet="3Symbols2">
        <cfvo type="percent" val="0"/>
        <cfvo type="percent" val="0"/>
        <cfvo type="formula" val="TODAY()" gte="0"/>
      </iconSet>
    </cfRule>
  </conditionalFormatting>
  <conditionalFormatting sqref="DJ25:DJ30">
    <cfRule type="containsText" dxfId="34214" priority="452" operator="containsText" text="08.30 – 14.30">
      <formula>NOT(ISERROR(SEARCH("08.30 – 14.30",DJ25)))</formula>
    </cfRule>
    <cfRule type="containsText" dxfId="34213" priority="453" operator="containsText" text="09:30 – 18.30">
      <formula>NOT(ISERROR(SEARCH("09:30 – 18.30",DJ25)))</formula>
    </cfRule>
    <cfRule type="containsText" dxfId="34212" priority="454" operator="containsText" text="10.30 – 18.30">
      <formula>NOT(ISERROR(SEARCH("10.30 – 18.30",DJ25)))</formula>
    </cfRule>
    <cfRule type="containsText" dxfId="34211" priority="455" operator="containsText" text="09.30 – 18.30">
      <formula>NOT(ISERROR(SEARCH("09.30 – 18.30",DJ25)))</formula>
    </cfRule>
    <cfRule type="containsText" dxfId="34210" priority="456" operator="containsText" text="09.00 – 13:00">
      <formula>NOT(ISERROR(SEARCH("09.00 – 13:00",DJ25)))</formula>
    </cfRule>
    <cfRule type="containsText" dxfId="34209" priority="457" operator="containsText" text="08.30 – 16.30">
      <formula>NOT(ISERROR(SEARCH("08.30 – 16.30",DJ25)))</formula>
    </cfRule>
    <cfRule type="containsText" dxfId="34208" priority="458" operator="containsText" text="08:30 – 17.30">
      <formula>NOT(ISERROR(SEARCH("08:30 – 17.30",DJ25)))</formula>
    </cfRule>
    <cfRule type="containsText" dxfId="34207" priority="459" operator="containsText" text="08.30 – 17.30">
      <formula>NOT(ISERROR(SEARCH("08.30 – 17.30",DJ25)))</formula>
    </cfRule>
    <cfRule type="containsText" dxfId="34206" priority="460" operator="containsText" text="09.00 – 18.00">
      <formula>NOT(ISERROR(SEARCH("09.00 – 18.00",DJ25)))</formula>
    </cfRule>
    <cfRule type="containsText" dxfId="34205" priority="461" operator="containsText" text="09.00 – 13.00">
      <formula>NOT(ISERROR(SEARCH("09.00 – 13.00",DJ25)))</formula>
    </cfRule>
    <cfRule type="containsText" dxfId="34204" priority="462" operator="containsText" text="11.30 – 19.30">
      <formula>NOT(ISERROR(SEARCH("11.30 – 19.30",DJ25)))</formula>
    </cfRule>
    <cfRule type="containsText" dxfId="34203" priority="463" operator="containsText" text="10.30 – 19.30">
      <formula>NOT(ISERROR(SEARCH("10.30 – 19.30",DJ25)))</formula>
    </cfRule>
    <cfRule type="containsText" dxfId="34202" priority="464" operator="containsText" text="09.00 – 15.00">
      <formula>NOT(ISERROR(SEARCH("09.00 – 15.00",DJ25)))</formula>
    </cfRule>
    <cfRule type="containsText" dxfId="34201" priority="465" operator="containsText" text="12:30">
      <formula>NOT(ISERROR(SEARCH("12:30",DJ25)))</formula>
    </cfRule>
    <cfRule type="containsText" dxfId="34200" priority="466" operator="containsText" text="13:30">
      <formula>NOT(ISERROR(SEARCH("13:30",DJ25)))</formula>
    </cfRule>
    <cfRule type="containsText" dxfId="34199" priority="467" operator="containsText" text="FESTIVITÁ">
      <formula>NOT(ISERROR(SEARCH("FESTIVITÁ",DJ25)))</formula>
    </cfRule>
    <cfRule type="cellIs" dxfId="34198" priority="468" operator="equal">
      <formula>"DOMENICA"</formula>
    </cfRule>
  </conditionalFormatting>
  <conditionalFormatting sqref="DJ25:DJ30">
    <cfRule type="iconSet" priority="451">
      <iconSet iconSet="3Symbols2">
        <cfvo type="percent" val="0"/>
        <cfvo type="percent" val="0"/>
        <cfvo type="formula" val="TODAY()" gte="0"/>
      </iconSet>
    </cfRule>
  </conditionalFormatting>
  <conditionalFormatting sqref="DH25:DH30">
    <cfRule type="containsText" dxfId="34197" priority="434" operator="containsText" text="08.30 – 14.30">
      <formula>NOT(ISERROR(SEARCH("08.30 – 14.30",DH25)))</formula>
    </cfRule>
    <cfRule type="containsText" dxfId="34196" priority="435" operator="containsText" text="09:30 – 18.30">
      <formula>NOT(ISERROR(SEARCH("09:30 – 18.30",DH25)))</formula>
    </cfRule>
    <cfRule type="containsText" dxfId="34195" priority="436" operator="containsText" text="10.30 – 18.30">
      <formula>NOT(ISERROR(SEARCH("10.30 – 18.30",DH25)))</formula>
    </cfRule>
    <cfRule type="containsText" dxfId="34194" priority="437" operator="containsText" text="09.30 – 18.30">
      <formula>NOT(ISERROR(SEARCH("09.30 – 18.30",DH25)))</formula>
    </cfRule>
    <cfRule type="containsText" dxfId="34193" priority="438" operator="containsText" text="09.00 – 13:00">
      <formula>NOT(ISERROR(SEARCH("09.00 – 13:00",DH25)))</formula>
    </cfRule>
    <cfRule type="containsText" dxfId="34192" priority="439" operator="containsText" text="08.30 – 16.30">
      <formula>NOT(ISERROR(SEARCH("08.30 – 16.30",DH25)))</formula>
    </cfRule>
    <cfRule type="containsText" dxfId="34191" priority="440" operator="containsText" text="08:30 – 17.30">
      <formula>NOT(ISERROR(SEARCH("08:30 – 17.30",DH25)))</formula>
    </cfRule>
    <cfRule type="containsText" dxfId="34190" priority="441" operator="containsText" text="08.30 – 17.30">
      <formula>NOT(ISERROR(SEARCH("08.30 – 17.30",DH25)))</formula>
    </cfRule>
    <cfRule type="containsText" dxfId="34189" priority="442" operator="containsText" text="09.00 – 18.00">
      <formula>NOT(ISERROR(SEARCH("09.00 – 18.00",DH25)))</formula>
    </cfRule>
    <cfRule type="containsText" dxfId="34188" priority="443" operator="containsText" text="09.00 – 13.00">
      <formula>NOT(ISERROR(SEARCH("09.00 – 13.00",DH25)))</formula>
    </cfRule>
    <cfRule type="containsText" dxfId="34187" priority="444" operator="containsText" text="11.30 – 19.30">
      <formula>NOT(ISERROR(SEARCH("11.30 – 19.30",DH25)))</formula>
    </cfRule>
    <cfRule type="containsText" dxfId="34186" priority="445" operator="containsText" text="10.30 – 19.30">
      <formula>NOT(ISERROR(SEARCH("10.30 – 19.30",DH25)))</formula>
    </cfRule>
    <cfRule type="containsText" dxfId="34185" priority="446" operator="containsText" text="09.00 – 15.00">
      <formula>NOT(ISERROR(SEARCH("09.00 – 15.00",DH25)))</formula>
    </cfRule>
    <cfRule type="containsText" dxfId="34184" priority="447" operator="containsText" text="12:30">
      <formula>NOT(ISERROR(SEARCH("12:30",DH25)))</formula>
    </cfRule>
    <cfRule type="containsText" dxfId="34183" priority="448" operator="containsText" text="13:30">
      <formula>NOT(ISERROR(SEARCH("13:30",DH25)))</formula>
    </cfRule>
    <cfRule type="containsText" dxfId="34182" priority="449" operator="containsText" text="FESTIVITÁ">
      <formula>NOT(ISERROR(SEARCH("FESTIVITÁ",DH25)))</formula>
    </cfRule>
    <cfRule type="cellIs" dxfId="34181" priority="450" operator="equal">
      <formula>"DOMENICA"</formula>
    </cfRule>
  </conditionalFormatting>
  <conditionalFormatting sqref="DH25:DH30">
    <cfRule type="iconSet" priority="433">
      <iconSet iconSet="3Symbols2">
        <cfvo type="percent" val="0"/>
        <cfvo type="percent" val="0"/>
        <cfvo type="formula" val="TODAY()" gte="0"/>
      </iconSet>
    </cfRule>
  </conditionalFormatting>
  <conditionalFormatting sqref="DF25:DF30">
    <cfRule type="containsText" dxfId="34180" priority="416" operator="containsText" text="08.30 – 14.30">
      <formula>NOT(ISERROR(SEARCH("08.30 – 14.30",DF25)))</formula>
    </cfRule>
    <cfRule type="containsText" dxfId="34179" priority="417" operator="containsText" text="09:30 – 18.30">
      <formula>NOT(ISERROR(SEARCH("09:30 – 18.30",DF25)))</formula>
    </cfRule>
    <cfRule type="containsText" dxfId="34178" priority="418" operator="containsText" text="10.30 – 18.30">
      <formula>NOT(ISERROR(SEARCH("10.30 – 18.30",DF25)))</formula>
    </cfRule>
    <cfRule type="containsText" dxfId="34177" priority="419" operator="containsText" text="09.30 – 18.30">
      <formula>NOT(ISERROR(SEARCH("09.30 – 18.30",DF25)))</formula>
    </cfRule>
    <cfRule type="containsText" dxfId="34176" priority="420" operator="containsText" text="09.00 – 13:00">
      <formula>NOT(ISERROR(SEARCH("09.00 – 13:00",DF25)))</formula>
    </cfRule>
    <cfRule type="containsText" dxfId="34175" priority="421" operator="containsText" text="08.30 – 16.30">
      <formula>NOT(ISERROR(SEARCH("08.30 – 16.30",DF25)))</formula>
    </cfRule>
    <cfRule type="containsText" dxfId="34174" priority="422" operator="containsText" text="08:30 – 17.30">
      <formula>NOT(ISERROR(SEARCH("08:30 – 17.30",DF25)))</formula>
    </cfRule>
    <cfRule type="containsText" dxfId="34173" priority="423" operator="containsText" text="08.30 – 17.30">
      <formula>NOT(ISERROR(SEARCH("08.30 – 17.30",DF25)))</formula>
    </cfRule>
    <cfRule type="containsText" dxfId="34172" priority="424" operator="containsText" text="09.00 – 18.00">
      <formula>NOT(ISERROR(SEARCH("09.00 – 18.00",DF25)))</formula>
    </cfRule>
    <cfRule type="containsText" dxfId="34171" priority="425" operator="containsText" text="09.00 – 13.00">
      <formula>NOT(ISERROR(SEARCH("09.00 – 13.00",DF25)))</formula>
    </cfRule>
    <cfRule type="containsText" dxfId="34170" priority="426" operator="containsText" text="11.30 – 19.30">
      <formula>NOT(ISERROR(SEARCH("11.30 – 19.30",DF25)))</formula>
    </cfRule>
    <cfRule type="containsText" dxfId="34169" priority="427" operator="containsText" text="10.30 – 19.30">
      <formula>NOT(ISERROR(SEARCH("10.30 – 19.30",DF25)))</formula>
    </cfRule>
    <cfRule type="containsText" dxfId="34168" priority="428" operator="containsText" text="09.00 – 15.00">
      <formula>NOT(ISERROR(SEARCH("09.00 – 15.00",DF25)))</formula>
    </cfRule>
    <cfRule type="containsText" dxfId="34167" priority="429" operator="containsText" text="12:30">
      <formula>NOT(ISERROR(SEARCH("12:30",DF25)))</formula>
    </cfRule>
    <cfRule type="containsText" dxfId="34166" priority="430" operator="containsText" text="13:30">
      <formula>NOT(ISERROR(SEARCH("13:30",DF25)))</formula>
    </cfRule>
    <cfRule type="containsText" dxfId="34165" priority="431" operator="containsText" text="FESTIVITÁ">
      <formula>NOT(ISERROR(SEARCH("FESTIVITÁ",DF25)))</formula>
    </cfRule>
    <cfRule type="cellIs" dxfId="34164" priority="432" operator="equal">
      <formula>"DOMENICA"</formula>
    </cfRule>
  </conditionalFormatting>
  <conditionalFormatting sqref="DF25:DF30">
    <cfRule type="iconSet" priority="415">
      <iconSet iconSet="3Symbols2">
        <cfvo type="percent" val="0"/>
        <cfvo type="percent" val="0"/>
        <cfvo type="formula" val="TODAY()" gte="0"/>
      </iconSet>
    </cfRule>
  </conditionalFormatting>
  <conditionalFormatting sqref="DD25:DD30">
    <cfRule type="containsText" dxfId="34163" priority="398" operator="containsText" text="08.30 – 14.30">
      <formula>NOT(ISERROR(SEARCH("08.30 – 14.30",DD25)))</formula>
    </cfRule>
    <cfRule type="containsText" dxfId="34162" priority="399" operator="containsText" text="09:30 – 18.30">
      <formula>NOT(ISERROR(SEARCH("09:30 – 18.30",DD25)))</formula>
    </cfRule>
    <cfRule type="containsText" dxfId="34161" priority="400" operator="containsText" text="10.30 – 18.30">
      <formula>NOT(ISERROR(SEARCH("10.30 – 18.30",DD25)))</formula>
    </cfRule>
    <cfRule type="containsText" dxfId="34160" priority="401" operator="containsText" text="09.30 – 18.30">
      <formula>NOT(ISERROR(SEARCH("09.30 – 18.30",DD25)))</formula>
    </cfRule>
    <cfRule type="containsText" dxfId="34159" priority="402" operator="containsText" text="09.00 – 13:00">
      <formula>NOT(ISERROR(SEARCH("09.00 – 13:00",DD25)))</formula>
    </cfRule>
    <cfRule type="containsText" dxfId="34158" priority="403" operator="containsText" text="08.30 – 16.30">
      <formula>NOT(ISERROR(SEARCH("08.30 – 16.30",DD25)))</formula>
    </cfRule>
    <cfRule type="containsText" dxfId="34157" priority="404" operator="containsText" text="08:30 – 17.30">
      <formula>NOT(ISERROR(SEARCH("08:30 – 17.30",DD25)))</formula>
    </cfRule>
    <cfRule type="containsText" dxfId="34156" priority="405" operator="containsText" text="08.30 – 17.30">
      <formula>NOT(ISERROR(SEARCH("08.30 – 17.30",DD25)))</formula>
    </cfRule>
    <cfRule type="containsText" dxfId="34155" priority="406" operator="containsText" text="09.00 – 18.00">
      <formula>NOT(ISERROR(SEARCH("09.00 – 18.00",DD25)))</formula>
    </cfRule>
    <cfRule type="containsText" dxfId="34154" priority="407" operator="containsText" text="09.00 – 13.00">
      <formula>NOT(ISERROR(SEARCH("09.00 – 13.00",DD25)))</formula>
    </cfRule>
    <cfRule type="containsText" dxfId="34153" priority="408" operator="containsText" text="11.30 – 19.30">
      <formula>NOT(ISERROR(SEARCH("11.30 – 19.30",DD25)))</formula>
    </cfRule>
    <cfRule type="containsText" dxfId="34152" priority="409" operator="containsText" text="10.30 – 19.30">
      <formula>NOT(ISERROR(SEARCH("10.30 – 19.30",DD25)))</formula>
    </cfRule>
    <cfRule type="containsText" dxfId="34151" priority="410" operator="containsText" text="09.00 – 15.00">
      <formula>NOT(ISERROR(SEARCH("09.00 – 15.00",DD25)))</formula>
    </cfRule>
    <cfRule type="containsText" dxfId="34150" priority="411" operator="containsText" text="12:30">
      <formula>NOT(ISERROR(SEARCH("12:30",DD25)))</formula>
    </cfRule>
    <cfRule type="containsText" dxfId="34149" priority="412" operator="containsText" text="13:30">
      <formula>NOT(ISERROR(SEARCH("13:30",DD25)))</formula>
    </cfRule>
    <cfRule type="containsText" dxfId="34148" priority="413" operator="containsText" text="FESTIVITÁ">
      <formula>NOT(ISERROR(SEARCH("FESTIVITÁ",DD25)))</formula>
    </cfRule>
    <cfRule type="cellIs" dxfId="34147" priority="414" operator="equal">
      <formula>"DOMENICA"</formula>
    </cfRule>
  </conditionalFormatting>
  <conditionalFormatting sqref="DD25:DD30">
    <cfRule type="iconSet" priority="397">
      <iconSet iconSet="3Symbols2">
        <cfvo type="percent" val="0"/>
        <cfvo type="percent" val="0"/>
        <cfvo type="formula" val="TODAY()" gte="0"/>
      </iconSet>
    </cfRule>
  </conditionalFormatting>
  <conditionalFormatting sqref="DB25:DB30">
    <cfRule type="containsText" dxfId="34146" priority="380" operator="containsText" text="08.30 – 14.30">
      <formula>NOT(ISERROR(SEARCH("08.30 – 14.30",DB25)))</formula>
    </cfRule>
    <cfRule type="containsText" dxfId="34145" priority="381" operator="containsText" text="09:30 – 18.30">
      <formula>NOT(ISERROR(SEARCH("09:30 – 18.30",DB25)))</formula>
    </cfRule>
    <cfRule type="containsText" dxfId="34144" priority="382" operator="containsText" text="10.30 – 18.30">
      <formula>NOT(ISERROR(SEARCH("10.30 – 18.30",DB25)))</formula>
    </cfRule>
    <cfRule type="containsText" dxfId="34143" priority="383" operator="containsText" text="09.30 – 18.30">
      <formula>NOT(ISERROR(SEARCH("09.30 – 18.30",DB25)))</formula>
    </cfRule>
    <cfRule type="containsText" dxfId="34142" priority="384" operator="containsText" text="09.00 – 13:00">
      <formula>NOT(ISERROR(SEARCH("09.00 – 13:00",DB25)))</formula>
    </cfRule>
    <cfRule type="containsText" dxfId="34141" priority="385" operator="containsText" text="08.30 – 16.30">
      <formula>NOT(ISERROR(SEARCH("08.30 – 16.30",DB25)))</formula>
    </cfRule>
    <cfRule type="containsText" dxfId="34140" priority="386" operator="containsText" text="08:30 – 17.30">
      <formula>NOT(ISERROR(SEARCH("08:30 – 17.30",DB25)))</formula>
    </cfRule>
    <cfRule type="containsText" dxfId="34139" priority="387" operator="containsText" text="08.30 – 17.30">
      <formula>NOT(ISERROR(SEARCH("08.30 – 17.30",DB25)))</formula>
    </cfRule>
    <cfRule type="containsText" dxfId="34138" priority="388" operator="containsText" text="09.00 – 18.00">
      <formula>NOT(ISERROR(SEARCH("09.00 – 18.00",DB25)))</formula>
    </cfRule>
    <cfRule type="containsText" dxfId="34137" priority="389" operator="containsText" text="09.00 – 13.00">
      <formula>NOT(ISERROR(SEARCH("09.00 – 13.00",DB25)))</formula>
    </cfRule>
    <cfRule type="containsText" dxfId="34136" priority="390" operator="containsText" text="11.30 – 19.30">
      <formula>NOT(ISERROR(SEARCH("11.30 – 19.30",DB25)))</formula>
    </cfRule>
    <cfRule type="containsText" dxfId="34135" priority="391" operator="containsText" text="10.30 – 19.30">
      <formula>NOT(ISERROR(SEARCH("10.30 – 19.30",DB25)))</formula>
    </cfRule>
    <cfRule type="containsText" dxfId="34134" priority="392" operator="containsText" text="09.00 – 15.00">
      <formula>NOT(ISERROR(SEARCH("09.00 – 15.00",DB25)))</formula>
    </cfRule>
    <cfRule type="containsText" dxfId="34133" priority="393" operator="containsText" text="12:30">
      <formula>NOT(ISERROR(SEARCH("12:30",DB25)))</formula>
    </cfRule>
    <cfRule type="containsText" dxfId="34132" priority="394" operator="containsText" text="13:30">
      <formula>NOT(ISERROR(SEARCH("13:30",DB25)))</formula>
    </cfRule>
    <cfRule type="containsText" dxfId="34131" priority="395" operator="containsText" text="FESTIVITÁ">
      <formula>NOT(ISERROR(SEARCH("FESTIVITÁ",DB25)))</formula>
    </cfRule>
    <cfRule type="cellIs" dxfId="34130" priority="396" operator="equal">
      <formula>"DOMENICA"</formula>
    </cfRule>
  </conditionalFormatting>
  <conditionalFormatting sqref="DB25:DB30">
    <cfRule type="iconSet" priority="379">
      <iconSet iconSet="3Symbols2">
        <cfvo type="percent" val="0"/>
        <cfvo type="percent" val="0"/>
        <cfvo type="formula" val="TODAY()" gte="0"/>
      </iconSet>
    </cfRule>
  </conditionalFormatting>
  <conditionalFormatting sqref="DN34:DN39">
    <cfRule type="containsText" dxfId="34129" priority="362" operator="containsText" text="08.30 – 14.30">
      <formula>NOT(ISERROR(SEARCH("08.30 – 14.30",DN34)))</formula>
    </cfRule>
    <cfRule type="containsText" dxfId="34128" priority="363" operator="containsText" text="09:30 – 18.30">
      <formula>NOT(ISERROR(SEARCH("09:30 – 18.30",DN34)))</formula>
    </cfRule>
    <cfRule type="containsText" dxfId="34127" priority="364" operator="containsText" text="10.30 – 18.30">
      <formula>NOT(ISERROR(SEARCH("10.30 – 18.30",DN34)))</formula>
    </cfRule>
    <cfRule type="containsText" dxfId="34126" priority="365" operator="containsText" text="09.30 – 18.30">
      <formula>NOT(ISERROR(SEARCH("09.30 – 18.30",DN34)))</formula>
    </cfRule>
    <cfRule type="containsText" dxfId="34125" priority="366" operator="containsText" text="09.00 – 13:00">
      <formula>NOT(ISERROR(SEARCH("09.00 – 13:00",DN34)))</formula>
    </cfRule>
    <cfRule type="containsText" dxfId="34124" priority="367" operator="containsText" text="08.30 – 16.30">
      <formula>NOT(ISERROR(SEARCH("08.30 – 16.30",DN34)))</formula>
    </cfRule>
    <cfRule type="containsText" dxfId="34123" priority="368" operator="containsText" text="08:30 – 17.30">
      <formula>NOT(ISERROR(SEARCH("08:30 – 17.30",DN34)))</formula>
    </cfRule>
    <cfRule type="containsText" dxfId="34122" priority="369" operator="containsText" text="08.30 – 17.30">
      <formula>NOT(ISERROR(SEARCH("08.30 – 17.30",DN34)))</formula>
    </cfRule>
    <cfRule type="containsText" dxfId="34121" priority="370" operator="containsText" text="09.00 – 18.00">
      <formula>NOT(ISERROR(SEARCH("09.00 – 18.00",DN34)))</formula>
    </cfRule>
    <cfRule type="containsText" dxfId="34120" priority="371" operator="containsText" text="09.00 – 13.00">
      <formula>NOT(ISERROR(SEARCH("09.00 – 13.00",DN34)))</formula>
    </cfRule>
    <cfRule type="containsText" dxfId="34119" priority="372" operator="containsText" text="11.30 – 19.30">
      <formula>NOT(ISERROR(SEARCH("11.30 – 19.30",DN34)))</formula>
    </cfRule>
    <cfRule type="containsText" dxfId="34118" priority="373" operator="containsText" text="10.30 – 19.30">
      <formula>NOT(ISERROR(SEARCH("10.30 – 19.30",DN34)))</formula>
    </cfRule>
    <cfRule type="containsText" dxfId="34117" priority="374" operator="containsText" text="09.00 – 15.00">
      <formula>NOT(ISERROR(SEARCH("09.00 – 15.00",DN34)))</formula>
    </cfRule>
    <cfRule type="containsText" dxfId="34116" priority="375" operator="containsText" text="12:30">
      <formula>NOT(ISERROR(SEARCH("12:30",DN34)))</formula>
    </cfRule>
    <cfRule type="containsText" dxfId="34115" priority="376" operator="containsText" text="13:30">
      <formula>NOT(ISERROR(SEARCH("13:30",DN34)))</formula>
    </cfRule>
    <cfRule type="containsText" dxfId="34114" priority="377" operator="containsText" text="FESTIVITÁ">
      <formula>NOT(ISERROR(SEARCH("FESTIVITÁ",DN34)))</formula>
    </cfRule>
    <cfRule type="cellIs" dxfId="34113" priority="378" operator="equal">
      <formula>"DOMENICA"</formula>
    </cfRule>
  </conditionalFormatting>
  <conditionalFormatting sqref="DN34:DN39">
    <cfRule type="iconSet" priority="361">
      <iconSet iconSet="3Symbols2">
        <cfvo type="percent" val="0"/>
        <cfvo type="percent" val="0"/>
        <cfvo type="formula" val="TODAY()" gte="0"/>
      </iconSet>
    </cfRule>
  </conditionalFormatting>
  <conditionalFormatting sqref="DL34:DL39">
    <cfRule type="containsText" dxfId="34112" priority="344" operator="containsText" text="08.30 – 14.30">
      <formula>NOT(ISERROR(SEARCH("08.30 – 14.30",DL34)))</formula>
    </cfRule>
    <cfRule type="containsText" dxfId="34111" priority="345" operator="containsText" text="09:30 – 18.30">
      <formula>NOT(ISERROR(SEARCH("09:30 – 18.30",DL34)))</formula>
    </cfRule>
    <cfRule type="containsText" dxfId="34110" priority="346" operator="containsText" text="10.30 – 18.30">
      <formula>NOT(ISERROR(SEARCH("10.30 – 18.30",DL34)))</formula>
    </cfRule>
    <cfRule type="containsText" dxfId="34109" priority="347" operator="containsText" text="09.30 – 18.30">
      <formula>NOT(ISERROR(SEARCH("09.30 – 18.30",DL34)))</formula>
    </cfRule>
    <cfRule type="containsText" dxfId="34108" priority="348" operator="containsText" text="09.00 – 13:00">
      <formula>NOT(ISERROR(SEARCH("09.00 – 13:00",DL34)))</formula>
    </cfRule>
    <cfRule type="containsText" dxfId="34107" priority="349" operator="containsText" text="08.30 – 16.30">
      <formula>NOT(ISERROR(SEARCH("08.30 – 16.30",DL34)))</formula>
    </cfRule>
    <cfRule type="containsText" dxfId="34106" priority="350" operator="containsText" text="08:30 – 17.30">
      <formula>NOT(ISERROR(SEARCH("08:30 – 17.30",DL34)))</formula>
    </cfRule>
    <cfRule type="containsText" dxfId="34105" priority="351" operator="containsText" text="08.30 – 17.30">
      <formula>NOT(ISERROR(SEARCH("08.30 – 17.30",DL34)))</formula>
    </cfRule>
    <cfRule type="containsText" dxfId="34104" priority="352" operator="containsText" text="09.00 – 18.00">
      <formula>NOT(ISERROR(SEARCH("09.00 – 18.00",DL34)))</formula>
    </cfRule>
    <cfRule type="containsText" dxfId="34103" priority="353" operator="containsText" text="09.00 – 13.00">
      <formula>NOT(ISERROR(SEARCH("09.00 – 13.00",DL34)))</formula>
    </cfRule>
    <cfRule type="containsText" dxfId="34102" priority="354" operator="containsText" text="11.30 – 19.30">
      <formula>NOT(ISERROR(SEARCH("11.30 – 19.30",DL34)))</formula>
    </cfRule>
    <cfRule type="containsText" dxfId="34101" priority="355" operator="containsText" text="10.30 – 19.30">
      <formula>NOT(ISERROR(SEARCH("10.30 – 19.30",DL34)))</formula>
    </cfRule>
    <cfRule type="containsText" dxfId="34100" priority="356" operator="containsText" text="09.00 – 15.00">
      <formula>NOT(ISERROR(SEARCH("09.00 – 15.00",DL34)))</formula>
    </cfRule>
    <cfRule type="containsText" dxfId="34099" priority="357" operator="containsText" text="12:30">
      <formula>NOT(ISERROR(SEARCH("12:30",DL34)))</formula>
    </cfRule>
    <cfRule type="containsText" dxfId="34098" priority="358" operator="containsText" text="13:30">
      <formula>NOT(ISERROR(SEARCH("13:30",DL34)))</formula>
    </cfRule>
    <cfRule type="containsText" dxfId="34097" priority="359" operator="containsText" text="FESTIVITÁ">
      <formula>NOT(ISERROR(SEARCH("FESTIVITÁ",DL34)))</formula>
    </cfRule>
    <cfRule type="cellIs" dxfId="34096" priority="360" operator="equal">
      <formula>"DOMENICA"</formula>
    </cfRule>
  </conditionalFormatting>
  <conditionalFormatting sqref="DL34:DL39">
    <cfRule type="iconSet" priority="343">
      <iconSet iconSet="3Symbols2">
        <cfvo type="percent" val="0"/>
        <cfvo type="percent" val="0"/>
        <cfvo type="formula" val="TODAY()" gte="0"/>
      </iconSet>
    </cfRule>
  </conditionalFormatting>
  <conditionalFormatting sqref="DJ34:DJ39">
    <cfRule type="containsText" dxfId="34095" priority="326" operator="containsText" text="08.30 – 14.30">
      <formula>NOT(ISERROR(SEARCH("08.30 – 14.30",DJ34)))</formula>
    </cfRule>
    <cfRule type="containsText" dxfId="34094" priority="327" operator="containsText" text="09:30 – 18.30">
      <formula>NOT(ISERROR(SEARCH("09:30 – 18.30",DJ34)))</formula>
    </cfRule>
    <cfRule type="containsText" dxfId="34093" priority="328" operator="containsText" text="10.30 – 18.30">
      <formula>NOT(ISERROR(SEARCH("10.30 – 18.30",DJ34)))</formula>
    </cfRule>
    <cfRule type="containsText" dxfId="34092" priority="329" operator="containsText" text="09.30 – 18.30">
      <formula>NOT(ISERROR(SEARCH("09.30 – 18.30",DJ34)))</formula>
    </cfRule>
    <cfRule type="containsText" dxfId="34091" priority="330" operator="containsText" text="09.00 – 13:00">
      <formula>NOT(ISERROR(SEARCH("09.00 – 13:00",DJ34)))</formula>
    </cfRule>
    <cfRule type="containsText" dxfId="34090" priority="331" operator="containsText" text="08.30 – 16.30">
      <formula>NOT(ISERROR(SEARCH("08.30 – 16.30",DJ34)))</formula>
    </cfRule>
    <cfRule type="containsText" dxfId="34089" priority="332" operator="containsText" text="08:30 – 17.30">
      <formula>NOT(ISERROR(SEARCH("08:30 – 17.30",DJ34)))</formula>
    </cfRule>
    <cfRule type="containsText" dxfId="34088" priority="333" operator="containsText" text="08.30 – 17.30">
      <formula>NOT(ISERROR(SEARCH("08.30 – 17.30",DJ34)))</formula>
    </cfRule>
    <cfRule type="containsText" dxfId="34087" priority="334" operator="containsText" text="09.00 – 18.00">
      <formula>NOT(ISERROR(SEARCH("09.00 – 18.00",DJ34)))</formula>
    </cfRule>
    <cfRule type="containsText" dxfId="34086" priority="335" operator="containsText" text="09.00 – 13.00">
      <formula>NOT(ISERROR(SEARCH("09.00 – 13.00",DJ34)))</formula>
    </cfRule>
    <cfRule type="containsText" dxfId="34085" priority="336" operator="containsText" text="11.30 – 19.30">
      <formula>NOT(ISERROR(SEARCH("11.30 – 19.30",DJ34)))</formula>
    </cfRule>
    <cfRule type="containsText" dxfId="34084" priority="337" operator="containsText" text="10.30 – 19.30">
      <formula>NOT(ISERROR(SEARCH("10.30 – 19.30",DJ34)))</formula>
    </cfRule>
    <cfRule type="containsText" dxfId="34083" priority="338" operator="containsText" text="09.00 – 15.00">
      <formula>NOT(ISERROR(SEARCH("09.00 – 15.00",DJ34)))</formula>
    </cfRule>
    <cfRule type="containsText" dxfId="34082" priority="339" operator="containsText" text="12:30">
      <formula>NOT(ISERROR(SEARCH("12:30",DJ34)))</formula>
    </cfRule>
    <cfRule type="containsText" dxfId="34081" priority="340" operator="containsText" text="13:30">
      <formula>NOT(ISERROR(SEARCH("13:30",DJ34)))</formula>
    </cfRule>
    <cfRule type="containsText" dxfId="34080" priority="341" operator="containsText" text="FESTIVITÁ">
      <formula>NOT(ISERROR(SEARCH("FESTIVITÁ",DJ34)))</formula>
    </cfRule>
    <cfRule type="cellIs" dxfId="34079" priority="342" operator="equal">
      <formula>"DOMENICA"</formula>
    </cfRule>
  </conditionalFormatting>
  <conditionalFormatting sqref="DJ34:DJ39">
    <cfRule type="iconSet" priority="325">
      <iconSet iconSet="3Symbols2">
        <cfvo type="percent" val="0"/>
        <cfvo type="percent" val="0"/>
        <cfvo type="formula" val="TODAY()" gte="0"/>
      </iconSet>
    </cfRule>
  </conditionalFormatting>
  <conditionalFormatting sqref="DH34:DH39">
    <cfRule type="containsText" dxfId="34078" priority="308" operator="containsText" text="08.30 – 14.30">
      <formula>NOT(ISERROR(SEARCH("08.30 – 14.30",DH34)))</formula>
    </cfRule>
    <cfRule type="containsText" dxfId="34077" priority="309" operator="containsText" text="09:30 – 18.30">
      <formula>NOT(ISERROR(SEARCH("09:30 – 18.30",DH34)))</formula>
    </cfRule>
    <cfRule type="containsText" dxfId="34076" priority="310" operator="containsText" text="10.30 – 18.30">
      <formula>NOT(ISERROR(SEARCH("10.30 – 18.30",DH34)))</formula>
    </cfRule>
    <cfRule type="containsText" dxfId="34075" priority="311" operator="containsText" text="09.30 – 18.30">
      <formula>NOT(ISERROR(SEARCH("09.30 – 18.30",DH34)))</formula>
    </cfRule>
    <cfRule type="containsText" dxfId="34074" priority="312" operator="containsText" text="09.00 – 13:00">
      <formula>NOT(ISERROR(SEARCH("09.00 – 13:00",DH34)))</formula>
    </cfRule>
    <cfRule type="containsText" dxfId="34073" priority="313" operator="containsText" text="08.30 – 16.30">
      <formula>NOT(ISERROR(SEARCH("08.30 – 16.30",DH34)))</formula>
    </cfRule>
    <cfRule type="containsText" dxfId="34072" priority="314" operator="containsText" text="08:30 – 17.30">
      <formula>NOT(ISERROR(SEARCH("08:30 – 17.30",DH34)))</formula>
    </cfRule>
    <cfRule type="containsText" dxfId="34071" priority="315" operator="containsText" text="08.30 – 17.30">
      <formula>NOT(ISERROR(SEARCH("08.30 – 17.30",DH34)))</formula>
    </cfRule>
    <cfRule type="containsText" dxfId="34070" priority="316" operator="containsText" text="09.00 – 18.00">
      <formula>NOT(ISERROR(SEARCH("09.00 – 18.00",DH34)))</formula>
    </cfRule>
    <cfRule type="containsText" dxfId="34069" priority="317" operator="containsText" text="09.00 – 13.00">
      <formula>NOT(ISERROR(SEARCH("09.00 – 13.00",DH34)))</formula>
    </cfRule>
    <cfRule type="containsText" dxfId="34068" priority="318" operator="containsText" text="11.30 – 19.30">
      <formula>NOT(ISERROR(SEARCH("11.30 – 19.30",DH34)))</formula>
    </cfRule>
    <cfRule type="containsText" dxfId="34067" priority="319" operator="containsText" text="10.30 – 19.30">
      <formula>NOT(ISERROR(SEARCH("10.30 – 19.30",DH34)))</formula>
    </cfRule>
    <cfRule type="containsText" dxfId="34066" priority="320" operator="containsText" text="09.00 – 15.00">
      <formula>NOT(ISERROR(SEARCH("09.00 – 15.00",DH34)))</formula>
    </cfRule>
    <cfRule type="containsText" dxfId="34065" priority="321" operator="containsText" text="12:30">
      <formula>NOT(ISERROR(SEARCH("12:30",DH34)))</formula>
    </cfRule>
    <cfRule type="containsText" dxfId="34064" priority="322" operator="containsText" text="13:30">
      <formula>NOT(ISERROR(SEARCH("13:30",DH34)))</formula>
    </cfRule>
    <cfRule type="containsText" dxfId="34063" priority="323" operator="containsText" text="FESTIVITÁ">
      <formula>NOT(ISERROR(SEARCH("FESTIVITÁ",DH34)))</formula>
    </cfRule>
    <cfRule type="cellIs" dxfId="34062" priority="324" operator="equal">
      <formula>"DOMENICA"</formula>
    </cfRule>
  </conditionalFormatting>
  <conditionalFormatting sqref="DH34:DH39">
    <cfRule type="iconSet" priority="307">
      <iconSet iconSet="3Symbols2">
        <cfvo type="percent" val="0"/>
        <cfvo type="percent" val="0"/>
        <cfvo type="formula" val="TODAY()" gte="0"/>
      </iconSet>
    </cfRule>
  </conditionalFormatting>
  <conditionalFormatting sqref="DF34:DF39">
    <cfRule type="containsText" dxfId="34061" priority="290" operator="containsText" text="08.30 – 14.30">
      <formula>NOT(ISERROR(SEARCH("08.30 – 14.30",DF34)))</formula>
    </cfRule>
    <cfRule type="containsText" dxfId="34060" priority="291" operator="containsText" text="09:30 – 18.30">
      <formula>NOT(ISERROR(SEARCH("09:30 – 18.30",DF34)))</formula>
    </cfRule>
    <cfRule type="containsText" dxfId="34059" priority="292" operator="containsText" text="10.30 – 18.30">
      <formula>NOT(ISERROR(SEARCH("10.30 – 18.30",DF34)))</formula>
    </cfRule>
    <cfRule type="containsText" dxfId="34058" priority="293" operator="containsText" text="09.30 – 18.30">
      <formula>NOT(ISERROR(SEARCH("09.30 – 18.30",DF34)))</formula>
    </cfRule>
    <cfRule type="containsText" dxfId="34057" priority="294" operator="containsText" text="09.00 – 13:00">
      <formula>NOT(ISERROR(SEARCH("09.00 – 13:00",DF34)))</formula>
    </cfRule>
    <cfRule type="containsText" dxfId="34056" priority="295" operator="containsText" text="08.30 – 16.30">
      <formula>NOT(ISERROR(SEARCH("08.30 – 16.30",DF34)))</formula>
    </cfRule>
    <cfRule type="containsText" dxfId="34055" priority="296" operator="containsText" text="08:30 – 17.30">
      <formula>NOT(ISERROR(SEARCH("08:30 – 17.30",DF34)))</formula>
    </cfRule>
    <cfRule type="containsText" dxfId="34054" priority="297" operator="containsText" text="08.30 – 17.30">
      <formula>NOT(ISERROR(SEARCH("08.30 – 17.30",DF34)))</formula>
    </cfRule>
    <cfRule type="containsText" dxfId="34053" priority="298" operator="containsText" text="09.00 – 18.00">
      <formula>NOT(ISERROR(SEARCH("09.00 – 18.00",DF34)))</formula>
    </cfRule>
    <cfRule type="containsText" dxfId="34052" priority="299" operator="containsText" text="09.00 – 13.00">
      <formula>NOT(ISERROR(SEARCH("09.00 – 13.00",DF34)))</formula>
    </cfRule>
    <cfRule type="containsText" dxfId="34051" priority="300" operator="containsText" text="11.30 – 19.30">
      <formula>NOT(ISERROR(SEARCH("11.30 – 19.30",DF34)))</formula>
    </cfRule>
    <cfRule type="containsText" dxfId="34050" priority="301" operator="containsText" text="10.30 – 19.30">
      <formula>NOT(ISERROR(SEARCH("10.30 – 19.30",DF34)))</formula>
    </cfRule>
    <cfRule type="containsText" dxfId="34049" priority="302" operator="containsText" text="09.00 – 15.00">
      <formula>NOT(ISERROR(SEARCH("09.00 – 15.00",DF34)))</formula>
    </cfRule>
    <cfRule type="containsText" dxfId="34048" priority="303" operator="containsText" text="12:30">
      <formula>NOT(ISERROR(SEARCH("12:30",DF34)))</formula>
    </cfRule>
    <cfRule type="containsText" dxfId="34047" priority="304" operator="containsText" text="13:30">
      <formula>NOT(ISERROR(SEARCH("13:30",DF34)))</formula>
    </cfRule>
    <cfRule type="containsText" dxfId="34046" priority="305" operator="containsText" text="FESTIVITÁ">
      <formula>NOT(ISERROR(SEARCH("FESTIVITÁ",DF34)))</formula>
    </cfRule>
    <cfRule type="cellIs" dxfId="34045" priority="306" operator="equal">
      <formula>"DOMENICA"</formula>
    </cfRule>
  </conditionalFormatting>
  <conditionalFormatting sqref="DF34:DF39">
    <cfRule type="iconSet" priority="289">
      <iconSet iconSet="3Symbols2">
        <cfvo type="percent" val="0"/>
        <cfvo type="percent" val="0"/>
        <cfvo type="formula" val="TODAY()" gte="0"/>
      </iconSet>
    </cfRule>
  </conditionalFormatting>
  <conditionalFormatting sqref="DD34:DD39">
    <cfRule type="containsText" dxfId="34044" priority="272" operator="containsText" text="08.30 – 14.30">
      <formula>NOT(ISERROR(SEARCH("08.30 – 14.30",DD34)))</formula>
    </cfRule>
    <cfRule type="containsText" dxfId="34043" priority="273" operator="containsText" text="09:30 – 18.30">
      <formula>NOT(ISERROR(SEARCH("09:30 – 18.30",DD34)))</formula>
    </cfRule>
    <cfRule type="containsText" dxfId="34042" priority="274" operator="containsText" text="10.30 – 18.30">
      <formula>NOT(ISERROR(SEARCH("10.30 – 18.30",DD34)))</formula>
    </cfRule>
    <cfRule type="containsText" dxfId="34041" priority="275" operator="containsText" text="09.30 – 18.30">
      <formula>NOT(ISERROR(SEARCH("09.30 – 18.30",DD34)))</formula>
    </cfRule>
    <cfRule type="containsText" dxfId="34040" priority="276" operator="containsText" text="09.00 – 13:00">
      <formula>NOT(ISERROR(SEARCH("09.00 – 13:00",DD34)))</formula>
    </cfRule>
    <cfRule type="containsText" dxfId="34039" priority="277" operator="containsText" text="08.30 – 16.30">
      <formula>NOT(ISERROR(SEARCH("08.30 – 16.30",DD34)))</formula>
    </cfRule>
    <cfRule type="containsText" dxfId="34038" priority="278" operator="containsText" text="08:30 – 17.30">
      <formula>NOT(ISERROR(SEARCH("08:30 – 17.30",DD34)))</formula>
    </cfRule>
    <cfRule type="containsText" dxfId="34037" priority="279" operator="containsText" text="08.30 – 17.30">
      <formula>NOT(ISERROR(SEARCH("08.30 – 17.30",DD34)))</formula>
    </cfRule>
    <cfRule type="containsText" dxfId="34036" priority="280" operator="containsText" text="09.00 – 18.00">
      <formula>NOT(ISERROR(SEARCH("09.00 – 18.00",DD34)))</formula>
    </cfRule>
    <cfRule type="containsText" dxfId="34035" priority="281" operator="containsText" text="09.00 – 13.00">
      <formula>NOT(ISERROR(SEARCH("09.00 – 13.00",DD34)))</formula>
    </cfRule>
    <cfRule type="containsText" dxfId="34034" priority="282" operator="containsText" text="11.30 – 19.30">
      <formula>NOT(ISERROR(SEARCH("11.30 – 19.30",DD34)))</formula>
    </cfRule>
    <cfRule type="containsText" dxfId="34033" priority="283" operator="containsText" text="10.30 – 19.30">
      <formula>NOT(ISERROR(SEARCH("10.30 – 19.30",DD34)))</formula>
    </cfRule>
    <cfRule type="containsText" dxfId="34032" priority="284" operator="containsText" text="09.00 – 15.00">
      <formula>NOT(ISERROR(SEARCH("09.00 – 15.00",DD34)))</formula>
    </cfRule>
    <cfRule type="containsText" dxfId="34031" priority="285" operator="containsText" text="12:30">
      <formula>NOT(ISERROR(SEARCH("12:30",DD34)))</formula>
    </cfRule>
    <cfRule type="containsText" dxfId="34030" priority="286" operator="containsText" text="13:30">
      <formula>NOT(ISERROR(SEARCH("13:30",DD34)))</formula>
    </cfRule>
    <cfRule type="containsText" dxfId="34029" priority="287" operator="containsText" text="FESTIVITÁ">
      <formula>NOT(ISERROR(SEARCH("FESTIVITÁ",DD34)))</formula>
    </cfRule>
    <cfRule type="cellIs" dxfId="34028" priority="288" operator="equal">
      <formula>"DOMENICA"</formula>
    </cfRule>
  </conditionalFormatting>
  <conditionalFormatting sqref="DD34:DD39">
    <cfRule type="iconSet" priority="271">
      <iconSet iconSet="3Symbols2">
        <cfvo type="percent" val="0"/>
        <cfvo type="percent" val="0"/>
        <cfvo type="formula" val="TODAY()" gte="0"/>
      </iconSet>
    </cfRule>
  </conditionalFormatting>
  <conditionalFormatting sqref="DB34:DB39">
    <cfRule type="containsText" dxfId="34027" priority="254" operator="containsText" text="08.30 – 14.30">
      <formula>NOT(ISERROR(SEARCH("08.30 – 14.30",DB34)))</formula>
    </cfRule>
    <cfRule type="containsText" dxfId="34026" priority="255" operator="containsText" text="09:30 – 18.30">
      <formula>NOT(ISERROR(SEARCH("09:30 – 18.30",DB34)))</formula>
    </cfRule>
    <cfRule type="containsText" dxfId="34025" priority="256" operator="containsText" text="10.30 – 18.30">
      <formula>NOT(ISERROR(SEARCH("10.30 – 18.30",DB34)))</formula>
    </cfRule>
    <cfRule type="containsText" dxfId="34024" priority="257" operator="containsText" text="09.30 – 18.30">
      <formula>NOT(ISERROR(SEARCH("09.30 – 18.30",DB34)))</formula>
    </cfRule>
    <cfRule type="containsText" dxfId="34023" priority="258" operator="containsText" text="09.00 – 13:00">
      <formula>NOT(ISERROR(SEARCH("09.00 – 13:00",DB34)))</formula>
    </cfRule>
    <cfRule type="containsText" dxfId="34022" priority="259" operator="containsText" text="08.30 – 16.30">
      <formula>NOT(ISERROR(SEARCH("08.30 – 16.30",DB34)))</formula>
    </cfRule>
    <cfRule type="containsText" dxfId="34021" priority="260" operator="containsText" text="08:30 – 17.30">
      <formula>NOT(ISERROR(SEARCH("08:30 – 17.30",DB34)))</formula>
    </cfRule>
    <cfRule type="containsText" dxfId="34020" priority="261" operator="containsText" text="08.30 – 17.30">
      <formula>NOT(ISERROR(SEARCH("08.30 – 17.30",DB34)))</formula>
    </cfRule>
    <cfRule type="containsText" dxfId="34019" priority="262" operator="containsText" text="09.00 – 18.00">
      <formula>NOT(ISERROR(SEARCH("09.00 – 18.00",DB34)))</formula>
    </cfRule>
    <cfRule type="containsText" dxfId="34018" priority="263" operator="containsText" text="09.00 – 13.00">
      <formula>NOT(ISERROR(SEARCH("09.00 – 13.00",DB34)))</formula>
    </cfRule>
    <cfRule type="containsText" dxfId="34017" priority="264" operator="containsText" text="11.30 – 19.30">
      <formula>NOT(ISERROR(SEARCH("11.30 – 19.30",DB34)))</formula>
    </cfRule>
    <cfRule type="containsText" dxfId="34016" priority="265" operator="containsText" text="10.30 – 19.30">
      <formula>NOT(ISERROR(SEARCH("10.30 – 19.30",DB34)))</formula>
    </cfRule>
    <cfRule type="containsText" dxfId="34015" priority="266" operator="containsText" text="09.00 – 15.00">
      <formula>NOT(ISERROR(SEARCH("09.00 – 15.00",DB34)))</formula>
    </cfRule>
    <cfRule type="containsText" dxfId="34014" priority="267" operator="containsText" text="12:30">
      <formula>NOT(ISERROR(SEARCH("12:30",DB34)))</formula>
    </cfRule>
    <cfRule type="containsText" dxfId="34013" priority="268" operator="containsText" text="13:30">
      <formula>NOT(ISERROR(SEARCH("13:30",DB34)))</formula>
    </cfRule>
    <cfRule type="containsText" dxfId="34012" priority="269" operator="containsText" text="FESTIVITÁ">
      <formula>NOT(ISERROR(SEARCH("FESTIVITÁ",DB34)))</formula>
    </cfRule>
    <cfRule type="cellIs" dxfId="34011" priority="270" operator="equal">
      <formula>"DOMENICA"</formula>
    </cfRule>
  </conditionalFormatting>
  <conditionalFormatting sqref="DB34:DB39">
    <cfRule type="iconSet" priority="253">
      <iconSet iconSet="3Symbols2">
        <cfvo type="percent" val="0"/>
        <cfvo type="percent" val="0"/>
        <cfvo type="formula" val="TODAY()" gte="0"/>
      </iconSet>
    </cfRule>
  </conditionalFormatting>
  <conditionalFormatting sqref="DB43:DB48">
    <cfRule type="containsText" dxfId="34010" priority="236" operator="containsText" text="08.30 – 14.30">
      <formula>NOT(ISERROR(SEARCH("08.30 – 14.30",DB43)))</formula>
    </cfRule>
    <cfRule type="containsText" dxfId="34009" priority="237" operator="containsText" text="09:30 – 18.30">
      <formula>NOT(ISERROR(SEARCH("09:30 – 18.30",DB43)))</formula>
    </cfRule>
    <cfRule type="containsText" dxfId="34008" priority="238" operator="containsText" text="10.30 – 18.30">
      <formula>NOT(ISERROR(SEARCH("10.30 – 18.30",DB43)))</formula>
    </cfRule>
    <cfRule type="containsText" dxfId="34007" priority="239" operator="containsText" text="09.30 – 18.30">
      <formula>NOT(ISERROR(SEARCH("09.30 – 18.30",DB43)))</formula>
    </cfRule>
    <cfRule type="containsText" dxfId="34006" priority="240" operator="containsText" text="09.00 – 13:00">
      <formula>NOT(ISERROR(SEARCH("09.00 – 13:00",DB43)))</formula>
    </cfRule>
    <cfRule type="containsText" dxfId="34005" priority="241" operator="containsText" text="08.30 – 16.30">
      <formula>NOT(ISERROR(SEARCH("08.30 – 16.30",DB43)))</formula>
    </cfRule>
    <cfRule type="containsText" dxfId="34004" priority="242" operator="containsText" text="08:30 – 17.30">
      <formula>NOT(ISERROR(SEARCH("08:30 – 17.30",DB43)))</formula>
    </cfRule>
    <cfRule type="containsText" dxfId="34003" priority="243" operator="containsText" text="08.30 – 17.30">
      <formula>NOT(ISERROR(SEARCH("08.30 – 17.30",DB43)))</formula>
    </cfRule>
    <cfRule type="containsText" dxfId="34002" priority="244" operator="containsText" text="09.00 – 18.00">
      <formula>NOT(ISERROR(SEARCH("09.00 – 18.00",DB43)))</formula>
    </cfRule>
    <cfRule type="containsText" dxfId="34001" priority="245" operator="containsText" text="09.00 – 13.00">
      <formula>NOT(ISERROR(SEARCH("09.00 – 13.00",DB43)))</formula>
    </cfRule>
    <cfRule type="containsText" dxfId="34000" priority="246" operator="containsText" text="11.30 – 19.30">
      <formula>NOT(ISERROR(SEARCH("11.30 – 19.30",DB43)))</formula>
    </cfRule>
    <cfRule type="containsText" dxfId="33999" priority="247" operator="containsText" text="10.30 – 19.30">
      <formula>NOT(ISERROR(SEARCH("10.30 – 19.30",DB43)))</formula>
    </cfRule>
    <cfRule type="containsText" dxfId="33998" priority="248" operator="containsText" text="09.00 – 15.00">
      <formula>NOT(ISERROR(SEARCH("09.00 – 15.00",DB43)))</formula>
    </cfRule>
    <cfRule type="containsText" dxfId="33997" priority="249" operator="containsText" text="12:30">
      <formula>NOT(ISERROR(SEARCH("12:30",DB43)))</formula>
    </cfRule>
    <cfRule type="containsText" dxfId="33996" priority="250" operator="containsText" text="13:30">
      <formula>NOT(ISERROR(SEARCH("13:30",DB43)))</formula>
    </cfRule>
    <cfRule type="containsText" dxfId="33995" priority="251" operator="containsText" text="FESTIVITÁ">
      <formula>NOT(ISERROR(SEARCH("FESTIVITÁ",DB43)))</formula>
    </cfRule>
    <cfRule type="cellIs" dxfId="33994" priority="252" operator="equal">
      <formula>"DOMENICA"</formula>
    </cfRule>
  </conditionalFormatting>
  <conditionalFormatting sqref="DB43:DB48">
    <cfRule type="iconSet" priority="235">
      <iconSet iconSet="3Symbols2">
        <cfvo type="percent" val="0"/>
        <cfvo type="percent" val="0"/>
        <cfvo type="formula" val="TODAY()" gte="0"/>
      </iconSet>
    </cfRule>
  </conditionalFormatting>
  <conditionalFormatting sqref="DD43:DD48">
    <cfRule type="containsText" dxfId="33993" priority="218" operator="containsText" text="08.30 – 14.30">
      <formula>NOT(ISERROR(SEARCH("08.30 – 14.30",DD43)))</formula>
    </cfRule>
    <cfRule type="containsText" dxfId="33992" priority="219" operator="containsText" text="09:30 – 18.30">
      <formula>NOT(ISERROR(SEARCH("09:30 – 18.30",DD43)))</formula>
    </cfRule>
    <cfRule type="containsText" dxfId="33991" priority="220" operator="containsText" text="10.30 – 18.30">
      <formula>NOT(ISERROR(SEARCH("10.30 – 18.30",DD43)))</formula>
    </cfRule>
    <cfRule type="containsText" dxfId="33990" priority="221" operator="containsText" text="09.30 – 18.30">
      <formula>NOT(ISERROR(SEARCH("09.30 – 18.30",DD43)))</formula>
    </cfRule>
    <cfRule type="containsText" dxfId="33989" priority="222" operator="containsText" text="09.00 – 13:00">
      <formula>NOT(ISERROR(SEARCH("09.00 – 13:00",DD43)))</formula>
    </cfRule>
    <cfRule type="containsText" dxfId="33988" priority="223" operator="containsText" text="08.30 – 16.30">
      <formula>NOT(ISERROR(SEARCH("08.30 – 16.30",DD43)))</formula>
    </cfRule>
    <cfRule type="containsText" dxfId="33987" priority="224" operator="containsText" text="08:30 – 17.30">
      <formula>NOT(ISERROR(SEARCH("08:30 – 17.30",DD43)))</formula>
    </cfRule>
    <cfRule type="containsText" dxfId="33986" priority="225" operator="containsText" text="08.30 – 17.30">
      <formula>NOT(ISERROR(SEARCH("08.30 – 17.30",DD43)))</formula>
    </cfRule>
    <cfRule type="containsText" dxfId="33985" priority="226" operator="containsText" text="09.00 – 18.00">
      <formula>NOT(ISERROR(SEARCH("09.00 – 18.00",DD43)))</formula>
    </cfRule>
    <cfRule type="containsText" dxfId="33984" priority="227" operator="containsText" text="09.00 – 13.00">
      <formula>NOT(ISERROR(SEARCH("09.00 – 13.00",DD43)))</formula>
    </cfRule>
    <cfRule type="containsText" dxfId="33983" priority="228" operator="containsText" text="11.30 – 19.30">
      <formula>NOT(ISERROR(SEARCH("11.30 – 19.30",DD43)))</formula>
    </cfRule>
    <cfRule type="containsText" dxfId="33982" priority="229" operator="containsText" text="10.30 – 19.30">
      <formula>NOT(ISERROR(SEARCH("10.30 – 19.30",DD43)))</formula>
    </cfRule>
    <cfRule type="containsText" dxfId="33981" priority="230" operator="containsText" text="09.00 – 15.00">
      <formula>NOT(ISERROR(SEARCH("09.00 – 15.00",DD43)))</formula>
    </cfRule>
    <cfRule type="containsText" dxfId="33980" priority="231" operator="containsText" text="12:30">
      <formula>NOT(ISERROR(SEARCH("12:30",DD43)))</formula>
    </cfRule>
    <cfRule type="containsText" dxfId="33979" priority="232" operator="containsText" text="13:30">
      <formula>NOT(ISERROR(SEARCH("13:30",DD43)))</formula>
    </cfRule>
    <cfRule type="containsText" dxfId="33978" priority="233" operator="containsText" text="FESTIVITÁ">
      <formula>NOT(ISERROR(SEARCH("FESTIVITÁ",DD43)))</formula>
    </cfRule>
    <cfRule type="cellIs" dxfId="33977" priority="234" operator="equal">
      <formula>"DOMENICA"</formula>
    </cfRule>
  </conditionalFormatting>
  <conditionalFormatting sqref="DD43:DD48">
    <cfRule type="iconSet" priority="217">
      <iconSet iconSet="3Symbols2">
        <cfvo type="percent" val="0"/>
        <cfvo type="percent" val="0"/>
        <cfvo type="formula" val="TODAY()" gte="0"/>
      </iconSet>
    </cfRule>
  </conditionalFormatting>
  <conditionalFormatting sqref="DF43:DF48">
    <cfRule type="containsText" dxfId="33976" priority="200" operator="containsText" text="08.30 – 14.30">
      <formula>NOT(ISERROR(SEARCH("08.30 – 14.30",DF43)))</formula>
    </cfRule>
    <cfRule type="containsText" dxfId="33975" priority="201" operator="containsText" text="09:30 – 18.30">
      <formula>NOT(ISERROR(SEARCH("09:30 – 18.30",DF43)))</formula>
    </cfRule>
    <cfRule type="containsText" dxfId="33974" priority="202" operator="containsText" text="10.30 – 18.30">
      <formula>NOT(ISERROR(SEARCH("10.30 – 18.30",DF43)))</formula>
    </cfRule>
    <cfRule type="containsText" dxfId="33973" priority="203" operator="containsText" text="09.30 – 18.30">
      <formula>NOT(ISERROR(SEARCH("09.30 – 18.30",DF43)))</formula>
    </cfRule>
    <cfRule type="containsText" dxfId="33972" priority="204" operator="containsText" text="09.00 – 13:00">
      <formula>NOT(ISERROR(SEARCH("09.00 – 13:00",DF43)))</formula>
    </cfRule>
    <cfRule type="containsText" dxfId="33971" priority="205" operator="containsText" text="08.30 – 16.30">
      <formula>NOT(ISERROR(SEARCH("08.30 – 16.30",DF43)))</formula>
    </cfRule>
    <cfRule type="containsText" dxfId="33970" priority="206" operator="containsText" text="08:30 – 17.30">
      <formula>NOT(ISERROR(SEARCH("08:30 – 17.30",DF43)))</formula>
    </cfRule>
    <cfRule type="containsText" dxfId="33969" priority="207" operator="containsText" text="08.30 – 17.30">
      <formula>NOT(ISERROR(SEARCH("08.30 – 17.30",DF43)))</formula>
    </cfRule>
    <cfRule type="containsText" dxfId="33968" priority="208" operator="containsText" text="09.00 – 18.00">
      <formula>NOT(ISERROR(SEARCH("09.00 – 18.00",DF43)))</formula>
    </cfRule>
    <cfRule type="containsText" dxfId="33967" priority="209" operator="containsText" text="09.00 – 13.00">
      <formula>NOT(ISERROR(SEARCH("09.00 – 13.00",DF43)))</formula>
    </cfRule>
    <cfRule type="containsText" dxfId="33966" priority="210" operator="containsText" text="11.30 – 19.30">
      <formula>NOT(ISERROR(SEARCH("11.30 – 19.30",DF43)))</formula>
    </cfRule>
    <cfRule type="containsText" dxfId="33965" priority="211" operator="containsText" text="10.30 – 19.30">
      <formula>NOT(ISERROR(SEARCH("10.30 – 19.30",DF43)))</formula>
    </cfRule>
    <cfRule type="containsText" dxfId="33964" priority="212" operator="containsText" text="09.00 – 15.00">
      <formula>NOT(ISERROR(SEARCH("09.00 – 15.00",DF43)))</formula>
    </cfRule>
    <cfRule type="containsText" dxfId="33963" priority="213" operator="containsText" text="12:30">
      <formula>NOT(ISERROR(SEARCH("12:30",DF43)))</formula>
    </cfRule>
    <cfRule type="containsText" dxfId="33962" priority="214" operator="containsText" text="13:30">
      <formula>NOT(ISERROR(SEARCH("13:30",DF43)))</formula>
    </cfRule>
    <cfRule type="containsText" dxfId="33961" priority="215" operator="containsText" text="FESTIVITÁ">
      <formula>NOT(ISERROR(SEARCH("FESTIVITÁ",DF43)))</formula>
    </cfRule>
    <cfRule type="cellIs" dxfId="33960" priority="216" operator="equal">
      <formula>"DOMENICA"</formula>
    </cfRule>
  </conditionalFormatting>
  <conditionalFormatting sqref="DF43:DF48">
    <cfRule type="iconSet" priority="199">
      <iconSet iconSet="3Symbols2">
        <cfvo type="percent" val="0"/>
        <cfvo type="percent" val="0"/>
        <cfvo type="formula" val="TODAY()" gte="0"/>
      </iconSet>
    </cfRule>
  </conditionalFormatting>
  <conditionalFormatting sqref="DH43:DH48">
    <cfRule type="containsText" dxfId="33959" priority="182" operator="containsText" text="08.30 – 14.30">
      <formula>NOT(ISERROR(SEARCH("08.30 – 14.30",DH43)))</formula>
    </cfRule>
    <cfRule type="containsText" dxfId="33958" priority="183" operator="containsText" text="09:30 – 18.30">
      <formula>NOT(ISERROR(SEARCH("09:30 – 18.30",DH43)))</formula>
    </cfRule>
    <cfRule type="containsText" dxfId="33957" priority="184" operator="containsText" text="10.30 – 18.30">
      <formula>NOT(ISERROR(SEARCH("10.30 – 18.30",DH43)))</formula>
    </cfRule>
    <cfRule type="containsText" dxfId="33956" priority="185" operator="containsText" text="09.30 – 18.30">
      <formula>NOT(ISERROR(SEARCH("09.30 – 18.30",DH43)))</formula>
    </cfRule>
    <cfRule type="containsText" dxfId="33955" priority="186" operator="containsText" text="09.00 – 13:00">
      <formula>NOT(ISERROR(SEARCH("09.00 – 13:00",DH43)))</formula>
    </cfRule>
    <cfRule type="containsText" dxfId="33954" priority="187" operator="containsText" text="08.30 – 16.30">
      <formula>NOT(ISERROR(SEARCH("08.30 – 16.30",DH43)))</formula>
    </cfRule>
    <cfRule type="containsText" dxfId="33953" priority="188" operator="containsText" text="08:30 – 17.30">
      <formula>NOT(ISERROR(SEARCH("08:30 – 17.30",DH43)))</formula>
    </cfRule>
    <cfRule type="containsText" dxfId="33952" priority="189" operator="containsText" text="08.30 – 17.30">
      <formula>NOT(ISERROR(SEARCH("08.30 – 17.30",DH43)))</formula>
    </cfRule>
    <cfRule type="containsText" dxfId="33951" priority="190" operator="containsText" text="09.00 – 18.00">
      <formula>NOT(ISERROR(SEARCH("09.00 – 18.00",DH43)))</formula>
    </cfRule>
    <cfRule type="containsText" dxfId="33950" priority="191" operator="containsText" text="09.00 – 13.00">
      <formula>NOT(ISERROR(SEARCH("09.00 – 13.00",DH43)))</formula>
    </cfRule>
    <cfRule type="containsText" dxfId="33949" priority="192" operator="containsText" text="11.30 – 19.30">
      <formula>NOT(ISERROR(SEARCH("11.30 – 19.30",DH43)))</formula>
    </cfRule>
    <cfRule type="containsText" dxfId="33948" priority="193" operator="containsText" text="10.30 – 19.30">
      <formula>NOT(ISERROR(SEARCH("10.30 – 19.30",DH43)))</formula>
    </cfRule>
    <cfRule type="containsText" dxfId="33947" priority="194" operator="containsText" text="09.00 – 15.00">
      <formula>NOT(ISERROR(SEARCH("09.00 – 15.00",DH43)))</formula>
    </cfRule>
    <cfRule type="containsText" dxfId="33946" priority="195" operator="containsText" text="12:30">
      <formula>NOT(ISERROR(SEARCH("12:30",DH43)))</formula>
    </cfRule>
    <cfRule type="containsText" dxfId="33945" priority="196" operator="containsText" text="13:30">
      <formula>NOT(ISERROR(SEARCH("13:30",DH43)))</formula>
    </cfRule>
    <cfRule type="containsText" dxfId="33944" priority="197" operator="containsText" text="FESTIVITÁ">
      <formula>NOT(ISERROR(SEARCH("FESTIVITÁ",DH43)))</formula>
    </cfRule>
    <cfRule type="cellIs" dxfId="33943" priority="198" operator="equal">
      <formula>"DOMENICA"</formula>
    </cfRule>
  </conditionalFormatting>
  <conditionalFormatting sqref="DH43:DH48">
    <cfRule type="iconSet" priority="181">
      <iconSet iconSet="3Symbols2">
        <cfvo type="percent" val="0"/>
        <cfvo type="percent" val="0"/>
        <cfvo type="formula" val="TODAY()" gte="0"/>
      </iconSet>
    </cfRule>
  </conditionalFormatting>
  <conditionalFormatting sqref="DJ43:DJ48">
    <cfRule type="containsText" dxfId="33942" priority="164" operator="containsText" text="08.30 – 14.30">
      <formula>NOT(ISERROR(SEARCH("08.30 – 14.30",DJ43)))</formula>
    </cfRule>
    <cfRule type="containsText" dxfId="33941" priority="165" operator="containsText" text="09:30 – 18.30">
      <formula>NOT(ISERROR(SEARCH("09:30 – 18.30",DJ43)))</formula>
    </cfRule>
    <cfRule type="containsText" dxfId="33940" priority="166" operator="containsText" text="10.30 – 18.30">
      <formula>NOT(ISERROR(SEARCH("10.30 – 18.30",DJ43)))</formula>
    </cfRule>
    <cfRule type="containsText" dxfId="33939" priority="167" operator="containsText" text="09.30 – 18.30">
      <formula>NOT(ISERROR(SEARCH("09.30 – 18.30",DJ43)))</formula>
    </cfRule>
    <cfRule type="containsText" dxfId="33938" priority="168" operator="containsText" text="09.00 – 13:00">
      <formula>NOT(ISERROR(SEARCH("09.00 – 13:00",DJ43)))</formula>
    </cfRule>
    <cfRule type="containsText" dxfId="33937" priority="169" operator="containsText" text="08.30 – 16.30">
      <formula>NOT(ISERROR(SEARCH("08.30 – 16.30",DJ43)))</formula>
    </cfRule>
    <cfRule type="containsText" dxfId="33936" priority="170" operator="containsText" text="08:30 – 17.30">
      <formula>NOT(ISERROR(SEARCH("08:30 – 17.30",DJ43)))</formula>
    </cfRule>
    <cfRule type="containsText" dxfId="33935" priority="171" operator="containsText" text="08.30 – 17.30">
      <formula>NOT(ISERROR(SEARCH("08.30 – 17.30",DJ43)))</formula>
    </cfRule>
    <cfRule type="containsText" dxfId="33934" priority="172" operator="containsText" text="09.00 – 18.00">
      <formula>NOT(ISERROR(SEARCH("09.00 – 18.00",DJ43)))</formula>
    </cfRule>
    <cfRule type="containsText" dxfId="33933" priority="173" operator="containsText" text="09.00 – 13.00">
      <formula>NOT(ISERROR(SEARCH("09.00 – 13.00",DJ43)))</formula>
    </cfRule>
    <cfRule type="containsText" dxfId="33932" priority="174" operator="containsText" text="11.30 – 19.30">
      <formula>NOT(ISERROR(SEARCH("11.30 – 19.30",DJ43)))</formula>
    </cfRule>
    <cfRule type="containsText" dxfId="33931" priority="175" operator="containsText" text="10.30 – 19.30">
      <formula>NOT(ISERROR(SEARCH("10.30 – 19.30",DJ43)))</formula>
    </cfRule>
    <cfRule type="containsText" dxfId="33930" priority="176" operator="containsText" text="09.00 – 15.00">
      <formula>NOT(ISERROR(SEARCH("09.00 – 15.00",DJ43)))</formula>
    </cfRule>
    <cfRule type="containsText" dxfId="33929" priority="177" operator="containsText" text="12:30">
      <formula>NOT(ISERROR(SEARCH("12:30",DJ43)))</formula>
    </cfRule>
    <cfRule type="containsText" dxfId="33928" priority="178" operator="containsText" text="13:30">
      <formula>NOT(ISERROR(SEARCH("13:30",DJ43)))</formula>
    </cfRule>
    <cfRule type="containsText" dxfId="33927" priority="179" operator="containsText" text="FESTIVITÁ">
      <formula>NOT(ISERROR(SEARCH("FESTIVITÁ",DJ43)))</formula>
    </cfRule>
    <cfRule type="cellIs" dxfId="33926" priority="180" operator="equal">
      <formula>"DOMENICA"</formula>
    </cfRule>
  </conditionalFormatting>
  <conditionalFormatting sqref="DJ43:DJ48">
    <cfRule type="iconSet" priority="163">
      <iconSet iconSet="3Symbols2">
        <cfvo type="percent" val="0"/>
        <cfvo type="percent" val="0"/>
        <cfvo type="formula" val="TODAY()" gte="0"/>
      </iconSet>
    </cfRule>
  </conditionalFormatting>
  <conditionalFormatting sqref="DL43:DL48">
    <cfRule type="containsText" dxfId="33925" priority="146" operator="containsText" text="08.30 – 14.30">
      <formula>NOT(ISERROR(SEARCH("08.30 – 14.30",DL43)))</formula>
    </cfRule>
    <cfRule type="containsText" dxfId="33924" priority="147" operator="containsText" text="09:30 – 18.30">
      <formula>NOT(ISERROR(SEARCH("09:30 – 18.30",DL43)))</formula>
    </cfRule>
    <cfRule type="containsText" dxfId="33923" priority="148" operator="containsText" text="10.30 – 18.30">
      <formula>NOT(ISERROR(SEARCH("10.30 – 18.30",DL43)))</formula>
    </cfRule>
    <cfRule type="containsText" dxfId="33922" priority="149" operator="containsText" text="09.30 – 18.30">
      <formula>NOT(ISERROR(SEARCH("09.30 – 18.30",DL43)))</formula>
    </cfRule>
    <cfRule type="containsText" dxfId="33921" priority="150" operator="containsText" text="09.00 – 13:00">
      <formula>NOT(ISERROR(SEARCH("09.00 – 13:00",DL43)))</formula>
    </cfRule>
    <cfRule type="containsText" dxfId="33920" priority="151" operator="containsText" text="08.30 – 16.30">
      <formula>NOT(ISERROR(SEARCH("08.30 – 16.30",DL43)))</formula>
    </cfRule>
    <cfRule type="containsText" dxfId="33919" priority="152" operator="containsText" text="08:30 – 17.30">
      <formula>NOT(ISERROR(SEARCH("08:30 – 17.30",DL43)))</formula>
    </cfRule>
    <cfRule type="containsText" dxfId="33918" priority="153" operator="containsText" text="08.30 – 17.30">
      <formula>NOT(ISERROR(SEARCH("08.30 – 17.30",DL43)))</formula>
    </cfRule>
    <cfRule type="containsText" dxfId="33917" priority="154" operator="containsText" text="09.00 – 18.00">
      <formula>NOT(ISERROR(SEARCH("09.00 – 18.00",DL43)))</formula>
    </cfRule>
    <cfRule type="containsText" dxfId="33916" priority="155" operator="containsText" text="09.00 – 13.00">
      <formula>NOT(ISERROR(SEARCH("09.00 – 13.00",DL43)))</formula>
    </cfRule>
    <cfRule type="containsText" dxfId="33915" priority="156" operator="containsText" text="11.30 – 19.30">
      <formula>NOT(ISERROR(SEARCH("11.30 – 19.30",DL43)))</formula>
    </cfRule>
    <cfRule type="containsText" dxfId="33914" priority="157" operator="containsText" text="10.30 – 19.30">
      <formula>NOT(ISERROR(SEARCH("10.30 – 19.30",DL43)))</formula>
    </cfRule>
    <cfRule type="containsText" dxfId="33913" priority="158" operator="containsText" text="09.00 – 15.00">
      <formula>NOT(ISERROR(SEARCH("09.00 – 15.00",DL43)))</formula>
    </cfRule>
    <cfRule type="containsText" dxfId="33912" priority="159" operator="containsText" text="12:30">
      <formula>NOT(ISERROR(SEARCH("12:30",DL43)))</formula>
    </cfRule>
    <cfRule type="containsText" dxfId="33911" priority="160" operator="containsText" text="13:30">
      <formula>NOT(ISERROR(SEARCH("13:30",DL43)))</formula>
    </cfRule>
    <cfRule type="containsText" dxfId="33910" priority="161" operator="containsText" text="FESTIVITÁ">
      <formula>NOT(ISERROR(SEARCH("FESTIVITÁ",DL43)))</formula>
    </cfRule>
    <cfRule type="cellIs" dxfId="33909" priority="162" operator="equal">
      <formula>"DOMENICA"</formula>
    </cfRule>
  </conditionalFormatting>
  <conditionalFormatting sqref="DL43:DL48">
    <cfRule type="iconSet" priority="145">
      <iconSet iconSet="3Symbols2">
        <cfvo type="percent" val="0"/>
        <cfvo type="percent" val="0"/>
        <cfvo type="formula" val="TODAY()" gte="0"/>
      </iconSet>
    </cfRule>
  </conditionalFormatting>
  <conditionalFormatting sqref="DN43:DN48">
    <cfRule type="containsText" dxfId="33908" priority="128" operator="containsText" text="08.30 – 14.30">
      <formula>NOT(ISERROR(SEARCH("08.30 – 14.30",DN43)))</formula>
    </cfRule>
    <cfRule type="containsText" dxfId="33907" priority="129" operator="containsText" text="09:30 – 18.30">
      <formula>NOT(ISERROR(SEARCH("09:30 – 18.30",DN43)))</formula>
    </cfRule>
    <cfRule type="containsText" dxfId="33906" priority="130" operator="containsText" text="10.30 – 18.30">
      <formula>NOT(ISERROR(SEARCH("10.30 – 18.30",DN43)))</formula>
    </cfRule>
    <cfRule type="containsText" dxfId="33905" priority="131" operator="containsText" text="09.30 – 18.30">
      <formula>NOT(ISERROR(SEARCH("09.30 – 18.30",DN43)))</formula>
    </cfRule>
    <cfRule type="containsText" dxfId="33904" priority="132" operator="containsText" text="09.00 – 13:00">
      <formula>NOT(ISERROR(SEARCH("09.00 – 13:00",DN43)))</formula>
    </cfRule>
    <cfRule type="containsText" dxfId="33903" priority="133" operator="containsText" text="08.30 – 16.30">
      <formula>NOT(ISERROR(SEARCH("08.30 – 16.30",DN43)))</formula>
    </cfRule>
    <cfRule type="containsText" dxfId="33902" priority="134" operator="containsText" text="08:30 – 17.30">
      <formula>NOT(ISERROR(SEARCH("08:30 – 17.30",DN43)))</formula>
    </cfRule>
    <cfRule type="containsText" dxfId="33901" priority="135" operator="containsText" text="08.30 – 17.30">
      <formula>NOT(ISERROR(SEARCH("08.30 – 17.30",DN43)))</formula>
    </cfRule>
    <cfRule type="containsText" dxfId="33900" priority="136" operator="containsText" text="09.00 – 18.00">
      <formula>NOT(ISERROR(SEARCH("09.00 – 18.00",DN43)))</formula>
    </cfRule>
    <cfRule type="containsText" dxfId="33899" priority="137" operator="containsText" text="09.00 – 13.00">
      <formula>NOT(ISERROR(SEARCH("09.00 – 13.00",DN43)))</formula>
    </cfRule>
    <cfRule type="containsText" dxfId="33898" priority="138" operator="containsText" text="11.30 – 19.30">
      <formula>NOT(ISERROR(SEARCH("11.30 – 19.30",DN43)))</formula>
    </cfRule>
    <cfRule type="containsText" dxfId="33897" priority="139" operator="containsText" text="10.30 – 19.30">
      <formula>NOT(ISERROR(SEARCH("10.30 – 19.30",DN43)))</formula>
    </cfRule>
    <cfRule type="containsText" dxfId="33896" priority="140" operator="containsText" text="09.00 – 15.00">
      <formula>NOT(ISERROR(SEARCH("09.00 – 15.00",DN43)))</formula>
    </cfRule>
    <cfRule type="containsText" dxfId="33895" priority="141" operator="containsText" text="12:30">
      <formula>NOT(ISERROR(SEARCH("12:30",DN43)))</formula>
    </cfRule>
    <cfRule type="containsText" dxfId="33894" priority="142" operator="containsText" text="13:30">
      <formula>NOT(ISERROR(SEARCH("13:30",DN43)))</formula>
    </cfRule>
    <cfRule type="containsText" dxfId="33893" priority="143" operator="containsText" text="FESTIVITÁ">
      <formula>NOT(ISERROR(SEARCH("FESTIVITÁ",DN43)))</formula>
    </cfRule>
    <cfRule type="cellIs" dxfId="33892" priority="144" operator="equal">
      <formula>"DOMENICA"</formula>
    </cfRule>
  </conditionalFormatting>
  <conditionalFormatting sqref="DN43:DN48">
    <cfRule type="iconSet" priority="127">
      <iconSet iconSet="3Symbols2">
        <cfvo type="percent" val="0"/>
        <cfvo type="percent" val="0"/>
        <cfvo type="formula" val="TODAY()" gte="0"/>
      </iconSet>
    </cfRule>
  </conditionalFormatting>
  <conditionalFormatting sqref="CQ43:CQ48 CS43:CS48">
    <cfRule type="containsText" dxfId="33891" priority="110" operator="containsText" text="08.30 – 14.30">
      <formula>NOT(ISERROR(SEARCH("08.30 – 14.30",CQ43)))</formula>
    </cfRule>
    <cfRule type="containsText" dxfId="33890" priority="111" operator="containsText" text="09:30 – 18.30">
      <formula>NOT(ISERROR(SEARCH("09:30 – 18.30",CQ43)))</formula>
    </cfRule>
    <cfRule type="containsText" dxfId="33889" priority="112" operator="containsText" text="10.30 – 18.30">
      <formula>NOT(ISERROR(SEARCH("10.30 – 18.30",CQ43)))</formula>
    </cfRule>
    <cfRule type="containsText" dxfId="33888" priority="113" operator="containsText" text="09.30 – 18.30">
      <formula>NOT(ISERROR(SEARCH("09.30 – 18.30",CQ43)))</formula>
    </cfRule>
    <cfRule type="containsText" dxfId="33887" priority="114" operator="containsText" text="09.00 – 13:00">
      <formula>NOT(ISERROR(SEARCH("09.00 – 13:00",CQ43)))</formula>
    </cfRule>
    <cfRule type="containsText" dxfId="33886" priority="115" operator="containsText" text="08.30 – 16.30">
      <formula>NOT(ISERROR(SEARCH("08.30 – 16.30",CQ43)))</formula>
    </cfRule>
    <cfRule type="containsText" dxfId="33885" priority="116" operator="containsText" text="08:30 – 17.30">
      <formula>NOT(ISERROR(SEARCH("08:30 – 17.30",CQ43)))</formula>
    </cfRule>
    <cfRule type="containsText" dxfId="33884" priority="117" operator="containsText" text="08.30 – 17.30">
      <formula>NOT(ISERROR(SEARCH("08.30 – 17.30",CQ43)))</formula>
    </cfRule>
    <cfRule type="containsText" dxfId="33883" priority="118" operator="containsText" text="09.00 – 18.00">
      <formula>NOT(ISERROR(SEARCH("09.00 – 18.00",CQ43)))</formula>
    </cfRule>
    <cfRule type="containsText" dxfId="33882" priority="119" operator="containsText" text="09.00 – 13.00">
      <formula>NOT(ISERROR(SEARCH("09.00 – 13.00",CQ43)))</formula>
    </cfRule>
    <cfRule type="containsText" dxfId="33881" priority="120" operator="containsText" text="11.30 – 19.30">
      <formula>NOT(ISERROR(SEARCH("11.30 – 19.30",CQ43)))</formula>
    </cfRule>
    <cfRule type="containsText" dxfId="33880" priority="121" operator="containsText" text="10.30 – 19.30">
      <formula>NOT(ISERROR(SEARCH("10.30 – 19.30",CQ43)))</formula>
    </cfRule>
    <cfRule type="containsText" dxfId="33879" priority="122" operator="containsText" text="09.00 – 15.00">
      <formula>NOT(ISERROR(SEARCH("09.00 – 15.00",CQ43)))</formula>
    </cfRule>
    <cfRule type="containsText" dxfId="33878" priority="123" operator="containsText" text="12:30">
      <formula>NOT(ISERROR(SEARCH("12:30",CQ43)))</formula>
    </cfRule>
    <cfRule type="containsText" dxfId="33877" priority="124" operator="containsText" text="13:30">
      <formula>NOT(ISERROR(SEARCH("13:30",CQ43)))</formula>
    </cfRule>
    <cfRule type="containsText" dxfId="33876" priority="125" operator="containsText" text="FESTIVITÁ">
      <formula>NOT(ISERROR(SEARCH("FESTIVITÁ",CQ43)))</formula>
    </cfRule>
    <cfRule type="cellIs" dxfId="33875" priority="126" operator="equal">
      <formula>"DOMENICA"</formula>
    </cfRule>
  </conditionalFormatting>
  <conditionalFormatting sqref="CQ43:CQ48 CS43:CS48">
    <cfRule type="iconSet" priority="109">
      <iconSet iconSet="3Symbols2">
        <cfvo type="percent" val="0"/>
        <cfvo type="percent" val="0"/>
        <cfvo type="formula" val="TODAY()" gte="0"/>
      </iconSet>
    </cfRule>
  </conditionalFormatting>
  <conditionalFormatting sqref="AF43:AF48 AH43:AH48 AJ43:AJ48 AL43:AL48 AN43:AN48 AP43:AP48 AR43:AR48 AT43:AT48 AV43:AV48 AX43:AX48 AZ43:AZ48 BB43:BB48 BD43:BD48 BF43:BF48 BH43:BH48 BJ43:BJ48 BL43:BL48 BN43:BN48 BP43:BP48 BR43:BR48 BT43:BT48 BV43:BV48">
    <cfRule type="containsText" dxfId="33874" priority="92" operator="containsText" text="08.30 – 14.30">
      <formula>NOT(ISERROR(SEARCH("08.30 – 14.30",AF43)))</formula>
    </cfRule>
    <cfRule type="containsText" dxfId="33873" priority="93" operator="containsText" text="09:30 – 18.30">
      <formula>NOT(ISERROR(SEARCH("09:30 – 18.30",AF43)))</formula>
    </cfRule>
    <cfRule type="containsText" dxfId="33872" priority="94" operator="containsText" text="10.30 – 18.30">
      <formula>NOT(ISERROR(SEARCH("10.30 – 18.30",AF43)))</formula>
    </cfRule>
    <cfRule type="containsText" dxfId="33871" priority="95" operator="containsText" text="09.30 – 18.30">
      <formula>NOT(ISERROR(SEARCH("09.30 – 18.30",AF43)))</formula>
    </cfRule>
    <cfRule type="containsText" dxfId="33870" priority="96" operator="containsText" text="09.00 – 13:00">
      <formula>NOT(ISERROR(SEARCH("09.00 – 13:00",AF43)))</formula>
    </cfRule>
    <cfRule type="containsText" dxfId="33869" priority="97" operator="containsText" text="08.30 – 16.30">
      <formula>NOT(ISERROR(SEARCH("08.30 – 16.30",AF43)))</formula>
    </cfRule>
    <cfRule type="containsText" dxfId="33868" priority="98" operator="containsText" text="08:30 – 17.30">
      <formula>NOT(ISERROR(SEARCH("08:30 – 17.30",AF43)))</formula>
    </cfRule>
    <cfRule type="containsText" dxfId="33867" priority="99" operator="containsText" text="08.30 – 17.30">
      <formula>NOT(ISERROR(SEARCH("08.30 – 17.30",AF43)))</formula>
    </cfRule>
    <cfRule type="containsText" dxfId="33866" priority="100" operator="containsText" text="09.00 – 18.00">
      <formula>NOT(ISERROR(SEARCH("09.00 – 18.00",AF43)))</formula>
    </cfRule>
    <cfRule type="containsText" dxfId="33865" priority="101" operator="containsText" text="09.00 – 13.00">
      <formula>NOT(ISERROR(SEARCH("09.00 – 13.00",AF43)))</formula>
    </cfRule>
    <cfRule type="containsText" dxfId="33864" priority="102" operator="containsText" text="11.30 – 19.30">
      <formula>NOT(ISERROR(SEARCH("11.30 – 19.30",AF43)))</formula>
    </cfRule>
    <cfRule type="containsText" dxfId="33863" priority="103" operator="containsText" text="10.30 – 19.30">
      <formula>NOT(ISERROR(SEARCH("10.30 – 19.30",AF43)))</formula>
    </cfRule>
    <cfRule type="containsText" dxfId="33862" priority="104" operator="containsText" text="09.00 – 15.00">
      <formula>NOT(ISERROR(SEARCH("09.00 – 15.00",AF43)))</formula>
    </cfRule>
    <cfRule type="containsText" dxfId="33861" priority="105" operator="containsText" text="12:30">
      <formula>NOT(ISERROR(SEARCH("12:30",AF43)))</formula>
    </cfRule>
    <cfRule type="containsText" dxfId="33860" priority="106" operator="containsText" text="13:30">
      <formula>NOT(ISERROR(SEARCH("13:30",AF43)))</formula>
    </cfRule>
    <cfRule type="containsText" dxfId="33859" priority="107" operator="containsText" text="FESTIVITÁ">
      <formula>NOT(ISERROR(SEARCH("FESTIVITÁ",AF43)))</formula>
    </cfRule>
    <cfRule type="cellIs" dxfId="33858" priority="108" operator="equal">
      <formula>"DOMENICA"</formula>
    </cfRule>
  </conditionalFormatting>
  <conditionalFormatting sqref="AF43:AF48 AH43:AH48 AJ43:AJ48 AL43:AL48 AN43:AN48 AP43:AP48 AR43:AR48 AT43:AT48 AV43:AV48 AX43:AX48 AZ43:AZ48 BB43:BB48 BD43:BD48 BF43:BF48 BH43:BH48 BJ43:BJ48 BL43:BL48 BN43:BN48 BP43:BP48 BR43:BR48 BT43:BT48 BV43:BV48">
    <cfRule type="iconSet" priority="91">
      <iconSet iconSet="3Symbols2">
        <cfvo type="percent" val="0"/>
        <cfvo type="percent" val="0"/>
        <cfvo type="formula" val="TODAY()" gte="0"/>
      </iconSet>
    </cfRule>
  </conditionalFormatting>
  <conditionalFormatting sqref="C43:C48 E43:E48 G43:G48 I43:I48 K43:K48 M43:M48 O43:O48 Q43:Q48 S43:S48">
    <cfRule type="containsText" dxfId="33857" priority="74" operator="containsText" text="08.30 – 14.30">
      <formula>NOT(ISERROR(SEARCH("08.30 – 14.30",C43)))</formula>
    </cfRule>
    <cfRule type="containsText" dxfId="33856" priority="75" operator="containsText" text="09:30 – 18.30">
      <formula>NOT(ISERROR(SEARCH("09:30 – 18.30",C43)))</formula>
    </cfRule>
    <cfRule type="containsText" dxfId="33855" priority="76" operator="containsText" text="10.30 – 18.30">
      <formula>NOT(ISERROR(SEARCH("10.30 – 18.30",C43)))</formula>
    </cfRule>
    <cfRule type="containsText" dxfId="33854" priority="77" operator="containsText" text="09.30 – 18.30">
      <formula>NOT(ISERROR(SEARCH("09.30 – 18.30",C43)))</formula>
    </cfRule>
    <cfRule type="containsText" dxfId="33853" priority="78" operator="containsText" text="09.00 – 13:00">
      <formula>NOT(ISERROR(SEARCH("09.00 – 13:00",C43)))</formula>
    </cfRule>
    <cfRule type="containsText" dxfId="33852" priority="79" operator="containsText" text="08.30 – 16.30">
      <formula>NOT(ISERROR(SEARCH("08.30 – 16.30",C43)))</formula>
    </cfRule>
    <cfRule type="containsText" dxfId="33851" priority="80" operator="containsText" text="08:30 – 17.30">
      <formula>NOT(ISERROR(SEARCH("08:30 – 17.30",C43)))</formula>
    </cfRule>
    <cfRule type="containsText" dxfId="33850" priority="81" operator="containsText" text="08.30 – 17.30">
      <formula>NOT(ISERROR(SEARCH("08.30 – 17.30",C43)))</formula>
    </cfRule>
    <cfRule type="containsText" dxfId="33849" priority="82" operator="containsText" text="09.00 – 18.00">
      <formula>NOT(ISERROR(SEARCH("09.00 – 18.00",C43)))</formula>
    </cfRule>
    <cfRule type="containsText" dxfId="33848" priority="83" operator="containsText" text="09.00 – 13.00">
      <formula>NOT(ISERROR(SEARCH("09.00 – 13.00",C43)))</formula>
    </cfRule>
    <cfRule type="containsText" dxfId="33847" priority="84" operator="containsText" text="11.30 – 19.30">
      <formula>NOT(ISERROR(SEARCH("11.30 – 19.30",C43)))</formula>
    </cfRule>
    <cfRule type="containsText" dxfId="33846" priority="85" operator="containsText" text="10.30 – 19.30">
      <formula>NOT(ISERROR(SEARCH("10.30 – 19.30",C43)))</formula>
    </cfRule>
    <cfRule type="containsText" dxfId="33845" priority="86" operator="containsText" text="09.00 – 15.00">
      <formula>NOT(ISERROR(SEARCH("09.00 – 15.00",C43)))</formula>
    </cfRule>
    <cfRule type="containsText" dxfId="33844" priority="87" operator="containsText" text="12:30">
      <formula>NOT(ISERROR(SEARCH("12:30",C43)))</formula>
    </cfRule>
    <cfRule type="containsText" dxfId="33843" priority="88" operator="containsText" text="13:30">
      <formula>NOT(ISERROR(SEARCH("13:30",C43)))</formula>
    </cfRule>
    <cfRule type="containsText" dxfId="33842" priority="89" operator="containsText" text="FESTIVITÁ">
      <formula>NOT(ISERROR(SEARCH("FESTIVITÁ",C43)))</formula>
    </cfRule>
    <cfRule type="cellIs" dxfId="33841" priority="90" operator="equal">
      <formula>"DOMENICA"</formula>
    </cfRule>
  </conditionalFormatting>
  <conditionalFormatting sqref="C43:C48 E43:E48 G43:G48 I43:I48 K43:K48 M43:M48 O43:O48 Q43:Q48 S43:S48">
    <cfRule type="iconSet" priority="73">
      <iconSet iconSet="3Symbols2">
        <cfvo type="percent" val="0"/>
        <cfvo type="percent" val="0"/>
        <cfvo type="formula" val="TODAY()" gte="0"/>
      </iconSet>
    </cfRule>
  </conditionalFormatting>
  <conditionalFormatting sqref="CQ34:CQ39 CS34:CS39">
    <cfRule type="containsText" dxfId="33840" priority="56" operator="containsText" text="08.30 – 14.30">
      <formula>NOT(ISERROR(SEARCH("08.30 – 14.30",CQ34)))</formula>
    </cfRule>
    <cfRule type="containsText" dxfId="33839" priority="57" operator="containsText" text="09:30 – 18.30">
      <formula>NOT(ISERROR(SEARCH("09:30 – 18.30",CQ34)))</formula>
    </cfRule>
    <cfRule type="containsText" dxfId="33838" priority="58" operator="containsText" text="10.30 – 18.30">
      <formula>NOT(ISERROR(SEARCH("10.30 – 18.30",CQ34)))</formula>
    </cfRule>
    <cfRule type="containsText" dxfId="33837" priority="59" operator="containsText" text="09.30 – 18.30">
      <formula>NOT(ISERROR(SEARCH("09.30 – 18.30",CQ34)))</formula>
    </cfRule>
    <cfRule type="containsText" dxfId="33836" priority="60" operator="containsText" text="09.00 – 13:00">
      <formula>NOT(ISERROR(SEARCH("09.00 – 13:00",CQ34)))</formula>
    </cfRule>
    <cfRule type="containsText" dxfId="33835" priority="61" operator="containsText" text="08.30 – 16.30">
      <formula>NOT(ISERROR(SEARCH("08.30 – 16.30",CQ34)))</formula>
    </cfRule>
    <cfRule type="containsText" dxfId="33834" priority="62" operator="containsText" text="08:30 – 17.30">
      <formula>NOT(ISERROR(SEARCH("08:30 – 17.30",CQ34)))</formula>
    </cfRule>
    <cfRule type="containsText" dxfId="33833" priority="63" operator="containsText" text="08.30 – 17.30">
      <formula>NOT(ISERROR(SEARCH("08.30 – 17.30",CQ34)))</formula>
    </cfRule>
    <cfRule type="containsText" dxfId="33832" priority="64" operator="containsText" text="09.00 – 18.00">
      <formula>NOT(ISERROR(SEARCH("09.00 – 18.00",CQ34)))</formula>
    </cfRule>
    <cfRule type="containsText" dxfId="33831" priority="65" operator="containsText" text="09.00 – 13.00">
      <formula>NOT(ISERROR(SEARCH("09.00 – 13.00",CQ34)))</formula>
    </cfRule>
    <cfRule type="containsText" dxfId="33830" priority="66" operator="containsText" text="11.30 – 19.30">
      <formula>NOT(ISERROR(SEARCH("11.30 – 19.30",CQ34)))</formula>
    </cfRule>
    <cfRule type="containsText" dxfId="33829" priority="67" operator="containsText" text="10.30 – 19.30">
      <formula>NOT(ISERROR(SEARCH("10.30 – 19.30",CQ34)))</formula>
    </cfRule>
    <cfRule type="containsText" dxfId="33828" priority="68" operator="containsText" text="09.00 – 15.00">
      <formula>NOT(ISERROR(SEARCH("09.00 – 15.00",CQ34)))</formula>
    </cfRule>
    <cfRule type="containsText" dxfId="33827" priority="69" operator="containsText" text="12:30">
      <formula>NOT(ISERROR(SEARCH("12:30",CQ34)))</formula>
    </cfRule>
    <cfRule type="containsText" dxfId="33826" priority="70" operator="containsText" text="13:30">
      <formula>NOT(ISERROR(SEARCH("13:30",CQ34)))</formula>
    </cfRule>
    <cfRule type="containsText" dxfId="33825" priority="71" operator="containsText" text="FESTIVITÁ">
      <formula>NOT(ISERROR(SEARCH("FESTIVITÁ",CQ34)))</formula>
    </cfRule>
    <cfRule type="cellIs" dxfId="33824" priority="72" operator="equal">
      <formula>"DOMENICA"</formula>
    </cfRule>
  </conditionalFormatting>
  <conditionalFormatting sqref="CQ34:CQ39 CS34:CS39">
    <cfRule type="iconSet" priority="55">
      <iconSet iconSet="3Symbols2">
        <cfvo type="percent" val="0"/>
        <cfvo type="percent" val="0"/>
        <cfvo type="formula" val="TODAY()" gte="0"/>
      </iconSet>
    </cfRule>
  </conditionalFormatting>
  <conditionalFormatting sqref="AF34:AF39 AH34:AH39 AJ34:AJ39 AL34:AL39 AN34:AN39 AP34:AP39 AR34:AR39 AT34:AT39 AV34:AV39 AX34:AX39 AZ34:AZ39 BB34:BB39 BD34:BD39 BF34:BF39 BH34:BH39 BJ34:BJ39 BL34:BL39 BN34:BN39 BP34:BP39 BR34:BR39 BT34:BT39 BV34:BV39">
    <cfRule type="containsText" dxfId="33823" priority="38" operator="containsText" text="08.30 – 14.30">
      <formula>NOT(ISERROR(SEARCH("08.30 – 14.30",AF34)))</formula>
    </cfRule>
    <cfRule type="containsText" dxfId="33822" priority="39" operator="containsText" text="09:30 – 18.30">
      <formula>NOT(ISERROR(SEARCH("09:30 – 18.30",AF34)))</formula>
    </cfRule>
    <cfRule type="containsText" dxfId="33821" priority="40" operator="containsText" text="10.30 – 18.30">
      <formula>NOT(ISERROR(SEARCH("10.30 – 18.30",AF34)))</formula>
    </cfRule>
    <cfRule type="containsText" dxfId="33820" priority="41" operator="containsText" text="09.30 – 18.30">
      <formula>NOT(ISERROR(SEARCH("09.30 – 18.30",AF34)))</formula>
    </cfRule>
    <cfRule type="containsText" dxfId="33819" priority="42" operator="containsText" text="09.00 – 13:00">
      <formula>NOT(ISERROR(SEARCH("09.00 – 13:00",AF34)))</formula>
    </cfRule>
    <cfRule type="containsText" dxfId="33818" priority="43" operator="containsText" text="08.30 – 16.30">
      <formula>NOT(ISERROR(SEARCH("08.30 – 16.30",AF34)))</formula>
    </cfRule>
    <cfRule type="containsText" dxfId="33817" priority="44" operator="containsText" text="08:30 – 17.30">
      <formula>NOT(ISERROR(SEARCH("08:30 – 17.30",AF34)))</formula>
    </cfRule>
    <cfRule type="containsText" dxfId="33816" priority="45" operator="containsText" text="08.30 – 17.30">
      <formula>NOT(ISERROR(SEARCH("08.30 – 17.30",AF34)))</formula>
    </cfRule>
    <cfRule type="containsText" dxfId="33815" priority="46" operator="containsText" text="09.00 – 18.00">
      <formula>NOT(ISERROR(SEARCH("09.00 – 18.00",AF34)))</formula>
    </cfRule>
    <cfRule type="containsText" dxfId="33814" priority="47" operator="containsText" text="09.00 – 13.00">
      <formula>NOT(ISERROR(SEARCH("09.00 – 13.00",AF34)))</formula>
    </cfRule>
    <cfRule type="containsText" dxfId="33813" priority="48" operator="containsText" text="11.30 – 19.30">
      <formula>NOT(ISERROR(SEARCH("11.30 – 19.30",AF34)))</formula>
    </cfRule>
    <cfRule type="containsText" dxfId="33812" priority="49" operator="containsText" text="10.30 – 19.30">
      <formula>NOT(ISERROR(SEARCH("10.30 – 19.30",AF34)))</formula>
    </cfRule>
    <cfRule type="containsText" dxfId="33811" priority="50" operator="containsText" text="09.00 – 15.00">
      <formula>NOT(ISERROR(SEARCH("09.00 – 15.00",AF34)))</formula>
    </cfRule>
    <cfRule type="containsText" dxfId="33810" priority="51" operator="containsText" text="12:30">
      <formula>NOT(ISERROR(SEARCH("12:30",AF34)))</formula>
    </cfRule>
    <cfRule type="containsText" dxfId="33809" priority="52" operator="containsText" text="13:30">
      <formula>NOT(ISERROR(SEARCH("13:30",AF34)))</formula>
    </cfRule>
    <cfRule type="containsText" dxfId="33808" priority="53" operator="containsText" text="FESTIVITÁ">
      <formula>NOT(ISERROR(SEARCH("FESTIVITÁ",AF34)))</formula>
    </cfRule>
    <cfRule type="cellIs" dxfId="33807" priority="54" operator="equal">
      <formula>"DOMENICA"</formula>
    </cfRule>
  </conditionalFormatting>
  <conditionalFormatting sqref="AF34:AF39 AH34:AH39 AJ34:AJ39 AL34:AL39 AN34:AN39 AP34:AP39 AR34:AR39 AT34:AT39 AV34:AV39 AX34:AX39 AZ34:AZ39 BB34:BB39 BD34:BD39 BF34:BF39 BH34:BH39 BJ34:BJ39 BL34:BL39 BN34:BN39 BP34:BP39 BR34:BR39 BT34:BT39 BV34:BV39">
    <cfRule type="iconSet" priority="37">
      <iconSet iconSet="3Symbols2">
        <cfvo type="percent" val="0"/>
        <cfvo type="percent" val="0"/>
        <cfvo type="formula" val="TODAY()" gte="0"/>
      </iconSet>
    </cfRule>
  </conditionalFormatting>
  <conditionalFormatting sqref="C34:C39 E34:E39 G34:G39 I34:I39 K34:K39 M34:M39 O34:O39 Q34:Q39 S34:S39">
    <cfRule type="containsText" dxfId="33806" priority="20" operator="containsText" text="08.30 – 14.30">
      <formula>NOT(ISERROR(SEARCH("08.30 – 14.30",C34)))</formula>
    </cfRule>
    <cfRule type="containsText" dxfId="33805" priority="21" operator="containsText" text="09:30 – 18.30">
      <formula>NOT(ISERROR(SEARCH("09:30 – 18.30",C34)))</formula>
    </cfRule>
    <cfRule type="containsText" dxfId="33804" priority="22" operator="containsText" text="10.30 – 18.30">
      <formula>NOT(ISERROR(SEARCH("10.30 – 18.30",C34)))</formula>
    </cfRule>
    <cfRule type="containsText" dxfId="33803" priority="23" operator="containsText" text="09.30 – 18.30">
      <formula>NOT(ISERROR(SEARCH("09.30 – 18.30",C34)))</formula>
    </cfRule>
    <cfRule type="containsText" dxfId="33802" priority="24" operator="containsText" text="09.00 – 13:00">
      <formula>NOT(ISERROR(SEARCH("09.00 – 13:00",C34)))</formula>
    </cfRule>
    <cfRule type="containsText" dxfId="33801" priority="25" operator="containsText" text="08.30 – 16.30">
      <formula>NOT(ISERROR(SEARCH("08.30 – 16.30",C34)))</formula>
    </cfRule>
    <cfRule type="containsText" dxfId="33800" priority="26" operator="containsText" text="08:30 – 17.30">
      <formula>NOT(ISERROR(SEARCH("08:30 – 17.30",C34)))</formula>
    </cfRule>
    <cfRule type="containsText" dxfId="33799" priority="27" operator="containsText" text="08.30 – 17.30">
      <formula>NOT(ISERROR(SEARCH("08.30 – 17.30",C34)))</formula>
    </cfRule>
    <cfRule type="containsText" dxfId="33798" priority="28" operator="containsText" text="09.00 – 18.00">
      <formula>NOT(ISERROR(SEARCH("09.00 – 18.00",C34)))</formula>
    </cfRule>
    <cfRule type="containsText" dxfId="33797" priority="29" operator="containsText" text="09.00 – 13.00">
      <formula>NOT(ISERROR(SEARCH("09.00 – 13.00",C34)))</formula>
    </cfRule>
    <cfRule type="containsText" dxfId="33796" priority="30" operator="containsText" text="11.30 – 19.30">
      <formula>NOT(ISERROR(SEARCH("11.30 – 19.30",C34)))</formula>
    </cfRule>
    <cfRule type="containsText" dxfId="33795" priority="31" operator="containsText" text="10.30 – 19.30">
      <formula>NOT(ISERROR(SEARCH("10.30 – 19.30",C34)))</formula>
    </cfRule>
    <cfRule type="containsText" dxfId="33794" priority="32" operator="containsText" text="09.00 – 15.00">
      <formula>NOT(ISERROR(SEARCH("09.00 – 15.00",C34)))</formula>
    </cfRule>
    <cfRule type="containsText" dxfId="33793" priority="33" operator="containsText" text="12:30">
      <formula>NOT(ISERROR(SEARCH("12:30",C34)))</formula>
    </cfRule>
    <cfRule type="containsText" dxfId="33792" priority="34" operator="containsText" text="13:30">
      <formula>NOT(ISERROR(SEARCH("13:30",C34)))</formula>
    </cfRule>
    <cfRule type="containsText" dxfId="33791" priority="35" operator="containsText" text="FESTIVITÁ">
      <formula>NOT(ISERROR(SEARCH("FESTIVITÁ",C34)))</formula>
    </cfRule>
    <cfRule type="cellIs" dxfId="33790" priority="36" operator="equal">
      <formula>"DOMENICA"</formula>
    </cfRule>
  </conditionalFormatting>
  <conditionalFormatting sqref="C34:C39 E34:E39 G34:G39 I34:I39 K34:K39 M34:M39 O34:O39 Q34:Q39 S34:S39">
    <cfRule type="iconSet" priority="19">
      <iconSet iconSet="3Symbols2">
        <cfvo type="percent" val="0"/>
        <cfvo type="percent" val="0"/>
        <cfvo type="formula" val="TODAY()" gte="0"/>
      </iconSet>
    </cfRule>
  </conditionalFormatting>
  <conditionalFormatting sqref="C16:C21 E16:E21 G16:G21 I16:I21 K16:K21 M16:M21 O16:O21 Q16:Q21 S16:S21">
    <cfRule type="containsText" dxfId="33789" priority="2" operator="containsText" text="08.30 – 14.30">
      <formula>NOT(ISERROR(SEARCH("08.30 – 14.30",C16)))</formula>
    </cfRule>
    <cfRule type="containsText" dxfId="33788" priority="3" operator="containsText" text="09:30 – 18.30">
      <formula>NOT(ISERROR(SEARCH("09:30 – 18.30",C16)))</formula>
    </cfRule>
    <cfRule type="containsText" dxfId="33787" priority="4" operator="containsText" text="10.30 – 18.30">
      <formula>NOT(ISERROR(SEARCH("10.30 – 18.30",C16)))</formula>
    </cfRule>
    <cfRule type="containsText" dxfId="33786" priority="5" operator="containsText" text="09.30 – 18.30">
      <formula>NOT(ISERROR(SEARCH("09.30 – 18.30",C16)))</formula>
    </cfRule>
    <cfRule type="containsText" dxfId="33785" priority="6" operator="containsText" text="09.00 – 13:00">
      <formula>NOT(ISERROR(SEARCH("09.00 – 13:00",C16)))</formula>
    </cfRule>
    <cfRule type="containsText" dxfId="33784" priority="7" operator="containsText" text="08.30 – 16.30">
      <formula>NOT(ISERROR(SEARCH("08.30 – 16.30",C16)))</formula>
    </cfRule>
    <cfRule type="containsText" dxfId="33783" priority="8" operator="containsText" text="08:30 – 17.30">
      <formula>NOT(ISERROR(SEARCH("08:30 – 17.30",C16)))</formula>
    </cfRule>
    <cfRule type="containsText" dxfId="33782" priority="9" operator="containsText" text="08.30 – 17.30">
      <formula>NOT(ISERROR(SEARCH("08.30 – 17.30",C16)))</formula>
    </cfRule>
    <cfRule type="containsText" dxfId="33781" priority="10" operator="containsText" text="09.00 – 18.00">
      <formula>NOT(ISERROR(SEARCH("09.00 – 18.00",C16)))</formula>
    </cfRule>
    <cfRule type="containsText" dxfId="33780" priority="11" operator="containsText" text="09.00 – 13.00">
      <formula>NOT(ISERROR(SEARCH("09.00 – 13.00",C16)))</formula>
    </cfRule>
    <cfRule type="containsText" dxfId="33779" priority="12" operator="containsText" text="11.30 – 19.30">
      <formula>NOT(ISERROR(SEARCH("11.30 – 19.30",C16)))</formula>
    </cfRule>
    <cfRule type="containsText" dxfId="33778" priority="13" operator="containsText" text="10.30 – 19.30">
      <formula>NOT(ISERROR(SEARCH("10.30 – 19.30",C16)))</formula>
    </cfRule>
    <cfRule type="containsText" dxfId="33777" priority="14" operator="containsText" text="09.00 – 15.00">
      <formula>NOT(ISERROR(SEARCH("09.00 – 15.00",C16)))</formula>
    </cfRule>
    <cfRule type="containsText" dxfId="33776" priority="15" operator="containsText" text="12:30">
      <formula>NOT(ISERROR(SEARCH("12:30",C16)))</formula>
    </cfRule>
    <cfRule type="containsText" dxfId="33775" priority="16" operator="containsText" text="13:30">
      <formula>NOT(ISERROR(SEARCH("13:30",C16)))</formula>
    </cfRule>
    <cfRule type="containsText" dxfId="33774" priority="17" operator="containsText" text="FESTIVITÁ">
      <formula>NOT(ISERROR(SEARCH("FESTIVITÁ",C16)))</formula>
    </cfRule>
    <cfRule type="cellIs" dxfId="33773" priority="18" operator="equal">
      <formula>"DOMENICA"</formula>
    </cfRule>
  </conditionalFormatting>
  <conditionalFormatting sqref="C16:C21 E16:E21 G16:G21 I16:I21 K16:K21 M16:M21 O16:O21 Q16:Q21 S16:S21">
    <cfRule type="iconSet" priority="1">
      <iconSet iconSet="3Symbols2">
        <cfvo type="percent" val="0"/>
        <cfvo type="percent" val="0"/>
        <cfvo type="formula" val="TODAY()" gte="0"/>
      </iconSet>
    </cfRule>
  </conditionalFormatting>
  <dataValidations count="6">
    <dataValidation type="list" allowBlank="1" showErrorMessage="1" errorTitle="Valore errato" error="Inserisci un valore corretto" sqref="DP18:DP21 DR18:DR21 DP8:DR12 DP25:DR29 DP43:DR47 DP34:DR38 DQ17:DQ21" xr:uid="{08EF5F04-1384-461F-8C52-68B051A7A783}">
      <formula1>"Aspettativa,Ex-accordo,Ferie,Ridotto Ex-Acc,Ridotto Ferie,Ridotto Maternità,Malattia,Esame,Altro"</formula1>
      <formula2>0</formula2>
    </dataValidation>
    <dataValidation type="list" allowBlank="1" showErrorMessage="1" errorTitle="Valore errato" error="Inserisci un valore corretto" sqref="DP48:DR48 DP30:DR30 DP7:DR7 T34:AB39 CT7:CX12 DC7:DC12 BU25:BU30 R25:R30 DR16:DR17 BE43:BE48 DQ16 DP16:DP17 CR43:CR48 T7:AB12 BU16:BU21 R16:R21 DP39:DR39 DC34:DC39 DC25:DC30 DC16:DC21 BU7:BU12 BW34:BY39 CT34:CX39 DE34:DE39 CR16:CR21 CR25:CR30 D7:D12 F7:F12 H7:H12 J7:J12 L7:L12 N7:N12 P7:P12 R7:R12 AG7:AG12 AI7:AI12 AY7:AY12 AK7:AK12 AM7:AM12 AO7:AO12 AQ7:AQ12 AS7:AS12 AU7:AU12 AW7:AW12 BA7:BC12 BE7:BE12 BG7:BG12 BW7:BY12 BI7:BI12 BK7:BK12 BM7:BM12 BO7:BO12 BQ7:BQ12 BS7:BS12 CR7:CR12 DE16:DE21 DG16:DG21 DI16:DI21 DK16:DK21 DM16:DM21 DO16:DO21 DE7:DE12 DG7:DG12 DI7:DI12 DK7:DK12 DM7:DM12 DO7:DO12 DE25:DE30 DG25:DG30 DI25:DI30 DK25:DK30 DM25:DM30 DO25:DO30 DO34:DO39 DE43:DE48 DG43:DG48 DI43:DI48 DK43:DK48 DM43:DM48 DG34:DG39 DM34:DM39 DI34:DI39 DK34:DK39 CT43:CX48 DC43:DC48 CT16:CX21 CT25:CX30 R43:R48 DO43:DO48 T16:AB21 D16:D21 F16:F21 H16:H21 J16:J21 L16:L21 N16:N21 P16:P21 T25:AB30 D25:D30 F25:F30 H25:H30 J25:J30 L25:L30 N25:N30 P25:P30 BG34:BG39 BI34:BI39 BK34:BK39 BM34:BM39 BO34:BO39 BQ34:BQ39 BS34:BS39 BU34:BU39 BG43:BG48 BI43:BI48 BK43:BK48 BM43:BM48 BO43:BO48 BQ43:BQ48 BS43:BS48 BU43:BU48 BW16:BY21 AG16:AG21 AI16:AI21 AK16:AK21 AM16:AM21 AO16:AO21 AQ16:AQ21 AS16:AS21 AU16:AU21 AW16:AW21 AY16:AY21 BA16:BA21 BC16:BC21 BE16:BE21 BG16:BG21 BI16:BI21 BK16:BK21 BM16:BM21 BO16:BO21 BQ16:BQ21 BS16:BS21 BW25:BY30 AG25:AG30 AI25:AI30 AK25:AK30 AM25:AM30 AO25:AO30 AQ25:AQ30 AS25:AS30 AU25:AU30 AW25:AW30 AY25:AY30 BA25:BA30 BC25:BC30 BE25:BE30 BG25:BG30 BI25:BI30 BK25:BK30 BM25:BM30 BO25:BO30 BQ25:BQ30 BS25:BS30 AG43:AG48 AI43:AI48 AK43:AK48 AM43:AM48 AO43:AO48 AQ43:AQ48 AS43:AS48 AU43:AU48 AW43:AW48 AY43:AY48 BA43:BA48 BC43:BC48 T43:AB48 D43:D48 F43:F48 H43:H48 J43:J48 L43:L48 N43:N48 P43:P48 CR34:CR39 BW43:BY48 AG34:AG39 AI34:AI39 AK34:AK39 AM34:AM39 AO34:AO39 AQ34:AQ39 AS34:AS39 AU34:AU39 AW34:AW39 AY34:AY39 BA34:BA39 BC34:BC39 BE34:BE39 D34:D39 F34:F39 H34:H39 J34:J39 L34:L39 N34:N39 P34:P39 R34:R39" xr:uid="{E676DBF8-13A3-4438-8549-E0040B1A49ED}">
      <formula1>"CHIUSURA,FESTIVITÁ,Aspettativa,Ex-accordo,Ferie,Ridotto Ex-Acc,Ridotto Ferie,Ridotto Maternità,Malattia,Esame,Altro"</formula1>
      <formula2>0</formula2>
    </dataValidation>
    <dataValidation type="list" allowBlank="1" sqref="CU50:CX50 BV50 DN50 CQ50 CS50 DB50 DP50:DR50 DD50 DF50 DH50 DJ50 DL50 BX50:BY50 AF50 AH50 AJ50 AL50 AN50 AP50 AR50 AT50 AV50 AX50 AZ50 BB50 BD50 BF50 BH50 BJ50 BL50 BN50 BP50 BR50 BT50 U50:AB50 C50 E50 G50 I50 K50 M50 O50 Q50 S50" xr:uid="{8A4FDAE5-C90C-4CA9-8D82-34A4B0C9BE9F}">
      <formula1>"-,Ɣ COMPLETO"</formula1>
      <formula2>0</formula2>
    </dataValidation>
    <dataValidation type="list" allowBlank="1" showInputMessage="1" showErrorMessage="1" sqref="BB16:BB21 BB25:BB30" xr:uid="{D109D90B-2C34-4176-A782-E6D1293B039E}">
      <formula1>"🏠,⛫,."</formula1>
    </dataValidation>
    <dataValidation type="list" allowBlank="1" showInputMessage="1" showErrorMessage="1" sqref="AP16:AP21 AN16:AN21 AL16:AL21 AJ16:AJ21 AH16:AH21 AF16:AF21 O25:O30 BJ16:BJ21 Q25:Q30 AV25:AV30 AX25:AX30 AZ25:AZ30 BD25:BD30 BF25:BF30 BH25:BH30 BJ25:BJ30 BL25:BL30 BN25:BN30 BP25:BP30 BR25:BR30 BT25:BT30 BV25:BV30 CQ25:CQ30 CS25:CS30 BH16:BH21 BF16:BF21 BD16:BD21 AZ16:AZ21 AX16:AX21 AV16:AV21 S25:S30 AF25:AF30 AH25:AH30 AJ25:AJ30 AL25:AL30 AN25:AN30 AP25:AP30 AR25:AR30 AT25:AT30 AT16:AT21 AR16:AR21 C25:C30 E25:E30 G25:G30 I25:I30 K25:K30 M25:M30 CQ16:CQ21 BV16:BV21 BT16:BT21 BR16:BR21 BP16:BP21 BN16:BN21 BL16:BL21" xr:uid="{A5001D68-54BC-4B62-9906-06686DF56DFE}">
      <formula1>"🏠,⛫,🏠/⛫,⛫/🏠,."</formula1>
    </dataValidation>
    <dataValidation type="list" allowBlank="1" showInputMessage="1" showErrorMessage="1" sqref="C7:C12 S16:S21 E7:E12 G7:G12 I7:I12 K7:K12 M7:M12 O7:O12 Q7:Q12 S7:S12 AF7:AF12 AH7:AH12 AJ7:AJ12 AL7:AL12 AN7:AN12 AP7:AP12 AR7:AR12 AT7:AT12 AV7:AV12 AX7:AX12 AZ7:AZ12 BD7:BD12 BF7:BF12 BH7:BH12 BJ7:BJ12 BL7:BL12 BN7:BN12 BP7:BP12 BR7:BR12 BT7:BT12 BV7:BV12 CQ7:CQ12 CS7:CS12 DB7:DB12 DD7:DD12 DF7:DF12 DH7:DH12 DJ7:DJ12 DL7:DL12 C16:C21 E16:E21 G16:G21 I16:I21 K16:K21 M16:M21 O16:O21 Q16:Q21 DN7:DN12 DN16:DN21 DL16:DL21 DJ16:DJ21 DH16:DH21 DF16:DF21 DD16:DD21 DB16:DB21 CS16:CS21 DN25:DN30 DL25:DL30 DJ25:DJ30 DH25:DH30 DF25:DF30 DD25:DD30 DB25:DB30 DN34:DN39 DL34:DL39 DJ34:DJ39 DH34:DH39 DF34:DF39 DD34:DD39 DB34:DB39 DB43:DB48 DD43:DD48 DF43:DF48 DH43:DH48 DJ43:DJ48 DL43:DL48 DN43:DN48 CQ43:CQ48 CS43:CS48 AF43:AF48 AH43:AH48 AJ43:AJ48 AL43:AL48 AN43:AN48 AP43:AP48 AR43:AR48 AT43:AT48 AV43:AV48 AX43:AX48 AZ43:AZ48 BB43:BB48 BD43:BD48 BF43:BF48 BH43:BH48 BJ43:BJ48 BL43:BL48 BN43:BN48 BP43:BP48 BR43:BR48 BT43:BT48 BV43:BV48 C43:C48 E43:E48 G43:G48 I43:I48 K43:K48 M43:M48 O43:O48 Q43:Q48 S43:S48 CQ34:CQ39 CS34:CS39 AF34:AF39 AH34:AH39 AJ34:AJ39 AL34:AL39 AN34:AN39 AP34:AP39 AR34:AR39 AT34:AT39 AV34:AV39 AX34:AX39 AZ34:AZ39 BB34:BB39 BD34:BD39 BF34:BF39 BH34:BH39 BJ34:BJ39 BL34:BL39 BN34:BN39 BP34:BP39 BR34:BR39 BT34:BT39 BV34:BV39 C34:C39 E34:E39 G34:G39 I34:I39 K34:K39 M34:M39 O34:O39 Q34:Q39 S34:S39" xr:uid="{C73B966B-C0FF-422B-B1AC-E88C5E778F81}">
      <formula1>"🏠,⛫,🏠/⛫,⛫/🏠,🏠/.,⛫/.,./🏠,./⛫,."</formula1>
    </dataValidation>
  </dataValidations>
  <pageMargins left="0.23622047244094491" right="0.23622047244094491" top="0.74803149606299213" bottom="0.74803149606299213" header="0.51181102362204722" footer="0.51181102362204722"/>
  <pageSetup paperSize="9" scale="75" firstPageNumber="0"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oglio5">
    <tabColor rgb="FFDBDBDB"/>
  </sheetPr>
  <dimension ref="A1:AA143"/>
  <sheetViews>
    <sheetView workbookViewId="0">
      <pane xSplit="3" ySplit="4" topLeftCell="D5" activePane="bottomRight" state="frozen"/>
      <selection pane="topRight" activeCell="AL8" sqref="AL8"/>
      <selection pane="bottomLeft" activeCell="AL8" sqref="AL8"/>
      <selection pane="bottomRight" activeCell="AL8" sqref="AL8"/>
    </sheetView>
  </sheetViews>
  <sheetFormatPr defaultRowHeight="13.2" x14ac:dyDescent="0.25"/>
  <cols>
    <col min="1" max="1" width="3.33203125" bestFit="1" customWidth="1"/>
    <col min="2" max="2" width="7.6640625" bestFit="1" customWidth="1"/>
    <col min="3" max="3" width="12" hidden="1" customWidth="1"/>
    <col min="4" max="4" width="7" customWidth="1"/>
    <col min="5" max="14" width="8.6640625" customWidth="1"/>
    <col min="15" max="16" width="3.88671875" customWidth="1"/>
    <col min="17" max="17" width="7.6640625" bestFit="1" customWidth="1"/>
    <col min="18" max="969" width="8.6640625" customWidth="1"/>
    <col min="970" max="970" width="9.109375" customWidth="1"/>
    <col min="971" max="1029" width="8.6640625" customWidth="1"/>
  </cols>
  <sheetData>
    <row r="1" spans="1:27" ht="22.5" customHeight="1" x14ac:dyDescent="0.25"/>
    <row r="2" spans="1:27" ht="12.75" customHeight="1" x14ac:dyDescent="0.25">
      <c r="A2" s="356"/>
      <c r="B2" s="356"/>
      <c r="C2" s="357" t="s">
        <v>52</v>
      </c>
      <c r="D2" s="358" t="s">
        <v>53</v>
      </c>
      <c r="E2" s="358" t="s">
        <v>13</v>
      </c>
      <c r="F2" s="358"/>
      <c r="G2" s="358"/>
      <c r="H2" s="358"/>
      <c r="I2" s="358"/>
      <c r="J2" s="358"/>
      <c r="K2" s="358"/>
      <c r="L2" s="358"/>
      <c r="M2" s="358"/>
      <c r="N2" s="358"/>
      <c r="R2" s="366" t="s">
        <v>54</v>
      </c>
      <c r="S2" s="368" t="s">
        <v>55</v>
      </c>
      <c r="T2" s="361" t="s">
        <v>56</v>
      </c>
      <c r="U2" s="370" t="s">
        <v>57</v>
      </c>
      <c r="V2" s="359" t="s">
        <v>58</v>
      </c>
      <c r="W2" s="372" t="s">
        <v>59</v>
      </c>
      <c r="X2" s="363" t="s">
        <v>60</v>
      </c>
      <c r="Y2" s="364"/>
      <c r="Z2" s="364"/>
      <c r="AA2" s="365"/>
    </row>
    <row r="3" spans="1:27" ht="23.25" customHeight="1" x14ac:dyDescent="0.25">
      <c r="A3" s="356"/>
      <c r="B3" s="356"/>
      <c r="C3" s="357"/>
      <c r="D3" s="358"/>
      <c r="E3" s="358" t="s">
        <v>38</v>
      </c>
      <c r="F3" s="358" t="s">
        <v>43</v>
      </c>
      <c r="G3" s="358" t="s">
        <v>61</v>
      </c>
      <c r="H3" s="358" t="s">
        <v>45</v>
      </c>
      <c r="I3" s="358" t="s">
        <v>62</v>
      </c>
      <c r="J3" s="358" t="s">
        <v>46</v>
      </c>
      <c r="K3" s="358" t="s">
        <v>47</v>
      </c>
      <c r="L3" s="358" t="s">
        <v>48</v>
      </c>
      <c r="M3" s="358" t="s">
        <v>50</v>
      </c>
      <c r="N3" s="358" t="s">
        <v>51</v>
      </c>
      <c r="R3" s="367"/>
      <c r="S3" s="369"/>
      <c r="T3" s="362"/>
      <c r="U3" s="371"/>
      <c r="V3" s="360"/>
      <c r="W3" s="373"/>
      <c r="X3" s="127" t="s">
        <v>63</v>
      </c>
      <c r="Y3" s="128" t="s">
        <v>64</v>
      </c>
      <c r="Z3" s="129" t="s">
        <v>65</v>
      </c>
      <c r="AA3" s="126" t="s">
        <v>66</v>
      </c>
    </row>
    <row r="4" spans="1:27" ht="11.25" customHeight="1" x14ac:dyDescent="0.25">
      <c r="A4" s="356"/>
      <c r="B4" s="356"/>
      <c r="C4" s="35"/>
      <c r="D4" s="358"/>
      <c r="E4" s="358"/>
      <c r="F4" s="358"/>
      <c r="G4" s="358"/>
      <c r="H4" s="358"/>
      <c r="I4" s="358"/>
      <c r="J4" s="358"/>
      <c r="K4" s="358"/>
      <c r="L4" s="358"/>
      <c r="M4" s="358"/>
      <c r="N4" s="358"/>
      <c r="P4" s="27"/>
      <c r="Q4" s="27"/>
    </row>
    <row r="5" spans="1:27" ht="11.25" customHeight="1" x14ac:dyDescent="0.25"/>
    <row r="6" spans="1:27" ht="11.25" customHeight="1" x14ac:dyDescent="0.25">
      <c r="C6" s="6" t="e">
        <f>#REF!+1</f>
        <v>#REF!</v>
      </c>
      <c r="D6" s="345" t="s">
        <v>67</v>
      </c>
      <c r="E6" s="346"/>
      <c r="F6" s="346"/>
      <c r="G6" s="346"/>
      <c r="H6" s="346"/>
      <c r="I6" s="346"/>
      <c r="J6" s="346"/>
      <c r="K6" s="346"/>
      <c r="L6" s="346"/>
      <c r="M6" s="346"/>
      <c r="N6" s="346"/>
      <c r="O6" s="346"/>
      <c r="P6" s="346"/>
      <c r="Q6" s="346"/>
      <c r="R6" s="346"/>
      <c r="S6" s="346"/>
      <c r="T6" s="346"/>
      <c r="U6" s="346"/>
      <c r="V6" s="346"/>
      <c r="W6" s="346"/>
      <c r="X6" s="346"/>
      <c r="Y6" s="346"/>
      <c r="Z6" s="346"/>
      <c r="AA6" s="346"/>
    </row>
    <row r="7" spans="1:27" ht="11.25" customHeight="1" x14ac:dyDescent="0.25">
      <c r="A7" s="20"/>
      <c r="B7" s="21"/>
      <c r="C7" s="34"/>
      <c r="X7" s="133">
        <f>COUNTIF(terzotrim2022_ORARIO!$C$7:$BW$7,"12:30")</f>
        <v>0</v>
      </c>
      <c r="Y7" s="134">
        <f>COUNTIF(terzotrim2022_ORARIO!$C$7:$BW$7,"13:00")</f>
        <v>0</v>
      </c>
      <c r="Z7" s="132">
        <f>COUNTIF(terzotrim2022_ORARIO!$C$7:$BW$7,"13:30")</f>
        <v>0</v>
      </c>
      <c r="AA7" s="73">
        <f>COUNTIF(terzotrim2022_ORARIO!$C$7:$BW$7,"-")</f>
        <v>39</v>
      </c>
    </row>
    <row r="8" spans="1:27" ht="11.25" customHeight="1" x14ac:dyDescent="0.25">
      <c r="A8" s="45" t="e">
        <f>IF(#REF!&lt;&gt;"",#REF!,"")</f>
        <v>#REF!</v>
      </c>
      <c r="B8" s="45" t="e">
        <f>IF(#REF!&lt;&gt;"",#REF!,"")</f>
        <v>#REF!</v>
      </c>
      <c r="C8" s="34"/>
      <c r="D8" s="124">
        <f>Regole!$H$13-E8</f>
        <v>30</v>
      </c>
      <c r="E8" s="125">
        <f>SUM(F8:N8)</f>
        <v>0</v>
      </c>
      <c r="F8" s="36">
        <f>COUNTIF(terzotrim2022_ORARIO!$D$8:$BW$8,"*Aspettativa*")</f>
        <v>0</v>
      </c>
      <c r="G8" s="36">
        <f>COUNTIF(terzotrim2022_ORARIO!$D$8:$BW$8,"*Ex-Accordo*")</f>
        <v>0</v>
      </c>
      <c r="H8" s="36">
        <f>COUNTIF(terzotrim2022_ORARIO!$D$8:$BW$8,"*Ferie*")</f>
        <v>0</v>
      </c>
      <c r="I8" s="36">
        <f>COUNTIF(terzotrim2022_ORARIO!$D$8:$BW$8,"Maternit*")</f>
        <v>0</v>
      </c>
      <c r="J8" s="36">
        <f>COUNTIF(terzotrim2022_ORARIO!$D$8:$BW$8,"*Ex-Acc")</f>
        <v>0</v>
      </c>
      <c r="K8" s="36">
        <f>COUNTIF(terzotrim2022_ORARIO!$D$8:$BW$8,"*Ridotto Ferie*")</f>
        <v>0</v>
      </c>
      <c r="L8" s="36">
        <f>COUNTIF(terzotrim2022_ORARIO!$D$8:$BW$8,"*Ridotto Maternit*")</f>
        <v>0</v>
      </c>
      <c r="M8" s="36">
        <f>COUNTIF(terzotrim2022_ORARIO!$D$8:$BW$8,"Esame")</f>
        <v>0</v>
      </c>
      <c r="N8" s="36">
        <f>COUNTIF(terzotrim2022_ORARIO!$D$8:$BW$8,"*Altro*")</f>
        <v>0</v>
      </c>
      <c r="P8" s="45" t="e">
        <f>IF(A8=""," ",A8)</f>
        <v>#REF!</v>
      </c>
      <c r="Q8" s="45" t="e">
        <f>IF(B8=""," ",B8)</f>
        <v>#REF!</v>
      </c>
      <c r="R8" s="37">
        <f>COUNTIF(terzotrim2022_ORARIO!$D$8:$BW$8,"08.30 – 17.30")</f>
        <v>0</v>
      </c>
      <c r="S8" s="37">
        <f>COUNTIF(terzotrim2022_ORARIO!$D$8:$BW$8,"09.00 – 18.00")</f>
        <v>0</v>
      </c>
      <c r="T8" s="37">
        <f>COUNTIF(terzotrim2022_ORARIO!$F$8:$BY$8,"09:30 – 18.30")</f>
        <v>0</v>
      </c>
      <c r="U8" s="37">
        <f>COUNTIF(terzotrim2022_ORARIO!$D$8:$BW$8,"*09.30 – 18.30*")+COUNTIF(terzotrim2022_ORARIO!$D$8:$BW$8,"10.30 – 18.30*")+COUNTIF(terzotrim2022_ORARIO!$D$8:$BW$8,"*09:00 – 13.00*")</f>
        <v>0</v>
      </c>
      <c r="V8" s="37">
        <f>COUNTIF(terzotrim2022_ORARIO!$D$8:$BW$8,"10.30 – 19.30")+COUNTIF(terzotrim2022_ORARIO!$D$8:$BW$8,"11.30 – 19.30")+COUNTIF(terzotrim2022_ORARIO!$D$8:$BW$8,"09.00 – 13.00")</f>
        <v>0</v>
      </c>
      <c r="W8" s="130">
        <f>SUM(R8:V8)</f>
        <v>0</v>
      </c>
      <c r="X8" s="347"/>
      <c r="Y8" s="348"/>
      <c r="Z8" s="348"/>
      <c r="AA8" s="349"/>
    </row>
    <row r="9" spans="1:27" ht="11.25" customHeight="1" x14ac:dyDescent="0.25">
      <c r="A9" s="45" t="e">
        <f>IF(#REF!&lt;&gt;"",#REF!,"")</f>
        <v>#REF!</v>
      </c>
      <c r="B9" s="45" t="e">
        <f>IF(#REF!&lt;&gt;"",#REF!,"")</f>
        <v>#REF!</v>
      </c>
      <c r="C9" s="34"/>
      <c r="D9" s="124">
        <f>Regole!$H$13-E9</f>
        <v>29</v>
      </c>
      <c r="E9" s="125">
        <f t="shared" ref="E9:E23" si="0">SUM(F9:N9)</f>
        <v>1</v>
      </c>
      <c r="F9" s="36">
        <f>COUNTIF(terzotrim2022_ORARIO!$D$9:$BW$9,"*Aspettativa*")</f>
        <v>0</v>
      </c>
      <c r="G9" s="36">
        <f>COUNTIF(terzotrim2022_ORARIO!$D$9:$BW$9,"*Ex-Accordo*")</f>
        <v>1</v>
      </c>
      <c r="H9" s="36">
        <f>COUNTIF(terzotrim2022_ORARIO!$D$9:$BW$9,"*Ferie*")</f>
        <v>0</v>
      </c>
      <c r="I9" s="36">
        <f>COUNTIF(terzotrim2022_ORARIO!$D$9:$BW$9,"Maternit*")</f>
        <v>0</v>
      </c>
      <c r="J9" s="36">
        <f>COUNTIF(terzotrim2022_ORARIO!$D$9:$BW$9,"*Ex-Acc")</f>
        <v>0</v>
      </c>
      <c r="K9" s="36">
        <f>COUNTIF(terzotrim2022_ORARIO!$D$9:$BW$9,"*Ridotto Ferie*")</f>
        <v>0</v>
      </c>
      <c r="L9" s="36">
        <f>COUNTIF(terzotrim2022_ORARIO!$D$9:$BW$9,"*Ridotto Maternit*")</f>
        <v>0</v>
      </c>
      <c r="M9" s="36">
        <f>COUNTIF(terzotrim2022_ORARIO!$D$9:$BW$9,"Esame")</f>
        <v>0</v>
      </c>
      <c r="N9" s="36">
        <f>COUNTIF(terzotrim2022_ORARIO!$D$9:$BW$9,"*Altro*")</f>
        <v>0</v>
      </c>
      <c r="P9" s="45" t="e">
        <f t="shared" ref="P9:P50" si="1">IF(A9=""," ",A9)</f>
        <v>#REF!</v>
      </c>
      <c r="Q9" s="45" t="e">
        <f t="shared" ref="Q9:Q50" si="2">IF(B9=""," ",B9)</f>
        <v>#REF!</v>
      </c>
      <c r="R9" s="14">
        <f>COUNTIF(terzotrim2022_ORARIO!$D$9:$BW$9,"08.30 – 17.30")</f>
        <v>0</v>
      </c>
      <c r="S9" s="14">
        <f>COUNTIF(terzotrim2022_ORARIO!$D$9:$BW$9,"09.00 – 18.00")</f>
        <v>0</v>
      </c>
      <c r="T9" s="14">
        <f>COUNTIF(terzotrim2022_ORARIO!$F$9:$BY$9,"09:30 – 18.30")</f>
        <v>0</v>
      </c>
      <c r="U9" s="14">
        <f>COUNTIF(terzotrim2022_ORARIO!$D$9:$BW$9,"*09.30 – 18.30*")+COUNTIF(terzotrim2022_ORARIO!$D$9:$BW$9,"10.30 – 18.30*")+COUNTIF(terzotrim2022_ORARIO!$D$9:$BW$9,"*09:00 – 13.00*")</f>
        <v>0</v>
      </c>
      <c r="V9" s="14">
        <f>COUNTIF(terzotrim2022_ORARIO!$D$9:$BW$9,"10.30 – 19.30")+COUNTIF(terzotrim2022_ORARIO!$D$9:$BW$9,"11.30 – 19.30")+COUNTIF(terzotrim2022_ORARIO!$D$9:$BW$9,"09.00 – 13.00")</f>
        <v>0</v>
      </c>
      <c r="W9" s="1">
        <f t="shared" ref="W9:W50" si="3">SUM(R9:V9)</f>
        <v>0</v>
      </c>
      <c r="X9" s="350"/>
      <c r="Y9" s="351"/>
      <c r="Z9" s="351"/>
      <c r="AA9" s="352"/>
    </row>
    <row r="10" spans="1:27" ht="11.25" customHeight="1" x14ac:dyDescent="0.25">
      <c r="A10" s="45" t="e">
        <f>IF(#REF!&lt;&gt;"",#REF!,"")</f>
        <v>#REF!</v>
      </c>
      <c r="B10" s="45" t="e">
        <f>IF(#REF!&lt;&gt;"",#REF!,"")</f>
        <v>#REF!</v>
      </c>
      <c r="C10" s="34"/>
      <c r="D10" s="124">
        <f>Regole!$H$13-E10</f>
        <v>30</v>
      </c>
      <c r="E10" s="125">
        <f t="shared" si="0"/>
        <v>0</v>
      </c>
      <c r="F10" s="36">
        <f>COUNTIF(terzotrim2022_ORARIO!$D$10:$BW$10,"*Aspettativa*")</f>
        <v>0</v>
      </c>
      <c r="G10" s="36">
        <f>COUNTIF(terzotrim2022_ORARIO!$D$10:$BW$10,"*Ex-Accordo*")</f>
        <v>0</v>
      </c>
      <c r="H10" s="36">
        <f>COUNTIF(terzotrim2022_ORARIO!$D$10:$BW$10,"*Ferie*")</f>
        <v>0</v>
      </c>
      <c r="I10" s="36">
        <f>COUNTIF(terzotrim2022_ORARIO!$D$10:$BW$10,"Maternit*")</f>
        <v>0</v>
      </c>
      <c r="J10" s="36">
        <f>COUNTIF(terzotrim2022_ORARIO!$D$10:$BW$10,"*Ex-Acc")</f>
        <v>0</v>
      </c>
      <c r="K10" s="36">
        <f>COUNTIF(terzotrim2022_ORARIO!$D$10:$BW$10,"*Ridotto Ferie*")</f>
        <v>0</v>
      </c>
      <c r="L10" s="36">
        <f>COUNTIF(terzotrim2022_ORARIO!$D$10:$BW$10,"*Ridotto Maternit*")</f>
        <v>0</v>
      </c>
      <c r="M10" s="36">
        <f>COUNTIF(terzotrim2022_ORARIO!$D$10:$BW$10,"Esame")</f>
        <v>0</v>
      </c>
      <c r="N10" s="36">
        <f>COUNTIF(terzotrim2022_ORARIO!$D$10:$BW$10,"*Altro*")</f>
        <v>0</v>
      </c>
      <c r="P10" s="45" t="e">
        <f t="shared" si="1"/>
        <v>#REF!</v>
      </c>
      <c r="Q10" s="45" t="e">
        <f t="shared" si="2"/>
        <v>#REF!</v>
      </c>
      <c r="R10" s="37">
        <f>COUNTIF(terzotrim2022_ORARIO!$D$10:$BW$10,"08.30 – 17.30")</f>
        <v>0</v>
      </c>
      <c r="S10" s="37">
        <f>COUNTIF(terzotrim2022_ORARIO!$D$10:$BW$10,"09.00 – 18.00")</f>
        <v>0</v>
      </c>
      <c r="T10" s="37">
        <f>COUNTIF(terzotrim2022_ORARIO!$F$10:$BY$10,"09:30 – 18.30")</f>
        <v>0</v>
      </c>
      <c r="U10" s="37">
        <f>COUNTIF(terzotrim2022_ORARIO!$D$10:$BW$10,"*09.30 – 18.30*")+COUNTIF(terzotrim2022_ORARIO!$D$10:$BW$10,"10.30 – 18.30*")+COUNTIF(terzotrim2022_ORARIO!$D$10:$BW$10,"*09:00 – 13.00*")</f>
        <v>0</v>
      </c>
      <c r="V10" s="37">
        <f>COUNTIF(terzotrim2022_ORARIO!$D$10:$BW$10,"10.30 – 19.30")+COUNTIF(terzotrim2022_ORARIO!$D$10:$BW$10,"11.30 – 19.30")+COUNTIF(terzotrim2022_ORARIO!$D$10:$BW$10,"09.00 – 13.00")</f>
        <v>0</v>
      </c>
      <c r="W10" s="130">
        <f t="shared" si="3"/>
        <v>0</v>
      </c>
      <c r="X10" s="350"/>
      <c r="Y10" s="351"/>
      <c r="Z10" s="351"/>
      <c r="AA10" s="352"/>
    </row>
    <row r="11" spans="1:27" ht="11.25" customHeight="1" x14ac:dyDescent="0.25">
      <c r="A11" s="45" t="e">
        <f>IF(#REF!&lt;&gt;"",#REF!,"")</f>
        <v>#REF!</v>
      </c>
      <c r="B11" s="45" t="e">
        <f>IF(#REF!&lt;&gt;"",#REF!,"")</f>
        <v>#REF!</v>
      </c>
      <c r="C11" s="34"/>
      <c r="D11" s="124">
        <f>Regole!$H$13-E11</f>
        <v>30</v>
      </c>
      <c r="E11" s="125">
        <f t="shared" si="0"/>
        <v>0</v>
      </c>
      <c r="F11" s="36">
        <f>COUNTIF(terzotrim2022_ORARIO!$D$11:$BW$11,"*Aspettativa*")</f>
        <v>0</v>
      </c>
      <c r="G11" s="36">
        <f>COUNTIF(terzotrim2022_ORARIO!$D$11:$BW$11,"*Ex-Accordo*")</f>
        <v>0</v>
      </c>
      <c r="H11" s="36">
        <f>COUNTIF(terzotrim2022_ORARIO!$D$11:$BW$11,"*Ferie*")</f>
        <v>0</v>
      </c>
      <c r="I11" s="36">
        <f>COUNTIF(terzotrim2022_ORARIO!$D$11:$BW$11,"Maternit*")</f>
        <v>0</v>
      </c>
      <c r="J11" s="36">
        <f>COUNTIF(terzotrim2022_ORARIO!$D$11:$BW$11,"*Ex-Acc")</f>
        <v>0</v>
      </c>
      <c r="K11" s="36">
        <f>COUNTIF(terzotrim2022_ORARIO!$D$11:$BW$11,"*Ridotto Ferie*")</f>
        <v>0</v>
      </c>
      <c r="L11" s="36">
        <f>COUNTIF(terzotrim2022_ORARIO!$D$11:$BW$11,"*Ridotto Maternit*")</f>
        <v>0</v>
      </c>
      <c r="M11" s="36">
        <f>COUNTIF(terzotrim2022_ORARIO!$D$11:$BW$11,"Esame")</f>
        <v>0</v>
      </c>
      <c r="N11" s="36">
        <f>COUNTIF(terzotrim2022_ORARIO!$D$11:$BW$11,"*Altro*")</f>
        <v>0</v>
      </c>
      <c r="P11" s="45" t="e">
        <f t="shared" si="1"/>
        <v>#REF!</v>
      </c>
      <c r="Q11" s="45" t="e">
        <f t="shared" si="2"/>
        <v>#REF!</v>
      </c>
      <c r="R11" s="14">
        <f>COUNTIF(terzotrim2022_ORARIO!$D$11:$BW$11,"08.30 – 17.30")</f>
        <v>0</v>
      </c>
      <c r="S11" s="14">
        <f>COUNTIF(terzotrim2022_ORARIO!$D$11:$BW$11,"09.00 – 18.00")</f>
        <v>0</v>
      </c>
      <c r="T11" s="14">
        <f>COUNTIF(terzotrim2022_ORARIO!$F$11:$BY$11,"09:30 – 18.30")</f>
        <v>0</v>
      </c>
      <c r="U11" s="14">
        <f>COUNTIF(terzotrim2022_ORARIO!$D$11:$BW$11,"*09.30 – 18.30*")+COUNTIF(terzotrim2022_ORARIO!$D$11:$BW$11,"10.30 – 18.30*")+COUNTIF(terzotrim2022_ORARIO!$D$11:$BW$11,"*09:00 – 13.00*")</f>
        <v>0</v>
      </c>
      <c r="V11" s="14">
        <f>COUNTIF(terzotrim2022_ORARIO!$D$11:$BW$11,"10.30 – 19.30")+COUNTIF(terzotrim2022_ORARIO!$D$11:$BW$11,"11.30 – 19.30")+COUNTIF(terzotrim2022_ORARIO!$D$11:$BW$11,"09.00 – 13.00")</f>
        <v>0</v>
      </c>
      <c r="W11" s="1">
        <f t="shared" si="3"/>
        <v>0</v>
      </c>
      <c r="X11" s="350"/>
      <c r="Y11" s="351"/>
      <c r="Z11" s="351"/>
      <c r="AA11" s="352"/>
    </row>
    <row r="12" spans="1:27" ht="11.25" customHeight="1" x14ac:dyDescent="0.25">
      <c r="A12" s="45" t="e">
        <f>IF(#REF!&lt;&gt;"",#REF!,"")</f>
        <v>#REF!</v>
      </c>
      <c r="B12" s="45" t="e">
        <f>IF(#REF!&lt;&gt;"",#REF!,"")</f>
        <v>#REF!</v>
      </c>
      <c r="C12" s="34"/>
      <c r="D12" s="124">
        <f>Regole!$H$13-E12</f>
        <v>30</v>
      </c>
      <c r="E12" s="125">
        <f t="shared" si="0"/>
        <v>0</v>
      </c>
      <c r="F12" s="36">
        <f>COUNTIF(terzotrim2022_ORARIO!$D$12:$BW$12,"*Aspettativa*")</f>
        <v>0</v>
      </c>
      <c r="G12" s="36">
        <f>COUNTIF(terzotrim2022_ORARIO!$D$12:$BW$12,"*Ex-Accordo*")</f>
        <v>0</v>
      </c>
      <c r="H12" s="36">
        <f>COUNTIF(terzotrim2022_ORARIO!$D$12:$BW$12,"*Ferie*")</f>
        <v>0</v>
      </c>
      <c r="I12" s="36">
        <f>COUNTIF(terzotrim2022_ORARIO!$D$12:$BW$12,"Maternit*")</f>
        <v>0</v>
      </c>
      <c r="J12" s="36">
        <f>COUNTIF(terzotrim2022_ORARIO!$D$12:$BW$12,"*Ex-Acc")</f>
        <v>0</v>
      </c>
      <c r="K12" s="36">
        <f>COUNTIF(terzotrim2022_ORARIO!$D$12:$BW$12,"*Ridotto Ferie*")</f>
        <v>0</v>
      </c>
      <c r="L12" s="36">
        <f>COUNTIF(terzotrim2022_ORARIO!$D$12:$BW$12,"*Ridotto Maternit*")</f>
        <v>0</v>
      </c>
      <c r="M12" s="36">
        <f>COUNTIF(terzotrim2022_ORARIO!$D$12:$BW$12,"Esame")</f>
        <v>0</v>
      </c>
      <c r="N12" s="36">
        <f>COUNTIF(terzotrim2022_ORARIO!$D$12:$BW$12,"*Altro*")</f>
        <v>0</v>
      </c>
      <c r="P12" s="45" t="e">
        <f t="shared" si="1"/>
        <v>#REF!</v>
      </c>
      <c r="Q12" s="45" t="e">
        <f t="shared" si="2"/>
        <v>#REF!</v>
      </c>
      <c r="R12" s="37">
        <f>COUNTIF(terzotrim2022_ORARIO!$D$12:$BW$12,"08.30 – 17.30")</f>
        <v>0</v>
      </c>
      <c r="S12" s="37">
        <f>COUNTIF(terzotrim2022_ORARIO!$D$12:$BW$12,"09.00 – 18.00")</f>
        <v>0</v>
      </c>
      <c r="T12" s="37">
        <f>COUNTIF(terzotrim2022_ORARIO!$F$12:$BY$12,"09:30 – 18.30")</f>
        <v>0</v>
      </c>
      <c r="U12" s="37">
        <f>COUNTIF(terzotrim2022_ORARIO!$D$12:$BW$12,"*09.30 – 18.30*")+COUNTIF(terzotrim2022_ORARIO!$D$12:$BW$12,"10.30 – 18.30*")+COUNTIF(terzotrim2022_ORARIO!$D$12:$BW$12,"*09:00 – 13.00*")</f>
        <v>0</v>
      </c>
      <c r="V12" s="37">
        <f>COUNTIF(terzotrim2022_ORARIO!$D$12:$BW$12,"10.30 – 19.30")+COUNTIF(terzotrim2022_ORARIO!$D$12:$BW$12,"11.30 – 19.30")+COUNTIF(terzotrim2022_ORARIO!$D$12:$BW$12,"09.00 – 13.00")</f>
        <v>0</v>
      </c>
      <c r="W12" s="130">
        <f t="shared" si="3"/>
        <v>0</v>
      </c>
      <c r="X12" s="350"/>
      <c r="Y12" s="351"/>
      <c r="Z12" s="351"/>
      <c r="AA12" s="352"/>
    </row>
    <row r="13" spans="1:27" ht="11.25" customHeight="1" x14ac:dyDescent="0.25">
      <c r="A13" s="45" t="e">
        <f>IF(#REF!&lt;&gt;"",#REF!,"")</f>
        <v>#REF!</v>
      </c>
      <c r="B13" s="45" t="e">
        <f>IF(#REF!&lt;&gt;"",#REF!,"")</f>
        <v>#REF!</v>
      </c>
      <c r="C13" s="34"/>
      <c r="D13" s="124">
        <f>Regole!$H$13-E13</f>
        <v>30</v>
      </c>
      <c r="E13" s="125">
        <f t="shared" si="0"/>
        <v>0</v>
      </c>
      <c r="F13" s="36">
        <f>COUNTIF(terzotrim2022_ORARIO!$D$13:$BW$13,"*Aspettativa*")</f>
        <v>0</v>
      </c>
      <c r="G13" s="38">
        <f>COUNTIF(terzotrim2022_ORARIO!$D$13:$BW$13,"*Ex-Accordo*")</f>
        <v>0</v>
      </c>
      <c r="H13" s="38">
        <f>COUNTIF(terzotrim2022_ORARIO!$D$13:$BW$13,"*Ferie*")</f>
        <v>0</v>
      </c>
      <c r="I13" s="38">
        <f>COUNTIF(terzotrim2022_ORARIO!$D$13:$BW$13,"Maternit*")</f>
        <v>0</v>
      </c>
      <c r="J13" s="38">
        <f>COUNTIF(terzotrim2022_ORARIO!$D$13:$BW$13,"*Ex-Acc")</f>
        <v>0</v>
      </c>
      <c r="K13" s="38">
        <f>COUNTIF(terzotrim2022_ORARIO!$D$13:$BW$13,"*Ridotto Ferie*")</f>
        <v>0</v>
      </c>
      <c r="L13" s="38">
        <f>COUNTIF(terzotrim2022_ORARIO!$D$13:$BW$13,"*Ridotto Maternit*")</f>
        <v>0</v>
      </c>
      <c r="M13" s="38">
        <f>COUNTIF(terzotrim2022_ORARIO!$D$13:$BW$13,"Esame")</f>
        <v>0</v>
      </c>
      <c r="N13" s="38">
        <f>COUNTIF(terzotrim2022_ORARIO!$D$13:$BW$13,"*Altro*")</f>
        <v>0</v>
      </c>
      <c r="P13" s="45" t="e">
        <f t="shared" si="1"/>
        <v>#REF!</v>
      </c>
      <c r="Q13" s="45" t="e">
        <f t="shared" si="2"/>
        <v>#REF!</v>
      </c>
      <c r="R13" s="14">
        <f>COUNTIF(terzotrim2022_ORARIO!$D$13:$BW$13,"08.30 – 17.30")</f>
        <v>0</v>
      </c>
      <c r="S13" s="14">
        <f>COUNTIF(terzotrim2022_ORARIO!$D$13:$BW$13,"09.00 – 18.00")</f>
        <v>0</v>
      </c>
      <c r="T13" s="14">
        <f>COUNTIF(terzotrim2022_ORARIO!$F$13:$BY$13,"09:30 – 18.30")</f>
        <v>0</v>
      </c>
      <c r="U13" s="14">
        <f>COUNTIF(terzotrim2022_ORARIO!$D$13:$BW$13,"*09.30 – 18.30*")+COUNTIF(terzotrim2022_ORARIO!$D$13:$BW$13,"10.30 – 18.30*")+COUNTIF(terzotrim2022_ORARIO!$D$13:$BW$13,"*09:00 – 13.00*")</f>
        <v>0</v>
      </c>
      <c r="V13" s="14">
        <f>COUNTIF(terzotrim2022_ORARIO!$D$13:$BW$13,"10.30 – 19.30")+COUNTIF(terzotrim2022_ORARIO!$D$13:$BW$13,"11.30 – 19.30")+COUNTIF(terzotrim2022_ORARIO!$D$13:$BW$13,"09.00 – 13.00")</f>
        <v>0</v>
      </c>
      <c r="W13" s="1">
        <f t="shared" si="3"/>
        <v>0</v>
      </c>
      <c r="X13" s="350"/>
      <c r="Y13" s="351"/>
      <c r="Z13" s="351"/>
      <c r="AA13" s="352"/>
    </row>
    <row r="14" spans="1:27" ht="11.25" customHeight="1" x14ac:dyDescent="0.25">
      <c r="A14" s="26" t="e">
        <f>IF(#REF!&lt;&gt;"",#REF!,"")</f>
        <v>#REF!</v>
      </c>
      <c r="B14" s="135" t="e">
        <f>IF(#REF!&lt;&gt;"",#REF!,"")</f>
        <v>#REF!</v>
      </c>
      <c r="C14" s="40" t="s">
        <v>40</v>
      </c>
      <c r="D14" s="124">
        <f>Regole!$H$13-E14</f>
        <v>30</v>
      </c>
      <c r="E14" s="125">
        <f t="shared" si="0"/>
        <v>0</v>
      </c>
      <c r="F14" s="36">
        <f>COUNTIF(terzotrim2022_ORARIO!$C$14:$BW$14,"*Aspettativa*")</f>
        <v>0</v>
      </c>
      <c r="G14" s="36">
        <f>COUNTIF(terzotrim2022_ORARIO!$C$14:$BW$14,"*Ex-Accordo*")</f>
        <v>0</v>
      </c>
      <c r="H14" s="36">
        <f>COUNTIF(terzotrim2022_ORARIO!$C$14:$BW$14,"*Ferie*")</f>
        <v>0</v>
      </c>
      <c r="I14" s="36">
        <f>COUNTIF(terzotrim2022_ORARIO!$C$14:$BW$14,"Maternit*")</f>
        <v>0</v>
      </c>
      <c r="J14" s="36">
        <f>COUNTIF(terzotrim2022_ORARIO!$C$14:$BW$14,"*Ex-Acc")</f>
        <v>0</v>
      </c>
      <c r="K14" s="36">
        <f>COUNTIF(terzotrim2022_ORARIO!$C$14:$BW$14,"*Ridotto Ferie*")</f>
        <v>0</v>
      </c>
      <c r="L14" s="36">
        <f>COUNTIF(terzotrim2022_ORARIO!$C$14:$BW$14,"*Ridotto Maternit*")</f>
        <v>0</v>
      </c>
      <c r="M14" s="36">
        <f>COUNTIF(terzotrim2022_ORARIO!$C$14:$BW$14,"Esame")</f>
        <v>0</v>
      </c>
      <c r="N14" s="36">
        <f>COUNTIF(terzotrim2022_ORARIO!$C$14:$BW$14,"*Altro*")</f>
        <v>0</v>
      </c>
      <c r="P14" s="26" t="e">
        <f t="shared" si="1"/>
        <v>#REF!</v>
      </c>
      <c r="Q14" s="135" t="e">
        <f t="shared" si="2"/>
        <v>#REF!</v>
      </c>
      <c r="R14" s="37">
        <f>COUNTIF(terzotrim2022_ORARIO!$C$14:$BW$14,"08.30 – 17.30")</f>
        <v>0</v>
      </c>
      <c r="S14" s="37">
        <f>COUNTIF(terzotrim2022_ORARIO!$C$14:$BW$14,"09.00 – 18.00")</f>
        <v>0</v>
      </c>
      <c r="T14" s="37">
        <f>COUNTIF(terzotrim2022_ORARIO!$E$14:$BY$14,"09:30 – 18.30")</f>
        <v>0</v>
      </c>
      <c r="U14" s="37">
        <f>COUNTIF(terzotrim2022_ORARIO!$C$14:$BW$14,"*09.30 – 18.30*")+COUNTIF(terzotrim2022_ORARIO!$C$14:$BW$14,"10.30 – 18.30*")+COUNTIF(terzotrim2022_ORARIO!$C$14:$BW$14,"*09:00 – 13.00*")</f>
        <v>0</v>
      </c>
      <c r="V14" s="37">
        <f>COUNTIF(terzotrim2022_ORARIO!$C$14:$BW$14,"10.30 – 19.30")+COUNTIF(terzotrim2022_ORARIO!$C$14:$BW$14,"11.30 – 19.30")+COUNTIF(terzotrim2022_ORARIO!$C$14:$BW$14,"09.00 – 13.00")</f>
        <v>0</v>
      </c>
      <c r="W14" s="130">
        <f t="shared" si="3"/>
        <v>0</v>
      </c>
      <c r="X14" s="353"/>
      <c r="Y14" s="354"/>
      <c r="Z14" s="354"/>
      <c r="AA14" s="355"/>
    </row>
    <row r="15" spans="1:27" ht="11.25" customHeight="1" x14ac:dyDescent="0.25">
      <c r="C15" s="34"/>
      <c r="D15" s="122"/>
      <c r="E15" s="122"/>
      <c r="W15" s="165"/>
    </row>
    <row r="16" spans="1:27" ht="11.25" customHeight="1" x14ac:dyDescent="0.25">
      <c r="C16" s="34"/>
      <c r="D16" s="122"/>
      <c r="E16" s="122"/>
      <c r="P16" t="str">
        <f t="shared" si="1"/>
        <v xml:space="preserve"> </v>
      </c>
      <c r="Q16" t="str">
        <f t="shared" si="2"/>
        <v xml:space="preserve"> </v>
      </c>
      <c r="W16" s="165"/>
      <c r="X16" s="133">
        <f>COUNTIF(terzotrim2022_ORARIO!$C$17:$BW$17,"12:30")</f>
        <v>0</v>
      </c>
      <c r="Y16" s="134">
        <f>COUNTIF(terzotrim2022_ORARIO!$C$17:$BW$17,"13:00")</f>
        <v>0</v>
      </c>
      <c r="Z16" s="132">
        <f>COUNTIF(terzotrim2022_ORARIO!$C$17:$BW$17,"13:30")</f>
        <v>0</v>
      </c>
      <c r="AA16" s="73">
        <f>COUNTIF(terzotrim2022_ORARIO!$C$17:$BW$17,"-")</f>
        <v>39</v>
      </c>
    </row>
    <row r="17" spans="1:27" ht="11.25" customHeight="1" x14ac:dyDescent="0.25">
      <c r="A17" s="45" t="e">
        <f>IF(#REF!&lt;&gt;"",#REF!,"")</f>
        <v>#REF!</v>
      </c>
      <c r="B17" s="45" t="e">
        <f>IF(#REF!&lt;&gt;"",#REF!,"")</f>
        <v>#REF!</v>
      </c>
      <c r="C17" s="34"/>
      <c r="D17" s="124">
        <f>Regole!$H$13-E17</f>
        <v>30</v>
      </c>
      <c r="E17" s="125">
        <f t="shared" si="0"/>
        <v>0</v>
      </c>
      <c r="F17" s="36">
        <f>COUNTIF(terzotrim2022_ORARIO!$D$18:$BW$18,"*Aspettativa*")</f>
        <v>0</v>
      </c>
      <c r="G17" s="36">
        <f>COUNTIF(terzotrim2022_ORARIO!$D$18:$BW$18,"*Ex-Accordo*")</f>
        <v>0</v>
      </c>
      <c r="H17" s="36">
        <f>COUNTIF(terzotrim2022_ORARIO!$D$18:$BW$18,"*Ferie*")</f>
        <v>0</v>
      </c>
      <c r="I17" s="36">
        <f>COUNTIF(terzotrim2022_ORARIO!$D$18:$BW$18,"Maternit*")</f>
        <v>0</v>
      </c>
      <c r="J17" s="36">
        <f>COUNTIF(terzotrim2022_ORARIO!$D$18:$BW$18,"*Ex-Acc")</f>
        <v>0</v>
      </c>
      <c r="K17" s="36">
        <f>COUNTIF(terzotrim2022_ORARIO!$D$18:$BW$18,"*Ridotto Ferie*")</f>
        <v>0</v>
      </c>
      <c r="L17" s="36">
        <f>COUNTIF(terzotrim2022_ORARIO!$D$18:$BW$18,"*Ridotto Maternit*")</f>
        <v>0</v>
      </c>
      <c r="M17" s="36">
        <f>COUNTIF(terzotrim2022_ORARIO!$D$18:$BW$18,"Esame")</f>
        <v>0</v>
      </c>
      <c r="N17" s="36">
        <f>COUNTIF(terzotrim2022_ORARIO!$D$18:$BW$18,"*Altro*")</f>
        <v>0</v>
      </c>
      <c r="P17" s="45" t="e">
        <f t="shared" si="1"/>
        <v>#REF!</v>
      </c>
      <c r="Q17" s="45" t="e">
        <f t="shared" si="2"/>
        <v>#REF!</v>
      </c>
      <c r="R17" s="37">
        <f>COUNTIF(terzotrim2022_ORARIO!$D$18:$BW$18,"08.30 – 17.30")</f>
        <v>0</v>
      </c>
      <c r="S17" s="37">
        <f>COUNTIF(terzotrim2022_ORARIO!$D$18:$BW$18,"09.00 – 18.00")</f>
        <v>0</v>
      </c>
      <c r="T17" s="37">
        <f>COUNTIF(terzotrim2022_ORARIO!$F$18:$BY$18,"09:30 – 18.30")</f>
        <v>0</v>
      </c>
      <c r="U17" s="37">
        <f>COUNTIF(terzotrim2022_ORARIO!$D$18:$BW$18,"*09.30 – 18.30*")+COUNTIF(terzotrim2022_ORARIO!$D$18:$BW$18,"10.30 – 18.30*")+COUNTIF(terzotrim2022_ORARIO!$D$18:$BW$18,"*09:00 – 13.00*")</f>
        <v>0</v>
      </c>
      <c r="V17" s="37">
        <f>COUNTIF(terzotrim2022_ORARIO!$D$18:$BW$18,"10.30 – 19.30")+COUNTIF(terzotrim2022_ORARIO!$D$18:$BW$18,"11.30 – 19.30")+COUNTIF(terzotrim2022_ORARIO!$D$18:$BW$18,"09.00 – 13.00")</f>
        <v>0</v>
      </c>
      <c r="W17" s="130">
        <f t="shared" si="3"/>
        <v>0</v>
      </c>
      <c r="X17" s="347"/>
      <c r="Y17" s="348"/>
      <c r="Z17" s="348"/>
      <c r="AA17" s="349"/>
    </row>
    <row r="18" spans="1:27" ht="11.25" customHeight="1" x14ac:dyDescent="0.25">
      <c r="A18" s="45" t="e">
        <f>IF(#REF!&lt;&gt;"",#REF!,"")</f>
        <v>#REF!</v>
      </c>
      <c r="B18" s="45" t="e">
        <f>IF(#REF!&lt;&gt;"",#REF!,"")</f>
        <v>#REF!</v>
      </c>
      <c r="C18" s="34"/>
      <c r="D18" s="124">
        <f>Regole!$H$13-E18</f>
        <v>30</v>
      </c>
      <c r="E18" s="125">
        <f t="shared" si="0"/>
        <v>0</v>
      </c>
      <c r="F18" s="36">
        <f>COUNTIF(terzotrim2022_ORARIO!$D$19:$BW$19,"*Aspettativa*")</f>
        <v>0</v>
      </c>
      <c r="G18" s="36">
        <f>COUNTIF(terzotrim2022_ORARIO!$D$19:$BW$19,"*Ex-Accordo*")</f>
        <v>0</v>
      </c>
      <c r="H18" s="36">
        <f>COUNTIF(terzotrim2022_ORARIO!$D$19:$BW$19,"*Ferie*")</f>
        <v>0</v>
      </c>
      <c r="I18" s="36">
        <f>COUNTIF(terzotrim2022_ORARIO!$D$19:$BW$19,"Maternit*")</f>
        <v>0</v>
      </c>
      <c r="J18" s="36">
        <f>COUNTIF(terzotrim2022_ORARIO!$D$19:$BW$19,"*Ex-Acc")</f>
        <v>0</v>
      </c>
      <c r="K18" s="36">
        <f>COUNTIF(terzotrim2022_ORARIO!$D$19:$BW$19,"*Ridotto Ferie*")</f>
        <v>0</v>
      </c>
      <c r="L18" s="36">
        <f>COUNTIF(terzotrim2022_ORARIO!$D$19:$BW$19,"*Ridotto Maternit*")</f>
        <v>0</v>
      </c>
      <c r="M18" s="36">
        <f>COUNTIF(terzotrim2022_ORARIO!$D$19:$BW$19,"Esame")</f>
        <v>0</v>
      </c>
      <c r="N18" s="36">
        <f>COUNTIF(terzotrim2022_ORARIO!$D$19:$BW$19,"*Altro*")</f>
        <v>0</v>
      </c>
      <c r="P18" s="45" t="e">
        <f t="shared" si="1"/>
        <v>#REF!</v>
      </c>
      <c r="Q18" s="45" t="e">
        <f t="shared" si="2"/>
        <v>#REF!</v>
      </c>
      <c r="R18" s="14">
        <f>COUNTIF(terzotrim2022_ORARIO!$D$19:$BW$19,"08.30 – 17.30")</f>
        <v>0</v>
      </c>
      <c r="S18" s="14">
        <f>COUNTIF(terzotrim2022_ORARIO!$D$19:$BW$19,"09.00 – 18.00")</f>
        <v>0</v>
      </c>
      <c r="T18" s="14">
        <f>COUNTIF(terzotrim2022_ORARIO!$F$19:$BY$19,"09:30 – 18.30")</f>
        <v>0</v>
      </c>
      <c r="U18" s="14">
        <f>COUNTIF(terzotrim2022_ORARIO!$D$19:$BW$19,"*09.30 – 18.30*")+COUNTIF(terzotrim2022_ORARIO!$D$19:$BW$19,"10.30 – 18.30*")+COUNTIF(terzotrim2022_ORARIO!$D$19:$BW$19,"*09:00 – 13.00*")</f>
        <v>0</v>
      </c>
      <c r="V18" s="14">
        <f>COUNTIF(terzotrim2022_ORARIO!$D$19:$BW$19,"10.30 – 19.30")+COUNTIF(terzotrim2022_ORARIO!$D$19:$BW$19,"11.30 – 19.30")+COUNTIF(terzotrim2022_ORARIO!$D$19:$BW$19,"09.00 – 13.00")</f>
        <v>0</v>
      </c>
      <c r="W18" s="1">
        <f t="shared" si="3"/>
        <v>0</v>
      </c>
      <c r="X18" s="350"/>
      <c r="Y18" s="351"/>
      <c r="Z18" s="351"/>
      <c r="AA18" s="352"/>
    </row>
    <row r="19" spans="1:27" ht="11.25" customHeight="1" x14ac:dyDescent="0.25">
      <c r="A19" s="45" t="e">
        <f>IF(#REF!&lt;&gt;"",#REF!,"")</f>
        <v>#REF!</v>
      </c>
      <c r="B19" s="45" t="e">
        <f>IF(#REF!&lt;&gt;"",#REF!,"")</f>
        <v>#REF!</v>
      </c>
      <c r="C19" s="34"/>
      <c r="D19" s="124">
        <f>Regole!$H$13-E19</f>
        <v>30</v>
      </c>
      <c r="E19" s="125">
        <f t="shared" si="0"/>
        <v>0</v>
      </c>
      <c r="F19" s="36">
        <f>COUNTIF(terzotrim2022_ORARIO!$D$20:$BW$20,"*Aspettativa*")</f>
        <v>0</v>
      </c>
      <c r="G19" s="36">
        <f>COUNTIF(terzotrim2022_ORARIO!$D$20:$BW$20,"*Ex-Accordo*")</f>
        <v>0</v>
      </c>
      <c r="H19" s="36">
        <f>COUNTIF(terzotrim2022_ORARIO!$D$20:$BW$20,"*Ferie*")</f>
        <v>0</v>
      </c>
      <c r="I19" s="36">
        <f>COUNTIF(terzotrim2022_ORARIO!$D$20:$BW$20,"Maternit*")</f>
        <v>0</v>
      </c>
      <c r="J19" s="36">
        <f>COUNTIF(terzotrim2022_ORARIO!$D$20:$BW$20,"*Ex-Acc")</f>
        <v>0</v>
      </c>
      <c r="K19" s="36">
        <f>COUNTIF(terzotrim2022_ORARIO!$D$20:$BW$20,"*Ridotto Ferie*")</f>
        <v>0</v>
      </c>
      <c r="L19" s="36">
        <f>COUNTIF(terzotrim2022_ORARIO!$D$20:$BW$20,"*Ridotto Maternit*")</f>
        <v>0</v>
      </c>
      <c r="M19" s="36">
        <f>COUNTIF(terzotrim2022_ORARIO!$D$20:$BW$20,"Esame")</f>
        <v>0</v>
      </c>
      <c r="N19" s="36">
        <f>COUNTIF(terzotrim2022_ORARIO!$D$20:$BW$20,"*Altro*")</f>
        <v>0</v>
      </c>
      <c r="P19" s="45" t="e">
        <f t="shared" si="1"/>
        <v>#REF!</v>
      </c>
      <c r="Q19" s="45" t="e">
        <f t="shared" si="2"/>
        <v>#REF!</v>
      </c>
      <c r="R19" s="37">
        <f>COUNTIF(terzotrim2022_ORARIO!$D$20:$BW$20,"08.30 – 17.30")</f>
        <v>0</v>
      </c>
      <c r="S19" s="37">
        <f>COUNTIF(terzotrim2022_ORARIO!$D$20:$BW$20,"09.00 – 18.00")</f>
        <v>0</v>
      </c>
      <c r="T19" s="37">
        <f>COUNTIF(terzotrim2022_ORARIO!$F$20:$BY$20,"09:30 – 18.30")</f>
        <v>0</v>
      </c>
      <c r="U19" s="37">
        <f>COUNTIF(terzotrim2022_ORARIO!$D$20:$BW$20,"*09.30 – 18.30*")+COUNTIF(terzotrim2022_ORARIO!$D$20:$BW$20,"10.30 – 18.30*")+COUNTIF(terzotrim2022_ORARIO!$D$20:$BW$20,"*09:00 – 13.00*")</f>
        <v>0</v>
      </c>
      <c r="V19" s="37">
        <f>COUNTIF(terzotrim2022_ORARIO!$D$20:$BW$20,"10.30 – 19.30")+COUNTIF(terzotrim2022_ORARIO!$D$20:$BW$20,"11.30 – 19.30")+COUNTIF(terzotrim2022_ORARIO!$D$20:$BW$20,"09.00 – 13.00")</f>
        <v>0</v>
      </c>
      <c r="W19" s="130">
        <f t="shared" si="3"/>
        <v>0</v>
      </c>
      <c r="X19" s="350"/>
      <c r="Y19" s="351"/>
      <c r="Z19" s="351"/>
      <c r="AA19" s="352"/>
    </row>
    <row r="20" spans="1:27" ht="11.25" customHeight="1" x14ac:dyDescent="0.25">
      <c r="A20" s="45" t="e">
        <f>IF(#REF!&lt;&gt;"",#REF!,"")</f>
        <v>#REF!</v>
      </c>
      <c r="B20" s="45" t="e">
        <f>IF(#REF!&lt;&gt;"",#REF!,"")</f>
        <v>#REF!</v>
      </c>
      <c r="C20" s="34"/>
      <c r="D20" s="124">
        <f>Regole!$H$13-E20</f>
        <v>30</v>
      </c>
      <c r="E20" s="125">
        <f t="shared" si="0"/>
        <v>0</v>
      </c>
      <c r="F20" s="36">
        <f>COUNTIF(terzotrim2022_ORARIO!$D$21:$BW$21,"*Aspettativa*")</f>
        <v>0</v>
      </c>
      <c r="G20" s="36">
        <f>COUNTIF(terzotrim2022_ORARIO!$D$21:$BW$21,"*Ex-Accordo*")</f>
        <v>0</v>
      </c>
      <c r="H20" s="36">
        <f>COUNTIF(terzotrim2022_ORARIO!$D$21:$BW$21,"*Ferie*")</f>
        <v>0</v>
      </c>
      <c r="I20" s="36">
        <f>COUNTIF(terzotrim2022_ORARIO!$D$21:$BW$21,"Maternit*")</f>
        <v>0</v>
      </c>
      <c r="J20" s="36">
        <f>COUNTIF(terzotrim2022_ORARIO!$D$21:$BW$21,"*Ex-Acc")</f>
        <v>0</v>
      </c>
      <c r="K20" s="36">
        <f>COUNTIF(terzotrim2022_ORARIO!$D$21:$BW$21,"*Ridotto Ferie*")</f>
        <v>0</v>
      </c>
      <c r="L20" s="36">
        <f>COUNTIF(terzotrim2022_ORARIO!$D$21:$BW$21,"*Ridotto Maternit*")</f>
        <v>0</v>
      </c>
      <c r="M20" s="36">
        <f>COUNTIF(terzotrim2022_ORARIO!$D$21:$BW$21,"Esame")</f>
        <v>0</v>
      </c>
      <c r="N20" s="36">
        <f>COUNTIF(terzotrim2022_ORARIO!$D$21:$BW$21,"*Altro*")</f>
        <v>0</v>
      </c>
      <c r="P20" s="45" t="e">
        <f t="shared" si="1"/>
        <v>#REF!</v>
      </c>
      <c r="Q20" s="45" t="e">
        <f t="shared" si="2"/>
        <v>#REF!</v>
      </c>
      <c r="R20" s="14">
        <f>COUNTIF(terzotrim2022_ORARIO!$D$21:$BW$21,"08.30 – 17.30")</f>
        <v>0</v>
      </c>
      <c r="S20" s="14">
        <f>COUNTIF(terzotrim2022_ORARIO!$D$21:$BW$21,"09.00 – 18.00")</f>
        <v>0</v>
      </c>
      <c r="T20" s="14">
        <f>COUNTIF(terzotrim2022_ORARIO!$F$21:$BY$21,"09:30 – 18.30")</f>
        <v>0</v>
      </c>
      <c r="U20" s="14">
        <f>COUNTIF(terzotrim2022_ORARIO!$D$21:$BW$21,"*09.30 – 18.30*")+COUNTIF(terzotrim2022_ORARIO!$D$21:$BW$21,"10.30 – 18.30*")+COUNTIF(terzotrim2022_ORARIO!$D$21:$BW$21,"*09:00 – 13.00*")</f>
        <v>0</v>
      </c>
      <c r="V20" s="14">
        <f>COUNTIF(terzotrim2022_ORARIO!$D$21:$BW$21,"10.30 – 19.30")+COUNTIF(terzotrim2022_ORARIO!$D$21:$BW$21,"11.30 – 19.30")+COUNTIF(terzotrim2022_ORARIO!$D$21:$BW$21,"09.00 – 13.00")</f>
        <v>0</v>
      </c>
      <c r="W20" s="1">
        <f t="shared" si="3"/>
        <v>0</v>
      </c>
      <c r="X20" s="350"/>
      <c r="Y20" s="351"/>
      <c r="Z20" s="351"/>
      <c r="AA20" s="352"/>
    </row>
    <row r="21" spans="1:27" ht="11.25" customHeight="1" x14ac:dyDescent="0.25">
      <c r="A21" s="45" t="e">
        <f>IF(#REF!&lt;&gt;"",#REF!,"")</f>
        <v>#REF!</v>
      </c>
      <c r="B21" s="45" t="e">
        <f>IF(#REF!&lt;&gt;"",#REF!,"")</f>
        <v>#REF!</v>
      </c>
      <c r="C21" s="34"/>
      <c r="D21" s="124">
        <f>Regole!$H$13-E21</f>
        <v>30</v>
      </c>
      <c r="E21" s="125">
        <f t="shared" si="0"/>
        <v>0</v>
      </c>
      <c r="F21" s="36">
        <f>COUNTIF(terzotrim2022_ORARIO!$D$22:$BW$22,"*Aspettativa*")</f>
        <v>0</v>
      </c>
      <c r="G21" s="36">
        <f>COUNTIF(terzotrim2022_ORARIO!$D$22:$BW$22,"*Ex-Accordo*")</f>
        <v>0</v>
      </c>
      <c r="H21" s="36">
        <f>COUNTIF(terzotrim2022_ORARIO!$D$22:$BW$22,"*Ferie*")</f>
        <v>0</v>
      </c>
      <c r="I21" s="36">
        <f>COUNTIF(terzotrim2022_ORARIO!$D$22:$BW$22,"Maternit*")</f>
        <v>0</v>
      </c>
      <c r="J21" s="36">
        <f>COUNTIF(terzotrim2022_ORARIO!$D$22:$BW$22,"*Ex-Acc")</f>
        <v>0</v>
      </c>
      <c r="K21" s="36">
        <f>COUNTIF(terzotrim2022_ORARIO!$D$22:$BW$22,"*Ridotto Ferie*")</f>
        <v>0</v>
      </c>
      <c r="L21" s="36">
        <f>COUNTIF(terzotrim2022_ORARIO!$D$22:$BW$22,"*Ridotto Maternit*")</f>
        <v>0</v>
      </c>
      <c r="M21" s="36">
        <f>COUNTIF(terzotrim2022_ORARIO!$D$22:$BW$22,"Esame")</f>
        <v>0</v>
      </c>
      <c r="N21" s="36">
        <f>COUNTIF(terzotrim2022_ORARIO!$D$22:$BW$22,"*Altro*")</f>
        <v>0</v>
      </c>
      <c r="P21" s="45" t="e">
        <f t="shared" si="1"/>
        <v>#REF!</v>
      </c>
      <c r="Q21" s="45" t="e">
        <f t="shared" si="2"/>
        <v>#REF!</v>
      </c>
      <c r="R21" s="37">
        <f>COUNTIF(terzotrim2022_ORARIO!$D$22:$BW$22,"08.30 – 17.30")</f>
        <v>0</v>
      </c>
      <c r="S21" s="37">
        <f>COUNTIF(terzotrim2022_ORARIO!$D$22:$BW$22,"09.00 – 18.00")</f>
        <v>0</v>
      </c>
      <c r="T21" s="37">
        <f>COUNTIF(terzotrim2022_ORARIO!$F$22:$BY$22,"09:30 – 18.30")</f>
        <v>0</v>
      </c>
      <c r="U21" s="37">
        <f>COUNTIF(terzotrim2022_ORARIO!$D$22:$BW$22,"*09.30 – 18.30*")+COUNTIF(terzotrim2022_ORARIO!$D$22:$BW$22,"10.30 – 18.30*")+COUNTIF(terzotrim2022_ORARIO!$D$22:$BW$22,"*09:00 – 13.00*")</f>
        <v>0</v>
      </c>
      <c r="V21" s="37">
        <f>COUNTIF(terzotrim2022_ORARIO!$D$22:$BW$22,"10.30 – 19.30")+COUNTIF(terzotrim2022_ORARIO!$D$22:$BW$22,"11.30 – 19.30")+COUNTIF(terzotrim2022_ORARIO!$D$22:$BW$22,"09.00 – 13.00")</f>
        <v>0</v>
      </c>
      <c r="W21" s="130">
        <f t="shared" si="3"/>
        <v>0</v>
      </c>
      <c r="X21" s="350"/>
      <c r="Y21" s="351"/>
      <c r="Z21" s="351"/>
      <c r="AA21" s="352"/>
    </row>
    <row r="22" spans="1:27" ht="11.25" customHeight="1" x14ac:dyDescent="0.25">
      <c r="A22" s="45" t="e">
        <f>IF(#REF!&lt;&gt;"",#REF!,"")</f>
        <v>#REF!</v>
      </c>
      <c r="B22" s="45" t="e">
        <f>IF(#REF!&lt;&gt;"",#REF!,"")</f>
        <v>#REF!</v>
      </c>
      <c r="C22" s="34"/>
      <c r="D22" s="124">
        <f>Regole!$H$13-E22</f>
        <v>30</v>
      </c>
      <c r="E22" s="125">
        <f t="shared" si="0"/>
        <v>0</v>
      </c>
      <c r="F22" s="36">
        <f>COUNTIF(terzotrim2022_ORARIO!$D$23:$BW$23,"*Aspettativa*")</f>
        <v>0</v>
      </c>
      <c r="G22" s="38">
        <f>COUNTIF(terzotrim2022_ORARIO!$D$23:$BW$23,"*Ex-Accordo*")</f>
        <v>0</v>
      </c>
      <c r="H22" s="38">
        <f>COUNTIF(terzotrim2022_ORARIO!$D$23:$BW$23,"*Ferie*")</f>
        <v>0</v>
      </c>
      <c r="I22" s="38">
        <f>COUNTIF(terzotrim2022_ORARIO!$D$23:$BW$23,"Maternit*")</f>
        <v>0</v>
      </c>
      <c r="J22" s="38">
        <f>COUNTIF(terzotrim2022_ORARIO!$D$23:$BW$23,"*Ex-Acc")</f>
        <v>0</v>
      </c>
      <c r="K22" s="38">
        <f>COUNTIF(terzotrim2022_ORARIO!$D$23:$BW$23,"*Ridotto Ferie*")</f>
        <v>0</v>
      </c>
      <c r="L22" s="38">
        <f>COUNTIF(terzotrim2022_ORARIO!$D$23:$BW$23,"*Ridotto Maternit*")</f>
        <v>0</v>
      </c>
      <c r="M22" s="38">
        <f>COUNTIF(terzotrim2022_ORARIO!$D$23:$BW$23,"Esame")</f>
        <v>0</v>
      </c>
      <c r="N22" s="38">
        <f>COUNTIF(terzotrim2022_ORARIO!$D$23:$BW$23,"*Altro*")</f>
        <v>0</v>
      </c>
      <c r="P22" s="45" t="e">
        <f t="shared" si="1"/>
        <v>#REF!</v>
      </c>
      <c r="Q22" s="45" t="e">
        <f t="shared" si="2"/>
        <v>#REF!</v>
      </c>
      <c r="R22" s="14">
        <f>COUNTIF(terzotrim2022_ORARIO!$D$23:$BW$23,"08.30 – 17.30")</f>
        <v>0</v>
      </c>
      <c r="S22" s="14">
        <f>COUNTIF(terzotrim2022_ORARIO!$D$23:$BW$23,"09.00 – 18.00")</f>
        <v>0</v>
      </c>
      <c r="T22" s="14">
        <f>COUNTIF(terzotrim2022_ORARIO!$F$23:$BY$23,"09:30 – 18.30")</f>
        <v>0</v>
      </c>
      <c r="U22" s="14">
        <f>COUNTIF(terzotrim2022_ORARIO!$D$23:$BW$23,"*09.30 – 18.30*")+COUNTIF(terzotrim2022_ORARIO!$D$23:$BW$23,"10.30 – 18.30*")+COUNTIF(terzotrim2022_ORARIO!$D$23:$BW$23,"*09:00 – 13.00*")</f>
        <v>0</v>
      </c>
      <c r="V22" s="14">
        <f>COUNTIF(terzotrim2022_ORARIO!$D$23:$BW$23,"10.30 – 19.30")+COUNTIF(terzotrim2022_ORARIO!$D$23:$BW$23,"11.30 – 19.30")+COUNTIF(terzotrim2022_ORARIO!$D$23:$BW$23,"09.00 – 13.00")</f>
        <v>0</v>
      </c>
      <c r="W22" s="1">
        <f t="shared" si="3"/>
        <v>0</v>
      </c>
      <c r="X22" s="350"/>
      <c r="Y22" s="351"/>
      <c r="Z22" s="351"/>
      <c r="AA22" s="352"/>
    </row>
    <row r="23" spans="1:27" ht="11.25" customHeight="1" x14ac:dyDescent="0.25">
      <c r="A23" s="26" t="e">
        <f>IF(#REF!&lt;&gt;"",#REF!,"")</f>
        <v>#REF!</v>
      </c>
      <c r="B23" s="135" t="e">
        <f>IF(#REF!&lt;&gt;"",#REF!,"")</f>
        <v>#REF!</v>
      </c>
      <c r="C23" s="40" t="s">
        <v>40</v>
      </c>
      <c r="D23" s="124">
        <f>Regole!$H$13-E23</f>
        <v>30</v>
      </c>
      <c r="E23" s="125">
        <f t="shared" si="0"/>
        <v>0</v>
      </c>
      <c r="F23" s="36">
        <f>COUNTIF(terzotrim2022_ORARIO!$C$24:$BW$24,"*Aspettativa*")</f>
        <v>0</v>
      </c>
      <c r="G23" s="36">
        <f>COUNTIF(terzotrim2022_ORARIO!$C$24:$BW$24,"*Ex-Accordo*")</f>
        <v>0</v>
      </c>
      <c r="H23" s="36">
        <f>COUNTIF(terzotrim2022_ORARIO!$C$24:$BW$24,"*Ferie*")</f>
        <v>0</v>
      </c>
      <c r="I23" s="36">
        <f>COUNTIF(terzotrim2022_ORARIO!$C$24:$BW$24,"Maternit*")</f>
        <v>0</v>
      </c>
      <c r="J23" s="36">
        <f>COUNTIF(terzotrim2022_ORARIO!$C$24:$BW$24,"*Ex-Acc")</f>
        <v>0</v>
      </c>
      <c r="K23" s="36">
        <f>COUNTIF(terzotrim2022_ORARIO!$C$24:$BW$24,"*Ridotto Ferie*")</f>
        <v>0</v>
      </c>
      <c r="L23" s="36">
        <f>COUNTIF(terzotrim2022_ORARIO!$C$24:$BW$24,"*Ridotto Maternit*")</f>
        <v>0</v>
      </c>
      <c r="M23" s="36">
        <f>COUNTIF(terzotrim2022_ORARIO!$C$24:$BW$24,"Esame")</f>
        <v>0</v>
      </c>
      <c r="N23" s="36">
        <f>COUNTIF(terzotrim2022_ORARIO!$C$24:$BW$24,"*Altro*")</f>
        <v>0</v>
      </c>
      <c r="P23" s="26" t="e">
        <f t="shared" si="1"/>
        <v>#REF!</v>
      </c>
      <c r="Q23" s="135" t="e">
        <f t="shared" si="2"/>
        <v>#REF!</v>
      </c>
      <c r="R23" s="37">
        <f>COUNTIF(terzotrim2022_ORARIO!$C$24:$BW$24,"08.30 – 17.30")</f>
        <v>0</v>
      </c>
      <c r="S23" s="37">
        <f>COUNTIF(terzotrim2022_ORARIO!$C$24:$BW$24,"09.00 – 18.00")</f>
        <v>0</v>
      </c>
      <c r="T23" s="37">
        <f>COUNTIF(terzotrim2022_ORARIO!$F$24:$BY$24,"09:30 – 18.30")</f>
        <v>0</v>
      </c>
      <c r="U23" s="37">
        <f>COUNTIF(terzotrim2022_ORARIO!$C$24:$BW$24,"*09.30 – 18.30*")+COUNTIF(terzotrim2022_ORARIO!$C$24:$BW$24,"10.30 – 18.30*")+COUNTIF(terzotrim2022_ORARIO!$C$24:$BW$24,"*09:00 – 13.00*")</f>
        <v>0</v>
      </c>
      <c r="V23" s="37">
        <f>COUNTIF(terzotrim2022_ORARIO!$C$24:$BW$24,"10.30 – 19.30")+COUNTIF(terzotrim2022_ORARIO!$C$24:$BW$24,"11.30 – 19.30")+COUNTIF(terzotrim2022_ORARIO!$C$24:$BW$24,"09.00 – 13.00")</f>
        <v>0</v>
      </c>
      <c r="W23" s="130">
        <f t="shared" si="3"/>
        <v>0</v>
      </c>
      <c r="X23" s="353"/>
      <c r="Y23" s="354"/>
      <c r="Z23" s="354"/>
      <c r="AA23" s="355"/>
    </row>
    <row r="24" spans="1:27" ht="11.25" customHeight="1" x14ac:dyDescent="0.25">
      <c r="A24" t="e">
        <f>IF(#REF!&lt;&gt;"",#REF!,"")</f>
        <v>#REF!</v>
      </c>
      <c r="B24" t="e">
        <f>IF(#REF!&lt;&gt;"",#REF!,"")</f>
        <v>#REF!</v>
      </c>
      <c r="C24" s="25"/>
      <c r="D24" s="123"/>
      <c r="E24" s="122"/>
      <c r="P24" t="e">
        <f t="shared" si="1"/>
        <v>#REF!</v>
      </c>
      <c r="Q24" t="e">
        <f t="shared" si="2"/>
        <v>#REF!</v>
      </c>
      <c r="W24" s="165"/>
    </row>
    <row r="25" spans="1:27" ht="11.25" customHeight="1" x14ac:dyDescent="0.25">
      <c r="A25" s="20" t="e">
        <f>IF(#REF!&lt;&gt;"",#REF!,"")</f>
        <v>#REF!</v>
      </c>
      <c r="B25" s="20" t="e">
        <f>IF(#REF!&lt;&gt;"",#REF!,"")</f>
        <v>#REF!</v>
      </c>
      <c r="D25" s="123"/>
      <c r="E25" s="122"/>
      <c r="P25" s="20" t="e">
        <f t="shared" si="1"/>
        <v>#REF!</v>
      </c>
      <c r="Q25" s="20" t="e">
        <f t="shared" si="2"/>
        <v>#REF!</v>
      </c>
      <c r="W25" s="165"/>
      <c r="X25" s="133">
        <f>COUNTIF(terzotrim2022_ORARIO!$C$27:$BW$27,"12:30")</f>
        <v>0</v>
      </c>
      <c r="Y25" s="134">
        <f>COUNTIF(terzotrim2022_ORARIO!$C$27:$BW$27,"13:00")</f>
        <v>0</v>
      </c>
      <c r="Z25" s="132">
        <f>COUNTIF(terzotrim2022_ORARIO!$C$27:$BW$27,"13:30")</f>
        <v>0</v>
      </c>
      <c r="AA25" s="73">
        <f>COUNTIF(terzotrim2022_ORARIO!$C$27:$BW$27,"-")</f>
        <v>39</v>
      </c>
    </row>
    <row r="26" spans="1:27" ht="11.25" customHeight="1" x14ac:dyDescent="0.25">
      <c r="A26" s="45" t="e">
        <f>IF(#REF!&lt;&gt;"",#REF!,"")</f>
        <v>#REF!</v>
      </c>
      <c r="B26" s="45" t="e">
        <f>IF(#REF!&lt;&gt;"",#REF!,"")</f>
        <v>#REF!</v>
      </c>
      <c r="C26" s="33"/>
      <c r="D26" s="124">
        <f>Regole!$H$13-E26</f>
        <v>30</v>
      </c>
      <c r="E26" s="125">
        <f t="shared" ref="E26:E32" si="4">SUM(F26:N26)</f>
        <v>0</v>
      </c>
      <c r="F26" s="36">
        <f>COUNTIF(terzotrim2022_ORARIO!$D$28:$BW$28,"*Aspettativa*")</f>
        <v>0</v>
      </c>
      <c r="G26" s="36">
        <f>COUNTIF(terzotrim2022_ORARIO!$D$28:$BW$28,"*Ex-Accordo*")</f>
        <v>0</v>
      </c>
      <c r="H26" s="36">
        <f>COUNTIF(terzotrim2022_ORARIO!$D$28:$BW$28,"*Ferie*")</f>
        <v>0</v>
      </c>
      <c r="I26" s="36">
        <f>COUNTIF(terzotrim2022_ORARIO!$D$28:$BW$28,"Maternit*")</f>
        <v>0</v>
      </c>
      <c r="J26" s="36">
        <f>COUNTIF(terzotrim2022_ORARIO!$D$28:$BW$28,"*Ex-Acc")</f>
        <v>0</v>
      </c>
      <c r="K26" s="36">
        <f>COUNTIF(terzotrim2022_ORARIO!$D$28:$BW$28,"*Ridotto Ferie*")</f>
        <v>0</v>
      </c>
      <c r="L26" s="36">
        <f>COUNTIF(terzotrim2022_ORARIO!$D$28:$BW$28,"*Ridotto Maternit*")</f>
        <v>0</v>
      </c>
      <c r="M26" s="36">
        <f>COUNTIF(terzotrim2022_ORARIO!$D$28:$BW$28,"Esame")</f>
        <v>0</v>
      </c>
      <c r="N26" s="36">
        <f>COUNTIF(terzotrim2022_ORARIO!$D$28:$BW$28,"*Altro*")</f>
        <v>0</v>
      </c>
      <c r="P26" s="45" t="e">
        <f t="shared" si="1"/>
        <v>#REF!</v>
      </c>
      <c r="Q26" s="45" t="e">
        <f t="shared" si="2"/>
        <v>#REF!</v>
      </c>
      <c r="R26" s="37">
        <f>COUNTIF(terzotrim2022_ORARIO!$D$28:$BW$28,"08.28 – 17.28")</f>
        <v>0</v>
      </c>
      <c r="S26" s="37">
        <f>COUNTIF(terzotrim2022_ORARIO!$D$28:$BW$28,"09.00 – 18.00")</f>
        <v>0</v>
      </c>
      <c r="T26" s="37">
        <f>COUNTIF(terzotrim2022_ORARIO!$F$28:$BY$28,"09:30 – 18.30")</f>
        <v>0</v>
      </c>
      <c r="U26" s="37">
        <f>COUNTIF(terzotrim2022_ORARIO!$D$28:$BW$28,"10.28 – 19.28")+COUNTIF(terzotrim2022_ORARIO!$D$28:$BW$28,"11.28 – 19.28")+COUNTIF(terzotrim2022_ORARIO!$D$28:$BW$28,"*09:00 – 13.00*")</f>
        <v>0</v>
      </c>
      <c r="V26" s="37">
        <f>COUNTIF(terzotrim2022_ORARIO!$D$28:$BW$28,"10.28 – 19.28")+COUNTIF(terzotrim2022_ORARIO!$D$28:$BW$28,"11.28 – 19.28")+COUNTIF(terzotrim2022_ORARIO!$D$28:$BW$28,"09.00 – 13.00")</f>
        <v>0</v>
      </c>
      <c r="W26" s="130">
        <f t="shared" si="3"/>
        <v>0</v>
      </c>
      <c r="X26" s="347"/>
      <c r="Y26" s="348"/>
      <c r="Z26" s="348"/>
      <c r="AA26" s="349"/>
    </row>
    <row r="27" spans="1:27" ht="11.25" customHeight="1" x14ac:dyDescent="0.25">
      <c r="A27" s="45" t="e">
        <f>IF(#REF!&lt;&gt;"",#REF!,"")</f>
        <v>#REF!</v>
      </c>
      <c r="B27" s="45" t="e">
        <f>IF(#REF!&lt;&gt;"",#REF!,"")</f>
        <v>#REF!</v>
      </c>
      <c r="C27" s="34"/>
      <c r="D27" s="124">
        <f>Regole!$H$13-E27</f>
        <v>30</v>
      </c>
      <c r="E27" s="125">
        <f t="shared" si="4"/>
        <v>0</v>
      </c>
      <c r="F27" s="36">
        <f>COUNTIF(terzotrim2022_ORARIO!$D$29:$BW$29,"*Aspettativa*")</f>
        <v>0</v>
      </c>
      <c r="G27" s="36">
        <f>COUNTIF(terzotrim2022_ORARIO!$D$29:$BW$29,"*Ex-Accordo*")</f>
        <v>0</v>
      </c>
      <c r="H27" s="36">
        <f>COUNTIF(terzotrim2022_ORARIO!$D$29:$BW$29,"*Ferie*")</f>
        <v>0</v>
      </c>
      <c r="I27" s="36">
        <f>COUNTIF(terzotrim2022_ORARIO!$D$29:$BW$29,"Maternit*")</f>
        <v>0</v>
      </c>
      <c r="J27" s="36">
        <f>COUNTIF(terzotrim2022_ORARIO!$D$29:$BW$29,"*Ex-Acc")</f>
        <v>0</v>
      </c>
      <c r="K27" s="36">
        <f>COUNTIF(terzotrim2022_ORARIO!$D$29:$BW$29,"*Ridotto Ferie*")</f>
        <v>0</v>
      </c>
      <c r="L27" s="36">
        <f>COUNTIF(terzotrim2022_ORARIO!$D$29:$BW$29,"*Ridotto Maternit*")</f>
        <v>0</v>
      </c>
      <c r="M27" s="36">
        <f>COUNTIF(terzotrim2022_ORARIO!$D$29:$BW$29,"Esame")</f>
        <v>0</v>
      </c>
      <c r="N27" s="36">
        <f>COUNTIF(terzotrim2022_ORARIO!$D$29:$BW$29,"*Altro*")</f>
        <v>0</v>
      </c>
      <c r="P27" s="45" t="e">
        <f t="shared" si="1"/>
        <v>#REF!</v>
      </c>
      <c r="Q27" s="45" t="e">
        <f t="shared" si="2"/>
        <v>#REF!</v>
      </c>
      <c r="R27" s="14">
        <f>COUNTIF(terzotrim2022_ORARIO!$D$29:$BW$29,"08.28 – 17.28")</f>
        <v>0</v>
      </c>
      <c r="S27" s="14">
        <f>COUNTIF(terzotrim2022_ORARIO!$D$29:$BW$29,"09.00 – 18.00")</f>
        <v>0</v>
      </c>
      <c r="T27" s="14">
        <f>COUNTIF(terzotrim2022_ORARIO!$F$29:$BY$29,"09:30 – 18.30")</f>
        <v>0</v>
      </c>
      <c r="U27" s="14">
        <f>COUNTIF(terzotrim2022_ORARIO!$D$29:$BW$29,"10.28 – 19.28")+COUNTIF(terzotrim2022_ORARIO!$D$29:$BW$29,"11.28 – 19.28")+COUNTIF(terzotrim2022_ORARIO!$D$29:$BW$29,"*09:00 – 13.00*")</f>
        <v>0</v>
      </c>
      <c r="V27" s="14">
        <f>COUNTIF(terzotrim2022_ORARIO!$D$29:$BW$29,"10.28 – 19.28")+COUNTIF(terzotrim2022_ORARIO!$D$29:$BW$29,"11.28 – 19.28")+COUNTIF(terzotrim2022_ORARIO!$D$29:$BW$29,"09.00 – 13.00")</f>
        <v>0</v>
      </c>
      <c r="W27" s="1">
        <f t="shared" si="3"/>
        <v>0</v>
      </c>
      <c r="X27" s="350"/>
      <c r="Y27" s="351"/>
      <c r="Z27" s="351"/>
      <c r="AA27" s="352"/>
    </row>
    <row r="28" spans="1:27" ht="11.25" customHeight="1" x14ac:dyDescent="0.25">
      <c r="A28" s="45" t="e">
        <f>IF(#REF!&lt;&gt;"",#REF!,"")</f>
        <v>#REF!</v>
      </c>
      <c r="B28" s="45" t="e">
        <f>IF(#REF!&lt;&gt;"",#REF!,"")</f>
        <v>#REF!</v>
      </c>
      <c r="C28" s="34"/>
      <c r="D28" s="124">
        <f>Regole!$H$13-E28</f>
        <v>30</v>
      </c>
      <c r="E28" s="125">
        <f t="shared" si="4"/>
        <v>0</v>
      </c>
      <c r="F28" s="36">
        <f>COUNTIF(terzotrim2022_ORARIO!$D$30:$BW$30,"*Aspettativa*")</f>
        <v>0</v>
      </c>
      <c r="G28" s="36">
        <f>COUNTIF(terzotrim2022_ORARIO!$D$30:$BW$30,"*Ex-Accordo*")</f>
        <v>0</v>
      </c>
      <c r="H28" s="36">
        <f>COUNTIF(terzotrim2022_ORARIO!$D$30:$BW$30,"*Ferie*")</f>
        <v>0</v>
      </c>
      <c r="I28" s="36">
        <f>COUNTIF(terzotrim2022_ORARIO!$D$30:$BW$30,"Maternit*")</f>
        <v>0</v>
      </c>
      <c r="J28" s="36">
        <f>COUNTIF(terzotrim2022_ORARIO!$D$30:$BW$30,"*Ex-Acc")</f>
        <v>0</v>
      </c>
      <c r="K28" s="36">
        <f>COUNTIF(terzotrim2022_ORARIO!$D$30:$BW$30,"*Ridotto Ferie*")</f>
        <v>0</v>
      </c>
      <c r="L28" s="36">
        <f>COUNTIF(terzotrim2022_ORARIO!$D$30:$BW$30,"*Ridotto Maternit*")</f>
        <v>0</v>
      </c>
      <c r="M28" s="36">
        <f>COUNTIF(terzotrim2022_ORARIO!$D$30:$BW$30,"Esame")</f>
        <v>0</v>
      </c>
      <c r="N28" s="36">
        <f>COUNTIF(terzotrim2022_ORARIO!$D$30:$BW$30,"*Altro*")</f>
        <v>0</v>
      </c>
      <c r="P28" s="45" t="e">
        <f t="shared" si="1"/>
        <v>#REF!</v>
      </c>
      <c r="Q28" s="45" t="e">
        <f t="shared" si="2"/>
        <v>#REF!</v>
      </c>
      <c r="R28" s="37">
        <f>COUNTIF(terzotrim2022_ORARIO!$D$30:$BW$30,"08.28 – 17.28")</f>
        <v>0</v>
      </c>
      <c r="S28" s="37">
        <f>COUNTIF(terzotrim2022_ORARIO!$D$30:$BW$30,"09.00 – 18.00")</f>
        <v>0</v>
      </c>
      <c r="T28" s="37">
        <f>COUNTIF(terzotrim2022_ORARIO!$F$30:$BY$30,"09:30 – 18.30")</f>
        <v>0</v>
      </c>
      <c r="U28" s="37">
        <f>COUNTIF(terzotrim2022_ORARIO!$D$30:$BW$30,"10.28 – 19.28")+COUNTIF(terzotrim2022_ORARIO!$D$30:$BW$30,"11.28 – 19.28")+COUNTIF(terzotrim2022_ORARIO!$D$30:$BW$30,"*09:00 – 13.00*")</f>
        <v>0</v>
      </c>
      <c r="V28" s="37">
        <f>COUNTIF(terzotrim2022_ORARIO!$D$30:$BW$30,"10.28 – 19.28")+COUNTIF(terzotrim2022_ORARIO!$D$30:$BW$30,"11.28 – 19.28")+COUNTIF(terzotrim2022_ORARIO!$D$30:$BW$30,"09.00 – 13.00")</f>
        <v>0</v>
      </c>
      <c r="W28" s="130">
        <f t="shared" si="3"/>
        <v>0</v>
      </c>
      <c r="X28" s="350"/>
      <c r="Y28" s="351"/>
      <c r="Z28" s="351"/>
      <c r="AA28" s="352"/>
    </row>
    <row r="29" spans="1:27" ht="11.25" customHeight="1" x14ac:dyDescent="0.25">
      <c r="A29" s="45" t="e">
        <f>IF(#REF!&lt;&gt;"",#REF!,"")</f>
        <v>#REF!</v>
      </c>
      <c r="B29" s="45" t="e">
        <f>IF(#REF!&lt;&gt;"",#REF!,"")</f>
        <v>#REF!</v>
      </c>
      <c r="C29" s="34"/>
      <c r="D29" s="124">
        <f>Regole!$H$13-E29</f>
        <v>30</v>
      </c>
      <c r="E29" s="125">
        <f t="shared" si="4"/>
        <v>0</v>
      </c>
      <c r="F29" s="36">
        <f>COUNTIF(terzotrim2022_ORARIO!$D$31:$BW$31,"*Aspettativa*")</f>
        <v>0</v>
      </c>
      <c r="G29" s="36">
        <f>COUNTIF(terzotrim2022_ORARIO!$D$31:$BW$31,"*Ex-Accordo*")</f>
        <v>0</v>
      </c>
      <c r="H29" s="36">
        <f>COUNTIF(terzotrim2022_ORARIO!$D$31:$BW$31,"*Ferie*")</f>
        <v>0</v>
      </c>
      <c r="I29" s="36">
        <f>COUNTIF(terzotrim2022_ORARIO!$D$31:$BW$31,"Maternit*")</f>
        <v>0</v>
      </c>
      <c r="J29" s="36">
        <f>COUNTIF(terzotrim2022_ORARIO!$D$31:$BW$31,"*Ex-Acc")</f>
        <v>0</v>
      </c>
      <c r="K29" s="36">
        <f>COUNTIF(terzotrim2022_ORARIO!$D$31:$BW$31,"*Ridotto Ferie*")</f>
        <v>0</v>
      </c>
      <c r="L29" s="36">
        <f>COUNTIF(terzotrim2022_ORARIO!$D$31:$BW$31,"*Ridotto Maternit*")</f>
        <v>0</v>
      </c>
      <c r="M29" s="36">
        <f>COUNTIF(terzotrim2022_ORARIO!$D$31:$BW$31,"Esame")</f>
        <v>0</v>
      </c>
      <c r="N29" s="36">
        <f>COUNTIF(terzotrim2022_ORARIO!$D$31:$BW$31,"*Altro*")</f>
        <v>0</v>
      </c>
      <c r="P29" s="45" t="e">
        <f t="shared" si="1"/>
        <v>#REF!</v>
      </c>
      <c r="Q29" s="45" t="e">
        <f t="shared" si="2"/>
        <v>#REF!</v>
      </c>
      <c r="R29" s="14">
        <f>COUNTIF(terzotrim2022_ORARIO!$D$31:$BW$31,"08.28 – 17.28")</f>
        <v>0</v>
      </c>
      <c r="S29" s="14">
        <f>COUNTIF(terzotrim2022_ORARIO!$D$31:$BW$31,"09.00 – 18.00")</f>
        <v>0</v>
      </c>
      <c r="T29" s="14">
        <f>COUNTIF(terzotrim2022_ORARIO!$F$31:$BY$31,"09:30 – 18.30")</f>
        <v>0</v>
      </c>
      <c r="U29" s="14">
        <f>COUNTIF(terzotrim2022_ORARIO!$D$31:$BW$31,"10.28 – 19.28")+COUNTIF(terzotrim2022_ORARIO!$D$31:$BW$31,"11.28 – 19.28")+COUNTIF(terzotrim2022_ORARIO!$D$31:$BW$31,"*09:00 – 13.00*")</f>
        <v>0</v>
      </c>
      <c r="V29" s="14">
        <f>COUNTIF(terzotrim2022_ORARIO!$D$31:$BW$31,"10.28 – 19.28")+COUNTIF(terzotrim2022_ORARIO!$D$31:$BW$31,"11.28 – 19.28")+COUNTIF(terzotrim2022_ORARIO!$D$31:$BW$31,"09.00 – 13.00")</f>
        <v>0</v>
      </c>
      <c r="W29" s="1">
        <f t="shared" si="3"/>
        <v>0</v>
      </c>
      <c r="X29" s="350"/>
      <c r="Y29" s="351"/>
      <c r="Z29" s="351"/>
      <c r="AA29" s="352"/>
    </row>
    <row r="30" spans="1:27" ht="11.25" customHeight="1" x14ac:dyDescent="0.25">
      <c r="A30" s="45" t="e">
        <f>IF(#REF!&lt;&gt;"",#REF!,"")</f>
        <v>#REF!</v>
      </c>
      <c r="B30" s="45" t="e">
        <f>IF(#REF!&lt;&gt;"",#REF!,"")</f>
        <v>#REF!</v>
      </c>
      <c r="C30" s="34"/>
      <c r="D30" s="124">
        <f>Regole!$H$13-E30</f>
        <v>30</v>
      </c>
      <c r="E30" s="125">
        <f t="shared" si="4"/>
        <v>0</v>
      </c>
      <c r="F30" s="36">
        <f>COUNTIF(terzotrim2022_ORARIO!$D$32:$BW$32,"*Aspettativa*")</f>
        <v>0</v>
      </c>
      <c r="G30" s="36">
        <f>COUNTIF(terzotrim2022_ORARIO!$D$32:$BW$32,"*Ex-Accordo*")</f>
        <v>0</v>
      </c>
      <c r="H30" s="36">
        <f>COUNTIF(terzotrim2022_ORARIO!$D$32:$BW$32,"*Ferie*")</f>
        <v>0</v>
      </c>
      <c r="I30" s="36">
        <f>COUNTIF(terzotrim2022_ORARIO!$D$32:$BW$32,"Maternit*")</f>
        <v>0</v>
      </c>
      <c r="J30" s="36">
        <f>COUNTIF(terzotrim2022_ORARIO!$D$32:$BW$32,"*Ex-Acc")</f>
        <v>0</v>
      </c>
      <c r="K30" s="36">
        <f>COUNTIF(terzotrim2022_ORARIO!$D$32:$BW$32,"*Ridotto Ferie*")</f>
        <v>0</v>
      </c>
      <c r="L30" s="36">
        <f>COUNTIF(terzotrim2022_ORARIO!$D$32:$BW$32,"*Ridotto Maternit*")</f>
        <v>0</v>
      </c>
      <c r="M30" s="36">
        <f>COUNTIF(terzotrim2022_ORARIO!$D$32:$BW$32,"Esame")</f>
        <v>0</v>
      </c>
      <c r="N30" s="36">
        <f>COUNTIF(terzotrim2022_ORARIO!$D$32:$BW$32,"*Altro*")</f>
        <v>0</v>
      </c>
      <c r="P30" s="45" t="e">
        <f t="shared" si="1"/>
        <v>#REF!</v>
      </c>
      <c r="Q30" s="45" t="e">
        <f t="shared" si="2"/>
        <v>#REF!</v>
      </c>
      <c r="R30" s="39">
        <f>COUNTIF(terzotrim2022_ORARIO!$D$32:$BW$32,"08.28 – 17.28")</f>
        <v>0</v>
      </c>
      <c r="S30" s="39">
        <f>COUNTIF(terzotrim2022_ORARIO!$D$32:$BW$32,"09.00 – 18.00")</f>
        <v>0</v>
      </c>
      <c r="T30" s="39">
        <f>COUNTIF(terzotrim2022_ORARIO!$F$32:$BY$32,"09:30 – 18.30")</f>
        <v>0</v>
      </c>
      <c r="U30" s="39">
        <f>COUNTIF(terzotrim2022_ORARIO!$D$32:$BW$32,"10.28 – 19.28")+COUNTIF(terzotrim2022_ORARIO!$D$32:$BW$32,"11.28 – 19.28")+COUNTIF(terzotrim2022_ORARIO!$D$32:$BW$32,"*09:00 – 13.00*")</f>
        <v>0</v>
      </c>
      <c r="V30" s="39">
        <f>COUNTIF(terzotrim2022_ORARIO!$D$32:$BW$32,"10.28 – 19.28")+COUNTIF(terzotrim2022_ORARIO!$D$32:$BW$32,"11.28 – 19.28")+COUNTIF(terzotrim2022_ORARIO!$D$32:$BW$32,"09.00 – 13.00")</f>
        <v>0</v>
      </c>
      <c r="W30" s="131">
        <f t="shared" si="3"/>
        <v>0</v>
      </c>
      <c r="X30" s="350"/>
      <c r="Y30" s="351"/>
      <c r="Z30" s="351"/>
      <c r="AA30" s="352"/>
    </row>
    <row r="31" spans="1:27" ht="11.25" customHeight="1" x14ac:dyDescent="0.25">
      <c r="A31" s="45" t="e">
        <f>IF(#REF!&lt;&gt;"",#REF!,"")</f>
        <v>#REF!</v>
      </c>
      <c r="B31" s="45" t="e">
        <f>IF(#REF!&lt;&gt;"",#REF!,"")</f>
        <v>#REF!</v>
      </c>
      <c r="C31" s="34"/>
      <c r="D31" s="124">
        <f>Regole!$H$13-E31</f>
        <v>30</v>
      </c>
      <c r="E31" s="125">
        <f t="shared" si="4"/>
        <v>0</v>
      </c>
      <c r="F31" s="36">
        <f>COUNTIF(terzotrim2022_ORARIO!$D$33:$BW$33,"*Aspettativa*")</f>
        <v>0</v>
      </c>
      <c r="G31" s="36">
        <f>COUNTIF(terzotrim2022_ORARIO!$D$33:$BW$33,"*Ex-Accordo*")</f>
        <v>0</v>
      </c>
      <c r="H31" s="36">
        <f>COUNTIF(terzotrim2022_ORARIO!$D$33:$BW$33,"*Ferie*")</f>
        <v>0</v>
      </c>
      <c r="I31" s="36">
        <f>COUNTIF(terzotrim2022_ORARIO!$D$33:$BW$33,"Maternit*")</f>
        <v>0</v>
      </c>
      <c r="J31" s="36">
        <f>COUNTIF(terzotrim2022_ORARIO!$D$33:$BW$33,"*Ex-Acc")</f>
        <v>0</v>
      </c>
      <c r="K31" s="36">
        <f>COUNTIF(terzotrim2022_ORARIO!$D$33:$BW$33,"*Ridotto Ferie*")</f>
        <v>0</v>
      </c>
      <c r="L31" s="36">
        <f>COUNTIF(terzotrim2022_ORARIO!$D$33:$BW$33,"*Ridotto Maternit*")</f>
        <v>0</v>
      </c>
      <c r="M31" s="36">
        <f>COUNTIF(terzotrim2022_ORARIO!$D$33:$BW$33,"Esame")</f>
        <v>0</v>
      </c>
      <c r="N31" s="36">
        <f>COUNTIF(terzotrim2022_ORARIO!$D$33:$BW$33,"*Altro*")</f>
        <v>0</v>
      </c>
      <c r="P31" s="45" t="e">
        <f t="shared" si="1"/>
        <v>#REF!</v>
      </c>
      <c r="Q31" s="45" t="e">
        <f t="shared" si="2"/>
        <v>#REF!</v>
      </c>
      <c r="R31" s="14">
        <f>COUNTIF(terzotrim2022_ORARIO!$D$33:$BW$33,"08.28 – 17.28")</f>
        <v>0</v>
      </c>
      <c r="S31" s="14">
        <f>COUNTIF(terzotrim2022_ORARIO!$D$33:$BW$33,"09.00 – 18.00")</f>
        <v>0</v>
      </c>
      <c r="T31" s="14">
        <f>COUNTIF(terzotrim2022_ORARIO!$F$33:$BY$33,"09:30 – 18.30")</f>
        <v>0</v>
      </c>
      <c r="U31" s="14">
        <f>COUNTIF(terzotrim2022_ORARIO!$D$33:$BW$33,"10.28 – 19.28")+COUNTIF(terzotrim2022_ORARIO!$D$33:$BW$33,"11.28 – 19.28")+COUNTIF(terzotrim2022_ORARIO!$D$33:$BW$33,"*09:00 – 13.00*")</f>
        <v>0</v>
      </c>
      <c r="V31" s="14">
        <f>COUNTIF(terzotrim2022_ORARIO!$D$33:$BW$33,"10.28 – 19.28")+COUNTIF(terzotrim2022_ORARIO!$D$33:$BW$33,"11.28 – 19.28")+COUNTIF(terzotrim2022_ORARIO!$D$33:$BW$33,"09.00 – 13.00")</f>
        <v>0</v>
      </c>
      <c r="W31" s="1">
        <f t="shared" si="3"/>
        <v>0</v>
      </c>
      <c r="X31" s="350"/>
      <c r="Y31" s="351"/>
      <c r="Z31" s="351"/>
      <c r="AA31" s="352"/>
    </row>
    <row r="32" spans="1:27" ht="11.25" customHeight="1" x14ac:dyDescent="0.25">
      <c r="A32" s="26" t="e">
        <f>IF(#REF!&lt;&gt;"",#REF!,"")</f>
        <v>#REF!</v>
      </c>
      <c r="B32" s="135" t="e">
        <f>IF(#REF!&lt;&gt;"",#REF!,"")</f>
        <v>#REF!</v>
      </c>
      <c r="C32" s="40" t="s">
        <v>40</v>
      </c>
      <c r="D32" s="124">
        <f>Regole!$H$13-E32</f>
        <v>30</v>
      </c>
      <c r="E32" s="125">
        <f t="shared" si="4"/>
        <v>0</v>
      </c>
      <c r="F32" s="36">
        <f>COUNTIF(terzotrim2022_ORARIO!$C$34:$BW$34,"*Aspettativa*")</f>
        <v>0</v>
      </c>
      <c r="G32" s="36">
        <f>COUNTIF(terzotrim2022_ORARIO!$C$34:$BW$34,"*Ex-Accordo*")</f>
        <v>0</v>
      </c>
      <c r="H32" s="36">
        <f>COUNTIF(terzotrim2022_ORARIO!$C$34:$BW$34,"*Ferie*")</f>
        <v>0</v>
      </c>
      <c r="I32" s="36">
        <f>COUNTIF(terzotrim2022_ORARIO!$C$34:$BW$34,"Maternit*")</f>
        <v>0</v>
      </c>
      <c r="J32" s="36">
        <f>COUNTIF(terzotrim2022_ORARIO!$C$34:$BW$34,"*Ex-Acc")</f>
        <v>0</v>
      </c>
      <c r="K32" s="36">
        <f>COUNTIF(terzotrim2022_ORARIO!$C$34:$BW$34,"*Ridotto Ferie*")</f>
        <v>0</v>
      </c>
      <c r="L32" s="36">
        <f>COUNTIF(terzotrim2022_ORARIO!$C$34:$BW$34,"*Ridotto Maternit*")</f>
        <v>0</v>
      </c>
      <c r="M32" s="36">
        <f>COUNTIF(terzotrim2022_ORARIO!$C$34:$BW$34,"Esame")</f>
        <v>0</v>
      </c>
      <c r="N32" s="36">
        <f>COUNTIF(terzotrim2022_ORARIO!$C$34:$BW$34,"*Altro*")</f>
        <v>0</v>
      </c>
      <c r="P32" s="26" t="e">
        <f t="shared" si="1"/>
        <v>#REF!</v>
      </c>
      <c r="Q32" s="135" t="e">
        <f t="shared" si="2"/>
        <v>#REF!</v>
      </c>
      <c r="R32" s="14">
        <f>COUNTIF(terzotrim2022_ORARIO!$C$34:$BW$34,"08.28 – 17.28")</f>
        <v>0</v>
      </c>
      <c r="S32" s="14">
        <f>COUNTIF(terzotrim2022_ORARIO!$C$34:$BW$34,"09.00 – 18.00")</f>
        <v>0</v>
      </c>
      <c r="T32" s="14">
        <f>COUNTIF(terzotrim2022_ORARIO!$F$34:$BY$34,"09:30 – 18.30")</f>
        <v>0</v>
      </c>
      <c r="U32" s="14">
        <f>COUNTIF(terzotrim2022_ORARIO!$C$34:$BW$34,"10.28 – 19.28")+COUNTIF(terzotrim2022_ORARIO!$C$34:$BW$34,"11.28 – 19.28")+COUNTIF(terzotrim2022_ORARIO!$C$34:$BW$34,"*09:00 – 13.00*")</f>
        <v>0</v>
      </c>
      <c r="V32" s="14">
        <f>COUNTIF(terzotrim2022_ORARIO!$C$34:$BW$34,"10.28 – 19.28")+COUNTIF(terzotrim2022_ORARIO!$C$34:$BW$34,"11.28 – 19.28")+COUNTIF(terzotrim2022_ORARIO!$C$34:$BW$34,"09.00 – 13.00")</f>
        <v>0</v>
      </c>
      <c r="W32" s="1">
        <f t="shared" si="3"/>
        <v>0</v>
      </c>
      <c r="X32" s="353"/>
      <c r="Y32" s="354"/>
      <c r="Z32" s="354"/>
      <c r="AA32" s="355"/>
    </row>
    <row r="33" spans="1:27" ht="11.25" customHeight="1" x14ac:dyDescent="0.25">
      <c r="C33" s="27"/>
      <c r="D33" s="123"/>
      <c r="E33" s="122"/>
      <c r="P33" t="str">
        <f t="shared" ref="P33:P41" si="5">IF(A33=""," ",A33)</f>
        <v xml:space="preserve"> </v>
      </c>
      <c r="Q33" t="str">
        <f t="shared" ref="Q33:Q41" si="6">IF(B33=""," ",B33)</f>
        <v xml:space="preserve"> </v>
      </c>
      <c r="W33" s="165"/>
    </row>
    <row r="34" spans="1:27" ht="11.25" customHeight="1" x14ac:dyDescent="0.25">
      <c r="D34" s="123"/>
      <c r="E34" s="122"/>
      <c r="P34" t="str">
        <f t="shared" si="5"/>
        <v xml:space="preserve"> </v>
      </c>
      <c r="Q34" t="str">
        <f t="shared" si="6"/>
        <v xml:space="preserve"> </v>
      </c>
      <c r="W34" s="165"/>
      <c r="X34" s="133" t="e">
        <f>COUNTIF(terzotrim2022_ORARIO!#REF!,"12:30")</f>
        <v>#REF!</v>
      </c>
      <c r="Y34" s="134">
        <f>COUNTIF(terzotrim2022_ORARIO!$C$14:$BW$14,"13:00")</f>
        <v>0</v>
      </c>
      <c r="Z34" s="132" t="e">
        <f>COUNTIF(terzotrim2022_ORARIO!#REF!,"13:30")</f>
        <v>#REF!</v>
      </c>
      <c r="AA34" s="73" t="e">
        <f>COUNTIF(terzotrim2022_ORARIO!#REF!,"-")</f>
        <v>#REF!</v>
      </c>
    </row>
    <row r="35" spans="1:27" ht="11.25" customHeight="1" x14ac:dyDescent="0.25">
      <c r="A35" s="45" t="e">
        <f>IF(#REF!&lt;&gt;"",#REF!,"")</f>
        <v>#REF!</v>
      </c>
      <c r="B35" s="45" t="e">
        <f>IF(#REF!&lt;&gt;"",#REF!,"")</f>
        <v>#REF!</v>
      </c>
      <c r="C35" s="33"/>
      <c r="D35" s="124" t="e">
        <f>Regole!$H$13-E35</f>
        <v>#REF!</v>
      </c>
      <c r="E35" s="125" t="e">
        <f t="shared" ref="E35:E41" si="7">SUM(F35:N35)</f>
        <v>#REF!</v>
      </c>
      <c r="F35" s="36" t="e">
        <f>COUNTIF(terzotrim2022_ORARIO!#REF!,"*Aspettativa*")</f>
        <v>#REF!</v>
      </c>
      <c r="G35" s="36" t="e">
        <f>COUNTIF(terzotrim2022_ORARIO!#REF!,"*Ex-Accordo*")</f>
        <v>#REF!</v>
      </c>
      <c r="H35" s="36" t="e">
        <f>COUNTIF(terzotrim2022_ORARIO!#REF!,"*Ferie*")</f>
        <v>#REF!</v>
      </c>
      <c r="I35" s="36" t="e">
        <f>COUNTIF(terzotrim2022_ORARIO!#REF!,"Maternit*")</f>
        <v>#REF!</v>
      </c>
      <c r="J35" s="36" t="e">
        <f>COUNTIF(terzotrim2022_ORARIO!#REF!,"*Ex-Acc")</f>
        <v>#REF!</v>
      </c>
      <c r="K35" s="36" t="e">
        <f>COUNTIF(terzotrim2022_ORARIO!#REF!,"*Ridotto Ferie*")</f>
        <v>#REF!</v>
      </c>
      <c r="L35" s="36" t="e">
        <f>COUNTIF(terzotrim2022_ORARIO!#REF!,"*Ridotto Maternit*")</f>
        <v>#REF!</v>
      </c>
      <c r="M35" s="36" t="e">
        <f>COUNTIF(terzotrim2022_ORARIO!#REF!,"Esame")</f>
        <v>#REF!</v>
      </c>
      <c r="N35" s="36" t="e">
        <f>COUNTIF(terzotrim2022_ORARIO!#REF!,"*Altro*")</f>
        <v>#REF!</v>
      </c>
      <c r="P35" s="45" t="e">
        <f t="shared" si="5"/>
        <v>#REF!</v>
      </c>
      <c r="Q35" s="45" t="e">
        <f t="shared" si="6"/>
        <v>#REF!</v>
      </c>
      <c r="R35" s="37" t="e">
        <f>COUNTIF(terzotrim2022_ORARIO!#REF!,"08.30 – 17.30")</f>
        <v>#REF!</v>
      </c>
      <c r="S35" s="37" t="e">
        <f>COUNTIF(terzotrim2022_ORARIO!#REF!,"09.00 – 18.00")</f>
        <v>#REF!</v>
      </c>
      <c r="T35" s="37" t="e">
        <f>COUNTIF(terzotrim2022_ORARIO!#REF!,"09:30 – 18.30")</f>
        <v>#REF!</v>
      </c>
      <c r="U35" s="37" t="e">
        <f>COUNTIF(terzotrim2022_ORARIO!#REF!,"*09.30 – 18.30*")+COUNTIF(terzotrim2022_ORARIO!#REF!,"10.30 – 18.30*")+COUNTIF(terzotrim2022_ORARIO!#REF!,"*09:00 – 13.00*")</f>
        <v>#REF!</v>
      </c>
      <c r="V35" s="37" t="e">
        <f>COUNTIF(terzotrim2022_ORARIO!#REF!,"10.30 – 19.30")+COUNTIF(terzotrim2022_ORARIO!#REF!,"11.30 – 19.30")+COUNTIF(terzotrim2022_ORARIO!#REF!,"09.00 – 13.00")</f>
        <v>#REF!</v>
      </c>
      <c r="W35" s="130" t="e">
        <f t="shared" si="3"/>
        <v>#REF!</v>
      </c>
      <c r="X35" s="347"/>
      <c r="Y35" s="348"/>
      <c r="Z35" s="348"/>
      <c r="AA35" s="349"/>
    </row>
    <row r="36" spans="1:27" ht="11.25" customHeight="1" x14ac:dyDescent="0.25">
      <c r="A36" s="45"/>
      <c r="B36" s="45"/>
      <c r="C36" s="34"/>
      <c r="D36" s="124">
        <f>Regole!$H$13-E36</f>
        <v>30</v>
      </c>
      <c r="E36" s="125">
        <f t="shared" si="7"/>
        <v>0</v>
      </c>
      <c r="F36" s="36">
        <f>COUNTIF(terzotrim2022_ORARIO!$D$35:$BW$35,"*Aspettativa*")</f>
        <v>0</v>
      </c>
      <c r="G36" s="36">
        <f>COUNTIF(terzotrim2022_ORARIO!$D$35:$BW$35,"*Ex-Accordo*")</f>
        <v>0</v>
      </c>
      <c r="H36" s="36">
        <f>COUNTIF(terzotrim2022_ORARIO!$D$35:$BW$35,"*Ferie*")</f>
        <v>0</v>
      </c>
      <c r="I36" s="36">
        <f>COUNTIF(terzotrim2022_ORARIO!$D$35:$BW$35,"Maternit*")</f>
        <v>0</v>
      </c>
      <c r="J36" s="36">
        <f>COUNTIF(terzotrim2022_ORARIO!$D$35:$BW$35,"*Ex-Acc")</f>
        <v>0</v>
      </c>
      <c r="K36" s="36">
        <f>COUNTIF(terzotrim2022_ORARIO!$D$35:$BW$35,"*Ridotto Ferie*")</f>
        <v>0</v>
      </c>
      <c r="L36" s="36">
        <f>COUNTIF(terzotrim2022_ORARIO!$D$35:$BW$35,"*Ridotto Maternit*")</f>
        <v>0</v>
      </c>
      <c r="M36" s="36">
        <f>COUNTIF(terzotrim2022_ORARIO!$D$35:$BW$35,"Esame")</f>
        <v>0</v>
      </c>
      <c r="N36" s="36">
        <f>COUNTIF(terzotrim2022_ORARIO!$D$35:$BW$35,"*Altro*")</f>
        <v>0</v>
      </c>
      <c r="P36" s="45" t="str">
        <f t="shared" si="5"/>
        <v xml:space="preserve"> </v>
      </c>
      <c r="Q36" s="45" t="str">
        <f t="shared" si="6"/>
        <v xml:space="preserve"> </v>
      </c>
      <c r="R36" s="14">
        <f>COUNTIF(terzotrim2022_ORARIO!$D$35:$BW$35,"08.30 – 17.30")</f>
        <v>0</v>
      </c>
      <c r="S36" s="14">
        <f>COUNTIF(terzotrim2022_ORARIO!$D$35:$BW$35,"09.00 – 18.00")</f>
        <v>0</v>
      </c>
      <c r="T36" s="14">
        <f>COUNTIF(terzotrim2022_ORARIO!$F$35:$BY$35,"09:30 – 18.30")</f>
        <v>0</v>
      </c>
      <c r="U36" s="14">
        <f>COUNTIF(terzotrim2022_ORARIO!$D$35:$BW$35,"*09.30 – 18.30*")+COUNTIF(terzotrim2022_ORARIO!$D$35:$BW$35,"10.30 – 18.30*")+COUNTIF(terzotrim2022_ORARIO!$D$35:$BW$35,"*09:00 – 13.00*")</f>
        <v>0</v>
      </c>
      <c r="V36" s="14">
        <f>COUNTIF(terzotrim2022_ORARIO!$D$35:$BW$35,"10.30 – 19.30")+COUNTIF(terzotrim2022_ORARIO!$D$35:$BW$35,"11.30 – 19.30")+COUNTIF(terzotrim2022_ORARIO!$D$35:$BW$35,"09.00 – 13.00")</f>
        <v>0</v>
      </c>
      <c r="W36" s="1">
        <f t="shared" si="3"/>
        <v>0</v>
      </c>
      <c r="X36" s="350"/>
      <c r="Y36" s="351"/>
      <c r="Z36" s="351"/>
      <c r="AA36" s="352"/>
    </row>
    <row r="37" spans="1:27" ht="11.25" customHeight="1" x14ac:dyDescent="0.25">
      <c r="A37" s="45"/>
      <c r="B37" s="45"/>
      <c r="C37" s="34"/>
      <c r="D37" s="124">
        <f>Regole!$H$13-E37</f>
        <v>30</v>
      </c>
      <c r="E37" s="125">
        <f t="shared" si="7"/>
        <v>0</v>
      </c>
      <c r="F37" s="36">
        <f>COUNTIF(terzotrim2022_ORARIO!$D$36:$BW$36,"*Aspettativa*")</f>
        <v>0</v>
      </c>
      <c r="G37" s="36">
        <f>COUNTIF(terzotrim2022_ORARIO!$D$36:$BW$36,"*Ex-Accordo*")</f>
        <v>0</v>
      </c>
      <c r="H37" s="36">
        <f>COUNTIF(terzotrim2022_ORARIO!$D$36:$BW$36,"*Ferie*")</f>
        <v>0</v>
      </c>
      <c r="I37" s="36">
        <f>COUNTIF(terzotrim2022_ORARIO!$D$36:$BW$36,"Maternit*")</f>
        <v>0</v>
      </c>
      <c r="J37" s="36">
        <f>COUNTIF(terzotrim2022_ORARIO!$D$36:$BW$36,"*Ex-Acc")</f>
        <v>0</v>
      </c>
      <c r="K37" s="36">
        <f>COUNTIF(terzotrim2022_ORARIO!$D$36:$BW$36,"*Ridotto Ferie*")</f>
        <v>0</v>
      </c>
      <c r="L37" s="36">
        <f>COUNTIF(terzotrim2022_ORARIO!$D$36:$BW$36,"*Ridotto Maternit*")</f>
        <v>0</v>
      </c>
      <c r="M37" s="36">
        <f>COUNTIF(terzotrim2022_ORARIO!$D$36:$BW$36,"Esame")</f>
        <v>0</v>
      </c>
      <c r="N37" s="36">
        <f>COUNTIF(terzotrim2022_ORARIO!$D$36:$BW$36,"*Altro*")</f>
        <v>0</v>
      </c>
      <c r="P37" s="45" t="str">
        <f t="shared" si="5"/>
        <v xml:space="preserve"> </v>
      </c>
      <c r="Q37" s="45" t="str">
        <f t="shared" si="6"/>
        <v xml:space="preserve"> </v>
      </c>
      <c r="R37" s="37">
        <f>COUNTIF(terzotrim2022_ORARIO!$D$36:$BW$36,"08.30 – 17.30")</f>
        <v>0</v>
      </c>
      <c r="S37" s="37">
        <f>COUNTIF(terzotrim2022_ORARIO!$D$36:$BW$36,"09.00 – 18.00")</f>
        <v>0</v>
      </c>
      <c r="T37" s="37">
        <f>COUNTIF(terzotrim2022_ORARIO!$F$36:$BY$36,"09:30 – 18.30")</f>
        <v>0</v>
      </c>
      <c r="U37" s="37">
        <f>COUNTIF(terzotrim2022_ORARIO!$D$36:$BW$36,"*09.30 – 18.30*")+COUNTIF(terzotrim2022_ORARIO!$D$36:$BW$36,"10.30 – 18.30*")+COUNTIF(terzotrim2022_ORARIO!$D$36:$BW$36,"*09:00 – 13.00*")</f>
        <v>0</v>
      </c>
      <c r="V37" s="37">
        <f>COUNTIF(terzotrim2022_ORARIO!$D$36:$BW$36,"10.30 – 19.30")+COUNTIF(terzotrim2022_ORARIO!$D$36:$BW$36,"11.30 – 19.30")+COUNTIF(terzotrim2022_ORARIO!$D$36:$BW$36,"09.00 – 13.00")</f>
        <v>0</v>
      </c>
      <c r="W37" s="130">
        <f t="shared" si="3"/>
        <v>0</v>
      </c>
      <c r="X37" s="350"/>
      <c r="Y37" s="351"/>
      <c r="Z37" s="351"/>
      <c r="AA37" s="352"/>
    </row>
    <row r="38" spans="1:27" ht="11.25" customHeight="1" x14ac:dyDescent="0.25">
      <c r="A38" s="45"/>
      <c r="B38" s="45"/>
      <c r="C38" s="34"/>
      <c r="D38" s="124">
        <f>Regole!$H$13-E38</f>
        <v>30</v>
      </c>
      <c r="E38" s="125">
        <f t="shared" si="7"/>
        <v>0</v>
      </c>
      <c r="F38" s="36">
        <f>COUNTIF(terzotrim2022_ORARIO!$C$37:$BW$37,"*Aspettativa*")</f>
        <v>0</v>
      </c>
      <c r="G38" s="36">
        <f>COUNTIF(terzotrim2022_ORARIO!$C$37:$BW$37,"*Ex-Accordo*")</f>
        <v>0</v>
      </c>
      <c r="H38" s="36">
        <f>COUNTIF(terzotrim2022_ORARIO!$C$37:$BW$37,"*Ferie*")</f>
        <v>0</v>
      </c>
      <c r="I38" s="36">
        <f>COUNTIF(terzotrim2022_ORARIO!$C$37:$BW$37,"Maternit*")</f>
        <v>0</v>
      </c>
      <c r="J38" s="36">
        <f>COUNTIF(terzotrim2022_ORARIO!$C$37:$BW$37,"*Ex-Acc")</f>
        <v>0</v>
      </c>
      <c r="K38" s="36">
        <f>COUNTIF(terzotrim2022_ORARIO!$C$37:$BW$37,"*Ridotto Ferie*")</f>
        <v>0</v>
      </c>
      <c r="L38" s="36">
        <f>COUNTIF(terzotrim2022_ORARIO!$C$37:$BW$37,"*Ridotto Maternit*")</f>
        <v>0</v>
      </c>
      <c r="M38" s="36">
        <f>COUNTIF(terzotrim2022_ORARIO!$C$37:$BW$37,"Esame")</f>
        <v>0</v>
      </c>
      <c r="N38" s="36">
        <f>COUNTIF(terzotrim2022_ORARIO!$C$37:$BW$37,"*Altro*")</f>
        <v>0</v>
      </c>
      <c r="P38" s="45" t="str">
        <f t="shared" si="5"/>
        <v xml:space="preserve"> </v>
      </c>
      <c r="Q38" s="45" t="str">
        <f t="shared" si="6"/>
        <v xml:space="preserve"> </v>
      </c>
      <c r="R38" s="14" t="e">
        <f>COUNTIF(terzotrim2022_ORARIO!#REF!,"08.30 – 17.30")</f>
        <v>#REF!</v>
      </c>
      <c r="S38" s="14" t="e">
        <f>COUNTIF(terzotrim2022_ORARIO!#REF!,"09.00 – 18.00")</f>
        <v>#REF!</v>
      </c>
      <c r="T38" s="14" t="e">
        <f>COUNTIF(terzotrim2022_ORARIO!#REF!,"09:30 – 18.30")</f>
        <v>#REF!</v>
      </c>
      <c r="U38" s="14" t="e">
        <f>COUNTIF(terzotrim2022_ORARIO!#REF!,"*09.30 – 18.30*")+COUNTIF(terzotrim2022_ORARIO!#REF!,"10.30 – 18.30*")+COUNTIF(terzotrim2022_ORARIO!#REF!,"*09:00 – 13.00*")</f>
        <v>#REF!</v>
      </c>
      <c r="V38" s="14" t="e">
        <f>COUNTIF(terzotrim2022_ORARIO!#REF!,"10.30 – 19.30")+COUNTIF(terzotrim2022_ORARIO!#REF!,"11.30 – 19.30")+COUNTIF(terzotrim2022_ORARIO!#REF!,"09.00 – 13.00")</f>
        <v>#REF!</v>
      </c>
      <c r="W38" s="1" t="e">
        <f t="shared" si="3"/>
        <v>#REF!</v>
      </c>
      <c r="X38" s="350"/>
      <c r="Y38" s="351"/>
      <c r="Z38" s="351"/>
      <c r="AA38" s="352"/>
    </row>
    <row r="39" spans="1:27" ht="11.25" customHeight="1" x14ac:dyDescent="0.25">
      <c r="A39" s="45"/>
      <c r="B39" s="45"/>
      <c r="C39" s="34"/>
      <c r="D39" s="124">
        <f>Regole!$H$13-E39</f>
        <v>30</v>
      </c>
      <c r="E39" s="125">
        <f t="shared" si="7"/>
        <v>0</v>
      </c>
      <c r="F39" s="36">
        <f>COUNTIF(terzotrim2022_ORARIO!$D$38:$BW$38,"*Aspettativa*")</f>
        <v>0</v>
      </c>
      <c r="G39" s="36">
        <f>COUNTIF(terzotrim2022_ORARIO!$D$38:$BW$38,"*Ex-Accordo*")</f>
        <v>0</v>
      </c>
      <c r="H39" s="36">
        <f>COUNTIF(terzotrim2022_ORARIO!$D$38:$BW$38,"*Ferie*")</f>
        <v>0</v>
      </c>
      <c r="I39" s="36">
        <f>COUNTIF(terzotrim2022_ORARIO!$D$38:$BW$38,"Maternit*")</f>
        <v>0</v>
      </c>
      <c r="J39" s="36">
        <f>COUNTIF(terzotrim2022_ORARIO!$D$38:$BW$38,"*Ex-Acc")</f>
        <v>0</v>
      </c>
      <c r="K39" s="36">
        <f>COUNTIF(terzotrim2022_ORARIO!$D$38:$BW$38,"*Ridotto Ferie*")</f>
        <v>0</v>
      </c>
      <c r="L39" s="36">
        <f>COUNTIF(terzotrim2022_ORARIO!$D$38:$BW$38,"*Ridotto Maternit*")</f>
        <v>0</v>
      </c>
      <c r="M39" s="36">
        <f>COUNTIF(terzotrim2022_ORARIO!$D$38:$BW$38,"Esame")</f>
        <v>0</v>
      </c>
      <c r="N39" s="36">
        <f>COUNTIF(terzotrim2022_ORARIO!$D$38:$BW$38,"*Altro*")</f>
        <v>0</v>
      </c>
      <c r="P39" s="45" t="str">
        <f t="shared" si="5"/>
        <v xml:space="preserve"> </v>
      </c>
      <c r="Q39" s="45" t="str">
        <f t="shared" si="6"/>
        <v xml:space="preserve"> </v>
      </c>
      <c r="R39" s="39">
        <f>COUNTIF(terzotrim2022_ORARIO!$D$35:$BW$35,"08.30 – 17.30")</f>
        <v>0</v>
      </c>
      <c r="S39" s="39">
        <f>COUNTIF(terzotrim2022_ORARIO!$D$35:$BW$35,"09.00 – 18.00")</f>
        <v>0</v>
      </c>
      <c r="T39" s="39">
        <f>COUNTIF(terzotrim2022_ORARIO!$F$35:$BY$35,"09:30 – 18.30")</f>
        <v>0</v>
      </c>
      <c r="U39" s="39">
        <f>COUNTIF(terzotrim2022_ORARIO!$D$35:$BW$35,"*09.30 – 18.30*")+COUNTIF(terzotrim2022_ORARIO!$D$35:$BW$35,"10.30 – 18.30*")+COUNTIF(terzotrim2022_ORARIO!$D$35:$BW$35,"*09:00 – 13.00*")</f>
        <v>0</v>
      </c>
      <c r="V39" s="39">
        <f>COUNTIF(terzotrim2022_ORARIO!$D$35:$BW$35,"10.30 – 19.30")+COUNTIF(terzotrim2022_ORARIO!$D$35:$BW$35,"11.30 – 19.30")+COUNTIF(terzotrim2022_ORARIO!$D$35:$BW$35,"09.00 – 13.00")</f>
        <v>0</v>
      </c>
      <c r="W39" s="131">
        <f t="shared" si="3"/>
        <v>0</v>
      </c>
      <c r="X39" s="350"/>
      <c r="Y39" s="351"/>
      <c r="Z39" s="351"/>
      <c r="AA39" s="352"/>
    </row>
    <row r="40" spans="1:27" ht="11.25" customHeight="1" x14ac:dyDescent="0.25">
      <c r="A40" s="45"/>
      <c r="B40" s="45"/>
      <c r="C40" s="34"/>
      <c r="D40" s="124">
        <f>Regole!$H$13-E40</f>
        <v>30</v>
      </c>
      <c r="E40" s="125">
        <f t="shared" si="7"/>
        <v>0</v>
      </c>
      <c r="F40" s="36">
        <f>COUNTIF(terzotrim2022_ORARIO!$D$39:$BW$39,"*Aspettativa*")</f>
        <v>0</v>
      </c>
      <c r="G40" s="36">
        <f>COUNTIF(terzotrim2022_ORARIO!$D$39:$BW$39,"*Ex-Accordo*")</f>
        <v>0</v>
      </c>
      <c r="H40" s="36">
        <f>COUNTIF(terzotrim2022_ORARIO!$D$39:$BW$39,"*Ferie*")</f>
        <v>0</v>
      </c>
      <c r="I40" s="36">
        <f>COUNTIF(terzotrim2022_ORARIO!$D$39:$BW$39,"Maternit*")</f>
        <v>0</v>
      </c>
      <c r="J40" s="36">
        <f>COUNTIF(terzotrim2022_ORARIO!$D$39:$BW$39,"*Ex-Acc")</f>
        <v>0</v>
      </c>
      <c r="K40" s="36">
        <f>COUNTIF(terzotrim2022_ORARIO!$D$39:$BW$39,"*Ridotto Ferie*")</f>
        <v>0</v>
      </c>
      <c r="L40" s="36">
        <f>COUNTIF(terzotrim2022_ORARIO!$D$39:$BW$39,"*Ridotto Maternit*")</f>
        <v>0</v>
      </c>
      <c r="M40" s="36">
        <f>COUNTIF(terzotrim2022_ORARIO!$D$39:$BW$39,"Esame")</f>
        <v>0</v>
      </c>
      <c r="N40" s="36">
        <f>COUNTIF(terzotrim2022_ORARIO!$D$39:$BW$39,"*Altro*")</f>
        <v>0</v>
      </c>
      <c r="P40" s="45" t="str">
        <f t="shared" si="5"/>
        <v xml:space="preserve"> </v>
      </c>
      <c r="Q40" s="45" t="str">
        <f t="shared" si="6"/>
        <v xml:space="preserve"> </v>
      </c>
      <c r="R40" s="14">
        <f>COUNTIF(terzotrim2022_ORARIO!$D$36:$BW$36,"08.30 – 17.30")</f>
        <v>0</v>
      </c>
      <c r="S40" s="14">
        <f>COUNTIF(terzotrim2022_ORARIO!$D$36:$BW$36,"09.00 – 18.00")</f>
        <v>0</v>
      </c>
      <c r="T40" s="14">
        <f>COUNTIF(terzotrim2022_ORARIO!$F$36:$BY$36,"09:30 – 18.30")</f>
        <v>0</v>
      </c>
      <c r="U40" s="14">
        <f>COUNTIF(terzotrim2022_ORARIO!$D$36:$BW$36,"*09.30 – 18.30*")+COUNTIF(terzotrim2022_ORARIO!$D$36:$BW$36,"10.30 – 18.30*")+COUNTIF(terzotrim2022_ORARIO!$D$36:$BW$36,"*09:00 – 13.00*")</f>
        <v>0</v>
      </c>
      <c r="V40" s="14">
        <f>COUNTIF(terzotrim2022_ORARIO!$D$36:$BW$36,"10.30 – 19.30")+COUNTIF(terzotrim2022_ORARIO!$D$36:$BW$36,"11.30 – 19.30")+COUNTIF(terzotrim2022_ORARIO!$D$36:$BW$36,"09.00 – 13.00")</f>
        <v>0</v>
      </c>
      <c r="W40" s="1">
        <f t="shared" si="3"/>
        <v>0</v>
      </c>
      <c r="X40" s="350"/>
      <c r="Y40" s="351"/>
      <c r="Z40" s="351"/>
      <c r="AA40" s="352"/>
    </row>
    <row r="41" spans="1:27" ht="11.25" customHeight="1" x14ac:dyDescent="0.25">
      <c r="A41" s="26" t="e">
        <f>IF(#REF!&lt;&gt;"",#REF!,"")</f>
        <v>#REF!</v>
      </c>
      <c r="B41" s="135"/>
      <c r="C41" s="40" t="s">
        <v>40</v>
      </c>
      <c r="D41" s="124">
        <f>Regole!$H$13-E41</f>
        <v>30</v>
      </c>
      <c r="E41" s="125">
        <f t="shared" si="7"/>
        <v>0</v>
      </c>
      <c r="F41" s="36">
        <f>COUNTIF(terzotrim2022_ORARIO!$D$40:$BW$40,"*Aspettativa*")</f>
        <v>0</v>
      </c>
      <c r="G41" s="36">
        <f>COUNTIF(terzotrim2022_ORARIO!$D$40:$BW$40,"*Ex-Accordo*")</f>
        <v>0</v>
      </c>
      <c r="H41" s="36">
        <f>COUNTIF(terzotrim2022_ORARIO!$D$40:$BW$40,"*Ferie*")</f>
        <v>0</v>
      </c>
      <c r="I41" s="36">
        <f>COUNTIF(terzotrim2022_ORARIO!$D$40:$BW$40,"Maternit*")</f>
        <v>0</v>
      </c>
      <c r="J41" s="36">
        <f>COUNTIF(terzotrim2022_ORARIO!$D$40:$BW$40,"*Ex-Acc")</f>
        <v>0</v>
      </c>
      <c r="K41" s="36">
        <f>COUNTIF(terzotrim2022_ORARIO!$D$40:$BW$40,"*Ridotto Ferie*")</f>
        <v>0</v>
      </c>
      <c r="L41" s="36">
        <f>COUNTIF(terzotrim2022_ORARIO!$D$40:$BW$40,"*Ridotto Maternit*")</f>
        <v>0</v>
      </c>
      <c r="M41" s="36">
        <f>COUNTIF(terzotrim2022_ORARIO!$D$40:$BW$40,"Esame")</f>
        <v>0</v>
      </c>
      <c r="N41" s="36">
        <f>COUNTIF(terzotrim2022_ORARIO!$D$40:$BW$40,"*Altro*")</f>
        <v>0</v>
      </c>
      <c r="P41" s="26" t="e">
        <f t="shared" si="5"/>
        <v>#REF!</v>
      </c>
      <c r="Q41" s="135" t="str">
        <f t="shared" si="6"/>
        <v xml:space="preserve"> </v>
      </c>
      <c r="R41" s="14" t="e">
        <f>COUNTIF(terzotrim2022_ORARIO!#REF!,"08.30 – 17.30")</f>
        <v>#REF!</v>
      </c>
      <c r="S41" s="14" t="e">
        <f>COUNTIF(terzotrim2022_ORARIO!#REF!,"09.00 – 18.00")</f>
        <v>#REF!</v>
      </c>
      <c r="T41" s="14" t="e">
        <f>COUNTIF(terzotrim2022_ORARIO!#REF!,"09:30 – 18.30")</f>
        <v>#REF!</v>
      </c>
      <c r="U41" s="14" t="e">
        <f>COUNTIF(terzotrim2022_ORARIO!#REF!,"*09.30 – 18.30*")+COUNTIF(terzotrim2022_ORARIO!#REF!,"10.30 – 18.30*")+COUNTIF(terzotrim2022_ORARIO!#REF!,"*09:00 – 13.00*")</f>
        <v>#REF!</v>
      </c>
      <c r="V41" s="14" t="e">
        <f>COUNTIF(terzotrim2022_ORARIO!#REF!,"10.30 – 19.30")+COUNTIF(terzotrim2022_ORARIO!#REF!,"11.30 – 19.30")+COUNTIF(terzotrim2022_ORARIO!#REF!,"09.00 – 13.00")</f>
        <v>#REF!</v>
      </c>
      <c r="W41" s="1" t="e">
        <f t="shared" si="3"/>
        <v>#REF!</v>
      </c>
      <c r="X41" s="353"/>
      <c r="Y41" s="354"/>
      <c r="Z41" s="354"/>
      <c r="AA41" s="355"/>
    </row>
    <row r="42" spans="1:27" ht="11.25" customHeight="1" x14ac:dyDescent="0.25">
      <c r="B42" t="e">
        <f>IF(#REF!&lt;&gt;"",#REF!,"")</f>
        <v>#REF!</v>
      </c>
      <c r="C42" s="27"/>
      <c r="D42" s="123"/>
      <c r="E42" s="122"/>
      <c r="P42" t="str">
        <f t="shared" si="1"/>
        <v xml:space="preserve"> </v>
      </c>
      <c r="Q42" t="e">
        <f t="shared" si="2"/>
        <v>#REF!</v>
      </c>
      <c r="W42" s="165"/>
    </row>
    <row r="43" spans="1:27" ht="11.25" customHeight="1" x14ac:dyDescent="0.25">
      <c r="A43" t="e">
        <f>IF(#REF!&lt;&gt;"",#REF!,"")</f>
        <v>#REF!</v>
      </c>
      <c r="B43" t="e">
        <f>IF(#REF!&lt;&gt;"",#REF!,"")</f>
        <v>#REF!</v>
      </c>
      <c r="D43" s="123"/>
      <c r="E43" s="122"/>
      <c r="P43" t="e">
        <f t="shared" si="1"/>
        <v>#REF!</v>
      </c>
      <c r="Q43" t="e">
        <f t="shared" si="2"/>
        <v>#REF!</v>
      </c>
      <c r="W43" s="165"/>
      <c r="X43" s="133">
        <f>COUNTIF(terzotrim2022_ORARIO!$D$43:$BW$43,"12:30")</f>
        <v>0</v>
      </c>
      <c r="Y43" s="134">
        <f>COUNTIF(terzotrim2022_ORARIO!$C$14:$BW$14,"13:00")</f>
        <v>0</v>
      </c>
      <c r="Z43" s="132">
        <f>COUNTIF(terzotrim2022_ORARIO!$D$43:$BW$43,"13:30")</f>
        <v>0</v>
      </c>
      <c r="AA43" s="73">
        <f>COUNTIF(terzotrim2022_ORARIO!$D$43:$BW$43,"-")</f>
        <v>0</v>
      </c>
    </row>
    <row r="44" spans="1:27" ht="11.25" customHeight="1" x14ac:dyDescent="0.25">
      <c r="A44" s="45"/>
      <c r="B44" s="45"/>
      <c r="C44" s="33"/>
      <c r="D44" s="124">
        <f>Regole!$H$13-E44</f>
        <v>30</v>
      </c>
      <c r="E44" s="125">
        <f t="shared" ref="E44:E50" si="8">SUM(F44:N44)</f>
        <v>0</v>
      </c>
      <c r="F44" s="36">
        <f>COUNTIF(terzotrim2022_ORARIO!$C$44:$BW$44,"*Aspettativa*")</f>
        <v>0</v>
      </c>
      <c r="G44" s="36">
        <f>COUNTIF(terzotrim2022_ORARIO!$C$44:$BW$44,"*Ex-Accordo*")</f>
        <v>0</v>
      </c>
      <c r="H44" s="36">
        <f>COUNTIF(terzotrim2022_ORARIO!$C$44:$BW$44,"*Ferie*")</f>
        <v>0</v>
      </c>
      <c r="I44" s="36">
        <f>COUNTIF(terzotrim2022_ORARIO!$C$44:$BW$44,"Maternit*")</f>
        <v>0</v>
      </c>
      <c r="J44" s="36">
        <f>COUNTIF(terzotrim2022_ORARIO!$C$44:$BW$44,"*Ex-Acc")</f>
        <v>0</v>
      </c>
      <c r="K44" s="36">
        <f>COUNTIF(terzotrim2022_ORARIO!$C$44:$BW$44,"*Ridotto Ferie*")</f>
        <v>0</v>
      </c>
      <c r="L44" s="36">
        <f>COUNTIF(terzotrim2022_ORARIO!$C$44:$BW$44,"*Ridotto Maternit*")</f>
        <v>0</v>
      </c>
      <c r="M44" s="36">
        <f>COUNTIF(terzotrim2022_ORARIO!$C$44:$BW$44,"Esame")</f>
        <v>0</v>
      </c>
      <c r="N44" s="36">
        <f>COUNTIF(terzotrim2022_ORARIO!$C$44:$BW$44,"*Altro*")</f>
        <v>0</v>
      </c>
      <c r="P44" s="45" t="str">
        <f t="shared" si="1"/>
        <v xml:space="preserve"> </v>
      </c>
      <c r="Q44" s="45" t="str">
        <f t="shared" si="2"/>
        <v xml:space="preserve"> </v>
      </c>
      <c r="R44" s="37">
        <f>COUNTIF(terzotrim2022_ORARIO!$C$44:$BW$44,"08.30 – 17.30")</f>
        <v>0</v>
      </c>
      <c r="S44" s="37">
        <f>COUNTIF(terzotrim2022_ORARIO!$C$44:$BW$44,"09.00 – 18.00")</f>
        <v>0</v>
      </c>
      <c r="T44" s="37">
        <f>COUNTIF(terzotrim2022_ORARIO!$F$44:$BY$44,"09.00 – 18.00")</f>
        <v>0</v>
      </c>
      <c r="U44" s="37">
        <f>COUNTIF(terzotrim2022_ORARIO!$C$44:$BW$44,"*09.30 – 18.30*")+COUNTIF(terzotrim2022_ORARIO!$C$44:$BW$44,"10.30 – 18.30*")+COUNTIF(terzotrim2022_ORARIO!$C$44:$BW$44,"*09:00 – 13.00*")</f>
        <v>0</v>
      </c>
      <c r="V44" s="37">
        <f>COUNTIF(terzotrim2022_ORARIO!$C$44:$BW$44,"10.30 – 19.30")+COUNTIF(terzotrim2022_ORARIO!$C$44:$BW$44,"11.30 – 19.30")+COUNTIF(terzotrim2022_ORARIO!$C$44:$BW$44,"09.00 – 13.00")</f>
        <v>0</v>
      </c>
      <c r="W44" s="130">
        <f t="shared" si="3"/>
        <v>0</v>
      </c>
      <c r="X44" s="347"/>
      <c r="Y44" s="348"/>
      <c r="Z44" s="348"/>
      <c r="AA44" s="349"/>
    </row>
    <row r="45" spans="1:27" ht="11.25" customHeight="1" x14ac:dyDescent="0.25">
      <c r="A45" s="45"/>
      <c r="B45" s="45"/>
      <c r="C45" s="34"/>
      <c r="D45" s="124">
        <f>Regole!$H$13-E45</f>
        <v>30</v>
      </c>
      <c r="E45" s="125">
        <f t="shared" si="8"/>
        <v>0</v>
      </c>
      <c r="F45" s="36">
        <f>COUNTIF(terzotrim2022_ORARIO!$D$45:$BW$45,"*Aspettativa*")</f>
        <v>0</v>
      </c>
      <c r="G45" s="36">
        <f>COUNTIF(terzotrim2022_ORARIO!$D$45:$BW$45,"*Ex-Accordo*")</f>
        <v>0</v>
      </c>
      <c r="H45" s="36">
        <f>COUNTIF(terzotrim2022_ORARIO!$D$45:$BW$45,"*Ferie*")</f>
        <v>0</v>
      </c>
      <c r="I45" s="36">
        <f>COUNTIF(terzotrim2022_ORARIO!$D$45:$BW$45,"Maternit*")</f>
        <v>0</v>
      </c>
      <c r="J45" s="36">
        <f>COUNTIF(terzotrim2022_ORARIO!$D$45:$BW$45,"*Ex-Acc")</f>
        <v>0</v>
      </c>
      <c r="K45" s="36">
        <f>COUNTIF(terzotrim2022_ORARIO!$D$45:$BW$45,"*Ridotto Ferie*")</f>
        <v>0</v>
      </c>
      <c r="L45" s="36">
        <f>COUNTIF(terzotrim2022_ORARIO!$D$45:$BW$45,"*Ridotto Maternit*")</f>
        <v>0</v>
      </c>
      <c r="M45" s="36">
        <f>COUNTIF(terzotrim2022_ORARIO!$D$45:$BW$45,"Esame")</f>
        <v>0</v>
      </c>
      <c r="N45" s="36">
        <f>COUNTIF(terzotrim2022_ORARIO!$D$45:$BW$45,"*Altro*")</f>
        <v>0</v>
      </c>
      <c r="P45" s="45" t="str">
        <f t="shared" si="1"/>
        <v xml:space="preserve"> </v>
      </c>
      <c r="Q45" s="45" t="str">
        <f t="shared" si="2"/>
        <v xml:space="preserve"> </v>
      </c>
      <c r="R45" s="14">
        <f>COUNTIF(terzotrim2022_ORARIO!$D$45:$BW$45,"08.30 – 17.30")</f>
        <v>0</v>
      </c>
      <c r="S45" s="14">
        <f>COUNTIF(terzotrim2022_ORARIO!$D$45:$BW$45,"09.00 – 18.00")</f>
        <v>0</v>
      </c>
      <c r="T45" s="14">
        <f>COUNTIF(terzotrim2022_ORARIO!$F$45:$BY$45,"09.00 – 18.00")</f>
        <v>0</v>
      </c>
      <c r="U45" s="14">
        <f>COUNTIF(terzotrim2022_ORARIO!$D$45:$BW$45,"*09.30 – 18.30*")+COUNTIF(terzotrim2022_ORARIO!$D$45:$BW$45,"10.30 – 18.30*")+COUNTIF(terzotrim2022_ORARIO!$D$45:$BW$45,"*09:00 – 13.00*")</f>
        <v>0</v>
      </c>
      <c r="V45" s="14">
        <f>COUNTIF(terzotrim2022_ORARIO!$D$45:$BW$45,"10.30 – 19.30")+COUNTIF(terzotrim2022_ORARIO!$D$45:$BW$45,"11.30 – 19.30")+COUNTIF(terzotrim2022_ORARIO!$D$45:$BW$45,"09.00 – 13.00")</f>
        <v>0</v>
      </c>
      <c r="W45" s="1">
        <f t="shared" si="3"/>
        <v>0</v>
      </c>
      <c r="X45" s="350"/>
      <c r="Y45" s="351"/>
      <c r="Z45" s="351"/>
      <c r="AA45" s="352"/>
    </row>
    <row r="46" spans="1:27" ht="11.25" customHeight="1" x14ac:dyDescent="0.25">
      <c r="A46" s="45"/>
      <c r="B46" s="45"/>
      <c r="C46" s="34"/>
      <c r="D46" s="124">
        <f>Regole!$H$13-E46</f>
        <v>30</v>
      </c>
      <c r="E46" s="125">
        <f t="shared" si="8"/>
        <v>0</v>
      </c>
      <c r="F46" s="36">
        <f>COUNTIF(terzotrim2022_ORARIO!$D$46:$BW$46,"*Aspettativa*")</f>
        <v>0</v>
      </c>
      <c r="G46" s="36">
        <f>COUNTIF(terzotrim2022_ORARIO!$D$46:$BW$46,"*Ex-Accordo*")</f>
        <v>0</v>
      </c>
      <c r="H46" s="36">
        <f>COUNTIF(terzotrim2022_ORARIO!$D$46:$BW$46,"*Ferie*")</f>
        <v>0</v>
      </c>
      <c r="I46" s="36">
        <f>COUNTIF(terzotrim2022_ORARIO!$D$46:$BW$46,"Maternit*")</f>
        <v>0</v>
      </c>
      <c r="J46" s="36">
        <f>COUNTIF(terzotrim2022_ORARIO!$D$46:$BW$46,"*Ex-Acc")</f>
        <v>0</v>
      </c>
      <c r="K46" s="36">
        <f>COUNTIF(terzotrim2022_ORARIO!$D$46:$BW$46,"*Ridotto Ferie*")</f>
        <v>0</v>
      </c>
      <c r="L46" s="36">
        <f>COUNTIF(terzotrim2022_ORARIO!$D$46:$BW$46,"*Ridotto Maternit*")</f>
        <v>0</v>
      </c>
      <c r="M46" s="36">
        <f>COUNTIF(terzotrim2022_ORARIO!$D$46:$BW$46,"Esame")</f>
        <v>0</v>
      </c>
      <c r="N46" s="36">
        <f>COUNTIF(terzotrim2022_ORARIO!$D$46:$BW$46,"*Altro*")</f>
        <v>0</v>
      </c>
      <c r="P46" s="45" t="str">
        <f t="shared" si="1"/>
        <v xml:space="preserve"> </v>
      </c>
      <c r="Q46" s="45" t="str">
        <f t="shared" si="2"/>
        <v xml:space="preserve"> </v>
      </c>
      <c r="R46" s="37">
        <f>COUNTIF(terzotrim2022_ORARIO!$D$46:$BW$46,"08.30 – 17.30")</f>
        <v>0</v>
      </c>
      <c r="S46" s="37">
        <f>COUNTIF(terzotrim2022_ORARIO!$D$46:$BW$46,"09.00 – 18.00")</f>
        <v>0</v>
      </c>
      <c r="T46" s="37">
        <f>COUNTIF(terzotrim2022_ORARIO!$F$46:$BY$46,"09.00 – 18.00")</f>
        <v>0</v>
      </c>
      <c r="U46" s="37">
        <f>COUNTIF(terzotrim2022_ORARIO!$D$46:$BW$46,"*09.30 – 18.30*")+COUNTIF(terzotrim2022_ORARIO!$D$46:$BW$46,"10.30 – 18.30*")+COUNTIF(terzotrim2022_ORARIO!$D$46:$BW$46,"*09:00 – 13.00*")</f>
        <v>0</v>
      </c>
      <c r="V46" s="37">
        <f>COUNTIF(terzotrim2022_ORARIO!$D$46:$BW$46,"10.30 – 19.30")+COUNTIF(terzotrim2022_ORARIO!$D$46:$BW$46,"11.30 – 19.30")+COUNTIF(terzotrim2022_ORARIO!$D$46:$BW$46,"09.00 – 13.00")</f>
        <v>0</v>
      </c>
      <c r="W46" s="130">
        <f t="shared" si="3"/>
        <v>0</v>
      </c>
      <c r="X46" s="350"/>
      <c r="Y46" s="351"/>
      <c r="Z46" s="351"/>
      <c r="AA46" s="352"/>
    </row>
    <row r="47" spans="1:27" ht="11.25" customHeight="1" x14ac:dyDescent="0.25">
      <c r="A47" s="45"/>
      <c r="B47" s="45"/>
      <c r="C47" s="34"/>
      <c r="D47" s="124">
        <f>Regole!$H$13-E47</f>
        <v>30</v>
      </c>
      <c r="E47" s="125">
        <f t="shared" si="8"/>
        <v>0</v>
      </c>
      <c r="F47" s="36">
        <f>COUNTIF(terzotrim2022_ORARIO!$C$47:$BW$47,"*Aspettativa*")</f>
        <v>0</v>
      </c>
      <c r="G47" s="36">
        <f>COUNTIF(terzotrim2022_ORARIO!$C$47:$BW$47,"*Ex-Accordo*")</f>
        <v>0</v>
      </c>
      <c r="H47" s="36">
        <f>COUNTIF(terzotrim2022_ORARIO!$C$47:$BW$47,"*Ferie*")</f>
        <v>0</v>
      </c>
      <c r="I47" s="36">
        <f>COUNTIF(terzotrim2022_ORARIO!$C$47:$BW$47,"Maternit*")</f>
        <v>0</v>
      </c>
      <c r="J47" s="36">
        <f>COUNTIF(terzotrim2022_ORARIO!$C$47:$BW$47,"*Ex-Acc")</f>
        <v>0</v>
      </c>
      <c r="K47" s="36">
        <f>COUNTIF(terzotrim2022_ORARIO!$C$47:$BW$47,"*Ridotto Ferie*")</f>
        <v>0</v>
      </c>
      <c r="L47" s="36">
        <f>COUNTIF(terzotrim2022_ORARIO!$C$47:$BW$47,"*Ridotto Maternit*")</f>
        <v>0</v>
      </c>
      <c r="M47" s="36">
        <f>COUNTIF(terzotrim2022_ORARIO!$C$47:$BW$47,"Esame")</f>
        <v>0</v>
      </c>
      <c r="N47" s="36">
        <f>COUNTIF(terzotrim2022_ORARIO!$C$47:$BW$47,"*Altro*")</f>
        <v>0</v>
      </c>
      <c r="P47" s="45" t="str">
        <f t="shared" si="1"/>
        <v xml:space="preserve"> </v>
      </c>
      <c r="Q47" s="45" t="str">
        <f t="shared" si="2"/>
        <v xml:space="preserve"> </v>
      </c>
      <c r="R47" s="14">
        <f>COUNTIF(terzotrim2022_ORARIO!$C$47:$BW$47,"08.30 – 17.30")</f>
        <v>0</v>
      </c>
      <c r="S47" s="14">
        <f>COUNTIF(terzotrim2022_ORARIO!$C$47:$BW$47,"09.00 – 18.00")</f>
        <v>0</v>
      </c>
      <c r="T47" s="14">
        <f>COUNTIF(terzotrim2022_ORARIO!$E$47:$BY$47,"09.00 – 18.00")</f>
        <v>0</v>
      </c>
      <c r="U47" s="14">
        <f>COUNTIF(terzotrim2022_ORARIO!$C$47:$BW$47,"*09.30 – 18.30*")+COUNTIF(terzotrim2022_ORARIO!$C$47:$BW$47,"10.30 – 18.30*")+COUNTIF(terzotrim2022_ORARIO!$C$47:$BW$47,"*09:00 – 13.00*")</f>
        <v>0</v>
      </c>
      <c r="V47" s="14">
        <f>COUNTIF(terzotrim2022_ORARIO!$C$47:$BW$47,"10.30 – 19.30")+COUNTIF(terzotrim2022_ORARIO!$C$47:$BW$47,"11.30 – 19.30")+COUNTIF(terzotrim2022_ORARIO!$C$47:$BW$47,"09.00 – 13.00")</f>
        <v>0</v>
      </c>
      <c r="W47" s="1">
        <f t="shared" si="3"/>
        <v>0</v>
      </c>
      <c r="X47" s="350"/>
      <c r="Y47" s="351"/>
      <c r="Z47" s="351"/>
      <c r="AA47" s="352"/>
    </row>
    <row r="48" spans="1:27" ht="11.25" customHeight="1" x14ac:dyDescent="0.25">
      <c r="A48" s="45"/>
      <c r="B48" s="45"/>
      <c r="C48" s="34"/>
      <c r="D48" s="124">
        <f>Regole!$H$13-E48</f>
        <v>30</v>
      </c>
      <c r="E48" s="125">
        <f t="shared" si="8"/>
        <v>0</v>
      </c>
      <c r="F48" s="36">
        <f>COUNTIF(terzotrim2022_ORARIO!$D$48:$BW$48,"*Aspettativa*")</f>
        <v>0</v>
      </c>
      <c r="G48" s="36">
        <f>COUNTIF(terzotrim2022_ORARIO!$D$48:$BW$48,"*Ex-Accordo*")</f>
        <v>0</v>
      </c>
      <c r="H48" s="36">
        <f>COUNTIF(terzotrim2022_ORARIO!$D$48:$BW$48,"*Ferie*")</f>
        <v>0</v>
      </c>
      <c r="I48" s="36">
        <f>COUNTIF(terzotrim2022_ORARIO!$D$48:$BW$48,"Maternit*")</f>
        <v>0</v>
      </c>
      <c r="J48" s="36">
        <f>COUNTIF(terzotrim2022_ORARIO!$D$48:$BW$48,"*Ex-Acc")</f>
        <v>0</v>
      </c>
      <c r="K48" s="36">
        <f>COUNTIF(terzotrim2022_ORARIO!$D$48:$BW$48,"*Ridotto Ferie*")</f>
        <v>0</v>
      </c>
      <c r="L48" s="36">
        <f>COUNTIF(terzotrim2022_ORARIO!$D$48:$BW$48,"*Ridotto Maternit*")</f>
        <v>0</v>
      </c>
      <c r="M48" s="36">
        <f>COUNTIF(terzotrim2022_ORARIO!$D$48:$BW$48,"Esame")</f>
        <v>0</v>
      </c>
      <c r="N48" s="36">
        <f>COUNTIF(terzotrim2022_ORARIO!$D$48:$BW$48,"*Altro*")</f>
        <v>0</v>
      </c>
      <c r="P48" s="45" t="str">
        <f t="shared" si="1"/>
        <v xml:space="preserve"> </v>
      </c>
      <c r="Q48" s="45" t="str">
        <f t="shared" si="2"/>
        <v xml:space="preserve"> </v>
      </c>
      <c r="R48" s="39">
        <f>COUNTIF(terzotrim2022_ORARIO!$D$48:$BW$48,"08.30 – 17.30")</f>
        <v>0</v>
      </c>
      <c r="S48" s="39">
        <f>COUNTIF(terzotrim2022_ORARIO!$D$48:$BW$48,"09.00 – 18.00")</f>
        <v>0</v>
      </c>
      <c r="T48" s="39">
        <f>COUNTIF(terzotrim2022_ORARIO!$F$48:$BY$48,"09.00 – 18.00")</f>
        <v>0</v>
      </c>
      <c r="U48" s="39">
        <f>COUNTIF(terzotrim2022_ORARIO!$D$48:$BW$48,"*09.30 – 18.30*")+COUNTIF(terzotrim2022_ORARIO!$D$48:$BW$48,"10.30 – 18.30*")+COUNTIF(terzotrim2022_ORARIO!$D$48:$BW$48,"*09:00 – 13.00*")</f>
        <v>0</v>
      </c>
      <c r="V48" s="39">
        <f>COUNTIF(terzotrim2022_ORARIO!$D$48:$BW$48,"10.30 – 19.30")+COUNTIF(terzotrim2022_ORARIO!$D$48:$BW$48,"11.30 – 19.30")+COUNTIF(terzotrim2022_ORARIO!$D$48:$BW$48,"09.00 – 13.00")</f>
        <v>0</v>
      </c>
      <c r="W48" s="131">
        <f t="shared" si="3"/>
        <v>0</v>
      </c>
      <c r="X48" s="350"/>
      <c r="Y48" s="351"/>
      <c r="Z48" s="351"/>
      <c r="AA48" s="352"/>
    </row>
    <row r="49" spans="1:27" ht="11.25" customHeight="1" x14ac:dyDescent="0.25">
      <c r="A49" s="45"/>
      <c r="B49" s="45"/>
      <c r="C49" s="34"/>
      <c r="D49" s="124">
        <f>Regole!$H$13-E49</f>
        <v>30</v>
      </c>
      <c r="E49" s="125">
        <f t="shared" si="8"/>
        <v>0</v>
      </c>
      <c r="F49" s="36">
        <f>COUNTIF(terzotrim2022_ORARIO!$D$49:$BW$49,"*Aspettativa*")</f>
        <v>0</v>
      </c>
      <c r="G49" s="36">
        <f>COUNTIF(terzotrim2022_ORARIO!$D$49:$BW$49,"*Ex-Accordo*")</f>
        <v>0</v>
      </c>
      <c r="H49" s="36">
        <f>COUNTIF(terzotrim2022_ORARIO!$D$49:$BW$49,"*Ferie*")</f>
        <v>0</v>
      </c>
      <c r="I49" s="36">
        <f>COUNTIF(terzotrim2022_ORARIO!$D$49:$BW$49,"Maternit*")</f>
        <v>0</v>
      </c>
      <c r="J49" s="36">
        <f>COUNTIF(terzotrim2022_ORARIO!$D$49:$BW$49,"*Ex-Acc")</f>
        <v>0</v>
      </c>
      <c r="K49" s="36">
        <f>COUNTIF(terzotrim2022_ORARIO!$D$49:$BW$49,"*Ridotto Ferie*")</f>
        <v>0</v>
      </c>
      <c r="L49" s="36">
        <f>COUNTIF(terzotrim2022_ORARIO!$D$49:$BW$49,"*Ridotto Maternit*")</f>
        <v>0</v>
      </c>
      <c r="M49" s="36">
        <f>COUNTIF(terzotrim2022_ORARIO!$D$49:$BW$49,"Esame")</f>
        <v>0</v>
      </c>
      <c r="N49" s="36">
        <f>COUNTIF(terzotrim2022_ORARIO!$D$49:$BW$49,"*Altro*")</f>
        <v>0</v>
      </c>
      <c r="P49" s="45" t="str">
        <f t="shared" si="1"/>
        <v xml:space="preserve"> </v>
      </c>
      <c r="Q49" s="45" t="str">
        <f t="shared" si="2"/>
        <v xml:space="preserve"> </v>
      </c>
      <c r="R49" s="14">
        <f>COUNTIF(terzotrim2022_ORARIO!$D$49:$BW$49,"08.30 – 17.30")</f>
        <v>0</v>
      </c>
      <c r="S49" s="14">
        <f>COUNTIF(terzotrim2022_ORARIO!$D$49:$BW$49,"09.00 – 18.00")</f>
        <v>0</v>
      </c>
      <c r="T49" s="14">
        <f>COUNTIF(terzotrim2022_ORARIO!$F$49:$BY$49,"09.00 – 18.00")</f>
        <v>0</v>
      </c>
      <c r="U49" s="14">
        <f>COUNTIF(terzotrim2022_ORARIO!$D$49:$BW$49,"*09.30 – 18.30*")+COUNTIF(terzotrim2022_ORARIO!$D$49:$BW$49,"10.30 – 18.30*")+COUNTIF(terzotrim2022_ORARIO!$D$49:$BW$49,"*09:00 – 13.00*")</f>
        <v>0</v>
      </c>
      <c r="V49" s="14">
        <f>COUNTIF(terzotrim2022_ORARIO!$D$49:$BW$49,"10.30 – 19.30")+COUNTIF(terzotrim2022_ORARIO!$D$49:$BW$49,"11.30 – 19.30")+COUNTIF(terzotrim2022_ORARIO!$D$49:$BW$49,"09.00 – 13.00")</f>
        <v>0</v>
      </c>
      <c r="W49" s="1">
        <f t="shared" si="3"/>
        <v>0</v>
      </c>
      <c r="X49" s="350"/>
      <c r="Y49" s="351"/>
      <c r="Z49" s="351"/>
      <c r="AA49" s="352"/>
    </row>
    <row r="50" spans="1:27" ht="11.25" customHeight="1" x14ac:dyDescent="0.25">
      <c r="A50" s="26" t="e">
        <f>IF(#REF!&lt;&gt;"",#REF!,"")</f>
        <v>#REF!</v>
      </c>
      <c r="B50" s="135"/>
      <c r="C50" s="40" t="s">
        <v>40</v>
      </c>
      <c r="D50" s="124">
        <f>Regole!$H$13-E50</f>
        <v>30</v>
      </c>
      <c r="E50" s="125">
        <f t="shared" si="8"/>
        <v>0</v>
      </c>
      <c r="F50" s="36">
        <f>COUNTIF(terzotrim2022_ORARIO!$D$50:$BW$50,"*Aspettativa*")</f>
        <v>0</v>
      </c>
      <c r="G50" s="36">
        <f>COUNTIF(terzotrim2022_ORARIO!$D$50:$BW$50,"*Ex-Accordo*")</f>
        <v>0</v>
      </c>
      <c r="H50" s="36">
        <f>COUNTIF(terzotrim2022_ORARIO!$D$50:$BW$50,"*Ferie*")</f>
        <v>0</v>
      </c>
      <c r="I50" s="36">
        <f>COUNTIF(terzotrim2022_ORARIO!$D$50:$BW$50,"Maternit*")</f>
        <v>0</v>
      </c>
      <c r="J50" s="36">
        <f>COUNTIF(terzotrim2022_ORARIO!$D$50:$BW$50,"*Ex-Acc")</f>
        <v>0</v>
      </c>
      <c r="K50" s="36">
        <f>COUNTIF(terzotrim2022_ORARIO!$D$50:$BW$50,"*Ridotto Ferie*")</f>
        <v>0</v>
      </c>
      <c r="L50" s="36">
        <f>COUNTIF(terzotrim2022_ORARIO!$D$50:$BW$50,"*Ridotto Maternit*")</f>
        <v>0</v>
      </c>
      <c r="M50" s="36">
        <f>COUNTIF(terzotrim2022_ORARIO!$D$50:$BW$50,"Esame")</f>
        <v>0</v>
      </c>
      <c r="N50" s="36">
        <f>COUNTIF(terzotrim2022_ORARIO!$D$50:$BW$50,"*Altro*")</f>
        <v>0</v>
      </c>
      <c r="P50" s="26" t="e">
        <f t="shared" si="1"/>
        <v>#REF!</v>
      </c>
      <c r="Q50" s="135" t="str">
        <f t="shared" si="2"/>
        <v xml:space="preserve"> </v>
      </c>
      <c r="R50" s="14">
        <f>COUNTIF(terzotrim2022_ORARIO!$D$50:$BW$50,"08.30 – 17.30")</f>
        <v>0</v>
      </c>
      <c r="S50" s="14">
        <f>COUNTIF(terzotrim2022_ORARIO!$D$50:$BW$50,"09.00 – 18.00")</f>
        <v>0</v>
      </c>
      <c r="T50" s="14">
        <f>COUNTIF(terzotrim2022_ORARIO!$F$50:$BY$50,"09.00 – 18.00")</f>
        <v>0</v>
      </c>
      <c r="U50" s="14">
        <f>COUNTIF(terzotrim2022_ORARIO!$D$50:$BW$50,"*09.30 – 18.30*")+COUNTIF(terzotrim2022_ORARIO!$D$50:$BW$50,"10.30 – 18.30*")+COUNTIF(terzotrim2022_ORARIO!$D$50:$BW$50,"*09:00 – 13.00*")</f>
        <v>0</v>
      </c>
      <c r="V50" s="14">
        <f>COUNTIF(terzotrim2022_ORARIO!$D$50:$BW$50,"10.30 – 19.30")+COUNTIF(terzotrim2022_ORARIO!$D$50:$BW$50,"11.30 – 19.30")+COUNTIF(terzotrim2022_ORARIO!$D$50:$BW$50,"09.00 – 13.00")</f>
        <v>0</v>
      </c>
      <c r="W50" s="1">
        <f t="shared" si="3"/>
        <v>0</v>
      </c>
      <c r="X50" s="353"/>
      <c r="Y50" s="354"/>
      <c r="Z50" s="354"/>
      <c r="AA50" s="355"/>
    </row>
    <row r="51" spans="1:27" s="29" customFormat="1" ht="11.25" customHeight="1" x14ac:dyDescent="0.25">
      <c r="A51"/>
      <c r="B51"/>
      <c r="C51" s="34"/>
      <c r="D51" s="122"/>
      <c r="E51" s="122"/>
      <c r="F51"/>
      <c r="G51"/>
      <c r="H51"/>
      <c r="I51"/>
      <c r="J51"/>
      <c r="K51"/>
      <c r="L51"/>
      <c r="M51"/>
      <c r="N51"/>
      <c r="O51"/>
      <c r="P51" t="str">
        <f>IF(A51=""," ",A51)</f>
        <v xml:space="preserve"> </v>
      </c>
      <c r="Q51" t="str">
        <f>IF(B51=""," ",B51)</f>
        <v xml:space="preserve"> </v>
      </c>
      <c r="R51"/>
      <c r="S51"/>
      <c r="T51"/>
      <c r="U51"/>
      <c r="V51"/>
      <c r="W51"/>
      <c r="X51"/>
      <c r="Y51"/>
      <c r="Z51"/>
      <c r="AA51"/>
    </row>
    <row r="52" spans="1:27" ht="11.25" customHeight="1" x14ac:dyDescent="0.25">
      <c r="A52" t="e">
        <f>IF(#REF!&lt;&gt;"",#REF!,"")</f>
        <v>#REF!</v>
      </c>
      <c r="B52" t="e">
        <f>IF(#REF!&lt;&gt;"",#REF!,"")</f>
        <v>#REF!</v>
      </c>
      <c r="C52" s="27"/>
      <c r="D52" s="345" t="s">
        <v>68</v>
      </c>
      <c r="E52" s="346"/>
      <c r="F52" s="346"/>
      <c r="G52" s="346"/>
      <c r="H52" s="346"/>
      <c r="I52" s="346"/>
      <c r="J52" s="346"/>
      <c r="K52" s="346"/>
      <c r="L52" s="346"/>
      <c r="M52" s="346"/>
      <c r="N52" s="346"/>
      <c r="O52" s="346"/>
      <c r="P52" s="346"/>
      <c r="Q52" s="346"/>
      <c r="R52" s="346"/>
      <c r="S52" s="346"/>
      <c r="T52" s="346"/>
      <c r="U52" s="346"/>
      <c r="V52" s="346"/>
      <c r="W52" s="346"/>
      <c r="X52" s="346"/>
      <c r="Y52" s="346"/>
      <c r="Z52" s="346"/>
      <c r="AA52" s="346"/>
    </row>
    <row r="53" spans="1:27" ht="11.25" customHeight="1" x14ac:dyDescent="0.25">
      <c r="A53" s="20"/>
      <c r="B53" s="21"/>
      <c r="C53" s="34"/>
      <c r="X53" s="133">
        <f>COUNTIF(terzotrim2022_ORARIO!$C$61:$BW$61,"12:30")</f>
        <v>0</v>
      </c>
      <c r="Y53" s="134">
        <f>COUNTIF(terzotrim2022_ORARIO!$C$61:$BW$61,"13:00")</f>
        <v>0</v>
      </c>
      <c r="Z53" s="132">
        <f>COUNTIF(terzotrim2022_ORARIO!$C$61:$BW$61,"13:30")</f>
        <v>0</v>
      </c>
      <c r="AA53" s="73">
        <f>COUNTIF(terzotrim2022_ORARIO!$C$61:$BW$61,"-")</f>
        <v>40</v>
      </c>
    </row>
    <row r="54" spans="1:27" ht="11.25" customHeight="1" x14ac:dyDescent="0.25">
      <c r="A54" s="45" t="str">
        <f>IF(Nov2022_RICHIESTE_OLD!$A$7&lt;&gt;"",Nov2022_RICHIESTE_OLD!$A$7,"")</f>
        <v>lun</v>
      </c>
      <c r="B54" s="45">
        <f>IF(Nov2022_RICHIESTE_OLD!$B$7&lt;&gt;"",Nov2022_RICHIESTE_OLD!$B$7,"")</f>
        <v>44872</v>
      </c>
      <c r="C54" s="34"/>
      <c r="D54" s="124">
        <f>Regole!$H$13-E54</f>
        <v>30</v>
      </c>
      <c r="E54" s="125">
        <f>SUM(F54:N54)</f>
        <v>0</v>
      </c>
      <c r="F54" s="36">
        <f>COUNTIF(terzotrim2022_ORARIO!$D$62:$BW$62,"*Aspettativa*")</f>
        <v>0</v>
      </c>
      <c r="G54" s="36">
        <f>COUNTIF(terzotrim2022_ORARIO!$D$62:$BW$62,"*Ex-Accordo*")</f>
        <v>0</v>
      </c>
      <c r="H54" s="36">
        <f>COUNTIF(terzotrim2022_ORARIO!$D$62:$BW$62,"*Ferie*")</f>
        <v>0</v>
      </c>
      <c r="I54" s="36">
        <f>COUNTIF(terzotrim2022_ORARIO!$D$62:$BW$62,"Maternit*")</f>
        <v>0</v>
      </c>
      <c r="J54" s="36">
        <f>COUNTIF(terzotrim2022_ORARIO!$D$62:$BW$62,"*Ex-Acc")</f>
        <v>0</v>
      </c>
      <c r="K54" s="36">
        <f>COUNTIF(terzotrim2022_ORARIO!$D$62:$BW$62,"*Ridotto Ferie*")</f>
        <v>0</v>
      </c>
      <c r="L54" s="36">
        <f>COUNTIF(terzotrim2022_ORARIO!$D$62:$BW$62,"*Ridotto Maternit*")</f>
        <v>0</v>
      </c>
      <c r="M54" s="36">
        <f>COUNTIF(terzotrim2022_ORARIO!$D$62:$BW$62,"Esame")</f>
        <v>0</v>
      </c>
      <c r="N54" s="36">
        <f>COUNTIF(terzotrim2022_ORARIO!$D$62:$BW$62,"*Altro*")</f>
        <v>0</v>
      </c>
      <c r="P54" s="45" t="str">
        <f>IF(A54=""," ",A54)</f>
        <v>lun</v>
      </c>
      <c r="Q54" s="45">
        <f>IF(B54=""," ",B54)</f>
        <v>44872</v>
      </c>
      <c r="R54" s="37">
        <f>COUNTIF(terzotrim2022_ORARIO!$D$62:$BW$62,"08.30 – 17.30")</f>
        <v>0</v>
      </c>
      <c r="S54" s="37">
        <f>COUNTIF(terzotrim2022_ORARIO!$D$62:$BW$62,"09.00 – 18.00")</f>
        <v>0</v>
      </c>
      <c r="T54" s="37">
        <f>COUNTIF(terzotrim2022_ORARIO!$F$62:$BY$62,"09:30 – 18.30")</f>
        <v>0</v>
      </c>
      <c r="U54" s="37">
        <f>COUNTIF(terzotrim2022_ORARIO!$D$62:$BW$62,"*09.30 – 18.30*")+COUNTIF(terzotrim2022_ORARIO!$D$62:$BW$62,"10.30 – 18.30*")+COUNTIF(terzotrim2022_ORARIO!$D$62:$BW$62,"*09:00 – 13.00*")</f>
        <v>0</v>
      </c>
      <c r="V54" s="37">
        <f>COUNTIF(terzotrim2022_ORARIO!$D$62:$BW$62,"10.30 – 19.30")+COUNTIF(terzotrim2022_ORARIO!$D$62:$BW$62,"11.30 – 19.30")+COUNTIF(terzotrim2022_ORARIO!$D$62:$BW$62,"09.00 – 13.00")</f>
        <v>0</v>
      </c>
      <c r="W54" s="130">
        <f>SUM(R54:V54)</f>
        <v>0</v>
      </c>
      <c r="X54" s="347"/>
      <c r="Y54" s="348"/>
      <c r="Z54" s="348"/>
      <c r="AA54" s="349"/>
    </row>
    <row r="55" spans="1:27" ht="11.25" customHeight="1" x14ac:dyDescent="0.25">
      <c r="A55" s="45" t="str">
        <f>IF(Nov2022_RICHIESTE_OLD!$A$8&lt;&gt;"",Nov2022_RICHIESTE_OLD!$A$8,"")</f>
        <v>mar</v>
      </c>
      <c r="B55" s="45">
        <f>IF(Nov2022_RICHIESTE_OLD!$B$8&lt;&gt;"",Nov2022_RICHIESTE_OLD!$B$8,"")</f>
        <v>44873</v>
      </c>
      <c r="C55" s="34"/>
      <c r="D55" s="124">
        <f>Regole!$H$13-E55</f>
        <v>30</v>
      </c>
      <c r="E55" s="125">
        <f t="shared" ref="E55:E60" si="9">SUM(F55:N55)</f>
        <v>0</v>
      </c>
      <c r="F55" s="36">
        <f>COUNTIF(terzotrim2022_ORARIO!$D$63:$BW$63,"*Aspettativa*")</f>
        <v>0</v>
      </c>
      <c r="G55" s="36">
        <f>COUNTIF(terzotrim2022_ORARIO!$D$63:$BW$63,"*Ex-Accordo*")</f>
        <v>0</v>
      </c>
      <c r="H55" s="36">
        <f>COUNTIF(terzotrim2022_ORARIO!$D$63:$BW$63,"*Ferie*")</f>
        <v>0</v>
      </c>
      <c r="I55" s="36">
        <f>COUNTIF(terzotrim2022_ORARIO!$D$63:$BW$63,"Maternit*")</f>
        <v>0</v>
      </c>
      <c r="J55" s="36">
        <f>COUNTIF(terzotrim2022_ORARIO!$D$63:$BW$63,"*Ex-Acc")</f>
        <v>0</v>
      </c>
      <c r="K55" s="36">
        <f>COUNTIF(terzotrim2022_ORARIO!$D$63:$BW$63,"*Ridotto Ferie*")</f>
        <v>0</v>
      </c>
      <c r="L55" s="36">
        <f>COUNTIF(terzotrim2022_ORARIO!$D$63:$BW$63,"*Ridotto Maternit*")</f>
        <v>0</v>
      </c>
      <c r="M55" s="36">
        <f>COUNTIF(terzotrim2022_ORARIO!$D$63:$BW$63,"Esame")</f>
        <v>0</v>
      </c>
      <c r="N55" s="36">
        <f>COUNTIF(terzotrim2022_ORARIO!$D$63:$BW$63,"*Altro*")</f>
        <v>0</v>
      </c>
      <c r="P55" s="45" t="str">
        <f t="shared" ref="P55:P60" si="10">IF(A55=""," ",A55)</f>
        <v>mar</v>
      </c>
      <c r="Q55" s="45">
        <f t="shared" ref="Q55:Q60" si="11">IF(B55=""," ",B55)</f>
        <v>44873</v>
      </c>
      <c r="R55" s="14">
        <f>COUNTIF(terzotrim2022_ORARIO!$D$63:$BW$63,"08.30 – 17.30")</f>
        <v>0</v>
      </c>
      <c r="S55" s="14">
        <f>COUNTIF(terzotrim2022_ORARIO!$D$63:$BW$63,"09.00 – 18.00")</f>
        <v>0</v>
      </c>
      <c r="T55" s="14">
        <f>COUNTIF(terzotrim2022_ORARIO!$F$63:$BY$63,"09:30 – 18.30")</f>
        <v>0</v>
      </c>
      <c r="U55" s="14">
        <f>COUNTIF(terzotrim2022_ORARIO!$D$63:$BW$63,"*09.30 – 18.30*")+COUNTIF(terzotrim2022_ORARIO!$D$63:$BW$63,"10.30 – 18.30*")+COUNTIF(terzotrim2022_ORARIO!$D$63:$BW$63,"*09:00 – 13.00*")</f>
        <v>0</v>
      </c>
      <c r="V55" s="14">
        <f>COUNTIF(terzotrim2022_ORARIO!$D$63:$BW$63,"10.30 – 19.30")+COUNTIF(terzotrim2022_ORARIO!$D$63:$BW$63,"11.30 – 19.30")+COUNTIF(terzotrim2022_ORARIO!$D$63:$BW$63,"09.00 – 13.00")</f>
        <v>0</v>
      </c>
      <c r="W55" s="1">
        <f t="shared" ref="W55:W96" si="12">SUM(R55:V55)</f>
        <v>0</v>
      </c>
      <c r="X55" s="350"/>
      <c r="Y55" s="351"/>
      <c r="Z55" s="351"/>
      <c r="AA55" s="352"/>
    </row>
    <row r="56" spans="1:27" ht="11.25" customHeight="1" x14ac:dyDescent="0.25">
      <c r="A56" s="45" t="str">
        <f>IF(Nov2022_RICHIESTE_OLD!$A$9&lt;&gt;"",Nov2022_RICHIESTE_OLD!$A$9,"")</f>
        <v>mer</v>
      </c>
      <c r="B56" s="45">
        <f>IF(Nov2022_RICHIESTE_OLD!$B$9&lt;&gt;"",Nov2022_RICHIESTE_OLD!$B$9,"")</f>
        <v>44874</v>
      </c>
      <c r="C56" s="34"/>
      <c r="D56" s="124">
        <f>Regole!$H$13-E56</f>
        <v>30</v>
      </c>
      <c r="E56" s="125">
        <f t="shared" si="9"/>
        <v>0</v>
      </c>
      <c r="F56" s="36">
        <f>COUNTIF(terzotrim2022_ORARIO!$D$64:$BW$64,"*Aspettativa*")</f>
        <v>0</v>
      </c>
      <c r="G56" s="36">
        <f>COUNTIF(terzotrim2022_ORARIO!$D$64:$BW$64,"*Ex-Accordo*")</f>
        <v>0</v>
      </c>
      <c r="H56" s="36">
        <f>COUNTIF(terzotrim2022_ORARIO!$D$64:$BW$64,"*Ferie*")</f>
        <v>0</v>
      </c>
      <c r="I56" s="36">
        <f>COUNTIF(terzotrim2022_ORARIO!$D$64:$BW$64,"Maternit*")</f>
        <v>0</v>
      </c>
      <c r="J56" s="36">
        <f>COUNTIF(terzotrim2022_ORARIO!$D$64:$BW$64,"*Ex-Acc")</f>
        <v>0</v>
      </c>
      <c r="K56" s="36">
        <f>COUNTIF(terzotrim2022_ORARIO!$D$64:$BW$64,"*Ridotto Ferie*")</f>
        <v>0</v>
      </c>
      <c r="L56" s="36">
        <f>COUNTIF(terzotrim2022_ORARIO!$D$64:$BW$64,"*Ridotto Maternit*")</f>
        <v>0</v>
      </c>
      <c r="M56" s="36">
        <f>COUNTIF(terzotrim2022_ORARIO!$D$64:$BW$64,"Esame")</f>
        <v>0</v>
      </c>
      <c r="N56" s="36">
        <f>COUNTIF(terzotrim2022_ORARIO!$D$64:$BW$64,"*Altro*")</f>
        <v>0</v>
      </c>
      <c r="P56" s="45" t="str">
        <f t="shared" si="10"/>
        <v>mer</v>
      </c>
      <c r="Q56" s="45">
        <f t="shared" si="11"/>
        <v>44874</v>
      </c>
      <c r="R56" s="37">
        <f>COUNTIF(terzotrim2022_ORARIO!$D$64:$BW$64,"08.30 – 17.30")</f>
        <v>0</v>
      </c>
      <c r="S56" s="37">
        <f>COUNTIF(terzotrim2022_ORARIO!$D$64:$BW$64,"09.00 – 18.00")</f>
        <v>0</v>
      </c>
      <c r="T56" s="37">
        <f>COUNTIF(terzotrim2022_ORARIO!$F$64:$BY$64,"09:30 – 18.30")</f>
        <v>0</v>
      </c>
      <c r="U56" s="37">
        <f>COUNTIF(terzotrim2022_ORARIO!$D$64:$BW$64,"*09.30 – 18.30*")+COUNTIF(terzotrim2022_ORARIO!$D$64:$BW$64,"10.30 – 18.30*")+COUNTIF(terzotrim2022_ORARIO!$D$64:$BW$64,"*09:00 – 13.00*")</f>
        <v>0</v>
      </c>
      <c r="V56" s="37">
        <f>COUNTIF(terzotrim2022_ORARIO!$D$64:$BW$64,"10.30 – 19.30")+COUNTIF(terzotrim2022_ORARIO!$D$64:$BW$64,"11.30 – 19.30")+COUNTIF(terzotrim2022_ORARIO!$D$64:$BW$64,"09.00 – 13.00")</f>
        <v>0</v>
      </c>
      <c r="W56" s="130">
        <f t="shared" si="12"/>
        <v>0</v>
      </c>
      <c r="X56" s="350"/>
      <c r="Y56" s="351"/>
      <c r="Z56" s="351"/>
      <c r="AA56" s="352"/>
    </row>
    <row r="57" spans="1:27" ht="11.25" customHeight="1" x14ac:dyDescent="0.25">
      <c r="A57" s="45" t="str">
        <f>IF(Nov2022_RICHIESTE_OLD!$A$10&lt;&gt;"",Nov2022_RICHIESTE_OLD!$A$10,"")</f>
        <v>gio</v>
      </c>
      <c r="B57" s="45">
        <f>IF(Nov2022_RICHIESTE_OLD!$B$10&lt;&gt;"",Nov2022_RICHIESTE_OLD!$B$10,"")</f>
        <v>44875</v>
      </c>
      <c r="C57" s="34"/>
      <c r="D57" s="124">
        <f>Regole!$H$13-E57</f>
        <v>30</v>
      </c>
      <c r="E57" s="125">
        <f t="shared" si="9"/>
        <v>0</v>
      </c>
      <c r="F57" s="36">
        <f>COUNTIF(terzotrim2022_ORARIO!$D$65:$BW$65,"*Aspettativa*")</f>
        <v>0</v>
      </c>
      <c r="G57" s="36">
        <f>COUNTIF(terzotrim2022_ORARIO!$D$65:$BW$65,"*Ex-Accordo*")</f>
        <v>0</v>
      </c>
      <c r="H57" s="36">
        <f>COUNTIF(terzotrim2022_ORARIO!$D$65:$BW$65,"*Ferie*")</f>
        <v>0</v>
      </c>
      <c r="I57" s="36">
        <f>COUNTIF(terzotrim2022_ORARIO!$D$65:$BW$65,"Maternit*")</f>
        <v>0</v>
      </c>
      <c r="J57" s="36">
        <f>COUNTIF(terzotrim2022_ORARIO!$D$65:$BW$65,"*Ex-Acc")</f>
        <v>0</v>
      </c>
      <c r="K57" s="36">
        <f>COUNTIF(terzotrim2022_ORARIO!$D$65:$BW$65,"*Ridotto Ferie*")</f>
        <v>0</v>
      </c>
      <c r="L57" s="36">
        <f>COUNTIF(terzotrim2022_ORARIO!$D$65:$BW$65,"*Ridotto Maternit*")</f>
        <v>0</v>
      </c>
      <c r="M57" s="36">
        <f>COUNTIF(terzotrim2022_ORARIO!$D$65:$BW$65,"Esame")</f>
        <v>0</v>
      </c>
      <c r="N57" s="36">
        <f>COUNTIF(terzotrim2022_ORARIO!$D$65:$BW$65,"*Altro*")</f>
        <v>0</v>
      </c>
      <c r="P57" s="45" t="str">
        <f t="shared" si="10"/>
        <v>gio</v>
      </c>
      <c r="Q57" s="45">
        <f t="shared" si="11"/>
        <v>44875</v>
      </c>
      <c r="R57" s="14">
        <f>COUNTIF(terzotrim2022_ORARIO!$D$65:$BW$65,"08.30 – 17.30")</f>
        <v>0</v>
      </c>
      <c r="S57" s="14">
        <f>COUNTIF(terzotrim2022_ORARIO!$D$65:$BW$65,"09.00 – 18.00")</f>
        <v>0</v>
      </c>
      <c r="T57" s="14">
        <f>COUNTIF(terzotrim2022_ORARIO!$F$65:$BY$65,"09:30 – 18.30")</f>
        <v>0</v>
      </c>
      <c r="U57" s="14">
        <f>COUNTIF(terzotrim2022_ORARIO!$D$65:$BW$65,"*09.30 – 18.30*")+COUNTIF(terzotrim2022_ORARIO!$D$65:$BW$65,"10.30 – 18.30*")+COUNTIF(terzotrim2022_ORARIO!$D$65:$BW$65,"*09:00 – 13.00*")</f>
        <v>0</v>
      </c>
      <c r="V57" s="14">
        <f>COUNTIF(terzotrim2022_ORARIO!$D$65:$BW$65,"10.30 – 19.30")+COUNTIF(terzotrim2022_ORARIO!$D$65:$BW$65,"11.30 – 19.30")+COUNTIF(terzotrim2022_ORARIO!$D$65:$BW$65,"09.00 – 13.00")</f>
        <v>0</v>
      </c>
      <c r="W57" s="1">
        <f t="shared" si="12"/>
        <v>0</v>
      </c>
      <c r="X57" s="350"/>
      <c r="Y57" s="351"/>
      <c r="Z57" s="351"/>
      <c r="AA57" s="352"/>
    </row>
    <row r="58" spans="1:27" ht="11.25" customHeight="1" x14ac:dyDescent="0.25">
      <c r="A58" s="45" t="str">
        <f>IF(Nov2022_RICHIESTE_OLD!$A$11&lt;&gt;"",Nov2022_RICHIESTE_OLD!$A$11,"")</f>
        <v>ven</v>
      </c>
      <c r="B58" s="45">
        <f>IF(Nov2022_RICHIESTE_OLD!$B$11&lt;&gt;"",Nov2022_RICHIESTE_OLD!$B$11,"")</f>
        <v>44876</v>
      </c>
      <c r="C58" s="34"/>
      <c r="D58" s="124">
        <f>Regole!$H$13-E58</f>
        <v>30</v>
      </c>
      <c r="E58" s="125">
        <f t="shared" si="9"/>
        <v>0</v>
      </c>
      <c r="F58" s="36">
        <f>COUNTIF(terzotrim2022_ORARIO!$D$66:$BW$66,"*Aspettativa*")</f>
        <v>0</v>
      </c>
      <c r="G58" s="36">
        <f>COUNTIF(terzotrim2022_ORARIO!$D$66:$BW$66,"*Ex-Accordo*")</f>
        <v>0</v>
      </c>
      <c r="H58" s="36">
        <f>COUNTIF(terzotrim2022_ORARIO!$D$66:$BW$66,"*Ferie*")</f>
        <v>0</v>
      </c>
      <c r="I58" s="36">
        <f>COUNTIF(terzotrim2022_ORARIO!$D$66:$BW$66,"Maternit*")</f>
        <v>0</v>
      </c>
      <c r="J58" s="36">
        <f>COUNTIF(terzotrim2022_ORARIO!$D$66:$BW$66,"*Ex-Acc")</f>
        <v>0</v>
      </c>
      <c r="K58" s="36">
        <f>COUNTIF(terzotrim2022_ORARIO!$D$66:$BW$66,"*Ridotto Ferie*")</f>
        <v>0</v>
      </c>
      <c r="L58" s="36">
        <f>COUNTIF(terzotrim2022_ORARIO!$D$66:$BW$66,"*Ridotto Maternit*")</f>
        <v>0</v>
      </c>
      <c r="M58" s="36">
        <f>COUNTIF(terzotrim2022_ORARIO!$D$66:$BW$66,"Esame")</f>
        <v>0</v>
      </c>
      <c r="N58" s="36">
        <f>COUNTIF(terzotrim2022_ORARIO!$D$66:$BW$66,"*Altro*")</f>
        <v>0</v>
      </c>
      <c r="P58" s="45" t="str">
        <f t="shared" si="10"/>
        <v>ven</v>
      </c>
      <c r="Q58" s="45">
        <f t="shared" si="11"/>
        <v>44876</v>
      </c>
      <c r="R58" s="37">
        <f>COUNTIF(terzotrim2022_ORARIO!$D$66:$BW$66,"08.30 – 17.30")</f>
        <v>0</v>
      </c>
      <c r="S58" s="37">
        <f>COUNTIF(terzotrim2022_ORARIO!$D$66:$BW$66,"09.00 – 18.00")</f>
        <v>0</v>
      </c>
      <c r="T58" s="37">
        <f>COUNTIF(terzotrim2022_ORARIO!$F$66:$BY$66,"09:30 – 18.30")</f>
        <v>0</v>
      </c>
      <c r="U58" s="37">
        <f>COUNTIF(terzotrim2022_ORARIO!$D$66:$BW$66,"*09.30 – 18.30*")+COUNTIF(terzotrim2022_ORARIO!$D$66:$BW$66,"10.30 – 18.30*")+COUNTIF(terzotrim2022_ORARIO!$D$66:$BW$66,"*09:00 – 13.00*")</f>
        <v>0</v>
      </c>
      <c r="V58" s="37">
        <f>COUNTIF(terzotrim2022_ORARIO!$D$66:$BW$66,"10.30 – 19.30")+COUNTIF(terzotrim2022_ORARIO!$D$66:$BW$66,"11.30 – 19.30")+COUNTIF(terzotrim2022_ORARIO!$D$66:$BW$66,"09.00 – 13.00")</f>
        <v>0</v>
      </c>
      <c r="W58" s="130">
        <f t="shared" si="12"/>
        <v>0</v>
      </c>
      <c r="X58" s="350"/>
      <c r="Y58" s="351"/>
      <c r="Z58" s="351"/>
      <c r="AA58" s="352"/>
    </row>
    <row r="59" spans="1:27" ht="11.25" customHeight="1" x14ac:dyDescent="0.25">
      <c r="A59" s="45" t="str">
        <f>IF(Nov2022_RICHIESTE_OLD!$A$12&lt;&gt;"",Nov2022_RICHIESTE_OLD!$A$12,"")</f>
        <v>sab</v>
      </c>
      <c r="B59" s="45">
        <f>IF(Nov2022_RICHIESTE_OLD!$B$12&lt;&gt;"",Nov2022_RICHIESTE_OLD!$B$12,"")</f>
        <v>44877</v>
      </c>
      <c r="C59" s="34"/>
      <c r="D59" s="124">
        <f>Regole!$H$13-E59</f>
        <v>30</v>
      </c>
      <c r="E59" s="125">
        <f t="shared" si="9"/>
        <v>0</v>
      </c>
      <c r="F59" s="36">
        <f>COUNTIF(terzotrim2022_ORARIO!$D$67:$BW$67,"*Aspettativa*")</f>
        <v>0</v>
      </c>
      <c r="G59" s="38">
        <f>COUNTIF(terzotrim2022_ORARIO!$D$67:$BW$67,"*Ex-Accordo*")</f>
        <v>0</v>
      </c>
      <c r="H59" s="38">
        <f>COUNTIF(terzotrim2022_ORARIO!$D$67:$BW$67,"*Ferie*")</f>
        <v>0</v>
      </c>
      <c r="I59" s="38">
        <f>COUNTIF(terzotrim2022_ORARIO!$D$67:$BW$67,"Maternit*")</f>
        <v>0</v>
      </c>
      <c r="J59" s="38">
        <f>COUNTIF(terzotrim2022_ORARIO!$D$67:$BW$67,"*Ex-Acc")</f>
        <v>0</v>
      </c>
      <c r="K59" s="38">
        <f>COUNTIF(terzotrim2022_ORARIO!$D$67:$BW$67,"*Ridotto Ferie*")</f>
        <v>0</v>
      </c>
      <c r="L59" s="38">
        <f>COUNTIF(terzotrim2022_ORARIO!$D$67:$BW$67,"*Ridotto Maternit*")</f>
        <v>0</v>
      </c>
      <c r="M59" s="38">
        <f>COUNTIF(terzotrim2022_ORARIO!$D$67:$BW$67,"Esame")</f>
        <v>0</v>
      </c>
      <c r="N59" s="38">
        <f>COUNTIF(terzotrim2022_ORARIO!$D$67:$BW$67,"*Altro*")</f>
        <v>0</v>
      </c>
      <c r="P59" s="45" t="str">
        <f t="shared" si="10"/>
        <v>sab</v>
      </c>
      <c r="Q59" s="45">
        <f t="shared" si="11"/>
        <v>44877</v>
      </c>
      <c r="R59" s="14">
        <f>COUNTIF(terzotrim2022_ORARIO!$D$67:$BW$67,"08.30 – 17.30")</f>
        <v>0</v>
      </c>
      <c r="S59" s="14">
        <f>COUNTIF(terzotrim2022_ORARIO!$D$67:$BW$67,"09.00 – 18.00")</f>
        <v>0</v>
      </c>
      <c r="T59" s="14">
        <f>COUNTIF(terzotrim2022_ORARIO!$F$67:$BY$67,"09:30 – 18.30")</f>
        <v>0</v>
      </c>
      <c r="U59" s="14">
        <f>COUNTIF(terzotrim2022_ORARIO!$D$67:$BW$67,"*09.30 – 18.30*")+COUNTIF(terzotrim2022_ORARIO!$D$67:$BW$67,"10.30 – 18.30*")+COUNTIF(terzotrim2022_ORARIO!$D$67:$BW$67,"*09:00 – 13.00*")</f>
        <v>0</v>
      </c>
      <c r="V59" s="14">
        <f>COUNTIF(terzotrim2022_ORARIO!$D$67:$BW$67,"10.30 – 19.30")+COUNTIF(terzotrim2022_ORARIO!$D$67:$BW$67,"11.30 – 19.30")+COUNTIF(terzotrim2022_ORARIO!$D$67:$BW$67,"09.00 – 13.00")</f>
        <v>0</v>
      </c>
      <c r="W59" s="1">
        <f t="shared" si="12"/>
        <v>0</v>
      </c>
      <c r="X59" s="350"/>
      <c r="Y59" s="351"/>
      <c r="Z59" s="351"/>
      <c r="AA59" s="352"/>
    </row>
    <row r="60" spans="1:27" s="29" customFormat="1" ht="11.25" customHeight="1" x14ac:dyDescent="0.25">
      <c r="A60" s="26" t="str">
        <f>IF(Nov2022_RICHIESTE_OLD!$A$13&lt;&gt;"",Nov2022_RICHIESTE_OLD!$A$13,"")</f>
        <v/>
      </c>
      <c r="B60" s="135">
        <f>IF(Nov2022_RICHIESTE_OLD!$B$13&lt;&gt;"",Nov2022_RICHIESTE_OLD!$B$13,"")</f>
        <v>44878</v>
      </c>
      <c r="C60" s="40" t="s">
        <v>40</v>
      </c>
      <c r="D60" s="124">
        <f>Regole!$H$13-E60</f>
        <v>30</v>
      </c>
      <c r="E60" s="125">
        <f t="shared" si="9"/>
        <v>0</v>
      </c>
      <c r="F60" s="36">
        <f>COUNTIF(terzotrim2022_ORARIO!$C$68:$BW$68,"*Aspettativa*")</f>
        <v>0</v>
      </c>
      <c r="G60" s="36">
        <f>COUNTIF(terzotrim2022_ORARIO!$C$68:$BW$68,"*Ex-Accordo*")</f>
        <v>0</v>
      </c>
      <c r="H60" s="36">
        <f>COUNTIF(terzotrim2022_ORARIO!$C$68:$BW$68,"*Ferie*")</f>
        <v>0</v>
      </c>
      <c r="I60" s="36">
        <f>COUNTIF(terzotrim2022_ORARIO!$C$68:$BW$68,"Maternit*")</f>
        <v>0</v>
      </c>
      <c r="J60" s="36">
        <f>COUNTIF(terzotrim2022_ORARIO!$C$68:$BW$68,"*Ex-Acc")</f>
        <v>0</v>
      </c>
      <c r="K60" s="36">
        <f>COUNTIF(terzotrim2022_ORARIO!$C$68:$BW$68,"*Ridotto Ferie*")</f>
        <v>0</v>
      </c>
      <c r="L60" s="36">
        <f>COUNTIF(terzotrim2022_ORARIO!$C$68:$BW$68,"*Ridotto Maternit*")</f>
        <v>0</v>
      </c>
      <c r="M60" s="36">
        <f>COUNTIF(terzotrim2022_ORARIO!$C$68:$BW$68,"Esame")</f>
        <v>0</v>
      </c>
      <c r="N60" s="36">
        <f>COUNTIF(terzotrim2022_ORARIO!$C$68:$BW$68,"*Altro*")</f>
        <v>0</v>
      </c>
      <c r="O60"/>
      <c r="P60" s="26" t="str">
        <f t="shared" si="10"/>
        <v xml:space="preserve"> </v>
      </c>
      <c r="Q60" s="135">
        <f t="shared" si="11"/>
        <v>44878</v>
      </c>
      <c r="R60" s="37">
        <f>COUNTIF(terzotrim2022_ORARIO!$C$68:$BW$68,"08.30 – 17.30")</f>
        <v>0</v>
      </c>
      <c r="S60" s="37">
        <f>COUNTIF(terzotrim2022_ORARIO!$C$68:$BW$68,"09.00 – 18.00")</f>
        <v>0</v>
      </c>
      <c r="T60" s="37">
        <f>COUNTIF(terzotrim2022_ORARIO!$F$68:$BY$68,"09:30 – 18.30")</f>
        <v>0</v>
      </c>
      <c r="U60" s="37">
        <f>COUNTIF(terzotrim2022_ORARIO!$C$68:$BW$68,"*09.30 – 18.30*")+COUNTIF(terzotrim2022_ORARIO!$C$68:$BW$68,"10.30 – 18.30*")+COUNTIF(terzotrim2022_ORARIO!$C$68:$BW$68,"*09:00 – 13.00*")</f>
        <v>0</v>
      </c>
      <c r="V60" s="37">
        <f>COUNTIF(terzotrim2022_ORARIO!$C$68:$BW$68,"10.30 – 19.30")+COUNTIF(terzotrim2022_ORARIO!$C$68:$BW$68,"11.30 – 19.30")+COUNTIF(terzotrim2022_ORARIO!$C$68:$BW$68,"09.00 – 13.00")</f>
        <v>0</v>
      </c>
      <c r="W60" s="130">
        <f t="shared" si="12"/>
        <v>0</v>
      </c>
      <c r="X60" s="353"/>
      <c r="Y60" s="354"/>
      <c r="Z60" s="354"/>
      <c r="AA60" s="355"/>
    </row>
    <row r="61" spans="1:27" s="29" customFormat="1" ht="11.25" customHeight="1" x14ac:dyDescent="0.25">
      <c r="A61"/>
      <c r="B61"/>
      <c r="C61" s="34"/>
      <c r="D61" s="122"/>
      <c r="E61" s="122"/>
      <c r="F61"/>
      <c r="G61"/>
      <c r="H61"/>
      <c r="I61"/>
      <c r="J61"/>
      <c r="K61"/>
      <c r="L61"/>
      <c r="M61"/>
      <c r="N61"/>
      <c r="O61"/>
      <c r="P61"/>
      <c r="Q61"/>
      <c r="R61"/>
      <c r="S61"/>
      <c r="T61"/>
      <c r="U61"/>
      <c r="V61"/>
      <c r="W61" s="165"/>
      <c r="X61"/>
      <c r="Y61"/>
      <c r="Z61"/>
      <c r="AA61"/>
    </row>
    <row r="62" spans="1:27" ht="11.25" customHeight="1" x14ac:dyDescent="0.25">
      <c r="C62" s="34"/>
      <c r="D62" s="122"/>
      <c r="E62" s="122"/>
      <c r="P62" t="str">
        <f t="shared" ref="P62:P96" si="13">IF(A62=""," ",A62)</f>
        <v xml:space="preserve"> </v>
      </c>
      <c r="Q62" t="str">
        <f t="shared" ref="Q62:Q96" si="14">IF(B62=""," ",B62)</f>
        <v xml:space="preserve"> </v>
      </c>
      <c r="W62" s="165"/>
      <c r="X62" s="133">
        <f>COUNTIF(terzotrim2022_ORARIO!$D$71:$BW$71,"12:30")</f>
        <v>0</v>
      </c>
      <c r="Y62" s="134">
        <f>COUNTIF(terzotrim2022_ORARIO!$D$71:$BW$71,"13:00")</f>
        <v>0</v>
      </c>
      <c r="Z62" s="132">
        <f>COUNTIF(terzotrim2022_ORARIO!$D$71:$BW$71,"13:30")</f>
        <v>0</v>
      </c>
      <c r="AA62" s="73">
        <f>COUNTIF(terzotrim2022_ORARIO!$D$71:$BW$71,"-")</f>
        <v>40</v>
      </c>
    </row>
    <row r="63" spans="1:27" ht="11.25" customHeight="1" x14ac:dyDescent="0.25">
      <c r="A63" s="45" t="str">
        <f>IF(Nov2022_RICHIESTE_OLD!$A$16&lt;&gt;"",Nov2022_RICHIESTE_OLD!$A$16,"")</f>
        <v>lun</v>
      </c>
      <c r="B63" s="45">
        <f>IF(Nov2022_RICHIESTE_OLD!$B$16&lt;&gt;"",Nov2022_RICHIESTE_OLD!$B$16,"")</f>
        <v>44879</v>
      </c>
      <c r="C63" s="34"/>
      <c r="D63" s="124">
        <f>Regole!$H$13-E63</f>
        <v>30</v>
      </c>
      <c r="E63" s="125">
        <f t="shared" ref="E63:E69" si="15">SUM(F63:N63)</f>
        <v>0</v>
      </c>
      <c r="F63" s="36">
        <f>COUNTIF(terzotrim2022_ORARIO!$D$72:$BW$72,"*Aspettativa*")</f>
        <v>0</v>
      </c>
      <c r="G63" s="36">
        <f>COUNTIF(terzotrim2022_ORARIO!$D$72:$BW$72,"*Ex-Accordo*")</f>
        <v>0</v>
      </c>
      <c r="H63" s="36">
        <f>COUNTIF(terzotrim2022_ORARIO!$D$72:$BW$72,"*Ferie*")</f>
        <v>0</v>
      </c>
      <c r="I63" s="36">
        <f>COUNTIF(terzotrim2022_ORARIO!$D$72:$BW$72,"Maternit*")</f>
        <v>0</v>
      </c>
      <c r="J63" s="36">
        <f>COUNTIF(terzotrim2022_ORARIO!$D$72:$BW$72,"*Ex-Acc")</f>
        <v>0</v>
      </c>
      <c r="K63" s="36">
        <f>COUNTIF(terzotrim2022_ORARIO!$D$72:$BW$72,"*Ridotto Ferie*")</f>
        <v>0</v>
      </c>
      <c r="L63" s="36">
        <f>COUNTIF(terzotrim2022_ORARIO!$D$72:$BW$72,"*Ridotto Maternit*")</f>
        <v>0</v>
      </c>
      <c r="M63" s="36">
        <f>COUNTIF(terzotrim2022_ORARIO!$D$72:$BW$72,"Esame")</f>
        <v>0</v>
      </c>
      <c r="N63" s="36">
        <f>COUNTIF(terzotrim2022_ORARIO!$D$72:$BW$72,"*Altro*")</f>
        <v>0</v>
      </c>
      <c r="P63" s="45" t="str">
        <f t="shared" si="13"/>
        <v>lun</v>
      </c>
      <c r="Q63" s="45">
        <f t="shared" si="14"/>
        <v>44879</v>
      </c>
      <c r="R63" s="37">
        <f>COUNTIF(terzotrim2022_ORARIO!$D$72:$BW$72,"08.30 – 17.30")</f>
        <v>0</v>
      </c>
      <c r="S63" s="37">
        <f>COUNTIF(terzotrim2022_ORARIO!$D$72:$BW$72,"09.00 – 18.00")</f>
        <v>0</v>
      </c>
      <c r="T63" s="37">
        <f>COUNTIF(terzotrim2022_ORARIO!$F$72:$BY$72,"09:30 – 18.30")</f>
        <v>0</v>
      </c>
      <c r="U63" s="37">
        <f>COUNTIF(terzotrim2022_ORARIO!$D$72:$BW$72,"*09.30 – 18.30*")+COUNTIF(terzotrim2022_ORARIO!$D$72:$BW$72,"10.30 – 18.30*")+COUNTIF(terzotrim2022_ORARIO!$D$72:$BW$72,"*09:00 – 13.00*")</f>
        <v>0</v>
      </c>
      <c r="V63" s="37">
        <f>COUNTIF(terzotrim2022_ORARIO!$D$72:$BW$72,"10.30 – 19.30")+COUNTIF(terzotrim2022_ORARIO!$D$72:$BW$72,"11.30 – 19.30")+COUNTIF(terzotrim2022_ORARIO!$D$72:$BW$72,"09.00 – 13.00")</f>
        <v>0</v>
      </c>
      <c r="W63" s="130">
        <f t="shared" si="12"/>
        <v>0</v>
      </c>
      <c r="X63" s="347"/>
      <c r="Y63" s="348"/>
      <c r="Z63" s="348"/>
      <c r="AA63" s="349"/>
    </row>
    <row r="64" spans="1:27" ht="11.25" customHeight="1" x14ac:dyDescent="0.25">
      <c r="A64" s="45" t="str">
        <f>IF(Nov2022_RICHIESTE_OLD!$A$17&lt;&gt;"",Nov2022_RICHIESTE_OLD!$A$17,"")</f>
        <v>mar</v>
      </c>
      <c r="B64" s="45">
        <f>IF(Nov2022_RICHIESTE_OLD!$B$17&lt;&gt;"",Nov2022_RICHIESTE_OLD!$B$17,"")</f>
        <v>44880</v>
      </c>
      <c r="C64" s="34"/>
      <c r="D64" s="124">
        <f>Regole!$H$13-E64</f>
        <v>30</v>
      </c>
      <c r="E64" s="125">
        <f t="shared" si="15"/>
        <v>0</v>
      </c>
      <c r="F64" s="36">
        <f>COUNTIF(terzotrim2022_ORARIO!$D$73:$BW$73,"*Aspettativa*")</f>
        <v>0</v>
      </c>
      <c r="G64" s="36">
        <f>COUNTIF(terzotrim2022_ORARIO!$D$73:$BW$73,"*Ex-Accordo*")</f>
        <v>0</v>
      </c>
      <c r="H64" s="36">
        <f>COUNTIF(terzotrim2022_ORARIO!$D$73:$BW$73,"*Ferie*")</f>
        <v>0</v>
      </c>
      <c r="I64" s="36">
        <f>COUNTIF(terzotrim2022_ORARIO!$D$73:$BW$73,"Maternit*")</f>
        <v>0</v>
      </c>
      <c r="J64" s="36">
        <f>COUNTIF(terzotrim2022_ORARIO!$D$73:$BW$73,"*Ex-Acc")</f>
        <v>0</v>
      </c>
      <c r="K64" s="36">
        <f>COUNTIF(terzotrim2022_ORARIO!$D$73:$BW$73,"*Ridotto Ferie*")</f>
        <v>0</v>
      </c>
      <c r="L64" s="36">
        <f>COUNTIF(terzotrim2022_ORARIO!$D$73:$BW$73,"*Ridotto Maternit*")</f>
        <v>0</v>
      </c>
      <c r="M64" s="36">
        <f>COUNTIF(terzotrim2022_ORARIO!$D$73:$BW$73,"Esame")</f>
        <v>0</v>
      </c>
      <c r="N64" s="36">
        <f>COUNTIF(terzotrim2022_ORARIO!$D$73:$BW$73,"*Altro*")</f>
        <v>0</v>
      </c>
      <c r="P64" s="45" t="str">
        <f t="shared" si="13"/>
        <v>mar</v>
      </c>
      <c r="Q64" s="45">
        <f t="shared" si="14"/>
        <v>44880</v>
      </c>
      <c r="R64" s="14">
        <f>COUNTIF(terzotrim2022_ORARIO!$D$73:$BW$73,"08.30 – 17.30")</f>
        <v>0</v>
      </c>
      <c r="S64" s="14">
        <f>COUNTIF(terzotrim2022_ORARIO!$D$73:$BW$73,"09.00 – 18.00")</f>
        <v>0</v>
      </c>
      <c r="T64" s="14">
        <f>COUNTIF(terzotrim2022_ORARIO!$F$73:$BY$73,"09:30 – 18.30")</f>
        <v>0</v>
      </c>
      <c r="U64" s="14">
        <f>COUNTIF(terzotrim2022_ORARIO!$D$73:$BW$73,"*09.30 – 18.30*")+COUNTIF(terzotrim2022_ORARIO!$D$73:$BW$73,"10.30 – 18.30*")+COUNTIF(terzotrim2022_ORARIO!$D$73:$BW$73,"*09:00 – 13.00*")</f>
        <v>0</v>
      </c>
      <c r="V64" s="14">
        <f>COUNTIF(terzotrim2022_ORARIO!$D$73:$BW$73,"10.30 – 19.30")+COUNTIF(terzotrim2022_ORARIO!$D$73:$BW$73,"11.30 – 19.30")+COUNTIF(terzotrim2022_ORARIO!$D$73:$BW$73,"09.00 – 13.00")</f>
        <v>0</v>
      </c>
      <c r="W64" s="1">
        <f t="shared" si="12"/>
        <v>0</v>
      </c>
      <c r="X64" s="350"/>
      <c r="Y64" s="351"/>
      <c r="Z64" s="351"/>
      <c r="AA64" s="352"/>
    </row>
    <row r="65" spans="1:27" ht="11.25" customHeight="1" x14ac:dyDescent="0.25">
      <c r="A65" s="45" t="str">
        <f>IF(Nov2022_RICHIESTE_OLD!$A$18&lt;&gt;"",Nov2022_RICHIESTE_OLD!$A$18,"")</f>
        <v>mer</v>
      </c>
      <c r="B65" s="45">
        <f>IF(Nov2022_RICHIESTE_OLD!$B$18&lt;&gt;"",Nov2022_RICHIESTE_OLD!$B$18,"")</f>
        <v>44881</v>
      </c>
      <c r="C65" s="34"/>
      <c r="D65" s="124">
        <f>Regole!$H$13-E65</f>
        <v>30</v>
      </c>
      <c r="E65" s="125">
        <f t="shared" si="15"/>
        <v>0</v>
      </c>
      <c r="F65" s="36">
        <f>COUNTIF(terzotrim2022_ORARIO!$D$74:$BW$74,"*Aspettativa*")</f>
        <v>0</v>
      </c>
      <c r="G65" s="36">
        <f>COUNTIF(terzotrim2022_ORARIO!$D$74:$BW$74,"*Ex-Accordo*")</f>
        <v>0</v>
      </c>
      <c r="H65" s="36">
        <f>COUNTIF(terzotrim2022_ORARIO!$D$74:$BW$74,"*Ferie*")</f>
        <v>0</v>
      </c>
      <c r="I65" s="36">
        <f>COUNTIF(terzotrim2022_ORARIO!$D$74:$BW$74,"Maternit*")</f>
        <v>0</v>
      </c>
      <c r="J65" s="36">
        <f>COUNTIF(terzotrim2022_ORARIO!$D$74:$BW$74,"*Ex-Acc")</f>
        <v>0</v>
      </c>
      <c r="K65" s="36">
        <f>COUNTIF(terzotrim2022_ORARIO!$D$74:$BW$74,"*Ridotto Ferie*")</f>
        <v>0</v>
      </c>
      <c r="L65" s="36">
        <f>COUNTIF(terzotrim2022_ORARIO!$D$74:$BW$74,"*Ridotto Maternit*")</f>
        <v>0</v>
      </c>
      <c r="M65" s="36">
        <f>COUNTIF(terzotrim2022_ORARIO!$D$74:$BW$74,"Esame")</f>
        <v>0</v>
      </c>
      <c r="N65" s="36">
        <f>COUNTIF(terzotrim2022_ORARIO!$D$74:$BW$74,"*Altro*")</f>
        <v>0</v>
      </c>
      <c r="P65" s="45" t="str">
        <f t="shared" si="13"/>
        <v>mer</v>
      </c>
      <c r="Q65" s="45">
        <f t="shared" si="14"/>
        <v>44881</v>
      </c>
      <c r="R65" s="37">
        <f>COUNTIF(terzotrim2022_ORARIO!$D$74:$BW$74,"08.30 – 17.30")</f>
        <v>0</v>
      </c>
      <c r="S65" s="37">
        <f>COUNTIF(terzotrim2022_ORARIO!$D$74:$BW$74,"09.00 – 18.00")</f>
        <v>0</v>
      </c>
      <c r="T65" s="37">
        <f>COUNTIF(terzotrim2022_ORARIO!$F$74:$BY$74,"09:30 – 18.30")</f>
        <v>0</v>
      </c>
      <c r="U65" s="37">
        <f>COUNTIF(terzotrim2022_ORARIO!$D$74:$BW$74,"*09.30 – 18.30*")+COUNTIF(terzotrim2022_ORARIO!$D$74:$BW$74,"10.30 – 18.30*")+COUNTIF(terzotrim2022_ORARIO!$D$74:$BW$74,"*09:00 – 13.00*")</f>
        <v>0</v>
      </c>
      <c r="V65" s="37">
        <f>COUNTIF(terzotrim2022_ORARIO!$D$74:$BW$74,"10.30 – 19.30")+COUNTIF(terzotrim2022_ORARIO!$D$74:$BW$74,"11.30 – 19.30")+COUNTIF(terzotrim2022_ORARIO!$D$74:$BW$74,"09.00 – 13.00")</f>
        <v>0</v>
      </c>
      <c r="W65" s="130">
        <f t="shared" si="12"/>
        <v>0</v>
      </c>
      <c r="X65" s="350"/>
      <c r="Y65" s="351"/>
      <c r="Z65" s="351"/>
      <c r="AA65" s="352"/>
    </row>
    <row r="66" spans="1:27" ht="11.25" customHeight="1" x14ac:dyDescent="0.25">
      <c r="A66" s="45" t="str">
        <f>IF(Nov2022_RICHIESTE_OLD!$A$19&lt;&gt;"",Nov2022_RICHIESTE_OLD!$A$19,"")</f>
        <v>gio</v>
      </c>
      <c r="B66" s="45">
        <f>IF(Nov2022_RICHIESTE_OLD!$B$19&lt;&gt;"",Nov2022_RICHIESTE_OLD!$B$19,"")</f>
        <v>44882</v>
      </c>
      <c r="C66" s="34"/>
      <c r="D66" s="124">
        <f>Regole!$H$13-E66</f>
        <v>30</v>
      </c>
      <c r="E66" s="125">
        <f t="shared" si="15"/>
        <v>0</v>
      </c>
      <c r="F66" s="36">
        <f>COUNTIF(terzotrim2022_ORARIO!$D$75:$BW$75,"*Aspettativa*")</f>
        <v>0</v>
      </c>
      <c r="G66" s="36">
        <f>COUNTIF(terzotrim2022_ORARIO!$D$75:$BW$75,"*Ex-Accordo*")</f>
        <v>0</v>
      </c>
      <c r="H66" s="36">
        <f>COUNTIF(terzotrim2022_ORARIO!$D$75:$BW$75,"*Ferie*")</f>
        <v>0</v>
      </c>
      <c r="I66" s="36">
        <f>COUNTIF(terzotrim2022_ORARIO!$D$75:$BW$75,"Maternit*")</f>
        <v>0</v>
      </c>
      <c r="J66" s="36">
        <f>COUNTIF(terzotrim2022_ORARIO!$D$75:$BW$75,"*Ex-Acc")</f>
        <v>0</v>
      </c>
      <c r="K66" s="36">
        <f>COUNTIF(terzotrim2022_ORARIO!$D$75:$BW$75,"*Ridotto Ferie*")</f>
        <v>0</v>
      </c>
      <c r="L66" s="36">
        <f>COUNTIF(terzotrim2022_ORARIO!$D$75:$BW$75,"*Ridotto Maternit*")</f>
        <v>0</v>
      </c>
      <c r="M66" s="36">
        <f>COUNTIF(terzotrim2022_ORARIO!$D$75:$BW$75,"Esame")</f>
        <v>0</v>
      </c>
      <c r="N66" s="36">
        <f>COUNTIF(terzotrim2022_ORARIO!$D$75:$BW$75,"*Altro*")</f>
        <v>0</v>
      </c>
      <c r="P66" s="45" t="str">
        <f t="shared" si="13"/>
        <v>gio</v>
      </c>
      <c r="Q66" s="45">
        <f t="shared" si="14"/>
        <v>44882</v>
      </c>
      <c r="R66" s="14">
        <f>COUNTIF(terzotrim2022_ORARIO!$D$75:$BW$75,"08.30 – 17.30")</f>
        <v>0</v>
      </c>
      <c r="S66" s="14">
        <f>COUNTIF(terzotrim2022_ORARIO!$D$75:$BW$75,"09.00 – 18.00")</f>
        <v>0</v>
      </c>
      <c r="T66" s="14">
        <f>COUNTIF(terzotrim2022_ORARIO!$F$75:$BY$75,"09:30 – 18.30")</f>
        <v>0</v>
      </c>
      <c r="U66" s="14">
        <f>COUNTIF(terzotrim2022_ORARIO!$D$75:$BW$75,"*09.30 – 18.30*")+COUNTIF(terzotrim2022_ORARIO!$D$75:$BW$75,"10.30 – 18.30*")+COUNTIF(terzotrim2022_ORARIO!$D$75:$BW$75,"*09:00 – 13.00*")</f>
        <v>0</v>
      </c>
      <c r="V66" s="14">
        <f>COUNTIF(terzotrim2022_ORARIO!$D$75:$BW$75,"10.30 – 19.30")+COUNTIF(terzotrim2022_ORARIO!$D$75:$BW$75,"11.30 – 19.30")+COUNTIF(terzotrim2022_ORARIO!$D$75:$BW$75,"09.00 – 13.00")</f>
        <v>0</v>
      </c>
      <c r="W66" s="1">
        <f t="shared" si="12"/>
        <v>0</v>
      </c>
      <c r="X66" s="350"/>
      <c r="Y66" s="351"/>
      <c r="Z66" s="351"/>
      <c r="AA66" s="352"/>
    </row>
    <row r="67" spans="1:27" ht="11.25" customHeight="1" x14ac:dyDescent="0.25">
      <c r="A67" s="45" t="str">
        <f>IF(Nov2022_RICHIESTE_OLD!$A$20&lt;&gt;"",Nov2022_RICHIESTE_OLD!$A$20,"")</f>
        <v>ven</v>
      </c>
      <c r="B67" s="45">
        <f>IF(Nov2022_RICHIESTE_OLD!$B$20&lt;&gt;"",Nov2022_RICHIESTE_OLD!$B$20,"")</f>
        <v>44883</v>
      </c>
      <c r="C67" s="34"/>
      <c r="D67" s="124">
        <f>Regole!$H$13-E67</f>
        <v>30</v>
      </c>
      <c r="E67" s="125">
        <f t="shared" si="15"/>
        <v>0</v>
      </c>
      <c r="F67" s="36">
        <f>COUNTIF(terzotrim2022_ORARIO!$D$76:$BW$76,"*Aspettativa*")</f>
        <v>0</v>
      </c>
      <c r="G67" s="36">
        <f>COUNTIF(terzotrim2022_ORARIO!$D$76:$BW$76,"*Ex-Accordo*")</f>
        <v>0</v>
      </c>
      <c r="H67" s="36">
        <f>COUNTIF(terzotrim2022_ORARIO!$D$76:$BW$76,"*Ferie*")</f>
        <v>0</v>
      </c>
      <c r="I67" s="36">
        <f>COUNTIF(terzotrim2022_ORARIO!$D$76:$BW$76,"Maternit*")</f>
        <v>0</v>
      </c>
      <c r="J67" s="36">
        <f>COUNTIF(terzotrim2022_ORARIO!$D$76:$BW$76,"*Ex-Acc")</f>
        <v>0</v>
      </c>
      <c r="K67" s="36">
        <f>COUNTIF(terzotrim2022_ORARIO!$D$76:$BW$76,"*Ridotto Ferie*")</f>
        <v>0</v>
      </c>
      <c r="L67" s="36">
        <f>COUNTIF(terzotrim2022_ORARIO!$D$76:$BW$76,"*Ridotto Maternit*")</f>
        <v>0</v>
      </c>
      <c r="M67" s="36">
        <f>COUNTIF(terzotrim2022_ORARIO!$D$76:$BW$76,"Esame")</f>
        <v>0</v>
      </c>
      <c r="N67" s="36">
        <f>COUNTIF(terzotrim2022_ORARIO!$D$76:$BW$76,"*Altro*")</f>
        <v>0</v>
      </c>
      <c r="P67" s="45" t="str">
        <f t="shared" si="13"/>
        <v>ven</v>
      </c>
      <c r="Q67" s="45">
        <f t="shared" si="14"/>
        <v>44883</v>
      </c>
      <c r="R67" s="37">
        <f>COUNTIF(terzotrim2022_ORARIO!$D$76:$BW$76,"08.30 – 17.30")</f>
        <v>0</v>
      </c>
      <c r="S67" s="37">
        <f>COUNTIF(terzotrim2022_ORARIO!$D$76:$BW$76,"09.00 – 18.00")</f>
        <v>0</v>
      </c>
      <c r="T67" s="37">
        <f>COUNTIF(terzotrim2022_ORARIO!$F$76:$BY$76,"09:30 – 18.30")</f>
        <v>0</v>
      </c>
      <c r="U67" s="37">
        <f>COUNTIF(terzotrim2022_ORARIO!$D$76:$BW$76,"*09.30 – 18.30*")+COUNTIF(terzotrim2022_ORARIO!$D$76:$BW$76,"10.30 – 18.30*")+COUNTIF(terzotrim2022_ORARIO!$D$76:$BW$76,"*09:00 – 13.00*")</f>
        <v>0</v>
      </c>
      <c r="V67" s="37">
        <f>COUNTIF(terzotrim2022_ORARIO!$D$76:$BW$76,"10.30 – 19.30")+COUNTIF(terzotrim2022_ORARIO!$D$76:$BW$76,"11.30 – 19.30")+COUNTIF(terzotrim2022_ORARIO!$D$76:$BW$76,"09.00 – 13.00")</f>
        <v>0</v>
      </c>
      <c r="W67" s="130">
        <f t="shared" si="12"/>
        <v>0</v>
      </c>
      <c r="X67" s="350"/>
      <c r="Y67" s="351"/>
      <c r="Z67" s="351"/>
      <c r="AA67" s="352"/>
    </row>
    <row r="68" spans="1:27" ht="11.25" customHeight="1" x14ac:dyDescent="0.25">
      <c r="A68" s="45" t="str">
        <f>IF(Nov2022_RICHIESTE_OLD!$A$21&lt;&gt;"",Nov2022_RICHIESTE_OLD!$A$21,"")</f>
        <v>sab</v>
      </c>
      <c r="B68" s="45">
        <f>IF(Nov2022_RICHIESTE_OLD!$B$21&lt;&gt;"",Nov2022_RICHIESTE_OLD!$B$21,"")</f>
        <v>44884</v>
      </c>
      <c r="C68" s="34"/>
      <c r="D68" s="124">
        <f>Regole!$H$13-E68</f>
        <v>30</v>
      </c>
      <c r="E68" s="125">
        <f t="shared" si="15"/>
        <v>0</v>
      </c>
      <c r="F68" s="36">
        <f>COUNTIF(terzotrim2022_ORARIO!$D$77:$BW$77,"*Aspettativa*")</f>
        <v>0</v>
      </c>
      <c r="G68" s="38">
        <f>COUNTIF(terzotrim2022_ORARIO!$D$77:$BW$77,"*Ex-Accordo*")</f>
        <v>0</v>
      </c>
      <c r="H68" s="38">
        <f>COUNTIF(terzotrim2022_ORARIO!$D$77:$BW$77,"*Ferie*")</f>
        <v>0</v>
      </c>
      <c r="I68" s="38">
        <f>COUNTIF(terzotrim2022_ORARIO!$D$77:$BW$77,"Maternit*")</f>
        <v>0</v>
      </c>
      <c r="J68" s="38">
        <f>COUNTIF(terzotrim2022_ORARIO!$D$77:$BW$77,"*Ex-Acc")</f>
        <v>0</v>
      </c>
      <c r="K68" s="38">
        <f>COUNTIF(terzotrim2022_ORARIO!$D$77:$BW$77,"*Ridotto Ferie*")</f>
        <v>0</v>
      </c>
      <c r="L68" s="38">
        <f>COUNTIF(terzotrim2022_ORARIO!$D$77:$BW$77,"*Ridotto Maternit*")</f>
        <v>0</v>
      </c>
      <c r="M68" s="38">
        <f>COUNTIF(terzotrim2022_ORARIO!$D$77:$BW$77,"Esame")</f>
        <v>0</v>
      </c>
      <c r="N68" s="38">
        <f>COUNTIF(terzotrim2022_ORARIO!$D$77:$BW$77,"*Altro*")</f>
        <v>0</v>
      </c>
      <c r="P68" s="45" t="str">
        <f t="shared" si="13"/>
        <v>sab</v>
      </c>
      <c r="Q68" s="45">
        <f t="shared" si="14"/>
        <v>44884</v>
      </c>
      <c r="R68" s="14">
        <f>COUNTIF(terzotrim2022_ORARIO!$D$77:$BW$77,"08.30 – 17.30")</f>
        <v>0</v>
      </c>
      <c r="S68" s="14">
        <f>COUNTIF(terzotrim2022_ORARIO!$D$77:$BW$77,"09.00 – 18.00")</f>
        <v>0</v>
      </c>
      <c r="T68" s="14">
        <f>COUNTIF(terzotrim2022_ORARIO!$F$77:$BY$77,"09:30 – 18.30")</f>
        <v>0</v>
      </c>
      <c r="U68" s="14">
        <f>COUNTIF(terzotrim2022_ORARIO!$D$77:$BW$77,"*09.30 – 18.30*")+COUNTIF(terzotrim2022_ORARIO!$D$77:$BW$77,"10.30 – 18.30*")+COUNTIF(terzotrim2022_ORARIO!$D$77:$BW$77,"*09:00 – 13.00*")</f>
        <v>0</v>
      </c>
      <c r="V68" s="14">
        <f>COUNTIF(terzotrim2022_ORARIO!$D$77:$BW$77,"10.30 – 19.30")+COUNTIF(terzotrim2022_ORARIO!$D$77:$BW$77,"11.30 – 19.30")+COUNTIF(terzotrim2022_ORARIO!$D$77:$BW$77,"09.00 – 13.00")</f>
        <v>0</v>
      </c>
      <c r="W68" s="1">
        <f t="shared" si="12"/>
        <v>0</v>
      </c>
      <c r="X68" s="350"/>
      <c r="Y68" s="351"/>
      <c r="Z68" s="351"/>
      <c r="AA68" s="352"/>
    </row>
    <row r="69" spans="1:27" ht="11.25" customHeight="1" x14ac:dyDescent="0.25">
      <c r="A69" s="26" t="str">
        <f>IF(Nov2022_RICHIESTE_OLD!$A$22&lt;&gt;"",Nov2022_RICHIESTE_OLD!$A$22,"")</f>
        <v/>
      </c>
      <c r="B69" s="135">
        <f>IF(Nov2022_RICHIESTE_OLD!$B$22&lt;&gt;"",Nov2022_RICHIESTE_OLD!$B$22,"")</f>
        <v>44885</v>
      </c>
      <c r="C69" s="40" t="s">
        <v>40</v>
      </c>
      <c r="D69" s="124">
        <f>Regole!$H$13-E69</f>
        <v>30</v>
      </c>
      <c r="E69" s="125">
        <f t="shared" si="15"/>
        <v>0</v>
      </c>
      <c r="F69" s="36">
        <f>COUNTIF(terzotrim2022_ORARIO!$C$78:$BW$78,"*Aspettativa*")</f>
        <v>0</v>
      </c>
      <c r="G69" s="36">
        <f>COUNTIF(terzotrim2022_ORARIO!$C$78:$BW$78,"*Ex-Accordo*")</f>
        <v>0</v>
      </c>
      <c r="H69" s="36">
        <f>COUNTIF(terzotrim2022_ORARIO!$C$78:$BW$78,"*Ferie*")</f>
        <v>0</v>
      </c>
      <c r="I69" s="36">
        <f>COUNTIF(terzotrim2022_ORARIO!$C$78:$BW$78,"Maternit*")</f>
        <v>0</v>
      </c>
      <c r="J69" s="36">
        <f>COUNTIF(terzotrim2022_ORARIO!$C$78:$BW$78,"*Ex-Acc")</f>
        <v>0</v>
      </c>
      <c r="K69" s="36">
        <f>COUNTIF(terzotrim2022_ORARIO!$C$78:$BW$78,"*Ridotto Ferie*")</f>
        <v>0</v>
      </c>
      <c r="L69" s="36">
        <f>COUNTIF(terzotrim2022_ORARIO!$C$78:$BW$78,"*Ridotto Maternit*")</f>
        <v>0</v>
      </c>
      <c r="M69" s="36">
        <f>COUNTIF(terzotrim2022_ORARIO!$C$78:$BW$78,"Esame")</f>
        <v>0</v>
      </c>
      <c r="N69" s="36">
        <f>COUNTIF(terzotrim2022_ORARIO!$C$78:$BW$78,"*Altro*")</f>
        <v>0</v>
      </c>
      <c r="P69" s="26" t="str">
        <f t="shared" si="13"/>
        <v xml:space="preserve"> </v>
      </c>
      <c r="Q69" s="135">
        <f t="shared" si="14"/>
        <v>44885</v>
      </c>
      <c r="R69" s="37">
        <f>COUNTIF(terzotrim2022_ORARIO!$C$78:$BW$78,"08.30 – 17.30")</f>
        <v>0</v>
      </c>
      <c r="S69" s="37">
        <f>COUNTIF(terzotrim2022_ORARIO!$C$78:$BW$78,"09.00 – 18.00")</f>
        <v>0</v>
      </c>
      <c r="T69" s="37">
        <f>COUNTIF(terzotrim2022_ORARIO!$F$78:$BY$78,"09:30 – 18.30")</f>
        <v>0</v>
      </c>
      <c r="U69" s="37">
        <f>COUNTIF(terzotrim2022_ORARIO!$C$78:$BW$78,"*09.30 – 18.30*")+COUNTIF(terzotrim2022_ORARIO!$C$78:$BW$78,"10.30 – 18.30*")+COUNTIF(terzotrim2022_ORARIO!$C$78:$BW$78,"*09:00 – 13.00*")</f>
        <v>0</v>
      </c>
      <c r="V69" s="37">
        <f>COUNTIF(terzotrim2022_ORARIO!$C$78:$BW$78,"10.30 – 19.30")+COUNTIF(terzotrim2022_ORARIO!$C$78:$BW$78,"11.30 – 19.30")+COUNTIF(terzotrim2022_ORARIO!$C$78:$BW$78,"09.00 – 13.00")</f>
        <v>0</v>
      </c>
      <c r="W69" s="130">
        <f t="shared" si="12"/>
        <v>0</v>
      </c>
      <c r="X69" s="353"/>
      <c r="Y69" s="354"/>
      <c r="Z69" s="354"/>
      <c r="AA69" s="355"/>
    </row>
    <row r="70" spans="1:27" ht="11.25" customHeight="1" x14ac:dyDescent="0.25">
      <c r="A70" t="str">
        <f>IF(Nov2022_RICHIESTE_OLD!$A$23&lt;&gt;"",Nov2022_RICHIESTE_OLD!$A$23,"")</f>
        <v/>
      </c>
      <c r="B70" t="str">
        <f>IF(Nov2022_RICHIESTE_OLD!$B$23&lt;&gt;"",Nov2022_RICHIESTE_OLD!$B$23,"")</f>
        <v/>
      </c>
      <c r="C70" s="25"/>
      <c r="D70" s="123"/>
      <c r="E70" s="122"/>
      <c r="P70" t="str">
        <f t="shared" si="13"/>
        <v xml:space="preserve"> </v>
      </c>
      <c r="Q70" t="str">
        <f t="shared" si="14"/>
        <v xml:space="preserve"> </v>
      </c>
      <c r="W70" s="165"/>
    </row>
    <row r="71" spans="1:27" x14ac:dyDescent="0.25">
      <c r="A71" s="20" t="str">
        <f>IF(Nov2022_RICHIESTE_OLD!$A$24&lt;&gt;"",Nov2022_RICHIESTE_OLD!$A$24,"")</f>
        <v/>
      </c>
      <c r="B71" s="20" t="str">
        <f>IF(Nov2022_RICHIESTE_OLD!$B$24&lt;&gt;"",Nov2022_RICHIESTE_OLD!$B$24,"")</f>
        <v/>
      </c>
      <c r="D71" s="123"/>
      <c r="E71" s="122"/>
      <c r="P71" s="20" t="str">
        <f t="shared" si="13"/>
        <v xml:space="preserve"> </v>
      </c>
      <c r="Q71" s="20" t="str">
        <f t="shared" si="14"/>
        <v xml:space="preserve"> </v>
      </c>
      <c r="W71" s="165"/>
      <c r="X71" s="133">
        <f>COUNTIF(terzotrim2022_ORARIO!$C$81:$BW$81,"12:30")</f>
        <v>0</v>
      </c>
      <c r="Y71" s="134">
        <f>COUNTIF(terzotrim2022_ORARIO!$C$81:$BW$81,"13:00")</f>
        <v>0</v>
      </c>
      <c r="Z71" s="132">
        <f>COUNTIF(terzotrim2022_ORARIO!$C$81:$BW$81,"13:30")</f>
        <v>0</v>
      </c>
      <c r="AA71" s="73">
        <f>COUNTIF(terzotrim2022_ORARIO!$C$81:$BW$81,"-")</f>
        <v>40</v>
      </c>
    </row>
    <row r="72" spans="1:27" x14ac:dyDescent="0.25">
      <c r="A72" s="45" t="str">
        <f>IF(Nov2022_RICHIESTE_OLD!$A$25&lt;&gt;"",Nov2022_RICHIESTE_OLD!$A$25,"")</f>
        <v>lun</v>
      </c>
      <c r="B72" s="45">
        <f>IF(Nov2022_RICHIESTE_OLD!$B$25&lt;&gt;"",Nov2022_RICHIESTE_OLD!$B$25,"")</f>
        <v>44886</v>
      </c>
      <c r="C72" s="33"/>
      <c r="D72" s="124">
        <f>Regole!$H$13-E72</f>
        <v>30</v>
      </c>
      <c r="E72" s="125">
        <f t="shared" ref="E72:E78" si="16">SUM(F72:N72)</f>
        <v>0</v>
      </c>
      <c r="F72" s="36">
        <f>COUNTIF(terzotrim2022_ORARIO!$D$82:$BW$82,"*Aspettativa*")</f>
        <v>0</v>
      </c>
      <c r="G72" s="36">
        <f>COUNTIF(terzotrim2022_ORARIO!$D$82:$BW$82,"*Ex-Accordo*")</f>
        <v>0</v>
      </c>
      <c r="H72" s="36">
        <f>COUNTIF(terzotrim2022_ORARIO!$D$82:$BW$82,"*Ferie*")</f>
        <v>0</v>
      </c>
      <c r="I72" s="36">
        <f>COUNTIF(terzotrim2022_ORARIO!$D$82:$BW$82,"Maternit*")</f>
        <v>0</v>
      </c>
      <c r="J72" s="36">
        <f>COUNTIF(terzotrim2022_ORARIO!$D$82:$BW$82,"*Ex-Acc")</f>
        <v>0</v>
      </c>
      <c r="K72" s="36">
        <f>COUNTIF(terzotrim2022_ORARIO!$D$82:$BW$82,"*Ridotto Ferie*")</f>
        <v>0</v>
      </c>
      <c r="L72" s="36">
        <f>COUNTIF(terzotrim2022_ORARIO!$D$82:$BW$82,"*Ridotto Maternit*")</f>
        <v>0</v>
      </c>
      <c r="M72" s="36">
        <f>COUNTIF(terzotrim2022_ORARIO!$D$82:$BW$82,"Esame")</f>
        <v>0</v>
      </c>
      <c r="N72" s="36">
        <f>COUNTIF(terzotrim2022_ORARIO!$D$82:$BW$82,"*Altro*")</f>
        <v>0</v>
      </c>
      <c r="P72" s="45" t="str">
        <f t="shared" si="13"/>
        <v>lun</v>
      </c>
      <c r="Q72" s="45">
        <f t="shared" si="14"/>
        <v>44886</v>
      </c>
      <c r="R72" s="37">
        <f>COUNTIF(terzotrim2022_ORARIO!$D$82:$BW$82,"08.28 – 17.28")</f>
        <v>0</v>
      </c>
      <c r="S72" s="37">
        <f>COUNTIF(terzotrim2022_ORARIO!$D$82:$BW$82,"09.00 – 18.00")</f>
        <v>0</v>
      </c>
      <c r="T72" s="37">
        <f>COUNTIF(terzotrim2022_ORARIO!$F$82:$BY$82,"09:30 – 18.30")</f>
        <v>0</v>
      </c>
      <c r="U72" s="37">
        <f>COUNTIF(terzotrim2022_ORARIO!$D$82:$BW$82,"10.28 – 19.28")+COUNTIF(terzotrim2022_ORARIO!$D$82:$BW$82,"11.28 – 19.28")+COUNTIF(terzotrim2022_ORARIO!$D$82:$BW$82,"*09:00 – 13.00*")</f>
        <v>0</v>
      </c>
      <c r="V72" s="37">
        <f>COUNTIF(terzotrim2022_ORARIO!$D$82:$BW$82,"10.28 – 19.28")+COUNTIF(terzotrim2022_ORARIO!$D$82:$BW$82,"11.28 – 19.28")+COUNTIF(terzotrim2022_ORARIO!$D$82:$BW$82,"09.00 – 13.00")</f>
        <v>0</v>
      </c>
      <c r="W72" s="130">
        <f t="shared" si="12"/>
        <v>0</v>
      </c>
      <c r="X72" s="347"/>
      <c r="Y72" s="348"/>
      <c r="Z72" s="348"/>
      <c r="AA72" s="349"/>
    </row>
    <row r="73" spans="1:27" x14ac:dyDescent="0.25">
      <c r="A73" s="45" t="str">
        <f>IF(Nov2022_RICHIESTE_OLD!$A$26&lt;&gt;"",Nov2022_RICHIESTE_OLD!$A$26,"")</f>
        <v>mar</v>
      </c>
      <c r="B73" s="45">
        <f>IF(Nov2022_RICHIESTE_OLD!$B$26&lt;&gt;"",Nov2022_RICHIESTE_OLD!$B$26,"")</f>
        <v>44887</v>
      </c>
      <c r="C73" s="34"/>
      <c r="D73" s="124">
        <f>Regole!$H$13-E73</f>
        <v>30</v>
      </c>
      <c r="E73" s="125">
        <f t="shared" si="16"/>
        <v>0</v>
      </c>
      <c r="F73" s="36">
        <f>COUNTIF(terzotrim2022_ORARIO!$D$83:$BW$83,"*Aspettativa*")</f>
        <v>0</v>
      </c>
      <c r="G73" s="36">
        <f>COUNTIF(terzotrim2022_ORARIO!$D$83:$BW$83,"*Ex-Accordo*")</f>
        <v>0</v>
      </c>
      <c r="H73" s="36">
        <f>COUNTIF(terzotrim2022_ORARIO!$D$83:$BW$83,"*Ferie*")</f>
        <v>0</v>
      </c>
      <c r="I73" s="36">
        <f>COUNTIF(terzotrim2022_ORARIO!$D$83:$BW$83,"Maternit*")</f>
        <v>0</v>
      </c>
      <c r="J73" s="36">
        <f>COUNTIF(terzotrim2022_ORARIO!$D$83:$BW$83,"*Ex-Acc")</f>
        <v>0</v>
      </c>
      <c r="K73" s="36">
        <f>COUNTIF(terzotrim2022_ORARIO!$D$83:$BW$83,"*Ridotto Ferie*")</f>
        <v>0</v>
      </c>
      <c r="L73" s="36">
        <f>COUNTIF(terzotrim2022_ORARIO!$D$83:$BW$83,"*Ridotto Maternit*")</f>
        <v>0</v>
      </c>
      <c r="M73" s="36">
        <f>COUNTIF(terzotrim2022_ORARIO!$D$83:$BW$83,"Esame")</f>
        <v>0</v>
      </c>
      <c r="N73" s="36">
        <f>COUNTIF(terzotrim2022_ORARIO!$D$83:$BW$83,"*Altro*")</f>
        <v>0</v>
      </c>
      <c r="P73" s="45" t="str">
        <f t="shared" si="13"/>
        <v>mar</v>
      </c>
      <c r="Q73" s="45">
        <f t="shared" si="14"/>
        <v>44887</v>
      </c>
      <c r="R73" s="14">
        <f>COUNTIF(terzotrim2022_ORARIO!$D$83:$BW$83,"08.28 – 17.28")</f>
        <v>0</v>
      </c>
      <c r="S73" s="14">
        <f>COUNTIF(terzotrim2022_ORARIO!$D$83:$BW$83,"09.00 – 18.00")</f>
        <v>0</v>
      </c>
      <c r="T73" s="14">
        <f>COUNTIF(terzotrim2022_ORARIO!$F$83:$BY$83,"09:30 – 18.30")</f>
        <v>0</v>
      </c>
      <c r="U73" s="14">
        <f>COUNTIF(terzotrim2022_ORARIO!$D$83:$BW$83,"10.28 – 19.28")+COUNTIF(terzotrim2022_ORARIO!$D$83:$BW$83,"11.28 – 19.28")+COUNTIF(terzotrim2022_ORARIO!$D$83:$BW$83,"*09:00 – 13.00*")</f>
        <v>0</v>
      </c>
      <c r="V73" s="14">
        <f>COUNTIF(terzotrim2022_ORARIO!$D$83:$BW$83,"10.28 – 19.28")+COUNTIF(terzotrim2022_ORARIO!$D$83:$BW$83,"11.28 – 19.28")+COUNTIF(terzotrim2022_ORARIO!$D$83:$BW$83,"09.00 – 13.00")</f>
        <v>0</v>
      </c>
      <c r="W73" s="1">
        <f t="shared" si="12"/>
        <v>0</v>
      </c>
      <c r="X73" s="350"/>
      <c r="Y73" s="351"/>
      <c r="Z73" s="351"/>
      <c r="AA73" s="352"/>
    </row>
    <row r="74" spans="1:27" x14ac:dyDescent="0.25">
      <c r="A74" s="45" t="str">
        <f>IF(Nov2022_RICHIESTE_OLD!$A$27&lt;&gt;"",Nov2022_RICHIESTE_OLD!$A$27,"")</f>
        <v>mer</v>
      </c>
      <c r="B74" s="45">
        <f>IF(Nov2022_RICHIESTE_OLD!$B$27&lt;&gt;"",Nov2022_RICHIESTE_OLD!$B$27,"")</f>
        <v>44888</v>
      </c>
      <c r="C74" s="34"/>
      <c r="D74" s="124">
        <f>Regole!$H$13-E74</f>
        <v>30</v>
      </c>
      <c r="E74" s="125">
        <f t="shared" si="16"/>
        <v>0</v>
      </c>
      <c r="F74" s="36">
        <f>COUNTIF(terzotrim2022_ORARIO!$D$84:$BW$84,"*Aspettativa*")</f>
        <v>0</v>
      </c>
      <c r="G74" s="36">
        <f>COUNTIF(terzotrim2022_ORARIO!$D$84:$BW$84,"*Ex-Accordo*")</f>
        <v>0</v>
      </c>
      <c r="H74" s="36">
        <f>COUNTIF(terzotrim2022_ORARIO!$D$84:$BW$84,"*Ferie*")</f>
        <v>0</v>
      </c>
      <c r="I74" s="36">
        <f>COUNTIF(terzotrim2022_ORARIO!$D$84:$BW$84,"Maternit*")</f>
        <v>0</v>
      </c>
      <c r="J74" s="36">
        <f>COUNTIF(terzotrim2022_ORARIO!$D$84:$BW$84,"*Ex-Acc")</f>
        <v>0</v>
      </c>
      <c r="K74" s="36">
        <f>COUNTIF(terzotrim2022_ORARIO!$D$84:$BW$84,"*Ridotto Ferie*")</f>
        <v>0</v>
      </c>
      <c r="L74" s="36">
        <f>COUNTIF(terzotrim2022_ORARIO!$D$84:$BW$84,"*Ridotto Maternit*")</f>
        <v>0</v>
      </c>
      <c r="M74" s="36">
        <f>COUNTIF(terzotrim2022_ORARIO!$D$84:$BW$84,"Esame")</f>
        <v>0</v>
      </c>
      <c r="N74" s="36">
        <f>COUNTIF(terzotrim2022_ORARIO!$D$84:$BW$84,"*Altro*")</f>
        <v>0</v>
      </c>
      <c r="P74" s="45" t="str">
        <f t="shared" si="13"/>
        <v>mer</v>
      </c>
      <c r="Q74" s="45">
        <f t="shared" si="14"/>
        <v>44888</v>
      </c>
      <c r="R74" s="37">
        <f>COUNTIF(terzotrim2022_ORARIO!$D$84:$BW$84,"08.28 – 17.28")</f>
        <v>0</v>
      </c>
      <c r="S74" s="37">
        <f>COUNTIF(terzotrim2022_ORARIO!$D$84:$BW$84,"09.00 – 18.00")</f>
        <v>0</v>
      </c>
      <c r="T74" s="37">
        <f>COUNTIF(terzotrim2022_ORARIO!$F$84:$BY$84,"09:30 – 18.30")</f>
        <v>0</v>
      </c>
      <c r="U74" s="37">
        <f>COUNTIF(terzotrim2022_ORARIO!$D$84:$BW$84,"10.28 – 19.28")+COUNTIF(terzotrim2022_ORARIO!$D$84:$BW$84,"11.28 – 19.28")+COUNTIF(terzotrim2022_ORARIO!$D$84:$BW$84,"*09:00 – 13.00*")</f>
        <v>0</v>
      </c>
      <c r="V74" s="37">
        <f>COUNTIF(terzotrim2022_ORARIO!$D$84:$BW$84,"10.28 – 19.28")+COUNTIF(terzotrim2022_ORARIO!$D$84:$BW$84,"11.28 – 19.28")+COUNTIF(terzotrim2022_ORARIO!$D$84:$BW$84,"09.00 – 13.00")</f>
        <v>0</v>
      </c>
      <c r="W74" s="130">
        <f t="shared" si="12"/>
        <v>0</v>
      </c>
      <c r="X74" s="350"/>
      <c r="Y74" s="351"/>
      <c r="Z74" s="351"/>
      <c r="AA74" s="352"/>
    </row>
    <row r="75" spans="1:27" x14ac:dyDescent="0.25">
      <c r="A75" s="45" t="str">
        <f>IF(Nov2022_RICHIESTE_OLD!$A$28&lt;&gt;"",Nov2022_RICHIESTE_OLD!$A$28,"")</f>
        <v>gio</v>
      </c>
      <c r="B75" s="45">
        <f>IF(Nov2022_RICHIESTE_OLD!$B$28&lt;&gt;"",Nov2022_RICHIESTE_OLD!$B$28,"")</f>
        <v>44889</v>
      </c>
      <c r="C75" s="34"/>
      <c r="D75" s="124">
        <f>Regole!$H$13-E75</f>
        <v>30</v>
      </c>
      <c r="E75" s="125">
        <f t="shared" si="16"/>
        <v>0</v>
      </c>
      <c r="F75" s="36">
        <f>COUNTIF(terzotrim2022_ORARIO!$D$85:$BW$85,"*Aspettativa*")</f>
        <v>0</v>
      </c>
      <c r="G75" s="36">
        <f>COUNTIF(terzotrim2022_ORARIO!$D$85:$BW$85,"*Ex-Accordo*")</f>
        <v>0</v>
      </c>
      <c r="H75" s="36">
        <f>COUNTIF(terzotrim2022_ORARIO!$D$85:$BW$85,"*Ferie*")</f>
        <v>0</v>
      </c>
      <c r="I75" s="36">
        <f>COUNTIF(terzotrim2022_ORARIO!$D$85:$BW$85,"Maternit*")</f>
        <v>0</v>
      </c>
      <c r="J75" s="36">
        <f>COUNTIF(terzotrim2022_ORARIO!$D$85:$BW$85,"*Ex-Acc")</f>
        <v>0</v>
      </c>
      <c r="K75" s="36">
        <f>COUNTIF(terzotrim2022_ORARIO!$D$85:$BW$85,"*Ridotto Ferie*")</f>
        <v>0</v>
      </c>
      <c r="L75" s="36">
        <f>COUNTIF(terzotrim2022_ORARIO!$D$85:$BW$85,"*Ridotto Maternit*")</f>
        <v>0</v>
      </c>
      <c r="M75" s="36">
        <f>COUNTIF(terzotrim2022_ORARIO!$D$85:$BW$85,"Esame")</f>
        <v>0</v>
      </c>
      <c r="N75" s="36">
        <f>COUNTIF(terzotrim2022_ORARIO!$D$85:$BW$85,"*Altro*")</f>
        <v>0</v>
      </c>
      <c r="P75" s="45" t="str">
        <f t="shared" si="13"/>
        <v>gio</v>
      </c>
      <c r="Q75" s="45">
        <f t="shared" si="14"/>
        <v>44889</v>
      </c>
      <c r="R75" s="14">
        <f>COUNTIF(terzotrim2022_ORARIO!$D$85:$BW$85,"08.28 – 17.28")</f>
        <v>0</v>
      </c>
      <c r="S75" s="14">
        <f>COUNTIF(terzotrim2022_ORARIO!$D$85:$BW$85,"09.00 – 18.00")</f>
        <v>0</v>
      </c>
      <c r="T75" s="14">
        <f>COUNTIF(terzotrim2022_ORARIO!$F$85:$BY$85,"09:30 – 18.30")</f>
        <v>0</v>
      </c>
      <c r="U75" s="14">
        <f>COUNTIF(terzotrim2022_ORARIO!$D$85:$BW$85,"10.28 – 19.28")+COUNTIF(terzotrim2022_ORARIO!$D$85:$BW$85,"11.28 – 19.28")+COUNTIF(terzotrim2022_ORARIO!$D$85:$BW$85,"*09:00 – 13.00*")</f>
        <v>0</v>
      </c>
      <c r="V75" s="14">
        <f>COUNTIF(terzotrim2022_ORARIO!$D$85:$BW$85,"10.28 – 19.28")+COUNTIF(terzotrim2022_ORARIO!$D$85:$BW$85,"11.28 – 19.28")+COUNTIF(terzotrim2022_ORARIO!$D$85:$BW$85,"09.00 – 13.00")</f>
        <v>0</v>
      </c>
      <c r="W75" s="1">
        <f t="shared" si="12"/>
        <v>0</v>
      </c>
      <c r="X75" s="350"/>
      <c r="Y75" s="351"/>
      <c r="Z75" s="351"/>
      <c r="AA75" s="352"/>
    </row>
    <row r="76" spans="1:27" x14ac:dyDescent="0.25">
      <c r="A76" s="45" t="str">
        <f>IF(Nov2022_RICHIESTE_OLD!$A$29&lt;&gt;"",Nov2022_RICHIESTE_OLD!$A$29,"")</f>
        <v>ven</v>
      </c>
      <c r="B76" s="45">
        <f>IF(Nov2022_RICHIESTE_OLD!$B$29&lt;&gt;"",Nov2022_RICHIESTE_OLD!$B$29,"")</f>
        <v>44890</v>
      </c>
      <c r="C76" s="34"/>
      <c r="D76" s="124">
        <f>Regole!$H$13-E76</f>
        <v>30</v>
      </c>
      <c r="E76" s="125">
        <f t="shared" si="16"/>
        <v>0</v>
      </c>
      <c r="F76" s="36">
        <f>COUNTIF(terzotrim2022_ORARIO!$D$86:$BW$86,"*Aspettativa*")</f>
        <v>0</v>
      </c>
      <c r="G76" s="36">
        <f>COUNTIF(terzotrim2022_ORARIO!$D$86:$BW$86,"*Ex-Accordo*")</f>
        <v>0</v>
      </c>
      <c r="H76" s="36">
        <f>COUNTIF(terzotrim2022_ORARIO!$D$86:$BW$86,"*Ferie*")</f>
        <v>0</v>
      </c>
      <c r="I76" s="36">
        <f>COUNTIF(terzotrim2022_ORARIO!$D$86:$BW$86,"Maternit*")</f>
        <v>0</v>
      </c>
      <c r="J76" s="36">
        <f>COUNTIF(terzotrim2022_ORARIO!$D$86:$BW$86,"*Ex-Acc")</f>
        <v>0</v>
      </c>
      <c r="K76" s="36">
        <f>COUNTIF(terzotrim2022_ORARIO!$D$86:$BW$86,"*Ridotto Ferie*")</f>
        <v>0</v>
      </c>
      <c r="L76" s="36">
        <f>COUNTIF(terzotrim2022_ORARIO!$D$86:$BW$86,"*Ridotto Maternit*")</f>
        <v>0</v>
      </c>
      <c r="M76" s="36">
        <f>COUNTIF(terzotrim2022_ORARIO!$D$86:$BW$86,"Esame")</f>
        <v>0</v>
      </c>
      <c r="N76" s="36">
        <f>COUNTIF(terzotrim2022_ORARIO!$D$86:$BW$86,"*Altro*")</f>
        <v>0</v>
      </c>
      <c r="P76" s="45" t="str">
        <f t="shared" si="13"/>
        <v>ven</v>
      </c>
      <c r="Q76" s="45">
        <f t="shared" si="14"/>
        <v>44890</v>
      </c>
      <c r="R76" s="39">
        <f>COUNTIF(terzotrim2022_ORARIO!$D$86:$BW$86,"08.28 – 17.28")</f>
        <v>0</v>
      </c>
      <c r="S76" s="39">
        <f>COUNTIF(terzotrim2022_ORARIO!$D$86:$BW$86,"09.00 – 18.00")</f>
        <v>0</v>
      </c>
      <c r="T76" s="39">
        <f>COUNTIF(terzotrim2022_ORARIO!$F$86:$BY$86,"09:30 – 18.30")</f>
        <v>0</v>
      </c>
      <c r="U76" s="39">
        <f>COUNTIF(terzotrim2022_ORARIO!$D$86:$BW$86,"10.28 – 19.28")+COUNTIF(terzotrim2022_ORARIO!$D$86:$BW$86,"11.28 – 19.28")+COUNTIF(terzotrim2022_ORARIO!$D$86:$BW$86,"*09:00 – 13.00*")</f>
        <v>0</v>
      </c>
      <c r="V76" s="39">
        <f>COUNTIF(terzotrim2022_ORARIO!$D$86:$BW$86,"10.28 – 19.28")+COUNTIF(terzotrim2022_ORARIO!$D$86:$BW$86,"11.28 – 19.28")+COUNTIF(terzotrim2022_ORARIO!$D$86:$BW$86,"09.00 – 13.00")</f>
        <v>0</v>
      </c>
      <c r="W76" s="131">
        <f t="shared" si="12"/>
        <v>0</v>
      </c>
      <c r="X76" s="350"/>
      <c r="Y76" s="351"/>
      <c r="Z76" s="351"/>
      <c r="AA76" s="352"/>
    </row>
    <row r="77" spans="1:27" x14ac:dyDescent="0.25">
      <c r="A77" s="45" t="str">
        <f>IF(Nov2022_RICHIESTE_OLD!$A$30&lt;&gt;"",Nov2022_RICHIESTE_OLD!$A$30,"")</f>
        <v>sab</v>
      </c>
      <c r="B77" s="45">
        <f>IF(Nov2022_RICHIESTE_OLD!$B$30&lt;&gt;"",Nov2022_RICHIESTE_OLD!$B$30,"")</f>
        <v>44891</v>
      </c>
      <c r="C77" s="34"/>
      <c r="D77" s="124">
        <f>Regole!$H$13-E77</f>
        <v>30</v>
      </c>
      <c r="E77" s="125">
        <f t="shared" si="16"/>
        <v>0</v>
      </c>
      <c r="F77" s="36">
        <f>COUNTIF(terzotrim2022_ORARIO!$D$87:$BW$87,"*Aspettativa*")</f>
        <v>0</v>
      </c>
      <c r="G77" s="36">
        <f>COUNTIF(terzotrim2022_ORARIO!$D$87:$BW$87,"*Ex-Accordo*")</f>
        <v>0</v>
      </c>
      <c r="H77" s="36">
        <f>COUNTIF(terzotrim2022_ORARIO!$D$87:$BW$87,"*Ferie*")</f>
        <v>0</v>
      </c>
      <c r="I77" s="36">
        <f>COUNTIF(terzotrim2022_ORARIO!$D$87:$BW$87,"Maternit*")</f>
        <v>0</v>
      </c>
      <c r="J77" s="36">
        <f>COUNTIF(terzotrim2022_ORARIO!$D$87:$BW$87,"*Ex-Acc")</f>
        <v>0</v>
      </c>
      <c r="K77" s="36">
        <f>COUNTIF(terzotrim2022_ORARIO!$D$87:$BW$87,"*Ridotto Ferie*")</f>
        <v>0</v>
      </c>
      <c r="L77" s="36">
        <f>COUNTIF(terzotrim2022_ORARIO!$D$87:$BW$87,"*Ridotto Maternit*")</f>
        <v>0</v>
      </c>
      <c r="M77" s="36">
        <f>COUNTIF(terzotrim2022_ORARIO!$D$87:$BW$87,"Esame")</f>
        <v>0</v>
      </c>
      <c r="N77" s="36">
        <f>COUNTIF(terzotrim2022_ORARIO!$D$87:$BW$87,"*Altro*")</f>
        <v>0</v>
      </c>
      <c r="P77" s="45" t="str">
        <f t="shared" si="13"/>
        <v>sab</v>
      </c>
      <c r="Q77" s="45">
        <f t="shared" si="14"/>
        <v>44891</v>
      </c>
      <c r="R77" s="14">
        <f>COUNTIF(terzotrim2022_ORARIO!$D$87:$BW$87,"08.28 – 17.28")</f>
        <v>0</v>
      </c>
      <c r="S77" s="14">
        <f>COUNTIF(terzotrim2022_ORARIO!$D$87:$BW$87,"09.00 – 18.00")</f>
        <v>0</v>
      </c>
      <c r="T77" s="14">
        <f>COUNTIF(terzotrim2022_ORARIO!$F$87:$BY$87,"09:30 – 18.30")</f>
        <v>0</v>
      </c>
      <c r="U77" s="14">
        <f>COUNTIF(terzotrim2022_ORARIO!$D$87:$BW$87,"10.28 – 19.28")+COUNTIF(terzotrim2022_ORARIO!$D$87:$BW$87,"11.28 – 19.28")+COUNTIF(terzotrim2022_ORARIO!$D$87:$BW$87,"*09:00 – 13.00*")</f>
        <v>0</v>
      </c>
      <c r="V77" s="14">
        <f>COUNTIF(terzotrim2022_ORARIO!$D$87:$BW$87,"10.28 – 19.28")+COUNTIF(terzotrim2022_ORARIO!$D$87:$BW$87,"11.28 – 19.28")+COUNTIF(terzotrim2022_ORARIO!$D$87:$BW$87,"09.00 – 13.00")</f>
        <v>0</v>
      </c>
      <c r="W77" s="1">
        <f t="shared" si="12"/>
        <v>0</v>
      </c>
      <c r="X77" s="350"/>
      <c r="Y77" s="351"/>
      <c r="Z77" s="351"/>
      <c r="AA77" s="352"/>
    </row>
    <row r="78" spans="1:27" x14ac:dyDescent="0.25">
      <c r="A78" s="26" t="str">
        <f>IF(Nov2022_RICHIESTE_OLD!$A$31&lt;&gt;"",Nov2022_RICHIESTE_OLD!$A$31,"")</f>
        <v/>
      </c>
      <c r="B78" s="135">
        <f>IF(Nov2022_RICHIESTE_OLD!$B$31&lt;&gt;"",Nov2022_RICHIESTE_OLD!$B$31,"")</f>
        <v>44892</v>
      </c>
      <c r="C78" s="40" t="s">
        <v>40</v>
      </c>
      <c r="D78" s="124">
        <f>Regole!$H$13-E78</f>
        <v>30</v>
      </c>
      <c r="E78" s="125">
        <f t="shared" si="16"/>
        <v>0</v>
      </c>
      <c r="F78" s="36">
        <f>COUNTIF(terzotrim2022_ORARIO!$C$88:$BW$88,"*Aspettativa*")</f>
        <v>0</v>
      </c>
      <c r="G78" s="36">
        <f>COUNTIF(terzotrim2022_ORARIO!$C$88:$BW$88,"*Ex-Accordo*")</f>
        <v>0</v>
      </c>
      <c r="H78" s="36">
        <f>COUNTIF(terzotrim2022_ORARIO!$C$88:$BW$88,"*Ferie*")</f>
        <v>0</v>
      </c>
      <c r="I78" s="36">
        <f>COUNTIF(terzotrim2022_ORARIO!$C$88:$BW$88,"Maternit*")</f>
        <v>0</v>
      </c>
      <c r="J78" s="36">
        <f>COUNTIF(terzotrim2022_ORARIO!$C$88:$BW$88,"*Ex-Acc")</f>
        <v>0</v>
      </c>
      <c r="K78" s="36">
        <f>COUNTIF(terzotrim2022_ORARIO!$C$88:$BW$88,"*Ridotto Ferie*")</f>
        <v>0</v>
      </c>
      <c r="L78" s="36">
        <f>COUNTIF(terzotrim2022_ORARIO!$C$88:$BW$88,"*Ridotto Maternit*")</f>
        <v>0</v>
      </c>
      <c r="M78" s="36">
        <f>COUNTIF(terzotrim2022_ORARIO!$C$88:$BW$88,"Esame")</f>
        <v>0</v>
      </c>
      <c r="N78" s="36">
        <f>COUNTIF(terzotrim2022_ORARIO!$C$88:$BW$88,"*Altro*")</f>
        <v>0</v>
      </c>
      <c r="P78" s="26" t="str">
        <f t="shared" si="13"/>
        <v xml:space="preserve"> </v>
      </c>
      <c r="Q78" s="135">
        <f t="shared" si="14"/>
        <v>44892</v>
      </c>
      <c r="R78" s="37">
        <f>COUNTIF(terzotrim2022_ORARIO!$C$88:$BW$88,"08.28 – 17.28")</f>
        <v>0</v>
      </c>
      <c r="S78" s="37">
        <f>COUNTIF(terzotrim2022_ORARIO!$C$88:$BW$88,"09.00 – 18.00")</f>
        <v>0</v>
      </c>
      <c r="T78" s="37">
        <f>COUNTIF(terzotrim2022_ORARIO!$F$88:$BY$88,"09:30 – 18.30")</f>
        <v>0</v>
      </c>
      <c r="U78" s="37">
        <f>COUNTIF(terzotrim2022_ORARIO!$C$88:$BW$88,"10.28 – 19.28")+COUNTIF(terzotrim2022_ORARIO!$C$88:$BW$88,"11.28 – 19.28")+COUNTIF(terzotrim2022_ORARIO!$C$88:$BW$88,"*09:00 – 13.00*")</f>
        <v>0</v>
      </c>
      <c r="V78" s="37">
        <f>COUNTIF(terzotrim2022_ORARIO!$C$88:$BW$88,"10.28 – 19.28")+COUNTIF(terzotrim2022_ORARIO!$C$88:$BW$88,"11.28 – 19.28")+COUNTIF(terzotrim2022_ORARIO!$C$88:$BW$88,"09.00 – 13.00")</f>
        <v>0</v>
      </c>
      <c r="W78" s="130">
        <f t="shared" si="12"/>
        <v>0</v>
      </c>
      <c r="X78" s="353"/>
      <c r="Y78" s="354"/>
      <c r="Z78" s="354"/>
      <c r="AA78" s="355"/>
    </row>
    <row r="79" spans="1:27" x14ac:dyDescent="0.25">
      <c r="B79" t="e">
        <f>IF(#REF!&lt;&gt;"",#REF!,"")</f>
        <v>#REF!</v>
      </c>
      <c r="C79" s="27"/>
      <c r="D79" s="123"/>
      <c r="E79" s="122"/>
      <c r="P79" t="str">
        <f t="shared" si="13"/>
        <v xml:space="preserve"> </v>
      </c>
      <c r="Q79" t="e">
        <f t="shared" si="14"/>
        <v>#REF!</v>
      </c>
      <c r="W79" s="165"/>
    </row>
    <row r="80" spans="1:27" x14ac:dyDescent="0.25">
      <c r="A80" t="e">
        <f>IF(#REF!&lt;&gt;"",#REF!,"")</f>
        <v>#REF!</v>
      </c>
      <c r="B80" t="e">
        <f>IF(#REF!&lt;&gt;"",#REF!,"")</f>
        <v>#REF!</v>
      </c>
      <c r="D80" s="123"/>
      <c r="E80" s="122"/>
      <c r="P80" t="e">
        <f t="shared" si="13"/>
        <v>#REF!</v>
      </c>
      <c r="Q80" t="e">
        <f t="shared" si="14"/>
        <v>#REF!</v>
      </c>
      <c r="W80" s="165"/>
      <c r="X80" s="133">
        <f>COUNTIF(terzotrim2022_ORARIO!$C$91:$BW$91,"12:30")</f>
        <v>0</v>
      </c>
      <c r="Y80" s="134">
        <f>COUNTIF(terzotrim2022_ORARIO!$C$68:$BW$68,"13:00")</f>
        <v>0</v>
      </c>
      <c r="Z80" s="132">
        <f>COUNTIF(terzotrim2022_ORARIO!$C$91:$BW$91,"13:30")</f>
        <v>0</v>
      </c>
      <c r="AA80" s="73">
        <f>COUNTIF(terzotrim2022_ORARIO!$C$91:$BW$91,"-")</f>
        <v>40</v>
      </c>
    </row>
    <row r="81" spans="1:27" x14ac:dyDescent="0.25">
      <c r="A81" s="45"/>
      <c r="B81" s="45"/>
      <c r="C81" s="33"/>
      <c r="D81" s="124">
        <f>Regole!$H$13-E81</f>
        <v>30</v>
      </c>
      <c r="E81" s="125">
        <f t="shared" ref="E81:E87" si="17">SUM(F81:N81)</f>
        <v>0</v>
      </c>
      <c r="F81" s="36">
        <f>COUNTIF(terzotrim2022_ORARIO!$D$92:$BW$92,"*Aspettativa*")</f>
        <v>0</v>
      </c>
      <c r="G81" s="36">
        <f>COUNTIF(terzotrim2022_ORARIO!$D$92:$BW$92,"*Ex-Accordo*")</f>
        <v>0</v>
      </c>
      <c r="H81" s="36">
        <f>COUNTIF(terzotrim2022_ORARIO!$D$92:$BW$92,"*Ferie*")</f>
        <v>0</v>
      </c>
      <c r="I81" s="36">
        <f>COUNTIF(terzotrim2022_ORARIO!$D$92:$BW$92,"Maternit*")</f>
        <v>0</v>
      </c>
      <c r="J81" s="36">
        <f>COUNTIF(terzotrim2022_ORARIO!$D$92:$BW$92,"*Ex-Acc")</f>
        <v>0</v>
      </c>
      <c r="K81" s="36">
        <f>COUNTIF(terzotrim2022_ORARIO!$D$92:$BW$92,"*Ridotto Ferie*")</f>
        <v>0</v>
      </c>
      <c r="L81" s="36">
        <f>COUNTIF(terzotrim2022_ORARIO!$D$92:$BW$92,"*Ridotto Maternit*")</f>
        <v>0</v>
      </c>
      <c r="M81" s="36">
        <f>COUNTIF(terzotrim2022_ORARIO!$D$92:$BW$92,"Esame")</f>
        <v>0</v>
      </c>
      <c r="N81" s="36">
        <f>COUNTIF(terzotrim2022_ORARIO!$D$92:$BW$92,"*Altro*")</f>
        <v>0</v>
      </c>
      <c r="P81" s="45" t="str">
        <f t="shared" si="13"/>
        <v xml:space="preserve"> </v>
      </c>
      <c r="Q81" s="45" t="str">
        <f t="shared" si="14"/>
        <v xml:space="preserve"> </v>
      </c>
      <c r="R81" s="37">
        <f>COUNTIF(terzotrim2022_ORARIO!$D$92:$BW$92,"08.30 – 17.30")</f>
        <v>0</v>
      </c>
      <c r="S81" s="37">
        <f>COUNTIF(terzotrim2022_ORARIO!$D$92:$BW$92,"09.00 – 18.00")</f>
        <v>0</v>
      </c>
      <c r="T81" s="37">
        <f>COUNTIF(terzotrim2022_ORARIO!$F$92:$BY$92,"09:30 – 18.30")</f>
        <v>0</v>
      </c>
      <c r="U81" s="37">
        <f>COUNTIF(terzotrim2022_ORARIO!$D$92:$BW$92,"*09.30 – 18.30*")+COUNTIF(terzotrim2022_ORARIO!$D$92:$BW$92,"10.30 – 18.30*")+COUNTIF(terzotrim2022_ORARIO!$D$92:$BW$92,"*09:00 – 13.00*")</f>
        <v>0</v>
      </c>
      <c r="V81" s="37">
        <f>COUNTIF(terzotrim2022_ORARIO!$D$92:$BW$92,"10.30 – 19.30")+COUNTIF(terzotrim2022_ORARIO!$D$92:$BW$92,"11.30 – 19.30")+COUNTIF(terzotrim2022_ORARIO!$D$92:$BW$92,"09.00 – 13.00")</f>
        <v>0</v>
      </c>
      <c r="W81" s="130">
        <f t="shared" si="12"/>
        <v>0</v>
      </c>
      <c r="X81" s="347"/>
      <c r="Y81" s="348"/>
      <c r="Z81" s="348"/>
      <c r="AA81" s="349"/>
    </row>
    <row r="82" spans="1:27" x14ac:dyDescent="0.25">
      <c r="A82" s="45"/>
      <c r="B82" s="45"/>
      <c r="C82" s="34"/>
      <c r="D82" s="124">
        <f>Regole!$H$13-E82</f>
        <v>30</v>
      </c>
      <c r="E82" s="125">
        <f t="shared" si="17"/>
        <v>0</v>
      </c>
      <c r="F82" s="36">
        <f>COUNTIF(terzotrim2022_ORARIO!$D$93:$BW$93,"*Aspettativa*")</f>
        <v>0</v>
      </c>
      <c r="G82" s="36">
        <f>COUNTIF(terzotrim2022_ORARIO!$D$93:$BW$93,"*Ex-Accordo*")</f>
        <v>0</v>
      </c>
      <c r="H82" s="36">
        <f>COUNTIF(terzotrim2022_ORARIO!$D$93:$BW$93,"*Ferie*")</f>
        <v>0</v>
      </c>
      <c r="I82" s="36">
        <f>COUNTIF(terzotrim2022_ORARIO!$D$93:$BW$93,"Maternit*")</f>
        <v>0</v>
      </c>
      <c r="J82" s="36">
        <f>COUNTIF(terzotrim2022_ORARIO!$D$93:$BW$93,"*Ex-Acc")</f>
        <v>0</v>
      </c>
      <c r="K82" s="36">
        <f>COUNTIF(terzotrim2022_ORARIO!$D$93:$BW$93,"*Ridotto Ferie*")</f>
        <v>0</v>
      </c>
      <c r="L82" s="36">
        <f>COUNTIF(terzotrim2022_ORARIO!$D$93:$BW$93,"*Ridotto Maternit*")</f>
        <v>0</v>
      </c>
      <c r="M82" s="36">
        <f>COUNTIF(terzotrim2022_ORARIO!$D$93:$BW$93,"Esame")</f>
        <v>0</v>
      </c>
      <c r="N82" s="36">
        <f>COUNTIF(terzotrim2022_ORARIO!$D$93:$BW$93,"*Altro*")</f>
        <v>0</v>
      </c>
      <c r="P82" s="45" t="str">
        <f t="shared" si="13"/>
        <v xml:space="preserve"> </v>
      </c>
      <c r="Q82" s="45" t="str">
        <f t="shared" si="14"/>
        <v xml:space="preserve"> </v>
      </c>
      <c r="R82" s="14">
        <f>COUNTIF(terzotrim2022_ORARIO!$D$93:$BW$93,"08.30 – 17.30")</f>
        <v>0</v>
      </c>
      <c r="S82" s="14">
        <f>COUNTIF(terzotrim2022_ORARIO!$D$93:$BW$93,"09.00 – 18.00")</f>
        <v>0</v>
      </c>
      <c r="T82" s="14">
        <f>COUNTIF(terzotrim2022_ORARIO!$F$93:$BY$93,"09:30 – 18.30")</f>
        <v>0</v>
      </c>
      <c r="U82" s="14">
        <f>COUNTIF(terzotrim2022_ORARIO!$D$93:$BW$93,"*09.30 – 18.30*")+COUNTIF(terzotrim2022_ORARIO!$D$93:$BW$93,"10.30 – 18.30*")+COUNTIF(terzotrim2022_ORARIO!$D$93:$BW$93,"*09:00 – 13.00*")</f>
        <v>0</v>
      </c>
      <c r="V82" s="14">
        <f>COUNTIF(terzotrim2022_ORARIO!$D$93:$BW$93,"10.30 – 19.30")+COUNTIF(terzotrim2022_ORARIO!$D$93:$BW$93,"11.30 – 19.30")+COUNTIF(terzotrim2022_ORARIO!$D$93:$BW$93,"09.00 – 13.00")</f>
        <v>0</v>
      </c>
      <c r="W82" s="1">
        <f t="shared" si="12"/>
        <v>0</v>
      </c>
      <c r="X82" s="350"/>
      <c r="Y82" s="351"/>
      <c r="Z82" s="351"/>
      <c r="AA82" s="352"/>
    </row>
    <row r="83" spans="1:27" x14ac:dyDescent="0.25">
      <c r="A83" s="45"/>
      <c r="B83" s="45"/>
      <c r="C83" s="34"/>
      <c r="D83" s="124">
        <f>Regole!$H$13-E83</f>
        <v>30</v>
      </c>
      <c r="E83" s="125">
        <f t="shared" si="17"/>
        <v>0</v>
      </c>
      <c r="F83" s="36">
        <f>COUNTIF(terzotrim2022_ORARIO!$D$94:$BW$94,"*Aspettativa*")</f>
        <v>0</v>
      </c>
      <c r="G83" s="36">
        <f>COUNTIF(terzotrim2022_ORARIO!$D$94:$BW$94,"*Ex-Accordo*")</f>
        <v>0</v>
      </c>
      <c r="H83" s="36">
        <f>COUNTIF(terzotrim2022_ORARIO!$D$94:$BW$94,"*Ferie*")</f>
        <v>0</v>
      </c>
      <c r="I83" s="36">
        <f>COUNTIF(terzotrim2022_ORARIO!$D$94:$BW$94,"Maternit*")</f>
        <v>0</v>
      </c>
      <c r="J83" s="36">
        <f>COUNTIF(terzotrim2022_ORARIO!$D$94:$BW$94,"*Ex-Acc")</f>
        <v>0</v>
      </c>
      <c r="K83" s="36">
        <f>COUNTIF(terzotrim2022_ORARIO!$D$94:$BW$94,"*Ridotto Ferie*")</f>
        <v>0</v>
      </c>
      <c r="L83" s="36">
        <f>COUNTIF(terzotrim2022_ORARIO!$D$94:$BW$94,"*Ridotto Maternit*")</f>
        <v>0</v>
      </c>
      <c r="M83" s="36">
        <f>COUNTIF(terzotrim2022_ORARIO!$D$94:$BW$94,"Esame")</f>
        <v>0</v>
      </c>
      <c r="N83" s="36">
        <f>COUNTIF(terzotrim2022_ORARIO!$D$94:$BW$94,"*Altro*")</f>
        <v>0</v>
      </c>
      <c r="P83" s="45" t="str">
        <f t="shared" si="13"/>
        <v xml:space="preserve"> </v>
      </c>
      <c r="Q83" s="45" t="str">
        <f t="shared" si="14"/>
        <v xml:space="preserve"> </v>
      </c>
      <c r="R83" s="37">
        <f>COUNTIF(terzotrim2022_ORARIO!$D$94:$BW$94,"08.30 – 17.30")</f>
        <v>0</v>
      </c>
      <c r="S83" s="37">
        <f>COUNTIF(terzotrim2022_ORARIO!$D$94:$BW$94,"09.00 – 18.00")</f>
        <v>0</v>
      </c>
      <c r="T83" s="37">
        <f>COUNTIF(terzotrim2022_ORARIO!$F$94:$BY$94,"09:30 – 18.30")</f>
        <v>0</v>
      </c>
      <c r="U83" s="37">
        <f>COUNTIF(terzotrim2022_ORARIO!$D$94:$BW$94,"*09.30 – 18.30*")+COUNTIF(terzotrim2022_ORARIO!$D$94:$BW$94,"10.30 – 18.30*")+COUNTIF(terzotrim2022_ORARIO!$D$94:$BW$94,"*09:00 – 13.00*")</f>
        <v>0</v>
      </c>
      <c r="V83" s="37">
        <f>COUNTIF(terzotrim2022_ORARIO!$D$94:$BW$94,"10.30 – 19.30")+COUNTIF(terzotrim2022_ORARIO!$D$94:$BW$94,"11.30 – 19.30")+COUNTIF(terzotrim2022_ORARIO!$D$94:$BW$94,"09.00 – 13.00")</f>
        <v>0</v>
      </c>
      <c r="W83" s="130">
        <f t="shared" si="12"/>
        <v>0</v>
      </c>
      <c r="X83" s="350"/>
      <c r="Y83" s="351"/>
      <c r="Z83" s="351"/>
      <c r="AA83" s="352"/>
    </row>
    <row r="84" spans="1:27" x14ac:dyDescent="0.25">
      <c r="A84" s="45"/>
      <c r="B84" s="45"/>
      <c r="C84" s="34"/>
      <c r="D84" s="124">
        <f>Regole!$H$13-E84</f>
        <v>30</v>
      </c>
      <c r="E84" s="125">
        <f t="shared" si="17"/>
        <v>0</v>
      </c>
      <c r="F84" s="36">
        <f>COUNTIF(terzotrim2022_ORARIO!$D$95:$BW$95,"*Aspettativa*")</f>
        <v>0</v>
      </c>
      <c r="G84" s="36">
        <f>COUNTIF(terzotrim2022_ORARIO!$D$95:$BW$95,"*Ex-Accordo*")</f>
        <v>0</v>
      </c>
      <c r="H84" s="36">
        <f>COUNTIF(terzotrim2022_ORARIO!$D$95:$BW$95,"*Ferie*")</f>
        <v>0</v>
      </c>
      <c r="I84" s="36">
        <f>COUNTIF(terzotrim2022_ORARIO!$D$95:$BW$95,"Maternit*")</f>
        <v>0</v>
      </c>
      <c r="J84" s="36">
        <f>COUNTIF(terzotrim2022_ORARIO!$D$95:$BW$95,"*Ex-Acc")</f>
        <v>0</v>
      </c>
      <c r="K84" s="36">
        <f>COUNTIF(terzotrim2022_ORARIO!$D$95:$BW$95,"*Ridotto Ferie*")</f>
        <v>0</v>
      </c>
      <c r="L84" s="36">
        <f>COUNTIF(terzotrim2022_ORARIO!$D$95:$BW$95,"*Ridotto Maternit*")</f>
        <v>0</v>
      </c>
      <c r="M84" s="36">
        <f>COUNTIF(terzotrim2022_ORARIO!$D$95:$BW$95,"Esame")</f>
        <v>0</v>
      </c>
      <c r="N84" s="36">
        <f>COUNTIF(terzotrim2022_ORARIO!$D$95:$BW$95,"*Altro*")</f>
        <v>0</v>
      </c>
      <c r="P84" s="45" t="str">
        <f t="shared" si="13"/>
        <v xml:space="preserve"> </v>
      </c>
      <c r="Q84" s="45" t="str">
        <f t="shared" si="14"/>
        <v xml:space="preserve"> </v>
      </c>
      <c r="R84" s="14">
        <f>COUNTIF(terzotrim2022_ORARIO!$D$92:$BW$92,"08.30 – 17.30")</f>
        <v>0</v>
      </c>
      <c r="S84" s="14">
        <f>COUNTIF(terzotrim2022_ORARIO!$D$92:$BW$92,"09.00 – 18.00")</f>
        <v>0</v>
      </c>
      <c r="T84" s="14">
        <f>COUNTIF(terzotrim2022_ORARIO!$F$92:$BY$92,"09:30 – 18.30")</f>
        <v>0</v>
      </c>
      <c r="U84" s="14">
        <f>COUNTIF(terzotrim2022_ORARIO!$D$92:$BW$92,"*09.30 – 18.30*")+COUNTIF(terzotrim2022_ORARIO!$D$92:$BW$92,"10.30 – 18.30*")+COUNTIF(terzotrim2022_ORARIO!$D$92:$BW$92,"*09:00 – 13.00*")</f>
        <v>0</v>
      </c>
      <c r="V84" s="14">
        <f>COUNTIF(terzotrim2022_ORARIO!$D$92:$BW$92,"10.30 – 19.30")+COUNTIF(terzotrim2022_ORARIO!$D$92:$BW$92,"11.30 – 19.30")+COUNTIF(terzotrim2022_ORARIO!$D$92:$BW$92,"09.00 – 13.00")</f>
        <v>0</v>
      </c>
      <c r="W84" s="1">
        <f t="shared" si="12"/>
        <v>0</v>
      </c>
      <c r="X84" s="350"/>
      <c r="Y84" s="351"/>
      <c r="Z84" s="351"/>
      <c r="AA84" s="352"/>
    </row>
    <row r="85" spans="1:27" x14ac:dyDescent="0.25">
      <c r="A85" s="45"/>
      <c r="B85" s="45"/>
      <c r="C85" s="34"/>
      <c r="D85" s="124">
        <f>Regole!$H$13-E85</f>
        <v>30</v>
      </c>
      <c r="E85" s="125">
        <f t="shared" si="17"/>
        <v>0</v>
      </c>
      <c r="F85" s="36">
        <f>COUNTIF(terzotrim2022_ORARIO!$D$96:$BW$96,"*Aspettativa*")</f>
        <v>0</v>
      </c>
      <c r="G85" s="36">
        <f>COUNTIF(terzotrim2022_ORARIO!$D$96:$BW$96,"*Ex-Accordo*")</f>
        <v>0</v>
      </c>
      <c r="H85" s="36">
        <f>COUNTIF(terzotrim2022_ORARIO!$D$96:$BW$96,"*Ferie*")</f>
        <v>0</v>
      </c>
      <c r="I85" s="36">
        <f>COUNTIF(terzotrim2022_ORARIO!$D$96:$BW$96,"Maternit*")</f>
        <v>0</v>
      </c>
      <c r="J85" s="36">
        <f>COUNTIF(terzotrim2022_ORARIO!$D$96:$BW$96,"*Ex-Acc")</f>
        <v>0</v>
      </c>
      <c r="K85" s="36">
        <f>COUNTIF(terzotrim2022_ORARIO!$D$96:$BW$96,"*Ridotto Ferie*")</f>
        <v>0</v>
      </c>
      <c r="L85" s="36">
        <f>COUNTIF(terzotrim2022_ORARIO!$D$96:$BW$96,"*Ridotto Maternit*")</f>
        <v>0</v>
      </c>
      <c r="M85" s="36">
        <f>COUNTIF(terzotrim2022_ORARIO!$D$96:$BW$96,"Esame")</f>
        <v>0</v>
      </c>
      <c r="N85" s="36">
        <f>COUNTIF(terzotrim2022_ORARIO!$D$96:$BW$96,"*Altro*")</f>
        <v>0</v>
      </c>
      <c r="P85" s="45" t="str">
        <f t="shared" si="13"/>
        <v xml:space="preserve"> </v>
      </c>
      <c r="Q85" s="45" t="str">
        <f t="shared" si="14"/>
        <v xml:space="preserve"> </v>
      </c>
      <c r="R85" s="39">
        <f>COUNTIF(terzotrim2022_ORARIO!$D$93:$BW$93,"08.30 – 17.30")</f>
        <v>0</v>
      </c>
      <c r="S85" s="39">
        <f>COUNTIF(terzotrim2022_ORARIO!$D$93:$BW$93,"09.00 – 18.00")</f>
        <v>0</v>
      </c>
      <c r="T85" s="39">
        <f>COUNTIF(terzotrim2022_ORARIO!$F$93:$BY$93,"09:30 – 18.30")</f>
        <v>0</v>
      </c>
      <c r="U85" s="39">
        <f>COUNTIF(terzotrim2022_ORARIO!$D$93:$BW$93,"*09.30 – 18.30*")+COUNTIF(terzotrim2022_ORARIO!$D$93:$BW$93,"10.30 – 18.30*")+COUNTIF(terzotrim2022_ORARIO!$D$93:$BW$93,"*09:00 – 13.00*")</f>
        <v>0</v>
      </c>
      <c r="V85" s="39">
        <f>COUNTIF(terzotrim2022_ORARIO!$D$93:$BW$93,"10.30 – 19.30")+COUNTIF(terzotrim2022_ORARIO!$D$93:$BW$93,"11.30 – 19.30")+COUNTIF(terzotrim2022_ORARIO!$D$93:$BW$93,"09.00 – 13.00")</f>
        <v>0</v>
      </c>
      <c r="W85" s="131">
        <f t="shared" si="12"/>
        <v>0</v>
      </c>
      <c r="X85" s="350"/>
      <c r="Y85" s="351"/>
      <c r="Z85" s="351"/>
      <c r="AA85" s="352"/>
    </row>
    <row r="86" spans="1:27" x14ac:dyDescent="0.25">
      <c r="A86" s="45"/>
      <c r="B86" s="45"/>
      <c r="C86" s="34"/>
      <c r="D86" s="124">
        <f>Regole!$H$13-E86</f>
        <v>30</v>
      </c>
      <c r="E86" s="125">
        <f t="shared" si="17"/>
        <v>0</v>
      </c>
      <c r="F86" s="36">
        <f>COUNTIF(terzotrim2022_ORARIO!$D$97:$BW$97,"*Aspettativa*")</f>
        <v>0</v>
      </c>
      <c r="G86" s="36">
        <f>COUNTIF(terzotrim2022_ORARIO!$D$97:$BW$97,"*Ex-Accordo*")</f>
        <v>0</v>
      </c>
      <c r="H86" s="36">
        <f>COUNTIF(terzotrim2022_ORARIO!$D$97:$BW$97,"*Ferie*")</f>
        <v>0</v>
      </c>
      <c r="I86" s="36">
        <f>COUNTIF(terzotrim2022_ORARIO!$D$97:$BW$97,"Maternit*")</f>
        <v>0</v>
      </c>
      <c r="J86" s="36">
        <f>COUNTIF(terzotrim2022_ORARIO!$D$97:$BW$97,"*Ex-Acc")</f>
        <v>0</v>
      </c>
      <c r="K86" s="36">
        <f>COUNTIF(terzotrim2022_ORARIO!$D$97:$BW$97,"*Ridotto Ferie*")</f>
        <v>0</v>
      </c>
      <c r="L86" s="36">
        <f>COUNTIF(terzotrim2022_ORARIO!$D$97:$BW$97,"*Ridotto Maternit*")</f>
        <v>0</v>
      </c>
      <c r="M86" s="36">
        <f>COUNTIF(terzotrim2022_ORARIO!$D$97:$BW$97,"Esame")</f>
        <v>0</v>
      </c>
      <c r="N86" s="36">
        <f>COUNTIF(terzotrim2022_ORARIO!$D$97:$BW$97,"*Altro*")</f>
        <v>0</v>
      </c>
      <c r="P86" s="45" t="str">
        <f t="shared" si="13"/>
        <v xml:space="preserve"> </v>
      </c>
      <c r="Q86" s="45" t="str">
        <f t="shared" si="14"/>
        <v xml:space="preserve"> </v>
      </c>
      <c r="R86" s="14">
        <f>COUNTIF(terzotrim2022_ORARIO!$D$94:$BW$94,"08.30 – 17.30")</f>
        <v>0</v>
      </c>
      <c r="S86" s="14">
        <f>COUNTIF(terzotrim2022_ORARIO!$D$94:$BW$94,"09.00 – 18.00")</f>
        <v>0</v>
      </c>
      <c r="T86" s="14">
        <f>COUNTIF(terzotrim2022_ORARIO!$F$94:$BY$94,"09:30 – 18.30")</f>
        <v>0</v>
      </c>
      <c r="U86" s="14">
        <f>COUNTIF(terzotrim2022_ORARIO!$D$94:$BW$94,"*09.30 – 18.30*")+COUNTIF(terzotrim2022_ORARIO!$D$94:$BW$94,"10.30 – 18.30*")+COUNTIF(terzotrim2022_ORARIO!$D$94:$BW$94,"*09:00 – 13.00*")</f>
        <v>0</v>
      </c>
      <c r="V86" s="14">
        <f>COUNTIF(terzotrim2022_ORARIO!$D$94:$BW$94,"10.30 – 19.30")+COUNTIF(terzotrim2022_ORARIO!$D$94:$BW$94,"11.30 – 19.30")+COUNTIF(terzotrim2022_ORARIO!$D$94:$BW$94,"09.00 – 13.00")</f>
        <v>0</v>
      </c>
      <c r="W86" s="1">
        <f t="shared" si="12"/>
        <v>0</v>
      </c>
      <c r="X86" s="350"/>
      <c r="Y86" s="351"/>
      <c r="Z86" s="351"/>
      <c r="AA86" s="352"/>
    </row>
    <row r="87" spans="1:27" x14ac:dyDescent="0.25">
      <c r="A87" s="26" t="e">
        <f>IF(#REF!&lt;&gt;"",#REF!,"")</f>
        <v>#REF!</v>
      </c>
      <c r="B87" s="135"/>
      <c r="C87" s="40" t="s">
        <v>40</v>
      </c>
      <c r="D87" s="124">
        <f>Regole!$H$13-E87</f>
        <v>30</v>
      </c>
      <c r="E87" s="125">
        <f t="shared" si="17"/>
        <v>0</v>
      </c>
      <c r="F87" s="36">
        <f>COUNTIF(terzotrim2022_ORARIO!$C$98:$BW$98,"*Aspettativa*")</f>
        <v>0</v>
      </c>
      <c r="G87" s="36">
        <f>COUNTIF(terzotrim2022_ORARIO!$C$98:$BW$98,"*Ex-Accordo*")</f>
        <v>0</v>
      </c>
      <c r="H87" s="36">
        <f>COUNTIF(terzotrim2022_ORARIO!$C$98:$BW$98,"*Ferie*")</f>
        <v>0</v>
      </c>
      <c r="I87" s="36">
        <f>COUNTIF(terzotrim2022_ORARIO!$C$98:$BW$98,"Maternit*")</f>
        <v>0</v>
      </c>
      <c r="J87" s="36">
        <f>COUNTIF(terzotrim2022_ORARIO!$C$98:$BW$98,"*Ex-Acc")</f>
        <v>0</v>
      </c>
      <c r="K87" s="36">
        <f>COUNTIF(terzotrim2022_ORARIO!$C$98:$BW$98,"*Ridotto Ferie*")</f>
        <v>0</v>
      </c>
      <c r="L87" s="36">
        <f>COUNTIF(terzotrim2022_ORARIO!$C$98:$BW$98,"*Ridotto Maternit*")</f>
        <v>0</v>
      </c>
      <c r="M87" s="36">
        <f>COUNTIF(terzotrim2022_ORARIO!$C$98:$BW$98,"Esame")</f>
        <v>0</v>
      </c>
      <c r="N87" s="36">
        <f>COUNTIF(terzotrim2022_ORARIO!$C$98:$BW$98,"*Altro*")</f>
        <v>0</v>
      </c>
      <c r="P87" s="26" t="e">
        <f t="shared" si="13"/>
        <v>#REF!</v>
      </c>
      <c r="Q87" s="135" t="str">
        <f t="shared" si="14"/>
        <v xml:space="preserve"> </v>
      </c>
      <c r="R87" s="37">
        <f>COUNTIF(terzotrim2022_ORARIO!$D$92:$BW$92,"08.30 – 17.30")</f>
        <v>0</v>
      </c>
      <c r="S87" s="37">
        <f>COUNTIF(terzotrim2022_ORARIO!$D$92:$BW$92,"09.00 – 18.00")</f>
        <v>0</v>
      </c>
      <c r="T87" s="37">
        <f>COUNTIF(terzotrim2022_ORARIO!$F$92:$BY$92,"09:30 – 18.30")</f>
        <v>0</v>
      </c>
      <c r="U87" s="37">
        <f>COUNTIF(terzotrim2022_ORARIO!$D$92:$BW$92,"*09.30 – 18.30*")+COUNTIF(terzotrim2022_ORARIO!$D$92:$BW$92,"10.30 – 18.30*")+COUNTIF(terzotrim2022_ORARIO!$D$92:$BW$92,"*09:00 – 13.00*")</f>
        <v>0</v>
      </c>
      <c r="V87" s="37">
        <f>COUNTIF(terzotrim2022_ORARIO!$D$92:$BW$92,"10.30 – 19.30")+COUNTIF(terzotrim2022_ORARIO!$D$92:$BW$92,"11.30 – 19.30")+COUNTIF(terzotrim2022_ORARIO!$D$92:$BW$92,"09.00 – 13.00")</f>
        <v>0</v>
      </c>
      <c r="W87" s="130">
        <f t="shared" si="12"/>
        <v>0</v>
      </c>
      <c r="X87" s="353"/>
      <c r="Y87" s="354"/>
      <c r="Z87" s="354"/>
      <c r="AA87" s="355"/>
    </row>
    <row r="88" spans="1:27" x14ac:dyDescent="0.25">
      <c r="B88" t="e">
        <f>IF(#REF!&lt;&gt;"",#REF!,"")</f>
        <v>#REF!</v>
      </c>
      <c r="C88" s="27"/>
      <c r="D88" s="123"/>
      <c r="E88" s="122"/>
      <c r="P88" t="str">
        <f t="shared" si="13"/>
        <v xml:space="preserve"> </v>
      </c>
      <c r="Q88" t="e">
        <f t="shared" si="14"/>
        <v>#REF!</v>
      </c>
      <c r="W88" s="165"/>
    </row>
    <row r="89" spans="1:27" x14ac:dyDescent="0.25">
      <c r="A89" t="e">
        <f>IF(#REF!&lt;&gt;"",#REF!,"")</f>
        <v>#REF!</v>
      </c>
      <c r="B89" t="e">
        <f>IF(#REF!&lt;&gt;"",#REF!,"")</f>
        <v>#REF!</v>
      </c>
      <c r="D89" s="123"/>
      <c r="E89" s="122"/>
      <c r="P89" t="e">
        <f t="shared" si="13"/>
        <v>#REF!</v>
      </c>
      <c r="Q89" t="e">
        <f t="shared" si="14"/>
        <v>#REF!</v>
      </c>
      <c r="W89" s="165"/>
      <c r="X89" s="133" t="e">
        <f>COUNTIF(#REF!,"12:30")</f>
        <v>#REF!</v>
      </c>
      <c r="Y89" s="134">
        <f>COUNTIF(terzotrim2022_ORARIO!$C$68:$BW$68,"13:00")</f>
        <v>0</v>
      </c>
      <c r="Z89" s="132" t="e">
        <f>COUNTIF(#REF!,"13:30")</f>
        <v>#REF!</v>
      </c>
      <c r="AA89" s="73" t="e">
        <f>COUNTIF(#REF!,"-")</f>
        <v>#REF!</v>
      </c>
    </row>
    <row r="90" spans="1:27" x14ac:dyDescent="0.25">
      <c r="A90" s="45"/>
      <c r="B90" s="45"/>
      <c r="C90" s="33"/>
      <c r="D90" s="124" t="e">
        <f>Regole!$H$13-E90</f>
        <v>#REF!</v>
      </c>
      <c r="E90" s="125" t="e">
        <f t="shared" ref="E90:E96" si="18">SUM(F90:N90)</f>
        <v>#REF!</v>
      </c>
      <c r="F90" s="36" t="e">
        <f>COUNTIF(#REF!,"*Aspettativa*")</f>
        <v>#REF!</v>
      </c>
      <c r="G90" s="36" t="e">
        <f>COUNTIF(#REF!,"*Ex-Accordo*")</f>
        <v>#REF!</v>
      </c>
      <c r="H90" s="36" t="e">
        <f>COUNTIF(#REF!,"*Ferie*")</f>
        <v>#REF!</v>
      </c>
      <c r="I90" s="36" t="e">
        <f>COUNTIF(#REF!,"Maternit*")</f>
        <v>#REF!</v>
      </c>
      <c r="J90" s="36" t="e">
        <f>COUNTIF(#REF!,"*Ex-Acc")</f>
        <v>#REF!</v>
      </c>
      <c r="K90" s="36" t="e">
        <f>COUNTIF(#REF!,"*Ridotto Ferie*")</f>
        <v>#REF!</v>
      </c>
      <c r="L90" s="36" t="e">
        <f>COUNTIF(#REF!,"*Ridotto Maternit*")</f>
        <v>#REF!</v>
      </c>
      <c r="M90" s="36" t="e">
        <f>COUNTIF(#REF!,"Esame")</f>
        <v>#REF!</v>
      </c>
      <c r="N90" s="36" t="e">
        <f>COUNTIF(#REF!,"*Altro*")</f>
        <v>#REF!</v>
      </c>
      <c r="P90" s="45" t="str">
        <f t="shared" si="13"/>
        <v xml:space="preserve"> </v>
      </c>
      <c r="Q90" s="45" t="str">
        <f t="shared" si="14"/>
        <v xml:space="preserve"> </v>
      </c>
      <c r="R90" s="37" t="e">
        <f>COUNTIF(#REF!,"08.30 – 17.30")</f>
        <v>#REF!</v>
      </c>
      <c r="S90" s="37" t="e">
        <f>COUNTIF(#REF!,"09.00 – 18.00")</f>
        <v>#REF!</v>
      </c>
      <c r="T90" s="37" t="e">
        <f>COUNTIF(#REF!,"09.00 – 18.00")</f>
        <v>#REF!</v>
      </c>
      <c r="U90" s="37" t="e">
        <f>COUNTIF(#REF!,"*09.30 – 18.30*")+COUNTIF(#REF!,"10.30 – 18.30*")+COUNTIF(#REF!,"*09:00 – 13.00*")</f>
        <v>#REF!</v>
      </c>
      <c r="V90" s="37" t="e">
        <f>COUNTIF(#REF!,"10.30 – 19.30")+COUNTIF(#REF!,"11.30 – 19.30")+COUNTIF(#REF!,"09.00 – 13.00")</f>
        <v>#REF!</v>
      </c>
      <c r="W90" s="130" t="e">
        <f t="shared" si="12"/>
        <v>#REF!</v>
      </c>
      <c r="X90" s="347"/>
      <c r="Y90" s="348"/>
      <c r="Z90" s="348"/>
      <c r="AA90" s="349"/>
    </row>
    <row r="91" spans="1:27" x14ac:dyDescent="0.25">
      <c r="A91" s="45"/>
      <c r="B91" s="45"/>
      <c r="C91" s="34"/>
      <c r="D91" s="124" t="e">
        <f>Regole!$H$13-E91</f>
        <v>#REF!</v>
      </c>
      <c r="E91" s="125" t="e">
        <f t="shared" si="18"/>
        <v>#REF!</v>
      </c>
      <c r="F91" s="36" t="e">
        <f>COUNTIF(#REF!,"*Aspettativa*")</f>
        <v>#REF!</v>
      </c>
      <c r="G91" s="36" t="e">
        <f>COUNTIF(#REF!,"*Ex-Accordo*")</f>
        <v>#REF!</v>
      </c>
      <c r="H91" s="36" t="e">
        <f>COUNTIF(#REF!,"*Ferie*")</f>
        <v>#REF!</v>
      </c>
      <c r="I91" s="36" t="e">
        <f>COUNTIF(#REF!,"Maternit*")</f>
        <v>#REF!</v>
      </c>
      <c r="J91" s="36" t="e">
        <f>COUNTIF(#REF!,"*Ex-Acc")</f>
        <v>#REF!</v>
      </c>
      <c r="K91" s="36" t="e">
        <f>COUNTIF(#REF!,"*Ridotto Ferie*")</f>
        <v>#REF!</v>
      </c>
      <c r="L91" s="36" t="e">
        <f>COUNTIF(#REF!,"*Ridotto Maternit*")</f>
        <v>#REF!</v>
      </c>
      <c r="M91" s="36" t="e">
        <f>COUNTIF(#REF!,"Esame")</f>
        <v>#REF!</v>
      </c>
      <c r="N91" s="36" t="e">
        <f>COUNTIF(#REF!,"*Altro*")</f>
        <v>#REF!</v>
      </c>
      <c r="P91" s="45" t="str">
        <f t="shared" si="13"/>
        <v xml:space="preserve"> </v>
      </c>
      <c r="Q91" s="45" t="str">
        <f t="shared" si="14"/>
        <v xml:space="preserve"> </v>
      </c>
      <c r="R91" s="14" t="e">
        <f>COUNTIF(#REF!,"08.30 – 17.30")</f>
        <v>#REF!</v>
      </c>
      <c r="S91" s="14" t="e">
        <f>COUNTIF(#REF!,"09.00 – 18.00")</f>
        <v>#REF!</v>
      </c>
      <c r="T91" s="14" t="e">
        <f>COUNTIF(#REF!,"09.00 – 18.00")</f>
        <v>#REF!</v>
      </c>
      <c r="U91" s="14" t="e">
        <f>COUNTIF(#REF!,"*09.30 – 18.30*")+COUNTIF(#REF!,"10.30 – 18.30*")+COUNTIF(#REF!,"*09:00 – 13.00*")</f>
        <v>#REF!</v>
      </c>
      <c r="V91" s="14" t="e">
        <f>COUNTIF(#REF!,"10.30 – 19.30")+COUNTIF(#REF!,"11.30 – 19.30")+COUNTIF(#REF!,"09.00 – 13.00")</f>
        <v>#REF!</v>
      </c>
      <c r="W91" s="1" t="e">
        <f t="shared" si="12"/>
        <v>#REF!</v>
      </c>
      <c r="X91" s="350"/>
      <c r="Y91" s="351"/>
      <c r="Z91" s="351"/>
      <c r="AA91" s="352"/>
    </row>
    <row r="92" spans="1:27" x14ac:dyDescent="0.25">
      <c r="A92" s="45"/>
      <c r="B92" s="45"/>
      <c r="C92" s="34"/>
      <c r="D92" s="124" t="e">
        <f>Regole!$H$13-E92</f>
        <v>#REF!</v>
      </c>
      <c r="E92" s="125" t="e">
        <f t="shared" si="18"/>
        <v>#REF!</v>
      </c>
      <c r="F92" s="36" t="e">
        <f>COUNTIF(#REF!,"*Aspettativa*")</f>
        <v>#REF!</v>
      </c>
      <c r="G92" s="36" t="e">
        <f>COUNTIF(#REF!,"*Ex-Accordo*")</f>
        <v>#REF!</v>
      </c>
      <c r="H92" s="36" t="e">
        <f>COUNTIF(#REF!,"*Ferie*")</f>
        <v>#REF!</v>
      </c>
      <c r="I92" s="36" t="e">
        <f>COUNTIF(#REF!,"Maternit*")</f>
        <v>#REF!</v>
      </c>
      <c r="J92" s="36" t="e">
        <f>COUNTIF(#REF!,"*Ex-Acc")</f>
        <v>#REF!</v>
      </c>
      <c r="K92" s="36" t="e">
        <f>COUNTIF(#REF!,"*Ridotto Ferie*")</f>
        <v>#REF!</v>
      </c>
      <c r="L92" s="36" t="e">
        <f>COUNTIF(#REF!,"*Ridotto Maternit*")</f>
        <v>#REF!</v>
      </c>
      <c r="M92" s="36" t="e">
        <f>COUNTIF(#REF!,"Esame")</f>
        <v>#REF!</v>
      </c>
      <c r="N92" s="36" t="e">
        <f>COUNTIF(#REF!,"*Altro*")</f>
        <v>#REF!</v>
      </c>
      <c r="P92" s="45" t="str">
        <f t="shared" si="13"/>
        <v xml:space="preserve"> </v>
      </c>
      <c r="Q92" s="45" t="str">
        <f t="shared" si="14"/>
        <v xml:space="preserve"> </v>
      </c>
      <c r="R92" s="37" t="e">
        <f>COUNTIF(#REF!,"08.30 – 17.30")</f>
        <v>#REF!</v>
      </c>
      <c r="S92" s="37" t="e">
        <f>COUNTIF(#REF!,"09.00 – 18.00")</f>
        <v>#REF!</v>
      </c>
      <c r="T92" s="37" t="e">
        <f>COUNTIF(#REF!,"09.00 – 18.00")</f>
        <v>#REF!</v>
      </c>
      <c r="U92" s="37" t="e">
        <f>COUNTIF(#REF!,"*09.30 – 18.30*")+COUNTIF(#REF!,"10.30 – 18.30*")+COUNTIF(#REF!,"*09:00 – 13.00*")</f>
        <v>#REF!</v>
      </c>
      <c r="V92" s="37" t="e">
        <f>COUNTIF(#REF!,"10.30 – 19.30")+COUNTIF(#REF!,"11.30 – 19.30")+COUNTIF(#REF!,"09.00 – 13.00")</f>
        <v>#REF!</v>
      </c>
      <c r="W92" s="130" t="e">
        <f t="shared" si="12"/>
        <v>#REF!</v>
      </c>
      <c r="X92" s="350"/>
      <c r="Y92" s="351"/>
      <c r="Z92" s="351"/>
      <c r="AA92" s="352"/>
    </row>
    <row r="93" spans="1:27" x14ac:dyDescent="0.25">
      <c r="A93" s="45"/>
      <c r="B93" s="45"/>
      <c r="C93" s="34"/>
      <c r="D93" s="124" t="e">
        <f>Regole!$H$13-E93</f>
        <v>#REF!</v>
      </c>
      <c r="E93" s="125" t="e">
        <f t="shared" si="18"/>
        <v>#REF!</v>
      </c>
      <c r="F93" s="36" t="e">
        <f>COUNTIF(#REF!,"*Aspettativa*")</f>
        <v>#REF!</v>
      </c>
      <c r="G93" s="36" t="e">
        <f>COUNTIF(#REF!,"*Ex-Accordo*")</f>
        <v>#REF!</v>
      </c>
      <c r="H93" s="36" t="e">
        <f>COUNTIF(#REF!,"*Ferie*")</f>
        <v>#REF!</v>
      </c>
      <c r="I93" s="36" t="e">
        <f>COUNTIF(#REF!,"Maternit*")</f>
        <v>#REF!</v>
      </c>
      <c r="J93" s="36" t="e">
        <f>COUNTIF(#REF!,"*Ex-Acc")</f>
        <v>#REF!</v>
      </c>
      <c r="K93" s="36" t="e">
        <f>COUNTIF(#REF!,"*Ridotto Ferie*")</f>
        <v>#REF!</v>
      </c>
      <c r="L93" s="36" t="e">
        <f>COUNTIF(#REF!,"*Ridotto Maternit*")</f>
        <v>#REF!</v>
      </c>
      <c r="M93" s="36" t="e">
        <f>COUNTIF(#REF!,"Esame")</f>
        <v>#REF!</v>
      </c>
      <c r="N93" s="36" t="e">
        <f>COUNTIF(#REF!,"*Altro*")</f>
        <v>#REF!</v>
      </c>
      <c r="P93" s="45" t="str">
        <f t="shared" si="13"/>
        <v xml:space="preserve"> </v>
      </c>
      <c r="Q93" s="45" t="str">
        <f t="shared" si="14"/>
        <v xml:space="preserve"> </v>
      </c>
      <c r="R93" s="14" t="e">
        <f>COUNTIF(#REF!,"08.30 – 17.30")</f>
        <v>#REF!</v>
      </c>
      <c r="S93" s="14" t="e">
        <f>COUNTIF(#REF!,"09.00 – 18.00")</f>
        <v>#REF!</v>
      </c>
      <c r="T93" s="14" t="e">
        <f>COUNTIF(#REF!,"09.00 – 18.00")</f>
        <v>#REF!</v>
      </c>
      <c r="U93" s="14" t="e">
        <f>COUNTIF(#REF!,"*09.30 – 18.30*")+COUNTIF(#REF!,"10.30 – 18.30*")+COUNTIF(#REF!,"*09:00 – 13.00*")</f>
        <v>#REF!</v>
      </c>
      <c r="V93" s="14" t="e">
        <f>COUNTIF(#REF!,"10.30 – 19.30")+COUNTIF(#REF!,"11.30 – 19.30")+COUNTIF(#REF!,"09.00 – 13.00")</f>
        <v>#REF!</v>
      </c>
      <c r="W93" s="1" t="e">
        <f t="shared" si="12"/>
        <v>#REF!</v>
      </c>
      <c r="X93" s="350"/>
      <c r="Y93" s="351"/>
      <c r="Z93" s="351"/>
      <c r="AA93" s="352"/>
    </row>
    <row r="94" spans="1:27" x14ac:dyDescent="0.25">
      <c r="A94" s="45"/>
      <c r="B94" s="45"/>
      <c r="C94" s="34"/>
      <c r="D94" s="124" t="e">
        <f>Regole!$H$13-E94</f>
        <v>#REF!</v>
      </c>
      <c r="E94" s="125" t="e">
        <f t="shared" si="18"/>
        <v>#REF!</v>
      </c>
      <c r="F94" s="36" t="e">
        <f>COUNTIF(#REF!,"*Aspettativa*")</f>
        <v>#REF!</v>
      </c>
      <c r="G94" s="36" t="e">
        <f>COUNTIF(#REF!,"*Ex-Accordo*")</f>
        <v>#REF!</v>
      </c>
      <c r="H94" s="36" t="e">
        <f>COUNTIF(#REF!,"*Ferie*")</f>
        <v>#REF!</v>
      </c>
      <c r="I94" s="36" t="e">
        <f>COUNTIF(#REF!,"Maternit*")</f>
        <v>#REF!</v>
      </c>
      <c r="J94" s="36" t="e">
        <f>COUNTIF(#REF!,"*Ex-Acc")</f>
        <v>#REF!</v>
      </c>
      <c r="K94" s="36" t="e">
        <f>COUNTIF(#REF!,"*Ridotto Ferie*")</f>
        <v>#REF!</v>
      </c>
      <c r="L94" s="36" t="e">
        <f>COUNTIF(#REF!,"*Ridotto Maternit*")</f>
        <v>#REF!</v>
      </c>
      <c r="M94" s="36" t="e">
        <f>COUNTIF(#REF!,"Esame")</f>
        <v>#REF!</v>
      </c>
      <c r="N94" s="36" t="e">
        <f>COUNTIF(#REF!,"*Altro*")</f>
        <v>#REF!</v>
      </c>
      <c r="P94" s="45" t="str">
        <f t="shared" si="13"/>
        <v xml:space="preserve"> </v>
      </c>
      <c r="Q94" s="45" t="str">
        <f t="shared" si="14"/>
        <v xml:space="preserve"> </v>
      </c>
      <c r="R94" s="39" t="e">
        <f>COUNTIF(#REF!,"08.30 – 17.30")</f>
        <v>#REF!</v>
      </c>
      <c r="S94" s="39" t="e">
        <f>COUNTIF(#REF!,"09.00 – 18.00")</f>
        <v>#REF!</v>
      </c>
      <c r="T94" s="39" t="e">
        <f>COUNTIF(#REF!,"09.00 – 18.00")</f>
        <v>#REF!</v>
      </c>
      <c r="U94" s="39" t="e">
        <f>COUNTIF(#REF!,"*09.30 – 18.30*")+COUNTIF(#REF!,"10.30 – 18.30*")+COUNTIF(#REF!,"*09:00 – 13.00*")</f>
        <v>#REF!</v>
      </c>
      <c r="V94" s="39" t="e">
        <f>COUNTIF(#REF!,"10.30 – 19.30")+COUNTIF(#REF!,"11.30 – 19.30")+COUNTIF(#REF!,"09.00 – 13.00")</f>
        <v>#REF!</v>
      </c>
      <c r="W94" s="131" t="e">
        <f t="shared" si="12"/>
        <v>#REF!</v>
      </c>
      <c r="X94" s="350"/>
      <c r="Y94" s="351"/>
      <c r="Z94" s="351"/>
      <c r="AA94" s="352"/>
    </row>
    <row r="95" spans="1:27" x14ac:dyDescent="0.25">
      <c r="A95" s="45"/>
      <c r="B95" s="45"/>
      <c r="C95" s="34"/>
      <c r="D95" s="124" t="e">
        <f>Regole!$H$13-E95</f>
        <v>#REF!</v>
      </c>
      <c r="E95" s="125" t="e">
        <f t="shared" si="18"/>
        <v>#REF!</v>
      </c>
      <c r="F95" s="36" t="e">
        <f>COUNTIF(#REF!,"*Aspettativa*")</f>
        <v>#REF!</v>
      </c>
      <c r="G95" s="36" t="e">
        <f>COUNTIF(#REF!,"*Ex-Accordo*")</f>
        <v>#REF!</v>
      </c>
      <c r="H95" s="36" t="e">
        <f>COUNTIF(#REF!,"*Ferie*")</f>
        <v>#REF!</v>
      </c>
      <c r="I95" s="36" t="e">
        <f>COUNTIF(#REF!,"Maternit*")</f>
        <v>#REF!</v>
      </c>
      <c r="J95" s="36" t="e">
        <f>COUNTIF(#REF!,"*Ex-Acc")</f>
        <v>#REF!</v>
      </c>
      <c r="K95" s="36" t="e">
        <f>COUNTIF(#REF!,"*Ridotto Ferie*")</f>
        <v>#REF!</v>
      </c>
      <c r="L95" s="36" t="e">
        <f>COUNTIF(#REF!,"*Ridotto Maternit*")</f>
        <v>#REF!</v>
      </c>
      <c r="M95" s="36" t="e">
        <f>COUNTIF(#REF!,"Esame")</f>
        <v>#REF!</v>
      </c>
      <c r="N95" s="36" t="e">
        <f>COUNTIF(#REF!,"*Altro*")</f>
        <v>#REF!</v>
      </c>
      <c r="P95" s="45" t="str">
        <f t="shared" si="13"/>
        <v xml:space="preserve"> </v>
      </c>
      <c r="Q95" s="45" t="str">
        <f t="shared" si="14"/>
        <v xml:space="preserve"> </v>
      </c>
      <c r="R95" s="14" t="e">
        <f>COUNTIF(#REF!,"08.30 – 17.30")</f>
        <v>#REF!</v>
      </c>
      <c r="S95" s="14" t="e">
        <f>COUNTIF(#REF!,"09.00 – 18.00")</f>
        <v>#REF!</v>
      </c>
      <c r="T95" s="14" t="e">
        <f>COUNTIF(#REF!,"09.00 – 18.00")</f>
        <v>#REF!</v>
      </c>
      <c r="U95" s="14" t="e">
        <f>COUNTIF(#REF!,"*09.30 – 18.30*")+COUNTIF(#REF!,"10.30 – 18.30*")+COUNTIF(#REF!,"*09:00 – 13.00*")</f>
        <v>#REF!</v>
      </c>
      <c r="V95" s="14" t="e">
        <f>COUNTIF(#REF!,"10.30 – 19.30")+COUNTIF(#REF!,"11.30 – 19.30")+COUNTIF(#REF!,"09.00 – 13.00")</f>
        <v>#REF!</v>
      </c>
      <c r="W95" s="1" t="e">
        <f t="shared" si="12"/>
        <v>#REF!</v>
      </c>
      <c r="X95" s="350"/>
      <c r="Y95" s="351"/>
      <c r="Z95" s="351"/>
      <c r="AA95" s="352"/>
    </row>
    <row r="96" spans="1:27" x14ac:dyDescent="0.25">
      <c r="A96" s="26" t="e">
        <f>IF(#REF!&lt;&gt;"",#REF!,"")</f>
        <v>#REF!</v>
      </c>
      <c r="B96" s="135"/>
      <c r="C96" s="40" t="s">
        <v>40</v>
      </c>
      <c r="D96" s="124" t="e">
        <f>Regole!$H$13-E96</f>
        <v>#REF!</v>
      </c>
      <c r="E96" s="125" t="e">
        <f t="shared" si="18"/>
        <v>#REF!</v>
      </c>
      <c r="F96" s="36" t="e">
        <f>COUNTIF(#REF!,"*Aspettativa*")</f>
        <v>#REF!</v>
      </c>
      <c r="G96" s="36" t="e">
        <f>COUNTIF(#REF!,"*Ex-Accordo*")</f>
        <v>#REF!</v>
      </c>
      <c r="H96" s="36" t="e">
        <f>COUNTIF(#REF!,"*Ferie*")</f>
        <v>#REF!</v>
      </c>
      <c r="I96" s="36" t="e">
        <f>COUNTIF(#REF!,"Maternit*")</f>
        <v>#REF!</v>
      </c>
      <c r="J96" s="36" t="e">
        <f>COUNTIF(#REF!,"*Ex-Acc")</f>
        <v>#REF!</v>
      </c>
      <c r="K96" s="36" t="e">
        <f>COUNTIF(#REF!,"*Ridotto Ferie*")</f>
        <v>#REF!</v>
      </c>
      <c r="L96" s="36" t="e">
        <f>COUNTIF(#REF!,"*Ridotto Maternit*")</f>
        <v>#REF!</v>
      </c>
      <c r="M96" s="36" t="e">
        <f>COUNTIF(#REF!,"Esame")</f>
        <v>#REF!</v>
      </c>
      <c r="N96" s="36" t="e">
        <f>COUNTIF(#REF!,"*Altro*")</f>
        <v>#REF!</v>
      </c>
      <c r="P96" s="26" t="e">
        <f t="shared" si="13"/>
        <v>#REF!</v>
      </c>
      <c r="Q96" s="135" t="str">
        <f t="shared" si="14"/>
        <v xml:space="preserve"> </v>
      </c>
      <c r="R96" s="37" t="e">
        <f>COUNTIF(#REF!,"08.30 – 17.30")</f>
        <v>#REF!</v>
      </c>
      <c r="S96" s="37" t="e">
        <f>COUNTIF(#REF!,"09.00 – 18.00")</f>
        <v>#REF!</v>
      </c>
      <c r="T96" s="37" t="e">
        <f>COUNTIF(#REF!,"09.00 – 18.00")</f>
        <v>#REF!</v>
      </c>
      <c r="U96" s="37" t="e">
        <f>COUNTIF(#REF!,"*09.30 – 18.30*")+COUNTIF(#REF!,"10.30 – 18.30*")+COUNTIF(#REF!,"*09:00 – 13.00*")</f>
        <v>#REF!</v>
      </c>
      <c r="V96" s="37" t="e">
        <f>COUNTIF(#REF!,"10.30 – 19.30")+COUNTIF(#REF!,"11.30 – 19.30")+COUNTIF(#REF!,"09.00 – 13.00")</f>
        <v>#REF!</v>
      </c>
      <c r="W96" s="130" t="e">
        <f t="shared" si="12"/>
        <v>#REF!</v>
      </c>
      <c r="X96" s="353"/>
      <c r="Y96" s="354"/>
      <c r="Z96" s="354"/>
      <c r="AA96" s="355"/>
    </row>
    <row r="97" spans="1:27" x14ac:dyDescent="0.25">
      <c r="C97" s="34"/>
      <c r="D97" s="122"/>
      <c r="E97" s="122"/>
      <c r="P97" t="str">
        <f>IF(A97=""," ",A97)</f>
        <v xml:space="preserve"> </v>
      </c>
      <c r="Q97" t="str">
        <f>IF(B97=""," ",B97)</f>
        <v xml:space="preserve"> </v>
      </c>
    </row>
    <row r="98" spans="1:27" ht="11.25" customHeight="1" x14ac:dyDescent="0.25">
      <c r="A98" t="e">
        <f>IF(#REF!&lt;&gt;"",#REF!,"")</f>
        <v>#REF!</v>
      </c>
      <c r="B98" t="e">
        <f>IF(#REF!&lt;&gt;"",#REF!,"")</f>
        <v>#REF!</v>
      </c>
      <c r="C98" s="27"/>
      <c r="D98" s="345" t="s">
        <v>69</v>
      </c>
      <c r="E98" s="346"/>
      <c r="F98" s="346"/>
      <c r="G98" s="346"/>
      <c r="H98" s="346"/>
      <c r="I98" s="346"/>
      <c r="J98" s="346"/>
      <c r="K98" s="346"/>
      <c r="L98" s="346"/>
      <c r="M98" s="346"/>
      <c r="N98" s="346"/>
      <c r="O98" s="346"/>
      <c r="P98" s="346"/>
      <c r="Q98" s="346"/>
      <c r="R98" s="346"/>
      <c r="S98" s="346"/>
      <c r="T98" s="346"/>
      <c r="U98" s="346"/>
      <c r="V98" s="346"/>
      <c r="W98" s="346"/>
      <c r="X98" s="346"/>
      <c r="Y98" s="346"/>
      <c r="Z98" s="346"/>
      <c r="AA98" s="346"/>
    </row>
    <row r="99" spans="1:27" x14ac:dyDescent="0.25">
      <c r="A99" s="20"/>
      <c r="B99" s="21"/>
      <c r="C99" s="34"/>
      <c r="X99" s="133">
        <f>COUNTIF(terzotrim2022_ORARIO!$C$115:$BW$115,"12:30")</f>
        <v>0</v>
      </c>
      <c r="Y99" s="134">
        <f>COUNTIF(terzotrim2022_ORARIO!$C$115:$BW$115,"13:00")</f>
        <v>0</v>
      </c>
      <c r="Z99" s="132">
        <f>COUNTIF(terzotrim2022_ORARIO!$C$115:$BW$115,"13:30")</f>
        <v>0</v>
      </c>
      <c r="AA99" s="73">
        <f>COUNTIF(terzotrim2022_ORARIO!$C$115:$BW$115,"-")</f>
        <v>40</v>
      </c>
    </row>
    <row r="100" spans="1:27" x14ac:dyDescent="0.25">
      <c r="A100" s="45" t="e">
        <f>IF(#REF!&lt;&gt;"",#REF!,"")</f>
        <v>#REF!</v>
      </c>
      <c r="B100" s="45" t="e">
        <f>IF(#REF!&lt;&gt;"",#REF!,"")</f>
        <v>#REF!</v>
      </c>
      <c r="C100" s="34"/>
      <c r="D100" s="124">
        <f>Regole!$H$13-E100</f>
        <v>30</v>
      </c>
      <c r="E100" s="125">
        <f>SUM(F100:N100)</f>
        <v>0</v>
      </c>
      <c r="F100" s="36">
        <f>COUNTIF(terzotrim2022_ORARIO!$D$116:$BW$116,"*Aspettativa*")</f>
        <v>0</v>
      </c>
      <c r="G100" s="36">
        <f>COUNTIF(terzotrim2022_ORARIO!$D$116:$BW$116,"*Ex-Accordo*")</f>
        <v>0</v>
      </c>
      <c r="H100" s="36">
        <f>COUNTIF(terzotrim2022_ORARIO!$D$116:$BW$116,"*Ferie*")</f>
        <v>0</v>
      </c>
      <c r="I100" s="36">
        <f>COUNTIF(terzotrim2022_ORARIO!$D$116:$BW$116,"Maternit*")</f>
        <v>0</v>
      </c>
      <c r="J100" s="36">
        <f>COUNTIF(terzotrim2022_ORARIO!$D$116:$BW$116,"*Ex-Acc")</f>
        <v>0</v>
      </c>
      <c r="K100" s="36">
        <f>COUNTIF(terzotrim2022_ORARIO!$D$116:$BW$116,"*Ridotto Ferie*")</f>
        <v>0</v>
      </c>
      <c r="L100" s="36">
        <f>COUNTIF(terzotrim2022_ORARIO!$D$116:$BW$116,"*Ridotto Maternit*")</f>
        <v>0</v>
      </c>
      <c r="M100" s="36">
        <f>COUNTIF(terzotrim2022_ORARIO!$D$116:$BW$116,"Esame")</f>
        <v>0</v>
      </c>
      <c r="N100" s="36">
        <f>COUNTIF(terzotrim2022_ORARIO!$D$116:$BW$116,"*Altro*")</f>
        <v>0</v>
      </c>
      <c r="P100" s="45" t="e">
        <f>IF(A100=""," ",A100)</f>
        <v>#REF!</v>
      </c>
      <c r="Q100" s="45" t="e">
        <f>IF(B100=""," ",B100)</f>
        <v>#REF!</v>
      </c>
      <c r="R100" s="37">
        <f>COUNTIF(terzotrim2022_ORARIO!$D$116:$BW$116,"08.30 – 17.30")</f>
        <v>0</v>
      </c>
      <c r="S100" s="37">
        <f>COUNTIF(terzotrim2022_ORARIO!$D$116:$BW$116,"09.00 – 18.00")</f>
        <v>0</v>
      </c>
      <c r="T100" s="37">
        <f>COUNTIF(terzotrim2022_ORARIO!$F$116:$BY$116,"09:30 – 18.30")</f>
        <v>0</v>
      </c>
      <c r="U100" s="37">
        <f>COUNTIF(terzotrim2022_ORARIO!$D$116:$BW$116,"*09.30 – 18.30*")+COUNTIF(terzotrim2022_ORARIO!$D$116:$BW$116,"10.30 – 18.30*")+COUNTIF(terzotrim2022_ORARIO!$D$116:$BW$116,"*09:00 – 13.00*")</f>
        <v>0</v>
      </c>
      <c r="V100" s="37">
        <f>COUNTIF(terzotrim2022_ORARIO!$D$116:$BW$116,"10.30 – 19.30")+COUNTIF(terzotrim2022_ORARIO!$D$116:$BW$116,"11.30 – 19.30")+COUNTIF(terzotrim2022_ORARIO!$D$116:$BW$116,"09.00 – 13.00")</f>
        <v>0</v>
      </c>
      <c r="W100" s="130">
        <f>SUM(R100:V100)</f>
        <v>0</v>
      </c>
      <c r="X100" s="347"/>
      <c r="Y100" s="348"/>
      <c r="Z100" s="348"/>
      <c r="AA100" s="349"/>
    </row>
    <row r="101" spans="1:27" x14ac:dyDescent="0.25">
      <c r="A101" s="45" t="e">
        <f>IF(#REF!&lt;&gt;"",#REF!,"")</f>
        <v>#REF!</v>
      </c>
      <c r="B101" s="45" t="e">
        <f>IF(#REF!&lt;&gt;"",#REF!,"")</f>
        <v>#REF!</v>
      </c>
      <c r="C101" s="34"/>
      <c r="D101" s="124">
        <f>Regole!$H$13-E101</f>
        <v>30</v>
      </c>
      <c r="E101" s="125">
        <f t="shared" ref="E101:E106" si="19">SUM(F101:N101)</f>
        <v>0</v>
      </c>
      <c r="F101" s="36">
        <f>COUNTIF(terzotrim2022_ORARIO!$D$117:$BW$117,"*Aspettativa*")</f>
        <v>0</v>
      </c>
      <c r="G101" s="36">
        <f>COUNTIF(terzotrim2022_ORARIO!$D$117:$BW$117,"*Ex-Accordo*")</f>
        <v>0</v>
      </c>
      <c r="H101" s="36">
        <f>COUNTIF(terzotrim2022_ORARIO!$D$117:$BW$117,"*Ferie*")</f>
        <v>0</v>
      </c>
      <c r="I101" s="36">
        <f>COUNTIF(terzotrim2022_ORARIO!$D$117:$BW$117,"Maternit*")</f>
        <v>0</v>
      </c>
      <c r="J101" s="36">
        <f>COUNTIF(terzotrim2022_ORARIO!$D$117:$BW$117,"*Ex-Acc")</f>
        <v>0</v>
      </c>
      <c r="K101" s="36">
        <f>COUNTIF(terzotrim2022_ORARIO!$D$117:$BW$117,"*Ridotto Ferie*")</f>
        <v>0</v>
      </c>
      <c r="L101" s="36">
        <f>COUNTIF(terzotrim2022_ORARIO!$D$117:$BW$117,"*Ridotto Maternit*")</f>
        <v>0</v>
      </c>
      <c r="M101" s="36">
        <f>COUNTIF(terzotrim2022_ORARIO!$D$117:$BW$117,"Esame")</f>
        <v>0</v>
      </c>
      <c r="N101" s="36">
        <f>COUNTIF(terzotrim2022_ORARIO!$D$117:$BW$117,"*Altro*")</f>
        <v>0</v>
      </c>
      <c r="P101" s="45" t="e">
        <f t="shared" ref="P101:P106" si="20">IF(A101=""," ",A101)</f>
        <v>#REF!</v>
      </c>
      <c r="Q101" s="45" t="e">
        <f t="shared" ref="Q101:Q106" si="21">IF(B101=""," ",B101)</f>
        <v>#REF!</v>
      </c>
      <c r="R101" s="14">
        <f>COUNTIF(terzotrim2022_ORARIO!$D$117:$BW$117,"08.30 – 17.30")</f>
        <v>0</v>
      </c>
      <c r="S101" s="14">
        <f>COUNTIF(terzotrim2022_ORARIO!$D$117:$BW$117,"09.00 – 18.00")</f>
        <v>0</v>
      </c>
      <c r="T101" s="14">
        <f>COUNTIF(terzotrim2022_ORARIO!$F$117:$BY$117,"09:30 – 18.30")</f>
        <v>0</v>
      </c>
      <c r="U101" s="14">
        <f>COUNTIF(terzotrim2022_ORARIO!$D$117:$BW$117,"*09.30 – 18.30*")+COUNTIF(terzotrim2022_ORARIO!$D$117:$BW$117,"10.30 – 18.30*")+COUNTIF(terzotrim2022_ORARIO!$D$117:$BW$117,"*09:00 – 13.00*")</f>
        <v>0</v>
      </c>
      <c r="V101" s="14">
        <f>COUNTIF(terzotrim2022_ORARIO!$D$117:$BW$117,"10.30 – 19.30")+COUNTIF(terzotrim2022_ORARIO!$D$117:$BW$117,"11.30 – 19.30")+COUNTIF(terzotrim2022_ORARIO!$D$117:$BW$117,"09.00 – 13.00")</f>
        <v>0</v>
      </c>
      <c r="W101" s="1">
        <f t="shared" ref="W101:W142" si="22">SUM(R101:V101)</f>
        <v>0</v>
      </c>
      <c r="X101" s="350"/>
      <c r="Y101" s="351"/>
      <c r="Z101" s="351"/>
      <c r="AA101" s="352"/>
    </row>
    <row r="102" spans="1:27" x14ac:dyDescent="0.25">
      <c r="A102" s="45" t="e">
        <f>IF(#REF!&lt;&gt;"",#REF!,"")</f>
        <v>#REF!</v>
      </c>
      <c r="B102" s="45" t="e">
        <f>IF(#REF!&lt;&gt;"",#REF!,"")</f>
        <v>#REF!</v>
      </c>
      <c r="C102" s="34"/>
      <c r="D102" s="124">
        <f>Regole!$H$13-E102</f>
        <v>30</v>
      </c>
      <c r="E102" s="125">
        <f t="shared" si="19"/>
        <v>0</v>
      </c>
      <c r="F102" s="36">
        <f>COUNTIF(terzotrim2022_ORARIO!$D$118:$BW$118,"*Aspettativa*")</f>
        <v>0</v>
      </c>
      <c r="G102" s="36">
        <f>COUNTIF(terzotrim2022_ORARIO!$D$118:$BW$118,"*Ex-Accordo*")</f>
        <v>0</v>
      </c>
      <c r="H102" s="36">
        <f>COUNTIF(terzotrim2022_ORARIO!$D$118:$BW$118,"*Ferie*")</f>
        <v>0</v>
      </c>
      <c r="I102" s="36">
        <f>COUNTIF(terzotrim2022_ORARIO!$D$118:$BW$118,"Maternit*")</f>
        <v>0</v>
      </c>
      <c r="J102" s="36">
        <f>COUNTIF(terzotrim2022_ORARIO!$D$118:$BW$118,"*Ex-Acc")</f>
        <v>0</v>
      </c>
      <c r="K102" s="36">
        <f>COUNTIF(terzotrim2022_ORARIO!$D$118:$BW$118,"*Ridotto Ferie*")</f>
        <v>0</v>
      </c>
      <c r="L102" s="36">
        <f>COUNTIF(terzotrim2022_ORARIO!$D$118:$BW$118,"*Ridotto Maternit*")</f>
        <v>0</v>
      </c>
      <c r="M102" s="36">
        <f>COUNTIF(terzotrim2022_ORARIO!$D$118:$BW$118,"Esame")</f>
        <v>0</v>
      </c>
      <c r="N102" s="36">
        <f>COUNTIF(terzotrim2022_ORARIO!$D$118:$BW$118,"*Altro*")</f>
        <v>0</v>
      </c>
      <c r="P102" s="45" t="e">
        <f t="shared" si="20"/>
        <v>#REF!</v>
      </c>
      <c r="Q102" s="45" t="e">
        <f t="shared" si="21"/>
        <v>#REF!</v>
      </c>
      <c r="R102" s="37">
        <f>COUNTIF(terzotrim2022_ORARIO!$D$118:$BW$118,"08.30 – 17.30")</f>
        <v>0</v>
      </c>
      <c r="S102" s="37">
        <f>COUNTIF(terzotrim2022_ORARIO!$D$118:$BW$118,"09.00 – 18.00")</f>
        <v>0</v>
      </c>
      <c r="T102" s="37">
        <f>COUNTIF(terzotrim2022_ORARIO!$F$118:$BY$118,"09:30 – 18.30")</f>
        <v>0</v>
      </c>
      <c r="U102" s="37">
        <f>COUNTIF(terzotrim2022_ORARIO!$D$118:$BW$118,"*09.30 – 18.30*")+COUNTIF(terzotrim2022_ORARIO!$D$118:$BW$118,"10.30 – 18.30*")+COUNTIF(terzotrim2022_ORARIO!$D$118:$BW$118,"*09:00 – 13.00*")</f>
        <v>0</v>
      </c>
      <c r="V102" s="37">
        <f>COUNTIF(terzotrim2022_ORARIO!$D$118:$BW$118,"10.30 – 19.30")+COUNTIF(terzotrim2022_ORARIO!$D$118:$BW$118,"11.30 – 19.30")+COUNTIF(terzotrim2022_ORARIO!$D$118:$BW$118,"09.00 – 13.00")</f>
        <v>0</v>
      </c>
      <c r="W102" s="130">
        <f t="shared" si="22"/>
        <v>0</v>
      </c>
      <c r="X102" s="350"/>
      <c r="Y102" s="351"/>
      <c r="Z102" s="351"/>
      <c r="AA102" s="352"/>
    </row>
    <row r="103" spans="1:27" x14ac:dyDescent="0.25">
      <c r="A103" s="45" t="e">
        <f>IF(#REF!&lt;&gt;"",#REF!,"")</f>
        <v>#REF!</v>
      </c>
      <c r="B103" s="45" t="e">
        <f>IF(#REF!&lt;&gt;"",#REF!,"")</f>
        <v>#REF!</v>
      </c>
      <c r="C103" s="34"/>
      <c r="D103" s="124">
        <f>Regole!$H$13-E103</f>
        <v>30</v>
      </c>
      <c r="E103" s="125">
        <f t="shared" si="19"/>
        <v>0</v>
      </c>
      <c r="F103" s="36">
        <f>COUNTIF(terzotrim2022_ORARIO!$D$119:$BW$119,"*Aspettativa*")</f>
        <v>0</v>
      </c>
      <c r="G103" s="36">
        <f>COUNTIF(terzotrim2022_ORARIO!$D$119:$BW$119,"*Ex-Accordo*")</f>
        <v>0</v>
      </c>
      <c r="H103" s="36">
        <f>COUNTIF(terzotrim2022_ORARIO!$D$119:$BW$119,"*Ferie*")</f>
        <v>0</v>
      </c>
      <c r="I103" s="36">
        <f>COUNTIF(terzotrim2022_ORARIO!$D$119:$BW$119,"Maternit*")</f>
        <v>0</v>
      </c>
      <c r="J103" s="36">
        <f>COUNTIF(terzotrim2022_ORARIO!$D$119:$BW$119,"*Ex-Acc")</f>
        <v>0</v>
      </c>
      <c r="K103" s="36">
        <f>COUNTIF(terzotrim2022_ORARIO!$D$119:$BW$119,"*Ridotto Ferie*")</f>
        <v>0</v>
      </c>
      <c r="L103" s="36">
        <f>COUNTIF(terzotrim2022_ORARIO!$D$119:$BW$119,"*Ridotto Maternit*")</f>
        <v>0</v>
      </c>
      <c r="M103" s="36">
        <f>COUNTIF(terzotrim2022_ORARIO!$D$119:$BW$119,"Esame")</f>
        <v>0</v>
      </c>
      <c r="N103" s="36">
        <f>COUNTIF(terzotrim2022_ORARIO!$D$119:$BW$119,"*Altro*")</f>
        <v>0</v>
      </c>
      <c r="P103" s="45" t="e">
        <f t="shared" si="20"/>
        <v>#REF!</v>
      </c>
      <c r="Q103" s="45" t="e">
        <f t="shared" si="21"/>
        <v>#REF!</v>
      </c>
      <c r="R103" s="14">
        <f>COUNTIF(terzotrim2022_ORARIO!$D$119:$BW$119,"08.30 – 17.30")</f>
        <v>0</v>
      </c>
      <c r="S103" s="14">
        <f>COUNTIF(terzotrim2022_ORARIO!$D$119:$BW$119,"09.00 – 18.00")</f>
        <v>0</v>
      </c>
      <c r="T103" s="14">
        <f>COUNTIF(terzotrim2022_ORARIO!$F$119:$BY$119,"09:30 – 18.30")</f>
        <v>0</v>
      </c>
      <c r="U103" s="14">
        <f>COUNTIF(terzotrim2022_ORARIO!$D$119:$BW$119,"*09.30 – 18.30*")+COUNTIF(terzotrim2022_ORARIO!$D$119:$BW$119,"10.30 – 18.30*")+COUNTIF(terzotrim2022_ORARIO!$D$119:$BW$119,"*09:00 – 13.00*")</f>
        <v>0</v>
      </c>
      <c r="V103" s="14">
        <f>COUNTIF(terzotrim2022_ORARIO!$D$119:$BW$119,"10.30 – 19.30")+COUNTIF(terzotrim2022_ORARIO!$D$119:$BW$119,"11.30 – 19.30")+COUNTIF(terzotrim2022_ORARIO!$D$119:$BW$119,"09.00 – 13.00")</f>
        <v>0</v>
      </c>
      <c r="W103" s="1">
        <f t="shared" si="22"/>
        <v>0</v>
      </c>
      <c r="X103" s="350"/>
      <c r="Y103" s="351"/>
      <c r="Z103" s="351"/>
      <c r="AA103" s="352"/>
    </row>
    <row r="104" spans="1:27" x14ac:dyDescent="0.25">
      <c r="A104" s="45" t="e">
        <f>IF(#REF!&lt;&gt;"",#REF!,"")</f>
        <v>#REF!</v>
      </c>
      <c r="B104" s="45" t="e">
        <f>IF(#REF!&lt;&gt;"",#REF!,"")</f>
        <v>#REF!</v>
      </c>
      <c r="C104" s="34"/>
      <c r="D104" s="124">
        <f>Regole!$H$13-E104</f>
        <v>30</v>
      </c>
      <c r="E104" s="125">
        <f t="shared" si="19"/>
        <v>0</v>
      </c>
      <c r="F104" s="36">
        <f>COUNTIF(terzotrim2022_ORARIO!$D$120:$BW$120,"*Aspettativa*")</f>
        <v>0</v>
      </c>
      <c r="G104" s="36">
        <f>COUNTIF(terzotrim2022_ORARIO!$D$120:$BW$120,"*Ex-Accordo*")</f>
        <v>0</v>
      </c>
      <c r="H104" s="36">
        <f>COUNTIF(terzotrim2022_ORARIO!$D$120:$BW$120,"*Ferie*")</f>
        <v>0</v>
      </c>
      <c r="I104" s="36">
        <f>COUNTIF(terzotrim2022_ORARIO!$D$120:$BW$120,"Maternit*")</f>
        <v>0</v>
      </c>
      <c r="J104" s="36">
        <f>COUNTIF(terzotrim2022_ORARIO!$D$120:$BW$120,"*Ex-Acc")</f>
        <v>0</v>
      </c>
      <c r="K104" s="36">
        <f>COUNTIF(terzotrim2022_ORARIO!$D$120:$BW$120,"*Ridotto Ferie*")</f>
        <v>0</v>
      </c>
      <c r="L104" s="36">
        <f>COUNTIF(terzotrim2022_ORARIO!$D$120:$BW$120,"*Ridotto Maternit*")</f>
        <v>0</v>
      </c>
      <c r="M104" s="36">
        <f>COUNTIF(terzotrim2022_ORARIO!$D$120:$BW$120,"Esame")</f>
        <v>0</v>
      </c>
      <c r="N104" s="36">
        <f>COUNTIF(terzotrim2022_ORARIO!$D$120:$BW$120,"*Altro*")</f>
        <v>0</v>
      </c>
      <c r="P104" s="45" t="e">
        <f t="shared" si="20"/>
        <v>#REF!</v>
      </c>
      <c r="Q104" s="45" t="e">
        <f t="shared" si="21"/>
        <v>#REF!</v>
      </c>
      <c r="R104" s="37">
        <f>COUNTIF(terzotrim2022_ORARIO!$D$120:$BW$120,"08.30 – 17.30")</f>
        <v>0</v>
      </c>
      <c r="S104" s="37">
        <f>COUNTIF(terzotrim2022_ORARIO!$D$120:$BW$120,"09.00 – 18.00")</f>
        <v>0</v>
      </c>
      <c r="T104" s="37">
        <f>COUNTIF(terzotrim2022_ORARIO!$F$120:$BY$120,"09:30 – 18.30")</f>
        <v>0</v>
      </c>
      <c r="U104" s="37">
        <f>COUNTIF(terzotrim2022_ORARIO!$D$120:$BW$120,"*09.30 – 18.30*")+COUNTIF(terzotrim2022_ORARIO!$D$120:$BW$120,"10.30 – 18.30*")+COUNTIF(terzotrim2022_ORARIO!$D$120:$BW$120,"*09:00 – 13.00*")</f>
        <v>0</v>
      </c>
      <c r="V104" s="37">
        <f>COUNTIF(terzotrim2022_ORARIO!$D$120:$BW$120,"10.30 – 19.30")+COUNTIF(terzotrim2022_ORARIO!$D$120:$BW$120,"11.30 – 19.30")+COUNTIF(terzotrim2022_ORARIO!$D$120:$BW$120,"09.00 – 13.00")</f>
        <v>0</v>
      </c>
      <c r="W104" s="130">
        <f t="shared" si="22"/>
        <v>0</v>
      </c>
      <c r="X104" s="350"/>
      <c r="Y104" s="351"/>
      <c r="Z104" s="351"/>
      <c r="AA104" s="352"/>
    </row>
    <row r="105" spans="1:27" x14ac:dyDescent="0.25">
      <c r="A105" s="45" t="e">
        <f>IF(#REF!&lt;&gt;"",#REF!,"")</f>
        <v>#REF!</v>
      </c>
      <c r="B105" s="45" t="e">
        <f>IF(#REF!&lt;&gt;"",#REF!,"")</f>
        <v>#REF!</v>
      </c>
      <c r="C105" s="34"/>
      <c r="D105" s="124">
        <f>Regole!$H$13-E105</f>
        <v>30</v>
      </c>
      <c r="E105" s="125">
        <f t="shared" si="19"/>
        <v>0</v>
      </c>
      <c r="F105" s="36">
        <f>COUNTIF(terzotrim2022_ORARIO!$D$121:$BW$121,"*Aspettativa*")</f>
        <v>0</v>
      </c>
      <c r="G105" s="38">
        <f>COUNTIF(terzotrim2022_ORARIO!$D$121:$BW$121,"*Ex-Accordo*")</f>
        <v>0</v>
      </c>
      <c r="H105" s="38">
        <f>COUNTIF(terzotrim2022_ORARIO!$D$121:$BW$121,"*Ferie*")</f>
        <v>0</v>
      </c>
      <c r="I105" s="38">
        <f>COUNTIF(terzotrim2022_ORARIO!$D$121:$BW$121,"Maternit*")</f>
        <v>0</v>
      </c>
      <c r="J105" s="38">
        <f>COUNTIF(terzotrim2022_ORARIO!$D$121:$BW$121,"*Ex-Acc")</f>
        <v>0</v>
      </c>
      <c r="K105" s="38">
        <f>COUNTIF(terzotrim2022_ORARIO!$D$121:$BW$121,"*Ridotto Ferie*")</f>
        <v>0</v>
      </c>
      <c r="L105" s="38">
        <f>COUNTIF(terzotrim2022_ORARIO!$D$121:$BW$121,"*Ridotto Maternit*")</f>
        <v>0</v>
      </c>
      <c r="M105" s="38">
        <f>COUNTIF(terzotrim2022_ORARIO!$D$121:$BW$121,"Esame")</f>
        <v>0</v>
      </c>
      <c r="N105" s="38">
        <f>COUNTIF(terzotrim2022_ORARIO!$D$121:$BW$121,"*Altro*")</f>
        <v>0</v>
      </c>
      <c r="P105" s="45" t="e">
        <f t="shared" si="20"/>
        <v>#REF!</v>
      </c>
      <c r="Q105" s="45" t="e">
        <f t="shared" si="21"/>
        <v>#REF!</v>
      </c>
      <c r="R105" s="14">
        <f>COUNTIF(terzotrim2022_ORARIO!$D$121:$BW$121,"08.30 – 17.30")</f>
        <v>0</v>
      </c>
      <c r="S105" s="14">
        <f>COUNTIF(terzotrim2022_ORARIO!$D$121:$BW$121,"09.00 – 18.00")</f>
        <v>0</v>
      </c>
      <c r="T105" s="14">
        <f>COUNTIF(terzotrim2022_ORARIO!$F$121:$BY$121,"09:30 – 18.30")</f>
        <v>0</v>
      </c>
      <c r="U105" s="14">
        <f>COUNTIF(terzotrim2022_ORARIO!$D$121:$BW$121,"*09.30 – 18.30*")+COUNTIF(terzotrim2022_ORARIO!$D$121:$BW$121,"10.30 – 18.30*")+COUNTIF(terzotrim2022_ORARIO!$D$121:$BW$121,"*09:00 – 13.00*")</f>
        <v>0</v>
      </c>
      <c r="V105" s="14">
        <f>COUNTIF(terzotrim2022_ORARIO!$D$121:$BW$121,"10.30 – 19.30")+COUNTIF(terzotrim2022_ORARIO!$D$121:$BW$121,"11.30 – 19.30")+COUNTIF(terzotrim2022_ORARIO!$D$121:$BW$121,"09.00 – 13.00")</f>
        <v>0</v>
      </c>
      <c r="W105" s="1">
        <f t="shared" si="22"/>
        <v>0</v>
      </c>
      <c r="X105" s="350"/>
      <c r="Y105" s="351"/>
      <c r="Z105" s="351"/>
      <c r="AA105" s="352"/>
    </row>
    <row r="106" spans="1:27" x14ac:dyDescent="0.25">
      <c r="A106" s="26" t="e">
        <f>IF(#REF!&lt;&gt;"",#REF!,"")</f>
        <v>#REF!</v>
      </c>
      <c r="B106" s="135" t="e">
        <f>IF(#REF!&lt;&gt;"",#REF!,"")</f>
        <v>#REF!</v>
      </c>
      <c r="C106" s="40" t="s">
        <v>40</v>
      </c>
      <c r="D106" s="124">
        <f>Regole!$H$13-E106</f>
        <v>30</v>
      </c>
      <c r="E106" s="125">
        <f t="shared" si="19"/>
        <v>0</v>
      </c>
      <c r="F106" s="36">
        <f>COUNTIF(terzotrim2022_ORARIO!$C$122:$BW$122,"*Aspettativa*")</f>
        <v>0</v>
      </c>
      <c r="G106" s="36">
        <f>COUNTIF(terzotrim2022_ORARIO!$C$122:$BW$122,"*Ex-Accordo*")</f>
        <v>0</v>
      </c>
      <c r="H106" s="36">
        <f>COUNTIF(terzotrim2022_ORARIO!$C$122:$BW$122,"*Ferie*")</f>
        <v>0</v>
      </c>
      <c r="I106" s="36">
        <f>COUNTIF(terzotrim2022_ORARIO!$C$122:$BW$122,"Maternit*")</f>
        <v>0</v>
      </c>
      <c r="J106" s="36">
        <f>COUNTIF(terzotrim2022_ORARIO!$C$122:$BW$122,"*Ex-Acc")</f>
        <v>0</v>
      </c>
      <c r="K106" s="36">
        <f>COUNTIF(terzotrim2022_ORARIO!$C$122:$BW$122,"*Ridotto Ferie*")</f>
        <v>0</v>
      </c>
      <c r="L106" s="36">
        <f>COUNTIF(terzotrim2022_ORARIO!$C$122:$BW$122,"*Ridotto Maternit*")</f>
        <v>0</v>
      </c>
      <c r="M106" s="36">
        <f>COUNTIF(terzotrim2022_ORARIO!$C$122:$BW$122,"Esame")</f>
        <v>0</v>
      </c>
      <c r="N106" s="36">
        <f>COUNTIF(terzotrim2022_ORARIO!$C$122:$BW$122,"*Altro*")</f>
        <v>0</v>
      </c>
      <c r="P106" s="26" t="e">
        <f t="shared" si="20"/>
        <v>#REF!</v>
      </c>
      <c r="Q106" s="135" t="e">
        <f t="shared" si="21"/>
        <v>#REF!</v>
      </c>
      <c r="R106" s="37">
        <f>COUNTIF(terzotrim2022_ORARIO!$C$122:$BW$122,"08.30 – 17.30")</f>
        <v>0</v>
      </c>
      <c r="S106" s="37">
        <f>COUNTIF(terzotrim2022_ORARIO!$C$122:$BW$122,"09.00 – 18.00")</f>
        <v>0</v>
      </c>
      <c r="T106" s="37">
        <f>COUNTIF(terzotrim2022_ORARIO!$F$122:$BY$122,"09:30 – 18.30")</f>
        <v>0</v>
      </c>
      <c r="U106" s="37">
        <f>COUNTIF(terzotrim2022_ORARIO!$C$122:$BW$122,"*09.30 – 18.30*")+COUNTIF(terzotrim2022_ORARIO!$C$122:$BW$122,"10.30 – 18.30*")+COUNTIF(terzotrim2022_ORARIO!$C$122:$BW$122,"*09:00 – 13.00*")</f>
        <v>0</v>
      </c>
      <c r="V106" s="37">
        <f>COUNTIF(terzotrim2022_ORARIO!$C$122:$BW$122,"10.30 – 19.30")+COUNTIF(terzotrim2022_ORARIO!$C$122:$BW$122,"11.30 – 19.30")+COUNTIF(terzotrim2022_ORARIO!$C$122:$BW$122,"09.00 – 13.00")</f>
        <v>0</v>
      </c>
      <c r="W106" s="130">
        <f t="shared" si="22"/>
        <v>0</v>
      </c>
      <c r="X106" s="353"/>
      <c r="Y106" s="354"/>
      <c r="Z106" s="354"/>
      <c r="AA106" s="355"/>
    </row>
    <row r="107" spans="1:27" x14ac:dyDescent="0.25">
      <c r="C107" s="34"/>
      <c r="D107" s="122"/>
      <c r="E107" s="122"/>
      <c r="W107" s="165"/>
    </row>
    <row r="108" spans="1:27" x14ac:dyDescent="0.25">
      <c r="C108" s="34"/>
      <c r="D108" s="122"/>
      <c r="E108" s="122"/>
      <c r="P108" t="str">
        <f t="shared" ref="P108:P142" si="23">IF(A108=""," ",A108)</f>
        <v xml:space="preserve"> </v>
      </c>
      <c r="Q108" t="str">
        <f t="shared" ref="Q108:Q142" si="24">IF(B108=""," ",B108)</f>
        <v xml:space="preserve"> </v>
      </c>
      <c r="W108" s="165"/>
      <c r="X108" s="133">
        <f>COUNTIF(terzotrim2022_ORARIO!$C$125:$BW$125,"12:30")</f>
        <v>0</v>
      </c>
      <c r="Y108" s="134">
        <f>COUNTIF(terzotrim2022_ORARIO!$C$125:$BW$125,"13:00")</f>
        <v>0</v>
      </c>
      <c r="Z108" s="132">
        <f>COUNTIF(terzotrim2022_ORARIO!$C$125:$BW$125,"13:30")</f>
        <v>0</v>
      </c>
      <c r="AA108" s="73">
        <f>COUNTIF(terzotrim2022_ORARIO!$C$125:$BW$125,"-")</f>
        <v>40</v>
      </c>
    </row>
    <row r="109" spans="1:27" x14ac:dyDescent="0.25">
      <c r="A109" s="45" t="e">
        <f>IF(#REF!&lt;&gt;"",#REF!,"")</f>
        <v>#REF!</v>
      </c>
      <c r="B109" s="45" t="e">
        <f>IF(#REF!&lt;&gt;"",#REF!,"")</f>
        <v>#REF!</v>
      </c>
      <c r="C109" s="34"/>
      <c r="D109" s="124">
        <f>Regole!$H$13-E109</f>
        <v>30</v>
      </c>
      <c r="E109" s="125">
        <f t="shared" ref="E109:E115" si="25">SUM(F109:N109)</f>
        <v>0</v>
      </c>
      <c r="F109" s="36">
        <f>COUNTIF(terzotrim2022_ORARIO!$D$126:$BW$126,"*Aspettativa*")</f>
        <v>0</v>
      </c>
      <c r="G109" s="36">
        <f>COUNTIF(terzotrim2022_ORARIO!$D$126:$BW$126,"*Ex-Accordo*")</f>
        <v>0</v>
      </c>
      <c r="H109" s="36">
        <f>COUNTIF(terzotrim2022_ORARIO!$D$126:$BW$126,"*Ferie*")</f>
        <v>0</v>
      </c>
      <c r="I109" s="36">
        <f>COUNTIF(terzotrim2022_ORARIO!$D$126:$BW$126,"Maternit*")</f>
        <v>0</v>
      </c>
      <c r="J109" s="36">
        <f>COUNTIF(terzotrim2022_ORARIO!$D$126:$BW$126,"*Ex-Acc")</f>
        <v>0</v>
      </c>
      <c r="K109" s="36">
        <f>COUNTIF(terzotrim2022_ORARIO!$D$126:$BW$126,"*Ridotto Ferie*")</f>
        <v>0</v>
      </c>
      <c r="L109" s="36">
        <f>COUNTIF(terzotrim2022_ORARIO!$D$126:$BW$126,"*Ridotto Maternit*")</f>
        <v>0</v>
      </c>
      <c r="M109" s="36">
        <f>COUNTIF(terzotrim2022_ORARIO!$D$126:$BW$126,"Esame")</f>
        <v>0</v>
      </c>
      <c r="N109" s="36">
        <f>COUNTIF(terzotrim2022_ORARIO!$D$126:$BW$126,"*Altro*")</f>
        <v>0</v>
      </c>
      <c r="P109" s="45" t="e">
        <f t="shared" si="23"/>
        <v>#REF!</v>
      </c>
      <c r="Q109" s="45" t="e">
        <f t="shared" si="24"/>
        <v>#REF!</v>
      </c>
      <c r="R109" s="37">
        <f>COUNTIF(terzotrim2022_ORARIO!$D$126:$BW$126,"08.30 – 17.30")</f>
        <v>0</v>
      </c>
      <c r="S109" s="37">
        <f>COUNTIF(terzotrim2022_ORARIO!$D$126:$BW$126,"09.00 – 18.00")</f>
        <v>0</v>
      </c>
      <c r="T109" s="37">
        <f>COUNTIF(terzotrim2022_ORARIO!$F$126:$BY$126,"09:30 – 18.30")</f>
        <v>0</v>
      </c>
      <c r="U109" s="37">
        <f>COUNTIF(terzotrim2022_ORARIO!$D$126:$BW$126,"*09.30 – 18.30*")+COUNTIF(terzotrim2022_ORARIO!$D$126:$BW$126,"10.30 – 18.30*")+COUNTIF(terzotrim2022_ORARIO!$D$126:$BW$126,"*09:00 – 13.00*")</f>
        <v>0</v>
      </c>
      <c r="V109" s="37">
        <f>COUNTIF(terzotrim2022_ORARIO!$D$126:$BW$126,"10.30 – 19.30")+COUNTIF(terzotrim2022_ORARIO!$D$126:$BW$126,"11.30 – 19.30")+COUNTIF(terzotrim2022_ORARIO!$D$126:$BW$126,"09.00 – 13.00")</f>
        <v>0</v>
      </c>
      <c r="W109" s="130">
        <f t="shared" si="22"/>
        <v>0</v>
      </c>
      <c r="X109" s="347"/>
      <c r="Y109" s="348"/>
      <c r="Z109" s="348"/>
      <c r="AA109" s="349"/>
    </row>
    <row r="110" spans="1:27" x14ac:dyDescent="0.25">
      <c r="A110" s="45" t="e">
        <f>IF(#REF!&lt;&gt;"",#REF!,"")</f>
        <v>#REF!</v>
      </c>
      <c r="B110" s="45" t="e">
        <f>IF(#REF!&lt;&gt;"",#REF!,"")</f>
        <v>#REF!</v>
      </c>
      <c r="C110" s="34"/>
      <c r="D110" s="124">
        <f>Regole!$H$13-E110</f>
        <v>30</v>
      </c>
      <c r="E110" s="125">
        <f t="shared" si="25"/>
        <v>0</v>
      </c>
      <c r="F110" s="36">
        <f>COUNTIF(terzotrim2022_ORARIO!$D$127:$BW$127,"*Aspettativa*")</f>
        <v>0</v>
      </c>
      <c r="G110" s="36">
        <f>COUNTIF(terzotrim2022_ORARIO!$D$127:$BW$127,"*Ex-Accordo*")</f>
        <v>0</v>
      </c>
      <c r="H110" s="36">
        <f>COUNTIF(terzotrim2022_ORARIO!$D$127:$BW$127,"*Ferie*")</f>
        <v>0</v>
      </c>
      <c r="I110" s="36">
        <f>COUNTIF(terzotrim2022_ORARIO!$D$127:$BW$127,"Maternit*")</f>
        <v>0</v>
      </c>
      <c r="J110" s="36">
        <f>COUNTIF(terzotrim2022_ORARIO!$D$127:$BW$127,"*Ex-Acc")</f>
        <v>0</v>
      </c>
      <c r="K110" s="36">
        <f>COUNTIF(terzotrim2022_ORARIO!$D$127:$BW$127,"*Ridotto Ferie*")</f>
        <v>0</v>
      </c>
      <c r="L110" s="36">
        <f>COUNTIF(terzotrim2022_ORARIO!$D$127:$BW$127,"*Ridotto Maternit*")</f>
        <v>0</v>
      </c>
      <c r="M110" s="36">
        <f>COUNTIF(terzotrim2022_ORARIO!$D$127:$BW$127,"Esame")</f>
        <v>0</v>
      </c>
      <c r="N110" s="36">
        <f>COUNTIF(terzotrim2022_ORARIO!$D$127:$BW$127,"*Altro*")</f>
        <v>0</v>
      </c>
      <c r="P110" s="45" t="e">
        <f t="shared" si="23"/>
        <v>#REF!</v>
      </c>
      <c r="Q110" s="45" t="e">
        <f t="shared" si="24"/>
        <v>#REF!</v>
      </c>
      <c r="R110" s="14">
        <f>COUNTIF(terzotrim2022_ORARIO!$D$127:$BW$127,"08.30 – 17.30")</f>
        <v>0</v>
      </c>
      <c r="S110" s="14">
        <f>COUNTIF(terzotrim2022_ORARIO!$D$127:$BW$127,"09.00 – 18.00")</f>
        <v>0</v>
      </c>
      <c r="T110" s="14">
        <f>COUNTIF(terzotrim2022_ORARIO!$F$127:$BY$127,"09:30 – 18.30")</f>
        <v>0</v>
      </c>
      <c r="U110" s="14">
        <f>COUNTIF(terzotrim2022_ORARIO!$D$127:$BW$127,"*09.30 – 18.30*")+COUNTIF(terzotrim2022_ORARIO!$D$127:$BW$127,"10.30 – 18.30*")+COUNTIF(terzotrim2022_ORARIO!$D$127:$BW$127,"*09:00 – 13.00*")</f>
        <v>0</v>
      </c>
      <c r="V110" s="14">
        <f>COUNTIF(terzotrim2022_ORARIO!$D$127:$BW$127,"10.30 – 19.30")+COUNTIF(terzotrim2022_ORARIO!$D$127:$BW$127,"11.30 – 19.30")+COUNTIF(terzotrim2022_ORARIO!$D$127:$BW$127,"09.00 – 13.00")</f>
        <v>0</v>
      </c>
      <c r="W110" s="1">
        <f t="shared" si="22"/>
        <v>0</v>
      </c>
      <c r="X110" s="350"/>
      <c r="Y110" s="351"/>
      <c r="Z110" s="351"/>
      <c r="AA110" s="352"/>
    </row>
    <row r="111" spans="1:27" x14ac:dyDescent="0.25">
      <c r="A111" s="45" t="e">
        <f>IF(#REF!&lt;&gt;"",#REF!,"")</f>
        <v>#REF!</v>
      </c>
      <c r="B111" s="45" t="e">
        <f>IF(#REF!&lt;&gt;"",#REF!,"")</f>
        <v>#REF!</v>
      </c>
      <c r="C111" s="34"/>
      <c r="D111" s="124">
        <f>Regole!$H$13-E111</f>
        <v>30</v>
      </c>
      <c r="E111" s="125">
        <f t="shared" si="25"/>
        <v>0</v>
      </c>
      <c r="F111" s="36">
        <f>COUNTIF(terzotrim2022_ORARIO!$D$128:$BW$128,"*Aspettativa*")</f>
        <v>0</v>
      </c>
      <c r="G111" s="36">
        <f>COUNTIF(terzotrim2022_ORARIO!$D$128:$BW$128,"*Ex-Accordo*")</f>
        <v>0</v>
      </c>
      <c r="H111" s="36">
        <f>COUNTIF(terzotrim2022_ORARIO!$D$128:$BW$128,"*Ferie*")</f>
        <v>0</v>
      </c>
      <c r="I111" s="36">
        <f>COUNTIF(terzotrim2022_ORARIO!$D$128:$BW$128,"Maternit*")</f>
        <v>0</v>
      </c>
      <c r="J111" s="36">
        <f>COUNTIF(terzotrim2022_ORARIO!$D$128:$BW$128,"*Ex-Acc")</f>
        <v>0</v>
      </c>
      <c r="K111" s="36">
        <f>COUNTIF(terzotrim2022_ORARIO!$D$128:$BW$128,"*Ridotto Ferie*")</f>
        <v>0</v>
      </c>
      <c r="L111" s="36">
        <f>COUNTIF(terzotrim2022_ORARIO!$D$128:$BW$128,"*Ridotto Maternit*")</f>
        <v>0</v>
      </c>
      <c r="M111" s="36">
        <f>COUNTIF(terzotrim2022_ORARIO!$D$128:$BW$128,"Esame")</f>
        <v>0</v>
      </c>
      <c r="N111" s="36">
        <f>COUNTIF(terzotrim2022_ORARIO!$D$128:$BW$128,"*Altro*")</f>
        <v>0</v>
      </c>
      <c r="P111" s="45" t="e">
        <f t="shared" si="23"/>
        <v>#REF!</v>
      </c>
      <c r="Q111" s="45" t="e">
        <f t="shared" si="24"/>
        <v>#REF!</v>
      </c>
      <c r="R111" s="37">
        <f>COUNTIF(terzotrim2022_ORARIO!$D$128:$BW$128,"08.30 – 17.30")</f>
        <v>0</v>
      </c>
      <c r="S111" s="37">
        <f>COUNTIF(terzotrim2022_ORARIO!$D$128:$BW$128,"09.00 – 18.00")</f>
        <v>0</v>
      </c>
      <c r="T111" s="37">
        <f>COUNTIF(terzotrim2022_ORARIO!$F$128:$BY$128,"09:30 – 18.30")</f>
        <v>0</v>
      </c>
      <c r="U111" s="37">
        <f>COUNTIF(terzotrim2022_ORARIO!$D$128:$BW$128,"*09.30 – 18.30*")+COUNTIF(terzotrim2022_ORARIO!$D$128:$BW$128,"10.30 – 18.30*")+COUNTIF(terzotrim2022_ORARIO!$D$128:$BW$128,"*09:00 – 13.00*")</f>
        <v>0</v>
      </c>
      <c r="V111" s="37">
        <f>COUNTIF(terzotrim2022_ORARIO!$D$128:$BW$128,"10.30 – 19.30")+COUNTIF(terzotrim2022_ORARIO!$D$128:$BW$128,"11.30 – 19.30")+COUNTIF(terzotrim2022_ORARIO!$D$128:$BW$128,"09.00 – 13.00")</f>
        <v>0</v>
      </c>
      <c r="W111" s="130">
        <f t="shared" si="22"/>
        <v>0</v>
      </c>
      <c r="X111" s="350"/>
      <c r="Y111" s="351"/>
      <c r="Z111" s="351"/>
      <c r="AA111" s="352"/>
    </row>
    <row r="112" spans="1:27" x14ac:dyDescent="0.25">
      <c r="A112" s="45" t="e">
        <f>IF(#REF!&lt;&gt;"",#REF!,"")</f>
        <v>#REF!</v>
      </c>
      <c r="B112" s="45" t="e">
        <f>IF(#REF!&lt;&gt;"",#REF!,"")</f>
        <v>#REF!</v>
      </c>
      <c r="C112" s="34"/>
      <c r="D112" s="124">
        <f>Regole!$H$13-E112</f>
        <v>30</v>
      </c>
      <c r="E112" s="125">
        <f t="shared" si="25"/>
        <v>0</v>
      </c>
      <c r="F112" s="36">
        <f>COUNTIF(terzotrim2022_ORARIO!$D$129:$BW$129,"*Aspettativa*")</f>
        <v>0</v>
      </c>
      <c r="G112" s="36">
        <f>COUNTIF(terzotrim2022_ORARIO!$D$129:$BW$129,"*Ex-Accordo*")</f>
        <v>0</v>
      </c>
      <c r="H112" s="36">
        <f>COUNTIF(terzotrim2022_ORARIO!$D$129:$BW$129,"*Ferie*")</f>
        <v>0</v>
      </c>
      <c r="I112" s="36">
        <f>COUNTIF(terzotrim2022_ORARIO!$D$129:$BW$129,"Maternit*")</f>
        <v>0</v>
      </c>
      <c r="J112" s="36">
        <f>COUNTIF(terzotrim2022_ORARIO!$D$129:$BW$129,"*Ex-Acc")</f>
        <v>0</v>
      </c>
      <c r="K112" s="36">
        <f>COUNTIF(terzotrim2022_ORARIO!$D$129:$BW$129,"*Ridotto Ferie*")</f>
        <v>0</v>
      </c>
      <c r="L112" s="36">
        <f>COUNTIF(terzotrim2022_ORARIO!$D$129:$BW$129,"*Ridotto Maternit*")</f>
        <v>0</v>
      </c>
      <c r="M112" s="36">
        <f>COUNTIF(terzotrim2022_ORARIO!$D$129:$BW$129,"Esame")</f>
        <v>0</v>
      </c>
      <c r="N112" s="36">
        <f>COUNTIF(terzotrim2022_ORARIO!$D$129:$BW$129,"*Altro*")</f>
        <v>0</v>
      </c>
      <c r="P112" s="45" t="e">
        <f t="shared" si="23"/>
        <v>#REF!</v>
      </c>
      <c r="Q112" s="45" t="e">
        <f t="shared" si="24"/>
        <v>#REF!</v>
      </c>
      <c r="R112" s="14">
        <f>COUNTIF(terzotrim2022_ORARIO!$D$129:$BW$129,"08.30 – 17.30")</f>
        <v>0</v>
      </c>
      <c r="S112" s="14">
        <f>COUNTIF(terzotrim2022_ORARIO!$D$129:$BW$129,"09.00 – 18.00")</f>
        <v>0</v>
      </c>
      <c r="T112" s="14">
        <f>COUNTIF(terzotrim2022_ORARIO!$F$129:$BY$129,"09:30 – 18.30")</f>
        <v>0</v>
      </c>
      <c r="U112" s="14">
        <f>COUNTIF(terzotrim2022_ORARIO!$D$129:$BW$129,"*09.30 – 18.30*")+COUNTIF(terzotrim2022_ORARIO!$D$129:$BW$129,"10.30 – 18.30*")+COUNTIF(terzotrim2022_ORARIO!$D$129:$BW$129,"*09:00 – 13.00*")</f>
        <v>0</v>
      </c>
      <c r="V112" s="14">
        <f>COUNTIF(terzotrim2022_ORARIO!$D$129:$BW$129,"10.30 – 19.30")+COUNTIF(terzotrim2022_ORARIO!$D$129:$BW$129,"11.30 – 19.30")+COUNTIF(terzotrim2022_ORARIO!$D$129:$BW$129,"09.00 – 13.00")</f>
        <v>0</v>
      </c>
      <c r="W112" s="1">
        <f t="shared" si="22"/>
        <v>0</v>
      </c>
      <c r="X112" s="350"/>
      <c r="Y112" s="351"/>
      <c r="Z112" s="351"/>
      <c r="AA112" s="352"/>
    </row>
    <row r="113" spans="1:27" x14ac:dyDescent="0.25">
      <c r="A113" s="45" t="e">
        <f>IF(#REF!&lt;&gt;"",#REF!,"")</f>
        <v>#REF!</v>
      </c>
      <c r="B113" s="45" t="e">
        <f>IF(#REF!&lt;&gt;"",#REF!,"")</f>
        <v>#REF!</v>
      </c>
      <c r="C113" s="34"/>
      <c r="D113" s="124">
        <f>Regole!$H$13-E113</f>
        <v>30</v>
      </c>
      <c r="E113" s="125">
        <f t="shared" si="25"/>
        <v>0</v>
      </c>
      <c r="F113" s="36">
        <f>COUNTIF(terzotrim2022_ORARIO!$D$130:$BW$130,"*Aspettativa*")</f>
        <v>0</v>
      </c>
      <c r="G113" s="36">
        <f>COUNTIF(terzotrim2022_ORARIO!$D$130:$BW$130,"*Ex-Accordo*")</f>
        <v>0</v>
      </c>
      <c r="H113" s="36">
        <f>COUNTIF(terzotrim2022_ORARIO!$D$130:$BW$130,"*Ferie*")</f>
        <v>0</v>
      </c>
      <c r="I113" s="36">
        <f>COUNTIF(terzotrim2022_ORARIO!$D$130:$BW$130,"Maternit*")</f>
        <v>0</v>
      </c>
      <c r="J113" s="36">
        <f>COUNTIF(terzotrim2022_ORARIO!$D$130:$BW$130,"*Ex-Acc")</f>
        <v>0</v>
      </c>
      <c r="K113" s="36">
        <f>COUNTIF(terzotrim2022_ORARIO!$D$130:$BW$130,"*Ridotto Ferie*")</f>
        <v>0</v>
      </c>
      <c r="L113" s="36">
        <f>COUNTIF(terzotrim2022_ORARIO!$D$130:$BW$130,"*Ridotto Maternit*")</f>
        <v>0</v>
      </c>
      <c r="M113" s="36">
        <f>COUNTIF(terzotrim2022_ORARIO!$D$130:$BW$130,"Esame")</f>
        <v>0</v>
      </c>
      <c r="N113" s="36">
        <f>COUNTIF(terzotrim2022_ORARIO!$D$130:$BW$130,"*Altro*")</f>
        <v>0</v>
      </c>
      <c r="P113" s="45" t="e">
        <f t="shared" si="23"/>
        <v>#REF!</v>
      </c>
      <c r="Q113" s="45" t="e">
        <f t="shared" si="24"/>
        <v>#REF!</v>
      </c>
      <c r="R113" s="37">
        <f>COUNTIF(terzotrim2022_ORARIO!$D$130:$BW$130,"08.30 – 17.30")</f>
        <v>0</v>
      </c>
      <c r="S113" s="37">
        <f>COUNTIF(terzotrim2022_ORARIO!$D$130:$BW$130,"09.00 – 18.00")</f>
        <v>0</v>
      </c>
      <c r="T113" s="37">
        <f>COUNTIF(terzotrim2022_ORARIO!$F$130:$BY$130,"09:30 – 18.30")</f>
        <v>0</v>
      </c>
      <c r="U113" s="37">
        <f>COUNTIF(terzotrim2022_ORARIO!$D$130:$BW$130,"*09.30 – 18.30*")+COUNTIF(terzotrim2022_ORARIO!$D$130:$BW$130,"10.30 – 18.30*")+COUNTIF(terzotrim2022_ORARIO!$D$130:$BW$130,"*09:00 – 13.00*")</f>
        <v>0</v>
      </c>
      <c r="V113" s="37">
        <f>COUNTIF(terzotrim2022_ORARIO!$D$130:$BW$130,"10.30 – 19.30")+COUNTIF(terzotrim2022_ORARIO!$D$130:$BW$130,"11.30 – 19.30")+COUNTIF(terzotrim2022_ORARIO!$D$130:$BW$130,"09.00 – 13.00")</f>
        <v>0</v>
      </c>
      <c r="W113" s="130">
        <f t="shared" si="22"/>
        <v>0</v>
      </c>
      <c r="X113" s="350"/>
      <c r="Y113" s="351"/>
      <c r="Z113" s="351"/>
      <c r="AA113" s="352"/>
    </row>
    <row r="114" spans="1:27" x14ac:dyDescent="0.25">
      <c r="A114" s="45" t="e">
        <f>IF(#REF!&lt;&gt;"",#REF!,"")</f>
        <v>#REF!</v>
      </c>
      <c r="B114" s="45" t="e">
        <f>IF(#REF!&lt;&gt;"",#REF!,"")</f>
        <v>#REF!</v>
      </c>
      <c r="C114" s="34"/>
      <c r="D114" s="124">
        <f>Regole!$H$13-E114</f>
        <v>30</v>
      </c>
      <c r="E114" s="125">
        <f t="shared" si="25"/>
        <v>0</v>
      </c>
      <c r="F114" s="36">
        <f>COUNTIF(terzotrim2022_ORARIO!$D$131:$BW$131,"*Aspettativa*")</f>
        <v>0</v>
      </c>
      <c r="G114" s="38">
        <f>COUNTIF(terzotrim2022_ORARIO!$D$131:$BW$131,"*Ex-Accordo*")</f>
        <v>0</v>
      </c>
      <c r="H114" s="38">
        <f>COUNTIF(terzotrim2022_ORARIO!$D$131:$BW$131,"*Ferie*")</f>
        <v>0</v>
      </c>
      <c r="I114" s="38">
        <f>COUNTIF(terzotrim2022_ORARIO!$D$131:$BW$131,"Maternit*")</f>
        <v>0</v>
      </c>
      <c r="J114" s="38">
        <f>COUNTIF(terzotrim2022_ORARIO!$D$131:$BW$131,"*Ex-Acc")</f>
        <v>0</v>
      </c>
      <c r="K114" s="38">
        <f>COUNTIF(terzotrim2022_ORARIO!$D$131:$BW$131,"*Ridotto Ferie*")</f>
        <v>0</v>
      </c>
      <c r="L114" s="38">
        <f>COUNTIF(terzotrim2022_ORARIO!$D$131:$BW$131,"*Ridotto Maternit*")</f>
        <v>0</v>
      </c>
      <c r="M114" s="38">
        <f>COUNTIF(terzotrim2022_ORARIO!$D$131:$BW$131,"Esame")</f>
        <v>0</v>
      </c>
      <c r="N114" s="38">
        <f>COUNTIF(terzotrim2022_ORARIO!$D$131:$BW$131,"*Altro*")</f>
        <v>0</v>
      </c>
      <c r="P114" s="45" t="e">
        <f t="shared" si="23"/>
        <v>#REF!</v>
      </c>
      <c r="Q114" s="45" t="e">
        <f t="shared" si="24"/>
        <v>#REF!</v>
      </c>
      <c r="R114" s="14">
        <f>COUNTIF(terzotrim2022_ORARIO!$D$131:$BW$131,"08.30 – 17.30")</f>
        <v>0</v>
      </c>
      <c r="S114" s="14">
        <f>COUNTIF(terzotrim2022_ORARIO!$D$131:$BW$131,"09.00 – 18.00")</f>
        <v>0</v>
      </c>
      <c r="T114" s="14">
        <f>COUNTIF(terzotrim2022_ORARIO!$F$131:$BY$131,"09:30 – 18.30")</f>
        <v>0</v>
      </c>
      <c r="U114" s="14">
        <f>COUNTIF(terzotrim2022_ORARIO!$D$131:$BW$131,"*09.30 – 18.30*")+COUNTIF(terzotrim2022_ORARIO!$D$131:$BW$131,"10.30 – 18.30*")+COUNTIF(terzotrim2022_ORARIO!$D$131:$BW$131,"*09:00 – 13.00*")</f>
        <v>0</v>
      </c>
      <c r="V114" s="14">
        <f>COUNTIF(terzotrim2022_ORARIO!$D$131:$BW$131,"10.30 – 19.30")+COUNTIF(terzotrim2022_ORARIO!$D$131:$BW$131,"11.30 – 19.30")+COUNTIF(terzotrim2022_ORARIO!$D$131:$BW$131,"09.00 – 13.00")</f>
        <v>0</v>
      </c>
      <c r="W114" s="1">
        <f t="shared" si="22"/>
        <v>0</v>
      </c>
      <c r="X114" s="350"/>
      <c r="Y114" s="351"/>
      <c r="Z114" s="351"/>
      <c r="AA114" s="352"/>
    </row>
    <row r="115" spans="1:27" x14ac:dyDescent="0.25">
      <c r="A115" s="26" t="e">
        <f>IF(#REF!&lt;&gt;"",#REF!,"")</f>
        <v>#REF!</v>
      </c>
      <c r="B115" s="135" t="e">
        <f>IF(#REF!&lt;&gt;"",#REF!,"")</f>
        <v>#REF!</v>
      </c>
      <c r="C115" s="40" t="s">
        <v>40</v>
      </c>
      <c r="D115" s="124">
        <f>Regole!$H$13-E115</f>
        <v>30</v>
      </c>
      <c r="E115" s="125">
        <f t="shared" si="25"/>
        <v>0</v>
      </c>
      <c r="F115" s="36">
        <f>COUNTIF(terzotrim2022_ORARIO!$C$132:$BW$132,"*Aspettativa*")</f>
        <v>0</v>
      </c>
      <c r="G115" s="36">
        <f>COUNTIF(terzotrim2022_ORARIO!$C$132:$BW$132,"*Ex-Accordo*")</f>
        <v>0</v>
      </c>
      <c r="H115" s="36">
        <f>COUNTIF(terzotrim2022_ORARIO!$C$132:$BW$132,"*Ferie*")</f>
        <v>0</v>
      </c>
      <c r="I115" s="36">
        <f>COUNTIF(terzotrim2022_ORARIO!$C$132:$BW$132,"Maternit*")</f>
        <v>0</v>
      </c>
      <c r="J115" s="36">
        <f>COUNTIF(terzotrim2022_ORARIO!$C$132:$BW$132,"*Ex-Acc")</f>
        <v>0</v>
      </c>
      <c r="K115" s="36">
        <f>COUNTIF(terzotrim2022_ORARIO!$C$132:$BW$132,"*Ridotto Ferie*")</f>
        <v>0</v>
      </c>
      <c r="L115" s="36">
        <f>COUNTIF(terzotrim2022_ORARIO!$C$132:$BW$132,"*Ridotto Maternit*")</f>
        <v>0</v>
      </c>
      <c r="M115" s="36">
        <f>COUNTIF(terzotrim2022_ORARIO!$C$132:$BW$132,"Esame")</f>
        <v>0</v>
      </c>
      <c r="N115" s="36">
        <f>COUNTIF(terzotrim2022_ORARIO!$C$132:$BW$132,"*Altro*")</f>
        <v>0</v>
      </c>
      <c r="P115" s="26" t="e">
        <f t="shared" si="23"/>
        <v>#REF!</v>
      </c>
      <c r="Q115" s="135" t="e">
        <f t="shared" si="24"/>
        <v>#REF!</v>
      </c>
      <c r="R115" s="37">
        <f>COUNTIF(terzotrim2022_ORARIO!$C$132:$BW$132,"08.30 – 17.30")</f>
        <v>0</v>
      </c>
      <c r="S115" s="37">
        <f>COUNTIF(terzotrim2022_ORARIO!$C$132:$BW$132,"09.00 – 18.00")</f>
        <v>0</v>
      </c>
      <c r="T115" s="37">
        <f>COUNTIF(terzotrim2022_ORARIO!$F$132:$BY$132,"09:30 – 18.30")</f>
        <v>0</v>
      </c>
      <c r="U115" s="37">
        <f>COUNTIF(terzotrim2022_ORARIO!$C$132:$BW$132,"*09.30 – 18.30*")+COUNTIF(terzotrim2022_ORARIO!$C$132:$BW$132,"10.30 – 18.30*")+COUNTIF(terzotrim2022_ORARIO!$C$132:$BW$132,"*09:00 – 13.00*")</f>
        <v>0</v>
      </c>
      <c r="V115" s="37">
        <f>COUNTIF(terzotrim2022_ORARIO!$C$132:$BW$132,"10.30 – 19.30")+COUNTIF(terzotrim2022_ORARIO!$C$132:$BW$132,"11.30 – 19.30")+COUNTIF(terzotrim2022_ORARIO!$C$132:$BW$132,"09.00 – 13.00")</f>
        <v>0</v>
      </c>
      <c r="W115" s="130">
        <f t="shared" si="22"/>
        <v>0</v>
      </c>
      <c r="X115" s="353"/>
      <c r="Y115" s="354"/>
      <c r="Z115" s="354"/>
      <c r="AA115" s="355"/>
    </row>
    <row r="116" spans="1:27" x14ac:dyDescent="0.25">
      <c r="A116" t="e">
        <f>IF(#REF!&lt;&gt;"",#REF!,"")</f>
        <v>#REF!</v>
      </c>
      <c r="B116" t="e">
        <f>IF(#REF!&lt;&gt;"",#REF!,"")</f>
        <v>#REF!</v>
      </c>
      <c r="C116" s="25"/>
      <c r="D116" s="123"/>
      <c r="E116" s="122"/>
      <c r="P116" t="e">
        <f t="shared" si="23"/>
        <v>#REF!</v>
      </c>
      <c r="Q116" t="e">
        <f t="shared" si="24"/>
        <v>#REF!</v>
      </c>
      <c r="W116" s="165"/>
    </row>
    <row r="117" spans="1:27" x14ac:dyDescent="0.25">
      <c r="A117" s="20" t="e">
        <f>IF(#REF!&lt;&gt;"",#REF!,"")</f>
        <v>#REF!</v>
      </c>
      <c r="B117" s="20" t="e">
        <f>IF(#REF!&lt;&gt;"",#REF!,"")</f>
        <v>#REF!</v>
      </c>
      <c r="D117" s="123"/>
      <c r="E117" s="122"/>
      <c r="P117" s="20" t="e">
        <f t="shared" si="23"/>
        <v>#REF!</v>
      </c>
      <c r="Q117" s="20" t="e">
        <f t="shared" si="24"/>
        <v>#REF!</v>
      </c>
      <c r="W117" s="165"/>
      <c r="X117" s="133">
        <f>COUNTIF(terzotrim2022_ORARIO!$C$135:$BW$135,"12:30")</f>
        <v>0</v>
      </c>
      <c r="Y117" s="134">
        <f>COUNTIF(terzotrim2022_ORARIO!$C$135:$BW$135,"13:00")</f>
        <v>0</v>
      </c>
      <c r="Z117" s="132">
        <f>COUNTIF(terzotrim2022_ORARIO!$C$135:$BW$135,"13:30")</f>
        <v>0</v>
      </c>
      <c r="AA117" s="73">
        <f>COUNTIF(terzotrim2022_ORARIO!$C$135:$BW$135,"-")</f>
        <v>40</v>
      </c>
    </row>
    <row r="118" spans="1:27" x14ac:dyDescent="0.25">
      <c r="A118" s="45" t="e">
        <f>IF(#REF!&lt;&gt;"",#REF!,"")</f>
        <v>#REF!</v>
      </c>
      <c r="B118" s="45" t="e">
        <f>IF(#REF!&lt;&gt;"",#REF!,"")</f>
        <v>#REF!</v>
      </c>
      <c r="C118" s="33"/>
      <c r="D118" s="124">
        <f>Regole!$H$13-E118</f>
        <v>30</v>
      </c>
      <c r="E118" s="125">
        <f t="shared" ref="E118:E124" si="26">SUM(F118:N118)</f>
        <v>0</v>
      </c>
      <c r="F118" s="36">
        <f>COUNTIF(terzotrim2022_ORARIO!$D$136:$BW$136,"*Aspettativa*")</f>
        <v>0</v>
      </c>
      <c r="G118" s="36">
        <f>COUNTIF(terzotrim2022_ORARIO!$D$136:$BW$136,"*Ex-Accordo*")</f>
        <v>0</v>
      </c>
      <c r="H118" s="36">
        <f>COUNTIF(terzotrim2022_ORARIO!$D$136:$BW$136,"*Ferie*")</f>
        <v>0</v>
      </c>
      <c r="I118" s="36">
        <f>COUNTIF(terzotrim2022_ORARIO!$D$136:$BW$136,"Maternit*")</f>
        <v>0</v>
      </c>
      <c r="J118" s="36">
        <f>COUNTIF(terzotrim2022_ORARIO!$D$136:$BW$136,"*Ex-Acc")</f>
        <v>0</v>
      </c>
      <c r="K118" s="36">
        <f>COUNTIF(terzotrim2022_ORARIO!$D$136:$BW$136,"*Ridotto Ferie*")</f>
        <v>0</v>
      </c>
      <c r="L118" s="36">
        <f>COUNTIF(terzotrim2022_ORARIO!$D$136:$BW$136,"*Ridotto Maternit*")</f>
        <v>0</v>
      </c>
      <c r="M118" s="36">
        <f>COUNTIF(terzotrim2022_ORARIO!$D$136:$BW$136,"Esame")</f>
        <v>0</v>
      </c>
      <c r="N118" s="36">
        <f>COUNTIF(terzotrim2022_ORARIO!$D$136:$BW$136,"*Altro*")</f>
        <v>0</v>
      </c>
      <c r="P118" s="45" t="e">
        <f t="shared" si="23"/>
        <v>#REF!</v>
      </c>
      <c r="Q118" s="45" t="e">
        <f t="shared" si="24"/>
        <v>#REF!</v>
      </c>
      <c r="R118" s="37">
        <f>COUNTIF(terzotrim2022_ORARIO!$D$136:$BW$136,"08.28 – 17.28")</f>
        <v>0</v>
      </c>
      <c r="S118" s="37">
        <f>COUNTIF(terzotrim2022_ORARIO!$D$136:$BW$136,"09.00 – 18.00")</f>
        <v>0</v>
      </c>
      <c r="T118" s="37">
        <f>COUNTIF(terzotrim2022_ORARIO!$F$136:$BY$136,"09:30 – 18.30")</f>
        <v>0</v>
      </c>
      <c r="U118" s="37">
        <f>COUNTIF(terzotrim2022_ORARIO!$D$136:$BW$136,"10.28 – 19.28")+COUNTIF(terzotrim2022_ORARIO!$D$136:$BW$136,"11.28 – 19.28")+COUNTIF(terzotrim2022_ORARIO!$D$136:$BW$136,"*09:00 – 13.00*")</f>
        <v>0</v>
      </c>
      <c r="V118" s="37">
        <f>COUNTIF(terzotrim2022_ORARIO!$D$136:$BW$136,"10.28 – 19.28")+COUNTIF(terzotrim2022_ORARIO!$D$136:$BW$136,"11.28 – 19.28")+COUNTIF(terzotrim2022_ORARIO!$D$136:$BW$136,"09.00 – 13.00")</f>
        <v>0</v>
      </c>
      <c r="W118" s="130">
        <f t="shared" si="22"/>
        <v>0</v>
      </c>
      <c r="X118" s="347"/>
      <c r="Y118" s="348"/>
      <c r="Z118" s="348"/>
      <c r="AA118" s="349"/>
    </row>
    <row r="119" spans="1:27" x14ac:dyDescent="0.25">
      <c r="A119" s="45" t="e">
        <f>IF(#REF!&lt;&gt;"",#REF!,"")</f>
        <v>#REF!</v>
      </c>
      <c r="B119" s="45" t="e">
        <f>IF(#REF!&lt;&gt;"",#REF!,"")</f>
        <v>#REF!</v>
      </c>
      <c r="C119" s="34"/>
      <c r="D119" s="124">
        <f>Regole!$H$13-E119</f>
        <v>30</v>
      </c>
      <c r="E119" s="125">
        <f t="shared" si="26"/>
        <v>0</v>
      </c>
      <c r="F119" s="36">
        <f>COUNTIF(terzotrim2022_ORARIO!$D$137:$BW$137,"*Aspettativa*")</f>
        <v>0</v>
      </c>
      <c r="G119" s="36">
        <f>COUNTIF(terzotrim2022_ORARIO!$D$137:$BW$137,"*Ex-Accordo*")</f>
        <v>0</v>
      </c>
      <c r="H119" s="36">
        <f>COUNTIF(terzotrim2022_ORARIO!$D$137:$BW$137,"*Ferie*")</f>
        <v>0</v>
      </c>
      <c r="I119" s="36">
        <f>COUNTIF(terzotrim2022_ORARIO!$D$137:$BW$137,"Maternit*")</f>
        <v>0</v>
      </c>
      <c r="J119" s="36">
        <f>COUNTIF(terzotrim2022_ORARIO!$D$137:$BW$137,"*Ex-Acc")</f>
        <v>0</v>
      </c>
      <c r="K119" s="36">
        <f>COUNTIF(terzotrim2022_ORARIO!$D$137:$BW$137,"*Ridotto Ferie*")</f>
        <v>0</v>
      </c>
      <c r="L119" s="36">
        <f>COUNTIF(terzotrim2022_ORARIO!$D$137:$BW$137,"*Ridotto Maternit*")</f>
        <v>0</v>
      </c>
      <c r="M119" s="36">
        <f>COUNTIF(terzotrim2022_ORARIO!$D$137:$BW$137,"Esame")</f>
        <v>0</v>
      </c>
      <c r="N119" s="36">
        <f>COUNTIF(terzotrim2022_ORARIO!$D$137:$BW$137,"*Altro*")</f>
        <v>0</v>
      </c>
      <c r="P119" s="45" t="e">
        <f t="shared" si="23"/>
        <v>#REF!</v>
      </c>
      <c r="Q119" s="45" t="e">
        <f t="shared" si="24"/>
        <v>#REF!</v>
      </c>
      <c r="R119" s="14">
        <f>COUNTIF(terzotrim2022_ORARIO!$D$137:$BW$137,"08.28 – 17.28")</f>
        <v>0</v>
      </c>
      <c r="S119" s="14">
        <f>COUNTIF(terzotrim2022_ORARIO!$D$137:$BW$137,"09.00 – 18.00")</f>
        <v>0</v>
      </c>
      <c r="T119" s="14">
        <f>COUNTIF(terzotrim2022_ORARIO!$F$137:$BY$137,"09:30 – 18.30")</f>
        <v>0</v>
      </c>
      <c r="U119" s="14">
        <f>COUNTIF(terzotrim2022_ORARIO!$D$137:$BW$137,"10.28 – 19.28")+COUNTIF(terzotrim2022_ORARIO!$D$137:$BW$137,"11.28 – 19.28")+COUNTIF(terzotrim2022_ORARIO!$D$137:$BW$137,"*09:00 – 13.00*")</f>
        <v>0</v>
      </c>
      <c r="V119" s="14">
        <f>COUNTIF(terzotrim2022_ORARIO!$D$137:$BW$137,"10.28 – 19.28")+COUNTIF(terzotrim2022_ORARIO!$D$137:$BW$137,"11.28 – 19.28")+COUNTIF(terzotrim2022_ORARIO!$D$137:$BW$137,"09.00 – 13.00")</f>
        <v>0</v>
      </c>
      <c r="W119" s="1">
        <f t="shared" si="22"/>
        <v>0</v>
      </c>
      <c r="X119" s="350"/>
      <c r="Y119" s="351"/>
      <c r="Z119" s="351"/>
      <c r="AA119" s="352"/>
    </row>
    <row r="120" spans="1:27" x14ac:dyDescent="0.25">
      <c r="A120" s="45" t="e">
        <f>IF(#REF!&lt;&gt;"",#REF!,"")</f>
        <v>#REF!</v>
      </c>
      <c r="B120" s="45" t="e">
        <f>IF(#REF!&lt;&gt;"",#REF!,"")</f>
        <v>#REF!</v>
      </c>
      <c r="C120" s="34"/>
      <c r="D120" s="124">
        <f>Regole!$H$13-E120</f>
        <v>30</v>
      </c>
      <c r="E120" s="125">
        <f t="shared" si="26"/>
        <v>0</v>
      </c>
      <c r="F120" s="36">
        <f>COUNTIF(terzotrim2022_ORARIO!$D$138:$BW$138,"*Aspettativa*")</f>
        <v>0</v>
      </c>
      <c r="G120" s="36">
        <f>COUNTIF(terzotrim2022_ORARIO!$D$138:$BW$138,"*Ex-Accordo*")</f>
        <v>0</v>
      </c>
      <c r="H120" s="36">
        <f>COUNTIF(terzotrim2022_ORARIO!$D$138:$BW$138,"*Ferie*")</f>
        <v>0</v>
      </c>
      <c r="I120" s="36">
        <f>COUNTIF(terzotrim2022_ORARIO!$D$138:$BW$138,"Maternit*")</f>
        <v>0</v>
      </c>
      <c r="J120" s="36">
        <f>COUNTIF(terzotrim2022_ORARIO!$D$138:$BW$138,"*Ex-Acc")</f>
        <v>0</v>
      </c>
      <c r="K120" s="36">
        <f>COUNTIF(terzotrim2022_ORARIO!$D$138:$BW$138,"*Ridotto Ferie*")</f>
        <v>0</v>
      </c>
      <c r="L120" s="36">
        <f>COUNTIF(terzotrim2022_ORARIO!$D$138:$BW$138,"*Ridotto Maternit*")</f>
        <v>0</v>
      </c>
      <c r="M120" s="36">
        <f>COUNTIF(terzotrim2022_ORARIO!$D$138:$BW$138,"Esame")</f>
        <v>0</v>
      </c>
      <c r="N120" s="36">
        <f>COUNTIF(terzotrim2022_ORARIO!$D$138:$BW$138,"*Altro*")</f>
        <v>0</v>
      </c>
      <c r="P120" s="45" t="e">
        <f t="shared" si="23"/>
        <v>#REF!</v>
      </c>
      <c r="Q120" s="45" t="e">
        <f t="shared" si="24"/>
        <v>#REF!</v>
      </c>
      <c r="R120" s="37">
        <f>COUNTIF(terzotrim2022_ORARIO!$D$138:$BW$138,"08.28 – 17.28")</f>
        <v>0</v>
      </c>
      <c r="S120" s="37">
        <f>COUNTIF(terzotrim2022_ORARIO!$D$138:$BW$138,"09.00 – 18.00")</f>
        <v>0</v>
      </c>
      <c r="T120" s="37">
        <f>COUNTIF(terzotrim2022_ORARIO!$F$138:$BY$138,"09:30 – 18.30")</f>
        <v>0</v>
      </c>
      <c r="U120" s="37">
        <f>COUNTIF(terzotrim2022_ORARIO!$D$138:$BW$138,"10.28 – 19.28")+COUNTIF(terzotrim2022_ORARIO!$D$138:$BW$138,"11.28 – 19.28")+COUNTIF(terzotrim2022_ORARIO!$D$138:$BW$138,"*09:00 – 13.00*")</f>
        <v>0</v>
      </c>
      <c r="V120" s="37">
        <f>COUNTIF(terzotrim2022_ORARIO!$D$138:$BW$138,"10.28 – 19.28")+COUNTIF(terzotrim2022_ORARIO!$D$138:$BW$138,"11.28 – 19.28")+COUNTIF(terzotrim2022_ORARIO!$D$138:$BW$138,"09.00 – 13.00")</f>
        <v>0</v>
      </c>
      <c r="W120" s="130">
        <f t="shared" si="22"/>
        <v>0</v>
      </c>
      <c r="X120" s="350"/>
      <c r="Y120" s="351"/>
      <c r="Z120" s="351"/>
      <c r="AA120" s="352"/>
    </row>
    <row r="121" spans="1:27" x14ac:dyDescent="0.25">
      <c r="A121" s="45" t="e">
        <f>IF(#REF!&lt;&gt;"",#REF!,"")</f>
        <v>#REF!</v>
      </c>
      <c r="B121" s="45" t="e">
        <f>IF(#REF!&lt;&gt;"",#REF!,"")</f>
        <v>#REF!</v>
      </c>
      <c r="C121" s="34"/>
      <c r="D121" s="124">
        <f>Regole!$H$13-E121</f>
        <v>30</v>
      </c>
      <c r="E121" s="125">
        <f t="shared" si="26"/>
        <v>0</v>
      </c>
      <c r="F121" s="36">
        <f>COUNTIF(terzotrim2022_ORARIO!$D$139:$BW$139,"*Aspettativa*")</f>
        <v>0</v>
      </c>
      <c r="G121" s="36">
        <f>COUNTIF(terzotrim2022_ORARIO!$D$139:$BW$139,"*Ex-Accordo*")</f>
        <v>0</v>
      </c>
      <c r="H121" s="36">
        <f>COUNTIF(terzotrim2022_ORARIO!$D$139:$BW$139,"*Ferie*")</f>
        <v>0</v>
      </c>
      <c r="I121" s="36">
        <f>COUNTIF(terzotrim2022_ORARIO!$D$139:$BW$139,"Maternit*")</f>
        <v>0</v>
      </c>
      <c r="J121" s="36">
        <f>COUNTIF(terzotrim2022_ORARIO!$D$139:$BW$139,"*Ex-Acc")</f>
        <v>0</v>
      </c>
      <c r="K121" s="36">
        <f>COUNTIF(terzotrim2022_ORARIO!$D$139:$BW$139,"*Ridotto Ferie*")</f>
        <v>0</v>
      </c>
      <c r="L121" s="36">
        <f>COUNTIF(terzotrim2022_ORARIO!$D$139:$BW$139,"*Ridotto Maternit*")</f>
        <v>0</v>
      </c>
      <c r="M121" s="36">
        <f>COUNTIF(terzotrim2022_ORARIO!$D$139:$BW$139,"Esame")</f>
        <v>0</v>
      </c>
      <c r="N121" s="36">
        <f>COUNTIF(terzotrim2022_ORARIO!$D$139:$BW$139,"*Altro*")</f>
        <v>0</v>
      </c>
      <c r="P121" s="45" t="e">
        <f t="shared" si="23"/>
        <v>#REF!</v>
      </c>
      <c r="Q121" s="45" t="e">
        <f t="shared" si="24"/>
        <v>#REF!</v>
      </c>
      <c r="R121" s="14">
        <f>COUNTIF(terzotrim2022_ORARIO!$D$139:$BW$139,"08.28 – 17.28")</f>
        <v>0</v>
      </c>
      <c r="S121" s="14">
        <f>COUNTIF(terzotrim2022_ORARIO!$D$139:$BW$139,"09.00 – 18.00")</f>
        <v>0</v>
      </c>
      <c r="T121" s="14">
        <f>COUNTIF(terzotrim2022_ORARIO!$F$139:$BY$139,"09:30 – 18.30")</f>
        <v>0</v>
      </c>
      <c r="U121" s="14">
        <f>COUNTIF(terzotrim2022_ORARIO!$D$139:$BW$139,"10.28 – 19.28")+COUNTIF(terzotrim2022_ORARIO!$D$139:$BW$139,"11.28 – 19.28")+COUNTIF(terzotrim2022_ORARIO!$D$139:$BW$139,"*09:00 – 13.00*")</f>
        <v>0</v>
      </c>
      <c r="V121" s="14">
        <f>COUNTIF(terzotrim2022_ORARIO!$D$139:$BW$139,"10.28 – 19.28")+COUNTIF(terzotrim2022_ORARIO!$D$139:$BW$139,"11.28 – 19.28")+COUNTIF(terzotrim2022_ORARIO!$D$139:$BW$139,"09.00 – 13.00")</f>
        <v>0</v>
      </c>
      <c r="W121" s="1">
        <f t="shared" si="22"/>
        <v>0</v>
      </c>
      <c r="X121" s="350"/>
      <c r="Y121" s="351"/>
      <c r="Z121" s="351"/>
      <c r="AA121" s="352"/>
    </row>
    <row r="122" spans="1:27" x14ac:dyDescent="0.25">
      <c r="A122" s="45" t="e">
        <f>IF(#REF!&lt;&gt;"",#REF!,"")</f>
        <v>#REF!</v>
      </c>
      <c r="B122" s="45" t="e">
        <f>IF(#REF!&lt;&gt;"",#REF!,"")</f>
        <v>#REF!</v>
      </c>
      <c r="C122" s="34"/>
      <c r="D122" s="124">
        <f>Regole!$H$13-E122</f>
        <v>30</v>
      </c>
      <c r="E122" s="125">
        <f t="shared" si="26"/>
        <v>0</v>
      </c>
      <c r="F122" s="36">
        <f>COUNTIF(terzotrim2022_ORARIO!$D$140:$BW$140,"*Aspettativa*")</f>
        <v>0</v>
      </c>
      <c r="G122" s="36">
        <f>COUNTIF(terzotrim2022_ORARIO!$D$140:$BW$140,"*Ex-Accordo*")</f>
        <v>0</v>
      </c>
      <c r="H122" s="36">
        <f>COUNTIF(terzotrim2022_ORARIO!$D$140:$BW$140,"*Ferie*")</f>
        <v>0</v>
      </c>
      <c r="I122" s="36">
        <f>COUNTIF(terzotrim2022_ORARIO!$D$140:$BW$140,"Maternit*")</f>
        <v>0</v>
      </c>
      <c r="J122" s="36">
        <f>COUNTIF(terzotrim2022_ORARIO!$D$140:$BW$140,"*Ex-Acc")</f>
        <v>0</v>
      </c>
      <c r="K122" s="36">
        <f>COUNTIF(terzotrim2022_ORARIO!$D$140:$BW$140,"*Ridotto Ferie*")</f>
        <v>0</v>
      </c>
      <c r="L122" s="36">
        <f>COUNTIF(terzotrim2022_ORARIO!$D$140:$BW$140,"*Ridotto Maternit*")</f>
        <v>0</v>
      </c>
      <c r="M122" s="36">
        <f>COUNTIF(terzotrim2022_ORARIO!$D$140:$BW$140,"Esame")</f>
        <v>0</v>
      </c>
      <c r="N122" s="36">
        <f>COUNTIF(terzotrim2022_ORARIO!$D$140:$BW$140,"*Altro*")</f>
        <v>0</v>
      </c>
      <c r="P122" s="45" t="e">
        <f t="shared" si="23"/>
        <v>#REF!</v>
      </c>
      <c r="Q122" s="45" t="e">
        <f t="shared" si="24"/>
        <v>#REF!</v>
      </c>
      <c r="R122" s="39">
        <f>COUNTIF(terzotrim2022_ORARIO!$D$140:$BW$140,"08.28 – 17.28")</f>
        <v>0</v>
      </c>
      <c r="S122" s="39">
        <f>COUNTIF(terzotrim2022_ORARIO!$D$140:$BW$140,"09.00 – 18.00")</f>
        <v>0</v>
      </c>
      <c r="T122" s="39">
        <f>COUNTIF(terzotrim2022_ORARIO!$F$140:$BY$140,"09:30 – 18.30")</f>
        <v>0</v>
      </c>
      <c r="U122" s="39">
        <f>COUNTIF(terzotrim2022_ORARIO!$D$140:$BW$140,"10.28 – 19.28")+COUNTIF(terzotrim2022_ORARIO!$D$140:$BW$140,"11.28 – 19.28")+COUNTIF(terzotrim2022_ORARIO!$D$140:$BW$140,"*09:00 – 13.00*")</f>
        <v>0</v>
      </c>
      <c r="V122" s="39">
        <f>COUNTIF(terzotrim2022_ORARIO!$D$140:$BW$140,"10.28 – 19.28")+COUNTIF(terzotrim2022_ORARIO!$D$140:$BW$140,"11.28 – 19.28")+COUNTIF(terzotrim2022_ORARIO!$D$140:$BW$140,"09.00 – 13.00")</f>
        <v>0</v>
      </c>
      <c r="W122" s="131">
        <f t="shared" si="22"/>
        <v>0</v>
      </c>
      <c r="X122" s="350"/>
      <c r="Y122" s="351"/>
      <c r="Z122" s="351"/>
      <c r="AA122" s="352"/>
    </row>
    <row r="123" spans="1:27" x14ac:dyDescent="0.25">
      <c r="A123" s="45" t="e">
        <f>IF(#REF!&lt;&gt;"",#REF!,"")</f>
        <v>#REF!</v>
      </c>
      <c r="B123" s="45" t="e">
        <f>IF(#REF!&lt;&gt;"",#REF!,"")</f>
        <v>#REF!</v>
      </c>
      <c r="C123" s="34"/>
      <c r="D123" s="124">
        <f>Regole!$H$13-E123</f>
        <v>30</v>
      </c>
      <c r="E123" s="125">
        <f t="shared" si="26"/>
        <v>0</v>
      </c>
      <c r="F123" s="36">
        <f>COUNTIF(terzotrim2022_ORARIO!$D$141:$BW$141,"*Aspettativa*")</f>
        <v>0</v>
      </c>
      <c r="G123" s="36">
        <f>COUNTIF(terzotrim2022_ORARIO!$D$141:$BW$141,"*Ex-Accordo*")</f>
        <v>0</v>
      </c>
      <c r="H123" s="36">
        <f>COUNTIF(terzotrim2022_ORARIO!$D$141:$BW$141,"*Ferie*")</f>
        <v>0</v>
      </c>
      <c r="I123" s="36">
        <f>COUNTIF(terzotrim2022_ORARIO!$D$141:$BW$141,"Maternit*")</f>
        <v>0</v>
      </c>
      <c r="J123" s="36">
        <f>COUNTIF(terzotrim2022_ORARIO!$D$141:$BW$141,"*Ex-Acc")</f>
        <v>0</v>
      </c>
      <c r="K123" s="36">
        <f>COUNTIF(terzotrim2022_ORARIO!$D$141:$BW$141,"*Ridotto Ferie*")</f>
        <v>0</v>
      </c>
      <c r="L123" s="36">
        <f>COUNTIF(terzotrim2022_ORARIO!$D$141:$BW$141,"*Ridotto Maternit*")</f>
        <v>0</v>
      </c>
      <c r="M123" s="36">
        <f>COUNTIF(terzotrim2022_ORARIO!$D$141:$BW$141,"Esame")</f>
        <v>0</v>
      </c>
      <c r="N123" s="36">
        <f>COUNTIF(terzotrim2022_ORARIO!$D$141:$BW$141,"*Altro*")</f>
        <v>0</v>
      </c>
      <c r="P123" s="45" t="e">
        <f t="shared" si="23"/>
        <v>#REF!</v>
      </c>
      <c r="Q123" s="45" t="e">
        <f t="shared" si="24"/>
        <v>#REF!</v>
      </c>
      <c r="R123" s="14">
        <f>COUNTIF(terzotrim2022_ORARIO!$D$141:$BW$141,"08.28 – 17.28")</f>
        <v>0</v>
      </c>
      <c r="S123" s="14">
        <f>COUNTIF(terzotrim2022_ORARIO!$D$141:$BW$141,"09.00 – 18.00")</f>
        <v>0</v>
      </c>
      <c r="T123" s="14">
        <f>COUNTIF(terzotrim2022_ORARIO!$F$141:$BY$141,"09:30 – 18.30")</f>
        <v>0</v>
      </c>
      <c r="U123" s="14">
        <f>COUNTIF(terzotrim2022_ORARIO!$D$141:$BW$141,"10.28 – 19.28")+COUNTIF(terzotrim2022_ORARIO!$D$141:$BW$141,"11.28 – 19.28")+COUNTIF(terzotrim2022_ORARIO!$D$141:$BW$141,"*09:00 – 13.00*")</f>
        <v>0</v>
      </c>
      <c r="V123" s="14">
        <f>COUNTIF(terzotrim2022_ORARIO!$D$141:$BW$141,"10.28 – 19.28")+COUNTIF(terzotrim2022_ORARIO!$D$141:$BW$141,"11.28 – 19.28")+COUNTIF(terzotrim2022_ORARIO!$D$141:$BW$141,"09.00 – 13.00")</f>
        <v>0</v>
      </c>
      <c r="W123" s="1">
        <f t="shared" si="22"/>
        <v>0</v>
      </c>
      <c r="X123" s="350"/>
      <c r="Y123" s="351"/>
      <c r="Z123" s="351"/>
      <c r="AA123" s="352"/>
    </row>
    <row r="124" spans="1:27" x14ac:dyDescent="0.25">
      <c r="A124" s="26" t="e">
        <f>IF(#REF!&lt;&gt;"",#REF!,"")</f>
        <v>#REF!</v>
      </c>
      <c r="B124" s="135" t="e">
        <f>IF(#REF!&lt;&gt;"",#REF!,"")</f>
        <v>#REF!</v>
      </c>
      <c r="C124" s="40" t="s">
        <v>40</v>
      </c>
      <c r="D124" s="124">
        <f>Regole!$H$13-E124</f>
        <v>30</v>
      </c>
      <c r="E124" s="125">
        <f t="shared" si="26"/>
        <v>0</v>
      </c>
      <c r="F124" s="36">
        <f>COUNTIF(terzotrim2022_ORARIO!$C$142:$BW$142,"*Aspettativa*")</f>
        <v>0</v>
      </c>
      <c r="G124" s="36">
        <f>COUNTIF(terzotrim2022_ORARIO!$C$142:$BW$142,"*Ex-Accordo*")</f>
        <v>0</v>
      </c>
      <c r="H124" s="36">
        <f>COUNTIF(terzotrim2022_ORARIO!$C$142:$BW$142,"*Ferie*")</f>
        <v>0</v>
      </c>
      <c r="I124" s="36">
        <f>COUNTIF(terzotrim2022_ORARIO!$C$142:$BW$142,"Maternit*")</f>
        <v>0</v>
      </c>
      <c r="J124" s="36">
        <f>COUNTIF(terzotrim2022_ORARIO!$C$142:$BW$142,"*Ex-Acc")</f>
        <v>0</v>
      </c>
      <c r="K124" s="36">
        <f>COUNTIF(terzotrim2022_ORARIO!$C$142:$BW$142,"*Ridotto Ferie*")</f>
        <v>0</v>
      </c>
      <c r="L124" s="36">
        <f>COUNTIF(terzotrim2022_ORARIO!$C$142:$BW$142,"*Ridotto Maternit*")</f>
        <v>0</v>
      </c>
      <c r="M124" s="36">
        <f>COUNTIF(terzotrim2022_ORARIO!$C$142:$BW$142,"Esame")</f>
        <v>0</v>
      </c>
      <c r="N124" s="36">
        <f>COUNTIF(terzotrim2022_ORARIO!$C$142:$BW$142,"*Altro*")</f>
        <v>0</v>
      </c>
      <c r="P124" s="26" t="e">
        <f t="shared" si="23"/>
        <v>#REF!</v>
      </c>
      <c r="Q124" s="135" t="e">
        <f t="shared" si="24"/>
        <v>#REF!</v>
      </c>
      <c r="R124" s="37">
        <f>COUNTIF(terzotrim2022_ORARIO!$C$142:$BW$142,"08.28 – 17.28")</f>
        <v>0</v>
      </c>
      <c r="S124" s="37">
        <f>COUNTIF(terzotrim2022_ORARIO!$C$142:$BW$142,"09.00 – 18.00")</f>
        <v>0</v>
      </c>
      <c r="T124" s="37">
        <f>COUNTIF(terzotrim2022_ORARIO!$F$142:$BY$142,"09:30 – 18.30")</f>
        <v>0</v>
      </c>
      <c r="U124" s="37">
        <f>COUNTIF(terzotrim2022_ORARIO!$C$142:$BW$142,"10.28 – 19.28")+COUNTIF(terzotrim2022_ORARIO!$C$142:$BW$142,"11.28 – 19.28")+COUNTIF(terzotrim2022_ORARIO!$C$142:$BW$142,"*09:00 – 13.00*")</f>
        <v>0</v>
      </c>
      <c r="V124" s="37">
        <f>COUNTIF(terzotrim2022_ORARIO!$C$142:$BW$142,"10.28 – 19.28")+COUNTIF(terzotrim2022_ORARIO!$C$142:$BW$142,"11.28 – 19.28")+COUNTIF(terzotrim2022_ORARIO!$C$142:$BW$142,"09.00 – 13.00")</f>
        <v>0</v>
      </c>
      <c r="W124" s="130">
        <f t="shared" si="22"/>
        <v>0</v>
      </c>
      <c r="X124" s="353"/>
      <c r="Y124" s="354"/>
      <c r="Z124" s="354"/>
      <c r="AA124" s="355"/>
    </row>
    <row r="125" spans="1:27" x14ac:dyDescent="0.25">
      <c r="B125" t="e">
        <f>IF(#REF!&lt;&gt;"",#REF!,"")</f>
        <v>#REF!</v>
      </c>
      <c r="C125" s="27"/>
      <c r="D125" s="123"/>
      <c r="E125" s="122"/>
      <c r="P125" t="str">
        <f t="shared" si="23"/>
        <v xml:space="preserve"> </v>
      </c>
      <c r="Q125" t="e">
        <f t="shared" si="24"/>
        <v>#REF!</v>
      </c>
      <c r="W125" s="165"/>
    </row>
    <row r="126" spans="1:27" x14ac:dyDescent="0.25">
      <c r="A126" t="e">
        <f>IF(#REF!&lt;&gt;"",#REF!,"")</f>
        <v>#REF!</v>
      </c>
      <c r="B126" t="e">
        <f>IF(#REF!&lt;&gt;"",#REF!,"")</f>
        <v>#REF!</v>
      </c>
      <c r="D126" s="123"/>
      <c r="E126" s="122"/>
      <c r="P126" t="e">
        <f t="shared" si="23"/>
        <v>#REF!</v>
      </c>
      <c r="Q126" t="e">
        <f t="shared" si="24"/>
        <v>#REF!</v>
      </c>
      <c r="W126" s="165"/>
      <c r="X126" s="133">
        <f>COUNTIF(terzotrim2022_ORARIO!$C$145:$BW$145,"12:30")</f>
        <v>0</v>
      </c>
      <c r="Y126" s="134">
        <f>COUNTIF(terzotrim2022_ORARIO!$C$122:$BW$122,"13:00")</f>
        <v>0</v>
      </c>
      <c r="Z126" s="132">
        <f>COUNTIF(terzotrim2022_ORARIO!$C$145:$BW$145,"13:30")</f>
        <v>0</v>
      </c>
      <c r="AA126" s="73">
        <f>COUNTIF(terzotrim2022_ORARIO!$C$145:$BW$145,"-")</f>
        <v>40</v>
      </c>
    </row>
    <row r="127" spans="1:27" x14ac:dyDescent="0.25">
      <c r="A127" s="45"/>
      <c r="B127" s="45"/>
      <c r="C127" s="33"/>
      <c r="D127" s="124">
        <f>Regole!$H$13-E127</f>
        <v>30</v>
      </c>
      <c r="E127" s="125">
        <f t="shared" ref="E127:E133" si="27">SUM(F127:N127)</f>
        <v>0</v>
      </c>
      <c r="F127" s="36">
        <f>COUNTIF(terzotrim2022_ORARIO!$D$146:$BW$146,"*Aspettativa*")</f>
        <v>0</v>
      </c>
      <c r="G127" s="36">
        <f>COUNTIF(terzotrim2022_ORARIO!$D$146:$BW$146,"*Ex-Accordo*")</f>
        <v>0</v>
      </c>
      <c r="H127" s="36">
        <f>COUNTIF(terzotrim2022_ORARIO!$D$146:$BW$146,"*Ferie*")</f>
        <v>0</v>
      </c>
      <c r="I127" s="36">
        <f>COUNTIF(terzotrim2022_ORARIO!$D$146:$BW$146,"Maternit*")</f>
        <v>0</v>
      </c>
      <c r="J127" s="36">
        <f>COUNTIF(terzotrim2022_ORARIO!$D$146:$BW$146,"*Ex-Acc")</f>
        <v>0</v>
      </c>
      <c r="K127" s="36">
        <f>COUNTIF(terzotrim2022_ORARIO!$D$146:$BW$146,"*Ridotto Ferie*")</f>
        <v>0</v>
      </c>
      <c r="L127" s="36">
        <f>COUNTIF(terzotrim2022_ORARIO!$D$146:$BW$146,"*Ridotto Maternit*")</f>
        <v>0</v>
      </c>
      <c r="M127" s="36">
        <f>COUNTIF(terzotrim2022_ORARIO!$D$146:$BW$146,"Esame")</f>
        <v>0</v>
      </c>
      <c r="N127" s="36">
        <f>COUNTIF(terzotrim2022_ORARIO!$D$146:$BW$146,"*Altro*")</f>
        <v>0</v>
      </c>
      <c r="P127" s="45" t="str">
        <f t="shared" si="23"/>
        <v xml:space="preserve"> </v>
      </c>
      <c r="Q127" s="45" t="str">
        <f t="shared" si="24"/>
        <v xml:space="preserve"> </v>
      </c>
      <c r="R127" s="37">
        <f>COUNTIF(terzotrim2022_ORARIO!$D$146:$BW$146,"08.30 – 17.30")</f>
        <v>0</v>
      </c>
      <c r="S127" s="37">
        <f>COUNTIF(terzotrim2022_ORARIO!$D$146:$BW$146,"09.00 – 18.00")</f>
        <v>0</v>
      </c>
      <c r="T127" s="37">
        <f>COUNTIF(terzotrim2022_ORARIO!$F$146:$BY$146,"09:30 – 18.30")</f>
        <v>0</v>
      </c>
      <c r="U127" s="37">
        <f>COUNTIF(terzotrim2022_ORARIO!$D$146:$BW$146,"*09.30 – 18.30*")+COUNTIF(terzotrim2022_ORARIO!$D$146:$BW$146,"10.30 – 18.30*")+COUNTIF(terzotrim2022_ORARIO!$D$146:$BW$146,"*09:00 – 13.00*")</f>
        <v>0</v>
      </c>
      <c r="V127" s="37">
        <f>COUNTIF(terzotrim2022_ORARIO!$D$146:$BW$146,"10.30 – 19.30")+COUNTIF(terzotrim2022_ORARIO!$D$146:$BW$146,"11.30 – 19.30")+COUNTIF(terzotrim2022_ORARIO!$D$146:$BW$146,"09.00 – 13.00")</f>
        <v>0</v>
      </c>
      <c r="W127" s="130">
        <f t="shared" si="22"/>
        <v>0</v>
      </c>
      <c r="X127" s="347"/>
      <c r="Y127" s="348"/>
      <c r="Z127" s="348"/>
      <c r="AA127" s="349"/>
    </row>
    <row r="128" spans="1:27" x14ac:dyDescent="0.25">
      <c r="A128" s="45"/>
      <c r="B128" s="45"/>
      <c r="C128" s="34"/>
      <c r="D128" s="124">
        <f>Regole!$H$13-E128</f>
        <v>30</v>
      </c>
      <c r="E128" s="125">
        <f t="shared" si="27"/>
        <v>0</v>
      </c>
      <c r="F128" s="36">
        <f>COUNTIF(terzotrim2022_ORARIO!$D$147:$BW$147,"*Aspettativa*")</f>
        <v>0</v>
      </c>
      <c r="G128" s="36">
        <f>COUNTIF(terzotrim2022_ORARIO!$D$147:$BW$147,"*Ex-Accordo*")</f>
        <v>0</v>
      </c>
      <c r="H128" s="36">
        <f>COUNTIF(terzotrim2022_ORARIO!$D$147:$BW$147,"*Ferie*")</f>
        <v>0</v>
      </c>
      <c r="I128" s="36">
        <f>COUNTIF(terzotrim2022_ORARIO!$D$147:$BW$147,"Maternit*")</f>
        <v>0</v>
      </c>
      <c r="J128" s="36">
        <f>COUNTIF(terzotrim2022_ORARIO!$D$147:$BW$147,"*Ex-Acc")</f>
        <v>0</v>
      </c>
      <c r="K128" s="36">
        <f>COUNTIF(terzotrim2022_ORARIO!$D$147:$BW$147,"*Ridotto Ferie*")</f>
        <v>0</v>
      </c>
      <c r="L128" s="36">
        <f>COUNTIF(terzotrim2022_ORARIO!$D$147:$BW$147,"*Ridotto Maternit*")</f>
        <v>0</v>
      </c>
      <c r="M128" s="36">
        <f>COUNTIF(terzotrim2022_ORARIO!$D$147:$BW$147,"Esame")</f>
        <v>0</v>
      </c>
      <c r="N128" s="36">
        <f>COUNTIF(terzotrim2022_ORARIO!$D$147:$BW$147,"*Altro*")</f>
        <v>0</v>
      </c>
      <c r="P128" s="45" t="str">
        <f t="shared" si="23"/>
        <v xml:space="preserve"> </v>
      </c>
      <c r="Q128" s="45" t="str">
        <f t="shared" si="24"/>
        <v xml:space="preserve"> </v>
      </c>
      <c r="R128" s="14">
        <f>COUNTIF(terzotrim2022_ORARIO!$D$147:$BW$147,"08.30 – 17.30")</f>
        <v>0</v>
      </c>
      <c r="S128" s="14">
        <f>COUNTIF(terzotrim2022_ORARIO!$D$147:$BW$147,"09.00 – 18.00")</f>
        <v>0</v>
      </c>
      <c r="T128" s="14">
        <f>COUNTIF(terzotrim2022_ORARIO!$F$147:$BY$147,"09:30 – 18.30")</f>
        <v>0</v>
      </c>
      <c r="U128" s="14">
        <f>COUNTIF(terzotrim2022_ORARIO!$D$147:$BW$147,"*09.30 – 18.30*")+COUNTIF(terzotrim2022_ORARIO!$D$147:$BW$147,"10.30 – 18.30*")+COUNTIF(terzotrim2022_ORARIO!$D$147:$BW$147,"*09:00 – 13.00*")</f>
        <v>0</v>
      </c>
      <c r="V128" s="14">
        <f>COUNTIF(terzotrim2022_ORARIO!$D$147:$BW$147,"10.30 – 19.30")+COUNTIF(terzotrim2022_ORARIO!$D$147:$BW$147,"11.30 – 19.30")+COUNTIF(terzotrim2022_ORARIO!$D$147:$BW$147,"09.00 – 13.00")</f>
        <v>0</v>
      </c>
      <c r="W128" s="1">
        <f t="shared" si="22"/>
        <v>0</v>
      </c>
      <c r="X128" s="350"/>
      <c r="Y128" s="351"/>
      <c r="Z128" s="351"/>
      <c r="AA128" s="352"/>
    </row>
    <row r="129" spans="1:27" x14ac:dyDescent="0.25">
      <c r="A129" s="45"/>
      <c r="B129" s="45"/>
      <c r="C129" s="34"/>
      <c r="D129" s="124">
        <f>Regole!$H$13-E129</f>
        <v>30</v>
      </c>
      <c r="E129" s="125">
        <f t="shared" si="27"/>
        <v>0</v>
      </c>
      <c r="F129" s="36">
        <f>COUNTIF(terzotrim2022_ORARIO!$D$148:$BW$148,"*Aspettativa*")</f>
        <v>0</v>
      </c>
      <c r="G129" s="36">
        <f>COUNTIF(terzotrim2022_ORARIO!$D$148:$BW$148,"*Ex-Accordo*")</f>
        <v>0</v>
      </c>
      <c r="H129" s="36">
        <f>COUNTIF(terzotrim2022_ORARIO!$D$148:$BW$148,"*Ferie*")</f>
        <v>0</v>
      </c>
      <c r="I129" s="36">
        <f>COUNTIF(terzotrim2022_ORARIO!$D$148:$BW$148,"Maternit*")</f>
        <v>0</v>
      </c>
      <c r="J129" s="36">
        <f>COUNTIF(terzotrim2022_ORARIO!$D$148:$BW$148,"*Ex-Acc")</f>
        <v>0</v>
      </c>
      <c r="K129" s="36">
        <f>COUNTIF(terzotrim2022_ORARIO!$D$148:$BW$148,"*Ridotto Ferie*")</f>
        <v>0</v>
      </c>
      <c r="L129" s="36">
        <f>COUNTIF(terzotrim2022_ORARIO!$D$148:$BW$148,"*Ridotto Maternit*")</f>
        <v>0</v>
      </c>
      <c r="M129" s="36">
        <f>COUNTIF(terzotrim2022_ORARIO!$D$148:$BW$148,"Esame")</f>
        <v>0</v>
      </c>
      <c r="N129" s="36">
        <f>COUNTIF(terzotrim2022_ORARIO!$D$148:$BW$148,"*Altro*")</f>
        <v>0</v>
      </c>
      <c r="P129" s="45" t="str">
        <f t="shared" si="23"/>
        <v xml:space="preserve"> </v>
      </c>
      <c r="Q129" s="45" t="str">
        <f t="shared" si="24"/>
        <v xml:space="preserve"> </v>
      </c>
      <c r="R129" s="37">
        <f>COUNTIF(terzotrim2022_ORARIO!$D$148:$BW$148,"08.30 – 17.30")</f>
        <v>0</v>
      </c>
      <c r="S129" s="37">
        <f>COUNTIF(terzotrim2022_ORARIO!$D$148:$BW$148,"09.00 – 18.00")</f>
        <v>0</v>
      </c>
      <c r="T129" s="37">
        <f>COUNTIF(terzotrim2022_ORARIO!$F$148:$BY$148,"09:30 – 18.30")</f>
        <v>0</v>
      </c>
      <c r="U129" s="37">
        <f>COUNTIF(terzotrim2022_ORARIO!$D$148:$BW$148,"*09.30 – 18.30*")+COUNTIF(terzotrim2022_ORARIO!$D$148:$BW$148,"10.30 – 18.30*")+COUNTIF(terzotrim2022_ORARIO!$D$148:$BW$148,"*09:00 – 13.00*")</f>
        <v>0</v>
      </c>
      <c r="V129" s="37">
        <f>COUNTIF(terzotrim2022_ORARIO!$D$148:$BW$148,"10.30 – 19.30")+COUNTIF(terzotrim2022_ORARIO!$D$148:$BW$148,"11.30 – 19.30")+COUNTIF(terzotrim2022_ORARIO!$D$148:$BW$148,"09.00 – 13.00")</f>
        <v>0</v>
      </c>
      <c r="W129" s="130">
        <f t="shared" si="22"/>
        <v>0</v>
      </c>
      <c r="X129" s="350"/>
      <c r="Y129" s="351"/>
      <c r="Z129" s="351"/>
      <c r="AA129" s="352"/>
    </row>
    <row r="130" spans="1:27" x14ac:dyDescent="0.25">
      <c r="A130" s="45"/>
      <c r="B130" s="45"/>
      <c r="C130" s="34"/>
      <c r="D130" s="124">
        <f>Regole!$H$13-E130</f>
        <v>30</v>
      </c>
      <c r="E130" s="125">
        <f t="shared" si="27"/>
        <v>0</v>
      </c>
      <c r="F130" s="36">
        <f>COUNTIF(terzotrim2022_ORARIO!$D$149:$BW$149,"*Aspettativa*")</f>
        <v>0</v>
      </c>
      <c r="G130" s="36">
        <f>COUNTIF(terzotrim2022_ORARIO!$D$149:$BW$149,"*Ex-Accordo*")</f>
        <v>0</v>
      </c>
      <c r="H130" s="36">
        <f>COUNTIF(terzotrim2022_ORARIO!$D$149:$BW$149,"*Ferie*")</f>
        <v>0</v>
      </c>
      <c r="I130" s="36">
        <f>COUNTIF(terzotrim2022_ORARIO!$D$149:$BW$149,"Maternit*")</f>
        <v>0</v>
      </c>
      <c r="J130" s="36">
        <f>COUNTIF(terzotrim2022_ORARIO!$D$149:$BW$149,"*Ex-Acc")</f>
        <v>0</v>
      </c>
      <c r="K130" s="36">
        <f>COUNTIF(terzotrim2022_ORARIO!$D$149:$BW$149,"*Ridotto Ferie*")</f>
        <v>0</v>
      </c>
      <c r="L130" s="36">
        <f>COUNTIF(terzotrim2022_ORARIO!$D$149:$BW$149,"*Ridotto Maternit*")</f>
        <v>0</v>
      </c>
      <c r="M130" s="36">
        <f>COUNTIF(terzotrim2022_ORARIO!$D$149:$BW$149,"Esame")</f>
        <v>0</v>
      </c>
      <c r="N130" s="36">
        <f>COUNTIF(terzotrim2022_ORARIO!$D$149:$BW$149,"*Altro*")</f>
        <v>0</v>
      </c>
      <c r="P130" s="45" t="str">
        <f t="shared" si="23"/>
        <v xml:space="preserve"> </v>
      </c>
      <c r="Q130" s="45" t="str">
        <f t="shared" si="24"/>
        <v xml:space="preserve"> </v>
      </c>
      <c r="R130" s="14">
        <f>COUNTIF(terzotrim2022_ORARIO!$D$146:$BW$146,"08.30 – 17.30")</f>
        <v>0</v>
      </c>
      <c r="S130" s="14">
        <f>COUNTIF(terzotrim2022_ORARIO!$D$146:$BW$146,"09.00 – 18.00")</f>
        <v>0</v>
      </c>
      <c r="T130" s="14">
        <f>COUNTIF(terzotrim2022_ORARIO!$F$146:$BY$146,"09:30 – 18.30")</f>
        <v>0</v>
      </c>
      <c r="U130" s="14">
        <f>COUNTIF(terzotrim2022_ORARIO!$D$146:$BW$146,"*09.30 – 18.30*")+COUNTIF(terzotrim2022_ORARIO!$D$146:$BW$146,"10.30 – 18.30*")+COUNTIF(terzotrim2022_ORARIO!$D$146:$BW$146,"*09:00 – 13.00*")</f>
        <v>0</v>
      </c>
      <c r="V130" s="14">
        <f>COUNTIF(terzotrim2022_ORARIO!$D$146:$BW$146,"10.30 – 19.30")+COUNTIF(terzotrim2022_ORARIO!$D$146:$BW$146,"11.30 – 19.30")+COUNTIF(terzotrim2022_ORARIO!$D$146:$BW$146,"09.00 – 13.00")</f>
        <v>0</v>
      </c>
      <c r="W130" s="1">
        <f t="shared" si="22"/>
        <v>0</v>
      </c>
      <c r="X130" s="350"/>
      <c r="Y130" s="351"/>
      <c r="Z130" s="351"/>
      <c r="AA130" s="352"/>
    </row>
    <row r="131" spans="1:27" x14ac:dyDescent="0.25">
      <c r="A131" s="45"/>
      <c r="B131" s="45"/>
      <c r="C131" s="34"/>
      <c r="D131" s="124">
        <f>Regole!$H$13-E131</f>
        <v>30</v>
      </c>
      <c r="E131" s="125">
        <f t="shared" si="27"/>
        <v>0</v>
      </c>
      <c r="F131" s="36">
        <f>COUNTIF(terzotrim2022_ORARIO!$D$150:$BW$150,"*Aspettativa*")</f>
        <v>0</v>
      </c>
      <c r="G131" s="36">
        <f>COUNTIF(terzotrim2022_ORARIO!$D$150:$BW$150,"*Ex-Accordo*")</f>
        <v>0</v>
      </c>
      <c r="H131" s="36">
        <f>COUNTIF(terzotrim2022_ORARIO!$D$150:$BW$150,"*Ferie*")</f>
        <v>0</v>
      </c>
      <c r="I131" s="36">
        <f>COUNTIF(terzotrim2022_ORARIO!$D$150:$BW$150,"Maternit*")</f>
        <v>0</v>
      </c>
      <c r="J131" s="36">
        <f>COUNTIF(terzotrim2022_ORARIO!$D$150:$BW$150,"*Ex-Acc")</f>
        <v>0</v>
      </c>
      <c r="K131" s="36">
        <f>COUNTIF(terzotrim2022_ORARIO!$D$150:$BW$150,"*Ridotto Ferie*")</f>
        <v>0</v>
      </c>
      <c r="L131" s="36">
        <f>COUNTIF(terzotrim2022_ORARIO!$D$150:$BW$150,"*Ridotto Maternit*")</f>
        <v>0</v>
      </c>
      <c r="M131" s="36">
        <f>COUNTIF(terzotrim2022_ORARIO!$D$150:$BW$150,"Esame")</f>
        <v>0</v>
      </c>
      <c r="N131" s="36">
        <f>COUNTIF(terzotrim2022_ORARIO!$D$150:$BW$150,"*Altro*")</f>
        <v>0</v>
      </c>
      <c r="P131" s="45" t="str">
        <f t="shared" si="23"/>
        <v xml:space="preserve"> </v>
      </c>
      <c r="Q131" s="45" t="str">
        <f t="shared" si="24"/>
        <v xml:space="preserve"> </v>
      </c>
      <c r="R131" s="39">
        <f>COUNTIF(terzotrim2022_ORARIO!$D$147:$BW$147,"08.30 – 17.30")</f>
        <v>0</v>
      </c>
      <c r="S131" s="39">
        <f>COUNTIF(terzotrim2022_ORARIO!$D$147:$BW$147,"09.00 – 18.00")</f>
        <v>0</v>
      </c>
      <c r="T131" s="39">
        <f>COUNTIF(terzotrim2022_ORARIO!$F$147:$BY$147,"09:30 – 18.30")</f>
        <v>0</v>
      </c>
      <c r="U131" s="39">
        <f>COUNTIF(terzotrim2022_ORARIO!$D$147:$BW$147,"*09.30 – 18.30*")+COUNTIF(terzotrim2022_ORARIO!$D$147:$BW$147,"10.30 – 18.30*")+COUNTIF(terzotrim2022_ORARIO!$D$147:$BW$147,"*09:00 – 13.00*")</f>
        <v>0</v>
      </c>
      <c r="V131" s="39">
        <f>COUNTIF(terzotrim2022_ORARIO!$D$147:$BW$147,"10.30 – 19.30")+COUNTIF(terzotrim2022_ORARIO!$D$147:$BW$147,"11.30 – 19.30")+COUNTIF(terzotrim2022_ORARIO!$D$147:$BW$147,"09.00 – 13.00")</f>
        <v>0</v>
      </c>
      <c r="W131" s="131">
        <f t="shared" si="22"/>
        <v>0</v>
      </c>
      <c r="X131" s="350"/>
      <c r="Y131" s="351"/>
      <c r="Z131" s="351"/>
      <c r="AA131" s="352"/>
    </row>
    <row r="132" spans="1:27" x14ac:dyDescent="0.25">
      <c r="A132" s="45"/>
      <c r="B132" s="45"/>
      <c r="C132" s="34"/>
      <c r="D132" s="124">
        <f>Regole!$H$13-E132</f>
        <v>30</v>
      </c>
      <c r="E132" s="125">
        <f t="shared" si="27"/>
        <v>0</v>
      </c>
      <c r="F132" s="36">
        <f>COUNTIF(terzotrim2022_ORARIO!$D$151:$BW$151,"*Aspettativa*")</f>
        <v>0</v>
      </c>
      <c r="G132" s="36">
        <f>COUNTIF(terzotrim2022_ORARIO!$D$151:$BW$151,"*Ex-Accordo*")</f>
        <v>0</v>
      </c>
      <c r="H132" s="36">
        <f>COUNTIF(terzotrim2022_ORARIO!$D$151:$BW$151,"*Ferie*")</f>
        <v>0</v>
      </c>
      <c r="I132" s="36">
        <f>COUNTIF(terzotrim2022_ORARIO!$D$151:$BW$151,"Maternit*")</f>
        <v>0</v>
      </c>
      <c r="J132" s="36">
        <f>COUNTIF(terzotrim2022_ORARIO!$D$151:$BW$151,"*Ex-Acc")</f>
        <v>0</v>
      </c>
      <c r="K132" s="36">
        <f>COUNTIF(terzotrim2022_ORARIO!$D$151:$BW$151,"*Ridotto Ferie*")</f>
        <v>0</v>
      </c>
      <c r="L132" s="36">
        <f>COUNTIF(terzotrim2022_ORARIO!$D$151:$BW$151,"*Ridotto Maternit*")</f>
        <v>0</v>
      </c>
      <c r="M132" s="36">
        <f>COUNTIF(terzotrim2022_ORARIO!$D$151:$BW$151,"Esame")</f>
        <v>0</v>
      </c>
      <c r="N132" s="36">
        <f>COUNTIF(terzotrim2022_ORARIO!$D$151:$BW$151,"*Altro*")</f>
        <v>0</v>
      </c>
      <c r="P132" s="45" t="str">
        <f t="shared" si="23"/>
        <v xml:space="preserve"> </v>
      </c>
      <c r="Q132" s="45" t="str">
        <f t="shared" si="24"/>
        <v xml:space="preserve"> </v>
      </c>
      <c r="R132" s="14">
        <f>COUNTIF(terzotrim2022_ORARIO!$D$148:$BW$148,"08.30 – 17.30")</f>
        <v>0</v>
      </c>
      <c r="S132" s="14">
        <f>COUNTIF(terzotrim2022_ORARIO!$D$148:$BW$148,"09.00 – 18.00")</f>
        <v>0</v>
      </c>
      <c r="T132" s="14">
        <f>COUNTIF(terzotrim2022_ORARIO!$F$148:$BY$148,"09:30 – 18.30")</f>
        <v>0</v>
      </c>
      <c r="U132" s="14">
        <f>COUNTIF(terzotrim2022_ORARIO!$D$148:$BW$148,"*09.30 – 18.30*")+COUNTIF(terzotrim2022_ORARIO!$D$148:$BW$148,"10.30 – 18.30*")+COUNTIF(terzotrim2022_ORARIO!$D$148:$BW$148,"*09:00 – 13.00*")</f>
        <v>0</v>
      </c>
      <c r="V132" s="14">
        <f>COUNTIF(terzotrim2022_ORARIO!$D$148:$BW$148,"10.30 – 19.30")+COUNTIF(terzotrim2022_ORARIO!$D$148:$BW$148,"11.30 – 19.30")+COUNTIF(terzotrim2022_ORARIO!$D$148:$BW$148,"09.00 – 13.00")</f>
        <v>0</v>
      </c>
      <c r="W132" s="1">
        <f t="shared" si="22"/>
        <v>0</v>
      </c>
      <c r="X132" s="350"/>
      <c r="Y132" s="351"/>
      <c r="Z132" s="351"/>
      <c r="AA132" s="352"/>
    </row>
    <row r="133" spans="1:27" x14ac:dyDescent="0.25">
      <c r="A133" s="26" t="e">
        <f>IF(#REF!&lt;&gt;"",#REF!,"")</f>
        <v>#REF!</v>
      </c>
      <c r="B133" s="135"/>
      <c r="C133" s="40" t="s">
        <v>40</v>
      </c>
      <c r="D133" s="124">
        <f>Regole!$H$13-E133</f>
        <v>30</v>
      </c>
      <c r="E133" s="125">
        <f t="shared" si="27"/>
        <v>0</v>
      </c>
      <c r="F133" s="36">
        <f>COUNTIF(terzotrim2022_ORARIO!$C$152:$BW$152,"*Aspettativa*")</f>
        <v>0</v>
      </c>
      <c r="G133" s="36">
        <f>COUNTIF(terzotrim2022_ORARIO!$C$152:$BW$152,"*Ex-Accordo*")</f>
        <v>0</v>
      </c>
      <c r="H133" s="36">
        <f>COUNTIF(terzotrim2022_ORARIO!$C$152:$BW$152,"*Ferie*")</f>
        <v>0</v>
      </c>
      <c r="I133" s="36">
        <f>COUNTIF(terzotrim2022_ORARIO!$C$152:$BW$152,"Maternit*")</f>
        <v>0</v>
      </c>
      <c r="J133" s="36">
        <f>COUNTIF(terzotrim2022_ORARIO!$C$152:$BW$152,"*Ex-Acc")</f>
        <v>0</v>
      </c>
      <c r="K133" s="36">
        <f>COUNTIF(terzotrim2022_ORARIO!$C$152:$BW$152,"*Ridotto Ferie*")</f>
        <v>0</v>
      </c>
      <c r="L133" s="36">
        <f>COUNTIF(terzotrim2022_ORARIO!$C$152:$BW$152,"*Ridotto Maternit*")</f>
        <v>0</v>
      </c>
      <c r="M133" s="36">
        <f>COUNTIF(terzotrim2022_ORARIO!$C$152:$BW$152,"Esame")</f>
        <v>0</v>
      </c>
      <c r="N133" s="36">
        <f>COUNTIF(terzotrim2022_ORARIO!$C$152:$BW$152,"*Altro*")</f>
        <v>0</v>
      </c>
      <c r="P133" s="26" t="e">
        <f t="shared" si="23"/>
        <v>#REF!</v>
      </c>
      <c r="Q133" s="135" t="str">
        <f t="shared" si="24"/>
        <v xml:space="preserve"> </v>
      </c>
      <c r="R133" s="37">
        <f>COUNTIF(terzotrim2022_ORARIO!$D$146:$BW$146,"08.30 – 17.30")</f>
        <v>0</v>
      </c>
      <c r="S133" s="37">
        <f>COUNTIF(terzotrim2022_ORARIO!$D$146:$BW$146,"09.00 – 18.00")</f>
        <v>0</v>
      </c>
      <c r="T133" s="37">
        <f>COUNTIF(terzotrim2022_ORARIO!$F$146:$BY$146,"09:30 – 18.30")</f>
        <v>0</v>
      </c>
      <c r="U133" s="37">
        <f>COUNTIF(terzotrim2022_ORARIO!$D$146:$BW$146,"*09.30 – 18.30*")+COUNTIF(terzotrim2022_ORARIO!$D$146:$BW$146,"10.30 – 18.30*")+COUNTIF(terzotrim2022_ORARIO!$D$146:$BW$146,"*09:00 – 13.00*")</f>
        <v>0</v>
      </c>
      <c r="V133" s="37">
        <f>COUNTIF(terzotrim2022_ORARIO!$D$146:$BW$146,"10.30 – 19.30")+COUNTIF(terzotrim2022_ORARIO!$D$146:$BW$146,"11.30 – 19.30")+COUNTIF(terzotrim2022_ORARIO!$D$146:$BW$146,"09.00 – 13.00")</f>
        <v>0</v>
      </c>
      <c r="W133" s="130">
        <f t="shared" si="22"/>
        <v>0</v>
      </c>
      <c r="X133" s="353"/>
      <c r="Y133" s="354"/>
      <c r="Z133" s="354"/>
      <c r="AA133" s="355"/>
    </row>
    <row r="134" spans="1:27" x14ac:dyDescent="0.25">
      <c r="B134" t="e">
        <f>IF(#REF!&lt;&gt;"",#REF!,"")</f>
        <v>#REF!</v>
      </c>
      <c r="C134" s="27"/>
      <c r="D134" s="123"/>
      <c r="E134" s="122"/>
      <c r="P134" t="str">
        <f t="shared" si="23"/>
        <v xml:space="preserve"> </v>
      </c>
      <c r="Q134" t="e">
        <f t="shared" si="24"/>
        <v>#REF!</v>
      </c>
      <c r="W134" s="165"/>
    </row>
    <row r="135" spans="1:27" x14ac:dyDescent="0.25">
      <c r="A135" t="e">
        <f>IF(#REF!&lt;&gt;"",#REF!,"")</f>
        <v>#REF!</v>
      </c>
      <c r="B135" t="e">
        <f>IF(#REF!&lt;&gt;"",#REF!,"")</f>
        <v>#REF!</v>
      </c>
      <c r="D135" s="123"/>
      <c r="E135" s="122"/>
      <c r="P135" t="e">
        <f t="shared" si="23"/>
        <v>#REF!</v>
      </c>
      <c r="Q135" t="e">
        <f t="shared" si="24"/>
        <v>#REF!</v>
      </c>
      <c r="W135" s="165"/>
      <c r="X135" s="133">
        <f>COUNTIF(terzotrim2022_ORARIO!$C$155:$BW$155,"12:30")</f>
        <v>0</v>
      </c>
      <c r="Y135" s="134">
        <f>COUNTIF(terzotrim2022_ORARIO!$C$122:$BW$122,"13:00")</f>
        <v>0</v>
      </c>
      <c r="Z135" s="132">
        <f>COUNTIF(terzotrim2022_ORARIO!$C$155:$BW$155,"13:30")</f>
        <v>0</v>
      </c>
      <c r="AA135" s="73">
        <f>COUNTIF(terzotrim2022_ORARIO!$C$155:$BW$155,"-")</f>
        <v>40</v>
      </c>
    </row>
    <row r="136" spans="1:27" x14ac:dyDescent="0.25">
      <c r="A136" s="45"/>
      <c r="B136" s="45"/>
      <c r="C136" s="33"/>
      <c r="D136" s="124">
        <f>Regole!$H$13-E136</f>
        <v>30</v>
      </c>
      <c r="E136" s="125">
        <f t="shared" ref="E136:E142" si="28">SUM(F136:N136)</f>
        <v>0</v>
      </c>
      <c r="F136" s="36">
        <f>COUNTIF(terzotrim2022_ORARIO!$D$156:$BW$156,"*Aspettativa*")</f>
        <v>0</v>
      </c>
      <c r="G136" s="36">
        <f>COUNTIF(terzotrim2022_ORARIO!$D$156:$BW$156,"*Ex-Accordo*")</f>
        <v>0</v>
      </c>
      <c r="H136" s="36">
        <f>COUNTIF(terzotrim2022_ORARIO!$D$156:$BW$156,"*Ferie*")</f>
        <v>0</v>
      </c>
      <c r="I136" s="36">
        <f>COUNTIF(terzotrim2022_ORARIO!$D$156:$BW$156,"Maternit*")</f>
        <v>0</v>
      </c>
      <c r="J136" s="36">
        <f>COUNTIF(terzotrim2022_ORARIO!$D$156:$BW$156,"*Ex-Acc")</f>
        <v>0</v>
      </c>
      <c r="K136" s="36">
        <f>COUNTIF(terzotrim2022_ORARIO!$D$156:$BW$156,"*Ridotto Ferie*")</f>
        <v>0</v>
      </c>
      <c r="L136" s="36">
        <f>COUNTIF(terzotrim2022_ORARIO!$D$156:$BW$156,"*Ridotto Maternit*")</f>
        <v>0</v>
      </c>
      <c r="M136" s="36">
        <f>COUNTIF(terzotrim2022_ORARIO!$D$156:$BW$156,"Esame")</f>
        <v>0</v>
      </c>
      <c r="N136" s="36">
        <f>COUNTIF(terzotrim2022_ORARIO!$D$156:$BW$156,"*Altro*")</f>
        <v>0</v>
      </c>
      <c r="P136" s="45" t="str">
        <f t="shared" si="23"/>
        <v xml:space="preserve"> </v>
      </c>
      <c r="Q136" s="45" t="str">
        <f t="shared" si="24"/>
        <v xml:space="preserve"> </v>
      </c>
      <c r="R136" s="37">
        <f>COUNTIF(terzotrim2022_ORARIO!$D$156:$BW$156,"08.30 – 17.30")</f>
        <v>0</v>
      </c>
      <c r="S136" s="37">
        <f>COUNTIF(terzotrim2022_ORARIO!$D$156:$BW$156,"09.00 – 18.00")</f>
        <v>0</v>
      </c>
      <c r="T136" s="37">
        <f>COUNTIF(terzotrim2022_ORARIO!$F$156:$BY$156,"09.00 – 18.00")</f>
        <v>0</v>
      </c>
      <c r="U136" s="37">
        <f>COUNTIF(terzotrim2022_ORARIO!$D$156:$BW$156,"*09.30 – 18.30*")+COUNTIF(terzotrim2022_ORARIO!$D$156:$BW$156,"10.30 – 18.30*")+COUNTIF(terzotrim2022_ORARIO!$D$156:$BW$156,"*09:00 – 13.00*")</f>
        <v>0</v>
      </c>
      <c r="V136" s="37">
        <f>COUNTIF(terzotrim2022_ORARIO!$D$156:$BW$156,"10.30 – 19.30")+COUNTIF(terzotrim2022_ORARIO!$D$156:$BW$156,"11.30 – 19.30")+COUNTIF(terzotrim2022_ORARIO!$D$156:$BW$156,"09.00 – 13.00")</f>
        <v>0</v>
      </c>
      <c r="W136" s="130">
        <f t="shared" si="22"/>
        <v>0</v>
      </c>
      <c r="X136" s="347"/>
      <c r="Y136" s="348"/>
      <c r="Z136" s="348"/>
      <c r="AA136" s="349"/>
    </row>
    <row r="137" spans="1:27" x14ac:dyDescent="0.25">
      <c r="A137" s="45"/>
      <c r="B137" s="45"/>
      <c r="C137" s="34"/>
      <c r="D137" s="124">
        <f>Regole!$H$13-E137</f>
        <v>30</v>
      </c>
      <c r="E137" s="125">
        <f t="shared" si="28"/>
        <v>0</v>
      </c>
      <c r="F137" s="36">
        <f>COUNTIF(terzotrim2022_ORARIO!$D$157:$BW$157,"*Aspettativa*")</f>
        <v>0</v>
      </c>
      <c r="G137" s="36">
        <f>COUNTIF(terzotrim2022_ORARIO!$D$157:$BW$157,"*Ex-Accordo*")</f>
        <v>0</v>
      </c>
      <c r="H137" s="36">
        <f>COUNTIF(terzotrim2022_ORARIO!$D$157:$BW$157,"*Ferie*")</f>
        <v>0</v>
      </c>
      <c r="I137" s="36">
        <f>COUNTIF(terzotrim2022_ORARIO!$D$157:$BW$157,"Maternit*")</f>
        <v>0</v>
      </c>
      <c r="J137" s="36">
        <f>COUNTIF(terzotrim2022_ORARIO!$D$157:$BW$157,"*Ex-Acc")</f>
        <v>0</v>
      </c>
      <c r="K137" s="36">
        <f>COUNTIF(terzotrim2022_ORARIO!$D$157:$BW$157,"*Ridotto Ferie*")</f>
        <v>0</v>
      </c>
      <c r="L137" s="36">
        <f>COUNTIF(terzotrim2022_ORARIO!$D$157:$BW$157,"*Ridotto Maternit*")</f>
        <v>0</v>
      </c>
      <c r="M137" s="36">
        <f>COUNTIF(terzotrim2022_ORARIO!$D$157:$BW$157,"Esame")</f>
        <v>0</v>
      </c>
      <c r="N137" s="36">
        <f>COUNTIF(terzotrim2022_ORARIO!$D$157:$BW$157,"*Altro*")</f>
        <v>0</v>
      </c>
      <c r="P137" s="45" t="str">
        <f t="shared" si="23"/>
        <v xml:space="preserve"> </v>
      </c>
      <c r="Q137" s="45" t="str">
        <f t="shared" si="24"/>
        <v xml:space="preserve"> </v>
      </c>
      <c r="R137" s="14">
        <f>COUNTIF(terzotrim2022_ORARIO!$D$157:$BW$157,"08.30 – 17.30")</f>
        <v>0</v>
      </c>
      <c r="S137" s="14">
        <f>COUNTIF(terzotrim2022_ORARIO!$D$157:$BW$157,"09.00 – 18.00")</f>
        <v>0</v>
      </c>
      <c r="T137" s="14">
        <f>COUNTIF(terzotrim2022_ORARIO!$F$157:$BY$157,"09.00 – 18.00")</f>
        <v>0</v>
      </c>
      <c r="U137" s="14">
        <f>COUNTIF(terzotrim2022_ORARIO!$D$157:$BW$157,"*09.30 – 18.30*")+COUNTIF(terzotrim2022_ORARIO!$D$157:$BW$157,"10.30 – 18.30*")+COUNTIF(terzotrim2022_ORARIO!$D$157:$BW$157,"*09:00 – 13.00*")</f>
        <v>0</v>
      </c>
      <c r="V137" s="14">
        <f>COUNTIF(terzotrim2022_ORARIO!$D$157:$BW$157,"10.30 – 19.30")+COUNTIF(terzotrim2022_ORARIO!$D$157:$BW$157,"11.30 – 19.30")+COUNTIF(terzotrim2022_ORARIO!$D$157:$BW$157,"09.00 – 13.00")</f>
        <v>0</v>
      </c>
      <c r="W137" s="1">
        <f t="shared" si="22"/>
        <v>0</v>
      </c>
      <c r="X137" s="350"/>
      <c r="Y137" s="351"/>
      <c r="Z137" s="351"/>
      <c r="AA137" s="352"/>
    </row>
    <row r="138" spans="1:27" x14ac:dyDescent="0.25">
      <c r="A138" s="45"/>
      <c r="B138" s="45"/>
      <c r="C138" s="34"/>
      <c r="D138" s="124">
        <f>Regole!$H$13-E138</f>
        <v>30</v>
      </c>
      <c r="E138" s="125">
        <f t="shared" si="28"/>
        <v>0</v>
      </c>
      <c r="F138" s="36">
        <f>COUNTIF(terzotrim2022_ORARIO!$D$158:$BW$158,"*Aspettativa*")</f>
        <v>0</v>
      </c>
      <c r="G138" s="36">
        <f>COUNTIF(terzotrim2022_ORARIO!$D$158:$BW$158,"*Ex-Accordo*")</f>
        <v>0</v>
      </c>
      <c r="H138" s="36">
        <f>COUNTIF(terzotrim2022_ORARIO!$D$158:$BW$158,"*Ferie*")</f>
        <v>0</v>
      </c>
      <c r="I138" s="36">
        <f>COUNTIF(terzotrim2022_ORARIO!$D$158:$BW$158,"Maternit*")</f>
        <v>0</v>
      </c>
      <c r="J138" s="36">
        <f>COUNTIF(terzotrim2022_ORARIO!$D$158:$BW$158,"*Ex-Acc")</f>
        <v>0</v>
      </c>
      <c r="K138" s="36">
        <f>COUNTIF(terzotrim2022_ORARIO!$D$158:$BW$158,"*Ridotto Ferie*")</f>
        <v>0</v>
      </c>
      <c r="L138" s="36">
        <f>COUNTIF(terzotrim2022_ORARIO!$D$158:$BW$158,"*Ridotto Maternit*")</f>
        <v>0</v>
      </c>
      <c r="M138" s="36">
        <f>COUNTIF(terzotrim2022_ORARIO!$D$158:$BW$158,"Esame")</f>
        <v>0</v>
      </c>
      <c r="N138" s="36">
        <f>COUNTIF(terzotrim2022_ORARIO!$D$158:$BW$158,"*Altro*")</f>
        <v>0</v>
      </c>
      <c r="P138" s="45" t="str">
        <f t="shared" si="23"/>
        <v xml:space="preserve"> </v>
      </c>
      <c r="Q138" s="45" t="str">
        <f t="shared" si="24"/>
        <v xml:space="preserve"> </v>
      </c>
      <c r="R138" s="37">
        <f>COUNTIF(terzotrim2022_ORARIO!$D$158:$BW$158,"08.30 – 17.30")</f>
        <v>0</v>
      </c>
      <c r="S138" s="37">
        <f>COUNTIF(terzotrim2022_ORARIO!$D$158:$BW$158,"09.00 – 18.00")</f>
        <v>0</v>
      </c>
      <c r="T138" s="37">
        <f>COUNTIF(terzotrim2022_ORARIO!$F$158:$BY$158,"09.00 – 18.00")</f>
        <v>0</v>
      </c>
      <c r="U138" s="37">
        <f>COUNTIF(terzotrim2022_ORARIO!$D$158:$BW$158,"*09.30 – 18.30*")+COUNTIF(terzotrim2022_ORARIO!$D$158:$BW$158,"10.30 – 18.30*")+COUNTIF(terzotrim2022_ORARIO!$D$158:$BW$158,"*09:00 – 13.00*")</f>
        <v>0</v>
      </c>
      <c r="V138" s="37">
        <f>COUNTIF(terzotrim2022_ORARIO!$D$158:$BW$158,"10.30 – 19.30")+COUNTIF(terzotrim2022_ORARIO!$D$158:$BW$158,"11.30 – 19.30")+COUNTIF(terzotrim2022_ORARIO!$D$158:$BW$158,"09.00 – 13.00")</f>
        <v>0</v>
      </c>
      <c r="W138" s="130">
        <f t="shared" si="22"/>
        <v>0</v>
      </c>
      <c r="X138" s="350"/>
      <c r="Y138" s="351"/>
      <c r="Z138" s="351"/>
      <c r="AA138" s="352"/>
    </row>
    <row r="139" spans="1:27" x14ac:dyDescent="0.25">
      <c r="A139" s="45"/>
      <c r="B139" s="45"/>
      <c r="C139" s="34"/>
      <c r="D139" s="124">
        <f>Regole!$H$13-E139</f>
        <v>30</v>
      </c>
      <c r="E139" s="125">
        <f t="shared" si="28"/>
        <v>0</v>
      </c>
      <c r="F139" s="36">
        <f>COUNTIF(terzotrim2022_ORARIO!$D$159:$BW$159,"*Aspettativa*")</f>
        <v>0</v>
      </c>
      <c r="G139" s="36">
        <f>COUNTIF(terzotrim2022_ORARIO!$D$159:$BW$159,"*Ex-Accordo*")</f>
        <v>0</v>
      </c>
      <c r="H139" s="36">
        <f>COUNTIF(terzotrim2022_ORARIO!$D$159:$BW$159,"*Ferie*")</f>
        <v>0</v>
      </c>
      <c r="I139" s="36">
        <f>COUNTIF(terzotrim2022_ORARIO!$D$159:$BW$159,"Maternit*")</f>
        <v>0</v>
      </c>
      <c r="J139" s="36">
        <f>COUNTIF(terzotrim2022_ORARIO!$D$159:$BW$159,"*Ex-Acc")</f>
        <v>0</v>
      </c>
      <c r="K139" s="36">
        <f>COUNTIF(terzotrim2022_ORARIO!$D$159:$BW$159,"*Ridotto Ferie*")</f>
        <v>0</v>
      </c>
      <c r="L139" s="36">
        <f>COUNTIF(terzotrim2022_ORARIO!$D$159:$BW$159,"*Ridotto Maternit*")</f>
        <v>0</v>
      </c>
      <c r="M139" s="36">
        <f>COUNTIF(terzotrim2022_ORARIO!$D$159:$BW$159,"Esame")</f>
        <v>0</v>
      </c>
      <c r="N139" s="36">
        <f>COUNTIF(terzotrim2022_ORARIO!$D$159:$BW$159,"*Altro*")</f>
        <v>0</v>
      </c>
      <c r="P139" s="45" t="str">
        <f t="shared" si="23"/>
        <v xml:space="preserve"> </v>
      </c>
      <c r="Q139" s="45" t="str">
        <f t="shared" si="24"/>
        <v xml:space="preserve"> </v>
      </c>
      <c r="R139" s="14">
        <f>COUNTIF(terzotrim2022_ORARIO!$D$159:$BW$159,"08.30 – 17.30")</f>
        <v>0</v>
      </c>
      <c r="S139" s="14">
        <f>COUNTIF(terzotrim2022_ORARIO!$D$159:$BW$159,"09.00 – 18.00")</f>
        <v>0</v>
      </c>
      <c r="T139" s="14">
        <f>COUNTIF(terzotrim2022_ORARIO!$F$159:$BY$159,"09.00 – 18.00")</f>
        <v>0</v>
      </c>
      <c r="U139" s="14">
        <f>COUNTIF(terzotrim2022_ORARIO!$D$159:$BW$159,"*09.30 – 18.30*")+COUNTIF(terzotrim2022_ORARIO!$D$159:$BW$159,"10.30 – 18.30*")+COUNTIF(terzotrim2022_ORARIO!$D$159:$BW$159,"*09:00 – 13.00*")</f>
        <v>0</v>
      </c>
      <c r="V139" s="14">
        <f>COUNTIF(terzotrim2022_ORARIO!$D$159:$BW$159,"10.30 – 19.30")+COUNTIF(terzotrim2022_ORARIO!$D$159:$BW$159,"11.30 – 19.30")+COUNTIF(terzotrim2022_ORARIO!$D$159:$BW$159,"09.00 – 13.00")</f>
        <v>0</v>
      </c>
      <c r="W139" s="1">
        <f t="shared" si="22"/>
        <v>0</v>
      </c>
      <c r="X139" s="350"/>
      <c r="Y139" s="351"/>
      <c r="Z139" s="351"/>
      <c r="AA139" s="352"/>
    </row>
    <row r="140" spans="1:27" x14ac:dyDescent="0.25">
      <c r="A140" s="45"/>
      <c r="B140" s="45"/>
      <c r="C140" s="34"/>
      <c r="D140" s="124">
        <f>Regole!$H$13-E140</f>
        <v>30</v>
      </c>
      <c r="E140" s="125">
        <f t="shared" si="28"/>
        <v>0</v>
      </c>
      <c r="F140" s="36">
        <f>COUNTIF(terzotrim2022_ORARIO!$D$160:$BW$160,"*Aspettativa*")</f>
        <v>0</v>
      </c>
      <c r="G140" s="36">
        <f>COUNTIF(terzotrim2022_ORARIO!$D$160:$BW$160,"*Ex-Accordo*")</f>
        <v>0</v>
      </c>
      <c r="H140" s="36">
        <f>COUNTIF(terzotrim2022_ORARIO!$D$160:$BW$160,"*Ferie*")</f>
        <v>0</v>
      </c>
      <c r="I140" s="36">
        <f>COUNTIF(terzotrim2022_ORARIO!$D$160:$BW$160,"Maternit*")</f>
        <v>0</v>
      </c>
      <c r="J140" s="36">
        <f>COUNTIF(terzotrim2022_ORARIO!$D$160:$BW$160,"*Ex-Acc")</f>
        <v>0</v>
      </c>
      <c r="K140" s="36">
        <f>COUNTIF(terzotrim2022_ORARIO!$D$160:$BW$160,"*Ridotto Ferie*")</f>
        <v>0</v>
      </c>
      <c r="L140" s="36">
        <f>COUNTIF(terzotrim2022_ORARIO!$D$160:$BW$160,"*Ridotto Maternit*")</f>
        <v>0</v>
      </c>
      <c r="M140" s="36">
        <f>COUNTIF(terzotrim2022_ORARIO!$D$160:$BW$160,"Esame")</f>
        <v>0</v>
      </c>
      <c r="N140" s="36">
        <f>COUNTIF(terzotrim2022_ORARIO!$D$160:$BW$160,"*Altro*")</f>
        <v>0</v>
      </c>
      <c r="P140" s="45" t="str">
        <f t="shared" si="23"/>
        <v xml:space="preserve"> </v>
      </c>
      <c r="Q140" s="45" t="str">
        <f t="shared" si="24"/>
        <v xml:space="preserve"> </v>
      </c>
      <c r="R140" s="39">
        <f>COUNTIF(terzotrim2022_ORARIO!$D$160:$BW$160,"08.30 – 17.30")</f>
        <v>0</v>
      </c>
      <c r="S140" s="39">
        <f>COUNTIF(terzotrim2022_ORARIO!$D$160:$BW$160,"09.00 – 18.00")</f>
        <v>0</v>
      </c>
      <c r="T140" s="39">
        <f>COUNTIF(terzotrim2022_ORARIO!$F$160:$BY$160,"09.00 – 18.00")</f>
        <v>0</v>
      </c>
      <c r="U140" s="39">
        <f>COUNTIF(terzotrim2022_ORARIO!$D$160:$BW$160,"*09.30 – 18.30*")+COUNTIF(terzotrim2022_ORARIO!$D$160:$BW$160,"10.30 – 18.30*")+COUNTIF(terzotrim2022_ORARIO!$D$160:$BW$160,"*09:00 – 13.00*")</f>
        <v>0</v>
      </c>
      <c r="V140" s="39">
        <f>COUNTIF(terzotrim2022_ORARIO!$D$160:$BW$160,"10.30 – 19.30")+COUNTIF(terzotrim2022_ORARIO!$D$160:$BW$160,"11.30 – 19.30")+COUNTIF(terzotrim2022_ORARIO!$D$160:$BW$160,"09.00 – 13.00")</f>
        <v>0</v>
      </c>
      <c r="W140" s="131">
        <f t="shared" si="22"/>
        <v>0</v>
      </c>
      <c r="X140" s="350"/>
      <c r="Y140" s="351"/>
      <c r="Z140" s="351"/>
      <c r="AA140" s="352"/>
    </row>
    <row r="141" spans="1:27" x14ac:dyDescent="0.25">
      <c r="A141" s="45"/>
      <c r="B141" s="45"/>
      <c r="C141" s="34"/>
      <c r="D141" s="124">
        <f>Regole!$H$13-E141</f>
        <v>30</v>
      </c>
      <c r="E141" s="125">
        <f t="shared" si="28"/>
        <v>0</v>
      </c>
      <c r="F141" s="36">
        <f>COUNTIF(terzotrim2022_ORARIO!$D$161:$BW$161,"*Aspettativa*")</f>
        <v>0</v>
      </c>
      <c r="G141" s="36">
        <f>COUNTIF(terzotrim2022_ORARIO!$D$161:$BW$161,"*Ex-Accordo*")</f>
        <v>0</v>
      </c>
      <c r="H141" s="36">
        <f>COUNTIF(terzotrim2022_ORARIO!$D$161:$BW$161,"*Ferie*")</f>
        <v>0</v>
      </c>
      <c r="I141" s="36">
        <f>COUNTIF(terzotrim2022_ORARIO!$D$161:$BW$161,"Maternit*")</f>
        <v>0</v>
      </c>
      <c r="J141" s="36">
        <f>COUNTIF(terzotrim2022_ORARIO!$D$161:$BW$161,"*Ex-Acc")</f>
        <v>0</v>
      </c>
      <c r="K141" s="36">
        <f>COUNTIF(terzotrim2022_ORARIO!$D$161:$BW$161,"*Ridotto Ferie*")</f>
        <v>0</v>
      </c>
      <c r="L141" s="36">
        <f>COUNTIF(terzotrim2022_ORARIO!$D$161:$BW$161,"*Ridotto Maternit*")</f>
        <v>0</v>
      </c>
      <c r="M141" s="36">
        <f>COUNTIF(terzotrim2022_ORARIO!$D$161:$BW$161,"Esame")</f>
        <v>0</v>
      </c>
      <c r="N141" s="36">
        <f>COUNTIF(terzotrim2022_ORARIO!$D$161:$BW$161,"*Altro*")</f>
        <v>0</v>
      </c>
      <c r="P141" s="45" t="str">
        <f t="shared" si="23"/>
        <v xml:space="preserve"> </v>
      </c>
      <c r="Q141" s="45" t="str">
        <f t="shared" si="24"/>
        <v xml:space="preserve"> </v>
      </c>
      <c r="R141" s="14">
        <f>COUNTIF(terzotrim2022_ORARIO!$D$161:$BW$161,"08.30 – 17.30")</f>
        <v>0</v>
      </c>
      <c r="S141" s="14">
        <f>COUNTIF(terzotrim2022_ORARIO!$D$161:$BW$161,"09.00 – 18.00")</f>
        <v>0</v>
      </c>
      <c r="T141" s="14">
        <f>COUNTIF(terzotrim2022_ORARIO!$F$161:$BY$161,"09.00 – 18.00")</f>
        <v>0</v>
      </c>
      <c r="U141" s="14">
        <f>COUNTIF(terzotrim2022_ORARIO!$D$161:$BW$161,"*09.30 – 18.30*")+COUNTIF(terzotrim2022_ORARIO!$D$161:$BW$161,"10.30 – 18.30*")+COUNTIF(terzotrim2022_ORARIO!$D$161:$BW$161,"*09:00 – 13.00*")</f>
        <v>0</v>
      </c>
      <c r="V141" s="14">
        <f>COUNTIF(terzotrim2022_ORARIO!$D$161:$BW$161,"10.30 – 19.30")+COUNTIF(terzotrim2022_ORARIO!$D$161:$BW$161,"11.30 – 19.30")+COUNTIF(terzotrim2022_ORARIO!$D$161:$BW$161,"09.00 – 13.00")</f>
        <v>0</v>
      </c>
      <c r="W141" s="1">
        <f t="shared" si="22"/>
        <v>0</v>
      </c>
      <c r="X141" s="350"/>
      <c r="Y141" s="351"/>
      <c r="Z141" s="351"/>
      <c r="AA141" s="352"/>
    </row>
    <row r="142" spans="1:27" x14ac:dyDescent="0.25">
      <c r="A142" s="26" t="e">
        <f>IF(#REF!&lt;&gt;"",#REF!,"")</f>
        <v>#REF!</v>
      </c>
      <c r="B142" s="135"/>
      <c r="C142" s="40" t="s">
        <v>40</v>
      </c>
      <c r="D142" s="124">
        <f>Regole!$H$13-E142</f>
        <v>30</v>
      </c>
      <c r="E142" s="125">
        <f t="shared" si="28"/>
        <v>0</v>
      </c>
      <c r="F142" s="36">
        <f>COUNTIF(terzotrim2022_ORARIO!$C$162:$BW$162,"*Aspettativa*")</f>
        <v>0</v>
      </c>
      <c r="G142" s="36">
        <f>COUNTIF(terzotrim2022_ORARIO!$C$162:$BW$162,"*Ex-Accordo*")</f>
        <v>0</v>
      </c>
      <c r="H142" s="36">
        <f>COUNTIF(terzotrim2022_ORARIO!$C$162:$BW$162,"*Ferie*")</f>
        <v>0</v>
      </c>
      <c r="I142" s="36">
        <f>COUNTIF(terzotrim2022_ORARIO!$C$162:$BW$162,"Maternit*")</f>
        <v>0</v>
      </c>
      <c r="J142" s="36">
        <f>COUNTIF(terzotrim2022_ORARIO!$C$162:$BW$162,"*Ex-Acc")</f>
        <v>0</v>
      </c>
      <c r="K142" s="36">
        <f>COUNTIF(terzotrim2022_ORARIO!$C$162:$BW$162,"*Ridotto Ferie*")</f>
        <v>0</v>
      </c>
      <c r="L142" s="36">
        <f>COUNTIF(terzotrim2022_ORARIO!$C$162:$BW$162,"*Ridotto Maternit*")</f>
        <v>0</v>
      </c>
      <c r="M142" s="36">
        <f>COUNTIF(terzotrim2022_ORARIO!$C$162:$BW$162,"Esame")</f>
        <v>0</v>
      </c>
      <c r="N142" s="36">
        <f>COUNTIF(terzotrim2022_ORARIO!$C$162:$BW$162,"*Altro*")</f>
        <v>0</v>
      </c>
      <c r="P142" s="26" t="e">
        <f t="shared" si="23"/>
        <v>#REF!</v>
      </c>
      <c r="Q142" s="135" t="str">
        <f t="shared" si="24"/>
        <v xml:space="preserve"> </v>
      </c>
      <c r="R142" s="37">
        <f>COUNTIF(terzotrim2022_ORARIO!$C$162:$BW$162,"08.30 – 17.30")</f>
        <v>0</v>
      </c>
      <c r="S142" s="37">
        <f>COUNTIF(terzotrim2022_ORARIO!$C$162:$BW$162,"09.00 – 18.00")</f>
        <v>0</v>
      </c>
      <c r="T142" s="37">
        <f>COUNTIF(terzotrim2022_ORARIO!$F$162:$BY$162,"09.00 – 18.00")</f>
        <v>0</v>
      </c>
      <c r="U142" s="37">
        <f>COUNTIF(terzotrim2022_ORARIO!$C$162:$BW$162,"*09.30 – 18.30*")+COUNTIF(terzotrim2022_ORARIO!$C$162:$BW$162,"10.30 – 18.30*")+COUNTIF(terzotrim2022_ORARIO!$C$162:$BW$162,"*09:00 – 13.00*")</f>
        <v>0</v>
      </c>
      <c r="V142" s="37">
        <f>COUNTIF(terzotrim2022_ORARIO!$C$162:$BW$162,"10.30 – 19.30")+COUNTIF(terzotrim2022_ORARIO!$C$162:$BW$162,"11.30 – 19.30")+COUNTIF(terzotrim2022_ORARIO!$C$162:$BW$162,"09.00 – 13.00")</f>
        <v>0</v>
      </c>
      <c r="W142" s="130">
        <f t="shared" si="22"/>
        <v>0</v>
      </c>
      <c r="X142" s="353"/>
      <c r="Y142" s="354"/>
      <c r="Z142" s="354"/>
      <c r="AA142" s="355"/>
    </row>
    <row r="143" spans="1:27" x14ac:dyDescent="0.25">
      <c r="C143" s="34"/>
      <c r="D143" s="122"/>
      <c r="E143" s="122"/>
      <c r="P143" t="str">
        <f>IF(A143=""," ",A143)</f>
        <v xml:space="preserve"> </v>
      </c>
      <c r="Q143" t="str">
        <f>IF(B143=""," ",B143)</f>
        <v xml:space="preserve"> </v>
      </c>
    </row>
  </sheetData>
  <mergeCells count="41">
    <mergeCell ref="M3:M4"/>
    <mergeCell ref="N3:N4"/>
    <mergeCell ref="X2:AA2"/>
    <mergeCell ref="R2:R3"/>
    <mergeCell ref="S2:S3"/>
    <mergeCell ref="U2:U3"/>
    <mergeCell ref="W2:W3"/>
    <mergeCell ref="A2:A3"/>
    <mergeCell ref="B2:B3"/>
    <mergeCell ref="C2:C3"/>
    <mergeCell ref="D2:D4"/>
    <mergeCell ref="V2:V3"/>
    <mergeCell ref="T2:T3"/>
    <mergeCell ref="J3:J4"/>
    <mergeCell ref="K3:K4"/>
    <mergeCell ref="E3:E4"/>
    <mergeCell ref="F3:F4"/>
    <mergeCell ref="G3:G4"/>
    <mergeCell ref="H3:H4"/>
    <mergeCell ref="I3:I4"/>
    <mergeCell ref="A4:B4"/>
    <mergeCell ref="E2:N2"/>
    <mergeCell ref="L3:L4"/>
    <mergeCell ref="X109:AA115"/>
    <mergeCell ref="X118:AA124"/>
    <mergeCell ref="X127:AA133"/>
    <mergeCell ref="X136:AA142"/>
    <mergeCell ref="D52:AA52"/>
    <mergeCell ref="D6:AA6"/>
    <mergeCell ref="X100:AA106"/>
    <mergeCell ref="D98:AA98"/>
    <mergeCell ref="X54:AA60"/>
    <mergeCell ref="X63:AA69"/>
    <mergeCell ref="X72:AA78"/>
    <mergeCell ref="X90:AA96"/>
    <mergeCell ref="X81:AA87"/>
    <mergeCell ref="X8:AA14"/>
    <mergeCell ref="X17:AA23"/>
    <mergeCell ref="X26:AA32"/>
    <mergeCell ref="X35:AA41"/>
    <mergeCell ref="X44:AA50"/>
  </mergeCells>
  <conditionalFormatting sqref="P4:Q4">
    <cfRule type="cellIs" dxfId="33772" priority="4883" operator="equal">
      <formula>"09.00 – 13.00"</formula>
    </cfRule>
  </conditionalFormatting>
  <conditionalFormatting sqref="P4:Q4">
    <cfRule type="cellIs" dxfId="33771" priority="4976" operator="equal">
      <formula>"09.00 – 15.00"</formula>
    </cfRule>
  </conditionalFormatting>
  <conditionalFormatting sqref="P4:Q4">
    <cfRule type="cellIs" dxfId="33770" priority="5023" operator="equal">
      <formula>"09.00 – 18.00"</formula>
    </cfRule>
  </conditionalFormatting>
  <conditionalFormatting sqref="P4:Q4">
    <cfRule type="cellIs" dxfId="33769" priority="5042" operator="equal">
      <formula>"09.30 – 13.00"</formula>
    </cfRule>
  </conditionalFormatting>
  <conditionalFormatting sqref="P4:Q4">
    <cfRule type="cellIs" dxfId="33768" priority="5089" operator="equal">
      <formula>"10.30 – 19.30"</formula>
    </cfRule>
  </conditionalFormatting>
  <conditionalFormatting sqref="P4:Q4">
    <cfRule type="cellIs" dxfId="33767" priority="5164" operator="equal">
      <formula>"11.30 – 19.30"</formula>
    </cfRule>
  </conditionalFormatting>
  <conditionalFormatting sqref="P4:Q4">
    <cfRule type="cellIs" dxfId="33766" priority="5214" operator="equal">
      <formula>_FV(13,"3")</formula>
    </cfRule>
  </conditionalFormatting>
  <conditionalFormatting sqref="P4:Q4">
    <cfRule type="cellIs" dxfId="33765" priority="5215" operator="equal">
      <formula>_FV(13,"3")</formula>
    </cfRule>
  </conditionalFormatting>
  <conditionalFormatting sqref="P4:Q4">
    <cfRule type="cellIs" dxfId="33764" priority="5216" operator="equal">
      <formula>_FV(13,"3")</formula>
    </cfRule>
  </conditionalFormatting>
  <conditionalFormatting sqref="A25:B25">
    <cfRule type="cellIs" dxfId="33763" priority="4838" operator="equal">
      <formula>"09.00 – 13.00"</formula>
    </cfRule>
  </conditionalFormatting>
  <conditionalFormatting sqref="A25:B25">
    <cfRule type="cellIs" dxfId="33762" priority="4840" operator="equal">
      <formula>"09.00 – 15.00"</formula>
    </cfRule>
  </conditionalFormatting>
  <conditionalFormatting sqref="A25:B25">
    <cfRule type="cellIs" dxfId="33761" priority="4844" operator="equal">
      <formula>"09.00 – 18.00"</formula>
    </cfRule>
  </conditionalFormatting>
  <conditionalFormatting sqref="A25:B25">
    <cfRule type="cellIs" dxfId="33760" priority="4846" operator="equal">
      <formula>"09.30 – 13.00"</formula>
    </cfRule>
  </conditionalFormatting>
  <conditionalFormatting sqref="A25:B25">
    <cfRule type="cellIs" dxfId="33759" priority="4849" operator="equal">
      <formula>"10.30 – 19.30"</formula>
    </cfRule>
  </conditionalFormatting>
  <conditionalFormatting sqref="A25:B25">
    <cfRule type="cellIs" dxfId="33758" priority="4852" operator="equal">
      <formula>"11.30 – 19.30"</formula>
    </cfRule>
  </conditionalFormatting>
  <conditionalFormatting sqref="A25:B25">
    <cfRule type="cellIs" dxfId="33757" priority="4855" operator="equal">
      <formula>_FV(13,"3")</formula>
    </cfRule>
  </conditionalFormatting>
  <conditionalFormatting sqref="A25:B25">
    <cfRule type="cellIs" dxfId="33756" priority="4856" operator="equal">
      <formula>_FV(13,"3")</formula>
    </cfRule>
  </conditionalFormatting>
  <conditionalFormatting sqref="A25:B25">
    <cfRule type="cellIs" dxfId="33755" priority="4857" operator="equal">
      <formula>_FV(13,"3")</formula>
    </cfRule>
  </conditionalFormatting>
  <conditionalFormatting sqref="A43:B43">
    <cfRule type="cellIs" dxfId="33754" priority="4811" operator="equal">
      <formula>"09.00 – 13.00"</formula>
    </cfRule>
  </conditionalFormatting>
  <conditionalFormatting sqref="A43:B43">
    <cfRule type="cellIs" dxfId="33753" priority="4813" operator="equal">
      <formula>"09.00 – 15.00"</formula>
    </cfRule>
  </conditionalFormatting>
  <conditionalFormatting sqref="A43:B43">
    <cfRule type="cellIs" dxfId="33752" priority="4817" operator="equal">
      <formula>"09.00 – 18.00"</formula>
    </cfRule>
  </conditionalFormatting>
  <conditionalFormatting sqref="A43:B43">
    <cfRule type="cellIs" dxfId="33751" priority="4819" operator="equal">
      <formula>"09.30 – 13.00"</formula>
    </cfRule>
  </conditionalFormatting>
  <conditionalFormatting sqref="A43:B43">
    <cfRule type="cellIs" dxfId="33750" priority="4822" operator="equal">
      <formula>"10.30 – 19.30"</formula>
    </cfRule>
  </conditionalFormatting>
  <conditionalFormatting sqref="A43:B43">
    <cfRule type="cellIs" dxfId="33749" priority="4825" operator="equal">
      <formula>"11.30 – 19.30"</formula>
    </cfRule>
  </conditionalFormatting>
  <conditionalFormatting sqref="A43:B43">
    <cfRule type="cellIs" dxfId="33748" priority="4828" operator="equal">
      <formula>_FV(13,"3")</formula>
    </cfRule>
  </conditionalFormatting>
  <conditionalFormatting sqref="A43:B43">
    <cfRule type="cellIs" dxfId="33747" priority="4829" operator="equal">
      <formula>_FV(13,"3")</formula>
    </cfRule>
  </conditionalFormatting>
  <conditionalFormatting sqref="A43:B43">
    <cfRule type="cellIs" dxfId="33746" priority="4830" operator="equal">
      <formula>_FV(13,"3")</formula>
    </cfRule>
  </conditionalFormatting>
  <conditionalFormatting sqref="B50">
    <cfRule type="cellIs" dxfId="33745" priority="4537" operator="equal">
      <formula>_FV(13,"3")</formula>
    </cfRule>
  </conditionalFormatting>
  <conditionalFormatting sqref="B50">
    <cfRule type="cellIs" dxfId="33744" priority="4538" operator="equal">
      <formula>_FV(13,"3")</formula>
    </cfRule>
  </conditionalFormatting>
  <conditionalFormatting sqref="B50">
    <cfRule type="cellIs" dxfId="33743" priority="4539" operator="equal">
      <formula>_FV(13,"3")</formula>
    </cfRule>
  </conditionalFormatting>
  <conditionalFormatting sqref="A50">
    <cfRule type="cellIs" dxfId="33742" priority="4558" operator="equal">
      <formula>"09.00 – 13.00"</formula>
    </cfRule>
  </conditionalFormatting>
  <conditionalFormatting sqref="A50">
    <cfRule type="cellIs" dxfId="33741" priority="4559" operator="equal">
      <formula>"09.00 – 15.00"</formula>
    </cfRule>
  </conditionalFormatting>
  <conditionalFormatting sqref="A50">
    <cfRule type="cellIs" dxfId="33740" priority="4560" operator="equal">
      <formula>"09.00 – 18.00"</formula>
    </cfRule>
  </conditionalFormatting>
  <conditionalFormatting sqref="A50">
    <cfRule type="cellIs" dxfId="33739" priority="4561" operator="equal">
      <formula>"09.30 – 13.00"</formula>
    </cfRule>
  </conditionalFormatting>
  <conditionalFormatting sqref="A50">
    <cfRule type="cellIs" dxfId="33738" priority="4562" operator="equal">
      <formula>"10.30 – 19.30"</formula>
    </cfRule>
  </conditionalFormatting>
  <conditionalFormatting sqref="A50">
    <cfRule type="cellIs" dxfId="33737" priority="4563" operator="equal">
      <formula>"11.30 – 19.30"</formula>
    </cfRule>
  </conditionalFormatting>
  <conditionalFormatting sqref="A50">
    <cfRule type="cellIs" dxfId="33736" priority="4564" operator="equal">
      <formula>_FV(13,"3")</formula>
    </cfRule>
  </conditionalFormatting>
  <conditionalFormatting sqref="A50">
    <cfRule type="cellIs" dxfId="33735" priority="4565" operator="equal">
      <formula>_FV(13,"3")</formula>
    </cfRule>
  </conditionalFormatting>
  <conditionalFormatting sqref="A50">
    <cfRule type="cellIs" dxfId="33734" priority="4566" operator="equal">
      <formula>_FV(13,"3")</formula>
    </cfRule>
  </conditionalFormatting>
  <conditionalFormatting sqref="B50">
    <cfRule type="cellIs" dxfId="33733" priority="4531" operator="equal">
      <formula>"09.00 – 13.00"</formula>
    </cfRule>
  </conditionalFormatting>
  <conditionalFormatting sqref="B50">
    <cfRule type="cellIs" dxfId="33732" priority="4532" operator="equal">
      <formula>"09.00 – 15.00"</formula>
    </cfRule>
  </conditionalFormatting>
  <conditionalFormatting sqref="B50">
    <cfRule type="cellIs" dxfId="33731" priority="4533" operator="equal">
      <formula>"09.00 – 18.00"</formula>
    </cfRule>
  </conditionalFormatting>
  <conditionalFormatting sqref="B50">
    <cfRule type="cellIs" dxfId="33730" priority="4534" operator="equal">
      <formula>"09.30 – 13.00"</formula>
    </cfRule>
  </conditionalFormatting>
  <conditionalFormatting sqref="B50">
    <cfRule type="cellIs" dxfId="33729" priority="4535" operator="equal">
      <formula>"10.30 – 19.30"</formula>
    </cfRule>
  </conditionalFormatting>
  <conditionalFormatting sqref="B50">
    <cfRule type="cellIs" dxfId="33728" priority="4536" operator="equal">
      <formula>"11.30 – 19.30"</formula>
    </cfRule>
  </conditionalFormatting>
  <conditionalFormatting sqref="A8:A14">
    <cfRule type="containsText" dxfId="33727" priority="1459" operator="containsText" text="08.30 – 14.30">
      <formula>NOT(ISERROR(SEARCH("08.30 – 14.30",A8)))</formula>
    </cfRule>
    <cfRule type="containsText" dxfId="33726" priority="1460" operator="containsText" text="09:30 – 18.30">
      <formula>NOT(ISERROR(SEARCH("09:30 – 18.30",A8)))</formula>
    </cfRule>
    <cfRule type="containsText" dxfId="33725" priority="1461" operator="containsText" text="10.30 – 18.30">
      <formula>NOT(ISERROR(SEARCH("10.30 – 18.30",A8)))</formula>
    </cfRule>
    <cfRule type="containsText" dxfId="33724" priority="1462" operator="containsText" text="09.30 – 18.30">
      <formula>NOT(ISERROR(SEARCH("09.30 – 18.30",A8)))</formula>
    </cfRule>
    <cfRule type="containsText" dxfId="33723" priority="1463" operator="containsText" text="09.00 – 13:00">
      <formula>NOT(ISERROR(SEARCH("09.00 – 13:00",A8)))</formula>
    </cfRule>
    <cfRule type="containsText" dxfId="33722" priority="1464" operator="containsText" text="08.30 – 16.30">
      <formula>NOT(ISERROR(SEARCH("08.30 – 16.30",A8)))</formula>
    </cfRule>
    <cfRule type="containsText" dxfId="33721" priority="1465" operator="containsText" text="08:30 – 17.30">
      <formula>NOT(ISERROR(SEARCH("08:30 – 17.30",A8)))</formula>
    </cfRule>
    <cfRule type="containsText" dxfId="33720" priority="1466" operator="containsText" text="08.30 – 17.30">
      <formula>NOT(ISERROR(SEARCH("08.30 – 17.30",A8)))</formula>
    </cfRule>
    <cfRule type="containsText" dxfId="33719" priority="1467" operator="containsText" text="09.00 – 18.00">
      <formula>NOT(ISERROR(SEARCH("09.00 – 18.00",A8)))</formula>
    </cfRule>
    <cfRule type="containsText" dxfId="33718" priority="1468" operator="containsText" text="09.00 – 13.00">
      <formula>NOT(ISERROR(SEARCH("09.00 – 13.00",A8)))</formula>
    </cfRule>
    <cfRule type="containsText" dxfId="33717" priority="1469" operator="containsText" text="11.30 – 19.30">
      <formula>NOT(ISERROR(SEARCH("11.30 – 19.30",A8)))</formula>
    </cfRule>
    <cfRule type="containsText" dxfId="33716" priority="1470" operator="containsText" text="10.30 – 19.30">
      <formula>NOT(ISERROR(SEARCH("10.30 – 19.30",A8)))</formula>
    </cfRule>
    <cfRule type="containsText" dxfId="33715" priority="1471" operator="containsText" text="09.00 – 15.00">
      <formula>NOT(ISERROR(SEARCH("09.00 – 15.00",A8)))</formula>
    </cfRule>
    <cfRule type="containsText" dxfId="33714" priority="1472" operator="containsText" text="12:30">
      <formula>NOT(ISERROR(SEARCH("12:30",A8)))</formula>
    </cfRule>
    <cfRule type="containsText" dxfId="33713" priority="1473" operator="containsText" text="13:30">
      <formula>NOT(ISERROR(SEARCH("13:30",A8)))</formula>
    </cfRule>
    <cfRule type="containsText" dxfId="33712" priority="1474" operator="containsText" text="FESTIVITÁ">
      <formula>NOT(ISERROR(SEARCH("FESTIVITÁ",A8)))</formula>
    </cfRule>
    <cfRule type="cellIs" dxfId="33711" priority="1475" operator="equal">
      <formula>"DOMENICA"</formula>
    </cfRule>
  </conditionalFormatting>
  <conditionalFormatting sqref="B8:B14">
    <cfRule type="containsText" dxfId="33710" priority="1442" operator="containsText" text="08.30 – 14.30">
      <formula>NOT(ISERROR(SEARCH("08.30 – 14.30",B8)))</formula>
    </cfRule>
    <cfRule type="containsText" dxfId="33709" priority="1443" operator="containsText" text="09:30 – 18.30">
      <formula>NOT(ISERROR(SEARCH("09:30 – 18.30",B8)))</formula>
    </cfRule>
    <cfRule type="containsText" dxfId="33708" priority="1444" operator="containsText" text="10.30 – 18.30">
      <formula>NOT(ISERROR(SEARCH("10.30 – 18.30",B8)))</formula>
    </cfRule>
    <cfRule type="containsText" dxfId="33707" priority="1445" operator="containsText" text="09.30 – 18.30">
      <formula>NOT(ISERROR(SEARCH("09.30 – 18.30",B8)))</formula>
    </cfRule>
    <cfRule type="containsText" dxfId="33706" priority="1446" operator="containsText" text="09.00 – 13:00">
      <formula>NOT(ISERROR(SEARCH("09.00 – 13:00",B8)))</formula>
    </cfRule>
    <cfRule type="containsText" dxfId="33705" priority="1447" operator="containsText" text="08.30 – 16.30">
      <formula>NOT(ISERROR(SEARCH("08.30 – 16.30",B8)))</formula>
    </cfRule>
    <cfRule type="containsText" dxfId="33704" priority="1448" operator="containsText" text="08:30 – 17.30">
      <formula>NOT(ISERROR(SEARCH("08:30 – 17.30",B8)))</formula>
    </cfRule>
    <cfRule type="containsText" dxfId="33703" priority="1449" operator="containsText" text="08.30 – 17.30">
      <formula>NOT(ISERROR(SEARCH("08.30 – 17.30",B8)))</formula>
    </cfRule>
    <cfRule type="containsText" dxfId="33702" priority="1450" operator="containsText" text="09.00 – 18.00">
      <formula>NOT(ISERROR(SEARCH("09.00 – 18.00",B8)))</formula>
    </cfRule>
    <cfRule type="containsText" dxfId="33701" priority="1451" operator="containsText" text="09.00 – 13.00">
      <formula>NOT(ISERROR(SEARCH("09.00 – 13.00",B8)))</formula>
    </cfRule>
    <cfRule type="containsText" dxfId="33700" priority="1452" operator="containsText" text="11.30 – 19.30">
      <formula>NOT(ISERROR(SEARCH("11.30 – 19.30",B8)))</formula>
    </cfRule>
    <cfRule type="containsText" dxfId="33699" priority="1453" operator="containsText" text="10.30 – 19.30">
      <formula>NOT(ISERROR(SEARCH("10.30 – 19.30",B8)))</formula>
    </cfRule>
    <cfRule type="containsText" dxfId="33698" priority="1454" operator="containsText" text="09.00 – 15.00">
      <formula>NOT(ISERROR(SEARCH("09.00 – 15.00",B8)))</formula>
    </cfRule>
    <cfRule type="containsText" dxfId="33697" priority="1455" operator="containsText" text="12:30">
      <formula>NOT(ISERROR(SEARCH("12:30",B8)))</formula>
    </cfRule>
    <cfRule type="containsText" dxfId="33696" priority="1456" operator="containsText" text="13:30">
      <formula>NOT(ISERROR(SEARCH("13:30",B8)))</formula>
    </cfRule>
    <cfRule type="containsText" dxfId="33695" priority="1457" operator="containsText" text="FESTIVITÁ">
      <formula>NOT(ISERROR(SEARCH("FESTIVITÁ",B8)))</formula>
    </cfRule>
    <cfRule type="cellIs" dxfId="33694" priority="1458" operator="equal">
      <formula>"DOMENICA"</formula>
    </cfRule>
  </conditionalFormatting>
  <conditionalFormatting sqref="B8:B14">
    <cfRule type="iconSet" priority="1441">
      <iconSet iconSet="3Symbols2">
        <cfvo type="percent" val="0"/>
        <cfvo type="percent" val="0"/>
        <cfvo type="formula" val="TODAY()" gte="0"/>
      </iconSet>
    </cfRule>
  </conditionalFormatting>
  <conditionalFormatting sqref="A17:A23">
    <cfRule type="containsText" dxfId="33693" priority="1424" operator="containsText" text="08.30 – 14.30">
      <formula>NOT(ISERROR(SEARCH("08.30 – 14.30",A17)))</formula>
    </cfRule>
    <cfRule type="containsText" dxfId="33692" priority="1425" operator="containsText" text="09:30 – 18.30">
      <formula>NOT(ISERROR(SEARCH("09:30 – 18.30",A17)))</formula>
    </cfRule>
    <cfRule type="containsText" dxfId="33691" priority="1426" operator="containsText" text="10.30 – 18.30">
      <formula>NOT(ISERROR(SEARCH("10.30 – 18.30",A17)))</formula>
    </cfRule>
    <cfRule type="containsText" dxfId="33690" priority="1427" operator="containsText" text="09.30 – 18.30">
      <formula>NOT(ISERROR(SEARCH("09.30 – 18.30",A17)))</formula>
    </cfRule>
    <cfRule type="containsText" dxfId="33689" priority="1428" operator="containsText" text="09.00 – 13:00">
      <formula>NOT(ISERROR(SEARCH("09.00 – 13:00",A17)))</formula>
    </cfRule>
    <cfRule type="containsText" dxfId="33688" priority="1429" operator="containsText" text="08.30 – 16.30">
      <formula>NOT(ISERROR(SEARCH("08.30 – 16.30",A17)))</formula>
    </cfRule>
    <cfRule type="containsText" dxfId="33687" priority="1430" operator="containsText" text="08:30 – 17.30">
      <formula>NOT(ISERROR(SEARCH("08:30 – 17.30",A17)))</formula>
    </cfRule>
    <cfRule type="containsText" dxfId="33686" priority="1431" operator="containsText" text="08.30 – 17.30">
      <formula>NOT(ISERROR(SEARCH("08.30 – 17.30",A17)))</formula>
    </cfRule>
    <cfRule type="containsText" dxfId="33685" priority="1432" operator="containsText" text="09.00 – 18.00">
      <formula>NOT(ISERROR(SEARCH("09.00 – 18.00",A17)))</formula>
    </cfRule>
    <cfRule type="containsText" dxfId="33684" priority="1433" operator="containsText" text="09.00 – 13.00">
      <formula>NOT(ISERROR(SEARCH("09.00 – 13.00",A17)))</formula>
    </cfRule>
    <cfRule type="containsText" dxfId="33683" priority="1434" operator="containsText" text="11.30 – 19.30">
      <formula>NOT(ISERROR(SEARCH("11.30 – 19.30",A17)))</formula>
    </cfRule>
    <cfRule type="containsText" dxfId="33682" priority="1435" operator="containsText" text="10.30 – 19.30">
      <formula>NOT(ISERROR(SEARCH("10.30 – 19.30",A17)))</formula>
    </cfRule>
    <cfRule type="containsText" dxfId="33681" priority="1436" operator="containsText" text="09.00 – 15.00">
      <formula>NOT(ISERROR(SEARCH("09.00 – 15.00",A17)))</formula>
    </cfRule>
    <cfRule type="containsText" dxfId="33680" priority="1437" operator="containsText" text="12:30">
      <formula>NOT(ISERROR(SEARCH("12:30",A17)))</formula>
    </cfRule>
    <cfRule type="containsText" dxfId="33679" priority="1438" operator="containsText" text="13:30">
      <formula>NOT(ISERROR(SEARCH("13:30",A17)))</formula>
    </cfRule>
    <cfRule type="containsText" dxfId="33678" priority="1439" operator="containsText" text="FESTIVITÁ">
      <formula>NOT(ISERROR(SEARCH("FESTIVITÁ",A17)))</formula>
    </cfRule>
    <cfRule type="cellIs" dxfId="33677" priority="1440" operator="equal">
      <formula>"DOMENICA"</formula>
    </cfRule>
  </conditionalFormatting>
  <conditionalFormatting sqref="B17:B23">
    <cfRule type="containsText" dxfId="33676" priority="1407" operator="containsText" text="08.30 – 14.30">
      <formula>NOT(ISERROR(SEARCH("08.30 – 14.30",B17)))</formula>
    </cfRule>
    <cfRule type="containsText" dxfId="33675" priority="1408" operator="containsText" text="09:30 – 18.30">
      <formula>NOT(ISERROR(SEARCH("09:30 – 18.30",B17)))</formula>
    </cfRule>
    <cfRule type="containsText" dxfId="33674" priority="1409" operator="containsText" text="10.30 – 18.30">
      <formula>NOT(ISERROR(SEARCH("10.30 – 18.30",B17)))</formula>
    </cfRule>
    <cfRule type="containsText" dxfId="33673" priority="1410" operator="containsText" text="09.30 – 18.30">
      <formula>NOT(ISERROR(SEARCH("09.30 – 18.30",B17)))</formula>
    </cfRule>
    <cfRule type="containsText" dxfId="33672" priority="1411" operator="containsText" text="09.00 – 13:00">
      <formula>NOT(ISERROR(SEARCH("09.00 – 13:00",B17)))</formula>
    </cfRule>
    <cfRule type="containsText" dxfId="33671" priority="1412" operator="containsText" text="08.30 – 16.30">
      <formula>NOT(ISERROR(SEARCH("08.30 – 16.30",B17)))</formula>
    </cfRule>
    <cfRule type="containsText" dxfId="33670" priority="1413" operator="containsText" text="08:30 – 17.30">
      <formula>NOT(ISERROR(SEARCH("08:30 – 17.30",B17)))</formula>
    </cfRule>
    <cfRule type="containsText" dxfId="33669" priority="1414" operator="containsText" text="08.30 – 17.30">
      <formula>NOT(ISERROR(SEARCH("08.30 – 17.30",B17)))</formula>
    </cfRule>
    <cfRule type="containsText" dxfId="33668" priority="1415" operator="containsText" text="09.00 – 18.00">
      <formula>NOT(ISERROR(SEARCH("09.00 – 18.00",B17)))</formula>
    </cfRule>
    <cfRule type="containsText" dxfId="33667" priority="1416" operator="containsText" text="09.00 – 13.00">
      <formula>NOT(ISERROR(SEARCH("09.00 – 13.00",B17)))</formula>
    </cfRule>
    <cfRule type="containsText" dxfId="33666" priority="1417" operator="containsText" text="11.30 – 19.30">
      <formula>NOT(ISERROR(SEARCH("11.30 – 19.30",B17)))</formula>
    </cfRule>
    <cfRule type="containsText" dxfId="33665" priority="1418" operator="containsText" text="10.30 – 19.30">
      <formula>NOT(ISERROR(SEARCH("10.30 – 19.30",B17)))</formula>
    </cfRule>
    <cfRule type="containsText" dxfId="33664" priority="1419" operator="containsText" text="09.00 – 15.00">
      <formula>NOT(ISERROR(SEARCH("09.00 – 15.00",B17)))</formula>
    </cfRule>
    <cfRule type="containsText" dxfId="33663" priority="1420" operator="containsText" text="12:30">
      <formula>NOT(ISERROR(SEARCH("12:30",B17)))</formula>
    </cfRule>
    <cfRule type="containsText" dxfId="33662" priority="1421" operator="containsText" text="13:30">
      <formula>NOT(ISERROR(SEARCH("13:30",B17)))</formula>
    </cfRule>
    <cfRule type="containsText" dxfId="33661" priority="1422" operator="containsText" text="FESTIVITÁ">
      <formula>NOT(ISERROR(SEARCH("FESTIVITÁ",B17)))</formula>
    </cfRule>
    <cfRule type="cellIs" dxfId="33660" priority="1423" operator="equal">
      <formula>"DOMENICA"</formula>
    </cfRule>
  </conditionalFormatting>
  <conditionalFormatting sqref="B17:B23">
    <cfRule type="iconSet" priority="1406">
      <iconSet iconSet="3Symbols2">
        <cfvo type="percent" val="0"/>
        <cfvo type="percent" val="0"/>
        <cfvo type="formula" val="TODAY()" gte="0"/>
      </iconSet>
    </cfRule>
  </conditionalFormatting>
  <conditionalFormatting sqref="A26:A32">
    <cfRule type="containsText" dxfId="33659" priority="1389" operator="containsText" text="08.30 – 14.30">
      <formula>NOT(ISERROR(SEARCH("08.30 – 14.30",A26)))</formula>
    </cfRule>
    <cfRule type="containsText" dxfId="33658" priority="1390" operator="containsText" text="09:30 – 18.30">
      <formula>NOT(ISERROR(SEARCH("09:30 – 18.30",A26)))</formula>
    </cfRule>
    <cfRule type="containsText" dxfId="33657" priority="1391" operator="containsText" text="10.30 – 18.30">
      <formula>NOT(ISERROR(SEARCH("10.30 – 18.30",A26)))</formula>
    </cfRule>
    <cfRule type="containsText" dxfId="33656" priority="1392" operator="containsText" text="09.30 – 18.30">
      <formula>NOT(ISERROR(SEARCH("09.30 – 18.30",A26)))</formula>
    </cfRule>
    <cfRule type="containsText" dxfId="33655" priority="1393" operator="containsText" text="09.00 – 13:00">
      <formula>NOT(ISERROR(SEARCH("09.00 – 13:00",A26)))</formula>
    </cfRule>
    <cfRule type="containsText" dxfId="33654" priority="1394" operator="containsText" text="08.30 – 16.30">
      <formula>NOT(ISERROR(SEARCH("08.30 – 16.30",A26)))</formula>
    </cfRule>
    <cfRule type="containsText" dxfId="33653" priority="1395" operator="containsText" text="08:30 – 17.30">
      <formula>NOT(ISERROR(SEARCH("08:30 – 17.30",A26)))</formula>
    </cfRule>
    <cfRule type="containsText" dxfId="33652" priority="1396" operator="containsText" text="08.30 – 17.30">
      <formula>NOT(ISERROR(SEARCH("08.30 – 17.30",A26)))</formula>
    </cfRule>
    <cfRule type="containsText" dxfId="33651" priority="1397" operator="containsText" text="09.00 – 18.00">
      <formula>NOT(ISERROR(SEARCH("09.00 – 18.00",A26)))</formula>
    </cfRule>
    <cfRule type="containsText" dxfId="33650" priority="1398" operator="containsText" text="09.00 – 13.00">
      <formula>NOT(ISERROR(SEARCH("09.00 – 13.00",A26)))</formula>
    </cfRule>
    <cfRule type="containsText" dxfId="33649" priority="1399" operator="containsText" text="11.30 – 19.30">
      <formula>NOT(ISERROR(SEARCH("11.30 – 19.30",A26)))</formula>
    </cfRule>
    <cfRule type="containsText" dxfId="33648" priority="1400" operator="containsText" text="10.30 – 19.30">
      <formula>NOT(ISERROR(SEARCH("10.30 – 19.30",A26)))</formula>
    </cfRule>
    <cfRule type="containsText" dxfId="33647" priority="1401" operator="containsText" text="09.00 – 15.00">
      <formula>NOT(ISERROR(SEARCH("09.00 – 15.00",A26)))</formula>
    </cfRule>
    <cfRule type="containsText" dxfId="33646" priority="1402" operator="containsText" text="12:30">
      <formula>NOT(ISERROR(SEARCH("12:30",A26)))</formula>
    </cfRule>
    <cfRule type="containsText" dxfId="33645" priority="1403" operator="containsText" text="13:30">
      <formula>NOT(ISERROR(SEARCH("13:30",A26)))</formula>
    </cfRule>
    <cfRule type="containsText" dxfId="33644" priority="1404" operator="containsText" text="FESTIVITÁ">
      <formula>NOT(ISERROR(SEARCH("FESTIVITÁ",A26)))</formula>
    </cfRule>
    <cfRule type="cellIs" dxfId="33643" priority="1405" operator="equal">
      <formula>"DOMENICA"</formula>
    </cfRule>
  </conditionalFormatting>
  <conditionalFormatting sqref="B26:B32">
    <cfRule type="containsText" dxfId="33642" priority="1372" operator="containsText" text="08.30 – 14.30">
      <formula>NOT(ISERROR(SEARCH("08.30 – 14.30",B26)))</formula>
    </cfRule>
    <cfRule type="containsText" dxfId="33641" priority="1373" operator="containsText" text="09:30 – 18.30">
      <formula>NOT(ISERROR(SEARCH("09:30 – 18.30",B26)))</formula>
    </cfRule>
    <cfRule type="containsText" dxfId="33640" priority="1374" operator="containsText" text="10.30 – 18.30">
      <formula>NOT(ISERROR(SEARCH("10.30 – 18.30",B26)))</formula>
    </cfRule>
    <cfRule type="containsText" dxfId="33639" priority="1375" operator="containsText" text="09.30 – 18.30">
      <formula>NOT(ISERROR(SEARCH("09.30 – 18.30",B26)))</formula>
    </cfRule>
    <cfRule type="containsText" dxfId="33638" priority="1376" operator="containsText" text="09.00 – 13:00">
      <formula>NOT(ISERROR(SEARCH("09.00 – 13:00",B26)))</formula>
    </cfRule>
    <cfRule type="containsText" dxfId="33637" priority="1377" operator="containsText" text="08.30 – 16.30">
      <formula>NOT(ISERROR(SEARCH("08.30 – 16.30",B26)))</formula>
    </cfRule>
    <cfRule type="containsText" dxfId="33636" priority="1378" operator="containsText" text="08:30 – 17.30">
      <formula>NOT(ISERROR(SEARCH("08:30 – 17.30",B26)))</formula>
    </cfRule>
    <cfRule type="containsText" dxfId="33635" priority="1379" operator="containsText" text="08.30 – 17.30">
      <formula>NOT(ISERROR(SEARCH("08.30 – 17.30",B26)))</formula>
    </cfRule>
    <cfRule type="containsText" dxfId="33634" priority="1380" operator="containsText" text="09.00 – 18.00">
      <formula>NOT(ISERROR(SEARCH("09.00 – 18.00",B26)))</formula>
    </cfRule>
    <cfRule type="containsText" dxfId="33633" priority="1381" operator="containsText" text="09.00 – 13.00">
      <formula>NOT(ISERROR(SEARCH("09.00 – 13.00",B26)))</formula>
    </cfRule>
    <cfRule type="containsText" dxfId="33632" priority="1382" operator="containsText" text="11.30 – 19.30">
      <formula>NOT(ISERROR(SEARCH("11.30 – 19.30",B26)))</formula>
    </cfRule>
    <cfRule type="containsText" dxfId="33631" priority="1383" operator="containsText" text="10.30 – 19.30">
      <formula>NOT(ISERROR(SEARCH("10.30 – 19.30",B26)))</formula>
    </cfRule>
    <cfRule type="containsText" dxfId="33630" priority="1384" operator="containsText" text="09.00 – 15.00">
      <formula>NOT(ISERROR(SEARCH("09.00 – 15.00",B26)))</formula>
    </cfRule>
    <cfRule type="containsText" dxfId="33629" priority="1385" operator="containsText" text="12:30">
      <formula>NOT(ISERROR(SEARCH("12:30",B26)))</formula>
    </cfRule>
    <cfRule type="containsText" dxfId="33628" priority="1386" operator="containsText" text="13:30">
      <formula>NOT(ISERROR(SEARCH("13:30",B26)))</formula>
    </cfRule>
    <cfRule type="containsText" dxfId="33627" priority="1387" operator="containsText" text="FESTIVITÁ">
      <formula>NOT(ISERROR(SEARCH("FESTIVITÁ",B26)))</formula>
    </cfRule>
    <cfRule type="cellIs" dxfId="33626" priority="1388" operator="equal">
      <formula>"DOMENICA"</formula>
    </cfRule>
  </conditionalFormatting>
  <conditionalFormatting sqref="B26:B32">
    <cfRule type="iconSet" priority="1371">
      <iconSet iconSet="3Symbols2">
        <cfvo type="percent" val="0"/>
        <cfvo type="percent" val="0"/>
        <cfvo type="formula" val="TODAY()" gte="0"/>
      </iconSet>
    </cfRule>
  </conditionalFormatting>
  <conditionalFormatting sqref="A36:A41">
    <cfRule type="containsText" dxfId="33625" priority="1354" operator="containsText" text="08.30 – 14.30">
      <formula>NOT(ISERROR(SEARCH("08.30 – 14.30",A36)))</formula>
    </cfRule>
    <cfRule type="containsText" dxfId="33624" priority="1355" operator="containsText" text="09:30 – 18.30">
      <formula>NOT(ISERROR(SEARCH("09:30 – 18.30",A36)))</formula>
    </cfRule>
    <cfRule type="containsText" dxfId="33623" priority="1356" operator="containsText" text="10.30 – 18.30">
      <formula>NOT(ISERROR(SEARCH("10.30 – 18.30",A36)))</formula>
    </cfRule>
    <cfRule type="containsText" dxfId="33622" priority="1357" operator="containsText" text="09.30 – 18.30">
      <formula>NOT(ISERROR(SEARCH("09.30 – 18.30",A36)))</formula>
    </cfRule>
    <cfRule type="containsText" dxfId="33621" priority="1358" operator="containsText" text="09.00 – 13:00">
      <formula>NOT(ISERROR(SEARCH("09.00 – 13:00",A36)))</formula>
    </cfRule>
    <cfRule type="containsText" dxfId="33620" priority="1359" operator="containsText" text="08.30 – 16.30">
      <formula>NOT(ISERROR(SEARCH("08.30 – 16.30",A36)))</formula>
    </cfRule>
    <cfRule type="containsText" dxfId="33619" priority="1360" operator="containsText" text="08:30 – 17.30">
      <formula>NOT(ISERROR(SEARCH("08:30 – 17.30",A36)))</formula>
    </cfRule>
    <cfRule type="containsText" dxfId="33618" priority="1361" operator="containsText" text="08.30 – 17.30">
      <formula>NOT(ISERROR(SEARCH("08.30 – 17.30",A36)))</formula>
    </cfRule>
    <cfRule type="containsText" dxfId="33617" priority="1362" operator="containsText" text="09.00 – 18.00">
      <formula>NOT(ISERROR(SEARCH("09.00 – 18.00",A36)))</formula>
    </cfRule>
    <cfRule type="containsText" dxfId="33616" priority="1363" operator="containsText" text="09.00 – 13.00">
      <formula>NOT(ISERROR(SEARCH("09.00 – 13.00",A36)))</formula>
    </cfRule>
    <cfRule type="containsText" dxfId="33615" priority="1364" operator="containsText" text="11.30 – 19.30">
      <formula>NOT(ISERROR(SEARCH("11.30 – 19.30",A36)))</formula>
    </cfRule>
    <cfRule type="containsText" dxfId="33614" priority="1365" operator="containsText" text="10.30 – 19.30">
      <formula>NOT(ISERROR(SEARCH("10.30 – 19.30",A36)))</formula>
    </cfRule>
    <cfRule type="containsText" dxfId="33613" priority="1366" operator="containsText" text="09.00 – 15.00">
      <formula>NOT(ISERROR(SEARCH("09.00 – 15.00",A36)))</formula>
    </cfRule>
    <cfRule type="containsText" dxfId="33612" priority="1367" operator="containsText" text="12:30">
      <formula>NOT(ISERROR(SEARCH("12:30",A36)))</formula>
    </cfRule>
    <cfRule type="containsText" dxfId="33611" priority="1368" operator="containsText" text="13:30">
      <formula>NOT(ISERROR(SEARCH("13:30",A36)))</formula>
    </cfRule>
    <cfRule type="containsText" dxfId="33610" priority="1369" operator="containsText" text="FESTIVITÁ">
      <formula>NOT(ISERROR(SEARCH("FESTIVITÁ",A36)))</formula>
    </cfRule>
    <cfRule type="cellIs" dxfId="33609" priority="1370" operator="equal">
      <formula>"DOMENICA"</formula>
    </cfRule>
  </conditionalFormatting>
  <conditionalFormatting sqref="B36:B41">
    <cfRule type="containsText" dxfId="33608" priority="1337" operator="containsText" text="08.30 – 14.30">
      <formula>NOT(ISERROR(SEARCH("08.30 – 14.30",B36)))</formula>
    </cfRule>
    <cfRule type="containsText" dxfId="33607" priority="1338" operator="containsText" text="09:30 – 18.30">
      <formula>NOT(ISERROR(SEARCH("09:30 – 18.30",B36)))</formula>
    </cfRule>
    <cfRule type="containsText" dxfId="33606" priority="1339" operator="containsText" text="10.30 – 18.30">
      <formula>NOT(ISERROR(SEARCH("10.30 – 18.30",B36)))</formula>
    </cfRule>
    <cfRule type="containsText" dxfId="33605" priority="1340" operator="containsText" text="09.30 – 18.30">
      <formula>NOT(ISERROR(SEARCH("09.30 – 18.30",B36)))</formula>
    </cfRule>
    <cfRule type="containsText" dxfId="33604" priority="1341" operator="containsText" text="09.00 – 13:00">
      <formula>NOT(ISERROR(SEARCH("09.00 – 13:00",B36)))</formula>
    </cfRule>
    <cfRule type="containsText" dxfId="33603" priority="1342" operator="containsText" text="08.30 – 16.30">
      <formula>NOT(ISERROR(SEARCH("08.30 – 16.30",B36)))</formula>
    </cfRule>
    <cfRule type="containsText" dxfId="33602" priority="1343" operator="containsText" text="08:30 – 17.30">
      <formula>NOT(ISERROR(SEARCH("08:30 – 17.30",B36)))</formula>
    </cfRule>
    <cfRule type="containsText" dxfId="33601" priority="1344" operator="containsText" text="08.30 – 17.30">
      <formula>NOT(ISERROR(SEARCH("08.30 – 17.30",B36)))</formula>
    </cfRule>
    <cfRule type="containsText" dxfId="33600" priority="1345" operator="containsText" text="09.00 – 18.00">
      <formula>NOT(ISERROR(SEARCH("09.00 – 18.00",B36)))</formula>
    </cfRule>
    <cfRule type="containsText" dxfId="33599" priority="1346" operator="containsText" text="09.00 – 13.00">
      <formula>NOT(ISERROR(SEARCH("09.00 – 13.00",B36)))</formula>
    </cfRule>
    <cfRule type="containsText" dxfId="33598" priority="1347" operator="containsText" text="11.30 – 19.30">
      <formula>NOT(ISERROR(SEARCH("11.30 – 19.30",B36)))</formula>
    </cfRule>
    <cfRule type="containsText" dxfId="33597" priority="1348" operator="containsText" text="10.30 – 19.30">
      <formula>NOT(ISERROR(SEARCH("10.30 – 19.30",B36)))</formula>
    </cfRule>
    <cfRule type="containsText" dxfId="33596" priority="1349" operator="containsText" text="09.00 – 15.00">
      <formula>NOT(ISERROR(SEARCH("09.00 – 15.00",B36)))</formula>
    </cfRule>
    <cfRule type="containsText" dxfId="33595" priority="1350" operator="containsText" text="12:30">
      <formula>NOT(ISERROR(SEARCH("12:30",B36)))</formula>
    </cfRule>
    <cfRule type="containsText" dxfId="33594" priority="1351" operator="containsText" text="13:30">
      <formula>NOT(ISERROR(SEARCH("13:30",B36)))</formula>
    </cfRule>
    <cfRule type="containsText" dxfId="33593" priority="1352" operator="containsText" text="FESTIVITÁ">
      <formula>NOT(ISERROR(SEARCH("FESTIVITÁ",B36)))</formula>
    </cfRule>
    <cfRule type="cellIs" dxfId="33592" priority="1353" operator="equal">
      <formula>"DOMENICA"</formula>
    </cfRule>
  </conditionalFormatting>
  <conditionalFormatting sqref="B36:B41">
    <cfRule type="iconSet" priority="1336">
      <iconSet iconSet="3Symbols2">
        <cfvo type="percent" val="0"/>
        <cfvo type="percent" val="0"/>
        <cfvo type="formula" val="TODAY()" gte="0"/>
      </iconSet>
    </cfRule>
  </conditionalFormatting>
  <conditionalFormatting sqref="A36:A41">
    <cfRule type="containsText" dxfId="33591" priority="1319" operator="containsText" text="08.30 – 14.30">
      <formula>NOT(ISERROR(SEARCH("08.30 – 14.30",A36)))</formula>
    </cfRule>
    <cfRule type="containsText" dxfId="33590" priority="1320" operator="containsText" text="09:30 – 18.30">
      <formula>NOT(ISERROR(SEARCH("09:30 – 18.30",A36)))</formula>
    </cfRule>
    <cfRule type="containsText" dxfId="33589" priority="1321" operator="containsText" text="10.30 – 18.30">
      <formula>NOT(ISERROR(SEARCH("10.30 – 18.30",A36)))</formula>
    </cfRule>
    <cfRule type="containsText" dxfId="33588" priority="1322" operator="containsText" text="09.30 – 18.30">
      <formula>NOT(ISERROR(SEARCH("09.30 – 18.30",A36)))</formula>
    </cfRule>
    <cfRule type="containsText" dxfId="33587" priority="1323" operator="containsText" text="09.00 – 13:00">
      <formula>NOT(ISERROR(SEARCH("09.00 – 13:00",A36)))</formula>
    </cfRule>
    <cfRule type="containsText" dxfId="33586" priority="1324" operator="containsText" text="08.30 – 16.30">
      <formula>NOT(ISERROR(SEARCH("08.30 – 16.30",A36)))</formula>
    </cfRule>
    <cfRule type="containsText" dxfId="33585" priority="1325" operator="containsText" text="08:30 – 17.30">
      <formula>NOT(ISERROR(SEARCH("08:30 – 17.30",A36)))</formula>
    </cfRule>
    <cfRule type="containsText" dxfId="33584" priority="1326" operator="containsText" text="08.30 – 17.30">
      <formula>NOT(ISERROR(SEARCH("08.30 – 17.30",A36)))</formula>
    </cfRule>
    <cfRule type="containsText" dxfId="33583" priority="1327" operator="containsText" text="09.00 – 18.00">
      <formula>NOT(ISERROR(SEARCH("09.00 – 18.00",A36)))</formula>
    </cfRule>
    <cfRule type="containsText" dxfId="33582" priority="1328" operator="containsText" text="09.00 – 13.00">
      <formula>NOT(ISERROR(SEARCH("09.00 – 13.00",A36)))</formula>
    </cfRule>
    <cfRule type="containsText" dxfId="33581" priority="1329" operator="containsText" text="11.30 – 19.30">
      <formula>NOT(ISERROR(SEARCH("11.30 – 19.30",A36)))</formula>
    </cfRule>
    <cfRule type="containsText" dxfId="33580" priority="1330" operator="containsText" text="10.30 – 19.30">
      <formula>NOT(ISERROR(SEARCH("10.30 – 19.30",A36)))</formula>
    </cfRule>
    <cfRule type="containsText" dxfId="33579" priority="1331" operator="containsText" text="09.00 – 15.00">
      <formula>NOT(ISERROR(SEARCH("09.00 – 15.00",A36)))</formula>
    </cfRule>
    <cfRule type="containsText" dxfId="33578" priority="1332" operator="containsText" text="12:30">
      <formula>NOT(ISERROR(SEARCH("12:30",A36)))</formula>
    </cfRule>
    <cfRule type="containsText" dxfId="33577" priority="1333" operator="containsText" text="13:30">
      <formula>NOT(ISERROR(SEARCH("13:30",A36)))</formula>
    </cfRule>
    <cfRule type="containsText" dxfId="33576" priority="1334" operator="containsText" text="FESTIVITÁ">
      <formula>NOT(ISERROR(SEARCH("FESTIVITÁ",A36)))</formula>
    </cfRule>
    <cfRule type="cellIs" dxfId="33575" priority="1335" operator="equal">
      <formula>"DOMENICA"</formula>
    </cfRule>
  </conditionalFormatting>
  <conditionalFormatting sqref="B36:B41">
    <cfRule type="containsText" dxfId="33574" priority="1302" operator="containsText" text="08.30 – 14.30">
      <formula>NOT(ISERROR(SEARCH("08.30 – 14.30",B36)))</formula>
    </cfRule>
    <cfRule type="containsText" dxfId="33573" priority="1303" operator="containsText" text="09:30 – 18.30">
      <formula>NOT(ISERROR(SEARCH("09:30 – 18.30",B36)))</formula>
    </cfRule>
    <cfRule type="containsText" dxfId="33572" priority="1304" operator="containsText" text="10.30 – 18.30">
      <formula>NOT(ISERROR(SEARCH("10.30 – 18.30",B36)))</formula>
    </cfRule>
    <cfRule type="containsText" dxfId="33571" priority="1305" operator="containsText" text="09.30 – 18.30">
      <formula>NOT(ISERROR(SEARCH("09.30 – 18.30",B36)))</formula>
    </cfRule>
    <cfRule type="containsText" dxfId="33570" priority="1306" operator="containsText" text="09.00 – 13:00">
      <formula>NOT(ISERROR(SEARCH("09.00 – 13:00",B36)))</formula>
    </cfRule>
    <cfRule type="containsText" dxfId="33569" priority="1307" operator="containsText" text="08.30 – 16.30">
      <formula>NOT(ISERROR(SEARCH("08.30 – 16.30",B36)))</formula>
    </cfRule>
    <cfRule type="containsText" dxfId="33568" priority="1308" operator="containsText" text="08:30 – 17.30">
      <formula>NOT(ISERROR(SEARCH("08:30 – 17.30",B36)))</formula>
    </cfRule>
    <cfRule type="containsText" dxfId="33567" priority="1309" operator="containsText" text="08.30 – 17.30">
      <formula>NOT(ISERROR(SEARCH("08.30 – 17.30",B36)))</formula>
    </cfRule>
    <cfRule type="containsText" dxfId="33566" priority="1310" operator="containsText" text="09.00 – 18.00">
      <formula>NOT(ISERROR(SEARCH("09.00 – 18.00",B36)))</formula>
    </cfRule>
    <cfRule type="containsText" dxfId="33565" priority="1311" operator="containsText" text="09.00 – 13.00">
      <formula>NOT(ISERROR(SEARCH("09.00 – 13.00",B36)))</formula>
    </cfRule>
    <cfRule type="containsText" dxfId="33564" priority="1312" operator="containsText" text="11.30 – 19.30">
      <formula>NOT(ISERROR(SEARCH("11.30 – 19.30",B36)))</formula>
    </cfRule>
    <cfRule type="containsText" dxfId="33563" priority="1313" operator="containsText" text="10.30 – 19.30">
      <formula>NOT(ISERROR(SEARCH("10.30 – 19.30",B36)))</formula>
    </cfRule>
    <cfRule type="containsText" dxfId="33562" priority="1314" operator="containsText" text="09.00 – 15.00">
      <formula>NOT(ISERROR(SEARCH("09.00 – 15.00",B36)))</formula>
    </cfRule>
    <cfRule type="containsText" dxfId="33561" priority="1315" operator="containsText" text="12:30">
      <formula>NOT(ISERROR(SEARCH("12:30",B36)))</formula>
    </cfRule>
    <cfRule type="containsText" dxfId="33560" priority="1316" operator="containsText" text="13:30">
      <formula>NOT(ISERROR(SEARCH("13:30",B36)))</formula>
    </cfRule>
    <cfRule type="containsText" dxfId="33559" priority="1317" operator="containsText" text="FESTIVITÁ">
      <formula>NOT(ISERROR(SEARCH("FESTIVITÁ",B36)))</formula>
    </cfRule>
    <cfRule type="cellIs" dxfId="33558" priority="1318" operator="equal">
      <formula>"DOMENICA"</formula>
    </cfRule>
  </conditionalFormatting>
  <conditionalFormatting sqref="B36:B41">
    <cfRule type="iconSet" priority="1301">
      <iconSet iconSet="3Symbols2">
        <cfvo type="percent" val="0"/>
        <cfvo type="percent" val="0"/>
        <cfvo type="formula" val="TODAY()" gte="0"/>
      </iconSet>
    </cfRule>
  </conditionalFormatting>
  <conditionalFormatting sqref="A44:A50">
    <cfRule type="containsText" dxfId="33557" priority="1284" operator="containsText" text="08.30 – 14.30">
      <formula>NOT(ISERROR(SEARCH("08.30 – 14.30",A44)))</formula>
    </cfRule>
    <cfRule type="containsText" dxfId="33556" priority="1285" operator="containsText" text="09:30 – 18.30">
      <formula>NOT(ISERROR(SEARCH("09:30 – 18.30",A44)))</formula>
    </cfRule>
    <cfRule type="containsText" dxfId="33555" priority="1286" operator="containsText" text="10.30 – 18.30">
      <formula>NOT(ISERROR(SEARCH("10.30 – 18.30",A44)))</formula>
    </cfRule>
    <cfRule type="containsText" dxfId="33554" priority="1287" operator="containsText" text="09.30 – 18.30">
      <formula>NOT(ISERROR(SEARCH("09.30 – 18.30",A44)))</formula>
    </cfRule>
    <cfRule type="containsText" dxfId="33553" priority="1288" operator="containsText" text="09.00 – 13:00">
      <formula>NOT(ISERROR(SEARCH("09.00 – 13:00",A44)))</formula>
    </cfRule>
    <cfRule type="containsText" dxfId="33552" priority="1289" operator="containsText" text="08.30 – 16.30">
      <formula>NOT(ISERROR(SEARCH("08.30 – 16.30",A44)))</formula>
    </cfRule>
    <cfRule type="containsText" dxfId="33551" priority="1290" operator="containsText" text="08:30 – 17.30">
      <formula>NOT(ISERROR(SEARCH("08:30 – 17.30",A44)))</formula>
    </cfRule>
    <cfRule type="containsText" dxfId="33550" priority="1291" operator="containsText" text="08.30 – 17.30">
      <formula>NOT(ISERROR(SEARCH("08.30 – 17.30",A44)))</formula>
    </cfRule>
    <cfRule type="containsText" dxfId="33549" priority="1292" operator="containsText" text="09.00 – 18.00">
      <formula>NOT(ISERROR(SEARCH("09.00 – 18.00",A44)))</formula>
    </cfRule>
    <cfRule type="containsText" dxfId="33548" priority="1293" operator="containsText" text="09.00 – 13.00">
      <formula>NOT(ISERROR(SEARCH("09.00 – 13.00",A44)))</formula>
    </cfRule>
    <cfRule type="containsText" dxfId="33547" priority="1294" operator="containsText" text="11.30 – 19.30">
      <formula>NOT(ISERROR(SEARCH("11.30 – 19.30",A44)))</formula>
    </cfRule>
    <cfRule type="containsText" dxfId="33546" priority="1295" operator="containsText" text="10.30 – 19.30">
      <formula>NOT(ISERROR(SEARCH("10.30 – 19.30",A44)))</formula>
    </cfRule>
    <cfRule type="containsText" dxfId="33545" priority="1296" operator="containsText" text="09.00 – 15.00">
      <formula>NOT(ISERROR(SEARCH("09.00 – 15.00",A44)))</formula>
    </cfRule>
    <cfRule type="containsText" dxfId="33544" priority="1297" operator="containsText" text="12:30">
      <formula>NOT(ISERROR(SEARCH("12:30",A44)))</formula>
    </cfRule>
    <cfRule type="containsText" dxfId="33543" priority="1298" operator="containsText" text="13:30">
      <formula>NOT(ISERROR(SEARCH("13:30",A44)))</formula>
    </cfRule>
    <cfRule type="containsText" dxfId="33542" priority="1299" operator="containsText" text="FESTIVITÁ">
      <formula>NOT(ISERROR(SEARCH("FESTIVITÁ",A44)))</formula>
    </cfRule>
    <cfRule type="cellIs" dxfId="33541" priority="1300" operator="equal">
      <formula>"DOMENICA"</formula>
    </cfRule>
  </conditionalFormatting>
  <conditionalFormatting sqref="B44:B50">
    <cfRule type="containsText" dxfId="33540" priority="1267" operator="containsText" text="08.30 – 14.30">
      <formula>NOT(ISERROR(SEARCH("08.30 – 14.30",B44)))</formula>
    </cfRule>
    <cfRule type="containsText" dxfId="33539" priority="1268" operator="containsText" text="09:30 – 18.30">
      <formula>NOT(ISERROR(SEARCH("09:30 – 18.30",B44)))</formula>
    </cfRule>
    <cfRule type="containsText" dxfId="33538" priority="1269" operator="containsText" text="10.30 – 18.30">
      <formula>NOT(ISERROR(SEARCH("10.30 – 18.30",B44)))</formula>
    </cfRule>
    <cfRule type="containsText" dxfId="33537" priority="1270" operator="containsText" text="09.30 – 18.30">
      <formula>NOT(ISERROR(SEARCH("09.30 – 18.30",B44)))</formula>
    </cfRule>
    <cfRule type="containsText" dxfId="33536" priority="1271" operator="containsText" text="09.00 – 13:00">
      <formula>NOT(ISERROR(SEARCH("09.00 – 13:00",B44)))</formula>
    </cfRule>
    <cfRule type="containsText" dxfId="33535" priority="1272" operator="containsText" text="08.30 – 16.30">
      <formula>NOT(ISERROR(SEARCH("08.30 – 16.30",B44)))</formula>
    </cfRule>
    <cfRule type="containsText" dxfId="33534" priority="1273" operator="containsText" text="08:30 – 17.30">
      <formula>NOT(ISERROR(SEARCH("08:30 – 17.30",B44)))</formula>
    </cfRule>
    <cfRule type="containsText" dxfId="33533" priority="1274" operator="containsText" text="08.30 – 17.30">
      <formula>NOT(ISERROR(SEARCH("08.30 – 17.30",B44)))</formula>
    </cfRule>
    <cfRule type="containsText" dxfId="33532" priority="1275" operator="containsText" text="09.00 – 18.00">
      <formula>NOT(ISERROR(SEARCH("09.00 – 18.00",B44)))</formula>
    </cfRule>
    <cfRule type="containsText" dxfId="33531" priority="1276" operator="containsText" text="09.00 – 13.00">
      <formula>NOT(ISERROR(SEARCH("09.00 – 13.00",B44)))</formula>
    </cfRule>
    <cfRule type="containsText" dxfId="33530" priority="1277" operator="containsText" text="11.30 – 19.30">
      <formula>NOT(ISERROR(SEARCH("11.30 – 19.30",B44)))</formula>
    </cfRule>
    <cfRule type="containsText" dxfId="33529" priority="1278" operator="containsText" text="10.30 – 19.30">
      <formula>NOT(ISERROR(SEARCH("10.30 – 19.30",B44)))</formula>
    </cfRule>
    <cfRule type="containsText" dxfId="33528" priority="1279" operator="containsText" text="09.00 – 15.00">
      <formula>NOT(ISERROR(SEARCH("09.00 – 15.00",B44)))</formula>
    </cfRule>
    <cfRule type="containsText" dxfId="33527" priority="1280" operator="containsText" text="12:30">
      <formula>NOT(ISERROR(SEARCH("12:30",B44)))</formula>
    </cfRule>
    <cfRule type="containsText" dxfId="33526" priority="1281" operator="containsText" text="13:30">
      <formula>NOT(ISERROR(SEARCH("13:30",B44)))</formula>
    </cfRule>
    <cfRule type="containsText" dxfId="33525" priority="1282" operator="containsText" text="FESTIVITÁ">
      <formula>NOT(ISERROR(SEARCH("FESTIVITÁ",B44)))</formula>
    </cfRule>
    <cfRule type="cellIs" dxfId="33524" priority="1283" operator="equal">
      <formula>"DOMENICA"</formula>
    </cfRule>
  </conditionalFormatting>
  <conditionalFormatting sqref="B44:B50">
    <cfRule type="iconSet" priority="1266">
      <iconSet iconSet="3Symbols2">
        <cfvo type="percent" val="0"/>
        <cfvo type="percent" val="0"/>
        <cfvo type="formula" val="TODAY()" gte="0"/>
      </iconSet>
    </cfRule>
  </conditionalFormatting>
  <conditionalFormatting sqref="A71:B71">
    <cfRule type="cellIs" dxfId="33523" priority="1257" operator="equal">
      <formula>"09.00 – 13.00"</formula>
    </cfRule>
  </conditionalFormatting>
  <conditionalFormatting sqref="A71:B71">
    <cfRule type="cellIs" dxfId="33522" priority="1258" operator="equal">
      <formula>"09.00 – 15.00"</formula>
    </cfRule>
  </conditionalFormatting>
  <conditionalFormatting sqref="A71:B71">
    <cfRule type="cellIs" dxfId="33521" priority="1259" operator="equal">
      <formula>"09.00 – 18.00"</formula>
    </cfRule>
  </conditionalFormatting>
  <conditionalFormatting sqref="A71:B71">
    <cfRule type="cellIs" dxfId="33520" priority="1260" operator="equal">
      <formula>"09.30 – 13.00"</formula>
    </cfRule>
  </conditionalFormatting>
  <conditionalFormatting sqref="A71:B71">
    <cfRule type="cellIs" dxfId="33519" priority="1261" operator="equal">
      <formula>"10.30 – 19.30"</formula>
    </cfRule>
  </conditionalFormatting>
  <conditionalFormatting sqref="A71:B71">
    <cfRule type="cellIs" dxfId="33518" priority="1262" operator="equal">
      <formula>"11.30 – 19.30"</formula>
    </cfRule>
  </conditionalFormatting>
  <conditionalFormatting sqref="A71:B71">
    <cfRule type="cellIs" dxfId="33517" priority="1263" operator="equal">
      <formula>_FV(13,"3")</formula>
    </cfRule>
  </conditionalFormatting>
  <conditionalFormatting sqref="A71:B71">
    <cfRule type="cellIs" dxfId="33516" priority="1264" operator="equal">
      <formula>_FV(13,"3")</formula>
    </cfRule>
  </conditionalFormatting>
  <conditionalFormatting sqref="A71:B71">
    <cfRule type="cellIs" dxfId="33515" priority="1265" operator="equal">
      <formula>_FV(13,"3")</formula>
    </cfRule>
  </conditionalFormatting>
  <conditionalFormatting sqref="A89:B89">
    <cfRule type="cellIs" dxfId="33514" priority="1248" operator="equal">
      <formula>"09.00 – 13.00"</formula>
    </cfRule>
  </conditionalFormatting>
  <conditionalFormatting sqref="A89:B89">
    <cfRule type="cellIs" dxfId="33513" priority="1249" operator="equal">
      <formula>"09.00 – 15.00"</formula>
    </cfRule>
  </conditionalFormatting>
  <conditionalFormatting sqref="A89:B89">
    <cfRule type="cellIs" dxfId="33512" priority="1250" operator="equal">
      <formula>"09.00 – 18.00"</formula>
    </cfRule>
  </conditionalFormatting>
  <conditionalFormatting sqref="A89:B89">
    <cfRule type="cellIs" dxfId="33511" priority="1251" operator="equal">
      <formula>"09.30 – 13.00"</formula>
    </cfRule>
  </conditionalFormatting>
  <conditionalFormatting sqref="A89:B89">
    <cfRule type="cellIs" dxfId="33510" priority="1252" operator="equal">
      <formula>"10.30 – 19.30"</formula>
    </cfRule>
  </conditionalFormatting>
  <conditionalFormatting sqref="A89:B89">
    <cfRule type="cellIs" dxfId="33509" priority="1253" operator="equal">
      <formula>"11.30 – 19.30"</formula>
    </cfRule>
  </conditionalFormatting>
  <conditionalFormatting sqref="A89:B89">
    <cfRule type="cellIs" dxfId="33508" priority="1254" operator="equal">
      <formula>_FV(13,"3")</formula>
    </cfRule>
  </conditionalFormatting>
  <conditionalFormatting sqref="A89:B89">
    <cfRule type="cellIs" dxfId="33507" priority="1255" operator="equal">
      <formula>_FV(13,"3")</formula>
    </cfRule>
  </conditionalFormatting>
  <conditionalFormatting sqref="A89:B89">
    <cfRule type="cellIs" dxfId="33506" priority="1256" operator="equal">
      <formula>_FV(13,"3")</formula>
    </cfRule>
  </conditionalFormatting>
  <conditionalFormatting sqref="B96">
    <cfRule type="cellIs" dxfId="33505" priority="1236" operator="equal">
      <formula>_FV(13,"3")</formula>
    </cfRule>
  </conditionalFormatting>
  <conditionalFormatting sqref="B96">
    <cfRule type="cellIs" dxfId="33504" priority="1237" operator="equal">
      <formula>_FV(13,"3")</formula>
    </cfRule>
  </conditionalFormatting>
  <conditionalFormatting sqref="B96">
    <cfRule type="cellIs" dxfId="33503" priority="1238" operator="equal">
      <formula>_FV(13,"3")</formula>
    </cfRule>
  </conditionalFormatting>
  <conditionalFormatting sqref="A96">
    <cfRule type="cellIs" dxfId="33502" priority="1239" operator="equal">
      <formula>"09.00 – 13.00"</formula>
    </cfRule>
  </conditionalFormatting>
  <conditionalFormatting sqref="A96">
    <cfRule type="cellIs" dxfId="33501" priority="1240" operator="equal">
      <formula>"09.00 – 15.00"</formula>
    </cfRule>
  </conditionalFormatting>
  <conditionalFormatting sqref="A96">
    <cfRule type="cellIs" dxfId="33500" priority="1241" operator="equal">
      <formula>"09.00 – 18.00"</formula>
    </cfRule>
  </conditionalFormatting>
  <conditionalFormatting sqref="A96">
    <cfRule type="cellIs" dxfId="33499" priority="1242" operator="equal">
      <formula>"09.30 – 13.00"</formula>
    </cfRule>
  </conditionalFormatting>
  <conditionalFormatting sqref="A96">
    <cfRule type="cellIs" dxfId="33498" priority="1243" operator="equal">
      <formula>"10.30 – 19.30"</formula>
    </cfRule>
  </conditionalFormatting>
  <conditionalFormatting sqref="A96">
    <cfRule type="cellIs" dxfId="33497" priority="1244" operator="equal">
      <formula>"11.30 – 19.30"</formula>
    </cfRule>
  </conditionalFormatting>
  <conditionalFormatting sqref="A96">
    <cfRule type="cellIs" dxfId="33496" priority="1245" operator="equal">
      <formula>_FV(13,"3")</formula>
    </cfRule>
  </conditionalFormatting>
  <conditionalFormatting sqref="A96">
    <cfRule type="cellIs" dxfId="33495" priority="1246" operator="equal">
      <formula>_FV(13,"3")</formula>
    </cfRule>
  </conditionalFormatting>
  <conditionalFormatting sqref="A96">
    <cfRule type="cellIs" dxfId="33494" priority="1247" operator="equal">
      <formula>_FV(13,"3")</formula>
    </cfRule>
  </conditionalFormatting>
  <conditionalFormatting sqref="B96">
    <cfRule type="cellIs" dxfId="33493" priority="1230" operator="equal">
      <formula>"09.00 – 13.00"</formula>
    </cfRule>
  </conditionalFormatting>
  <conditionalFormatting sqref="B96">
    <cfRule type="cellIs" dxfId="33492" priority="1231" operator="equal">
      <formula>"09.00 – 15.00"</formula>
    </cfRule>
  </conditionalFormatting>
  <conditionalFormatting sqref="B96">
    <cfRule type="cellIs" dxfId="33491" priority="1232" operator="equal">
      <formula>"09.00 – 18.00"</formula>
    </cfRule>
  </conditionalFormatting>
  <conditionalFormatting sqref="B96">
    <cfRule type="cellIs" dxfId="33490" priority="1233" operator="equal">
      <formula>"09.30 – 13.00"</formula>
    </cfRule>
  </conditionalFormatting>
  <conditionalFormatting sqref="B96">
    <cfRule type="cellIs" dxfId="33489" priority="1234" operator="equal">
      <formula>"10.30 – 19.30"</formula>
    </cfRule>
  </conditionalFormatting>
  <conditionalFormatting sqref="B96">
    <cfRule type="cellIs" dxfId="33488" priority="1235" operator="equal">
      <formula>"11.30 – 19.30"</formula>
    </cfRule>
  </conditionalFormatting>
  <conditionalFormatting sqref="A54:A60">
    <cfRule type="containsText" dxfId="33487" priority="1213" operator="containsText" text="08.30 – 14.30">
      <formula>NOT(ISERROR(SEARCH("08.30 – 14.30",A54)))</formula>
    </cfRule>
    <cfRule type="containsText" dxfId="33486" priority="1214" operator="containsText" text="09:30 – 18.30">
      <formula>NOT(ISERROR(SEARCH("09:30 – 18.30",A54)))</formula>
    </cfRule>
    <cfRule type="containsText" dxfId="33485" priority="1215" operator="containsText" text="10.30 – 18.30">
      <formula>NOT(ISERROR(SEARCH("10.30 – 18.30",A54)))</formula>
    </cfRule>
    <cfRule type="containsText" dxfId="33484" priority="1216" operator="containsText" text="09.30 – 18.30">
      <formula>NOT(ISERROR(SEARCH("09.30 – 18.30",A54)))</formula>
    </cfRule>
    <cfRule type="containsText" dxfId="33483" priority="1217" operator="containsText" text="09.00 – 13:00">
      <formula>NOT(ISERROR(SEARCH("09.00 – 13:00",A54)))</formula>
    </cfRule>
    <cfRule type="containsText" dxfId="33482" priority="1218" operator="containsText" text="08.30 – 16.30">
      <formula>NOT(ISERROR(SEARCH("08.30 – 16.30",A54)))</formula>
    </cfRule>
    <cfRule type="containsText" dxfId="33481" priority="1219" operator="containsText" text="08:30 – 17.30">
      <formula>NOT(ISERROR(SEARCH("08:30 – 17.30",A54)))</formula>
    </cfRule>
    <cfRule type="containsText" dxfId="33480" priority="1220" operator="containsText" text="08.30 – 17.30">
      <formula>NOT(ISERROR(SEARCH("08.30 – 17.30",A54)))</formula>
    </cfRule>
    <cfRule type="containsText" dxfId="33479" priority="1221" operator="containsText" text="09.00 – 18.00">
      <formula>NOT(ISERROR(SEARCH("09.00 – 18.00",A54)))</formula>
    </cfRule>
    <cfRule type="containsText" dxfId="33478" priority="1222" operator="containsText" text="09.00 – 13.00">
      <formula>NOT(ISERROR(SEARCH("09.00 – 13.00",A54)))</formula>
    </cfRule>
    <cfRule type="containsText" dxfId="33477" priority="1223" operator="containsText" text="11.30 – 19.30">
      <formula>NOT(ISERROR(SEARCH("11.30 – 19.30",A54)))</formula>
    </cfRule>
    <cfRule type="containsText" dxfId="33476" priority="1224" operator="containsText" text="10.30 – 19.30">
      <formula>NOT(ISERROR(SEARCH("10.30 – 19.30",A54)))</formula>
    </cfRule>
    <cfRule type="containsText" dxfId="33475" priority="1225" operator="containsText" text="09.00 – 15.00">
      <formula>NOT(ISERROR(SEARCH("09.00 – 15.00",A54)))</formula>
    </cfRule>
    <cfRule type="containsText" dxfId="33474" priority="1226" operator="containsText" text="12:30">
      <formula>NOT(ISERROR(SEARCH("12:30",A54)))</formula>
    </cfRule>
    <cfRule type="containsText" dxfId="33473" priority="1227" operator="containsText" text="13:30">
      <formula>NOT(ISERROR(SEARCH("13:30",A54)))</formula>
    </cfRule>
    <cfRule type="containsText" dxfId="33472" priority="1228" operator="containsText" text="FESTIVITÁ">
      <formula>NOT(ISERROR(SEARCH("FESTIVITÁ",A54)))</formula>
    </cfRule>
    <cfRule type="cellIs" dxfId="33471" priority="1229" operator="equal">
      <formula>"DOMENICA"</formula>
    </cfRule>
  </conditionalFormatting>
  <conditionalFormatting sqref="B54:B60">
    <cfRule type="containsText" dxfId="33470" priority="1196" operator="containsText" text="08.30 – 14.30">
      <formula>NOT(ISERROR(SEARCH("08.30 – 14.30",B54)))</formula>
    </cfRule>
    <cfRule type="containsText" dxfId="33469" priority="1197" operator="containsText" text="09:30 – 18.30">
      <formula>NOT(ISERROR(SEARCH("09:30 – 18.30",B54)))</formula>
    </cfRule>
    <cfRule type="containsText" dxfId="33468" priority="1198" operator="containsText" text="10.30 – 18.30">
      <formula>NOT(ISERROR(SEARCH("10.30 – 18.30",B54)))</formula>
    </cfRule>
    <cfRule type="containsText" dxfId="33467" priority="1199" operator="containsText" text="09.30 – 18.30">
      <formula>NOT(ISERROR(SEARCH("09.30 – 18.30",B54)))</formula>
    </cfRule>
    <cfRule type="containsText" dxfId="33466" priority="1200" operator="containsText" text="09.00 – 13:00">
      <formula>NOT(ISERROR(SEARCH("09.00 – 13:00",B54)))</formula>
    </cfRule>
    <cfRule type="containsText" dxfId="33465" priority="1201" operator="containsText" text="08.30 – 16.30">
      <formula>NOT(ISERROR(SEARCH("08.30 – 16.30",B54)))</formula>
    </cfRule>
    <cfRule type="containsText" dxfId="33464" priority="1202" operator="containsText" text="08:30 – 17.30">
      <formula>NOT(ISERROR(SEARCH("08:30 – 17.30",B54)))</formula>
    </cfRule>
    <cfRule type="containsText" dxfId="33463" priority="1203" operator="containsText" text="08.30 – 17.30">
      <formula>NOT(ISERROR(SEARCH("08.30 – 17.30",B54)))</formula>
    </cfRule>
    <cfRule type="containsText" dxfId="33462" priority="1204" operator="containsText" text="09.00 – 18.00">
      <formula>NOT(ISERROR(SEARCH("09.00 – 18.00",B54)))</formula>
    </cfRule>
    <cfRule type="containsText" dxfId="33461" priority="1205" operator="containsText" text="09.00 – 13.00">
      <formula>NOT(ISERROR(SEARCH("09.00 – 13.00",B54)))</formula>
    </cfRule>
    <cfRule type="containsText" dxfId="33460" priority="1206" operator="containsText" text="11.30 – 19.30">
      <formula>NOT(ISERROR(SEARCH("11.30 – 19.30",B54)))</formula>
    </cfRule>
    <cfRule type="containsText" dxfId="33459" priority="1207" operator="containsText" text="10.30 – 19.30">
      <formula>NOT(ISERROR(SEARCH("10.30 – 19.30",B54)))</formula>
    </cfRule>
    <cfRule type="containsText" dxfId="33458" priority="1208" operator="containsText" text="09.00 – 15.00">
      <formula>NOT(ISERROR(SEARCH("09.00 – 15.00",B54)))</formula>
    </cfRule>
    <cfRule type="containsText" dxfId="33457" priority="1209" operator="containsText" text="12:30">
      <formula>NOT(ISERROR(SEARCH("12:30",B54)))</formula>
    </cfRule>
    <cfRule type="containsText" dxfId="33456" priority="1210" operator="containsText" text="13:30">
      <formula>NOT(ISERROR(SEARCH("13:30",B54)))</formula>
    </cfRule>
    <cfRule type="containsText" dxfId="33455" priority="1211" operator="containsText" text="FESTIVITÁ">
      <formula>NOT(ISERROR(SEARCH("FESTIVITÁ",B54)))</formula>
    </cfRule>
    <cfRule type="cellIs" dxfId="33454" priority="1212" operator="equal">
      <formula>"DOMENICA"</formula>
    </cfRule>
  </conditionalFormatting>
  <conditionalFormatting sqref="B54:B60">
    <cfRule type="iconSet" priority="1195">
      <iconSet iconSet="3Symbols2">
        <cfvo type="percent" val="0"/>
        <cfvo type="percent" val="0"/>
        <cfvo type="formula" val="TODAY()" gte="0"/>
      </iconSet>
    </cfRule>
  </conditionalFormatting>
  <conditionalFormatting sqref="A63:A69">
    <cfRule type="containsText" dxfId="33453" priority="1178" operator="containsText" text="08.30 – 14.30">
      <formula>NOT(ISERROR(SEARCH("08.30 – 14.30",A63)))</formula>
    </cfRule>
    <cfRule type="containsText" dxfId="33452" priority="1179" operator="containsText" text="09:30 – 18.30">
      <formula>NOT(ISERROR(SEARCH("09:30 – 18.30",A63)))</formula>
    </cfRule>
    <cfRule type="containsText" dxfId="33451" priority="1180" operator="containsText" text="10.30 – 18.30">
      <formula>NOT(ISERROR(SEARCH("10.30 – 18.30",A63)))</formula>
    </cfRule>
    <cfRule type="containsText" dxfId="33450" priority="1181" operator="containsText" text="09.30 – 18.30">
      <formula>NOT(ISERROR(SEARCH("09.30 – 18.30",A63)))</formula>
    </cfRule>
    <cfRule type="containsText" dxfId="33449" priority="1182" operator="containsText" text="09.00 – 13:00">
      <formula>NOT(ISERROR(SEARCH("09.00 – 13:00",A63)))</formula>
    </cfRule>
    <cfRule type="containsText" dxfId="33448" priority="1183" operator="containsText" text="08.30 – 16.30">
      <formula>NOT(ISERROR(SEARCH("08.30 – 16.30",A63)))</formula>
    </cfRule>
    <cfRule type="containsText" dxfId="33447" priority="1184" operator="containsText" text="08:30 – 17.30">
      <formula>NOT(ISERROR(SEARCH("08:30 – 17.30",A63)))</formula>
    </cfRule>
    <cfRule type="containsText" dxfId="33446" priority="1185" operator="containsText" text="08.30 – 17.30">
      <formula>NOT(ISERROR(SEARCH("08.30 – 17.30",A63)))</formula>
    </cfRule>
    <cfRule type="containsText" dxfId="33445" priority="1186" operator="containsText" text="09.00 – 18.00">
      <formula>NOT(ISERROR(SEARCH("09.00 – 18.00",A63)))</formula>
    </cfRule>
    <cfRule type="containsText" dxfId="33444" priority="1187" operator="containsText" text="09.00 – 13.00">
      <formula>NOT(ISERROR(SEARCH("09.00 – 13.00",A63)))</formula>
    </cfRule>
    <cfRule type="containsText" dxfId="33443" priority="1188" operator="containsText" text="11.30 – 19.30">
      <formula>NOT(ISERROR(SEARCH("11.30 – 19.30",A63)))</formula>
    </cfRule>
    <cfRule type="containsText" dxfId="33442" priority="1189" operator="containsText" text="10.30 – 19.30">
      <formula>NOT(ISERROR(SEARCH("10.30 – 19.30",A63)))</formula>
    </cfRule>
    <cfRule type="containsText" dxfId="33441" priority="1190" operator="containsText" text="09.00 – 15.00">
      <formula>NOT(ISERROR(SEARCH("09.00 – 15.00",A63)))</formula>
    </cfRule>
    <cfRule type="containsText" dxfId="33440" priority="1191" operator="containsText" text="12:30">
      <formula>NOT(ISERROR(SEARCH("12:30",A63)))</formula>
    </cfRule>
    <cfRule type="containsText" dxfId="33439" priority="1192" operator="containsText" text="13:30">
      <formula>NOT(ISERROR(SEARCH("13:30",A63)))</formula>
    </cfRule>
    <cfRule type="containsText" dxfId="33438" priority="1193" operator="containsText" text="FESTIVITÁ">
      <formula>NOT(ISERROR(SEARCH("FESTIVITÁ",A63)))</formula>
    </cfRule>
    <cfRule type="cellIs" dxfId="33437" priority="1194" operator="equal">
      <formula>"DOMENICA"</formula>
    </cfRule>
  </conditionalFormatting>
  <conditionalFormatting sqref="B63:B69">
    <cfRule type="containsText" dxfId="33436" priority="1161" operator="containsText" text="08.30 – 14.30">
      <formula>NOT(ISERROR(SEARCH("08.30 – 14.30",B63)))</formula>
    </cfRule>
    <cfRule type="containsText" dxfId="33435" priority="1162" operator="containsText" text="09:30 – 18.30">
      <formula>NOT(ISERROR(SEARCH("09:30 – 18.30",B63)))</formula>
    </cfRule>
    <cfRule type="containsText" dxfId="33434" priority="1163" operator="containsText" text="10.30 – 18.30">
      <formula>NOT(ISERROR(SEARCH("10.30 – 18.30",B63)))</formula>
    </cfRule>
    <cfRule type="containsText" dxfId="33433" priority="1164" operator="containsText" text="09.30 – 18.30">
      <formula>NOT(ISERROR(SEARCH("09.30 – 18.30",B63)))</formula>
    </cfRule>
    <cfRule type="containsText" dxfId="33432" priority="1165" operator="containsText" text="09.00 – 13:00">
      <formula>NOT(ISERROR(SEARCH("09.00 – 13:00",B63)))</formula>
    </cfRule>
    <cfRule type="containsText" dxfId="33431" priority="1166" operator="containsText" text="08.30 – 16.30">
      <formula>NOT(ISERROR(SEARCH("08.30 – 16.30",B63)))</formula>
    </cfRule>
    <cfRule type="containsText" dxfId="33430" priority="1167" operator="containsText" text="08:30 – 17.30">
      <formula>NOT(ISERROR(SEARCH("08:30 – 17.30",B63)))</formula>
    </cfRule>
    <cfRule type="containsText" dxfId="33429" priority="1168" operator="containsText" text="08.30 – 17.30">
      <formula>NOT(ISERROR(SEARCH("08.30 – 17.30",B63)))</formula>
    </cfRule>
    <cfRule type="containsText" dxfId="33428" priority="1169" operator="containsText" text="09.00 – 18.00">
      <formula>NOT(ISERROR(SEARCH("09.00 – 18.00",B63)))</formula>
    </cfRule>
    <cfRule type="containsText" dxfId="33427" priority="1170" operator="containsText" text="09.00 – 13.00">
      <formula>NOT(ISERROR(SEARCH("09.00 – 13.00",B63)))</formula>
    </cfRule>
    <cfRule type="containsText" dxfId="33426" priority="1171" operator="containsText" text="11.30 – 19.30">
      <formula>NOT(ISERROR(SEARCH("11.30 – 19.30",B63)))</formula>
    </cfRule>
    <cfRule type="containsText" dxfId="33425" priority="1172" operator="containsText" text="10.30 – 19.30">
      <formula>NOT(ISERROR(SEARCH("10.30 – 19.30",B63)))</formula>
    </cfRule>
    <cfRule type="containsText" dxfId="33424" priority="1173" operator="containsText" text="09.00 – 15.00">
      <formula>NOT(ISERROR(SEARCH("09.00 – 15.00",B63)))</formula>
    </cfRule>
    <cfRule type="containsText" dxfId="33423" priority="1174" operator="containsText" text="12:30">
      <formula>NOT(ISERROR(SEARCH("12:30",B63)))</formula>
    </cfRule>
    <cfRule type="containsText" dxfId="33422" priority="1175" operator="containsText" text="13:30">
      <formula>NOT(ISERROR(SEARCH("13:30",B63)))</formula>
    </cfRule>
    <cfRule type="containsText" dxfId="33421" priority="1176" operator="containsText" text="FESTIVITÁ">
      <formula>NOT(ISERROR(SEARCH("FESTIVITÁ",B63)))</formula>
    </cfRule>
    <cfRule type="cellIs" dxfId="33420" priority="1177" operator="equal">
      <formula>"DOMENICA"</formula>
    </cfRule>
  </conditionalFormatting>
  <conditionalFormatting sqref="B63:B69">
    <cfRule type="iconSet" priority="1160">
      <iconSet iconSet="3Symbols2">
        <cfvo type="percent" val="0"/>
        <cfvo type="percent" val="0"/>
        <cfvo type="formula" val="TODAY()" gte="0"/>
      </iconSet>
    </cfRule>
  </conditionalFormatting>
  <conditionalFormatting sqref="A72:A78">
    <cfRule type="containsText" dxfId="33419" priority="1143" operator="containsText" text="08.30 – 14.30">
      <formula>NOT(ISERROR(SEARCH("08.30 – 14.30",A72)))</formula>
    </cfRule>
    <cfRule type="containsText" dxfId="33418" priority="1144" operator="containsText" text="09:30 – 18.30">
      <formula>NOT(ISERROR(SEARCH("09:30 – 18.30",A72)))</formula>
    </cfRule>
    <cfRule type="containsText" dxfId="33417" priority="1145" operator="containsText" text="10.30 – 18.30">
      <formula>NOT(ISERROR(SEARCH("10.30 – 18.30",A72)))</formula>
    </cfRule>
    <cfRule type="containsText" dxfId="33416" priority="1146" operator="containsText" text="09.30 – 18.30">
      <formula>NOT(ISERROR(SEARCH("09.30 – 18.30",A72)))</formula>
    </cfRule>
    <cfRule type="containsText" dxfId="33415" priority="1147" operator="containsText" text="09.00 – 13:00">
      <formula>NOT(ISERROR(SEARCH("09.00 – 13:00",A72)))</formula>
    </cfRule>
    <cfRule type="containsText" dxfId="33414" priority="1148" operator="containsText" text="08.30 – 16.30">
      <formula>NOT(ISERROR(SEARCH("08.30 – 16.30",A72)))</formula>
    </cfRule>
    <cfRule type="containsText" dxfId="33413" priority="1149" operator="containsText" text="08:30 – 17.30">
      <formula>NOT(ISERROR(SEARCH("08:30 – 17.30",A72)))</formula>
    </cfRule>
    <cfRule type="containsText" dxfId="33412" priority="1150" operator="containsText" text="08.30 – 17.30">
      <formula>NOT(ISERROR(SEARCH("08.30 – 17.30",A72)))</formula>
    </cfRule>
    <cfRule type="containsText" dxfId="33411" priority="1151" operator="containsText" text="09.00 – 18.00">
      <formula>NOT(ISERROR(SEARCH("09.00 – 18.00",A72)))</formula>
    </cfRule>
    <cfRule type="containsText" dxfId="33410" priority="1152" operator="containsText" text="09.00 – 13.00">
      <formula>NOT(ISERROR(SEARCH("09.00 – 13.00",A72)))</formula>
    </cfRule>
    <cfRule type="containsText" dxfId="33409" priority="1153" operator="containsText" text="11.30 – 19.30">
      <formula>NOT(ISERROR(SEARCH("11.30 – 19.30",A72)))</formula>
    </cfRule>
    <cfRule type="containsText" dxfId="33408" priority="1154" operator="containsText" text="10.30 – 19.30">
      <formula>NOT(ISERROR(SEARCH("10.30 – 19.30",A72)))</formula>
    </cfRule>
    <cfRule type="containsText" dxfId="33407" priority="1155" operator="containsText" text="09.00 – 15.00">
      <formula>NOT(ISERROR(SEARCH("09.00 – 15.00",A72)))</formula>
    </cfRule>
    <cfRule type="containsText" dxfId="33406" priority="1156" operator="containsText" text="12:30">
      <formula>NOT(ISERROR(SEARCH("12:30",A72)))</formula>
    </cfRule>
    <cfRule type="containsText" dxfId="33405" priority="1157" operator="containsText" text="13:30">
      <formula>NOT(ISERROR(SEARCH("13:30",A72)))</formula>
    </cfRule>
    <cfRule type="containsText" dxfId="33404" priority="1158" operator="containsText" text="FESTIVITÁ">
      <formula>NOT(ISERROR(SEARCH("FESTIVITÁ",A72)))</formula>
    </cfRule>
    <cfRule type="cellIs" dxfId="33403" priority="1159" operator="equal">
      <formula>"DOMENICA"</formula>
    </cfRule>
  </conditionalFormatting>
  <conditionalFormatting sqref="B72:B78">
    <cfRule type="containsText" dxfId="33402" priority="1126" operator="containsText" text="08.30 – 14.30">
      <formula>NOT(ISERROR(SEARCH("08.30 – 14.30",B72)))</formula>
    </cfRule>
    <cfRule type="containsText" dxfId="33401" priority="1127" operator="containsText" text="09:30 – 18.30">
      <formula>NOT(ISERROR(SEARCH("09:30 – 18.30",B72)))</formula>
    </cfRule>
    <cfRule type="containsText" dxfId="33400" priority="1128" operator="containsText" text="10.30 – 18.30">
      <formula>NOT(ISERROR(SEARCH("10.30 – 18.30",B72)))</formula>
    </cfRule>
    <cfRule type="containsText" dxfId="33399" priority="1129" operator="containsText" text="09.30 – 18.30">
      <formula>NOT(ISERROR(SEARCH("09.30 – 18.30",B72)))</formula>
    </cfRule>
    <cfRule type="containsText" dxfId="33398" priority="1130" operator="containsText" text="09.00 – 13:00">
      <formula>NOT(ISERROR(SEARCH("09.00 – 13:00",B72)))</formula>
    </cfRule>
    <cfRule type="containsText" dxfId="33397" priority="1131" operator="containsText" text="08.30 – 16.30">
      <formula>NOT(ISERROR(SEARCH("08.30 – 16.30",B72)))</formula>
    </cfRule>
    <cfRule type="containsText" dxfId="33396" priority="1132" operator="containsText" text="08:30 – 17.30">
      <formula>NOT(ISERROR(SEARCH("08:30 – 17.30",B72)))</formula>
    </cfRule>
    <cfRule type="containsText" dxfId="33395" priority="1133" operator="containsText" text="08.30 – 17.30">
      <formula>NOT(ISERROR(SEARCH("08.30 – 17.30",B72)))</formula>
    </cfRule>
    <cfRule type="containsText" dxfId="33394" priority="1134" operator="containsText" text="09.00 – 18.00">
      <formula>NOT(ISERROR(SEARCH("09.00 – 18.00",B72)))</formula>
    </cfRule>
    <cfRule type="containsText" dxfId="33393" priority="1135" operator="containsText" text="09.00 – 13.00">
      <formula>NOT(ISERROR(SEARCH("09.00 – 13.00",B72)))</formula>
    </cfRule>
    <cfRule type="containsText" dxfId="33392" priority="1136" operator="containsText" text="11.30 – 19.30">
      <formula>NOT(ISERROR(SEARCH("11.30 – 19.30",B72)))</formula>
    </cfRule>
    <cfRule type="containsText" dxfId="33391" priority="1137" operator="containsText" text="10.30 – 19.30">
      <formula>NOT(ISERROR(SEARCH("10.30 – 19.30",B72)))</formula>
    </cfRule>
    <cfRule type="containsText" dxfId="33390" priority="1138" operator="containsText" text="09.00 – 15.00">
      <formula>NOT(ISERROR(SEARCH("09.00 – 15.00",B72)))</formula>
    </cfRule>
    <cfRule type="containsText" dxfId="33389" priority="1139" operator="containsText" text="12:30">
      <formula>NOT(ISERROR(SEARCH("12:30",B72)))</formula>
    </cfRule>
    <cfRule type="containsText" dxfId="33388" priority="1140" operator="containsText" text="13:30">
      <formula>NOT(ISERROR(SEARCH("13:30",B72)))</formula>
    </cfRule>
    <cfRule type="containsText" dxfId="33387" priority="1141" operator="containsText" text="FESTIVITÁ">
      <formula>NOT(ISERROR(SEARCH("FESTIVITÁ",B72)))</formula>
    </cfRule>
    <cfRule type="cellIs" dxfId="33386" priority="1142" operator="equal">
      <formula>"DOMENICA"</formula>
    </cfRule>
  </conditionalFormatting>
  <conditionalFormatting sqref="B72:B78">
    <cfRule type="iconSet" priority="1125">
      <iconSet iconSet="3Symbols2">
        <cfvo type="percent" val="0"/>
        <cfvo type="percent" val="0"/>
        <cfvo type="formula" val="TODAY()" gte="0"/>
      </iconSet>
    </cfRule>
  </conditionalFormatting>
  <conditionalFormatting sqref="A81:A87">
    <cfRule type="containsText" dxfId="33385" priority="1108" operator="containsText" text="08.30 – 14.30">
      <formula>NOT(ISERROR(SEARCH("08.30 – 14.30",A81)))</formula>
    </cfRule>
    <cfRule type="containsText" dxfId="33384" priority="1109" operator="containsText" text="09:30 – 18.30">
      <formula>NOT(ISERROR(SEARCH("09:30 – 18.30",A81)))</formula>
    </cfRule>
    <cfRule type="containsText" dxfId="33383" priority="1110" operator="containsText" text="10.30 – 18.30">
      <formula>NOT(ISERROR(SEARCH("10.30 – 18.30",A81)))</formula>
    </cfRule>
    <cfRule type="containsText" dxfId="33382" priority="1111" operator="containsText" text="09.30 – 18.30">
      <formula>NOT(ISERROR(SEARCH("09.30 – 18.30",A81)))</formula>
    </cfRule>
    <cfRule type="containsText" dxfId="33381" priority="1112" operator="containsText" text="09.00 – 13:00">
      <formula>NOT(ISERROR(SEARCH("09.00 – 13:00",A81)))</formula>
    </cfRule>
    <cfRule type="containsText" dxfId="33380" priority="1113" operator="containsText" text="08.30 – 16.30">
      <formula>NOT(ISERROR(SEARCH("08.30 – 16.30",A81)))</formula>
    </cfRule>
    <cfRule type="containsText" dxfId="33379" priority="1114" operator="containsText" text="08:30 – 17.30">
      <formula>NOT(ISERROR(SEARCH("08:30 – 17.30",A81)))</formula>
    </cfRule>
    <cfRule type="containsText" dxfId="33378" priority="1115" operator="containsText" text="08.30 – 17.30">
      <formula>NOT(ISERROR(SEARCH("08.30 – 17.30",A81)))</formula>
    </cfRule>
    <cfRule type="containsText" dxfId="33377" priority="1116" operator="containsText" text="09.00 – 18.00">
      <formula>NOT(ISERROR(SEARCH("09.00 – 18.00",A81)))</formula>
    </cfRule>
    <cfRule type="containsText" dxfId="33376" priority="1117" operator="containsText" text="09.00 – 13.00">
      <formula>NOT(ISERROR(SEARCH("09.00 – 13.00",A81)))</formula>
    </cfRule>
    <cfRule type="containsText" dxfId="33375" priority="1118" operator="containsText" text="11.30 – 19.30">
      <formula>NOT(ISERROR(SEARCH("11.30 – 19.30",A81)))</formula>
    </cfRule>
    <cfRule type="containsText" dxfId="33374" priority="1119" operator="containsText" text="10.30 – 19.30">
      <formula>NOT(ISERROR(SEARCH("10.30 – 19.30",A81)))</formula>
    </cfRule>
    <cfRule type="containsText" dxfId="33373" priority="1120" operator="containsText" text="09.00 – 15.00">
      <formula>NOT(ISERROR(SEARCH("09.00 – 15.00",A81)))</formula>
    </cfRule>
    <cfRule type="containsText" dxfId="33372" priority="1121" operator="containsText" text="12:30">
      <formula>NOT(ISERROR(SEARCH("12:30",A81)))</formula>
    </cfRule>
    <cfRule type="containsText" dxfId="33371" priority="1122" operator="containsText" text="13:30">
      <formula>NOT(ISERROR(SEARCH("13:30",A81)))</formula>
    </cfRule>
    <cfRule type="containsText" dxfId="33370" priority="1123" operator="containsText" text="FESTIVITÁ">
      <formula>NOT(ISERROR(SEARCH("FESTIVITÁ",A81)))</formula>
    </cfRule>
    <cfRule type="cellIs" dxfId="33369" priority="1124" operator="equal">
      <formula>"DOMENICA"</formula>
    </cfRule>
  </conditionalFormatting>
  <conditionalFormatting sqref="B81:B87">
    <cfRule type="containsText" dxfId="33368" priority="1091" operator="containsText" text="08.30 – 14.30">
      <formula>NOT(ISERROR(SEARCH("08.30 – 14.30",B81)))</formula>
    </cfRule>
    <cfRule type="containsText" dxfId="33367" priority="1092" operator="containsText" text="09:30 – 18.30">
      <formula>NOT(ISERROR(SEARCH("09:30 – 18.30",B81)))</formula>
    </cfRule>
    <cfRule type="containsText" dxfId="33366" priority="1093" operator="containsText" text="10.30 – 18.30">
      <formula>NOT(ISERROR(SEARCH("10.30 – 18.30",B81)))</formula>
    </cfRule>
    <cfRule type="containsText" dxfId="33365" priority="1094" operator="containsText" text="09.30 – 18.30">
      <formula>NOT(ISERROR(SEARCH("09.30 – 18.30",B81)))</formula>
    </cfRule>
    <cfRule type="containsText" dxfId="33364" priority="1095" operator="containsText" text="09.00 – 13:00">
      <formula>NOT(ISERROR(SEARCH("09.00 – 13:00",B81)))</formula>
    </cfRule>
    <cfRule type="containsText" dxfId="33363" priority="1096" operator="containsText" text="08.30 – 16.30">
      <formula>NOT(ISERROR(SEARCH("08.30 – 16.30",B81)))</formula>
    </cfRule>
    <cfRule type="containsText" dxfId="33362" priority="1097" operator="containsText" text="08:30 – 17.30">
      <formula>NOT(ISERROR(SEARCH("08:30 – 17.30",B81)))</formula>
    </cfRule>
    <cfRule type="containsText" dxfId="33361" priority="1098" operator="containsText" text="08.30 – 17.30">
      <formula>NOT(ISERROR(SEARCH("08.30 – 17.30",B81)))</formula>
    </cfRule>
    <cfRule type="containsText" dxfId="33360" priority="1099" operator="containsText" text="09.00 – 18.00">
      <formula>NOT(ISERROR(SEARCH("09.00 – 18.00",B81)))</formula>
    </cfRule>
    <cfRule type="containsText" dxfId="33359" priority="1100" operator="containsText" text="09.00 – 13.00">
      <formula>NOT(ISERROR(SEARCH("09.00 – 13.00",B81)))</formula>
    </cfRule>
    <cfRule type="containsText" dxfId="33358" priority="1101" operator="containsText" text="11.30 – 19.30">
      <formula>NOT(ISERROR(SEARCH("11.30 – 19.30",B81)))</formula>
    </cfRule>
    <cfRule type="containsText" dxfId="33357" priority="1102" operator="containsText" text="10.30 – 19.30">
      <formula>NOT(ISERROR(SEARCH("10.30 – 19.30",B81)))</formula>
    </cfRule>
    <cfRule type="containsText" dxfId="33356" priority="1103" operator="containsText" text="09.00 – 15.00">
      <formula>NOT(ISERROR(SEARCH("09.00 – 15.00",B81)))</formula>
    </cfRule>
    <cfRule type="containsText" dxfId="33355" priority="1104" operator="containsText" text="12:30">
      <formula>NOT(ISERROR(SEARCH("12:30",B81)))</formula>
    </cfRule>
    <cfRule type="containsText" dxfId="33354" priority="1105" operator="containsText" text="13:30">
      <formula>NOT(ISERROR(SEARCH("13:30",B81)))</formula>
    </cfRule>
    <cfRule type="containsText" dxfId="33353" priority="1106" operator="containsText" text="FESTIVITÁ">
      <formula>NOT(ISERROR(SEARCH("FESTIVITÁ",B81)))</formula>
    </cfRule>
    <cfRule type="cellIs" dxfId="33352" priority="1107" operator="equal">
      <formula>"DOMENICA"</formula>
    </cfRule>
  </conditionalFormatting>
  <conditionalFormatting sqref="B81:B87">
    <cfRule type="iconSet" priority="1090">
      <iconSet iconSet="3Symbols2">
        <cfvo type="percent" val="0"/>
        <cfvo type="percent" val="0"/>
        <cfvo type="formula" val="TODAY()" gte="0"/>
      </iconSet>
    </cfRule>
  </conditionalFormatting>
  <conditionalFormatting sqref="A81:A87">
    <cfRule type="containsText" dxfId="33351" priority="1073" operator="containsText" text="08.30 – 14.30">
      <formula>NOT(ISERROR(SEARCH("08.30 – 14.30",A81)))</formula>
    </cfRule>
    <cfRule type="containsText" dxfId="33350" priority="1074" operator="containsText" text="09:30 – 18.30">
      <formula>NOT(ISERROR(SEARCH("09:30 – 18.30",A81)))</formula>
    </cfRule>
    <cfRule type="containsText" dxfId="33349" priority="1075" operator="containsText" text="10.30 – 18.30">
      <formula>NOT(ISERROR(SEARCH("10.30 – 18.30",A81)))</formula>
    </cfRule>
    <cfRule type="containsText" dxfId="33348" priority="1076" operator="containsText" text="09.30 – 18.30">
      <formula>NOT(ISERROR(SEARCH("09.30 – 18.30",A81)))</formula>
    </cfRule>
    <cfRule type="containsText" dxfId="33347" priority="1077" operator="containsText" text="09.00 – 13:00">
      <formula>NOT(ISERROR(SEARCH("09.00 – 13:00",A81)))</formula>
    </cfRule>
    <cfRule type="containsText" dxfId="33346" priority="1078" operator="containsText" text="08.30 – 16.30">
      <formula>NOT(ISERROR(SEARCH("08.30 – 16.30",A81)))</formula>
    </cfRule>
    <cfRule type="containsText" dxfId="33345" priority="1079" operator="containsText" text="08:30 – 17.30">
      <formula>NOT(ISERROR(SEARCH("08:30 – 17.30",A81)))</formula>
    </cfRule>
    <cfRule type="containsText" dxfId="33344" priority="1080" operator="containsText" text="08.30 – 17.30">
      <formula>NOT(ISERROR(SEARCH("08.30 – 17.30",A81)))</formula>
    </cfRule>
    <cfRule type="containsText" dxfId="33343" priority="1081" operator="containsText" text="09.00 – 18.00">
      <formula>NOT(ISERROR(SEARCH("09.00 – 18.00",A81)))</formula>
    </cfRule>
    <cfRule type="containsText" dxfId="33342" priority="1082" operator="containsText" text="09.00 – 13.00">
      <formula>NOT(ISERROR(SEARCH("09.00 – 13.00",A81)))</formula>
    </cfRule>
    <cfRule type="containsText" dxfId="33341" priority="1083" operator="containsText" text="11.30 – 19.30">
      <formula>NOT(ISERROR(SEARCH("11.30 – 19.30",A81)))</formula>
    </cfRule>
    <cfRule type="containsText" dxfId="33340" priority="1084" operator="containsText" text="10.30 – 19.30">
      <formula>NOT(ISERROR(SEARCH("10.30 – 19.30",A81)))</formula>
    </cfRule>
    <cfRule type="containsText" dxfId="33339" priority="1085" operator="containsText" text="09.00 – 15.00">
      <formula>NOT(ISERROR(SEARCH("09.00 – 15.00",A81)))</formula>
    </cfRule>
    <cfRule type="containsText" dxfId="33338" priority="1086" operator="containsText" text="12:30">
      <formula>NOT(ISERROR(SEARCH("12:30",A81)))</formula>
    </cfRule>
    <cfRule type="containsText" dxfId="33337" priority="1087" operator="containsText" text="13:30">
      <formula>NOT(ISERROR(SEARCH("13:30",A81)))</formula>
    </cfRule>
    <cfRule type="containsText" dxfId="33336" priority="1088" operator="containsText" text="FESTIVITÁ">
      <formula>NOT(ISERROR(SEARCH("FESTIVITÁ",A81)))</formula>
    </cfRule>
    <cfRule type="cellIs" dxfId="33335" priority="1089" operator="equal">
      <formula>"DOMENICA"</formula>
    </cfRule>
  </conditionalFormatting>
  <conditionalFormatting sqref="B81:B87">
    <cfRule type="containsText" dxfId="33334" priority="1056" operator="containsText" text="08.30 – 14.30">
      <formula>NOT(ISERROR(SEARCH("08.30 – 14.30",B81)))</formula>
    </cfRule>
    <cfRule type="containsText" dxfId="33333" priority="1057" operator="containsText" text="09:30 – 18.30">
      <formula>NOT(ISERROR(SEARCH("09:30 – 18.30",B81)))</formula>
    </cfRule>
    <cfRule type="containsText" dxfId="33332" priority="1058" operator="containsText" text="10.30 – 18.30">
      <formula>NOT(ISERROR(SEARCH("10.30 – 18.30",B81)))</formula>
    </cfRule>
    <cfRule type="containsText" dxfId="33331" priority="1059" operator="containsText" text="09.30 – 18.30">
      <formula>NOT(ISERROR(SEARCH("09.30 – 18.30",B81)))</formula>
    </cfRule>
    <cfRule type="containsText" dxfId="33330" priority="1060" operator="containsText" text="09.00 – 13:00">
      <formula>NOT(ISERROR(SEARCH("09.00 – 13:00",B81)))</formula>
    </cfRule>
    <cfRule type="containsText" dxfId="33329" priority="1061" operator="containsText" text="08.30 – 16.30">
      <formula>NOT(ISERROR(SEARCH("08.30 – 16.30",B81)))</formula>
    </cfRule>
    <cfRule type="containsText" dxfId="33328" priority="1062" operator="containsText" text="08:30 – 17.30">
      <formula>NOT(ISERROR(SEARCH("08:30 – 17.30",B81)))</formula>
    </cfRule>
    <cfRule type="containsText" dxfId="33327" priority="1063" operator="containsText" text="08.30 – 17.30">
      <formula>NOT(ISERROR(SEARCH("08.30 – 17.30",B81)))</formula>
    </cfRule>
    <cfRule type="containsText" dxfId="33326" priority="1064" operator="containsText" text="09.00 – 18.00">
      <formula>NOT(ISERROR(SEARCH("09.00 – 18.00",B81)))</formula>
    </cfRule>
    <cfRule type="containsText" dxfId="33325" priority="1065" operator="containsText" text="09.00 – 13.00">
      <formula>NOT(ISERROR(SEARCH("09.00 – 13.00",B81)))</formula>
    </cfRule>
    <cfRule type="containsText" dxfId="33324" priority="1066" operator="containsText" text="11.30 – 19.30">
      <formula>NOT(ISERROR(SEARCH("11.30 – 19.30",B81)))</formula>
    </cfRule>
    <cfRule type="containsText" dxfId="33323" priority="1067" operator="containsText" text="10.30 – 19.30">
      <formula>NOT(ISERROR(SEARCH("10.30 – 19.30",B81)))</formula>
    </cfRule>
    <cfRule type="containsText" dxfId="33322" priority="1068" operator="containsText" text="09.00 – 15.00">
      <formula>NOT(ISERROR(SEARCH("09.00 – 15.00",B81)))</formula>
    </cfRule>
    <cfRule type="containsText" dxfId="33321" priority="1069" operator="containsText" text="12:30">
      <formula>NOT(ISERROR(SEARCH("12:30",B81)))</formula>
    </cfRule>
    <cfRule type="containsText" dxfId="33320" priority="1070" operator="containsText" text="13:30">
      <formula>NOT(ISERROR(SEARCH("13:30",B81)))</formula>
    </cfRule>
    <cfRule type="containsText" dxfId="33319" priority="1071" operator="containsText" text="FESTIVITÁ">
      <formula>NOT(ISERROR(SEARCH("FESTIVITÁ",B81)))</formula>
    </cfRule>
    <cfRule type="cellIs" dxfId="33318" priority="1072" operator="equal">
      <formula>"DOMENICA"</formula>
    </cfRule>
  </conditionalFormatting>
  <conditionalFormatting sqref="B81:B87">
    <cfRule type="iconSet" priority="1055">
      <iconSet iconSet="3Symbols2">
        <cfvo type="percent" val="0"/>
        <cfvo type="percent" val="0"/>
        <cfvo type="formula" val="TODAY()" gte="0"/>
      </iconSet>
    </cfRule>
  </conditionalFormatting>
  <conditionalFormatting sqref="A90:A96">
    <cfRule type="containsText" dxfId="33317" priority="1038" operator="containsText" text="08.30 – 14.30">
      <formula>NOT(ISERROR(SEARCH("08.30 – 14.30",A90)))</formula>
    </cfRule>
    <cfRule type="containsText" dxfId="33316" priority="1039" operator="containsText" text="09:30 – 18.30">
      <formula>NOT(ISERROR(SEARCH("09:30 – 18.30",A90)))</formula>
    </cfRule>
    <cfRule type="containsText" dxfId="33315" priority="1040" operator="containsText" text="10.30 – 18.30">
      <formula>NOT(ISERROR(SEARCH("10.30 – 18.30",A90)))</formula>
    </cfRule>
    <cfRule type="containsText" dxfId="33314" priority="1041" operator="containsText" text="09.30 – 18.30">
      <formula>NOT(ISERROR(SEARCH("09.30 – 18.30",A90)))</formula>
    </cfRule>
    <cfRule type="containsText" dxfId="33313" priority="1042" operator="containsText" text="09.00 – 13:00">
      <formula>NOT(ISERROR(SEARCH("09.00 – 13:00",A90)))</formula>
    </cfRule>
    <cfRule type="containsText" dxfId="33312" priority="1043" operator="containsText" text="08.30 – 16.30">
      <formula>NOT(ISERROR(SEARCH("08.30 – 16.30",A90)))</formula>
    </cfRule>
    <cfRule type="containsText" dxfId="33311" priority="1044" operator="containsText" text="08:30 – 17.30">
      <formula>NOT(ISERROR(SEARCH("08:30 – 17.30",A90)))</formula>
    </cfRule>
    <cfRule type="containsText" dxfId="33310" priority="1045" operator="containsText" text="08.30 – 17.30">
      <formula>NOT(ISERROR(SEARCH("08.30 – 17.30",A90)))</formula>
    </cfRule>
    <cfRule type="containsText" dxfId="33309" priority="1046" operator="containsText" text="09.00 – 18.00">
      <formula>NOT(ISERROR(SEARCH("09.00 – 18.00",A90)))</formula>
    </cfRule>
    <cfRule type="containsText" dxfId="33308" priority="1047" operator="containsText" text="09.00 – 13.00">
      <formula>NOT(ISERROR(SEARCH("09.00 – 13.00",A90)))</formula>
    </cfRule>
    <cfRule type="containsText" dxfId="33307" priority="1048" operator="containsText" text="11.30 – 19.30">
      <formula>NOT(ISERROR(SEARCH("11.30 – 19.30",A90)))</formula>
    </cfRule>
    <cfRule type="containsText" dxfId="33306" priority="1049" operator="containsText" text="10.30 – 19.30">
      <formula>NOT(ISERROR(SEARCH("10.30 – 19.30",A90)))</formula>
    </cfRule>
    <cfRule type="containsText" dxfId="33305" priority="1050" operator="containsText" text="09.00 – 15.00">
      <formula>NOT(ISERROR(SEARCH("09.00 – 15.00",A90)))</formula>
    </cfRule>
    <cfRule type="containsText" dxfId="33304" priority="1051" operator="containsText" text="12:30">
      <formula>NOT(ISERROR(SEARCH("12:30",A90)))</formula>
    </cfRule>
    <cfRule type="containsText" dxfId="33303" priority="1052" operator="containsText" text="13:30">
      <formula>NOT(ISERROR(SEARCH("13:30",A90)))</formula>
    </cfRule>
    <cfRule type="containsText" dxfId="33302" priority="1053" operator="containsText" text="FESTIVITÁ">
      <formula>NOT(ISERROR(SEARCH("FESTIVITÁ",A90)))</formula>
    </cfRule>
    <cfRule type="cellIs" dxfId="33301" priority="1054" operator="equal">
      <formula>"DOMENICA"</formula>
    </cfRule>
  </conditionalFormatting>
  <conditionalFormatting sqref="B90:B96">
    <cfRule type="containsText" dxfId="33300" priority="1021" operator="containsText" text="08.30 – 14.30">
      <formula>NOT(ISERROR(SEARCH("08.30 – 14.30",B90)))</formula>
    </cfRule>
    <cfRule type="containsText" dxfId="33299" priority="1022" operator="containsText" text="09:30 – 18.30">
      <formula>NOT(ISERROR(SEARCH("09:30 – 18.30",B90)))</formula>
    </cfRule>
    <cfRule type="containsText" dxfId="33298" priority="1023" operator="containsText" text="10.30 – 18.30">
      <formula>NOT(ISERROR(SEARCH("10.30 – 18.30",B90)))</formula>
    </cfRule>
    <cfRule type="containsText" dxfId="33297" priority="1024" operator="containsText" text="09.30 – 18.30">
      <formula>NOT(ISERROR(SEARCH("09.30 – 18.30",B90)))</formula>
    </cfRule>
    <cfRule type="containsText" dxfId="33296" priority="1025" operator="containsText" text="09.00 – 13:00">
      <formula>NOT(ISERROR(SEARCH("09.00 – 13:00",B90)))</formula>
    </cfRule>
    <cfRule type="containsText" dxfId="33295" priority="1026" operator="containsText" text="08.30 – 16.30">
      <formula>NOT(ISERROR(SEARCH("08.30 – 16.30",B90)))</formula>
    </cfRule>
    <cfRule type="containsText" dxfId="33294" priority="1027" operator="containsText" text="08:30 – 17.30">
      <formula>NOT(ISERROR(SEARCH("08:30 – 17.30",B90)))</formula>
    </cfRule>
    <cfRule type="containsText" dxfId="33293" priority="1028" operator="containsText" text="08.30 – 17.30">
      <formula>NOT(ISERROR(SEARCH("08.30 – 17.30",B90)))</formula>
    </cfRule>
    <cfRule type="containsText" dxfId="33292" priority="1029" operator="containsText" text="09.00 – 18.00">
      <formula>NOT(ISERROR(SEARCH("09.00 – 18.00",B90)))</formula>
    </cfRule>
    <cfRule type="containsText" dxfId="33291" priority="1030" operator="containsText" text="09.00 – 13.00">
      <formula>NOT(ISERROR(SEARCH("09.00 – 13.00",B90)))</formula>
    </cfRule>
    <cfRule type="containsText" dxfId="33290" priority="1031" operator="containsText" text="11.30 – 19.30">
      <formula>NOT(ISERROR(SEARCH("11.30 – 19.30",B90)))</formula>
    </cfRule>
    <cfRule type="containsText" dxfId="33289" priority="1032" operator="containsText" text="10.30 – 19.30">
      <formula>NOT(ISERROR(SEARCH("10.30 – 19.30",B90)))</formula>
    </cfRule>
    <cfRule type="containsText" dxfId="33288" priority="1033" operator="containsText" text="09.00 – 15.00">
      <formula>NOT(ISERROR(SEARCH("09.00 – 15.00",B90)))</formula>
    </cfRule>
    <cfRule type="containsText" dxfId="33287" priority="1034" operator="containsText" text="12:30">
      <formula>NOT(ISERROR(SEARCH("12:30",B90)))</formula>
    </cfRule>
    <cfRule type="containsText" dxfId="33286" priority="1035" operator="containsText" text="13:30">
      <formula>NOT(ISERROR(SEARCH("13:30",B90)))</formula>
    </cfRule>
    <cfRule type="containsText" dxfId="33285" priority="1036" operator="containsText" text="FESTIVITÁ">
      <formula>NOT(ISERROR(SEARCH("FESTIVITÁ",B90)))</formula>
    </cfRule>
    <cfRule type="cellIs" dxfId="33284" priority="1037" operator="equal">
      <formula>"DOMENICA"</formula>
    </cfRule>
  </conditionalFormatting>
  <conditionalFormatting sqref="B90:B96">
    <cfRule type="iconSet" priority="1020">
      <iconSet iconSet="3Symbols2">
        <cfvo type="percent" val="0"/>
        <cfvo type="percent" val="0"/>
        <cfvo type="formula" val="TODAY()" gte="0"/>
      </iconSet>
    </cfRule>
  </conditionalFormatting>
  <conditionalFormatting sqref="A117:B117">
    <cfRule type="cellIs" dxfId="33283" priority="1011" operator="equal">
      <formula>"09.00 – 13.00"</formula>
    </cfRule>
  </conditionalFormatting>
  <conditionalFormatting sqref="A117:B117">
    <cfRule type="cellIs" dxfId="33282" priority="1012" operator="equal">
      <formula>"09.00 – 15.00"</formula>
    </cfRule>
  </conditionalFormatting>
  <conditionalFormatting sqref="A117:B117">
    <cfRule type="cellIs" dxfId="33281" priority="1013" operator="equal">
      <formula>"09.00 – 18.00"</formula>
    </cfRule>
  </conditionalFormatting>
  <conditionalFormatting sqref="A117:B117">
    <cfRule type="cellIs" dxfId="33280" priority="1014" operator="equal">
      <formula>"09.30 – 13.00"</formula>
    </cfRule>
  </conditionalFormatting>
  <conditionalFormatting sqref="A117:B117">
    <cfRule type="cellIs" dxfId="33279" priority="1015" operator="equal">
      <formula>"10.30 – 19.30"</formula>
    </cfRule>
  </conditionalFormatting>
  <conditionalFormatting sqref="A117:B117">
    <cfRule type="cellIs" dxfId="33278" priority="1016" operator="equal">
      <formula>"11.30 – 19.30"</formula>
    </cfRule>
  </conditionalFormatting>
  <conditionalFormatting sqref="A117:B117">
    <cfRule type="cellIs" dxfId="33277" priority="1017" operator="equal">
      <formula>_FV(13,"3")</formula>
    </cfRule>
  </conditionalFormatting>
  <conditionalFormatting sqref="A117:B117">
    <cfRule type="cellIs" dxfId="33276" priority="1018" operator="equal">
      <formula>_FV(13,"3")</formula>
    </cfRule>
  </conditionalFormatting>
  <conditionalFormatting sqref="A117:B117">
    <cfRule type="cellIs" dxfId="33275" priority="1019" operator="equal">
      <formula>_FV(13,"3")</formula>
    </cfRule>
  </conditionalFormatting>
  <conditionalFormatting sqref="A135:B135">
    <cfRule type="cellIs" dxfId="33274" priority="1002" operator="equal">
      <formula>"09.00 – 13.00"</formula>
    </cfRule>
  </conditionalFormatting>
  <conditionalFormatting sqref="A135:B135">
    <cfRule type="cellIs" dxfId="33273" priority="1003" operator="equal">
      <formula>"09.00 – 15.00"</formula>
    </cfRule>
  </conditionalFormatting>
  <conditionalFormatting sqref="A135:B135">
    <cfRule type="cellIs" dxfId="33272" priority="1004" operator="equal">
      <formula>"09.00 – 18.00"</formula>
    </cfRule>
  </conditionalFormatting>
  <conditionalFormatting sqref="A135:B135">
    <cfRule type="cellIs" dxfId="33271" priority="1005" operator="equal">
      <formula>"09.30 – 13.00"</formula>
    </cfRule>
  </conditionalFormatting>
  <conditionalFormatting sqref="A135:B135">
    <cfRule type="cellIs" dxfId="33270" priority="1006" operator="equal">
      <formula>"10.30 – 19.30"</formula>
    </cfRule>
  </conditionalFormatting>
  <conditionalFormatting sqref="A135:B135">
    <cfRule type="cellIs" dxfId="33269" priority="1007" operator="equal">
      <formula>"11.30 – 19.30"</formula>
    </cfRule>
  </conditionalFormatting>
  <conditionalFormatting sqref="A135:B135">
    <cfRule type="cellIs" dxfId="33268" priority="1008" operator="equal">
      <formula>_FV(13,"3")</formula>
    </cfRule>
  </conditionalFormatting>
  <conditionalFormatting sqref="A135:B135">
    <cfRule type="cellIs" dxfId="33267" priority="1009" operator="equal">
      <formula>_FV(13,"3")</formula>
    </cfRule>
  </conditionalFormatting>
  <conditionalFormatting sqref="A135:B135">
    <cfRule type="cellIs" dxfId="33266" priority="1010" operator="equal">
      <formula>_FV(13,"3")</formula>
    </cfRule>
  </conditionalFormatting>
  <conditionalFormatting sqref="B142">
    <cfRule type="cellIs" dxfId="33265" priority="990" operator="equal">
      <formula>_FV(13,"3")</formula>
    </cfRule>
  </conditionalFormatting>
  <conditionalFormatting sqref="B142">
    <cfRule type="cellIs" dxfId="33264" priority="991" operator="equal">
      <formula>_FV(13,"3")</formula>
    </cfRule>
  </conditionalFormatting>
  <conditionalFormatting sqref="B142">
    <cfRule type="cellIs" dxfId="33263" priority="992" operator="equal">
      <formula>_FV(13,"3")</formula>
    </cfRule>
  </conditionalFormatting>
  <conditionalFormatting sqref="A142">
    <cfRule type="cellIs" dxfId="33262" priority="993" operator="equal">
      <formula>"09.00 – 13.00"</formula>
    </cfRule>
  </conditionalFormatting>
  <conditionalFormatting sqref="A142">
    <cfRule type="cellIs" dxfId="33261" priority="994" operator="equal">
      <formula>"09.00 – 15.00"</formula>
    </cfRule>
  </conditionalFormatting>
  <conditionalFormatting sqref="A142">
    <cfRule type="cellIs" dxfId="33260" priority="995" operator="equal">
      <formula>"09.00 – 18.00"</formula>
    </cfRule>
  </conditionalFormatting>
  <conditionalFormatting sqref="A142">
    <cfRule type="cellIs" dxfId="33259" priority="996" operator="equal">
      <formula>"09.30 – 13.00"</formula>
    </cfRule>
  </conditionalFormatting>
  <conditionalFormatting sqref="A142">
    <cfRule type="cellIs" dxfId="33258" priority="997" operator="equal">
      <formula>"10.30 – 19.30"</formula>
    </cfRule>
  </conditionalFormatting>
  <conditionalFormatting sqref="A142">
    <cfRule type="cellIs" dxfId="33257" priority="998" operator="equal">
      <formula>"11.30 – 19.30"</formula>
    </cfRule>
  </conditionalFormatting>
  <conditionalFormatting sqref="A142">
    <cfRule type="cellIs" dxfId="33256" priority="999" operator="equal">
      <formula>_FV(13,"3")</formula>
    </cfRule>
  </conditionalFormatting>
  <conditionalFormatting sqref="A142">
    <cfRule type="cellIs" dxfId="33255" priority="1000" operator="equal">
      <formula>_FV(13,"3")</formula>
    </cfRule>
  </conditionalFormatting>
  <conditionalFormatting sqref="A142">
    <cfRule type="cellIs" dxfId="33254" priority="1001" operator="equal">
      <formula>_FV(13,"3")</formula>
    </cfRule>
  </conditionalFormatting>
  <conditionalFormatting sqref="B142">
    <cfRule type="cellIs" dxfId="33253" priority="984" operator="equal">
      <formula>"09.00 – 13.00"</formula>
    </cfRule>
  </conditionalFormatting>
  <conditionalFormatting sqref="B142">
    <cfRule type="cellIs" dxfId="33252" priority="985" operator="equal">
      <formula>"09.00 – 15.00"</formula>
    </cfRule>
  </conditionalFormatting>
  <conditionalFormatting sqref="B142">
    <cfRule type="cellIs" dxfId="33251" priority="986" operator="equal">
      <formula>"09.00 – 18.00"</formula>
    </cfRule>
  </conditionalFormatting>
  <conditionalFormatting sqref="B142">
    <cfRule type="cellIs" dxfId="33250" priority="987" operator="equal">
      <formula>"09.30 – 13.00"</formula>
    </cfRule>
  </conditionalFormatting>
  <conditionalFormatting sqref="B142">
    <cfRule type="cellIs" dxfId="33249" priority="988" operator="equal">
      <formula>"10.30 – 19.30"</formula>
    </cfRule>
  </conditionalFormatting>
  <conditionalFormatting sqref="B142">
    <cfRule type="cellIs" dxfId="33248" priority="989" operator="equal">
      <formula>"11.30 – 19.30"</formula>
    </cfRule>
  </conditionalFormatting>
  <conditionalFormatting sqref="A100:A106">
    <cfRule type="containsText" dxfId="33247" priority="967" operator="containsText" text="08.30 – 14.30">
      <formula>NOT(ISERROR(SEARCH("08.30 – 14.30",A100)))</formula>
    </cfRule>
    <cfRule type="containsText" dxfId="33246" priority="968" operator="containsText" text="09:30 – 18.30">
      <formula>NOT(ISERROR(SEARCH("09:30 – 18.30",A100)))</formula>
    </cfRule>
    <cfRule type="containsText" dxfId="33245" priority="969" operator="containsText" text="10.30 – 18.30">
      <formula>NOT(ISERROR(SEARCH("10.30 – 18.30",A100)))</formula>
    </cfRule>
    <cfRule type="containsText" dxfId="33244" priority="970" operator="containsText" text="09.30 – 18.30">
      <formula>NOT(ISERROR(SEARCH("09.30 – 18.30",A100)))</formula>
    </cfRule>
    <cfRule type="containsText" dxfId="33243" priority="971" operator="containsText" text="09.00 – 13:00">
      <formula>NOT(ISERROR(SEARCH("09.00 – 13:00",A100)))</formula>
    </cfRule>
    <cfRule type="containsText" dxfId="33242" priority="972" operator="containsText" text="08.30 – 16.30">
      <formula>NOT(ISERROR(SEARCH("08.30 – 16.30",A100)))</formula>
    </cfRule>
    <cfRule type="containsText" dxfId="33241" priority="973" operator="containsText" text="08:30 – 17.30">
      <formula>NOT(ISERROR(SEARCH("08:30 – 17.30",A100)))</formula>
    </cfRule>
    <cfRule type="containsText" dxfId="33240" priority="974" operator="containsText" text="08.30 – 17.30">
      <formula>NOT(ISERROR(SEARCH("08.30 – 17.30",A100)))</formula>
    </cfRule>
    <cfRule type="containsText" dxfId="33239" priority="975" operator="containsText" text="09.00 – 18.00">
      <formula>NOT(ISERROR(SEARCH("09.00 – 18.00",A100)))</formula>
    </cfRule>
    <cfRule type="containsText" dxfId="33238" priority="976" operator="containsText" text="09.00 – 13.00">
      <formula>NOT(ISERROR(SEARCH("09.00 – 13.00",A100)))</formula>
    </cfRule>
    <cfRule type="containsText" dxfId="33237" priority="977" operator="containsText" text="11.30 – 19.30">
      <formula>NOT(ISERROR(SEARCH("11.30 – 19.30",A100)))</formula>
    </cfRule>
    <cfRule type="containsText" dxfId="33236" priority="978" operator="containsText" text="10.30 – 19.30">
      <formula>NOT(ISERROR(SEARCH("10.30 – 19.30",A100)))</formula>
    </cfRule>
    <cfRule type="containsText" dxfId="33235" priority="979" operator="containsText" text="09.00 – 15.00">
      <formula>NOT(ISERROR(SEARCH("09.00 – 15.00",A100)))</formula>
    </cfRule>
    <cfRule type="containsText" dxfId="33234" priority="980" operator="containsText" text="12:30">
      <formula>NOT(ISERROR(SEARCH("12:30",A100)))</formula>
    </cfRule>
    <cfRule type="containsText" dxfId="33233" priority="981" operator="containsText" text="13:30">
      <formula>NOT(ISERROR(SEARCH("13:30",A100)))</formula>
    </cfRule>
    <cfRule type="containsText" dxfId="33232" priority="982" operator="containsText" text="FESTIVITÁ">
      <formula>NOT(ISERROR(SEARCH("FESTIVITÁ",A100)))</formula>
    </cfRule>
    <cfRule type="cellIs" dxfId="33231" priority="983" operator="equal">
      <formula>"DOMENICA"</formula>
    </cfRule>
  </conditionalFormatting>
  <conditionalFormatting sqref="B100:B106">
    <cfRule type="containsText" dxfId="33230" priority="950" operator="containsText" text="08.30 – 14.30">
      <formula>NOT(ISERROR(SEARCH("08.30 – 14.30",B100)))</formula>
    </cfRule>
    <cfRule type="containsText" dxfId="33229" priority="951" operator="containsText" text="09:30 – 18.30">
      <formula>NOT(ISERROR(SEARCH("09:30 – 18.30",B100)))</formula>
    </cfRule>
    <cfRule type="containsText" dxfId="33228" priority="952" operator="containsText" text="10.30 – 18.30">
      <formula>NOT(ISERROR(SEARCH("10.30 – 18.30",B100)))</formula>
    </cfRule>
    <cfRule type="containsText" dxfId="33227" priority="953" operator="containsText" text="09.30 – 18.30">
      <formula>NOT(ISERROR(SEARCH("09.30 – 18.30",B100)))</formula>
    </cfRule>
    <cfRule type="containsText" dxfId="33226" priority="954" operator="containsText" text="09.00 – 13:00">
      <formula>NOT(ISERROR(SEARCH("09.00 – 13:00",B100)))</formula>
    </cfRule>
    <cfRule type="containsText" dxfId="33225" priority="955" operator="containsText" text="08.30 – 16.30">
      <formula>NOT(ISERROR(SEARCH("08.30 – 16.30",B100)))</formula>
    </cfRule>
    <cfRule type="containsText" dxfId="33224" priority="956" operator="containsText" text="08:30 – 17.30">
      <formula>NOT(ISERROR(SEARCH("08:30 – 17.30",B100)))</formula>
    </cfRule>
    <cfRule type="containsText" dxfId="33223" priority="957" operator="containsText" text="08.30 – 17.30">
      <formula>NOT(ISERROR(SEARCH("08.30 – 17.30",B100)))</formula>
    </cfRule>
    <cfRule type="containsText" dxfId="33222" priority="958" operator="containsText" text="09.00 – 18.00">
      <formula>NOT(ISERROR(SEARCH("09.00 – 18.00",B100)))</formula>
    </cfRule>
    <cfRule type="containsText" dxfId="33221" priority="959" operator="containsText" text="09.00 – 13.00">
      <formula>NOT(ISERROR(SEARCH("09.00 – 13.00",B100)))</formula>
    </cfRule>
    <cfRule type="containsText" dxfId="33220" priority="960" operator="containsText" text="11.30 – 19.30">
      <formula>NOT(ISERROR(SEARCH("11.30 – 19.30",B100)))</formula>
    </cfRule>
    <cfRule type="containsText" dxfId="33219" priority="961" operator="containsText" text="10.30 – 19.30">
      <formula>NOT(ISERROR(SEARCH("10.30 – 19.30",B100)))</formula>
    </cfRule>
    <cfRule type="containsText" dxfId="33218" priority="962" operator="containsText" text="09.00 – 15.00">
      <formula>NOT(ISERROR(SEARCH("09.00 – 15.00",B100)))</formula>
    </cfRule>
    <cfRule type="containsText" dxfId="33217" priority="963" operator="containsText" text="12:30">
      <formula>NOT(ISERROR(SEARCH("12:30",B100)))</formula>
    </cfRule>
    <cfRule type="containsText" dxfId="33216" priority="964" operator="containsText" text="13:30">
      <formula>NOT(ISERROR(SEARCH("13:30",B100)))</formula>
    </cfRule>
    <cfRule type="containsText" dxfId="33215" priority="965" operator="containsText" text="FESTIVITÁ">
      <formula>NOT(ISERROR(SEARCH("FESTIVITÁ",B100)))</formula>
    </cfRule>
    <cfRule type="cellIs" dxfId="33214" priority="966" operator="equal">
      <formula>"DOMENICA"</formula>
    </cfRule>
  </conditionalFormatting>
  <conditionalFormatting sqref="B100:B106">
    <cfRule type="iconSet" priority="949">
      <iconSet iconSet="3Symbols2">
        <cfvo type="percent" val="0"/>
        <cfvo type="percent" val="0"/>
        <cfvo type="formula" val="TODAY()" gte="0"/>
      </iconSet>
    </cfRule>
  </conditionalFormatting>
  <conditionalFormatting sqref="A109:A115">
    <cfRule type="containsText" dxfId="33213" priority="932" operator="containsText" text="08.30 – 14.30">
      <formula>NOT(ISERROR(SEARCH("08.30 – 14.30",A109)))</formula>
    </cfRule>
    <cfRule type="containsText" dxfId="33212" priority="933" operator="containsText" text="09:30 – 18.30">
      <formula>NOT(ISERROR(SEARCH("09:30 – 18.30",A109)))</formula>
    </cfRule>
    <cfRule type="containsText" dxfId="33211" priority="934" operator="containsText" text="10.30 – 18.30">
      <formula>NOT(ISERROR(SEARCH("10.30 – 18.30",A109)))</formula>
    </cfRule>
    <cfRule type="containsText" dxfId="33210" priority="935" operator="containsText" text="09.30 – 18.30">
      <formula>NOT(ISERROR(SEARCH("09.30 – 18.30",A109)))</formula>
    </cfRule>
    <cfRule type="containsText" dxfId="33209" priority="936" operator="containsText" text="09.00 – 13:00">
      <formula>NOT(ISERROR(SEARCH("09.00 – 13:00",A109)))</formula>
    </cfRule>
    <cfRule type="containsText" dxfId="33208" priority="937" operator="containsText" text="08.30 – 16.30">
      <formula>NOT(ISERROR(SEARCH("08.30 – 16.30",A109)))</formula>
    </cfRule>
    <cfRule type="containsText" dxfId="33207" priority="938" operator="containsText" text="08:30 – 17.30">
      <formula>NOT(ISERROR(SEARCH("08:30 – 17.30",A109)))</formula>
    </cfRule>
    <cfRule type="containsText" dxfId="33206" priority="939" operator="containsText" text="08.30 – 17.30">
      <formula>NOT(ISERROR(SEARCH("08.30 – 17.30",A109)))</formula>
    </cfRule>
    <cfRule type="containsText" dxfId="33205" priority="940" operator="containsText" text="09.00 – 18.00">
      <formula>NOT(ISERROR(SEARCH("09.00 – 18.00",A109)))</formula>
    </cfRule>
    <cfRule type="containsText" dxfId="33204" priority="941" operator="containsText" text="09.00 – 13.00">
      <formula>NOT(ISERROR(SEARCH("09.00 – 13.00",A109)))</formula>
    </cfRule>
    <cfRule type="containsText" dxfId="33203" priority="942" operator="containsText" text="11.30 – 19.30">
      <formula>NOT(ISERROR(SEARCH("11.30 – 19.30",A109)))</formula>
    </cfRule>
    <cfRule type="containsText" dxfId="33202" priority="943" operator="containsText" text="10.30 – 19.30">
      <formula>NOT(ISERROR(SEARCH("10.30 – 19.30",A109)))</formula>
    </cfRule>
    <cfRule type="containsText" dxfId="33201" priority="944" operator="containsText" text="09.00 – 15.00">
      <formula>NOT(ISERROR(SEARCH("09.00 – 15.00",A109)))</formula>
    </cfRule>
    <cfRule type="containsText" dxfId="33200" priority="945" operator="containsText" text="12:30">
      <formula>NOT(ISERROR(SEARCH("12:30",A109)))</formula>
    </cfRule>
    <cfRule type="containsText" dxfId="33199" priority="946" operator="containsText" text="13:30">
      <formula>NOT(ISERROR(SEARCH("13:30",A109)))</formula>
    </cfRule>
    <cfRule type="containsText" dxfId="33198" priority="947" operator="containsText" text="FESTIVITÁ">
      <formula>NOT(ISERROR(SEARCH("FESTIVITÁ",A109)))</formula>
    </cfRule>
    <cfRule type="cellIs" dxfId="33197" priority="948" operator="equal">
      <formula>"DOMENICA"</formula>
    </cfRule>
  </conditionalFormatting>
  <conditionalFormatting sqref="B109:B115">
    <cfRule type="containsText" dxfId="33196" priority="915" operator="containsText" text="08.30 – 14.30">
      <formula>NOT(ISERROR(SEARCH("08.30 – 14.30",B109)))</formula>
    </cfRule>
    <cfRule type="containsText" dxfId="33195" priority="916" operator="containsText" text="09:30 – 18.30">
      <formula>NOT(ISERROR(SEARCH("09:30 – 18.30",B109)))</formula>
    </cfRule>
    <cfRule type="containsText" dxfId="33194" priority="917" operator="containsText" text="10.30 – 18.30">
      <formula>NOT(ISERROR(SEARCH("10.30 – 18.30",B109)))</formula>
    </cfRule>
    <cfRule type="containsText" dxfId="33193" priority="918" operator="containsText" text="09.30 – 18.30">
      <formula>NOT(ISERROR(SEARCH("09.30 – 18.30",B109)))</formula>
    </cfRule>
    <cfRule type="containsText" dxfId="33192" priority="919" operator="containsText" text="09.00 – 13:00">
      <formula>NOT(ISERROR(SEARCH("09.00 – 13:00",B109)))</formula>
    </cfRule>
    <cfRule type="containsText" dxfId="33191" priority="920" operator="containsText" text="08.30 – 16.30">
      <formula>NOT(ISERROR(SEARCH("08.30 – 16.30",B109)))</formula>
    </cfRule>
    <cfRule type="containsText" dxfId="33190" priority="921" operator="containsText" text="08:30 – 17.30">
      <formula>NOT(ISERROR(SEARCH("08:30 – 17.30",B109)))</formula>
    </cfRule>
    <cfRule type="containsText" dxfId="33189" priority="922" operator="containsText" text="08.30 – 17.30">
      <formula>NOT(ISERROR(SEARCH("08.30 – 17.30",B109)))</formula>
    </cfRule>
    <cfRule type="containsText" dxfId="33188" priority="923" operator="containsText" text="09.00 – 18.00">
      <formula>NOT(ISERROR(SEARCH("09.00 – 18.00",B109)))</formula>
    </cfRule>
    <cfRule type="containsText" dxfId="33187" priority="924" operator="containsText" text="09.00 – 13.00">
      <formula>NOT(ISERROR(SEARCH("09.00 – 13.00",B109)))</formula>
    </cfRule>
    <cfRule type="containsText" dxfId="33186" priority="925" operator="containsText" text="11.30 – 19.30">
      <formula>NOT(ISERROR(SEARCH("11.30 – 19.30",B109)))</formula>
    </cfRule>
    <cfRule type="containsText" dxfId="33185" priority="926" operator="containsText" text="10.30 – 19.30">
      <formula>NOT(ISERROR(SEARCH("10.30 – 19.30",B109)))</formula>
    </cfRule>
    <cfRule type="containsText" dxfId="33184" priority="927" operator="containsText" text="09.00 – 15.00">
      <formula>NOT(ISERROR(SEARCH("09.00 – 15.00",B109)))</formula>
    </cfRule>
    <cfRule type="containsText" dxfId="33183" priority="928" operator="containsText" text="12:30">
      <formula>NOT(ISERROR(SEARCH("12:30",B109)))</formula>
    </cfRule>
    <cfRule type="containsText" dxfId="33182" priority="929" operator="containsText" text="13:30">
      <formula>NOT(ISERROR(SEARCH("13:30",B109)))</formula>
    </cfRule>
    <cfRule type="containsText" dxfId="33181" priority="930" operator="containsText" text="FESTIVITÁ">
      <formula>NOT(ISERROR(SEARCH("FESTIVITÁ",B109)))</formula>
    </cfRule>
    <cfRule type="cellIs" dxfId="33180" priority="931" operator="equal">
      <formula>"DOMENICA"</formula>
    </cfRule>
  </conditionalFormatting>
  <conditionalFormatting sqref="B109:B115">
    <cfRule type="iconSet" priority="914">
      <iconSet iconSet="3Symbols2">
        <cfvo type="percent" val="0"/>
        <cfvo type="percent" val="0"/>
        <cfvo type="formula" val="TODAY()" gte="0"/>
      </iconSet>
    </cfRule>
  </conditionalFormatting>
  <conditionalFormatting sqref="A118:A124">
    <cfRule type="containsText" dxfId="33179" priority="897" operator="containsText" text="08.30 – 14.30">
      <formula>NOT(ISERROR(SEARCH("08.30 – 14.30",A118)))</formula>
    </cfRule>
    <cfRule type="containsText" dxfId="33178" priority="898" operator="containsText" text="09:30 – 18.30">
      <formula>NOT(ISERROR(SEARCH("09:30 – 18.30",A118)))</formula>
    </cfRule>
    <cfRule type="containsText" dxfId="33177" priority="899" operator="containsText" text="10.30 – 18.30">
      <formula>NOT(ISERROR(SEARCH("10.30 – 18.30",A118)))</formula>
    </cfRule>
    <cfRule type="containsText" dxfId="33176" priority="900" operator="containsText" text="09.30 – 18.30">
      <formula>NOT(ISERROR(SEARCH("09.30 – 18.30",A118)))</formula>
    </cfRule>
    <cfRule type="containsText" dxfId="33175" priority="901" operator="containsText" text="09.00 – 13:00">
      <formula>NOT(ISERROR(SEARCH("09.00 – 13:00",A118)))</formula>
    </cfRule>
    <cfRule type="containsText" dxfId="33174" priority="902" operator="containsText" text="08.30 – 16.30">
      <formula>NOT(ISERROR(SEARCH("08.30 – 16.30",A118)))</formula>
    </cfRule>
    <cfRule type="containsText" dxfId="33173" priority="903" operator="containsText" text="08:30 – 17.30">
      <formula>NOT(ISERROR(SEARCH("08:30 – 17.30",A118)))</formula>
    </cfRule>
    <cfRule type="containsText" dxfId="33172" priority="904" operator="containsText" text="08.30 – 17.30">
      <formula>NOT(ISERROR(SEARCH("08.30 – 17.30",A118)))</formula>
    </cfRule>
    <cfRule type="containsText" dxfId="33171" priority="905" operator="containsText" text="09.00 – 18.00">
      <formula>NOT(ISERROR(SEARCH("09.00 – 18.00",A118)))</formula>
    </cfRule>
    <cfRule type="containsText" dxfId="33170" priority="906" operator="containsText" text="09.00 – 13.00">
      <formula>NOT(ISERROR(SEARCH("09.00 – 13.00",A118)))</formula>
    </cfRule>
    <cfRule type="containsText" dxfId="33169" priority="907" operator="containsText" text="11.30 – 19.30">
      <formula>NOT(ISERROR(SEARCH("11.30 – 19.30",A118)))</formula>
    </cfRule>
    <cfRule type="containsText" dxfId="33168" priority="908" operator="containsText" text="10.30 – 19.30">
      <formula>NOT(ISERROR(SEARCH("10.30 – 19.30",A118)))</formula>
    </cfRule>
    <cfRule type="containsText" dxfId="33167" priority="909" operator="containsText" text="09.00 – 15.00">
      <formula>NOT(ISERROR(SEARCH("09.00 – 15.00",A118)))</formula>
    </cfRule>
    <cfRule type="containsText" dxfId="33166" priority="910" operator="containsText" text="12:30">
      <formula>NOT(ISERROR(SEARCH("12:30",A118)))</formula>
    </cfRule>
    <cfRule type="containsText" dxfId="33165" priority="911" operator="containsText" text="13:30">
      <formula>NOT(ISERROR(SEARCH("13:30",A118)))</formula>
    </cfRule>
    <cfRule type="containsText" dxfId="33164" priority="912" operator="containsText" text="FESTIVITÁ">
      <formula>NOT(ISERROR(SEARCH("FESTIVITÁ",A118)))</formula>
    </cfRule>
    <cfRule type="cellIs" dxfId="33163" priority="913" operator="equal">
      <formula>"DOMENICA"</formula>
    </cfRule>
  </conditionalFormatting>
  <conditionalFormatting sqref="B118:B124">
    <cfRule type="containsText" dxfId="33162" priority="880" operator="containsText" text="08.30 – 14.30">
      <formula>NOT(ISERROR(SEARCH("08.30 – 14.30",B118)))</formula>
    </cfRule>
    <cfRule type="containsText" dxfId="33161" priority="881" operator="containsText" text="09:30 – 18.30">
      <formula>NOT(ISERROR(SEARCH("09:30 – 18.30",B118)))</formula>
    </cfRule>
    <cfRule type="containsText" dxfId="33160" priority="882" operator="containsText" text="10.30 – 18.30">
      <formula>NOT(ISERROR(SEARCH("10.30 – 18.30",B118)))</formula>
    </cfRule>
    <cfRule type="containsText" dxfId="33159" priority="883" operator="containsText" text="09.30 – 18.30">
      <formula>NOT(ISERROR(SEARCH("09.30 – 18.30",B118)))</formula>
    </cfRule>
    <cfRule type="containsText" dxfId="33158" priority="884" operator="containsText" text="09.00 – 13:00">
      <formula>NOT(ISERROR(SEARCH("09.00 – 13:00",B118)))</formula>
    </cfRule>
    <cfRule type="containsText" dxfId="33157" priority="885" operator="containsText" text="08.30 – 16.30">
      <formula>NOT(ISERROR(SEARCH("08.30 – 16.30",B118)))</formula>
    </cfRule>
    <cfRule type="containsText" dxfId="33156" priority="886" operator="containsText" text="08:30 – 17.30">
      <formula>NOT(ISERROR(SEARCH("08:30 – 17.30",B118)))</formula>
    </cfRule>
    <cfRule type="containsText" dxfId="33155" priority="887" operator="containsText" text="08.30 – 17.30">
      <formula>NOT(ISERROR(SEARCH("08.30 – 17.30",B118)))</formula>
    </cfRule>
    <cfRule type="containsText" dxfId="33154" priority="888" operator="containsText" text="09.00 – 18.00">
      <formula>NOT(ISERROR(SEARCH("09.00 – 18.00",B118)))</formula>
    </cfRule>
    <cfRule type="containsText" dxfId="33153" priority="889" operator="containsText" text="09.00 – 13.00">
      <formula>NOT(ISERROR(SEARCH("09.00 – 13.00",B118)))</formula>
    </cfRule>
    <cfRule type="containsText" dxfId="33152" priority="890" operator="containsText" text="11.30 – 19.30">
      <formula>NOT(ISERROR(SEARCH("11.30 – 19.30",B118)))</formula>
    </cfRule>
    <cfRule type="containsText" dxfId="33151" priority="891" operator="containsText" text="10.30 – 19.30">
      <formula>NOT(ISERROR(SEARCH("10.30 – 19.30",B118)))</formula>
    </cfRule>
    <cfRule type="containsText" dxfId="33150" priority="892" operator="containsText" text="09.00 – 15.00">
      <formula>NOT(ISERROR(SEARCH("09.00 – 15.00",B118)))</formula>
    </cfRule>
    <cfRule type="containsText" dxfId="33149" priority="893" operator="containsText" text="12:30">
      <formula>NOT(ISERROR(SEARCH("12:30",B118)))</formula>
    </cfRule>
    <cfRule type="containsText" dxfId="33148" priority="894" operator="containsText" text="13:30">
      <formula>NOT(ISERROR(SEARCH("13:30",B118)))</formula>
    </cfRule>
    <cfRule type="containsText" dxfId="33147" priority="895" operator="containsText" text="FESTIVITÁ">
      <formula>NOT(ISERROR(SEARCH("FESTIVITÁ",B118)))</formula>
    </cfRule>
    <cfRule type="cellIs" dxfId="33146" priority="896" operator="equal">
      <formula>"DOMENICA"</formula>
    </cfRule>
  </conditionalFormatting>
  <conditionalFormatting sqref="B118:B124">
    <cfRule type="iconSet" priority="879">
      <iconSet iconSet="3Symbols2">
        <cfvo type="percent" val="0"/>
        <cfvo type="percent" val="0"/>
        <cfvo type="formula" val="TODAY()" gte="0"/>
      </iconSet>
    </cfRule>
  </conditionalFormatting>
  <conditionalFormatting sqref="A127:A133">
    <cfRule type="containsText" dxfId="33145" priority="862" operator="containsText" text="08.30 – 14.30">
      <formula>NOT(ISERROR(SEARCH("08.30 – 14.30",A127)))</formula>
    </cfRule>
    <cfRule type="containsText" dxfId="33144" priority="863" operator="containsText" text="09:30 – 18.30">
      <formula>NOT(ISERROR(SEARCH("09:30 – 18.30",A127)))</formula>
    </cfRule>
    <cfRule type="containsText" dxfId="33143" priority="864" operator="containsText" text="10.30 – 18.30">
      <formula>NOT(ISERROR(SEARCH("10.30 – 18.30",A127)))</formula>
    </cfRule>
    <cfRule type="containsText" dxfId="33142" priority="865" operator="containsText" text="09.30 – 18.30">
      <formula>NOT(ISERROR(SEARCH("09.30 – 18.30",A127)))</formula>
    </cfRule>
    <cfRule type="containsText" dxfId="33141" priority="866" operator="containsText" text="09.00 – 13:00">
      <formula>NOT(ISERROR(SEARCH("09.00 – 13:00",A127)))</formula>
    </cfRule>
    <cfRule type="containsText" dxfId="33140" priority="867" operator="containsText" text="08.30 – 16.30">
      <formula>NOT(ISERROR(SEARCH("08.30 – 16.30",A127)))</formula>
    </cfRule>
    <cfRule type="containsText" dxfId="33139" priority="868" operator="containsText" text="08:30 – 17.30">
      <formula>NOT(ISERROR(SEARCH("08:30 – 17.30",A127)))</formula>
    </cfRule>
    <cfRule type="containsText" dxfId="33138" priority="869" operator="containsText" text="08.30 – 17.30">
      <formula>NOT(ISERROR(SEARCH("08.30 – 17.30",A127)))</formula>
    </cfRule>
    <cfRule type="containsText" dxfId="33137" priority="870" operator="containsText" text="09.00 – 18.00">
      <formula>NOT(ISERROR(SEARCH("09.00 – 18.00",A127)))</formula>
    </cfRule>
    <cfRule type="containsText" dxfId="33136" priority="871" operator="containsText" text="09.00 – 13.00">
      <formula>NOT(ISERROR(SEARCH("09.00 – 13.00",A127)))</formula>
    </cfRule>
    <cfRule type="containsText" dxfId="33135" priority="872" operator="containsText" text="11.30 – 19.30">
      <formula>NOT(ISERROR(SEARCH("11.30 – 19.30",A127)))</formula>
    </cfRule>
    <cfRule type="containsText" dxfId="33134" priority="873" operator="containsText" text="10.30 – 19.30">
      <formula>NOT(ISERROR(SEARCH("10.30 – 19.30",A127)))</formula>
    </cfRule>
    <cfRule type="containsText" dxfId="33133" priority="874" operator="containsText" text="09.00 – 15.00">
      <formula>NOT(ISERROR(SEARCH("09.00 – 15.00",A127)))</formula>
    </cfRule>
    <cfRule type="containsText" dxfId="33132" priority="875" operator="containsText" text="12:30">
      <formula>NOT(ISERROR(SEARCH("12:30",A127)))</formula>
    </cfRule>
    <cfRule type="containsText" dxfId="33131" priority="876" operator="containsText" text="13:30">
      <formula>NOT(ISERROR(SEARCH("13:30",A127)))</formula>
    </cfRule>
    <cfRule type="containsText" dxfId="33130" priority="877" operator="containsText" text="FESTIVITÁ">
      <formula>NOT(ISERROR(SEARCH("FESTIVITÁ",A127)))</formula>
    </cfRule>
    <cfRule type="cellIs" dxfId="33129" priority="878" operator="equal">
      <formula>"DOMENICA"</formula>
    </cfRule>
  </conditionalFormatting>
  <conditionalFormatting sqref="B127:B133">
    <cfRule type="containsText" dxfId="33128" priority="845" operator="containsText" text="08.30 – 14.30">
      <formula>NOT(ISERROR(SEARCH("08.30 – 14.30",B127)))</formula>
    </cfRule>
    <cfRule type="containsText" dxfId="33127" priority="846" operator="containsText" text="09:30 – 18.30">
      <formula>NOT(ISERROR(SEARCH("09:30 – 18.30",B127)))</formula>
    </cfRule>
    <cfRule type="containsText" dxfId="33126" priority="847" operator="containsText" text="10.30 – 18.30">
      <formula>NOT(ISERROR(SEARCH("10.30 – 18.30",B127)))</formula>
    </cfRule>
    <cfRule type="containsText" dxfId="33125" priority="848" operator="containsText" text="09.30 – 18.30">
      <formula>NOT(ISERROR(SEARCH("09.30 – 18.30",B127)))</formula>
    </cfRule>
    <cfRule type="containsText" dxfId="33124" priority="849" operator="containsText" text="09.00 – 13:00">
      <formula>NOT(ISERROR(SEARCH("09.00 – 13:00",B127)))</formula>
    </cfRule>
    <cfRule type="containsText" dxfId="33123" priority="850" operator="containsText" text="08.30 – 16.30">
      <formula>NOT(ISERROR(SEARCH("08.30 – 16.30",B127)))</formula>
    </cfRule>
    <cfRule type="containsText" dxfId="33122" priority="851" operator="containsText" text="08:30 – 17.30">
      <formula>NOT(ISERROR(SEARCH("08:30 – 17.30",B127)))</formula>
    </cfRule>
    <cfRule type="containsText" dxfId="33121" priority="852" operator="containsText" text="08.30 – 17.30">
      <formula>NOT(ISERROR(SEARCH("08.30 – 17.30",B127)))</formula>
    </cfRule>
    <cfRule type="containsText" dxfId="33120" priority="853" operator="containsText" text="09.00 – 18.00">
      <formula>NOT(ISERROR(SEARCH("09.00 – 18.00",B127)))</formula>
    </cfRule>
    <cfRule type="containsText" dxfId="33119" priority="854" operator="containsText" text="09.00 – 13.00">
      <formula>NOT(ISERROR(SEARCH("09.00 – 13.00",B127)))</formula>
    </cfRule>
    <cfRule type="containsText" dxfId="33118" priority="855" operator="containsText" text="11.30 – 19.30">
      <formula>NOT(ISERROR(SEARCH("11.30 – 19.30",B127)))</formula>
    </cfRule>
    <cfRule type="containsText" dxfId="33117" priority="856" operator="containsText" text="10.30 – 19.30">
      <formula>NOT(ISERROR(SEARCH("10.30 – 19.30",B127)))</formula>
    </cfRule>
    <cfRule type="containsText" dxfId="33116" priority="857" operator="containsText" text="09.00 – 15.00">
      <formula>NOT(ISERROR(SEARCH("09.00 – 15.00",B127)))</formula>
    </cfRule>
    <cfRule type="containsText" dxfId="33115" priority="858" operator="containsText" text="12:30">
      <formula>NOT(ISERROR(SEARCH("12:30",B127)))</formula>
    </cfRule>
    <cfRule type="containsText" dxfId="33114" priority="859" operator="containsText" text="13:30">
      <formula>NOT(ISERROR(SEARCH("13:30",B127)))</formula>
    </cfRule>
    <cfRule type="containsText" dxfId="33113" priority="860" operator="containsText" text="FESTIVITÁ">
      <formula>NOT(ISERROR(SEARCH("FESTIVITÁ",B127)))</formula>
    </cfRule>
    <cfRule type="cellIs" dxfId="33112" priority="861" operator="equal">
      <formula>"DOMENICA"</formula>
    </cfRule>
  </conditionalFormatting>
  <conditionalFormatting sqref="B127:B133">
    <cfRule type="iconSet" priority="844">
      <iconSet iconSet="3Symbols2">
        <cfvo type="percent" val="0"/>
        <cfvo type="percent" val="0"/>
        <cfvo type="formula" val="TODAY()" gte="0"/>
      </iconSet>
    </cfRule>
  </conditionalFormatting>
  <conditionalFormatting sqref="A127:A133">
    <cfRule type="containsText" dxfId="33111" priority="827" operator="containsText" text="08.30 – 14.30">
      <formula>NOT(ISERROR(SEARCH("08.30 – 14.30",A127)))</formula>
    </cfRule>
    <cfRule type="containsText" dxfId="33110" priority="828" operator="containsText" text="09:30 – 18.30">
      <formula>NOT(ISERROR(SEARCH("09:30 – 18.30",A127)))</formula>
    </cfRule>
    <cfRule type="containsText" dxfId="33109" priority="829" operator="containsText" text="10.30 – 18.30">
      <formula>NOT(ISERROR(SEARCH("10.30 – 18.30",A127)))</formula>
    </cfRule>
    <cfRule type="containsText" dxfId="33108" priority="830" operator="containsText" text="09.30 – 18.30">
      <formula>NOT(ISERROR(SEARCH("09.30 – 18.30",A127)))</formula>
    </cfRule>
    <cfRule type="containsText" dxfId="33107" priority="831" operator="containsText" text="09.00 – 13:00">
      <formula>NOT(ISERROR(SEARCH("09.00 – 13:00",A127)))</formula>
    </cfRule>
    <cfRule type="containsText" dxfId="33106" priority="832" operator="containsText" text="08.30 – 16.30">
      <formula>NOT(ISERROR(SEARCH("08.30 – 16.30",A127)))</formula>
    </cfRule>
    <cfRule type="containsText" dxfId="33105" priority="833" operator="containsText" text="08:30 – 17.30">
      <formula>NOT(ISERROR(SEARCH("08:30 – 17.30",A127)))</formula>
    </cfRule>
    <cfRule type="containsText" dxfId="33104" priority="834" operator="containsText" text="08.30 – 17.30">
      <formula>NOT(ISERROR(SEARCH("08.30 – 17.30",A127)))</formula>
    </cfRule>
    <cfRule type="containsText" dxfId="33103" priority="835" operator="containsText" text="09.00 – 18.00">
      <formula>NOT(ISERROR(SEARCH("09.00 – 18.00",A127)))</formula>
    </cfRule>
    <cfRule type="containsText" dxfId="33102" priority="836" operator="containsText" text="09.00 – 13.00">
      <formula>NOT(ISERROR(SEARCH("09.00 – 13.00",A127)))</formula>
    </cfRule>
    <cfRule type="containsText" dxfId="33101" priority="837" operator="containsText" text="11.30 – 19.30">
      <formula>NOT(ISERROR(SEARCH("11.30 – 19.30",A127)))</formula>
    </cfRule>
    <cfRule type="containsText" dxfId="33100" priority="838" operator="containsText" text="10.30 – 19.30">
      <formula>NOT(ISERROR(SEARCH("10.30 – 19.30",A127)))</formula>
    </cfRule>
    <cfRule type="containsText" dxfId="33099" priority="839" operator="containsText" text="09.00 – 15.00">
      <formula>NOT(ISERROR(SEARCH("09.00 – 15.00",A127)))</formula>
    </cfRule>
    <cfRule type="containsText" dxfId="33098" priority="840" operator="containsText" text="12:30">
      <formula>NOT(ISERROR(SEARCH("12:30",A127)))</formula>
    </cfRule>
    <cfRule type="containsText" dxfId="33097" priority="841" operator="containsText" text="13:30">
      <formula>NOT(ISERROR(SEARCH("13:30",A127)))</formula>
    </cfRule>
    <cfRule type="containsText" dxfId="33096" priority="842" operator="containsText" text="FESTIVITÁ">
      <formula>NOT(ISERROR(SEARCH("FESTIVITÁ",A127)))</formula>
    </cfRule>
    <cfRule type="cellIs" dxfId="33095" priority="843" operator="equal">
      <formula>"DOMENICA"</formula>
    </cfRule>
  </conditionalFormatting>
  <conditionalFormatting sqref="B127:B133">
    <cfRule type="containsText" dxfId="33094" priority="810" operator="containsText" text="08.30 – 14.30">
      <formula>NOT(ISERROR(SEARCH("08.30 – 14.30",B127)))</formula>
    </cfRule>
    <cfRule type="containsText" dxfId="33093" priority="811" operator="containsText" text="09:30 – 18.30">
      <formula>NOT(ISERROR(SEARCH("09:30 – 18.30",B127)))</formula>
    </cfRule>
    <cfRule type="containsText" dxfId="33092" priority="812" operator="containsText" text="10.30 – 18.30">
      <formula>NOT(ISERROR(SEARCH("10.30 – 18.30",B127)))</formula>
    </cfRule>
    <cfRule type="containsText" dxfId="33091" priority="813" operator="containsText" text="09.30 – 18.30">
      <formula>NOT(ISERROR(SEARCH("09.30 – 18.30",B127)))</formula>
    </cfRule>
    <cfRule type="containsText" dxfId="33090" priority="814" operator="containsText" text="09.00 – 13:00">
      <formula>NOT(ISERROR(SEARCH("09.00 – 13:00",B127)))</formula>
    </cfRule>
    <cfRule type="containsText" dxfId="33089" priority="815" operator="containsText" text="08.30 – 16.30">
      <formula>NOT(ISERROR(SEARCH("08.30 – 16.30",B127)))</formula>
    </cfRule>
    <cfRule type="containsText" dxfId="33088" priority="816" operator="containsText" text="08:30 – 17.30">
      <formula>NOT(ISERROR(SEARCH("08:30 – 17.30",B127)))</formula>
    </cfRule>
    <cfRule type="containsText" dxfId="33087" priority="817" operator="containsText" text="08.30 – 17.30">
      <formula>NOT(ISERROR(SEARCH("08.30 – 17.30",B127)))</formula>
    </cfRule>
    <cfRule type="containsText" dxfId="33086" priority="818" operator="containsText" text="09.00 – 18.00">
      <formula>NOT(ISERROR(SEARCH("09.00 – 18.00",B127)))</formula>
    </cfRule>
    <cfRule type="containsText" dxfId="33085" priority="819" operator="containsText" text="09.00 – 13.00">
      <formula>NOT(ISERROR(SEARCH("09.00 – 13.00",B127)))</formula>
    </cfRule>
    <cfRule type="containsText" dxfId="33084" priority="820" operator="containsText" text="11.30 – 19.30">
      <formula>NOT(ISERROR(SEARCH("11.30 – 19.30",B127)))</formula>
    </cfRule>
    <cfRule type="containsText" dxfId="33083" priority="821" operator="containsText" text="10.30 – 19.30">
      <formula>NOT(ISERROR(SEARCH("10.30 – 19.30",B127)))</formula>
    </cfRule>
    <cfRule type="containsText" dxfId="33082" priority="822" operator="containsText" text="09.00 – 15.00">
      <formula>NOT(ISERROR(SEARCH("09.00 – 15.00",B127)))</formula>
    </cfRule>
    <cfRule type="containsText" dxfId="33081" priority="823" operator="containsText" text="12:30">
      <formula>NOT(ISERROR(SEARCH("12:30",B127)))</formula>
    </cfRule>
    <cfRule type="containsText" dxfId="33080" priority="824" operator="containsText" text="13:30">
      <formula>NOT(ISERROR(SEARCH("13:30",B127)))</formula>
    </cfRule>
    <cfRule type="containsText" dxfId="33079" priority="825" operator="containsText" text="FESTIVITÁ">
      <formula>NOT(ISERROR(SEARCH("FESTIVITÁ",B127)))</formula>
    </cfRule>
    <cfRule type="cellIs" dxfId="33078" priority="826" operator="equal">
      <formula>"DOMENICA"</formula>
    </cfRule>
  </conditionalFormatting>
  <conditionalFormatting sqref="B127:B133">
    <cfRule type="iconSet" priority="809">
      <iconSet iconSet="3Symbols2">
        <cfvo type="percent" val="0"/>
        <cfvo type="percent" val="0"/>
        <cfvo type="formula" val="TODAY()" gte="0"/>
      </iconSet>
    </cfRule>
  </conditionalFormatting>
  <conditionalFormatting sqref="A136:A142">
    <cfRule type="containsText" dxfId="33077" priority="792" operator="containsText" text="08.30 – 14.30">
      <formula>NOT(ISERROR(SEARCH("08.30 – 14.30",A136)))</formula>
    </cfRule>
    <cfRule type="containsText" dxfId="33076" priority="793" operator="containsText" text="09:30 – 18.30">
      <formula>NOT(ISERROR(SEARCH("09:30 – 18.30",A136)))</formula>
    </cfRule>
    <cfRule type="containsText" dxfId="33075" priority="794" operator="containsText" text="10.30 – 18.30">
      <formula>NOT(ISERROR(SEARCH("10.30 – 18.30",A136)))</formula>
    </cfRule>
    <cfRule type="containsText" dxfId="33074" priority="795" operator="containsText" text="09.30 – 18.30">
      <formula>NOT(ISERROR(SEARCH("09.30 – 18.30",A136)))</formula>
    </cfRule>
    <cfRule type="containsText" dxfId="33073" priority="796" operator="containsText" text="09.00 – 13:00">
      <formula>NOT(ISERROR(SEARCH("09.00 – 13:00",A136)))</formula>
    </cfRule>
    <cfRule type="containsText" dxfId="33072" priority="797" operator="containsText" text="08.30 – 16.30">
      <formula>NOT(ISERROR(SEARCH("08.30 – 16.30",A136)))</formula>
    </cfRule>
    <cfRule type="containsText" dxfId="33071" priority="798" operator="containsText" text="08:30 – 17.30">
      <formula>NOT(ISERROR(SEARCH("08:30 – 17.30",A136)))</formula>
    </cfRule>
    <cfRule type="containsText" dxfId="33070" priority="799" operator="containsText" text="08.30 – 17.30">
      <formula>NOT(ISERROR(SEARCH("08.30 – 17.30",A136)))</formula>
    </cfRule>
    <cfRule type="containsText" dxfId="33069" priority="800" operator="containsText" text="09.00 – 18.00">
      <formula>NOT(ISERROR(SEARCH("09.00 – 18.00",A136)))</formula>
    </cfRule>
    <cfRule type="containsText" dxfId="33068" priority="801" operator="containsText" text="09.00 – 13.00">
      <formula>NOT(ISERROR(SEARCH("09.00 – 13.00",A136)))</formula>
    </cfRule>
    <cfRule type="containsText" dxfId="33067" priority="802" operator="containsText" text="11.30 – 19.30">
      <formula>NOT(ISERROR(SEARCH("11.30 – 19.30",A136)))</formula>
    </cfRule>
    <cfRule type="containsText" dxfId="33066" priority="803" operator="containsText" text="10.30 – 19.30">
      <formula>NOT(ISERROR(SEARCH("10.30 – 19.30",A136)))</formula>
    </cfRule>
    <cfRule type="containsText" dxfId="33065" priority="804" operator="containsText" text="09.00 – 15.00">
      <formula>NOT(ISERROR(SEARCH("09.00 – 15.00",A136)))</formula>
    </cfRule>
    <cfRule type="containsText" dxfId="33064" priority="805" operator="containsText" text="12:30">
      <formula>NOT(ISERROR(SEARCH("12:30",A136)))</formula>
    </cfRule>
    <cfRule type="containsText" dxfId="33063" priority="806" operator="containsText" text="13:30">
      <formula>NOT(ISERROR(SEARCH("13:30",A136)))</formula>
    </cfRule>
    <cfRule type="containsText" dxfId="33062" priority="807" operator="containsText" text="FESTIVITÁ">
      <formula>NOT(ISERROR(SEARCH("FESTIVITÁ",A136)))</formula>
    </cfRule>
    <cfRule type="cellIs" dxfId="33061" priority="808" operator="equal">
      <formula>"DOMENICA"</formula>
    </cfRule>
  </conditionalFormatting>
  <conditionalFormatting sqref="B136:B142">
    <cfRule type="containsText" dxfId="33060" priority="775" operator="containsText" text="08.30 – 14.30">
      <formula>NOT(ISERROR(SEARCH("08.30 – 14.30",B136)))</formula>
    </cfRule>
    <cfRule type="containsText" dxfId="33059" priority="776" operator="containsText" text="09:30 – 18.30">
      <formula>NOT(ISERROR(SEARCH("09:30 – 18.30",B136)))</formula>
    </cfRule>
    <cfRule type="containsText" dxfId="33058" priority="777" operator="containsText" text="10.30 – 18.30">
      <formula>NOT(ISERROR(SEARCH("10.30 – 18.30",B136)))</formula>
    </cfRule>
    <cfRule type="containsText" dxfId="33057" priority="778" operator="containsText" text="09.30 – 18.30">
      <formula>NOT(ISERROR(SEARCH("09.30 – 18.30",B136)))</formula>
    </cfRule>
    <cfRule type="containsText" dxfId="33056" priority="779" operator="containsText" text="09.00 – 13:00">
      <formula>NOT(ISERROR(SEARCH("09.00 – 13:00",B136)))</formula>
    </cfRule>
    <cfRule type="containsText" dxfId="33055" priority="780" operator="containsText" text="08.30 – 16.30">
      <formula>NOT(ISERROR(SEARCH("08.30 – 16.30",B136)))</formula>
    </cfRule>
    <cfRule type="containsText" dxfId="33054" priority="781" operator="containsText" text="08:30 – 17.30">
      <formula>NOT(ISERROR(SEARCH("08:30 – 17.30",B136)))</formula>
    </cfRule>
    <cfRule type="containsText" dxfId="33053" priority="782" operator="containsText" text="08.30 – 17.30">
      <formula>NOT(ISERROR(SEARCH("08.30 – 17.30",B136)))</formula>
    </cfRule>
    <cfRule type="containsText" dxfId="33052" priority="783" operator="containsText" text="09.00 – 18.00">
      <formula>NOT(ISERROR(SEARCH("09.00 – 18.00",B136)))</formula>
    </cfRule>
    <cfRule type="containsText" dxfId="33051" priority="784" operator="containsText" text="09.00 – 13.00">
      <formula>NOT(ISERROR(SEARCH("09.00 – 13.00",B136)))</formula>
    </cfRule>
    <cfRule type="containsText" dxfId="33050" priority="785" operator="containsText" text="11.30 – 19.30">
      <formula>NOT(ISERROR(SEARCH("11.30 – 19.30",B136)))</formula>
    </cfRule>
    <cfRule type="containsText" dxfId="33049" priority="786" operator="containsText" text="10.30 – 19.30">
      <formula>NOT(ISERROR(SEARCH("10.30 – 19.30",B136)))</formula>
    </cfRule>
    <cfRule type="containsText" dxfId="33048" priority="787" operator="containsText" text="09.00 – 15.00">
      <formula>NOT(ISERROR(SEARCH("09.00 – 15.00",B136)))</formula>
    </cfRule>
    <cfRule type="containsText" dxfId="33047" priority="788" operator="containsText" text="12:30">
      <formula>NOT(ISERROR(SEARCH("12:30",B136)))</formula>
    </cfRule>
    <cfRule type="containsText" dxfId="33046" priority="789" operator="containsText" text="13:30">
      <formula>NOT(ISERROR(SEARCH("13:30",B136)))</formula>
    </cfRule>
    <cfRule type="containsText" dxfId="33045" priority="790" operator="containsText" text="FESTIVITÁ">
      <formula>NOT(ISERROR(SEARCH("FESTIVITÁ",B136)))</formula>
    </cfRule>
    <cfRule type="cellIs" dxfId="33044" priority="791" operator="equal">
      <formula>"DOMENICA"</formula>
    </cfRule>
  </conditionalFormatting>
  <conditionalFormatting sqref="B136:B142">
    <cfRule type="iconSet" priority="774">
      <iconSet iconSet="3Symbols2">
        <cfvo type="percent" val="0"/>
        <cfvo type="percent" val="0"/>
        <cfvo type="formula" val="TODAY()" gte="0"/>
      </iconSet>
    </cfRule>
  </conditionalFormatting>
  <conditionalFormatting sqref="P117:Q117">
    <cfRule type="cellIs" dxfId="33043" priority="765" operator="equal">
      <formula>"09.00 – 13.00"</formula>
    </cfRule>
  </conditionalFormatting>
  <conditionalFormatting sqref="P117:Q117">
    <cfRule type="cellIs" dxfId="33042" priority="766" operator="equal">
      <formula>"09.00 – 15.00"</formula>
    </cfRule>
  </conditionalFormatting>
  <conditionalFormatting sqref="P117:Q117">
    <cfRule type="cellIs" dxfId="33041" priority="767" operator="equal">
      <formula>"09.00 – 18.00"</formula>
    </cfRule>
  </conditionalFormatting>
  <conditionalFormatting sqref="P117:Q117">
    <cfRule type="cellIs" dxfId="33040" priority="768" operator="equal">
      <formula>"09.30 – 13.00"</formula>
    </cfRule>
  </conditionalFormatting>
  <conditionalFormatting sqref="P117:Q117">
    <cfRule type="cellIs" dxfId="33039" priority="769" operator="equal">
      <formula>"10.30 – 19.30"</formula>
    </cfRule>
  </conditionalFormatting>
  <conditionalFormatting sqref="P117:Q117">
    <cfRule type="cellIs" dxfId="33038" priority="770" operator="equal">
      <formula>"11.30 – 19.30"</formula>
    </cfRule>
  </conditionalFormatting>
  <conditionalFormatting sqref="P117:Q117">
    <cfRule type="cellIs" dxfId="33037" priority="771" operator="equal">
      <formula>_FV(13,"3")</formula>
    </cfRule>
  </conditionalFormatting>
  <conditionalFormatting sqref="P117:Q117">
    <cfRule type="cellIs" dxfId="33036" priority="772" operator="equal">
      <formula>_FV(13,"3")</formula>
    </cfRule>
  </conditionalFormatting>
  <conditionalFormatting sqref="P117:Q117">
    <cfRule type="cellIs" dxfId="33035" priority="773" operator="equal">
      <formula>_FV(13,"3")</formula>
    </cfRule>
  </conditionalFormatting>
  <conditionalFormatting sqref="P135:Q135">
    <cfRule type="cellIs" dxfId="33034" priority="756" operator="equal">
      <formula>"09.00 – 13.00"</formula>
    </cfRule>
  </conditionalFormatting>
  <conditionalFormatting sqref="P135:Q135">
    <cfRule type="cellIs" dxfId="33033" priority="757" operator="equal">
      <formula>"09.00 – 15.00"</formula>
    </cfRule>
  </conditionalFormatting>
  <conditionalFormatting sqref="P135:Q135">
    <cfRule type="cellIs" dxfId="33032" priority="758" operator="equal">
      <formula>"09.00 – 18.00"</formula>
    </cfRule>
  </conditionalFormatting>
  <conditionalFormatting sqref="P135:Q135">
    <cfRule type="cellIs" dxfId="33031" priority="759" operator="equal">
      <formula>"09.30 – 13.00"</formula>
    </cfRule>
  </conditionalFormatting>
  <conditionalFormatting sqref="P135:Q135">
    <cfRule type="cellIs" dxfId="33030" priority="760" operator="equal">
      <formula>"10.30 – 19.30"</formula>
    </cfRule>
  </conditionalFormatting>
  <conditionalFormatting sqref="P135:Q135">
    <cfRule type="cellIs" dxfId="33029" priority="761" operator="equal">
      <formula>"11.30 – 19.30"</formula>
    </cfRule>
  </conditionalFormatting>
  <conditionalFormatting sqref="P135:Q135">
    <cfRule type="cellIs" dxfId="33028" priority="762" operator="equal">
      <formula>_FV(13,"3")</formula>
    </cfRule>
  </conditionalFormatting>
  <conditionalFormatting sqref="P135:Q135">
    <cfRule type="cellIs" dxfId="33027" priority="763" operator="equal">
      <formula>_FV(13,"3")</formula>
    </cfRule>
  </conditionalFormatting>
  <conditionalFormatting sqref="P135:Q135">
    <cfRule type="cellIs" dxfId="33026" priority="764" operator="equal">
      <formula>_FV(13,"3")</formula>
    </cfRule>
  </conditionalFormatting>
  <conditionalFormatting sqref="Q142">
    <cfRule type="cellIs" dxfId="33025" priority="744" operator="equal">
      <formula>_FV(13,"3")</formula>
    </cfRule>
  </conditionalFormatting>
  <conditionalFormatting sqref="Q142">
    <cfRule type="cellIs" dxfId="33024" priority="745" operator="equal">
      <formula>_FV(13,"3")</formula>
    </cfRule>
  </conditionalFormatting>
  <conditionalFormatting sqref="Q142">
    <cfRule type="cellIs" dxfId="33023" priority="746" operator="equal">
      <formula>_FV(13,"3")</formula>
    </cfRule>
  </conditionalFormatting>
  <conditionalFormatting sqref="P142">
    <cfRule type="cellIs" dxfId="33022" priority="747" operator="equal">
      <formula>"09.00 – 13.00"</formula>
    </cfRule>
  </conditionalFormatting>
  <conditionalFormatting sqref="P142">
    <cfRule type="cellIs" dxfId="33021" priority="748" operator="equal">
      <formula>"09.00 – 15.00"</formula>
    </cfRule>
  </conditionalFormatting>
  <conditionalFormatting sqref="P142">
    <cfRule type="cellIs" dxfId="33020" priority="749" operator="equal">
      <formula>"09.00 – 18.00"</formula>
    </cfRule>
  </conditionalFormatting>
  <conditionalFormatting sqref="P142">
    <cfRule type="cellIs" dxfId="33019" priority="750" operator="equal">
      <formula>"09.30 – 13.00"</formula>
    </cfRule>
  </conditionalFormatting>
  <conditionalFormatting sqref="P142">
    <cfRule type="cellIs" dxfId="33018" priority="751" operator="equal">
      <formula>"10.30 – 19.30"</formula>
    </cfRule>
  </conditionalFormatting>
  <conditionalFormatting sqref="P142">
    <cfRule type="cellIs" dxfId="33017" priority="752" operator="equal">
      <formula>"11.30 – 19.30"</formula>
    </cfRule>
  </conditionalFormatting>
  <conditionalFormatting sqref="P142">
    <cfRule type="cellIs" dxfId="33016" priority="753" operator="equal">
      <formula>_FV(13,"3")</formula>
    </cfRule>
  </conditionalFormatting>
  <conditionalFormatting sqref="P142">
    <cfRule type="cellIs" dxfId="33015" priority="754" operator="equal">
      <formula>_FV(13,"3")</formula>
    </cfRule>
  </conditionalFormatting>
  <conditionalFormatting sqref="P142">
    <cfRule type="cellIs" dxfId="33014" priority="755" operator="equal">
      <formula>_FV(13,"3")</formula>
    </cfRule>
  </conditionalFormatting>
  <conditionalFormatting sqref="Q142">
    <cfRule type="cellIs" dxfId="33013" priority="738" operator="equal">
      <formula>"09.00 – 13.00"</formula>
    </cfRule>
  </conditionalFormatting>
  <conditionalFormatting sqref="Q142">
    <cfRule type="cellIs" dxfId="33012" priority="739" operator="equal">
      <formula>"09.00 – 15.00"</formula>
    </cfRule>
  </conditionalFormatting>
  <conditionalFormatting sqref="Q142">
    <cfRule type="cellIs" dxfId="33011" priority="740" operator="equal">
      <formula>"09.00 – 18.00"</formula>
    </cfRule>
  </conditionalFormatting>
  <conditionalFormatting sqref="Q142">
    <cfRule type="cellIs" dxfId="33010" priority="741" operator="equal">
      <formula>"09.30 – 13.00"</formula>
    </cfRule>
  </conditionalFormatting>
  <conditionalFormatting sqref="Q142">
    <cfRule type="cellIs" dxfId="33009" priority="742" operator="equal">
      <formula>"10.30 – 19.30"</formula>
    </cfRule>
  </conditionalFormatting>
  <conditionalFormatting sqref="Q142">
    <cfRule type="cellIs" dxfId="33008" priority="743" operator="equal">
      <formula>"11.30 – 19.30"</formula>
    </cfRule>
  </conditionalFormatting>
  <conditionalFormatting sqref="P100:P106">
    <cfRule type="containsText" dxfId="33007" priority="721" operator="containsText" text="08.30 – 14.30">
      <formula>NOT(ISERROR(SEARCH("08.30 – 14.30",P100)))</formula>
    </cfRule>
    <cfRule type="containsText" dxfId="33006" priority="722" operator="containsText" text="09:30 – 18.30">
      <formula>NOT(ISERROR(SEARCH("09:30 – 18.30",P100)))</formula>
    </cfRule>
    <cfRule type="containsText" dxfId="33005" priority="723" operator="containsText" text="10.30 – 18.30">
      <formula>NOT(ISERROR(SEARCH("10.30 – 18.30",P100)))</formula>
    </cfRule>
    <cfRule type="containsText" dxfId="33004" priority="724" operator="containsText" text="09.30 – 18.30">
      <formula>NOT(ISERROR(SEARCH("09.30 – 18.30",P100)))</formula>
    </cfRule>
    <cfRule type="containsText" dxfId="33003" priority="725" operator="containsText" text="09.00 – 13:00">
      <formula>NOT(ISERROR(SEARCH("09.00 – 13:00",P100)))</formula>
    </cfRule>
    <cfRule type="containsText" dxfId="33002" priority="726" operator="containsText" text="08.30 – 16.30">
      <formula>NOT(ISERROR(SEARCH("08.30 – 16.30",P100)))</formula>
    </cfRule>
    <cfRule type="containsText" dxfId="33001" priority="727" operator="containsText" text="08:30 – 17.30">
      <formula>NOT(ISERROR(SEARCH("08:30 – 17.30",P100)))</formula>
    </cfRule>
    <cfRule type="containsText" dxfId="33000" priority="728" operator="containsText" text="08.30 – 17.30">
      <formula>NOT(ISERROR(SEARCH("08.30 – 17.30",P100)))</formula>
    </cfRule>
    <cfRule type="containsText" dxfId="32999" priority="729" operator="containsText" text="09.00 – 18.00">
      <formula>NOT(ISERROR(SEARCH("09.00 – 18.00",P100)))</formula>
    </cfRule>
    <cfRule type="containsText" dxfId="32998" priority="730" operator="containsText" text="09.00 – 13.00">
      <formula>NOT(ISERROR(SEARCH("09.00 – 13.00",P100)))</formula>
    </cfRule>
    <cfRule type="containsText" dxfId="32997" priority="731" operator="containsText" text="11.30 – 19.30">
      <formula>NOT(ISERROR(SEARCH("11.30 – 19.30",P100)))</formula>
    </cfRule>
    <cfRule type="containsText" dxfId="32996" priority="732" operator="containsText" text="10.30 – 19.30">
      <formula>NOT(ISERROR(SEARCH("10.30 – 19.30",P100)))</formula>
    </cfRule>
    <cfRule type="containsText" dxfId="32995" priority="733" operator="containsText" text="09.00 – 15.00">
      <formula>NOT(ISERROR(SEARCH("09.00 – 15.00",P100)))</formula>
    </cfRule>
    <cfRule type="containsText" dxfId="32994" priority="734" operator="containsText" text="12:30">
      <formula>NOT(ISERROR(SEARCH("12:30",P100)))</formula>
    </cfRule>
    <cfRule type="containsText" dxfId="32993" priority="735" operator="containsText" text="13:30">
      <formula>NOT(ISERROR(SEARCH("13:30",P100)))</formula>
    </cfRule>
    <cfRule type="containsText" dxfId="32992" priority="736" operator="containsText" text="FESTIVITÁ">
      <formula>NOT(ISERROR(SEARCH("FESTIVITÁ",P100)))</formula>
    </cfRule>
    <cfRule type="cellIs" dxfId="32991" priority="737" operator="equal">
      <formula>"DOMENICA"</formula>
    </cfRule>
  </conditionalFormatting>
  <conditionalFormatting sqref="Q100:Q106">
    <cfRule type="containsText" dxfId="32990" priority="704" operator="containsText" text="08.30 – 14.30">
      <formula>NOT(ISERROR(SEARCH("08.30 – 14.30",Q100)))</formula>
    </cfRule>
    <cfRule type="containsText" dxfId="32989" priority="705" operator="containsText" text="09:30 – 18.30">
      <formula>NOT(ISERROR(SEARCH("09:30 – 18.30",Q100)))</formula>
    </cfRule>
    <cfRule type="containsText" dxfId="32988" priority="706" operator="containsText" text="10.30 – 18.30">
      <formula>NOT(ISERROR(SEARCH("10.30 – 18.30",Q100)))</formula>
    </cfRule>
    <cfRule type="containsText" dxfId="32987" priority="707" operator="containsText" text="09.30 – 18.30">
      <formula>NOT(ISERROR(SEARCH("09.30 – 18.30",Q100)))</formula>
    </cfRule>
    <cfRule type="containsText" dxfId="32986" priority="708" operator="containsText" text="09.00 – 13:00">
      <formula>NOT(ISERROR(SEARCH("09.00 – 13:00",Q100)))</formula>
    </cfRule>
    <cfRule type="containsText" dxfId="32985" priority="709" operator="containsText" text="08.30 – 16.30">
      <formula>NOT(ISERROR(SEARCH("08.30 – 16.30",Q100)))</formula>
    </cfRule>
    <cfRule type="containsText" dxfId="32984" priority="710" operator="containsText" text="08:30 – 17.30">
      <formula>NOT(ISERROR(SEARCH("08:30 – 17.30",Q100)))</formula>
    </cfRule>
    <cfRule type="containsText" dxfId="32983" priority="711" operator="containsText" text="08.30 – 17.30">
      <formula>NOT(ISERROR(SEARCH("08.30 – 17.30",Q100)))</formula>
    </cfRule>
    <cfRule type="containsText" dxfId="32982" priority="712" operator="containsText" text="09.00 – 18.00">
      <formula>NOT(ISERROR(SEARCH("09.00 – 18.00",Q100)))</formula>
    </cfRule>
    <cfRule type="containsText" dxfId="32981" priority="713" operator="containsText" text="09.00 – 13.00">
      <formula>NOT(ISERROR(SEARCH("09.00 – 13.00",Q100)))</formula>
    </cfRule>
    <cfRule type="containsText" dxfId="32980" priority="714" operator="containsText" text="11.30 – 19.30">
      <formula>NOT(ISERROR(SEARCH("11.30 – 19.30",Q100)))</formula>
    </cfRule>
    <cfRule type="containsText" dxfId="32979" priority="715" operator="containsText" text="10.30 – 19.30">
      <formula>NOT(ISERROR(SEARCH("10.30 – 19.30",Q100)))</formula>
    </cfRule>
    <cfRule type="containsText" dxfId="32978" priority="716" operator="containsText" text="09.00 – 15.00">
      <formula>NOT(ISERROR(SEARCH("09.00 – 15.00",Q100)))</formula>
    </cfRule>
    <cfRule type="containsText" dxfId="32977" priority="717" operator="containsText" text="12:30">
      <formula>NOT(ISERROR(SEARCH("12:30",Q100)))</formula>
    </cfRule>
    <cfRule type="containsText" dxfId="32976" priority="718" operator="containsText" text="13:30">
      <formula>NOT(ISERROR(SEARCH("13:30",Q100)))</formula>
    </cfRule>
    <cfRule type="containsText" dxfId="32975" priority="719" operator="containsText" text="FESTIVITÁ">
      <formula>NOT(ISERROR(SEARCH("FESTIVITÁ",Q100)))</formula>
    </cfRule>
    <cfRule type="cellIs" dxfId="32974" priority="720" operator="equal">
      <formula>"DOMENICA"</formula>
    </cfRule>
  </conditionalFormatting>
  <conditionalFormatting sqref="Q100:Q106">
    <cfRule type="iconSet" priority="703">
      <iconSet iconSet="3Symbols2">
        <cfvo type="percent" val="0"/>
        <cfvo type="percent" val="0"/>
        <cfvo type="formula" val="TODAY()" gte="0"/>
      </iconSet>
    </cfRule>
  </conditionalFormatting>
  <conditionalFormatting sqref="P109:P115">
    <cfRule type="containsText" dxfId="32973" priority="686" operator="containsText" text="08.30 – 14.30">
      <formula>NOT(ISERROR(SEARCH("08.30 – 14.30",P109)))</formula>
    </cfRule>
    <cfRule type="containsText" dxfId="32972" priority="687" operator="containsText" text="09:30 – 18.30">
      <formula>NOT(ISERROR(SEARCH("09:30 – 18.30",P109)))</formula>
    </cfRule>
    <cfRule type="containsText" dxfId="32971" priority="688" operator="containsText" text="10.30 – 18.30">
      <formula>NOT(ISERROR(SEARCH("10.30 – 18.30",P109)))</formula>
    </cfRule>
    <cfRule type="containsText" dxfId="32970" priority="689" operator="containsText" text="09.30 – 18.30">
      <formula>NOT(ISERROR(SEARCH("09.30 – 18.30",P109)))</formula>
    </cfRule>
    <cfRule type="containsText" dxfId="32969" priority="690" operator="containsText" text="09.00 – 13:00">
      <formula>NOT(ISERROR(SEARCH("09.00 – 13:00",P109)))</formula>
    </cfRule>
    <cfRule type="containsText" dxfId="32968" priority="691" operator="containsText" text="08.30 – 16.30">
      <formula>NOT(ISERROR(SEARCH("08.30 – 16.30",P109)))</formula>
    </cfRule>
    <cfRule type="containsText" dxfId="32967" priority="692" operator="containsText" text="08:30 – 17.30">
      <formula>NOT(ISERROR(SEARCH("08:30 – 17.30",P109)))</formula>
    </cfRule>
    <cfRule type="containsText" dxfId="32966" priority="693" operator="containsText" text="08.30 – 17.30">
      <formula>NOT(ISERROR(SEARCH("08.30 – 17.30",P109)))</formula>
    </cfRule>
    <cfRule type="containsText" dxfId="32965" priority="694" operator="containsText" text="09.00 – 18.00">
      <formula>NOT(ISERROR(SEARCH("09.00 – 18.00",P109)))</formula>
    </cfRule>
    <cfRule type="containsText" dxfId="32964" priority="695" operator="containsText" text="09.00 – 13.00">
      <formula>NOT(ISERROR(SEARCH("09.00 – 13.00",P109)))</formula>
    </cfRule>
    <cfRule type="containsText" dxfId="32963" priority="696" operator="containsText" text="11.30 – 19.30">
      <formula>NOT(ISERROR(SEARCH("11.30 – 19.30",P109)))</formula>
    </cfRule>
    <cfRule type="containsText" dxfId="32962" priority="697" operator="containsText" text="10.30 – 19.30">
      <formula>NOT(ISERROR(SEARCH("10.30 – 19.30",P109)))</formula>
    </cfRule>
    <cfRule type="containsText" dxfId="32961" priority="698" operator="containsText" text="09.00 – 15.00">
      <formula>NOT(ISERROR(SEARCH("09.00 – 15.00",P109)))</formula>
    </cfRule>
    <cfRule type="containsText" dxfId="32960" priority="699" operator="containsText" text="12:30">
      <formula>NOT(ISERROR(SEARCH("12:30",P109)))</formula>
    </cfRule>
    <cfRule type="containsText" dxfId="32959" priority="700" operator="containsText" text="13:30">
      <formula>NOT(ISERROR(SEARCH("13:30",P109)))</formula>
    </cfRule>
    <cfRule type="containsText" dxfId="32958" priority="701" operator="containsText" text="FESTIVITÁ">
      <formula>NOT(ISERROR(SEARCH("FESTIVITÁ",P109)))</formula>
    </cfRule>
    <cfRule type="cellIs" dxfId="32957" priority="702" operator="equal">
      <formula>"DOMENICA"</formula>
    </cfRule>
  </conditionalFormatting>
  <conditionalFormatting sqref="Q109:Q115">
    <cfRule type="containsText" dxfId="32956" priority="669" operator="containsText" text="08.30 – 14.30">
      <formula>NOT(ISERROR(SEARCH("08.30 – 14.30",Q109)))</formula>
    </cfRule>
    <cfRule type="containsText" dxfId="32955" priority="670" operator="containsText" text="09:30 – 18.30">
      <formula>NOT(ISERROR(SEARCH("09:30 – 18.30",Q109)))</formula>
    </cfRule>
    <cfRule type="containsText" dxfId="32954" priority="671" operator="containsText" text="10.30 – 18.30">
      <formula>NOT(ISERROR(SEARCH("10.30 – 18.30",Q109)))</formula>
    </cfRule>
    <cfRule type="containsText" dxfId="32953" priority="672" operator="containsText" text="09.30 – 18.30">
      <formula>NOT(ISERROR(SEARCH("09.30 – 18.30",Q109)))</formula>
    </cfRule>
    <cfRule type="containsText" dxfId="32952" priority="673" operator="containsText" text="09.00 – 13:00">
      <formula>NOT(ISERROR(SEARCH("09.00 – 13:00",Q109)))</formula>
    </cfRule>
    <cfRule type="containsText" dxfId="32951" priority="674" operator="containsText" text="08.30 – 16.30">
      <formula>NOT(ISERROR(SEARCH("08.30 – 16.30",Q109)))</formula>
    </cfRule>
    <cfRule type="containsText" dxfId="32950" priority="675" operator="containsText" text="08:30 – 17.30">
      <formula>NOT(ISERROR(SEARCH("08:30 – 17.30",Q109)))</formula>
    </cfRule>
    <cfRule type="containsText" dxfId="32949" priority="676" operator="containsText" text="08.30 – 17.30">
      <formula>NOT(ISERROR(SEARCH("08.30 – 17.30",Q109)))</formula>
    </cfRule>
    <cfRule type="containsText" dxfId="32948" priority="677" operator="containsText" text="09.00 – 18.00">
      <formula>NOT(ISERROR(SEARCH("09.00 – 18.00",Q109)))</formula>
    </cfRule>
    <cfRule type="containsText" dxfId="32947" priority="678" operator="containsText" text="09.00 – 13.00">
      <formula>NOT(ISERROR(SEARCH("09.00 – 13.00",Q109)))</formula>
    </cfRule>
    <cfRule type="containsText" dxfId="32946" priority="679" operator="containsText" text="11.30 – 19.30">
      <formula>NOT(ISERROR(SEARCH("11.30 – 19.30",Q109)))</formula>
    </cfRule>
    <cfRule type="containsText" dxfId="32945" priority="680" operator="containsText" text="10.30 – 19.30">
      <formula>NOT(ISERROR(SEARCH("10.30 – 19.30",Q109)))</formula>
    </cfRule>
    <cfRule type="containsText" dxfId="32944" priority="681" operator="containsText" text="09.00 – 15.00">
      <formula>NOT(ISERROR(SEARCH("09.00 – 15.00",Q109)))</formula>
    </cfRule>
    <cfRule type="containsText" dxfId="32943" priority="682" operator="containsText" text="12:30">
      <formula>NOT(ISERROR(SEARCH("12:30",Q109)))</formula>
    </cfRule>
    <cfRule type="containsText" dxfId="32942" priority="683" operator="containsText" text="13:30">
      <formula>NOT(ISERROR(SEARCH("13:30",Q109)))</formula>
    </cfRule>
    <cfRule type="containsText" dxfId="32941" priority="684" operator="containsText" text="FESTIVITÁ">
      <formula>NOT(ISERROR(SEARCH("FESTIVITÁ",Q109)))</formula>
    </cfRule>
    <cfRule type="cellIs" dxfId="32940" priority="685" operator="equal">
      <formula>"DOMENICA"</formula>
    </cfRule>
  </conditionalFormatting>
  <conditionalFormatting sqref="Q109:Q115">
    <cfRule type="iconSet" priority="668">
      <iconSet iconSet="3Symbols2">
        <cfvo type="percent" val="0"/>
        <cfvo type="percent" val="0"/>
        <cfvo type="formula" val="TODAY()" gte="0"/>
      </iconSet>
    </cfRule>
  </conditionalFormatting>
  <conditionalFormatting sqref="P118:P124">
    <cfRule type="containsText" dxfId="32939" priority="651" operator="containsText" text="08.30 – 14.30">
      <formula>NOT(ISERROR(SEARCH("08.30 – 14.30",P118)))</formula>
    </cfRule>
    <cfRule type="containsText" dxfId="32938" priority="652" operator="containsText" text="09:30 – 18.30">
      <formula>NOT(ISERROR(SEARCH("09:30 – 18.30",P118)))</formula>
    </cfRule>
    <cfRule type="containsText" dxfId="32937" priority="653" operator="containsText" text="10.30 – 18.30">
      <formula>NOT(ISERROR(SEARCH("10.30 – 18.30",P118)))</formula>
    </cfRule>
    <cfRule type="containsText" dxfId="32936" priority="654" operator="containsText" text="09.30 – 18.30">
      <formula>NOT(ISERROR(SEARCH("09.30 – 18.30",P118)))</formula>
    </cfRule>
    <cfRule type="containsText" dxfId="32935" priority="655" operator="containsText" text="09.00 – 13:00">
      <formula>NOT(ISERROR(SEARCH("09.00 – 13:00",P118)))</formula>
    </cfRule>
    <cfRule type="containsText" dxfId="32934" priority="656" operator="containsText" text="08.30 – 16.30">
      <formula>NOT(ISERROR(SEARCH("08.30 – 16.30",P118)))</formula>
    </cfRule>
    <cfRule type="containsText" dxfId="32933" priority="657" operator="containsText" text="08:30 – 17.30">
      <formula>NOT(ISERROR(SEARCH("08:30 – 17.30",P118)))</formula>
    </cfRule>
    <cfRule type="containsText" dxfId="32932" priority="658" operator="containsText" text="08.30 – 17.30">
      <formula>NOT(ISERROR(SEARCH("08.30 – 17.30",P118)))</formula>
    </cfRule>
    <cfRule type="containsText" dxfId="32931" priority="659" operator="containsText" text="09.00 – 18.00">
      <formula>NOT(ISERROR(SEARCH("09.00 – 18.00",P118)))</formula>
    </cfRule>
    <cfRule type="containsText" dxfId="32930" priority="660" operator="containsText" text="09.00 – 13.00">
      <formula>NOT(ISERROR(SEARCH("09.00 – 13.00",P118)))</formula>
    </cfRule>
    <cfRule type="containsText" dxfId="32929" priority="661" operator="containsText" text="11.30 – 19.30">
      <formula>NOT(ISERROR(SEARCH("11.30 – 19.30",P118)))</formula>
    </cfRule>
    <cfRule type="containsText" dxfId="32928" priority="662" operator="containsText" text="10.30 – 19.30">
      <formula>NOT(ISERROR(SEARCH("10.30 – 19.30",P118)))</formula>
    </cfRule>
    <cfRule type="containsText" dxfId="32927" priority="663" operator="containsText" text="09.00 – 15.00">
      <formula>NOT(ISERROR(SEARCH("09.00 – 15.00",P118)))</formula>
    </cfRule>
    <cfRule type="containsText" dxfId="32926" priority="664" operator="containsText" text="12:30">
      <formula>NOT(ISERROR(SEARCH("12:30",P118)))</formula>
    </cfRule>
    <cfRule type="containsText" dxfId="32925" priority="665" operator="containsText" text="13:30">
      <formula>NOT(ISERROR(SEARCH("13:30",P118)))</formula>
    </cfRule>
    <cfRule type="containsText" dxfId="32924" priority="666" operator="containsText" text="FESTIVITÁ">
      <formula>NOT(ISERROR(SEARCH("FESTIVITÁ",P118)))</formula>
    </cfRule>
    <cfRule type="cellIs" dxfId="32923" priority="667" operator="equal">
      <formula>"DOMENICA"</formula>
    </cfRule>
  </conditionalFormatting>
  <conditionalFormatting sqref="Q118:Q124">
    <cfRule type="containsText" dxfId="32922" priority="634" operator="containsText" text="08.30 – 14.30">
      <formula>NOT(ISERROR(SEARCH("08.30 – 14.30",Q118)))</formula>
    </cfRule>
    <cfRule type="containsText" dxfId="32921" priority="635" operator="containsText" text="09:30 – 18.30">
      <formula>NOT(ISERROR(SEARCH("09:30 – 18.30",Q118)))</formula>
    </cfRule>
    <cfRule type="containsText" dxfId="32920" priority="636" operator="containsText" text="10.30 – 18.30">
      <formula>NOT(ISERROR(SEARCH("10.30 – 18.30",Q118)))</formula>
    </cfRule>
    <cfRule type="containsText" dxfId="32919" priority="637" operator="containsText" text="09.30 – 18.30">
      <formula>NOT(ISERROR(SEARCH("09.30 – 18.30",Q118)))</formula>
    </cfRule>
    <cfRule type="containsText" dxfId="32918" priority="638" operator="containsText" text="09.00 – 13:00">
      <formula>NOT(ISERROR(SEARCH("09.00 – 13:00",Q118)))</formula>
    </cfRule>
    <cfRule type="containsText" dxfId="32917" priority="639" operator="containsText" text="08.30 – 16.30">
      <formula>NOT(ISERROR(SEARCH("08.30 – 16.30",Q118)))</formula>
    </cfRule>
    <cfRule type="containsText" dxfId="32916" priority="640" operator="containsText" text="08:30 – 17.30">
      <formula>NOT(ISERROR(SEARCH("08:30 – 17.30",Q118)))</formula>
    </cfRule>
    <cfRule type="containsText" dxfId="32915" priority="641" operator="containsText" text="08.30 – 17.30">
      <formula>NOT(ISERROR(SEARCH("08.30 – 17.30",Q118)))</formula>
    </cfRule>
    <cfRule type="containsText" dxfId="32914" priority="642" operator="containsText" text="09.00 – 18.00">
      <formula>NOT(ISERROR(SEARCH("09.00 – 18.00",Q118)))</formula>
    </cfRule>
    <cfRule type="containsText" dxfId="32913" priority="643" operator="containsText" text="09.00 – 13.00">
      <formula>NOT(ISERROR(SEARCH("09.00 – 13.00",Q118)))</formula>
    </cfRule>
    <cfRule type="containsText" dxfId="32912" priority="644" operator="containsText" text="11.30 – 19.30">
      <formula>NOT(ISERROR(SEARCH("11.30 – 19.30",Q118)))</formula>
    </cfRule>
    <cfRule type="containsText" dxfId="32911" priority="645" operator="containsText" text="10.30 – 19.30">
      <formula>NOT(ISERROR(SEARCH("10.30 – 19.30",Q118)))</formula>
    </cfRule>
    <cfRule type="containsText" dxfId="32910" priority="646" operator="containsText" text="09.00 – 15.00">
      <formula>NOT(ISERROR(SEARCH("09.00 – 15.00",Q118)))</formula>
    </cfRule>
    <cfRule type="containsText" dxfId="32909" priority="647" operator="containsText" text="12:30">
      <formula>NOT(ISERROR(SEARCH("12:30",Q118)))</formula>
    </cfRule>
    <cfRule type="containsText" dxfId="32908" priority="648" operator="containsText" text="13:30">
      <formula>NOT(ISERROR(SEARCH("13:30",Q118)))</formula>
    </cfRule>
    <cfRule type="containsText" dxfId="32907" priority="649" operator="containsText" text="FESTIVITÁ">
      <formula>NOT(ISERROR(SEARCH("FESTIVITÁ",Q118)))</formula>
    </cfRule>
    <cfRule type="cellIs" dxfId="32906" priority="650" operator="equal">
      <formula>"DOMENICA"</formula>
    </cfRule>
  </conditionalFormatting>
  <conditionalFormatting sqref="Q118:Q124">
    <cfRule type="iconSet" priority="633">
      <iconSet iconSet="3Symbols2">
        <cfvo type="percent" val="0"/>
        <cfvo type="percent" val="0"/>
        <cfvo type="formula" val="TODAY()" gte="0"/>
      </iconSet>
    </cfRule>
  </conditionalFormatting>
  <conditionalFormatting sqref="P127:P133">
    <cfRule type="containsText" dxfId="32905" priority="616" operator="containsText" text="08.30 – 14.30">
      <formula>NOT(ISERROR(SEARCH("08.30 – 14.30",P127)))</formula>
    </cfRule>
    <cfRule type="containsText" dxfId="32904" priority="617" operator="containsText" text="09:30 – 18.30">
      <formula>NOT(ISERROR(SEARCH("09:30 – 18.30",P127)))</formula>
    </cfRule>
    <cfRule type="containsText" dxfId="32903" priority="618" operator="containsText" text="10.30 – 18.30">
      <formula>NOT(ISERROR(SEARCH("10.30 – 18.30",P127)))</formula>
    </cfRule>
    <cfRule type="containsText" dxfId="32902" priority="619" operator="containsText" text="09.30 – 18.30">
      <formula>NOT(ISERROR(SEARCH("09.30 – 18.30",P127)))</formula>
    </cfRule>
    <cfRule type="containsText" dxfId="32901" priority="620" operator="containsText" text="09.00 – 13:00">
      <formula>NOT(ISERROR(SEARCH("09.00 – 13:00",P127)))</formula>
    </cfRule>
    <cfRule type="containsText" dxfId="32900" priority="621" operator="containsText" text="08.30 – 16.30">
      <formula>NOT(ISERROR(SEARCH("08.30 – 16.30",P127)))</formula>
    </cfRule>
    <cfRule type="containsText" dxfId="32899" priority="622" operator="containsText" text="08:30 – 17.30">
      <formula>NOT(ISERROR(SEARCH("08:30 – 17.30",P127)))</formula>
    </cfRule>
    <cfRule type="containsText" dxfId="32898" priority="623" operator="containsText" text="08.30 – 17.30">
      <formula>NOT(ISERROR(SEARCH("08.30 – 17.30",P127)))</formula>
    </cfRule>
    <cfRule type="containsText" dxfId="32897" priority="624" operator="containsText" text="09.00 – 18.00">
      <formula>NOT(ISERROR(SEARCH("09.00 – 18.00",P127)))</formula>
    </cfRule>
    <cfRule type="containsText" dxfId="32896" priority="625" operator="containsText" text="09.00 – 13.00">
      <formula>NOT(ISERROR(SEARCH("09.00 – 13.00",P127)))</formula>
    </cfRule>
    <cfRule type="containsText" dxfId="32895" priority="626" operator="containsText" text="11.30 – 19.30">
      <formula>NOT(ISERROR(SEARCH("11.30 – 19.30",P127)))</formula>
    </cfRule>
    <cfRule type="containsText" dxfId="32894" priority="627" operator="containsText" text="10.30 – 19.30">
      <formula>NOT(ISERROR(SEARCH("10.30 – 19.30",P127)))</formula>
    </cfRule>
    <cfRule type="containsText" dxfId="32893" priority="628" operator="containsText" text="09.00 – 15.00">
      <formula>NOT(ISERROR(SEARCH("09.00 – 15.00",P127)))</formula>
    </cfRule>
    <cfRule type="containsText" dxfId="32892" priority="629" operator="containsText" text="12:30">
      <formula>NOT(ISERROR(SEARCH("12:30",P127)))</formula>
    </cfRule>
    <cfRule type="containsText" dxfId="32891" priority="630" operator="containsText" text="13:30">
      <formula>NOT(ISERROR(SEARCH("13:30",P127)))</formula>
    </cfRule>
    <cfRule type="containsText" dxfId="32890" priority="631" operator="containsText" text="FESTIVITÁ">
      <formula>NOT(ISERROR(SEARCH("FESTIVITÁ",P127)))</formula>
    </cfRule>
    <cfRule type="cellIs" dxfId="32889" priority="632" operator="equal">
      <formula>"DOMENICA"</formula>
    </cfRule>
  </conditionalFormatting>
  <conditionalFormatting sqref="Q127:Q133">
    <cfRule type="containsText" dxfId="32888" priority="599" operator="containsText" text="08.30 – 14.30">
      <formula>NOT(ISERROR(SEARCH("08.30 – 14.30",Q127)))</formula>
    </cfRule>
    <cfRule type="containsText" dxfId="32887" priority="600" operator="containsText" text="09:30 – 18.30">
      <formula>NOT(ISERROR(SEARCH("09:30 – 18.30",Q127)))</formula>
    </cfRule>
    <cfRule type="containsText" dxfId="32886" priority="601" operator="containsText" text="10.30 – 18.30">
      <formula>NOT(ISERROR(SEARCH("10.30 – 18.30",Q127)))</formula>
    </cfRule>
    <cfRule type="containsText" dxfId="32885" priority="602" operator="containsText" text="09.30 – 18.30">
      <formula>NOT(ISERROR(SEARCH("09.30 – 18.30",Q127)))</formula>
    </cfRule>
    <cfRule type="containsText" dxfId="32884" priority="603" operator="containsText" text="09.00 – 13:00">
      <formula>NOT(ISERROR(SEARCH("09.00 – 13:00",Q127)))</formula>
    </cfRule>
    <cfRule type="containsText" dxfId="32883" priority="604" operator="containsText" text="08.30 – 16.30">
      <formula>NOT(ISERROR(SEARCH("08.30 – 16.30",Q127)))</formula>
    </cfRule>
    <cfRule type="containsText" dxfId="32882" priority="605" operator="containsText" text="08:30 – 17.30">
      <formula>NOT(ISERROR(SEARCH("08:30 – 17.30",Q127)))</formula>
    </cfRule>
    <cfRule type="containsText" dxfId="32881" priority="606" operator="containsText" text="08.30 – 17.30">
      <formula>NOT(ISERROR(SEARCH("08.30 – 17.30",Q127)))</formula>
    </cfRule>
    <cfRule type="containsText" dxfId="32880" priority="607" operator="containsText" text="09.00 – 18.00">
      <formula>NOT(ISERROR(SEARCH("09.00 – 18.00",Q127)))</formula>
    </cfRule>
    <cfRule type="containsText" dxfId="32879" priority="608" operator="containsText" text="09.00 – 13.00">
      <formula>NOT(ISERROR(SEARCH("09.00 – 13.00",Q127)))</formula>
    </cfRule>
    <cfRule type="containsText" dxfId="32878" priority="609" operator="containsText" text="11.30 – 19.30">
      <formula>NOT(ISERROR(SEARCH("11.30 – 19.30",Q127)))</formula>
    </cfRule>
    <cfRule type="containsText" dxfId="32877" priority="610" operator="containsText" text="10.30 – 19.30">
      <formula>NOT(ISERROR(SEARCH("10.30 – 19.30",Q127)))</formula>
    </cfRule>
    <cfRule type="containsText" dxfId="32876" priority="611" operator="containsText" text="09.00 – 15.00">
      <formula>NOT(ISERROR(SEARCH("09.00 – 15.00",Q127)))</formula>
    </cfRule>
    <cfRule type="containsText" dxfId="32875" priority="612" operator="containsText" text="12:30">
      <formula>NOT(ISERROR(SEARCH("12:30",Q127)))</formula>
    </cfRule>
    <cfRule type="containsText" dxfId="32874" priority="613" operator="containsText" text="13:30">
      <formula>NOT(ISERROR(SEARCH("13:30",Q127)))</formula>
    </cfRule>
    <cfRule type="containsText" dxfId="32873" priority="614" operator="containsText" text="FESTIVITÁ">
      <formula>NOT(ISERROR(SEARCH("FESTIVITÁ",Q127)))</formula>
    </cfRule>
    <cfRule type="cellIs" dxfId="32872" priority="615" operator="equal">
      <formula>"DOMENICA"</formula>
    </cfRule>
  </conditionalFormatting>
  <conditionalFormatting sqref="Q127:Q133">
    <cfRule type="iconSet" priority="598">
      <iconSet iconSet="3Symbols2">
        <cfvo type="percent" val="0"/>
        <cfvo type="percent" val="0"/>
        <cfvo type="formula" val="TODAY()" gte="0"/>
      </iconSet>
    </cfRule>
  </conditionalFormatting>
  <conditionalFormatting sqref="P127:P133">
    <cfRule type="containsText" dxfId="32871" priority="581" operator="containsText" text="08.30 – 14.30">
      <formula>NOT(ISERROR(SEARCH("08.30 – 14.30",P127)))</formula>
    </cfRule>
    <cfRule type="containsText" dxfId="32870" priority="582" operator="containsText" text="09:30 – 18.30">
      <formula>NOT(ISERROR(SEARCH("09:30 – 18.30",P127)))</formula>
    </cfRule>
    <cfRule type="containsText" dxfId="32869" priority="583" operator="containsText" text="10.30 – 18.30">
      <formula>NOT(ISERROR(SEARCH("10.30 – 18.30",P127)))</formula>
    </cfRule>
    <cfRule type="containsText" dxfId="32868" priority="584" operator="containsText" text="09.30 – 18.30">
      <formula>NOT(ISERROR(SEARCH("09.30 – 18.30",P127)))</formula>
    </cfRule>
    <cfRule type="containsText" dxfId="32867" priority="585" operator="containsText" text="09.00 – 13:00">
      <formula>NOT(ISERROR(SEARCH("09.00 – 13:00",P127)))</formula>
    </cfRule>
    <cfRule type="containsText" dxfId="32866" priority="586" operator="containsText" text="08.30 – 16.30">
      <formula>NOT(ISERROR(SEARCH("08.30 – 16.30",P127)))</formula>
    </cfRule>
    <cfRule type="containsText" dxfId="32865" priority="587" operator="containsText" text="08:30 – 17.30">
      <formula>NOT(ISERROR(SEARCH("08:30 – 17.30",P127)))</formula>
    </cfRule>
    <cfRule type="containsText" dxfId="32864" priority="588" operator="containsText" text="08.30 – 17.30">
      <formula>NOT(ISERROR(SEARCH("08.30 – 17.30",P127)))</formula>
    </cfRule>
    <cfRule type="containsText" dxfId="32863" priority="589" operator="containsText" text="09.00 – 18.00">
      <formula>NOT(ISERROR(SEARCH("09.00 – 18.00",P127)))</formula>
    </cfRule>
    <cfRule type="containsText" dxfId="32862" priority="590" operator="containsText" text="09.00 – 13.00">
      <formula>NOT(ISERROR(SEARCH("09.00 – 13.00",P127)))</formula>
    </cfRule>
    <cfRule type="containsText" dxfId="32861" priority="591" operator="containsText" text="11.30 – 19.30">
      <formula>NOT(ISERROR(SEARCH("11.30 – 19.30",P127)))</formula>
    </cfRule>
    <cfRule type="containsText" dxfId="32860" priority="592" operator="containsText" text="10.30 – 19.30">
      <formula>NOT(ISERROR(SEARCH("10.30 – 19.30",P127)))</formula>
    </cfRule>
    <cfRule type="containsText" dxfId="32859" priority="593" operator="containsText" text="09.00 – 15.00">
      <formula>NOT(ISERROR(SEARCH("09.00 – 15.00",P127)))</formula>
    </cfRule>
    <cfRule type="containsText" dxfId="32858" priority="594" operator="containsText" text="12:30">
      <formula>NOT(ISERROR(SEARCH("12:30",P127)))</formula>
    </cfRule>
    <cfRule type="containsText" dxfId="32857" priority="595" operator="containsText" text="13:30">
      <formula>NOT(ISERROR(SEARCH("13:30",P127)))</formula>
    </cfRule>
    <cfRule type="containsText" dxfId="32856" priority="596" operator="containsText" text="FESTIVITÁ">
      <formula>NOT(ISERROR(SEARCH("FESTIVITÁ",P127)))</formula>
    </cfRule>
    <cfRule type="cellIs" dxfId="32855" priority="597" operator="equal">
      <formula>"DOMENICA"</formula>
    </cfRule>
  </conditionalFormatting>
  <conditionalFormatting sqref="Q127:Q133">
    <cfRule type="containsText" dxfId="32854" priority="564" operator="containsText" text="08.30 – 14.30">
      <formula>NOT(ISERROR(SEARCH("08.30 – 14.30",Q127)))</formula>
    </cfRule>
    <cfRule type="containsText" dxfId="32853" priority="565" operator="containsText" text="09:30 – 18.30">
      <formula>NOT(ISERROR(SEARCH("09:30 – 18.30",Q127)))</formula>
    </cfRule>
    <cfRule type="containsText" dxfId="32852" priority="566" operator="containsText" text="10.30 – 18.30">
      <formula>NOT(ISERROR(SEARCH("10.30 – 18.30",Q127)))</formula>
    </cfRule>
    <cfRule type="containsText" dxfId="32851" priority="567" operator="containsText" text="09.30 – 18.30">
      <formula>NOT(ISERROR(SEARCH("09.30 – 18.30",Q127)))</formula>
    </cfRule>
    <cfRule type="containsText" dxfId="32850" priority="568" operator="containsText" text="09.00 – 13:00">
      <formula>NOT(ISERROR(SEARCH("09.00 – 13:00",Q127)))</formula>
    </cfRule>
    <cfRule type="containsText" dxfId="32849" priority="569" operator="containsText" text="08.30 – 16.30">
      <formula>NOT(ISERROR(SEARCH("08.30 – 16.30",Q127)))</formula>
    </cfRule>
    <cfRule type="containsText" dxfId="32848" priority="570" operator="containsText" text="08:30 – 17.30">
      <formula>NOT(ISERROR(SEARCH("08:30 – 17.30",Q127)))</formula>
    </cfRule>
    <cfRule type="containsText" dxfId="32847" priority="571" operator="containsText" text="08.30 – 17.30">
      <formula>NOT(ISERROR(SEARCH("08.30 – 17.30",Q127)))</formula>
    </cfRule>
    <cfRule type="containsText" dxfId="32846" priority="572" operator="containsText" text="09.00 – 18.00">
      <formula>NOT(ISERROR(SEARCH("09.00 – 18.00",Q127)))</formula>
    </cfRule>
    <cfRule type="containsText" dxfId="32845" priority="573" operator="containsText" text="09.00 – 13.00">
      <formula>NOT(ISERROR(SEARCH("09.00 – 13.00",Q127)))</formula>
    </cfRule>
    <cfRule type="containsText" dxfId="32844" priority="574" operator="containsText" text="11.30 – 19.30">
      <formula>NOT(ISERROR(SEARCH("11.30 – 19.30",Q127)))</formula>
    </cfRule>
    <cfRule type="containsText" dxfId="32843" priority="575" operator="containsText" text="10.30 – 19.30">
      <formula>NOT(ISERROR(SEARCH("10.30 – 19.30",Q127)))</formula>
    </cfRule>
    <cfRule type="containsText" dxfId="32842" priority="576" operator="containsText" text="09.00 – 15.00">
      <formula>NOT(ISERROR(SEARCH("09.00 – 15.00",Q127)))</formula>
    </cfRule>
    <cfRule type="containsText" dxfId="32841" priority="577" operator="containsText" text="12:30">
      <formula>NOT(ISERROR(SEARCH("12:30",Q127)))</formula>
    </cfRule>
    <cfRule type="containsText" dxfId="32840" priority="578" operator="containsText" text="13:30">
      <formula>NOT(ISERROR(SEARCH("13:30",Q127)))</formula>
    </cfRule>
    <cfRule type="containsText" dxfId="32839" priority="579" operator="containsText" text="FESTIVITÁ">
      <formula>NOT(ISERROR(SEARCH("FESTIVITÁ",Q127)))</formula>
    </cfRule>
    <cfRule type="cellIs" dxfId="32838" priority="580" operator="equal">
      <formula>"DOMENICA"</formula>
    </cfRule>
  </conditionalFormatting>
  <conditionalFormatting sqref="Q127:Q133">
    <cfRule type="iconSet" priority="563">
      <iconSet iconSet="3Symbols2">
        <cfvo type="percent" val="0"/>
        <cfvo type="percent" val="0"/>
        <cfvo type="formula" val="TODAY()" gte="0"/>
      </iconSet>
    </cfRule>
  </conditionalFormatting>
  <conditionalFormatting sqref="P136:P142">
    <cfRule type="containsText" dxfId="32837" priority="546" operator="containsText" text="08.30 – 14.30">
      <formula>NOT(ISERROR(SEARCH("08.30 – 14.30",P136)))</formula>
    </cfRule>
    <cfRule type="containsText" dxfId="32836" priority="547" operator="containsText" text="09:30 – 18.30">
      <formula>NOT(ISERROR(SEARCH("09:30 – 18.30",P136)))</formula>
    </cfRule>
    <cfRule type="containsText" dxfId="32835" priority="548" operator="containsText" text="10.30 – 18.30">
      <formula>NOT(ISERROR(SEARCH("10.30 – 18.30",P136)))</formula>
    </cfRule>
    <cfRule type="containsText" dxfId="32834" priority="549" operator="containsText" text="09.30 – 18.30">
      <formula>NOT(ISERROR(SEARCH("09.30 – 18.30",P136)))</formula>
    </cfRule>
    <cfRule type="containsText" dxfId="32833" priority="550" operator="containsText" text="09.00 – 13:00">
      <formula>NOT(ISERROR(SEARCH("09.00 – 13:00",P136)))</formula>
    </cfRule>
    <cfRule type="containsText" dxfId="32832" priority="551" operator="containsText" text="08.30 – 16.30">
      <formula>NOT(ISERROR(SEARCH("08.30 – 16.30",P136)))</formula>
    </cfRule>
    <cfRule type="containsText" dxfId="32831" priority="552" operator="containsText" text="08:30 – 17.30">
      <formula>NOT(ISERROR(SEARCH("08:30 – 17.30",P136)))</formula>
    </cfRule>
    <cfRule type="containsText" dxfId="32830" priority="553" operator="containsText" text="08.30 – 17.30">
      <formula>NOT(ISERROR(SEARCH("08.30 – 17.30",P136)))</formula>
    </cfRule>
    <cfRule type="containsText" dxfId="32829" priority="554" operator="containsText" text="09.00 – 18.00">
      <formula>NOT(ISERROR(SEARCH("09.00 – 18.00",P136)))</formula>
    </cfRule>
    <cfRule type="containsText" dxfId="32828" priority="555" operator="containsText" text="09.00 – 13.00">
      <formula>NOT(ISERROR(SEARCH("09.00 – 13.00",P136)))</formula>
    </cfRule>
    <cfRule type="containsText" dxfId="32827" priority="556" operator="containsText" text="11.30 – 19.30">
      <formula>NOT(ISERROR(SEARCH("11.30 – 19.30",P136)))</formula>
    </cfRule>
    <cfRule type="containsText" dxfId="32826" priority="557" operator="containsText" text="10.30 – 19.30">
      <formula>NOT(ISERROR(SEARCH("10.30 – 19.30",P136)))</formula>
    </cfRule>
    <cfRule type="containsText" dxfId="32825" priority="558" operator="containsText" text="09.00 – 15.00">
      <formula>NOT(ISERROR(SEARCH("09.00 – 15.00",P136)))</formula>
    </cfRule>
    <cfRule type="containsText" dxfId="32824" priority="559" operator="containsText" text="12:30">
      <formula>NOT(ISERROR(SEARCH("12:30",P136)))</formula>
    </cfRule>
    <cfRule type="containsText" dxfId="32823" priority="560" operator="containsText" text="13:30">
      <formula>NOT(ISERROR(SEARCH("13:30",P136)))</formula>
    </cfRule>
    <cfRule type="containsText" dxfId="32822" priority="561" operator="containsText" text="FESTIVITÁ">
      <formula>NOT(ISERROR(SEARCH("FESTIVITÁ",P136)))</formula>
    </cfRule>
    <cfRule type="cellIs" dxfId="32821" priority="562" operator="equal">
      <formula>"DOMENICA"</formula>
    </cfRule>
  </conditionalFormatting>
  <conditionalFormatting sqref="Q136:Q142">
    <cfRule type="containsText" dxfId="32820" priority="529" operator="containsText" text="08.30 – 14.30">
      <formula>NOT(ISERROR(SEARCH("08.30 – 14.30",Q136)))</formula>
    </cfRule>
    <cfRule type="containsText" dxfId="32819" priority="530" operator="containsText" text="09:30 – 18.30">
      <formula>NOT(ISERROR(SEARCH("09:30 – 18.30",Q136)))</formula>
    </cfRule>
    <cfRule type="containsText" dxfId="32818" priority="531" operator="containsText" text="10.30 – 18.30">
      <formula>NOT(ISERROR(SEARCH("10.30 – 18.30",Q136)))</formula>
    </cfRule>
    <cfRule type="containsText" dxfId="32817" priority="532" operator="containsText" text="09.30 – 18.30">
      <formula>NOT(ISERROR(SEARCH("09.30 – 18.30",Q136)))</formula>
    </cfRule>
    <cfRule type="containsText" dxfId="32816" priority="533" operator="containsText" text="09.00 – 13:00">
      <formula>NOT(ISERROR(SEARCH("09.00 – 13:00",Q136)))</formula>
    </cfRule>
    <cfRule type="containsText" dxfId="32815" priority="534" operator="containsText" text="08.30 – 16.30">
      <formula>NOT(ISERROR(SEARCH("08.30 – 16.30",Q136)))</formula>
    </cfRule>
    <cfRule type="containsText" dxfId="32814" priority="535" operator="containsText" text="08:30 – 17.30">
      <formula>NOT(ISERROR(SEARCH("08:30 – 17.30",Q136)))</formula>
    </cfRule>
    <cfRule type="containsText" dxfId="32813" priority="536" operator="containsText" text="08.30 – 17.30">
      <formula>NOT(ISERROR(SEARCH("08.30 – 17.30",Q136)))</formula>
    </cfRule>
    <cfRule type="containsText" dxfId="32812" priority="537" operator="containsText" text="09.00 – 18.00">
      <formula>NOT(ISERROR(SEARCH("09.00 – 18.00",Q136)))</formula>
    </cfRule>
    <cfRule type="containsText" dxfId="32811" priority="538" operator="containsText" text="09.00 – 13.00">
      <formula>NOT(ISERROR(SEARCH("09.00 – 13.00",Q136)))</formula>
    </cfRule>
    <cfRule type="containsText" dxfId="32810" priority="539" operator="containsText" text="11.30 – 19.30">
      <formula>NOT(ISERROR(SEARCH("11.30 – 19.30",Q136)))</formula>
    </cfRule>
    <cfRule type="containsText" dxfId="32809" priority="540" operator="containsText" text="10.30 – 19.30">
      <formula>NOT(ISERROR(SEARCH("10.30 – 19.30",Q136)))</formula>
    </cfRule>
    <cfRule type="containsText" dxfId="32808" priority="541" operator="containsText" text="09.00 – 15.00">
      <formula>NOT(ISERROR(SEARCH("09.00 – 15.00",Q136)))</formula>
    </cfRule>
    <cfRule type="containsText" dxfId="32807" priority="542" operator="containsText" text="12:30">
      <formula>NOT(ISERROR(SEARCH("12:30",Q136)))</formula>
    </cfRule>
    <cfRule type="containsText" dxfId="32806" priority="543" operator="containsText" text="13:30">
      <formula>NOT(ISERROR(SEARCH("13:30",Q136)))</formula>
    </cfRule>
    <cfRule type="containsText" dxfId="32805" priority="544" operator="containsText" text="FESTIVITÁ">
      <formula>NOT(ISERROR(SEARCH("FESTIVITÁ",Q136)))</formula>
    </cfRule>
    <cfRule type="cellIs" dxfId="32804" priority="545" operator="equal">
      <formula>"DOMENICA"</formula>
    </cfRule>
  </conditionalFormatting>
  <conditionalFormatting sqref="Q136:Q142">
    <cfRule type="iconSet" priority="528">
      <iconSet iconSet="3Symbols2">
        <cfvo type="percent" val="0"/>
        <cfvo type="percent" val="0"/>
        <cfvo type="formula" val="TODAY()" gte="0"/>
      </iconSet>
    </cfRule>
  </conditionalFormatting>
  <conditionalFormatting sqref="P71:Q71">
    <cfRule type="cellIs" dxfId="32803" priority="519" operator="equal">
      <formula>"09.00 – 13.00"</formula>
    </cfRule>
  </conditionalFormatting>
  <conditionalFormatting sqref="P71:Q71">
    <cfRule type="cellIs" dxfId="32802" priority="520" operator="equal">
      <formula>"09.00 – 15.00"</formula>
    </cfRule>
  </conditionalFormatting>
  <conditionalFormatting sqref="P71:Q71">
    <cfRule type="cellIs" dxfId="32801" priority="521" operator="equal">
      <formula>"09.00 – 18.00"</formula>
    </cfRule>
  </conditionalFormatting>
  <conditionalFormatting sqref="P71:Q71">
    <cfRule type="cellIs" dxfId="32800" priority="522" operator="equal">
      <formula>"09.30 – 13.00"</formula>
    </cfRule>
  </conditionalFormatting>
  <conditionalFormatting sqref="P71:Q71">
    <cfRule type="cellIs" dxfId="32799" priority="523" operator="equal">
      <formula>"10.30 – 19.30"</formula>
    </cfRule>
  </conditionalFormatting>
  <conditionalFormatting sqref="P71:Q71">
    <cfRule type="cellIs" dxfId="32798" priority="524" operator="equal">
      <formula>"11.30 – 19.30"</formula>
    </cfRule>
  </conditionalFormatting>
  <conditionalFormatting sqref="P71:Q71">
    <cfRule type="cellIs" dxfId="32797" priority="525" operator="equal">
      <formula>_FV(13,"3")</formula>
    </cfRule>
  </conditionalFormatting>
  <conditionalFormatting sqref="P71:Q71">
    <cfRule type="cellIs" dxfId="32796" priority="526" operator="equal">
      <formula>_FV(13,"3")</formula>
    </cfRule>
  </conditionalFormatting>
  <conditionalFormatting sqref="P71:Q71">
    <cfRule type="cellIs" dxfId="32795" priority="527" operator="equal">
      <formula>_FV(13,"3")</formula>
    </cfRule>
  </conditionalFormatting>
  <conditionalFormatting sqref="P89:Q89">
    <cfRule type="cellIs" dxfId="32794" priority="510" operator="equal">
      <formula>"09.00 – 13.00"</formula>
    </cfRule>
  </conditionalFormatting>
  <conditionalFormatting sqref="P89:Q89">
    <cfRule type="cellIs" dxfId="32793" priority="511" operator="equal">
      <formula>"09.00 – 15.00"</formula>
    </cfRule>
  </conditionalFormatting>
  <conditionalFormatting sqref="P89:Q89">
    <cfRule type="cellIs" dxfId="32792" priority="512" operator="equal">
      <formula>"09.00 – 18.00"</formula>
    </cfRule>
  </conditionalFormatting>
  <conditionalFormatting sqref="P89:Q89">
    <cfRule type="cellIs" dxfId="32791" priority="513" operator="equal">
      <formula>"09.30 – 13.00"</formula>
    </cfRule>
  </conditionalFormatting>
  <conditionalFormatting sqref="P89:Q89">
    <cfRule type="cellIs" dxfId="32790" priority="514" operator="equal">
      <formula>"10.30 – 19.30"</formula>
    </cfRule>
  </conditionalFormatting>
  <conditionalFormatting sqref="P89:Q89">
    <cfRule type="cellIs" dxfId="32789" priority="515" operator="equal">
      <formula>"11.30 – 19.30"</formula>
    </cfRule>
  </conditionalFormatting>
  <conditionalFormatting sqref="P89:Q89">
    <cfRule type="cellIs" dxfId="32788" priority="516" operator="equal">
      <formula>_FV(13,"3")</formula>
    </cfRule>
  </conditionalFormatting>
  <conditionalFormatting sqref="P89:Q89">
    <cfRule type="cellIs" dxfId="32787" priority="517" operator="equal">
      <formula>_FV(13,"3")</formula>
    </cfRule>
  </conditionalFormatting>
  <conditionalFormatting sqref="P89:Q89">
    <cfRule type="cellIs" dxfId="32786" priority="518" operator="equal">
      <formula>_FV(13,"3")</formula>
    </cfRule>
  </conditionalFormatting>
  <conditionalFormatting sqref="Q96">
    <cfRule type="cellIs" dxfId="32785" priority="498" operator="equal">
      <formula>_FV(13,"3")</formula>
    </cfRule>
  </conditionalFormatting>
  <conditionalFormatting sqref="Q96">
    <cfRule type="cellIs" dxfId="32784" priority="499" operator="equal">
      <formula>_FV(13,"3")</formula>
    </cfRule>
  </conditionalFormatting>
  <conditionalFormatting sqref="Q96">
    <cfRule type="cellIs" dxfId="32783" priority="500" operator="equal">
      <formula>_FV(13,"3")</formula>
    </cfRule>
  </conditionalFormatting>
  <conditionalFormatting sqref="P96">
    <cfRule type="cellIs" dxfId="32782" priority="501" operator="equal">
      <formula>"09.00 – 13.00"</formula>
    </cfRule>
  </conditionalFormatting>
  <conditionalFormatting sqref="P96">
    <cfRule type="cellIs" dxfId="32781" priority="502" operator="equal">
      <formula>"09.00 – 15.00"</formula>
    </cfRule>
  </conditionalFormatting>
  <conditionalFormatting sqref="P96">
    <cfRule type="cellIs" dxfId="32780" priority="503" operator="equal">
      <formula>"09.00 – 18.00"</formula>
    </cfRule>
  </conditionalFormatting>
  <conditionalFormatting sqref="P96">
    <cfRule type="cellIs" dxfId="32779" priority="504" operator="equal">
      <formula>"09.30 – 13.00"</formula>
    </cfRule>
  </conditionalFormatting>
  <conditionalFormatting sqref="P96">
    <cfRule type="cellIs" dxfId="32778" priority="505" operator="equal">
      <formula>"10.30 – 19.30"</formula>
    </cfRule>
  </conditionalFormatting>
  <conditionalFormatting sqref="P96">
    <cfRule type="cellIs" dxfId="32777" priority="506" operator="equal">
      <formula>"11.30 – 19.30"</formula>
    </cfRule>
  </conditionalFormatting>
  <conditionalFormatting sqref="P96">
    <cfRule type="cellIs" dxfId="32776" priority="507" operator="equal">
      <formula>_FV(13,"3")</formula>
    </cfRule>
  </conditionalFormatting>
  <conditionalFormatting sqref="P96">
    <cfRule type="cellIs" dxfId="32775" priority="508" operator="equal">
      <formula>_FV(13,"3")</formula>
    </cfRule>
  </conditionalFormatting>
  <conditionalFormatting sqref="P96">
    <cfRule type="cellIs" dxfId="32774" priority="509" operator="equal">
      <formula>_FV(13,"3")</formula>
    </cfRule>
  </conditionalFormatting>
  <conditionalFormatting sqref="Q96">
    <cfRule type="cellIs" dxfId="32773" priority="492" operator="equal">
      <formula>"09.00 – 13.00"</formula>
    </cfRule>
  </conditionalFormatting>
  <conditionalFormatting sqref="Q96">
    <cfRule type="cellIs" dxfId="32772" priority="493" operator="equal">
      <formula>"09.00 – 15.00"</formula>
    </cfRule>
  </conditionalFormatting>
  <conditionalFormatting sqref="Q96">
    <cfRule type="cellIs" dxfId="32771" priority="494" operator="equal">
      <formula>"09.00 – 18.00"</formula>
    </cfRule>
  </conditionalFormatting>
  <conditionalFormatting sqref="Q96">
    <cfRule type="cellIs" dxfId="32770" priority="495" operator="equal">
      <formula>"09.30 – 13.00"</formula>
    </cfRule>
  </conditionalFormatting>
  <conditionalFormatting sqref="Q96">
    <cfRule type="cellIs" dxfId="32769" priority="496" operator="equal">
      <formula>"10.30 – 19.30"</formula>
    </cfRule>
  </conditionalFormatting>
  <conditionalFormatting sqref="Q96">
    <cfRule type="cellIs" dxfId="32768" priority="497" operator="equal">
      <formula>"11.30 – 19.30"</formula>
    </cfRule>
  </conditionalFormatting>
  <conditionalFormatting sqref="P54:P60">
    <cfRule type="containsText" dxfId="32767" priority="475" operator="containsText" text="08.30 – 14.30">
      <formula>NOT(ISERROR(SEARCH("08.30 – 14.30",P54)))</formula>
    </cfRule>
    <cfRule type="containsText" dxfId="32766" priority="476" operator="containsText" text="09:30 – 18.30">
      <formula>NOT(ISERROR(SEARCH("09:30 – 18.30",P54)))</formula>
    </cfRule>
    <cfRule type="containsText" dxfId="32765" priority="477" operator="containsText" text="10.30 – 18.30">
      <formula>NOT(ISERROR(SEARCH("10.30 – 18.30",P54)))</formula>
    </cfRule>
    <cfRule type="containsText" dxfId="32764" priority="478" operator="containsText" text="09.30 – 18.30">
      <formula>NOT(ISERROR(SEARCH("09.30 – 18.30",P54)))</formula>
    </cfRule>
    <cfRule type="containsText" dxfId="32763" priority="479" operator="containsText" text="09.00 – 13:00">
      <formula>NOT(ISERROR(SEARCH("09.00 – 13:00",P54)))</formula>
    </cfRule>
    <cfRule type="containsText" dxfId="32762" priority="480" operator="containsText" text="08.30 – 16.30">
      <formula>NOT(ISERROR(SEARCH("08.30 – 16.30",P54)))</formula>
    </cfRule>
    <cfRule type="containsText" dxfId="32761" priority="481" operator="containsText" text="08:30 – 17.30">
      <formula>NOT(ISERROR(SEARCH("08:30 – 17.30",P54)))</formula>
    </cfRule>
    <cfRule type="containsText" dxfId="32760" priority="482" operator="containsText" text="08.30 – 17.30">
      <formula>NOT(ISERROR(SEARCH("08.30 – 17.30",P54)))</formula>
    </cfRule>
    <cfRule type="containsText" dxfId="32759" priority="483" operator="containsText" text="09.00 – 18.00">
      <formula>NOT(ISERROR(SEARCH("09.00 – 18.00",P54)))</formula>
    </cfRule>
    <cfRule type="containsText" dxfId="32758" priority="484" operator="containsText" text="09.00 – 13.00">
      <formula>NOT(ISERROR(SEARCH("09.00 – 13.00",P54)))</formula>
    </cfRule>
    <cfRule type="containsText" dxfId="32757" priority="485" operator="containsText" text="11.30 – 19.30">
      <formula>NOT(ISERROR(SEARCH("11.30 – 19.30",P54)))</formula>
    </cfRule>
    <cfRule type="containsText" dxfId="32756" priority="486" operator="containsText" text="10.30 – 19.30">
      <formula>NOT(ISERROR(SEARCH("10.30 – 19.30",P54)))</formula>
    </cfRule>
    <cfRule type="containsText" dxfId="32755" priority="487" operator="containsText" text="09.00 – 15.00">
      <formula>NOT(ISERROR(SEARCH("09.00 – 15.00",P54)))</formula>
    </cfRule>
    <cfRule type="containsText" dxfId="32754" priority="488" operator="containsText" text="12:30">
      <formula>NOT(ISERROR(SEARCH("12:30",P54)))</formula>
    </cfRule>
    <cfRule type="containsText" dxfId="32753" priority="489" operator="containsText" text="13:30">
      <formula>NOT(ISERROR(SEARCH("13:30",P54)))</formula>
    </cfRule>
    <cfRule type="containsText" dxfId="32752" priority="490" operator="containsText" text="FESTIVITÁ">
      <formula>NOT(ISERROR(SEARCH("FESTIVITÁ",P54)))</formula>
    </cfRule>
    <cfRule type="cellIs" dxfId="32751" priority="491" operator="equal">
      <formula>"DOMENICA"</formula>
    </cfRule>
  </conditionalFormatting>
  <conditionalFormatting sqref="Q54:Q60">
    <cfRule type="containsText" dxfId="32750" priority="458" operator="containsText" text="08.30 – 14.30">
      <formula>NOT(ISERROR(SEARCH("08.30 – 14.30",Q54)))</formula>
    </cfRule>
    <cfRule type="containsText" dxfId="32749" priority="459" operator="containsText" text="09:30 – 18.30">
      <formula>NOT(ISERROR(SEARCH("09:30 – 18.30",Q54)))</formula>
    </cfRule>
    <cfRule type="containsText" dxfId="32748" priority="460" operator="containsText" text="10.30 – 18.30">
      <formula>NOT(ISERROR(SEARCH("10.30 – 18.30",Q54)))</formula>
    </cfRule>
    <cfRule type="containsText" dxfId="32747" priority="461" operator="containsText" text="09.30 – 18.30">
      <formula>NOT(ISERROR(SEARCH("09.30 – 18.30",Q54)))</formula>
    </cfRule>
    <cfRule type="containsText" dxfId="32746" priority="462" operator="containsText" text="09.00 – 13:00">
      <formula>NOT(ISERROR(SEARCH("09.00 – 13:00",Q54)))</formula>
    </cfRule>
    <cfRule type="containsText" dxfId="32745" priority="463" operator="containsText" text="08.30 – 16.30">
      <formula>NOT(ISERROR(SEARCH("08.30 – 16.30",Q54)))</formula>
    </cfRule>
    <cfRule type="containsText" dxfId="32744" priority="464" operator="containsText" text="08:30 – 17.30">
      <formula>NOT(ISERROR(SEARCH("08:30 – 17.30",Q54)))</formula>
    </cfRule>
    <cfRule type="containsText" dxfId="32743" priority="465" operator="containsText" text="08.30 – 17.30">
      <formula>NOT(ISERROR(SEARCH("08.30 – 17.30",Q54)))</formula>
    </cfRule>
    <cfRule type="containsText" dxfId="32742" priority="466" operator="containsText" text="09.00 – 18.00">
      <formula>NOT(ISERROR(SEARCH("09.00 – 18.00",Q54)))</formula>
    </cfRule>
    <cfRule type="containsText" dxfId="32741" priority="467" operator="containsText" text="09.00 – 13.00">
      <formula>NOT(ISERROR(SEARCH("09.00 – 13.00",Q54)))</formula>
    </cfRule>
    <cfRule type="containsText" dxfId="32740" priority="468" operator="containsText" text="11.30 – 19.30">
      <formula>NOT(ISERROR(SEARCH("11.30 – 19.30",Q54)))</formula>
    </cfRule>
    <cfRule type="containsText" dxfId="32739" priority="469" operator="containsText" text="10.30 – 19.30">
      <formula>NOT(ISERROR(SEARCH("10.30 – 19.30",Q54)))</formula>
    </cfRule>
    <cfRule type="containsText" dxfId="32738" priority="470" operator="containsText" text="09.00 – 15.00">
      <formula>NOT(ISERROR(SEARCH("09.00 – 15.00",Q54)))</formula>
    </cfRule>
    <cfRule type="containsText" dxfId="32737" priority="471" operator="containsText" text="12:30">
      <formula>NOT(ISERROR(SEARCH("12:30",Q54)))</formula>
    </cfRule>
    <cfRule type="containsText" dxfId="32736" priority="472" operator="containsText" text="13:30">
      <formula>NOT(ISERROR(SEARCH("13:30",Q54)))</formula>
    </cfRule>
    <cfRule type="containsText" dxfId="32735" priority="473" operator="containsText" text="FESTIVITÁ">
      <formula>NOT(ISERROR(SEARCH("FESTIVITÁ",Q54)))</formula>
    </cfRule>
    <cfRule type="cellIs" dxfId="32734" priority="474" operator="equal">
      <formula>"DOMENICA"</formula>
    </cfRule>
  </conditionalFormatting>
  <conditionalFormatting sqref="Q54:Q60">
    <cfRule type="iconSet" priority="457">
      <iconSet iconSet="3Symbols2">
        <cfvo type="percent" val="0"/>
        <cfvo type="percent" val="0"/>
        <cfvo type="formula" val="TODAY()" gte="0"/>
      </iconSet>
    </cfRule>
  </conditionalFormatting>
  <conditionalFormatting sqref="P63:P69">
    <cfRule type="containsText" dxfId="32733" priority="440" operator="containsText" text="08.30 – 14.30">
      <formula>NOT(ISERROR(SEARCH("08.30 – 14.30",P63)))</formula>
    </cfRule>
    <cfRule type="containsText" dxfId="32732" priority="441" operator="containsText" text="09:30 – 18.30">
      <formula>NOT(ISERROR(SEARCH("09:30 – 18.30",P63)))</formula>
    </cfRule>
    <cfRule type="containsText" dxfId="32731" priority="442" operator="containsText" text="10.30 – 18.30">
      <formula>NOT(ISERROR(SEARCH("10.30 – 18.30",P63)))</formula>
    </cfRule>
    <cfRule type="containsText" dxfId="32730" priority="443" operator="containsText" text="09.30 – 18.30">
      <formula>NOT(ISERROR(SEARCH("09.30 – 18.30",P63)))</formula>
    </cfRule>
    <cfRule type="containsText" dxfId="32729" priority="444" operator="containsText" text="09.00 – 13:00">
      <formula>NOT(ISERROR(SEARCH("09.00 – 13:00",P63)))</formula>
    </cfRule>
    <cfRule type="containsText" dxfId="32728" priority="445" operator="containsText" text="08.30 – 16.30">
      <formula>NOT(ISERROR(SEARCH("08.30 – 16.30",P63)))</formula>
    </cfRule>
    <cfRule type="containsText" dxfId="32727" priority="446" operator="containsText" text="08:30 – 17.30">
      <formula>NOT(ISERROR(SEARCH("08:30 – 17.30",P63)))</formula>
    </cfRule>
    <cfRule type="containsText" dxfId="32726" priority="447" operator="containsText" text="08.30 – 17.30">
      <formula>NOT(ISERROR(SEARCH("08.30 – 17.30",P63)))</formula>
    </cfRule>
    <cfRule type="containsText" dxfId="32725" priority="448" operator="containsText" text="09.00 – 18.00">
      <formula>NOT(ISERROR(SEARCH("09.00 – 18.00",P63)))</formula>
    </cfRule>
    <cfRule type="containsText" dxfId="32724" priority="449" operator="containsText" text="09.00 – 13.00">
      <formula>NOT(ISERROR(SEARCH("09.00 – 13.00",P63)))</formula>
    </cfRule>
    <cfRule type="containsText" dxfId="32723" priority="450" operator="containsText" text="11.30 – 19.30">
      <formula>NOT(ISERROR(SEARCH("11.30 – 19.30",P63)))</formula>
    </cfRule>
    <cfRule type="containsText" dxfId="32722" priority="451" operator="containsText" text="10.30 – 19.30">
      <formula>NOT(ISERROR(SEARCH("10.30 – 19.30",P63)))</formula>
    </cfRule>
    <cfRule type="containsText" dxfId="32721" priority="452" operator="containsText" text="09.00 – 15.00">
      <formula>NOT(ISERROR(SEARCH("09.00 – 15.00",P63)))</formula>
    </cfRule>
    <cfRule type="containsText" dxfId="32720" priority="453" operator="containsText" text="12:30">
      <formula>NOT(ISERROR(SEARCH("12:30",P63)))</formula>
    </cfRule>
    <cfRule type="containsText" dxfId="32719" priority="454" operator="containsText" text="13:30">
      <formula>NOT(ISERROR(SEARCH("13:30",P63)))</formula>
    </cfRule>
    <cfRule type="containsText" dxfId="32718" priority="455" operator="containsText" text="FESTIVITÁ">
      <formula>NOT(ISERROR(SEARCH("FESTIVITÁ",P63)))</formula>
    </cfRule>
    <cfRule type="cellIs" dxfId="32717" priority="456" operator="equal">
      <formula>"DOMENICA"</formula>
    </cfRule>
  </conditionalFormatting>
  <conditionalFormatting sqref="Q63:Q69">
    <cfRule type="containsText" dxfId="32716" priority="423" operator="containsText" text="08.30 – 14.30">
      <formula>NOT(ISERROR(SEARCH("08.30 – 14.30",Q63)))</formula>
    </cfRule>
    <cfRule type="containsText" dxfId="32715" priority="424" operator="containsText" text="09:30 – 18.30">
      <formula>NOT(ISERROR(SEARCH("09:30 – 18.30",Q63)))</formula>
    </cfRule>
    <cfRule type="containsText" dxfId="32714" priority="425" operator="containsText" text="10.30 – 18.30">
      <formula>NOT(ISERROR(SEARCH("10.30 – 18.30",Q63)))</formula>
    </cfRule>
    <cfRule type="containsText" dxfId="32713" priority="426" operator="containsText" text="09.30 – 18.30">
      <formula>NOT(ISERROR(SEARCH("09.30 – 18.30",Q63)))</formula>
    </cfRule>
    <cfRule type="containsText" dxfId="32712" priority="427" operator="containsText" text="09.00 – 13:00">
      <formula>NOT(ISERROR(SEARCH("09.00 – 13:00",Q63)))</formula>
    </cfRule>
    <cfRule type="containsText" dxfId="32711" priority="428" operator="containsText" text="08.30 – 16.30">
      <formula>NOT(ISERROR(SEARCH("08.30 – 16.30",Q63)))</formula>
    </cfRule>
    <cfRule type="containsText" dxfId="32710" priority="429" operator="containsText" text="08:30 – 17.30">
      <formula>NOT(ISERROR(SEARCH("08:30 – 17.30",Q63)))</formula>
    </cfRule>
    <cfRule type="containsText" dxfId="32709" priority="430" operator="containsText" text="08.30 – 17.30">
      <formula>NOT(ISERROR(SEARCH("08.30 – 17.30",Q63)))</formula>
    </cfRule>
    <cfRule type="containsText" dxfId="32708" priority="431" operator="containsText" text="09.00 – 18.00">
      <formula>NOT(ISERROR(SEARCH("09.00 – 18.00",Q63)))</formula>
    </cfRule>
    <cfRule type="containsText" dxfId="32707" priority="432" operator="containsText" text="09.00 – 13.00">
      <formula>NOT(ISERROR(SEARCH("09.00 – 13.00",Q63)))</formula>
    </cfRule>
    <cfRule type="containsText" dxfId="32706" priority="433" operator="containsText" text="11.30 – 19.30">
      <formula>NOT(ISERROR(SEARCH("11.30 – 19.30",Q63)))</formula>
    </cfRule>
    <cfRule type="containsText" dxfId="32705" priority="434" operator="containsText" text="10.30 – 19.30">
      <formula>NOT(ISERROR(SEARCH("10.30 – 19.30",Q63)))</formula>
    </cfRule>
    <cfRule type="containsText" dxfId="32704" priority="435" operator="containsText" text="09.00 – 15.00">
      <formula>NOT(ISERROR(SEARCH("09.00 – 15.00",Q63)))</formula>
    </cfRule>
    <cfRule type="containsText" dxfId="32703" priority="436" operator="containsText" text="12:30">
      <formula>NOT(ISERROR(SEARCH("12:30",Q63)))</formula>
    </cfRule>
    <cfRule type="containsText" dxfId="32702" priority="437" operator="containsText" text="13:30">
      <formula>NOT(ISERROR(SEARCH("13:30",Q63)))</formula>
    </cfRule>
    <cfRule type="containsText" dxfId="32701" priority="438" operator="containsText" text="FESTIVITÁ">
      <formula>NOT(ISERROR(SEARCH("FESTIVITÁ",Q63)))</formula>
    </cfRule>
    <cfRule type="cellIs" dxfId="32700" priority="439" operator="equal">
      <formula>"DOMENICA"</formula>
    </cfRule>
  </conditionalFormatting>
  <conditionalFormatting sqref="Q63:Q69">
    <cfRule type="iconSet" priority="422">
      <iconSet iconSet="3Symbols2">
        <cfvo type="percent" val="0"/>
        <cfvo type="percent" val="0"/>
        <cfvo type="formula" val="TODAY()" gte="0"/>
      </iconSet>
    </cfRule>
  </conditionalFormatting>
  <conditionalFormatting sqref="P72:P78">
    <cfRule type="containsText" dxfId="32699" priority="405" operator="containsText" text="08.30 – 14.30">
      <formula>NOT(ISERROR(SEARCH("08.30 – 14.30",P72)))</formula>
    </cfRule>
    <cfRule type="containsText" dxfId="32698" priority="406" operator="containsText" text="09:30 – 18.30">
      <formula>NOT(ISERROR(SEARCH("09:30 – 18.30",P72)))</formula>
    </cfRule>
    <cfRule type="containsText" dxfId="32697" priority="407" operator="containsText" text="10.30 – 18.30">
      <formula>NOT(ISERROR(SEARCH("10.30 – 18.30",P72)))</formula>
    </cfRule>
    <cfRule type="containsText" dxfId="32696" priority="408" operator="containsText" text="09.30 – 18.30">
      <formula>NOT(ISERROR(SEARCH("09.30 – 18.30",P72)))</formula>
    </cfRule>
    <cfRule type="containsText" dxfId="32695" priority="409" operator="containsText" text="09.00 – 13:00">
      <formula>NOT(ISERROR(SEARCH("09.00 – 13:00",P72)))</formula>
    </cfRule>
    <cfRule type="containsText" dxfId="32694" priority="410" operator="containsText" text="08.30 – 16.30">
      <formula>NOT(ISERROR(SEARCH("08.30 – 16.30",P72)))</formula>
    </cfRule>
    <cfRule type="containsText" dxfId="32693" priority="411" operator="containsText" text="08:30 – 17.30">
      <formula>NOT(ISERROR(SEARCH("08:30 – 17.30",P72)))</formula>
    </cfRule>
    <cfRule type="containsText" dxfId="32692" priority="412" operator="containsText" text="08.30 – 17.30">
      <formula>NOT(ISERROR(SEARCH("08.30 – 17.30",P72)))</formula>
    </cfRule>
    <cfRule type="containsText" dxfId="32691" priority="413" operator="containsText" text="09.00 – 18.00">
      <formula>NOT(ISERROR(SEARCH("09.00 – 18.00",P72)))</formula>
    </cfRule>
    <cfRule type="containsText" dxfId="32690" priority="414" operator="containsText" text="09.00 – 13.00">
      <formula>NOT(ISERROR(SEARCH("09.00 – 13.00",P72)))</formula>
    </cfRule>
    <cfRule type="containsText" dxfId="32689" priority="415" operator="containsText" text="11.30 – 19.30">
      <formula>NOT(ISERROR(SEARCH("11.30 – 19.30",P72)))</formula>
    </cfRule>
    <cfRule type="containsText" dxfId="32688" priority="416" operator="containsText" text="10.30 – 19.30">
      <formula>NOT(ISERROR(SEARCH("10.30 – 19.30",P72)))</formula>
    </cfRule>
    <cfRule type="containsText" dxfId="32687" priority="417" operator="containsText" text="09.00 – 15.00">
      <formula>NOT(ISERROR(SEARCH("09.00 – 15.00",P72)))</formula>
    </cfRule>
    <cfRule type="containsText" dxfId="32686" priority="418" operator="containsText" text="12:30">
      <formula>NOT(ISERROR(SEARCH("12:30",P72)))</formula>
    </cfRule>
    <cfRule type="containsText" dxfId="32685" priority="419" operator="containsText" text="13:30">
      <formula>NOT(ISERROR(SEARCH("13:30",P72)))</formula>
    </cfRule>
    <cfRule type="containsText" dxfId="32684" priority="420" operator="containsText" text="FESTIVITÁ">
      <formula>NOT(ISERROR(SEARCH("FESTIVITÁ",P72)))</formula>
    </cfRule>
    <cfRule type="cellIs" dxfId="32683" priority="421" operator="equal">
      <formula>"DOMENICA"</formula>
    </cfRule>
  </conditionalFormatting>
  <conditionalFormatting sqref="Q72:Q78">
    <cfRule type="containsText" dxfId="32682" priority="388" operator="containsText" text="08.30 – 14.30">
      <formula>NOT(ISERROR(SEARCH("08.30 – 14.30",Q72)))</formula>
    </cfRule>
    <cfRule type="containsText" dxfId="32681" priority="389" operator="containsText" text="09:30 – 18.30">
      <formula>NOT(ISERROR(SEARCH("09:30 – 18.30",Q72)))</formula>
    </cfRule>
    <cfRule type="containsText" dxfId="32680" priority="390" operator="containsText" text="10.30 – 18.30">
      <formula>NOT(ISERROR(SEARCH("10.30 – 18.30",Q72)))</formula>
    </cfRule>
    <cfRule type="containsText" dxfId="32679" priority="391" operator="containsText" text="09.30 – 18.30">
      <formula>NOT(ISERROR(SEARCH("09.30 – 18.30",Q72)))</formula>
    </cfRule>
    <cfRule type="containsText" dxfId="32678" priority="392" operator="containsText" text="09.00 – 13:00">
      <formula>NOT(ISERROR(SEARCH("09.00 – 13:00",Q72)))</formula>
    </cfRule>
    <cfRule type="containsText" dxfId="32677" priority="393" operator="containsText" text="08.30 – 16.30">
      <formula>NOT(ISERROR(SEARCH("08.30 – 16.30",Q72)))</formula>
    </cfRule>
    <cfRule type="containsText" dxfId="32676" priority="394" operator="containsText" text="08:30 – 17.30">
      <formula>NOT(ISERROR(SEARCH("08:30 – 17.30",Q72)))</formula>
    </cfRule>
    <cfRule type="containsText" dxfId="32675" priority="395" operator="containsText" text="08.30 – 17.30">
      <formula>NOT(ISERROR(SEARCH("08.30 – 17.30",Q72)))</formula>
    </cfRule>
    <cfRule type="containsText" dxfId="32674" priority="396" operator="containsText" text="09.00 – 18.00">
      <formula>NOT(ISERROR(SEARCH("09.00 – 18.00",Q72)))</formula>
    </cfRule>
    <cfRule type="containsText" dxfId="32673" priority="397" operator="containsText" text="09.00 – 13.00">
      <formula>NOT(ISERROR(SEARCH("09.00 – 13.00",Q72)))</formula>
    </cfRule>
    <cfRule type="containsText" dxfId="32672" priority="398" operator="containsText" text="11.30 – 19.30">
      <formula>NOT(ISERROR(SEARCH("11.30 – 19.30",Q72)))</formula>
    </cfRule>
    <cfRule type="containsText" dxfId="32671" priority="399" operator="containsText" text="10.30 – 19.30">
      <formula>NOT(ISERROR(SEARCH("10.30 – 19.30",Q72)))</formula>
    </cfRule>
    <cfRule type="containsText" dxfId="32670" priority="400" operator="containsText" text="09.00 – 15.00">
      <formula>NOT(ISERROR(SEARCH("09.00 – 15.00",Q72)))</formula>
    </cfRule>
    <cfRule type="containsText" dxfId="32669" priority="401" operator="containsText" text="12:30">
      <formula>NOT(ISERROR(SEARCH("12:30",Q72)))</formula>
    </cfRule>
    <cfRule type="containsText" dxfId="32668" priority="402" operator="containsText" text="13:30">
      <formula>NOT(ISERROR(SEARCH("13:30",Q72)))</formula>
    </cfRule>
    <cfRule type="containsText" dxfId="32667" priority="403" operator="containsText" text="FESTIVITÁ">
      <formula>NOT(ISERROR(SEARCH("FESTIVITÁ",Q72)))</formula>
    </cfRule>
    <cfRule type="cellIs" dxfId="32666" priority="404" operator="equal">
      <formula>"DOMENICA"</formula>
    </cfRule>
  </conditionalFormatting>
  <conditionalFormatting sqref="Q72:Q78">
    <cfRule type="iconSet" priority="387">
      <iconSet iconSet="3Symbols2">
        <cfvo type="percent" val="0"/>
        <cfvo type="percent" val="0"/>
        <cfvo type="formula" val="TODAY()" gte="0"/>
      </iconSet>
    </cfRule>
  </conditionalFormatting>
  <conditionalFormatting sqref="P81:P87">
    <cfRule type="containsText" dxfId="32665" priority="370" operator="containsText" text="08.30 – 14.30">
      <formula>NOT(ISERROR(SEARCH("08.30 – 14.30",P81)))</formula>
    </cfRule>
    <cfRule type="containsText" dxfId="32664" priority="371" operator="containsText" text="09:30 – 18.30">
      <formula>NOT(ISERROR(SEARCH("09:30 – 18.30",P81)))</formula>
    </cfRule>
    <cfRule type="containsText" dxfId="32663" priority="372" operator="containsText" text="10.30 – 18.30">
      <formula>NOT(ISERROR(SEARCH("10.30 – 18.30",P81)))</formula>
    </cfRule>
    <cfRule type="containsText" dxfId="32662" priority="373" operator="containsText" text="09.30 – 18.30">
      <formula>NOT(ISERROR(SEARCH("09.30 – 18.30",P81)))</formula>
    </cfRule>
    <cfRule type="containsText" dxfId="32661" priority="374" operator="containsText" text="09.00 – 13:00">
      <formula>NOT(ISERROR(SEARCH("09.00 – 13:00",P81)))</formula>
    </cfRule>
    <cfRule type="containsText" dxfId="32660" priority="375" operator="containsText" text="08.30 – 16.30">
      <formula>NOT(ISERROR(SEARCH("08.30 – 16.30",P81)))</formula>
    </cfRule>
    <cfRule type="containsText" dxfId="32659" priority="376" operator="containsText" text="08:30 – 17.30">
      <formula>NOT(ISERROR(SEARCH("08:30 – 17.30",P81)))</formula>
    </cfRule>
    <cfRule type="containsText" dxfId="32658" priority="377" operator="containsText" text="08.30 – 17.30">
      <formula>NOT(ISERROR(SEARCH("08.30 – 17.30",P81)))</formula>
    </cfRule>
    <cfRule type="containsText" dxfId="32657" priority="378" operator="containsText" text="09.00 – 18.00">
      <formula>NOT(ISERROR(SEARCH("09.00 – 18.00",P81)))</formula>
    </cfRule>
    <cfRule type="containsText" dxfId="32656" priority="379" operator="containsText" text="09.00 – 13.00">
      <formula>NOT(ISERROR(SEARCH("09.00 – 13.00",P81)))</formula>
    </cfRule>
    <cfRule type="containsText" dxfId="32655" priority="380" operator="containsText" text="11.30 – 19.30">
      <formula>NOT(ISERROR(SEARCH("11.30 – 19.30",P81)))</formula>
    </cfRule>
    <cfRule type="containsText" dxfId="32654" priority="381" operator="containsText" text="10.30 – 19.30">
      <formula>NOT(ISERROR(SEARCH("10.30 – 19.30",P81)))</formula>
    </cfRule>
    <cfRule type="containsText" dxfId="32653" priority="382" operator="containsText" text="09.00 – 15.00">
      <formula>NOT(ISERROR(SEARCH("09.00 – 15.00",P81)))</formula>
    </cfRule>
    <cfRule type="containsText" dxfId="32652" priority="383" operator="containsText" text="12:30">
      <formula>NOT(ISERROR(SEARCH("12:30",P81)))</formula>
    </cfRule>
    <cfRule type="containsText" dxfId="32651" priority="384" operator="containsText" text="13:30">
      <formula>NOT(ISERROR(SEARCH("13:30",P81)))</formula>
    </cfRule>
    <cfRule type="containsText" dxfId="32650" priority="385" operator="containsText" text="FESTIVITÁ">
      <formula>NOT(ISERROR(SEARCH("FESTIVITÁ",P81)))</formula>
    </cfRule>
    <cfRule type="cellIs" dxfId="32649" priority="386" operator="equal">
      <formula>"DOMENICA"</formula>
    </cfRule>
  </conditionalFormatting>
  <conditionalFormatting sqref="Q81:Q87">
    <cfRule type="containsText" dxfId="32648" priority="353" operator="containsText" text="08.30 – 14.30">
      <formula>NOT(ISERROR(SEARCH("08.30 – 14.30",Q81)))</formula>
    </cfRule>
    <cfRule type="containsText" dxfId="32647" priority="354" operator="containsText" text="09:30 – 18.30">
      <formula>NOT(ISERROR(SEARCH("09:30 – 18.30",Q81)))</formula>
    </cfRule>
    <cfRule type="containsText" dxfId="32646" priority="355" operator="containsText" text="10.30 – 18.30">
      <formula>NOT(ISERROR(SEARCH("10.30 – 18.30",Q81)))</formula>
    </cfRule>
    <cfRule type="containsText" dxfId="32645" priority="356" operator="containsText" text="09.30 – 18.30">
      <formula>NOT(ISERROR(SEARCH("09.30 – 18.30",Q81)))</formula>
    </cfRule>
    <cfRule type="containsText" dxfId="32644" priority="357" operator="containsText" text="09.00 – 13:00">
      <formula>NOT(ISERROR(SEARCH("09.00 – 13:00",Q81)))</formula>
    </cfRule>
    <cfRule type="containsText" dxfId="32643" priority="358" operator="containsText" text="08.30 – 16.30">
      <formula>NOT(ISERROR(SEARCH("08.30 – 16.30",Q81)))</formula>
    </cfRule>
    <cfRule type="containsText" dxfId="32642" priority="359" operator="containsText" text="08:30 – 17.30">
      <formula>NOT(ISERROR(SEARCH("08:30 – 17.30",Q81)))</formula>
    </cfRule>
    <cfRule type="containsText" dxfId="32641" priority="360" operator="containsText" text="08.30 – 17.30">
      <formula>NOT(ISERROR(SEARCH("08.30 – 17.30",Q81)))</formula>
    </cfRule>
    <cfRule type="containsText" dxfId="32640" priority="361" operator="containsText" text="09.00 – 18.00">
      <formula>NOT(ISERROR(SEARCH("09.00 – 18.00",Q81)))</formula>
    </cfRule>
    <cfRule type="containsText" dxfId="32639" priority="362" operator="containsText" text="09.00 – 13.00">
      <formula>NOT(ISERROR(SEARCH("09.00 – 13.00",Q81)))</formula>
    </cfRule>
    <cfRule type="containsText" dxfId="32638" priority="363" operator="containsText" text="11.30 – 19.30">
      <formula>NOT(ISERROR(SEARCH("11.30 – 19.30",Q81)))</formula>
    </cfRule>
    <cfRule type="containsText" dxfId="32637" priority="364" operator="containsText" text="10.30 – 19.30">
      <formula>NOT(ISERROR(SEARCH("10.30 – 19.30",Q81)))</formula>
    </cfRule>
    <cfRule type="containsText" dxfId="32636" priority="365" operator="containsText" text="09.00 – 15.00">
      <formula>NOT(ISERROR(SEARCH("09.00 – 15.00",Q81)))</formula>
    </cfRule>
    <cfRule type="containsText" dxfId="32635" priority="366" operator="containsText" text="12:30">
      <formula>NOT(ISERROR(SEARCH("12:30",Q81)))</formula>
    </cfRule>
    <cfRule type="containsText" dxfId="32634" priority="367" operator="containsText" text="13:30">
      <formula>NOT(ISERROR(SEARCH("13:30",Q81)))</formula>
    </cfRule>
    <cfRule type="containsText" dxfId="32633" priority="368" operator="containsText" text="FESTIVITÁ">
      <formula>NOT(ISERROR(SEARCH("FESTIVITÁ",Q81)))</formula>
    </cfRule>
    <cfRule type="cellIs" dxfId="32632" priority="369" operator="equal">
      <formula>"DOMENICA"</formula>
    </cfRule>
  </conditionalFormatting>
  <conditionalFormatting sqref="Q81:Q87">
    <cfRule type="iconSet" priority="352">
      <iconSet iconSet="3Symbols2">
        <cfvo type="percent" val="0"/>
        <cfvo type="percent" val="0"/>
        <cfvo type="formula" val="TODAY()" gte="0"/>
      </iconSet>
    </cfRule>
  </conditionalFormatting>
  <conditionalFormatting sqref="P81:P87">
    <cfRule type="containsText" dxfId="32631" priority="335" operator="containsText" text="08.30 – 14.30">
      <formula>NOT(ISERROR(SEARCH("08.30 – 14.30",P81)))</formula>
    </cfRule>
    <cfRule type="containsText" dxfId="32630" priority="336" operator="containsText" text="09:30 – 18.30">
      <formula>NOT(ISERROR(SEARCH("09:30 – 18.30",P81)))</formula>
    </cfRule>
    <cfRule type="containsText" dxfId="32629" priority="337" operator="containsText" text="10.30 – 18.30">
      <formula>NOT(ISERROR(SEARCH("10.30 – 18.30",P81)))</formula>
    </cfRule>
    <cfRule type="containsText" dxfId="32628" priority="338" operator="containsText" text="09.30 – 18.30">
      <formula>NOT(ISERROR(SEARCH("09.30 – 18.30",P81)))</formula>
    </cfRule>
    <cfRule type="containsText" dxfId="32627" priority="339" operator="containsText" text="09.00 – 13:00">
      <formula>NOT(ISERROR(SEARCH("09.00 – 13:00",P81)))</formula>
    </cfRule>
    <cfRule type="containsText" dxfId="32626" priority="340" operator="containsText" text="08.30 – 16.30">
      <formula>NOT(ISERROR(SEARCH("08.30 – 16.30",P81)))</formula>
    </cfRule>
    <cfRule type="containsText" dxfId="32625" priority="341" operator="containsText" text="08:30 – 17.30">
      <formula>NOT(ISERROR(SEARCH("08:30 – 17.30",P81)))</formula>
    </cfRule>
    <cfRule type="containsText" dxfId="32624" priority="342" operator="containsText" text="08.30 – 17.30">
      <formula>NOT(ISERROR(SEARCH("08.30 – 17.30",P81)))</formula>
    </cfRule>
    <cfRule type="containsText" dxfId="32623" priority="343" operator="containsText" text="09.00 – 18.00">
      <formula>NOT(ISERROR(SEARCH("09.00 – 18.00",P81)))</formula>
    </cfRule>
    <cfRule type="containsText" dxfId="32622" priority="344" operator="containsText" text="09.00 – 13.00">
      <formula>NOT(ISERROR(SEARCH("09.00 – 13.00",P81)))</formula>
    </cfRule>
    <cfRule type="containsText" dxfId="32621" priority="345" operator="containsText" text="11.30 – 19.30">
      <formula>NOT(ISERROR(SEARCH("11.30 – 19.30",P81)))</formula>
    </cfRule>
    <cfRule type="containsText" dxfId="32620" priority="346" operator="containsText" text="10.30 – 19.30">
      <formula>NOT(ISERROR(SEARCH("10.30 – 19.30",P81)))</formula>
    </cfRule>
    <cfRule type="containsText" dxfId="32619" priority="347" operator="containsText" text="09.00 – 15.00">
      <formula>NOT(ISERROR(SEARCH("09.00 – 15.00",P81)))</formula>
    </cfRule>
    <cfRule type="containsText" dxfId="32618" priority="348" operator="containsText" text="12:30">
      <formula>NOT(ISERROR(SEARCH("12:30",P81)))</formula>
    </cfRule>
    <cfRule type="containsText" dxfId="32617" priority="349" operator="containsText" text="13:30">
      <formula>NOT(ISERROR(SEARCH("13:30",P81)))</formula>
    </cfRule>
    <cfRule type="containsText" dxfId="32616" priority="350" operator="containsText" text="FESTIVITÁ">
      <formula>NOT(ISERROR(SEARCH("FESTIVITÁ",P81)))</formula>
    </cfRule>
    <cfRule type="cellIs" dxfId="32615" priority="351" operator="equal">
      <formula>"DOMENICA"</formula>
    </cfRule>
  </conditionalFormatting>
  <conditionalFormatting sqref="Q81:Q87">
    <cfRule type="containsText" dxfId="32614" priority="318" operator="containsText" text="08.30 – 14.30">
      <formula>NOT(ISERROR(SEARCH("08.30 – 14.30",Q81)))</formula>
    </cfRule>
    <cfRule type="containsText" dxfId="32613" priority="319" operator="containsText" text="09:30 – 18.30">
      <formula>NOT(ISERROR(SEARCH("09:30 – 18.30",Q81)))</formula>
    </cfRule>
    <cfRule type="containsText" dxfId="32612" priority="320" operator="containsText" text="10.30 – 18.30">
      <formula>NOT(ISERROR(SEARCH("10.30 – 18.30",Q81)))</formula>
    </cfRule>
    <cfRule type="containsText" dxfId="32611" priority="321" operator="containsText" text="09.30 – 18.30">
      <formula>NOT(ISERROR(SEARCH("09.30 – 18.30",Q81)))</formula>
    </cfRule>
    <cfRule type="containsText" dxfId="32610" priority="322" operator="containsText" text="09.00 – 13:00">
      <formula>NOT(ISERROR(SEARCH("09.00 – 13:00",Q81)))</formula>
    </cfRule>
    <cfRule type="containsText" dxfId="32609" priority="323" operator="containsText" text="08.30 – 16.30">
      <formula>NOT(ISERROR(SEARCH("08.30 – 16.30",Q81)))</formula>
    </cfRule>
    <cfRule type="containsText" dxfId="32608" priority="324" operator="containsText" text="08:30 – 17.30">
      <formula>NOT(ISERROR(SEARCH("08:30 – 17.30",Q81)))</formula>
    </cfRule>
    <cfRule type="containsText" dxfId="32607" priority="325" operator="containsText" text="08.30 – 17.30">
      <formula>NOT(ISERROR(SEARCH("08.30 – 17.30",Q81)))</formula>
    </cfRule>
    <cfRule type="containsText" dxfId="32606" priority="326" operator="containsText" text="09.00 – 18.00">
      <formula>NOT(ISERROR(SEARCH("09.00 – 18.00",Q81)))</formula>
    </cfRule>
    <cfRule type="containsText" dxfId="32605" priority="327" operator="containsText" text="09.00 – 13.00">
      <formula>NOT(ISERROR(SEARCH("09.00 – 13.00",Q81)))</formula>
    </cfRule>
    <cfRule type="containsText" dxfId="32604" priority="328" operator="containsText" text="11.30 – 19.30">
      <formula>NOT(ISERROR(SEARCH("11.30 – 19.30",Q81)))</formula>
    </cfRule>
    <cfRule type="containsText" dxfId="32603" priority="329" operator="containsText" text="10.30 – 19.30">
      <formula>NOT(ISERROR(SEARCH("10.30 – 19.30",Q81)))</formula>
    </cfRule>
    <cfRule type="containsText" dxfId="32602" priority="330" operator="containsText" text="09.00 – 15.00">
      <formula>NOT(ISERROR(SEARCH("09.00 – 15.00",Q81)))</formula>
    </cfRule>
    <cfRule type="containsText" dxfId="32601" priority="331" operator="containsText" text="12:30">
      <formula>NOT(ISERROR(SEARCH("12:30",Q81)))</formula>
    </cfRule>
    <cfRule type="containsText" dxfId="32600" priority="332" operator="containsText" text="13:30">
      <formula>NOT(ISERROR(SEARCH("13:30",Q81)))</formula>
    </cfRule>
    <cfRule type="containsText" dxfId="32599" priority="333" operator="containsText" text="FESTIVITÁ">
      <formula>NOT(ISERROR(SEARCH("FESTIVITÁ",Q81)))</formula>
    </cfRule>
    <cfRule type="cellIs" dxfId="32598" priority="334" operator="equal">
      <formula>"DOMENICA"</formula>
    </cfRule>
  </conditionalFormatting>
  <conditionalFormatting sqref="Q81:Q87">
    <cfRule type="iconSet" priority="317">
      <iconSet iconSet="3Symbols2">
        <cfvo type="percent" val="0"/>
        <cfvo type="percent" val="0"/>
        <cfvo type="formula" val="TODAY()" gte="0"/>
      </iconSet>
    </cfRule>
  </conditionalFormatting>
  <conditionalFormatting sqref="P90:P96">
    <cfRule type="containsText" dxfId="32597" priority="300" operator="containsText" text="08.30 – 14.30">
      <formula>NOT(ISERROR(SEARCH("08.30 – 14.30",P90)))</formula>
    </cfRule>
    <cfRule type="containsText" dxfId="32596" priority="301" operator="containsText" text="09:30 – 18.30">
      <formula>NOT(ISERROR(SEARCH("09:30 – 18.30",P90)))</formula>
    </cfRule>
    <cfRule type="containsText" dxfId="32595" priority="302" operator="containsText" text="10.30 – 18.30">
      <formula>NOT(ISERROR(SEARCH("10.30 – 18.30",P90)))</formula>
    </cfRule>
    <cfRule type="containsText" dxfId="32594" priority="303" operator="containsText" text="09.30 – 18.30">
      <formula>NOT(ISERROR(SEARCH("09.30 – 18.30",P90)))</formula>
    </cfRule>
    <cfRule type="containsText" dxfId="32593" priority="304" operator="containsText" text="09.00 – 13:00">
      <formula>NOT(ISERROR(SEARCH("09.00 – 13:00",P90)))</formula>
    </cfRule>
    <cfRule type="containsText" dxfId="32592" priority="305" operator="containsText" text="08.30 – 16.30">
      <formula>NOT(ISERROR(SEARCH("08.30 – 16.30",P90)))</formula>
    </cfRule>
    <cfRule type="containsText" dxfId="32591" priority="306" operator="containsText" text="08:30 – 17.30">
      <formula>NOT(ISERROR(SEARCH("08:30 – 17.30",P90)))</formula>
    </cfRule>
    <cfRule type="containsText" dxfId="32590" priority="307" operator="containsText" text="08.30 – 17.30">
      <formula>NOT(ISERROR(SEARCH("08.30 – 17.30",P90)))</formula>
    </cfRule>
    <cfRule type="containsText" dxfId="32589" priority="308" operator="containsText" text="09.00 – 18.00">
      <formula>NOT(ISERROR(SEARCH("09.00 – 18.00",P90)))</formula>
    </cfRule>
    <cfRule type="containsText" dxfId="32588" priority="309" operator="containsText" text="09.00 – 13.00">
      <formula>NOT(ISERROR(SEARCH("09.00 – 13.00",P90)))</formula>
    </cfRule>
    <cfRule type="containsText" dxfId="32587" priority="310" operator="containsText" text="11.30 – 19.30">
      <formula>NOT(ISERROR(SEARCH("11.30 – 19.30",P90)))</formula>
    </cfRule>
    <cfRule type="containsText" dxfId="32586" priority="311" operator="containsText" text="10.30 – 19.30">
      <formula>NOT(ISERROR(SEARCH("10.30 – 19.30",P90)))</formula>
    </cfRule>
    <cfRule type="containsText" dxfId="32585" priority="312" operator="containsText" text="09.00 – 15.00">
      <formula>NOT(ISERROR(SEARCH("09.00 – 15.00",P90)))</formula>
    </cfRule>
    <cfRule type="containsText" dxfId="32584" priority="313" operator="containsText" text="12:30">
      <formula>NOT(ISERROR(SEARCH("12:30",P90)))</formula>
    </cfRule>
    <cfRule type="containsText" dxfId="32583" priority="314" operator="containsText" text="13:30">
      <formula>NOT(ISERROR(SEARCH("13:30",P90)))</formula>
    </cfRule>
    <cfRule type="containsText" dxfId="32582" priority="315" operator="containsText" text="FESTIVITÁ">
      <formula>NOT(ISERROR(SEARCH("FESTIVITÁ",P90)))</formula>
    </cfRule>
    <cfRule type="cellIs" dxfId="32581" priority="316" operator="equal">
      <formula>"DOMENICA"</formula>
    </cfRule>
  </conditionalFormatting>
  <conditionalFormatting sqref="Q90:Q96">
    <cfRule type="containsText" dxfId="32580" priority="283" operator="containsText" text="08.30 – 14.30">
      <formula>NOT(ISERROR(SEARCH("08.30 – 14.30",Q90)))</formula>
    </cfRule>
    <cfRule type="containsText" dxfId="32579" priority="284" operator="containsText" text="09:30 – 18.30">
      <formula>NOT(ISERROR(SEARCH("09:30 – 18.30",Q90)))</formula>
    </cfRule>
    <cfRule type="containsText" dxfId="32578" priority="285" operator="containsText" text="10.30 – 18.30">
      <formula>NOT(ISERROR(SEARCH("10.30 – 18.30",Q90)))</formula>
    </cfRule>
    <cfRule type="containsText" dxfId="32577" priority="286" operator="containsText" text="09.30 – 18.30">
      <formula>NOT(ISERROR(SEARCH("09.30 – 18.30",Q90)))</formula>
    </cfRule>
    <cfRule type="containsText" dxfId="32576" priority="287" operator="containsText" text="09.00 – 13:00">
      <formula>NOT(ISERROR(SEARCH("09.00 – 13:00",Q90)))</formula>
    </cfRule>
    <cfRule type="containsText" dxfId="32575" priority="288" operator="containsText" text="08.30 – 16.30">
      <formula>NOT(ISERROR(SEARCH("08.30 – 16.30",Q90)))</formula>
    </cfRule>
    <cfRule type="containsText" dxfId="32574" priority="289" operator="containsText" text="08:30 – 17.30">
      <formula>NOT(ISERROR(SEARCH("08:30 – 17.30",Q90)))</formula>
    </cfRule>
    <cfRule type="containsText" dxfId="32573" priority="290" operator="containsText" text="08.30 – 17.30">
      <formula>NOT(ISERROR(SEARCH("08.30 – 17.30",Q90)))</formula>
    </cfRule>
    <cfRule type="containsText" dxfId="32572" priority="291" operator="containsText" text="09.00 – 18.00">
      <formula>NOT(ISERROR(SEARCH("09.00 – 18.00",Q90)))</formula>
    </cfRule>
    <cfRule type="containsText" dxfId="32571" priority="292" operator="containsText" text="09.00 – 13.00">
      <formula>NOT(ISERROR(SEARCH("09.00 – 13.00",Q90)))</formula>
    </cfRule>
    <cfRule type="containsText" dxfId="32570" priority="293" operator="containsText" text="11.30 – 19.30">
      <formula>NOT(ISERROR(SEARCH("11.30 – 19.30",Q90)))</formula>
    </cfRule>
    <cfRule type="containsText" dxfId="32569" priority="294" operator="containsText" text="10.30 – 19.30">
      <formula>NOT(ISERROR(SEARCH("10.30 – 19.30",Q90)))</formula>
    </cfRule>
    <cfRule type="containsText" dxfId="32568" priority="295" operator="containsText" text="09.00 – 15.00">
      <formula>NOT(ISERROR(SEARCH("09.00 – 15.00",Q90)))</formula>
    </cfRule>
    <cfRule type="containsText" dxfId="32567" priority="296" operator="containsText" text="12:30">
      <formula>NOT(ISERROR(SEARCH("12:30",Q90)))</formula>
    </cfRule>
    <cfRule type="containsText" dxfId="32566" priority="297" operator="containsText" text="13:30">
      <formula>NOT(ISERROR(SEARCH("13:30",Q90)))</formula>
    </cfRule>
    <cfRule type="containsText" dxfId="32565" priority="298" operator="containsText" text="FESTIVITÁ">
      <formula>NOT(ISERROR(SEARCH("FESTIVITÁ",Q90)))</formula>
    </cfRule>
    <cfRule type="cellIs" dxfId="32564" priority="299" operator="equal">
      <formula>"DOMENICA"</formula>
    </cfRule>
  </conditionalFormatting>
  <conditionalFormatting sqref="Q90:Q96">
    <cfRule type="iconSet" priority="282">
      <iconSet iconSet="3Symbols2">
        <cfvo type="percent" val="0"/>
        <cfvo type="percent" val="0"/>
        <cfvo type="formula" val="TODAY()" gte="0"/>
      </iconSet>
    </cfRule>
  </conditionalFormatting>
  <conditionalFormatting sqref="P25:Q25">
    <cfRule type="cellIs" dxfId="32563" priority="273" operator="equal">
      <formula>"09.00 – 13.00"</formula>
    </cfRule>
  </conditionalFormatting>
  <conditionalFormatting sqref="P25:Q25">
    <cfRule type="cellIs" dxfId="32562" priority="274" operator="equal">
      <formula>"09.00 – 15.00"</formula>
    </cfRule>
  </conditionalFormatting>
  <conditionalFormatting sqref="P25:Q25">
    <cfRule type="cellIs" dxfId="32561" priority="275" operator="equal">
      <formula>"09.00 – 18.00"</formula>
    </cfRule>
  </conditionalFormatting>
  <conditionalFormatting sqref="P25:Q25">
    <cfRule type="cellIs" dxfId="32560" priority="276" operator="equal">
      <formula>"09.30 – 13.00"</formula>
    </cfRule>
  </conditionalFormatting>
  <conditionalFormatting sqref="P25:Q25">
    <cfRule type="cellIs" dxfId="32559" priority="277" operator="equal">
      <formula>"10.30 – 19.30"</formula>
    </cfRule>
  </conditionalFormatting>
  <conditionalFormatting sqref="P25:Q25">
    <cfRule type="cellIs" dxfId="32558" priority="278" operator="equal">
      <formula>"11.30 – 19.30"</formula>
    </cfRule>
  </conditionalFormatting>
  <conditionalFormatting sqref="P25:Q25">
    <cfRule type="cellIs" dxfId="32557" priority="279" operator="equal">
      <formula>_FV(13,"3")</formula>
    </cfRule>
  </conditionalFormatting>
  <conditionalFormatting sqref="P25:Q25">
    <cfRule type="cellIs" dxfId="32556" priority="280" operator="equal">
      <formula>_FV(13,"3")</formula>
    </cfRule>
  </conditionalFormatting>
  <conditionalFormatting sqref="P25:Q25">
    <cfRule type="cellIs" dxfId="32555" priority="281" operator="equal">
      <formula>_FV(13,"3")</formula>
    </cfRule>
  </conditionalFormatting>
  <conditionalFormatting sqref="P43:Q43">
    <cfRule type="cellIs" dxfId="32554" priority="264" operator="equal">
      <formula>"09.00 – 13.00"</formula>
    </cfRule>
  </conditionalFormatting>
  <conditionalFormatting sqref="P43:Q43">
    <cfRule type="cellIs" dxfId="32553" priority="265" operator="equal">
      <formula>"09.00 – 15.00"</formula>
    </cfRule>
  </conditionalFormatting>
  <conditionalFormatting sqref="P43:Q43">
    <cfRule type="cellIs" dxfId="32552" priority="266" operator="equal">
      <formula>"09.00 – 18.00"</formula>
    </cfRule>
  </conditionalFormatting>
  <conditionalFormatting sqref="P43:Q43">
    <cfRule type="cellIs" dxfId="32551" priority="267" operator="equal">
      <formula>"09.30 – 13.00"</formula>
    </cfRule>
  </conditionalFormatting>
  <conditionalFormatting sqref="P43:Q43">
    <cfRule type="cellIs" dxfId="32550" priority="268" operator="equal">
      <formula>"10.30 – 19.30"</formula>
    </cfRule>
  </conditionalFormatting>
  <conditionalFormatting sqref="P43:Q43">
    <cfRule type="cellIs" dxfId="32549" priority="269" operator="equal">
      <formula>"11.30 – 19.30"</formula>
    </cfRule>
  </conditionalFormatting>
  <conditionalFormatting sqref="P43:Q43">
    <cfRule type="cellIs" dxfId="32548" priority="270" operator="equal">
      <formula>_FV(13,"3")</formula>
    </cfRule>
  </conditionalFormatting>
  <conditionalFormatting sqref="P43:Q43">
    <cfRule type="cellIs" dxfId="32547" priority="271" operator="equal">
      <formula>_FV(13,"3")</formula>
    </cfRule>
  </conditionalFormatting>
  <conditionalFormatting sqref="P43:Q43">
    <cfRule type="cellIs" dxfId="32546" priority="272" operator="equal">
      <formula>_FV(13,"3")</formula>
    </cfRule>
  </conditionalFormatting>
  <conditionalFormatting sqref="Q50">
    <cfRule type="cellIs" dxfId="32545" priority="252" operator="equal">
      <formula>_FV(13,"3")</formula>
    </cfRule>
  </conditionalFormatting>
  <conditionalFormatting sqref="Q50">
    <cfRule type="cellIs" dxfId="32544" priority="253" operator="equal">
      <formula>_FV(13,"3")</formula>
    </cfRule>
  </conditionalFormatting>
  <conditionalFormatting sqref="Q50">
    <cfRule type="cellIs" dxfId="32543" priority="254" operator="equal">
      <formula>_FV(13,"3")</formula>
    </cfRule>
  </conditionalFormatting>
  <conditionalFormatting sqref="P50">
    <cfRule type="cellIs" dxfId="32542" priority="255" operator="equal">
      <formula>"09.00 – 13.00"</formula>
    </cfRule>
  </conditionalFormatting>
  <conditionalFormatting sqref="P50">
    <cfRule type="cellIs" dxfId="32541" priority="256" operator="equal">
      <formula>"09.00 – 15.00"</formula>
    </cfRule>
  </conditionalFormatting>
  <conditionalFormatting sqref="P50">
    <cfRule type="cellIs" dxfId="32540" priority="257" operator="equal">
      <formula>"09.00 – 18.00"</formula>
    </cfRule>
  </conditionalFormatting>
  <conditionalFormatting sqref="P50">
    <cfRule type="cellIs" dxfId="32539" priority="258" operator="equal">
      <formula>"09.30 – 13.00"</formula>
    </cfRule>
  </conditionalFormatting>
  <conditionalFormatting sqref="P50">
    <cfRule type="cellIs" dxfId="32538" priority="259" operator="equal">
      <formula>"10.30 – 19.30"</formula>
    </cfRule>
  </conditionalFormatting>
  <conditionalFormatting sqref="P50">
    <cfRule type="cellIs" dxfId="32537" priority="260" operator="equal">
      <formula>"11.30 – 19.30"</formula>
    </cfRule>
  </conditionalFormatting>
  <conditionalFormatting sqref="P50">
    <cfRule type="cellIs" dxfId="32536" priority="261" operator="equal">
      <formula>_FV(13,"3")</formula>
    </cfRule>
  </conditionalFormatting>
  <conditionalFormatting sqref="P50">
    <cfRule type="cellIs" dxfId="32535" priority="262" operator="equal">
      <formula>_FV(13,"3")</formula>
    </cfRule>
  </conditionalFormatting>
  <conditionalFormatting sqref="P50">
    <cfRule type="cellIs" dxfId="32534" priority="263" operator="equal">
      <formula>_FV(13,"3")</formula>
    </cfRule>
  </conditionalFormatting>
  <conditionalFormatting sqref="Q50">
    <cfRule type="cellIs" dxfId="32533" priority="246" operator="equal">
      <formula>"09.00 – 13.00"</formula>
    </cfRule>
  </conditionalFormatting>
  <conditionalFormatting sqref="Q50">
    <cfRule type="cellIs" dxfId="32532" priority="247" operator="equal">
      <formula>"09.00 – 15.00"</formula>
    </cfRule>
  </conditionalFormatting>
  <conditionalFormatting sqref="Q50">
    <cfRule type="cellIs" dxfId="32531" priority="248" operator="equal">
      <formula>"09.00 – 18.00"</formula>
    </cfRule>
  </conditionalFormatting>
  <conditionalFormatting sqref="Q50">
    <cfRule type="cellIs" dxfId="32530" priority="249" operator="equal">
      <formula>"09.30 – 13.00"</formula>
    </cfRule>
  </conditionalFormatting>
  <conditionalFormatting sqref="Q50">
    <cfRule type="cellIs" dxfId="32529" priority="250" operator="equal">
      <formula>"10.30 – 19.30"</formula>
    </cfRule>
  </conditionalFormatting>
  <conditionalFormatting sqref="Q50">
    <cfRule type="cellIs" dxfId="32528" priority="251" operator="equal">
      <formula>"11.30 – 19.30"</formula>
    </cfRule>
  </conditionalFormatting>
  <conditionalFormatting sqref="P8:P14">
    <cfRule type="containsText" dxfId="32527" priority="229" operator="containsText" text="08.30 – 14.30">
      <formula>NOT(ISERROR(SEARCH("08.30 – 14.30",P8)))</formula>
    </cfRule>
    <cfRule type="containsText" dxfId="32526" priority="230" operator="containsText" text="09:30 – 18.30">
      <formula>NOT(ISERROR(SEARCH("09:30 – 18.30",P8)))</formula>
    </cfRule>
    <cfRule type="containsText" dxfId="32525" priority="231" operator="containsText" text="10.30 – 18.30">
      <formula>NOT(ISERROR(SEARCH("10.30 – 18.30",P8)))</formula>
    </cfRule>
    <cfRule type="containsText" dxfId="32524" priority="232" operator="containsText" text="09.30 – 18.30">
      <formula>NOT(ISERROR(SEARCH("09.30 – 18.30",P8)))</formula>
    </cfRule>
    <cfRule type="containsText" dxfId="32523" priority="233" operator="containsText" text="09.00 – 13:00">
      <formula>NOT(ISERROR(SEARCH("09.00 – 13:00",P8)))</formula>
    </cfRule>
    <cfRule type="containsText" dxfId="32522" priority="234" operator="containsText" text="08.30 – 16.30">
      <formula>NOT(ISERROR(SEARCH("08.30 – 16.30",P8)))</formula>
    </cfRule>
    <cfRule type="containsText" dxfId="32521" priority="235" operator="containsText" text="08:30 – 17.30">
      <formula>NOT(ISERROR(SEARCH("08:30 – 17.30",P8)))</formula>
    </cfRule>
    <cfRule type="containsText" dxfId="32520" priority="236" operator="containsText" text="08.30 – 17.30">
      <formula>NOT(ISERROR(SEARCH("08.30 – 17.30",P8)))</formula>
    </cfRule>
    <cfRule type="containsText" dxfId="32519" priority="237" operator="containsText" text="09.00 – 18.00">
      <formula>NOT(ISERROR(SEARCH("09.00 – 18.00",P8)))</formula>
    </cfRule>
    <cfRule type="containsText" dxfId="32518" priority="238" operator="containsText" text="09.00 – 13.00">
      <formula>NOT(ISERROR(SEARCH("09.00 – 13.00",P8)))</formula>
    </cfRule>
    <cfRule type="containsText" dxfId="32517" priority="239" operator="containsText" text="11.30 – 19.30">
      <formula>NOT(ISERROR(SEARCH("11.30 – 19.30",P8)))</formula>
    </cfRule>
    <cfRule type="containsText" dxfId="32516" priority="240" operator="containsText" text="10.30 – 19.30">
      <formula>NOT(ISERROR(SEARCH("10.30 – 19.30",P8)))</formula>
    </cfRule>
    <cfRule type="containsText" dxfId="32515" priority="241" operator="containsText" text="09.00 – 15.00">
      <formula>NOT(ISERROR(SEARCH("09.00 – 15.00",P8)))</formula>
    </cfRule>
    <cfRule type="containsText" dxfId="32514" priority="242" operator="containsText" text="12:30">
      <formula>NOT(ISERROR(SEARCH("12:30",P8)))</formula>
    </cfRule>
    <cfRule type="containsText" dxfId="32513" priority="243" operator="containsText" text="13:30">
      <formula>NOT(ISERROR(SEARCH("13:30",P8)))</formula>
    </cfRule>
    <cfRule type="containsText" dxfId="32512" priority="244" operator="containsText" text="FESTIVITÁ">
      <formula>NOT(ISERROR(SEARCH("FESTIVITÁ",P8)))</formula>
    </cfRule>
    <cfRule type="cellIs" dxfId="32511" priority="245" operator="equal">
      <formula>"DOMENICA"</formula>
    </cfRule>
  </conditionalFormatting>
  <conditionalFormatting sqref="Q8:Q14">
    <cfRule type="containsText" dxfId="32510" priority="212" operator="containsText" text="08.30 – 14.30">
      <formula>NOT(ISERROR(SEARCH("08.30 – 14.30",Q8)))</formula>
    </cfRule>
    <cfRule type="containsText" dxfId="32509" priority="213" operator="containsText" text="09:30 – 18.30">
      <formula>NOT(ISERROR(SEARCH("09:30 – 18.30",Q8)))</formula>
    </cfRule>
    <cfRule type="containsText" dxfId="32508" priority="214" operator="containsText" text="10.30 – 18.30">
      <formula>NOT(ISERROR(SEARCH("10.30 – 18.30",Q8)))</formula>
    </cfRule>
    <cfRule type="containsText" dxfId="32507" priority="215" operator="containsText" text="09.30 – 18.30">
      <formula>NOT(ISERROR(SEARCH("09.30 – 18.30",Q8)))</formula>
    </cfRule>
    <cfRule type="containsText" dxfId="32506" priority="216" operator="containsText" text="09.00 – 13:00">
      <formula>NOT(ISERROR(SEARCH("09.00 – 13:00",Q8)))</formula>
    </cfRule>
    <cfRule type="containsText" dxfId="32505" priority="217" operator="containsText" text="08.30 – 16.30">
      <formula>NOT(ISERROR(SEARCH("08.30 – 16.30",Q8)))</formula>
    </cfRule>
    <cfRule type="containsText" dxfId="32504" priority="218" operator="containsText" text="08:30 – 17.30">
      <formula>NOT(ISERROR(SEARCH("08:30 – 17.30",Q8)))</formula>
    </cfRule>
    <cfRule type="containsText" dxfId="32503" priority="219" operator="containsText" text="08.30 – 17.30">
      <formula>NOT(ISERROR(SEARCH("08.30 – 17.30",Q8)))</formula>
    </cfRule>
    <cfRule type="containsText" dxfId="32502" priority="220" operator="containsText" text="09.00 – 18.00">
      <formula>NOT(ISERROR(SEARCH("09.00 – 18.00",Q8)))</formula>
    </cfRule>
    <cfRule type="containsText" dxfId="32501" priority="221" operator="containsText" text="09.00 – 13.00">
      <formula>NOT(ISERROR(SEARCH("09.00 – 13.00",Q8)))</formula>
    </cfRule>
    <cfRule type="containsText" dxfId="32500" priority="222" operator="containsText" text="11.30 – 19.30">
      <formula>NOT(ISERROR(SEARCH("11.30 – 19.30",Q8)))</formula>
    </cfRule>
    <cfRule type="containsText" dxfId="32499" priority="223" operator="containsText" text="10.30 – 19.30">
      <formula>NOT(ISERROR(SEARCH("10.30 – 19.30",Q8)))</formula>
    </cfRule>
    <cfRule type="containsText" dxfId="32498" priority="224" operator="containsText" text="09.00 – 15.00">
      <formula>NOT(ISERROR(SEARCH("09.00 – 15.00",Q8)))</formula>
    </cfRule>
    <cfRule type="containsText" dxfId="32497" priority="225" operator="containsText" text="12:30">
      <formula>NOT(ISERROR(SEARCH("12:30",Q8)))</formula>
    </cfRule>
    <cfRule type="containsText" dxfId="32496" priority="226" operator="containsText" text="13:30">
      <formula>NOT(ISERROR(SEARCH("13:30",Q8)))</formula>
    </cfRule>
    <cfRule type="containsText" dxfId="32495" priority="227" operator="containsText" text="FESTIVITÁ">
      <formula>NOT(ISERROR(SEARCH("FESTIVITÁ",Q8)))</formula>
    </cfRule>
    <cfRule type="cellIs" dxfId="32494" priority="228" operator="equal">
      <formula>"DOMENICA"</formula>
    </cfRule>
  </conditionalFormatting>
  <conditionalFormatting sqref="Q8:Q14">
    <cfRule type="iconSet" priority="211">
      <iconSet iconSet="3Symbols2">
        <cfvo type="percent" val="0"/>
        <cfvo type="percent" val="0"/>
        <cfvo type="formula" val="TODAY()" gte="0"/>
      </iconSet>
    </cfRule>
  </conditionalFormatting>
  <conditionalFormatting sqref="P17:P23">
    <cfRule type="containsText" dxfId="32493" priority="194" operator="containsText" text="08.30 – 14.30">
      <formula>NOT(ISERROR(SEARCH("08.30 – 14.30",P17)))</formula>
    </cfRule>
    <cfRule type="containsText" dxfId="32492" priority="195" operator="containsText" text="09:30 – 18.30">
      <formula>NOT(ISERROR(SEARCH("09:30 – 18.30",P17)))</formula>
    </cfRule>
    <cfRule type="containsText" dxfId="32491" priority="196" operator="containsText" text="10.30 – 18.30">
      <formula>NOT(ISERROR(SEARCH("10.30 – 18.30",P17)))</formula>
    </cfRule>
    <cfRule type="containsText" dxfId="32490" priority="197" operator="containsText" text="09.30 – 18.30">
      <formula>NOT(ISERROR(SEARCH("09.30 – 18.30",P17)))</formula>
    </cfRule>
    <cfRule type="containsText" dxfId="32489" priority="198" operator="containsText" text="09.00 – 13:00">
      <formula>NOT(ISERROR(SEARCH("09.00 – 13:00",P17)))</formula>
    </cfRule>
    <cfRule type="containsText" dxfId="32488" priority="199" operator="containsText" text="08.30 – 16.30">
      <formula>NOT(ISERROR(SEARCH("08.30 – 16.30",P17)))</formula>
    </cfRule>
    <cfRule type="containsText" dxfId="32487" priority="200" operator="containsText" text="08:30 – 17.30">
      <formula>NOT(ISERROR(SEARCH("08:30 – 17.30",P17)))</formula>
    </cfRule>
    <cfRule type="containsText" dxfId="32486" priority="201" operator="containsText" text="08.30 – 17.30">
      <formula>NOT(ISERROR(SEARCH("08.30 – 17.30",P17)))</formula>
    </cfRule>
    <cfRule type="containsText" dxfId="32485" priority="202" operator="containsText" text="09.00 – 18.00">
      <formula>NOT(ISERROR(SEARCH("09.00 – 18.00",P17)))</formula>
    </cfRule>
    <cfRule type="containsText" dxfId="32484" priority="203" operator="containsText" text="09.00 – 13.00">
      <formula>NOT(ISERROR(SEARCH("09.00 – 13.00",P17)))</formula>
    </cfRule>
    <cfRule type="containsText" dxfId="32483" priority="204" operator="containsText" text="11.30 – 19.30">
      <formula>NOT(ISERROR(SEARCH("11.30 – 19.30",P17)))</formula>
    </cfRule>
    <cfRule type="containsText" dxfId="32482" priority="205" operator="containsText" text="10.30 – 19.30">
      <formula>NOT(ISERROR(SEARCH("10.30 – 19.30",P17)))</formula>
    </cfRule>
    <cfRule type="containsText" dxfId="32481" priority="206" operator="containsText" text="09.00 – 15.00">
      <formula>NOT(ISERROR(SEARCH("09.00 – 15.00",P17)))</formula>
    </cfRule>
    <cfRule type="containsText" dxfId="32480" priority="207" operator="containsText" text="12:30">
      <formula>NOT(ISERROR(SEARCH("12:30",P17)))</formula>
    </cfRule>
    <cfRule type="containsText" dxfId="32479" priority="208" operator="containsText" text="13:30">
      <formula>NOT(ISERROR(SEARCH("13:30",P17)))</formula>
    </cfRule>
    <cfRule type="containsText" dxfId="32478" priority="209" operator="containsText" text="FESTIVITÁ">
      <formula>NOT(ISERROR(SEARCH("FESTIVITÁ",P17)))</formula>
    </cfRule>
    <cfRule type="cellIs" dxfId="32477" priority="210" operator="equal">
      <formula>"DOMENICA"</formula>
    </cfRule>
  </conditionalFormatting>
  <conditionalFormatting sqref="Q17:Q23">
    <cfRule type="containsText" dxfId="32476" priority="177" operator="containsText" text="08.30 – 14.30">
      <formula>NOT(ISERROR(SEARCH("08.30 – 14.30",Q17)))</formula>
    </cfRule>
    <cfRule type="containsText" dxfId="32475" priority="178" operator="containsText" text="09:30 – 18.30">
      <formula>NOT(ISERROR(SEARCH("09:30 – 18.30",Q17)))</formula>
    </cfRule>
    <cfRule type="containsText" dxfId="32474" priority="179" operator="containsText" text="10.30 – 18.30">
      <formula>NOT(ISERROR(SEARCH("10.30 – 18.30",Q17)))</formula>
    </cfRule>
    <cfRule type="containsText" dxfId="32473" priority="180" operator="containsText" text="09.30 – 18.30">
      <formula>NOT(ISERROR(SEARCH("09.30 – 18.30",Q17)))</formula>
    </cfRule>
    <cfRule type="containsText" dxfId="32472" priority="181" operator="containsText" text="09.00 – 13:00">
      <formula>NOT(ISERROR(SEARCH("09.00 – 13:00",Q17)))</formula>
    </cfRule>
    <cfRule type="containsText" dxfId="32471" priority="182" operator="containsText" text="08.30 – 16.30">
      <formula>NOT(ISERROR(SEARCH("08.30 – 16.30",Q17)))</formula>
    </cfRule>
    <cfRule type="containsText" dxfId="32470" priority="183" operator="containsText" text="08:30 – 17.30">
      <formula>NOT(ISERROR(SEARCH("08:30 – 17.30",Q17)))</formula>
    </cfRule>
    <cfRule type="containsText" dxfId="32469" priority="184" operator="containsText" text="08.30 – 17.30">
      <formula>NOT(ISERROR(SEARCH("08.30 – 17.30",Q17)))</formula>
    </cfRule>
    <cfRule type="containsText" dxfId="32468" priority="185" operator="containsText" text="09.00 – 18.00">
      <formula>NOT(ISERROR(SEARCH("09.00 – 18.00",Q17)))</formula>
    </cfRule>
    <cfRule type="containsText" dxfId="32467" priority="186" operator="containsText" text="09.00 – 13.00">
      <formula>NOT(ISERROR(SEARCH("09.00 – 13.00",Q17)))</formula>
    </cfRule>
    <cfRule type="containsText" dxfId="32466" priority="187" operator="containsText" text="11.30 – 19.30">
      <formula>NOT(ISERROR(SEARCH("11.30 – 19.30",Q17)))</formula>
    </cfRule>
    <cfRule type="containsText" dxfId="32465" priority="188" operator="containsText" text="10.30 – 19.30">
      <formula>NOT(ISERROR(SEARCH("10.30 – 19.30",Q17)))</formula>
    </cfRule>
    <cfRule type="containsText" dxfId="32464" priority="189" operator="containsText" text="09.00 – 15.00">
      <formula>NOT(ISERROR(SEARCH("09.00 – 15.00",Q17)))</formula>
    </cfRule>
    <cfRule type="containsText" dxfId="32463" priority="190" operator="containsText" text="12:30">
      <formula>NOT(ISERROR(SEARCH("12:30",Q17)))</formula>
    </cfRule>
    <cfRule type="containsText" dxfId="32462" priority="191" operator="containsText" text="13:30">
      <formula>NOT(ISERROR(SEARCH("13:30",Q17)))</formula>
    </cfRule>
    <cfRule type="containsText" dxfId="32461" priority="192" operator="containsText" text="FESTIVITÁ">
      <formula>NOT(ISERROR(SEARCH("FESTIVITÁ",Q17)))</formula>
    </cfRule>
    <cfRule type="cellIs" dxfId="32460" priority="193" operator="equal">
      <formula>"DOMENICA"</formula>
    </cfRule>
  </conditionalFormatting>
  <conditionalFormatting sqref="Q17:Q23">
    <cfRule type="iconSet" priority="176">
      <iconSet iconSet="3Symbols2">
        <cfvo type="percent" val="0"/>
        <cfvo type="percent" val="0"/>
        <cfvo type="formula" val="TODAY()" gte="0"/>
      </iconSet>
    </cfRule>
  </conditionalFormatting>
  <conditionalFormatting sqref="P26:P32">
    <cfRule type="containsText" dxfId="32459" priority="159" operator="containsText" text="08.30 – 14.30">
      <formula>NOT(ISERROR(SEARCH("08.30 – 14.30",P26)))</formula>
    </cfRule>
    <cfRule type="containsText" dxfId="32458" priority="160" operator="containsText" text="09:30 – 18.30">
      <formula>NOT(ISERROR(SEARCH("09:30 – 18.30",P26)))</formula>
    </cfRule>
    <cfRule type="containsText" dxfId="32457" priority="161" operator="containsText" text="10.30 – 18.30">
      <formula>NOT(ISERROR(SEARCH("10.30 – 18.30",P26)))</formula>
    </cfRule>
    <cfRule type="containsText" dxfId="32456" priority="162" operator="containsText" text="09.30 – 18.30">
      <formula>NOT(ISERROR(SEARCH("09.30 – 18.30",P26)))</formula>
    </cfRule>
    <cfRule type="containsText" dxfId="32455" priority="163" operator="containsText" text="09.00 – 13:00">
      <formula>NOT(ISERROR(SEARCH("09.00 – 13:00",P26)))</formula>
    </cfRule>
    <cfRule type="containsText" dxfId="32454" priority="164" operator="containsText" text="08.30 – 16.30">
      <formula>NOT(ISERROR(SEARCH("08.30 – 16.30",P26)))</formula>
    </cfRule>
    <cfRule type="containsText" dxfId="32453" priority="165" operator="containsText" text="08:30 – 17.30">
      <formula>NOT(ISERROR(SEARCH("08:30 – 17.30",P26)))</formula>
    </cfRule>
    <cfRule type="containsText" dxfId="32452" priority="166" operator="containsText" text="08.30 – 17.30">
      <formula>NOT(ISERROR(SEARCH("08.30 – 17.30",P26)))</formula>
    </cfRule>
    <cfRule type="containsText" dxfId="32451" priority="167" operator="containsText" text="09.00 – 18.00">
      <formula>NOT(ISERROR(SEARCH("09.00 – 18.00",P26)))</formula>
    </cfRule>
    <cfRule type="containsText" dxfId="32450" priority="168" operator="containsText" text="09.00 – 13.00">
      <formula>NOT(ISERROR(SEARCH("09.00 – 13.00",P26)))</formula>
    </cfRule>
    <cfRule type="containsText" dxfId="32449" priority="169" operator="containsText" text="11.30 – 19.30">
      <formula>NOT(ISERROR(SEARCH("11.30 – 19.30",P26)))</formula>
    </cfRule>
    <cfRule type="containsText" dxfId="32448" priority="170" operator="containsText" text="10.30 – 19.30">
      <formula>NOT(ISERROR(SEARCH("10.30 – 19.30",P26)))</formula>
    </cfRule>
    <cfRule type="containsText" dxfId="32447" priority="171" operator="containsText" text="09.00 – 15.00">
      <formula>NOT(ISERROR(SEARCH("09.00 – 15.00",P26)))</formula>
    </cfRule>
    <cfRule type="containsText" dxfId="32446" priority="172" operator="containsText" text="12:30">
      <formula>NOT(ISERROR(SEARCH("12:30",P26)))</formula>
    </cfRule>
    <cfRule type="containsText" dxfId="32445" priority="173" operator="containsText" text="13:30">
      <formula>NOT(ISERROR(SEARCH("13:30",P26)))</formula>
    </cfRule>
    <cfRule type="containsText" dxfId="32444" priority="174" operator="containsText" text="FESTIVITÁ">
      <formula>NOT(ISERROR(SEARCH("FESTIVITÁ",P26)))</formula>
    </cfRule>
    <cfRule type="cellIs" dxfId="32443" priority="175" operator="equal">
      <formula>"DOMENICA"</formula>
    </cfRule>
  </conditionalFormatting>
  <conditionalFormatting sqref="Q26:Q32">
    <cfRule type="containsText" dxfId="32442" priority="142" operator="containsText" text="08.30 – 14.30">
      <formula>NOT(ISERROR(SEARCH("08.30 – 14.30",Q26)))</formula>
    </cfRule>
    <cfRule type="containsText" dxfId="32441" priority="143" operator="containsText" text="09:30 – 18.30">
      <formula>NOT(ISERROR(SEARCH("09:30 – 18.30",Q26)))</formula>
    </cfRule>
    <cfRule type="containsText" dxfId="32440" priority="144" operator="containsText" text="10.30 – 18.30">
      <formula>NOT(ISERROR(SEARCH("10.30 – 18.30",Q26)))</formula>
    </cfRule>
    <cfRule type="containsText" dxfId="32439" priority="145" operator="containsText" text="09.30 – 18.30">
      <formula>NOT(ISERROR(SEARCH("09.30 – 18.30",Q26)))</formula>
    </cfRule>
    <cfRule type="containsText" dxfId="32438" priority="146" operator="containsText" text="09.00 – 13:00">
      <formula>NOT(ISERROR(SEARCH("09.00 – 13:00",Q26)))</formula>
    </cfRule>
    <cfRule type="containsText" dxfId="32437" priority="147" operator="containsText" text="08.30 – 16.30">
      <formula>NOT(ISERROR(SEARCH("08.30 – 16.30",Q26)))</formula>
    </cfRule>
    <cfRule type="containsText" dxfId="32436" priority="148" operator="containsText" text="08:30 – 17.30">
      <formula>NOT(ISERROR(SEARCH("08:30 – 17.30",Q26)))</formula>
    </cfRule>
    <cfRule type="containsText" dxfId="32435" priority="149" operator="containsText" text="08.30 – 17.30">
      <formula>NOT(ISERROR(SEARCH("08.30 – 17.30",Q26)))</formula>
    </cfRule>
    <cfRule type="containsText" dxfId="32434" priority="150" operator="containsText" text="09.00 – 18.00">
      <formula>NOT(ISERROR(SEARCH("09.00 – 18.00",Q26)))</formula>
    </cfRule>
    <cfRule type="containsText" dxfId="32433" priority="151" operator="containsText" text="09.00 – 13.00">
      <formula>NOT(ISERROR(SEARCH("09.00 – 13.00",Q26)))</formula>
    </cfRule>
    <cfRule type="containsText" dxfId="32432" priority="152" operator="containsText" text="11.30 – 19.30">
      <formula>NOT(ISERROR(SEARCH("11.30 – 19.30",Q26)))</formula>
    </cfRule>
    <cfRule type="containsText" dxfId="32431" priority="153" operator="containsText" text="10.30 – 19.30">
      <formula>NOT(ISERROR(SEARCH("10.30 – 19.30",Q26)))</formula>
    </cfRule>
    <cfRule type="containsText" dxfId="32430" priority="154" operator="containsText" text="09.00 – 15.00">
      <formula>NOT(ISERROR(SEARCH("09.00 – 15.00",Q26)))</formula>
    </cfRule>
    <cfRule type="containsText" dxfId="32429" priority="155" operator="containsText" text="12:30">
      <formula>NOT(ISERROR(SEARCH("12:30",Q26)))</formula>
    </cfRule>
    <cfRule type="containsText" dxfId="32428" priority="156" operator="containsText" text="13:30">
      <formula>NOT(ISERROR(SEARCH("13:30",Q26)))</formula>
    </cfRule>
    <cfRule type="containsText" dxfId="32427" priority="157" operator="containsText" text="FESTIVITÁ">
      <formula>NOT(ISERROR(SEARCH("FESTIVITÁ",Q26)))</formula>
    </cfRule>
    <cfRule type="cellIs" dxfId="32426" priority="158" operator="equal">
      <formula>"DOMENICA"</formula>
    </cfRule>
  </conditionalFormatting>
  <conditionalFormatting sqref="Q26:Q32">
    <cfRule type="iconSet" priority="141">
      <iconSet iconSet="3Symbols2">
        <cfvo type="percent" val="0"/>
        <cfvo type="percent" val="0"/>
        <cfvo type="formula" val="TODAY()" gte="0"/>
      </iconSet>
    </cfRule>
  </conditionalFormatting>
  <conditionalFormatting sqref="P35:P41">
    <cfRule type="containsText" dxfId="32425" priority="124" operator="containsText" text="08.30 – 14.30">
      <formula>NOT(ISERROR(SEARCH("08.30 – 14.30",P35)))</formula>
    </cfRule>
    <cfRule type="containsText" dxfId="32424" priority="125" operator="containsText" text="09:30 – 18.30">
      <formula>NOT(ISERROR(SEARCH("09:30 – 18.30",P35)))</formula>
    </cfRule>
    <cfRule type="containsText" dxfId="32423" priority="126" operator="containsText" text="10.30 – 18.30">
      <formula>NOT(ISERROR(SEARCH("10.30 – 18.30",P35)))</formula>
    </cfRule>
    <cfRule type="containsText" dxfId="32422" priority="127" operator="containsText" text="09.30 – 18.30">
      <formula>NOT(ISERROR(SEARCH("09.30 – 18.30",P35)))</formula>
    </cfRule>
    <cfRule type="containsText" dxfId="32421" priority="128" operator="containsText" text="09.00 – 13:00">
      <formula>NOT(ISERROR(SEARCH("09.00 – 13:00",P35)))</formula>
    </cfRule>
    <cfRule type="containsText" dxfId="32420" priority="129" operator="containsText" text="08.30 – 16.30">
      <formula>NOT(ISERROR(SEARCH("08.30 – 16.30",P35)))</formula>
    </cfRule>
    <cfRule type="containsText" dxfId="32419" priority="130" operator="containsText" text="08:30 – 17.30">
      <formula>NOT(ISERROR(SEARCH("08:30 – 17.30",P35)))</formula>
    </cfRule>
    <cfRule type="containsText" dxfId="32418" priority="131" operator="containsText" text="08.30 – 17.30">
      <formula>NOT(ISERROR(SEARCH("08.30 – 17.30",P35)))</formula>
    </cfRule>
    <cfRule type="containsText" dxfId="32417" priority="132" operator="containsText" text="09.00 – 18.00">
      <formula>NOT(ISERROR(SEARCH("09.00 – 18.00",P35)))</formula>
    </cfRule>
    <cfRule type="containsText" dxfId="32416" priority="133" operator="containsText" text="09.00 – 13.00">
      <formula>NOT(ISERROR(SEARCH("09.00 – 13.00",P35)))</formula>
    </cfRule>
    <cfRule type="containsText" dxfId="32415" priority="134" operator="containsText" text="11.30 – 19.30">
      <formula>NOT(ISERROR(SEARCH("11.30 – 19.30",P35)))</formula>
    </cfRule>
    <cfRule type="containsText" dxfId="32414" priority="135" operator="containsText" text="10.30 – 19.30">
      <formula>NOT(ISERROR(SEARCH("10.30 – 19.30",P35)))</formula>
    </cfRule>
    <cfRule type="containsText" dxfId="32413" priority="136" operator="containsText" text="09.00 – 15.00">
      <formula>NOT(ISERROR(SEARCH("09.00 – 15.00",P35)))</formula>
    </cfRule>
    <cfRule type="containsText" dxfId="32412" priority="137" operator="containsText" text="12:30">
      <formula>NOT(ISERROR(SEARCH("12:30",P35)))</formula>
    </cfRule>
    <cfRule type="containsText" dxfId="32411" priority="138" operator="containsText" text="13:30">
      <formula>NOT(ISERROR(SEARCH("13:30",P35)))</formula>
    </cfRule>
    <cfRule type="containsText" dxfId="32410" priority="139" operator="containsText" text="FESTIVITÁ">
      <formula>NOT(ISERROR(SEARCH("FESTIVITÁ",P35)))</formula>
    </cfRule>
    <cfRule type="cellIs" dxfId="32409" priority="140" operator="equal">
      <formula>"DOMENICA"</formula>
    </cfRule>
  </conditionalFormatting>
  <conditionalFormatting sqref="Q35:Q41">
    <cfRule type="containsText" dxfId="32408" priority="107" operator="containsText" text="08.30 – 14.30">
      <formula>NOT(ISERROR(SEARCH("08.30 – 14.30",Q35)))</formula>
    </cfRule>
    <cfRule type="containsText" dxfId="32407" priority="108" operator="containsText" text="09:30 – 18.30">
      <formula>NOT(ISERROR(SEARCH("09:30 – 18.30",Q35)))</formula>
    </cfRule>
    <cfRule type="containsText" dxfId="32406" priority="109" operator="containsText" text="10.30 – 18.30">
      <formula>NOT(ISERROR(SEARCH("10.30 – 18.30",Q35)))</formula>
    </cfRule>
    <cfRule type="containsText" dxfId="32405" priority="110" operator="containsText" text="09.30 – 18.30">
      <formula>NOT(ISERROR(SEARCH("09.30 – 18.30",Q35)))</formula>
    </cfRule>
    <cfRule type="containsText" dxfId="32404" priority="111" operator="containsText" text="09.00 – 13:00">
      <formula>NOT(ISERROR(SEARCH("09.00 – 13:00",Q35)))</formula>
    </cfRule>
    <cfRule type="containsText" dxfId="32403" priority="112" operator="containsText" text="08.30 – 16.30">
      <formula>NOT(ISERROR(SEARCH("08.30 – 16.30",Q35)))</formula>
    </cfRule>
    <cfRule type="containsText" dxfId="32402" priority="113" operator="containsText" text="08:30 – 17.30">
      <formula>NOT(ISERROR(SEARCH("08:30 – 17.30",Q35)))</formula>
    </cfRule>
    <cfRule type="containsText" dxfId="32401" priority="114" operator="containsText" text="08.30 – 17.30">
      <formula>NOT(ISERROR(SEARCH("08.30 – 17.30",Q35)))</formula>
    </cfRule>
    <cfRule type="containsText" dxfId="32400" priority="115" operator="containsText" text="09.00 – 18.00">
      <formula>NOT(ISERROR(SEARCH("09.00 – 18.00",Q35)))</formula>
    </cfRule>
    <cfRule type="containsText" dxfId="32399" priority="116" operator="containsText" text="09.00 – 13.00">
      <formula>NOT(ISERROR(SEARCH("09.00 – 13.00",Q35)))</formula>
    </cfRule>
    <cfRule type="containsText" dxfId="32398" priority="117" operator="containsText" text="11.30 – 19.30">
      <formula>NOT(ISERROR(SEARCH("11.30 – 19.30",Q35)))</formula>
    </cfRule>
    <cfRule type="containsText" dxfId="32397" priority="118" operator="containsText" text="10.30 – 19.30">
      <formula>NOT(ISERROR(SEARCH("10.30 – 19.30",Q35)))</formula>
    </cfRule>
    <cfRule type="containsText" dxfId="32396" priority="119" operator="containsText" text="09.00 – 15.00">
      <formula>NOT(ISERROR(SEARCH("09.00 – 15.00",Q35)))</formula>
    </cfRule>
    <cfRule type="containsText" dxfId="32395" priority="120" operator="containsText" text="12:30">
      <formula>NOT(ISERROR(SEARCH("12:30",Q35)))</formula>
    </cfRule>
    <cfRule type="containsText" dxfId="32394" priority="121" operator="containsText" text="13:30">
      <formula>NOT(ISERROR(SEARCH("13:30",Q35)))</formula>
    </cfRule>
    <cfRule type="containsText" dxfId="32393" priority="122" operator="containsText" text="FESTIVITÁ">
      <formula>NOT(ISERROR(SEARCH("FESTIVITÁ",Q35)))</formula>
    </cfRule>
    <cfRule type="cellIs" dxfId="32392" priority="123" operator="equal">
      <formula>"DOMENICA"</formula>
    </cfRule>
  </conditionalFormatting>
  <conditionalFormatting sqref="Q35:Q41">
    <cfRule type="iconSet" priority="106">
      <iconSet iconSet="3Symbols2">
        <cfvo type="percent" val="0"/>
        <cfvo type="percent" val="0"/>
        <cfvo type="formula" val="TODAY()" gte="0"/>
      </iconSet>
    </cfRule>
  </conditionalFormatting>
  <conditionalFormatting sqref="P35:P41">
    <cfRule type="containsText" dxfId="32391" priority="89" operator="containsText" text="08.30 – 14.30">
      <formula>NOT(ISERROR(SEARCH("08.30 – 14.30",P35)))</formula>
    </cfRule>
    <cfRule type="containsText" dxfId="32390" priority="90" operator="containsText" text="09:30 – 18.30">
      <formula>NOT(ISERROR(SEARCH("09:30 – 18.30",P35)))</formula>
    </cfRule>
    <cfRule type="containsText" dxfId="32389" priority="91" operator="containsText" text="10.30 – 18.30">
      <formula>NOT(ISERROR(SEARCH("10.30 – 18.30",P35)))</formula>
    </cfRule>
    <cfRule type="containsText" dxfId="32388" priority="92" operator="containsText" text="09.30 – 18.30">
      <formula>NOT(ISERROR(SEARCH("09.30 – 18.30",P35)))</formula>
    </cfRule>
    <cfRule type="containsText" dxfId="32387" priority="93" operator="containsText" text="09.00 – 13:00">
      <formula>NOT(ISERROR(SEARCH("09.00 – 13:00",P35)))</formula>
    </cfRule>
    <cfRule type="containsText" dxfId="32386" priority="94" operator="containsText" text="08.30 – 16.30">
      <formula>NOT(ISERROR(SEARCH("08.30 – 16.30",P35)))</formula>
    </cfRule>
    <cfRule type="containsText" dxfId="32385" priority="95" operator="containsText" text="08:30 – 17.30">
      <formula>NOT(ISERROR(SEARCH("08:30 – 17.30",P35)))</formula>
    </cfRule>
    <cfRule type="containsText" dxfId="32384" priority="96" operator="containsText" text="08.30 – 17.30">
      <formula>NOT(ISERROR(SEARCH("08.30 – 17.30",P35)))</formula>
    </cfRule>
    <cfRule type="containsText" dxfId="32383" priority="97" operator="containsText" text="09.00 – 18.00">
      <formula>NOT(ISERROR(SEARCH("09.00 – 18.00",P35)))</formula>
    </cfRule>
    <cfRule type="containsText" dxfId="32382" priority="98" operator="containsText" text="09.00 – 13.00">
      <formula>NOT(ISERROR(SEARCH("09.00 – 13.00",P35)))</formula>
    </cfRule>
    <cfRule type="containsText" dxfId="32381" priority="99" operator="containsText" text="11.30 – 19.30">
      <formula>NOT(ISERROR(SEARCH("11.30 – 19.30",P35)))</formula>
    </cfRule>
    <cfRule type="containsText" dxfId="32380" priority="100" operator="containsText" text="10.30 – 19.30">
      <formula>NOT(ISERROR(SEARCH("10.30 – 19.30",P35)))</formula>
    </cfRule>
    <cfRule type="containsText" dxfId="32379" priority="101" operator="containsText" text="09.00 – 15.00">
      <formula>NOT(ISERROR(SEARCH("09.00 – 15.00",P35)))</formula>
    </cfRule>
    <cfRule type="containsText" dxfId="32378" priority="102" operator="containsText" text="12:30">
      <formula>NOT(ISERROR(SEARCH("12:30",P35)))</formula>
    </cfRule>
    <cfRule type="containsText" dxfId="32377" priority="103" operator="containsText" text="13:30">
      <formula>NOT(ISERROR(SEARCH("13:30",P35)))</formula>
    </cfRule>
    <cfRule type="containsText" dxfId="32376" priority="104" operator="containsText" text="FESTIVITÁ">
      <formula>NOT(ISERROR(SEARCH("FESTIVITÁ",P35)))</formula>
    </cfRule>
    <cfRule type="cellIs" dxfId="32375" priority="105" operator="equal">
      <formula>"DOMENICA"</formula>
    </cfRule>
  </conditionalFormatting>
  <conditionalFormatting sqref="Q35:Q41">
    <cfRule type="containsText" dxfId="32374" priority="72" operator="containsText" text="08.30 – 14.30">
      <formula>NOT(ISERROR(SEARCH("08.30 – 14.30",Q35)))</formula>
    </cfRule>
    <cfRule type="containsText" dxfId="32373" priority="73" operator="containsText" text="09:30 – 18.30">
      <formula>NOT(ISERROR(SEARCH("09:30 – 18.30",Q35)))</formula>
    </cfRule>
    <cfRule type="containsText" dxfId="32372" priority="74" operator="containsText" text="10.30 – 18.30">
      <formula>NOT(ISERROR(SEARCH("10.30 – 18.30",Q35)))</formula>
    </cfRule>
    <cfRule type="containsText" dxfId="32371" priority="75" operator="containsText" text="09.30 – 18.30">
      <formula>NOT(ISERROR(SEARCH("09.30 – 18.30",Q35)))</formula>
    </cfRule>
    <cfRule type="containsText" dxfId="32370" priority="76" operator="containsText" text="09.00 – 13:00">
      <formula>NOT(ISERROR(SEARCH("09.00 – 13:00",Q35)))</formula>
    </cfRule>
    <cfRule type="containsText" dxfId="32369" priority="77" operator="containsText" text="08.30 – 16.30">
      <formula>NOT(ISERROR(SEARCH("08.30 – 16.30",Q35)))</formula>
    </cfRule>
    <cfRule type="containsText" dxfId="32368" priority="78" operator="containsText" text="08:30 – 17.30">
      <formula>NOT(ISERROR(SEARCH("08:30 – 17.30",Q35)))</formula>
    </cfRule>
    <cfRule type="containsText" dxfId="32367" priority="79" operator="containsText" text="08.30 – 17.30">
      <formula>NOT(ISERROR(SEARCH("08.30 – 17.30",Q35)))</formula>
    </cfRule>
    <cfRule type="containsText" dxfId="32366" priority="80" operator="containsText" text="09.00 – 18.00">
      <formula>NOT(ISERROR(SEARCH("09.00 – 18.00",Q35)))</formula>
    </cfRule>
    <cfRule type="containsText" dxfId="32365" priority="81" operator="containsText" text="09.00 – 13.00">
      <formula>NOT(ISERROR(SEARCH("09.00 – 13.00",Q35)))</formula>
    </cfRule>
    <cfRule type="containsText" dxfId="32364" priority="82" operator="containsText" text="11.30 – 19.30">
      <formula>NOT(ISERROR(SEARCH("11.30 – 19.30",Q35)))</formula>
    </cfRule>
    <cfRule type="containsText" dxfId="32363" priority="83" operator="containsText" text="10.30 – 19.30">
      <formula>NOT(ISERROR(SEARCH("10.30 – 19.30",Q35)))</formula>
    </cfRule>
    <cfRule type="containsText" dxfId="32362" priority="84" operator="containsText" text="09.00 – 15.00">
      <formula>NOT(ISERROR(SEARCH("09.00 – 15.00",Q35)))</formula>
    </cfRule>
    <cfRule type="containsText" dxfId="32361" priority="85" operator="containsText" text="12:30">
      <formula>NOT(ISERROR(SEARCH("12:30",Q35)))</formula>
    </cfRule>
    <cfRule type="containsText" dxfId="32360" priority="86" operator="containsText" text="13:30">
      <formula>NOT(ISERROR(SEARCH("13:30",Q35)))</formula>
    </cfRule>
    <cfRule type="containsText" dxfId="32359" priority="87" operator="containsText" text="FESTIVITÁ">
      <formula>NOT(ISERROR(SEARCH("FESTIVITÁ",Q35)))</formula>
    </cfRule>
    <cfRule type="cellIs" dxfId="32358" priority="88" operator="equal">
      <formula>"DOMENICA"</formula>
    </cfRule>
  </conditionalFormatting>
  <conditionalFormatting sqref="Q35:Q41">
    <cfRule type="iconSet" priority="71">
      <iconSet iconSet="3Symbols2">
        <cfvo type="percent" val="0"/>
        <cfvo type="percent" val="0"/>
        <cfvo type="formula" val="TODAY()" gte="0"/>
      </iconSet>
    </cfRule>
  </conditionalFormatting>
  <conditionalFormatting sqref="P44:P50">
    <cfRule type="containsText" dxfId="32357" priority="54" operator="containsText" text="08.30 – 14.30">
      <formula>NOT(ISERROR(SEARCH("08.30 – 14.30",P44)))</formula>
    </cfRule>
    <cfRule type="containsText" dxfId="32356" priority="55" operator="containsText" text="09:30 – 18.30">
      <formula>NOT(ISERROR(SEARCH("09:30 – 18.30",P44)))</formula>
    </cfRule>
    <cfRule type="containsText" dxfId="32355" priority="56" operator="containsText" text="10.30 – 18.30">
      <formula>NOT(ISERROR(SEARCH("10.30 – 18.30",P44)))</formula>
    </cfRule>
    <cfRule type="containsText" dxfId="32354" priority="57" operator="containsText" text="09.30 – 18.30">
      <formula>NOT(ISERROR(SEARCH("09.30 – 18.30",P44)))</formula>
    </cfRule>
    <cfRule type="containsText" dxfId="32353" priority="58" operator="containsText" text="09.00 – 13:00">
      <formula>NOT(ISERROR(SEARCH("09.00 – 13:00",P44)))</formula>
    </cfRule>
    <cfRule type="containsText" dxfId="32352" priority="59" operator="containsText" text="08.30 – 16.30">
      <formula>NOT(ISERROR(SEARCH("08.30 – 16.30",P44)))</formula>
    </cfRule>
    <cfRule type="containsText" dxfId="32351" priority="60" operator="containsText" text="08:30 – 17.30">
      <formula>NOT(ISERROR(SEARCH("08:30 – 17.30",P44)))</formula>
    </cfRule>
    <cfRule type="containsText" dxfId="32350" priority="61" operator="containsText" text="08.30 – 17.30">
      <formula>NOT(ISERROR(SEARCH("08.30 – 17.30",P44)))</formula>
    </cfRule>
    <cfRule type="containsText" dxfId="32349" priority="62" operator="containsText" text="09.00 – 18.00">
      <formula>NOT(ISERROR(SEARCH("09.00 – 18.00",P44)))</formula>
    </cfRule>
    <cfRule type="containsText" dxfId="32348" priority="63" operator="containsText" text="09.00 – 13.00">
      <formula>NOT(ISERROR(SEARCH("09.00 – 13.00",P44)))</formula>
    </cfRule>
    <cfRule type="containsText" dxfId="32347" priority="64" operator="containsText" text="11.30 – 19.30">
      <formula>NOT(ISERROR(SEARCH("11.30 – 19.30",P44)))</formula>
    </cfRule>
    <cfRule type="containsText" dxfId="32346" priority="65" operator="containsText" text="10.30 – 19.30">
      <formula>NOT(ISERROR(SEARCH("10.30 – 19.30",P44)))</formula>
    </cfRule>
    <cfRule type="containsText" dxfId="32345" priority="66" operator="containsText" text="09.00 – 15.00">
      <formula>NOT(ISERROR(SEARCH("09.00 – 15.00",P44)))</formula>
    </cfRule>
    <cfRule type="containsText" dxfId="32344" priority="67" operator="containsText" text="12:30">
      <formula>NOT(ISERROR(SEARCH("12:30",P44)))</formula>
    </cfRule>
    <cfRule type="containsText" dxfId="32343" priority="68" operator="containsText" text="13:30">
      <formula>NOT(ISERROR(SEARCH("13:30",P44)))</formula>
    </cfRule>
    <cfRule type="containsText" dxfId="32342" priority="69" operator="containsText" text="FESTIVITÁ">
      <formula>NOT(ISERROR(SEARCH("FESTIVITÁ",P44)))</formula>
    </cfRule>
    <cfRule type="cellIs" dxfId="32341" priority="70" operator="equal">
      <formula>"DOMENICA"</formula>
    </cfRule>
  </conditionalFormatting>
  <conditionalFormatting sqref="Q44:Q50">
    <cfRule type="containsText" dxfId="32340" priority="37" operator="containsText" text="08.30 – 14.30">
      <formula>NOT(ISERROR(SEARCH("08.30 – 14.30",Q44)))</formula>
    </cfRule>
    <cfRule type="containsText" dxfId="32339" priority="38" operator="containsText" text="09:30 – 18.30">
      <formula>NOT(ISERROR(SEARCH("09:30 – 18.30",Q44)))</formula>
    </cfRule>
    <cfRule type="containsText" dxfId="32338" priority="39" operator="containsText" text="10.30 – 18.30">
      <formula>NOT(ISERROR(SEARCH("10.30 – 18.30",Q44)))</formula>
    </cfRule>
    <cfRule type="containsText" dxfId="32337" priority="40" operator="containsText" text="09.30 – 18.30">
      <formula>NOT(ISERROR(SEARCH("09.30 – 18.30",Q44)))</formula>
    </cfRule>
    <cfRule type="containsText" dxfId="32336" priority="41" operator="containsText" text="09.00 – 13:00">
      <formula>NOT(ISERROR(SEARCH("09.00 – 13:00",Q44)))</formula>
    </cfRule>
    <cfRule type="containsText" dxfId="32335" priority="42" operator="containsText" text="08.30 – 16.30">
      <formula>NOT(ISERROR(SEARCH("08.30 – 16.30",Q44)))</formula>
    </cfRule>
    <cfRule type="containsText" dxfId="32334" priority="43" operator="containsText" text="08:30 – 17.30">
      <formula>NOT(ISERROR(SEARCH("08:30 – 17.30",Q44)))</formula>
    </cfRule>
    <cfRule type="containsText" dxfId="32333" priority="44" operator="containsText" text="08.30 – 17.30">
      <formula>NOT(ISERROR(SEARCH("08.30 – 17.30",Q44)))</formula>
    </cfRule>
    <cfRule type="containsText" dxfId="32332" priority="45" operator="containsText" text="09.00 – 18.00">
      <formula>NOT(ISERROR(SEARCH("09.00 – 18.00",Q44)))</formula>
    </cfRule>
    <cfRule type="containsText" dxfId="32331" priority="46" operator="containsText" text="09.00 – 13.00">
      <formula>NOT(ISERROR(SEARCH("09.00 – 13.00",Q44)))</formula>
    </cfRule>
    <cfRule type="containsText" dxfId="32330" priority="47" operator="containsText" text="11.30 – 19.30">
      <formula>NOT(ISERROR(SEARCH("11.30 – 19.30",Q44)))</formula>
    </cfRule>
    <cfRule type="containsText" dxfId="32329" priority="48" operator="containsText" text="10.30 – 19.30">
      <formula>NOT(ISERROR(SEARCH("10.30 – 19.30",Q44)))</formula>
    </cfRule>
    <cfRule type="containsText" dxfId="32328" priority="49" operator="containsText" text="09.00 – 15.00">
      <formula>NOT(ISERROR(SEARCH("09.00 – 15.00",Q44)))</formula>
    </cfRule>
    <cfRule type="containsText" dxfId="32327" priority="50" operator="containsText" text="12:30">
      <formula>NOT(ISERROR(SEARCH("12:30",Q44)))</formula>
    </cfRule>
    <cfRule type="containsText" dxfId="32326" priority="51" operator="containsText" text="13:30">
      <formula>NOT(ISERROR(SEARCH("13:30",Q44)))</formula>
    </cfRule>
    <cfRule type="containsText" dxfId="32325" priority="52" operator="containsText" text="FESTIVITÁ">
      <formula>NOT(ISERROR(SEARCH("FESTIVITÁ",Q44)))</formula>
    </cfRule>
    <cfRule type="cellIs" dxfId="32324" priority="53" operator="equal">
      <formula>"DOMENICA"</formula>
    </cfRule>
  </conditionalFormatting>
  <conditionalFormatting sqref="Q44:Q50">
    <cfRule type="iconSet" priority="36">
      <iconSet iconSet="3Symbols2">
        <cfvo type="percent" val="0"/>
        <cfvo type="percent" val="0"/>
        <cfvo type="formula" val="TODAY()" gte="0"/>
      </iconSet>
    </cfRule>
  </conditionalFormatting>
  <conditionalFormatting sqref="A35">
    <cfRule type="containsText" dxfId="32323" priority="19" operator="containsText" text="08.30 – 14.30">
      <formula>NOT(ISERROR(SEARCH("08.30 – 14.30",A35)))</formula>
    </cfRule>
    <cfRule type="containsText" dxfId="32322" priority="20" operator="containsText" text="09:30 – 18.30">
      <formula>NOT(ISERROR(SEARCH("09:30 – 18.30",A35)))</formula>
    </cfRule>
    <cfRule type="containsText" dxfId="32321" priority="21" operator="containsText" text="10.30 – 18.30">
      <formula>NOT(ISERROR(SEARCH("10.30 – 18.30",A35)))</formula>
    </cfRule>
    <cfRule type="containsText" dxfId="32320" priority="22" operator="containsText" text="09.30 – 18.30">
      <formula>NOT(ISERROR(SEARCH("09.30 – 18.30",A35)))</formula>
    </cfRule>
    <cfRule type="containsText" dxfId="32319" priority="23" operator="containsText" text="09.00 – 13:00">
      <formula>NOT(ISERROR(SEARCH("09.00 – 13:00",A35)))</formula>
    </cfRule>
    <cfRule type="containsText" dxfId="32318" priority="24" operator="containsText" text="08.30 – 16.30">
      <formula>NOT(ISERROR(SEARCH("08.30 – 16.30",A35)))</formula>
    </cfRule>
    <cfRule type="containsText" dxfId="32317" priority="25" operator="containsText" text="08:30 – 17.30">
      <formula>NOT(ISERROR(SEARCH("08:30 – 17.30",A35)))</formula>
    </cfRule>
    <cfRule type="containsText" dxfId="32316" priority="26" operator="containsText" text="08.30 – 17.30">
      <formula>NOT(ISERROR(SEARCH("08.30 – 17.30",A35)))</formula>
    </cfRule>
    <cfRule type="containsText" dxfId="32315" priority="27" operator="containsText" text="09.00 – 18.00">
      <formula>NOT(ISERROR(SEARCH("09.00 – 18.00",A35)))</formula>
    </cfRule>
    <cfRule type="containsText" dxfId="32314" priority="28" operator="containsText" text="09.00 – 13.00">
      <formula>NOT(ISERROR(SEARCH("09.00 – 13.00",A35)))</formula>
    </cfRule>
    <cfRule type="containsText" dxfId="32313" priority="29" operator="containsText" text="11.30 – 19.30">
      <formula>NOT(ISERROR(SEARCH("11.30 – 19.30",A35)))</formula>
    </cfRule>
    <cfRule type="containsText" dxfId="32312" priority="30" operator="containsText" text="10.30 – 19.30">
      <formula>NOT(ISERROR(SEARCH("10.30 – 19.30",A35)))</formula>
    </cfRule>
    <cfRule type="containsText" dxfId="32311" priority="31" operator="containsText" text="09.00 – 15.00">
      <formula>NOT(ISERROR(SEARCH("09.00 – 15.00",A35)))</formula>
    </cfRule>
    <cfRule type="containsText" dxfId="32310" priority="32" operator="containsText" text="12:30">
      <formula>NOT(ISERROR(SEARCH("12:30",A35)))</formula>
    </cfRule>
    <cfRule type="containsText" dxfId="32309" priority="33" operator="containsText" text="13:30">
      <formula>NOT(ISERROR(SEARCH("13:30",A35)))</formula>
    </cfRule>
    <cfRule type="containsText" dxfId="32308" priority="34" operator="containsText" text="FESTIVITÁ">
      <formula>NOT(ISERROR(SEARCH("FESTIVITÁ",A35)))</formula>
    </cfRule>
    <cfRule type="cellIs" dxfId="32307" priority="35" operator="equal">
      <formula>"DOMENICA"</formula>
    </cfRule>
  </conditionalFormatting>
  <conditionalFormatting sqref="B35">
    <cfRule type="containsText" dxfId="32306" priority="2" operator="containsText" text="08.30 – 14.30">
      <formula>NOT(ISERROR(SEARCH("08.30 – 14.30",B35)))</formula>
    </cfRule>
    <cfRule type="containsText" dxfId="32305" priority="3" operator="containsText" text="09:30 – 18.30">
      <formula>NOT(ISERROR(SEARCH("09:30 – 18.30",B35)))</formula>
    </cfRule>
    <cfRule type="containsText" dxfId="32304" priority="4" operator="containsText" text="10.30 – 18.30">
      <formula>NOT(ISERROR(SEARCH("10.30 – 18.30",B35)))</formula>
    </cfRule>
    <cfRule type="containsText" dxfId="32303" priority="5" operator="containsText" text="09.30 – 18.30">
      <formula>NOT(ISERROR(SEARCH("09.30 – 18.30",B35)))</formula>
    </cfRule>
    <cfRule type="containsText" dxfId="32302" priority="6" operator="containsText" text="09.00 – 13:00">
      <formula>NOT(ISERROR(SEARCH("09.00 – 13:00",B35)))</formula>
    </cfRule>
    <cfRule type="containsText" dxfId="32301" priority="7" operator="containsText" text="08.30 – 16.30">
      <formula>NOT(ISERROR(SEARCH("08.30 – 16.30",B35)))</formula>
    </cfRule>
    <cfRule type="containsText" dxfId="32300" priority="8" operator="containsText" text="08:30 – 17.30">
      <formula>NOT(ISERROR(SEARCH("08:30 – 17.30",B35)))</formula>
    </cfRule>
    <cfRule type="containsText" dxfId="32299" priority="9" operator="containsText" text="08.30 – 17.30">
      <formula>NOT(ISERROR(SEARCH("08.30 – 17.30",B35)))</formula>
    </cfRule>
    <cfRule type="containsText" dxfId="32298" priority="10" operator="containsText" text="09.00 – 18.00">
      <formula>NOT(ISERROR(SEARCH("09.00 – 18.00",B35)))</formula>
    </cfRule>
    <cfRule type="containsText" dxfId="32297" priority="11" operator="containsText" text="09.00 – 13.00">
      <formula>NOT(ISERROR(SEARCH("09.00 – 13.00",B35)))</formula>
    </cfRule>
    <cfRule type="containsText" dxfId="32296" priority="12" operator="containsText" text="11.30 – 19.30">
      <formula>NOT(ISERROR(SEARCH("11.30 – 19.30",B35)))</formula>
    </cfRule>
    <cfRule type="containsText" dxfId="32295" priority="13" operator="containsText" text="10.30 – 19.30">
      <formula>NOT(ISERROR(SEARCH("10.30 – 19.30",B35)))</formula>
    </cfRule>
    <cfRule type="containsText" dxfId="32294" priority="14" operator="containsText" text="09.00 – 15.00">
      <formula>NOT(ISERROR(SEARCH("09.00 – 15.00",B35)))</formula>
    </cfRule>
    <cfRule type="containsText" dxfId="32293" priority="15" operator="containsText" text="12:30">
      <formula>NOT(ISERROR(SEARCH("12:30",B35)))</formula>
    </cfRule>
    <cfRule type="containsText" dxfId="32292" priority="16" operator="containsText" text="13:30">
      <formula>NOT(ISERROR(SEARCH("13:30",B35)))</formula>
    </cfRule>
    <cfRule type="containsText" dxfId="32291" priority="17" operator="containsText" text="FESTIVITÁ">
      <formula>NOT(ISERROR(SEARCH("FESTIVITÁ",B35)))</formula>
    </cfRule>
    <cfRule type="cellIs" dxfId="32290" priority="18" operator="equal">
      <formula>"DOMENICA"</formula>
    </cfRule>
  </conditionalFormatting>
  <conditionalFormatting sqref="B35">
    <cfRule type="iconSet" priority="1">
      <iconSet iconSet="3Symbols2">
        <cfvo type="percent" val="0"/>
        <cfvo type="percent" val="0"/>
        <cfvo type="formula" val="TODAY()" gte="0"/>
      </iconSet>
    </cfRule>
  </conditionalFormatting>
  <pageMargins left="0.23611111111111099" right="0.23611111111111099" top="0.74791666666666701" bottom="0.74791666666666701" header="0.51180555555555496" footer="0.51180555555555496"/>
  <pageSetup paperSize="77" scale="80" firstPageNumber="0" orientation="landscape"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A25036-EDD3-4EED-AA58-9CC1B3C7D905}">
  <sheetPr codeName="Foglio2">
    <tabColor rgb="FFE2EFDA"/>
  </sheetPr>
  <dimension ref="A1:CG96"/>
  <sheetViews>
    <sheetView showGridLines="0" zoomScale="80" zoomScaleNormal="80" workbookViewId="0">
      <pane xSplit="2" ySplit="4" topLeftCell="AK5" activePane="bottomRight" state="frozen"/>
      <selection pane="topRight" activeCell="G1" sqref="G1"/>
      <selection pane="bottomLeft" activeCell="A5" sqref="A5"/>
      <selection pane="bottomRight" activeCell="BL30" sqref="BL30"/>
    </sheetView>
  </sheetViews>
  <sheetFormatPr defaultColWidth="9.109375" defaultRowHeight="13.2" x14ac:dyDescent="0.25"/>
  <cols>
    <col min="1" max="1" width="3.6640625" customWidth="1"/>
    <col min="2" max="2" width="12.6640625" customWidth="1"/>
    <col min="3" max="11" width="11.88671875" customWidth="1"/>
    <col min="12" max="19" width="11.88671875" hidden="1" customWidth="1"/>
    <col min="20" max="20" width="2.33203125" customWidth="1"/>
    <col min="21" max="21" width="3.88671875" customWidth="1"/>
    <col min="22" max="22" width="7.6640625" bestFit="1" customWidth="1"/>
    <col min="23" max="33" width="11.88671875" style="29" customWidth="1"/>
    <col min="34" max="35" width="11.88671875" style="29" hidden="1" customWidth="1"/>
    <col min="36" max="39" width="11.88671875" style="29" customWidth="1"/>
    <col min="40" max="43" width="11.88671875" style="170" customWidth="1"/>
    <col min="44" max="45" width="11.88671875" style="29" customWidth="1"/>
    <col min="46" max="47" width="11.88671875" style="29" hidden="1" customWidth="1"/>
    <col min="48" max="51" width="3.44140625" customWidth="1"/>
    <col min="52" max="52" width="3.88671875" customWidth="1"/>
    <col min="53" max="53" width="3.109375" customWidth="1"/>
    <col min="54" max="54" width="6.77734375" customWidth="1"/>
    <col min="55" max="55" width="7.88671875" bestFit="1" customWidth="1"/>
    <col min="56" max="56" width="1.77734375" bestFit="1" customWidth="1"/>
    <col min="57" max="58" width="1.88671875" bestFit="1" customWidth="1"/>
    <col min="59" max="61" width="3.44140625" customWidth="1"/>
    <col min="62" max="62" width="6.33203125" customWidth="1"/>
    <col min="63" max="63" width="35.44140625" style="11" customWidth="1"/>
    <col min="64" max="64" width="3.33203125" customWidth="1"/>
    <col min="65" max="66" width="11.88671875" customWidth="1"/>
    <col min="67" max="70" width="11.88671875" hidden="1" customWidth="1"/>
    <col min="71" max="71" width="3.33203125" customWidth="1"/>
    <col min="72" max="72" width="4.109375" customWidth="1"/>
    <col min="73" max="73" width="7.6640625" bestFit="1" customWidth="1"/>
    <col min="74" max="80" width="11.88671875" customWidth="1"/>
    <col min="81" max="83" width="11.88671875" hidden="1" customWidth="1"/>
    <col min="84" max="84" width="53.109375" customWidth="1"/>
    <col min="85" max="85" width="9.109375" style="91" customWidth="1"/>
    <col min="86" max="86" width="9.109375" customWidth="1"/>
  </cols>
  <sheetData>
    <row r="1" spans="1:85" ht="13.2" customHeight="1" x14ac:dyDescent="0.25">
      <c r="A1" s="91"/>
      <c r="B1" s="91"/>
      <c r="C1" s="374" t="str">
        <f>UPPER(SUBSTITUTE(Regole!$A$98," ","   "))</f>
        <v>T   E   A   M            1</v>
      </c>
      <c r="D1" s="374"/>
      <c r="E1" s="374"/>
      <c r="F1" s="374"/>
      <c r="G1" s="374"/>
      <c r="H1" s="374"/>
      <c r="I1" s="374"/>
      <c r="J1" s="374"/>
      <c r="K1" s="374"/>
      <c r="L1" s="374"/>
      <c r="M1" s="374"/>
      <c r="N1" s="374"/>
      <c r="O1" s="374"/>
      <c r="P1" s="374"/>
      <c r="Q1" s="374"/>
      <c r="R1" s="374"/>
      <c r="S1" s="374"/>
      <c r="T1" s="194"/>
      <c r="U1" s="194"/>
      <c r="V1" s="194"/>
      <c r="W1" s="375" t="str">
        <f>UPPER(SUBSTITUTE(Regole!$C$98," ","   "))</f>
        <v>T   E   A   M               2</v>
      </c>
      <c r="X1" s="375"/>
      <c r="Y1" s="375"/>
      <c r="Z1" s="375"/>
      <c r="AA1" s="375"/>
      <c r="AB1" s="375"/>
      <c r="AC1" s="375"/>
      <c r="AD1" s="375"/>
      <c r="AE1" s="375"/>
      <c r="AF1" s="375"/>
      <c r="AG1" s="375"/>
      <c r="AH1" s="375"/>
      <c r="AI1" s="375"/>
      <c r="AJ1" s="376" t="str">
        <f>UPPER(SUBSTITUTE(Regole!$F$98," ","   "))</f>
        <v>T   E   A   M               3</v>
      </c>
      <c r="AK1" s="376"/>
      <c r="AL1" s="376"/>
      <c r="AM1" s="376"/>
      <c r="AN1" s="376"/>
      <c r="AO1" s="376"/>
      <c r="AP1" s="376"/>
      <c r="AQ1" s="376"/>
      <c r="AR1" s="376"/>
      <c r="AS1" s="376"/>
      <c r="AT1" s="376"/>
      <c r="AU1" s="376"/>
      <c r="AV1" s="194"/>
      <c r="AW1" s="194"/>
      <c r="AX1" s="194"/>
      <c r="AY1" s="194"/>
      <c r="AZ1" s="194"/>
      <c r="BA1" s="194"/>
      <c r="BB1" s="194"/>
      <c r="BC1" s="194"/>
      <c r="BD1" s="194"/>
      <c r="BE1" s="194"/>
      <c r="BF1" s="194"/>
      <c r="BG1" s="194"/>
      <c r="BH1" s="194"/>
      <c r="BI1" s="194"/>
      <c r="BJ1" s="138"/>
      <c r="BK1" s="194"/>
      <c r="BL1" s="194"/>
      <c r="BM1" s="340" t="str">
        <f>Regole!$A$113</f>
        <v>1° Liv. - Outbound</v>
      </c>
      <c r="BN1" s="340"/>
      <c r="BO1" s="340"/>
      <c r="BP1" s="340"/>
      <c r="BQ1" s="340"/>
      <c r="BR1" s="340"/>
      <c r="BS1" s="194"/>
      <c r="BT1" s="91"/>
      <c r="BU1" s="91"/>
      <c r="BV1" s="91"/>
      <c r="BW1" s="91"/>
      <c r="BX1" s="91"/>
      <c r="BY1" s="91"/>
      <c r="BZ1" s="91"/>
      <c r="CA1" s="91"/>
      <c r="CB1" s="91"/>
      <c r="CC1" s="91"/>
      <c r="CD1" s="91"/>
      <c r="CE1" s="91"/>
      <c r="CF1" s="91"/>
      <c r="CG1"/>
    </row>
    <row r="2" spans="1:85" ht="11.25" customHeight="1" x14ac:dyDescent="0.25">
      <c r="A2" s="91"/>
      <c r="B2" s="91"/>
      <c r="C2" s="200">
        <v>1</v>
      </c>
      <c r="D2" s="200">
        <f>IF(D3&lt;&gt;"",C2+1,0)</f>
        <v>2</v>
      </c>
      <c r="E2" s="200">
        <f t="shared" ref="E2:S2" si="0">IF(E3&lt;&gt;"",D2+1,0)</f>
        <v>3</v>
      </c>
      <c r="F2" s="200">
        <f t="shared" si="0"/>
        <v>4</v>
      </c>
      <c r="G2" s="200">
        <f t="shared" si="0"/>
        <v>5</v>
      </c>
      <c r="H2" s="200">
        <f t="shared" si="0"/>
        <v>6</v>
      </c>
      <c r="I2" s="200">
        <f t="shared" si="0"/>
        <v>7</v>
      </c>
      <c r="J2" s="200">
        <f t="shared" si="0"/>
        <v>8</v>
      </c>
      <c r="K2" s="200">
        <f t="shared" si="0"/>
        <v>9</v>
      </c>
      <c r="L2" s="200">
        <f t="shared" si="0"/>
        <v>0</v>
      </c>
      <c r="M2" s="200">
        <f t="shared" si="0"/>
        <v>0</v>
      </c>
      <c r="N2" s="6">
        <f t="shared" si="0"/>
        <v>0</v>
      </c>
      <c r="O2" s="6">
        <f t="shared" si="0"/>
        <v>0</v>
      </c>
      <c r="P2" s="6">
        <f t="shared" si="0"/>
        <v>1</v>
      </c>
      <c r="Q2" s="6">
        <f t="shared" si="0"/>
        <v>2</v>
      </c>
      <c r="R2" s="6">
        <f t="shared" si="0"/>
        <v>3</v>
      </c>
      <c r="S2" s="6">
        <f t="shared" si="0"/>
        <v>0</v>
      </c>
      <c r="U2" s="169"/>
      <c r="V2" s="169"/>
      <c r="W2" s="199">
        <v>1</v>
      </c>
      <c r="X2" s="199">
        <f>IF(X3&lt;&gt;"",W2+1,0)</f>
        <v>2</v>
      </c>
      <c r="Y2" s="199">
        <f t="shared" ref="Y2:AS2" si="1">IF(Y3&lt;&gt;"",X2+1,0)</f>
        <v>3</v>
      </c>
      <c r="Z2" s="199">
        <f t="shared" si="1"/>
        <v>4</v>
      </c>
      <c r="AA2" s="199">
        <f t="shared" si="1"/>
        <v>5</v>
      </c>
      <c r="AB2" s="199">
        <f t="shared" si="1"/>
        <v>6</v>
      </c>
      <c r="AC2" s="199">
        <f t="shared" si="1"/>
        <v>7</v>
      </c>
      <c r="AD2" s="199">
        <f t="shared" si="1"/>
        <v>8</v>
      </c>
      <c r="AE2" s="199">
        <f t="shared" si="1"/>
        <v>9</v>
      </c>
      <c r="AF2" s="199">
        <f t="shared" si="1"/>
        <v>10</v>
      </c>
      <c r="AG2" s="199">
        <f t="shared" si="1"/>
        <v>11</v>
      </c>
      <c r="AH2" s="6">
        <f t="shared" si="1"/>
        <v>0</v>
      </c>
      <c r="AI2" s="6">
        <f t="shared" si="1"/>
        <v>0</v>
      </c>
      <c r="AJ2" s="198">
        <f t="shared" si="1"/>
        <v>1</v>
      </c>
      <c r="AK2" s="198">
        <f t="shared" si="1"/>
        <v>2</v>
      </c>
      <c r="AL2" s="198">
        <f t="shared" si="1"/>
        <v>3</v>
      </c>
      <c r="AM2" s="198">
        <f t="shared" si="1"/>
        <v>4</v>
      </c>
      <c r="AN2" s="198">
        <f t="shared" si="1"/>
        <v>5</v>
      </c>
      <c r="AO2" s="198">
        <f t="shared" si="1"/>
        <v>6</v>
      </c>
      <c r="AP2" s="198">
        <f t="shared" si="1"/>
        <v>7</v>
      </c>
      <c r="AQ2" s="198">
        <f t="shared" si="1"/>
        <v>8</v>
      </c>
      <c r="AR2" s="198">
        <f t="shared" si="1"/>
        <v>9</v>
      </c>
      <c r="AS2" s="198">
        <f t="shared" si="1"/>
        <v>10</v>
      </c>
      <c r="AT2" s="6">
        <f>IF(AT3&lt;&gt;"",AS2+1,0)</f>
        <v>0</v>
      </c>
      <c r="AU2" s="6">
        <f>IF(AU3&lt;&gt;"",AT2+1,0)</f>
        <v>0</v>
      </c>
      <c r="AV2" s="91"/>
      <c r="AW2" s="262" t="s">
        <v>267</v>
      </c>
      <c r="AX2" s="262"/>
      <c r="AY2" s="262"/>
      <c r="AZ2" s="262"/>
      <c r="BA2" s="262"/>
      <c r="BB2" s="262"/>
      <c r="BC2" s="262"/>
      <c r="BD2" s="262"/>
      <c r="BE2" s="262"/>
      <c r="BF2" s="262"/>
      <c r="BG2" s="262"/>
      <c r="BH2" s="262"/>
      <c r="BI2" s="263"/>
      <c r="BJ2" s="193">
        <f>Regole!H13</f>
        <v>30</v>
      </c>
      <c r="BK2" s="91"/>
      <c r="BL2" s="91"/>
      <c r="BM2" s="200">
        <f>IF(BM3&lt;&gt;"",BL2+1,0)</f>
        <v>1</v>
      </c>
      <c r="BN2" s="200">
        <f>IF(BN3&lt;&gt;"",BM2+1,0)</f>
        <v>2</v>
      </c>
      <c r="BO2" s="199">
        <f>IF(BO3&lt;&gt;"",BM2+1,0)</f>
        <v>0</v>
      </c>
      <c r="BP2" s="199">
        <f>IF(BP3&lt;&gt;"",BN2+1,0)</f>
        <v>0</v>
      </c>
      <c r="BQ2" s="198">
        <f>IF(BQ3&lt;&gt;"",BO2+1,0)</f>
        <v>0</v>
      </c>
      <c r="BR2" s="198">
        <f>IF(BR3&lt;&gt;"",BP2+1,0)</f>
        <v>0</v>
      </c>
      <c r="BS2" s="194"/>
      <c r="BT2" s="91"/>
      <c r="BU2" s="91"/>
      <c r="BX2" s="91"/>
      <c r="BY2" s="91"/>
      <c r="CA2" s="91"/>
      <c r="CB2" s="91"/>
      <c r="CC2" s="91"/>
      <c r="CD2" s="91"/>
      <c r="CE2" s="91"/>
      <c r="CG2"/>
    </row>
    <row r="3" spans="1:85" ht="11.25" customHeight="1" x14ac:dyDescent="0.25">
      <c r="A3" s="91"/>
      <c r="B3" s="91"/>
      <c r="C3" s="338" t="str">
        <f>Regole!B100</f>
        <v>Operatore1</v>
      </c>
      <c r="D3" s="338" t="str">
        <f>IF(Regole!$B101&lt;&gt;0,Regole!$B101,"")</f>
        <v>Operatore2</v>
      </c>
      <c r="E3" s="338" t="str">
        <f>IF(Regole!$B102&lt;&gt;0,Regole!$B102,"")</f>
        <v>Operatore3</v>
      </c>
      <c r="F3" s="338" t="str">
        <f>IF(Regole!$B103&lt;&gt;0,Regole!$B103,"")</f>
        <v>Operatore4</v>
      </c>
      <c r="G3" s="338" t="str">
        <f>IF(Regole!$B104&lt;&gt;0,Regole!$B104,"")</f>
        <v>Operatore5</v>
      </c>
      <c r="H3" s="338" t="str">
        <f>IF(Regole!$B105&lt;&gt;0,Regole!$B105,"")</f>
        <v>Operatore6</v>
      </c>
      <c r="I3" s="338" t="str">
        <f>IF(Regole!$B106&lt;&gt;0,Regole!$B106,"")</f>
        <v>Operatore7</v>
      </c>
      <c r="J3" s="338" t="str">
        <f>IF(Regole!$B107&lt;&gt;0,Regole!$B107,"")</f>
        <v>Operatore8</v>
      </c>
      <c r="K3" s="338" t="str">
        <f>IF(Regole!$B108&lt;&gt;0,Regole!$B108,"")</f>
        <v>Operatore9</v>
      </c>
      <c r="L3" s="338" t="str">
        <f>IF(Regole!$B109&lt;&gt;0,Regole!$B109,"")</f>
        <v/>
      </c>
      <c r="M3" s="338" t="str">
        <f>IF(Regole!$B110&lt;&gt;0,Regole!$B110,"")</f>
        <v/>
      </c>
      <c r="N3" s="335" t="str">
        <f>IF(Regole!$B111&lt;&gt;0,Regole!$B111,"")</f>
        <v/>
      </c>
      <c r="O3" s="335" t="str">
        <f>IF(Regole!$B112&lt;&gt;0,Regole!$B112,"")</f>
        <v/>
      </c>
      <c r="P3" s="335" t="str">
        <f>IF(Regole!$A113&lt;&gt;0,Regole!$A113,"")</f>
        <v>1° Liv. - Outbound</v>
      </c>
      <c r="Q3" s="335" t="str">
        <f>IF(Regole!$B114&lt;&gt;0,Regole!$B114,"")</f>
        <v>Operatore35</v>
      </c>
      <c r="R3" s="335" t="str">
        <f>IF(Regole!$B115&lt;&gt;0,Regole!$B115,"")</f>
        <v>Operatore36</v>
      </c>
      <c r="S3" s="335" t="str">
        <f>IF(Regole!$B116&lt;&gt;0,Regole!$B116,"")</f>
        <v/>
      </c>
      <c r="T3" s="149"/>
      <c r="U3" s="169"/>
      <c r="V3" s="169"/>
      <c r="W3" s="320" t="str">
        <f>IF(Regole!$C100&lt;&gt;0,Regole!$C100,"")</f>
        <v>Operatore10</v>
      </c>
      <c r="X3" s="320" t="str">
        <f>IF(Regole!$C101&lt;&gt;0,Regole!$C101,"")</f>
        <v>Operatore11</v>
      </c>
      <c r="Y3" s="320" t="str">
        <f>IF(Regole!$C102&lt;&gt;0,Regole!$C102,"")</f>
        <v>Operatore12</v>
      </c>
      <c r="Z3" s="320" t="str">
        <f>IF(Regole!$C103&lt;&gt;0,Regole!$C103,"")</f>
        <v>Operatore13</v>
      </c>
      <c r="AA3" s="320" t="str">
        <f>IF(Regole!$C104&lt;&gt;0,Regole!$C104,"")</f>
        <v>Operatore14</v>
      </c>
      <c r="AB3" s="320" t="str">
        <f>IF(Regole!$F105&lt;&gt;0,Regole!$F105,"")</f>
        <v>Operatore26</v>
      </c>
      <c r="AC3" s="320" t="str">
        <f>IF(Regole!$C106&lt;&gt;0,Regole!$C106,"")</f>
        <v>Operatore16</v>
      </c>
      <c r="AD3" s="320" t="str">
        <f>IF(Regole!C107&lt;&gt;0,Regole!C107,"")</f>
        <v>Operatore17</v>
      </c>
      <c r="AE3" s="320" t="str">
        <f>IF(Regole!$C108&lt;&gt;0,Regole!$C108,"")</f>
        <v>Operatore18</v>
      </c>
      <c r="AF3" s="320" t="str">
        <f>IF(Regole!$C109&lt;&gt;0,Regole!$C109,"")</f>
        <v>Operatore19</v>
      </c>
      <c r="AG3" s="320" t="str">
        <f>IF(Regole!$C110&lt;&gt;0,Regole!$C110,"")</f>
        <v>Operatore20</v>
      </c>
      <c r="AH3" s="337" t="str">
        <f>IF(Regole!$C111&lt;&gt;0,Regole!$C111,"")</f>
        <v/>
      </c>
      <c r="AI3" s="337" t="str">
        <f>IF(Regole!$C112&lt;&gt;0,Regole!$C112,"")</f>
        <v/>
      </c>
      <c r="AJ3" s="319" t="str">
        <f>IF(Regole!F100&lt;&gt;0,Regole!F100,"")</f>
        <v>Operatore21</v>
      </c>
      <c r="AK3" s="319" t="str">
        <f>IF(Regole!$F101&lt;&gt;0,Regole!$F101,"")</f>
        <v>Operatore22</v>
      </c>
      <c r="AL3" s="319" t="str">
        <f>IF(Regole!$F102&lt;&gt;0,Regole!$F102,"")</f>
        <v>Operatore23</v>
      </c>
      <c r="AM3" s="319" t="str">
        <f>IF(Regole!$F103&lt;&gt;0,Regole!$F103,"")</f>
        <v>Operatore24</v>
      </c>
      <c r="AN3" s="319" t="str">
        <f>IF(Regole!$F104&lt;&gt;0,Regole!$F104,"")</f>
        <v>Operatore25</v>
      </c>
      <c r="AO3" s="319" t="str">
        <f>IF(Regole!$F105&lt;&gt;0,Regole!$F105,"")</f>
        <v>Operatore26</v>
      </c>
      <c r="AP3" s="319" t="str">
        <f>IF(Regole!$F106&lt;&gt;0,Regole!$F106,"")</f>
        <v>Operatore27</v>
      </c>
      <c r="AQ3" s="319" t="str">
        <f>IF(Regole!$F107&lt;&gt;0,Regole!$F107,"")</f>
        <v>Operatore28</v>
      </c>
      <c r="AR3" s="319" t="str">
        <f>IF(Regole!$F108&lt;&gt;0,Regole!$F108,"")</f>
        <v>Operatore29</v>
      </c>
      <c r="AS3" s="319" t="str">
        <f>IF(Regole!$F109&lt;&gt;0,Regole!$F109,"")</f>
        <v>Operatore30</v>
      </c>
      <c r="AT3" s="334" t="str">
        <f>IF(Regole!$F110&lt;&gt;0,Regole!$F110,"")</f>
        <v/>
      </c>
      <c r="AU3" s="334" t="str">
        <f>IF(Regole!$F111&lt;&gt;0,Regole!$F111,"")</f>
        <v/>
      </c>
      <c r="AV3" s="91"/>
      <c r="AW3" s="330" t="s">
        <v>13</v>
      </c>
      <c r="AX3" s="330"/>
      <c r="AY3" s="330"/>
      <c r="AZ3" s="330"/>
      <c r="BA3" s="330"/>
      <c r="BB3" s="330"/>
      <c r="BC3" s="299" t="s">
        <v>264</v>
      </c>
      <c r="BD3" s="301" t="s">
        <v>51</v>
      </c>
      <c r="BE3" s="302"/>
      <c r="BF3" s="303"/>
      <c r="BG3" s="331" t="s">
        <v>35</v>
      </c>
      <c r="BH3" s="331"/>
      <c r="BI3" s="331"/>
      <c r="BJ3" s="331"/>
      <c r="BK3" s="332" t="s">
        <v>36</v>
      </c>
      <c r="BL3" s="91"/>
      <c r="BM3" s="338" t="str">
        <f>IF(Regole!$B114&lt;&gt;0,Regole!$B114,"")</f>
        <v>Operatore35</v>
      </c>
      <c r="BN3" s="338" t="str">
        <f>IF(Regole!$B115&lt;&gt;0,Regole!$B115,"")</f>
        <v>Operatore36</v>
      </c>
      <c r="BO3" s="320" t="str">
        <f>IF(Regole!$C114&lt;&gt;0,Regole!$C114,"")</f>
        <v/>
      </c>
      <c r="BP3" s="320" t="str">
        <f>IF(Regole!$C114&lt;&gt;0,Regole!$C114,"")</f>
        <v/>
      </c>
      <c r="BQ3" s="319" t="str">
        <f>IF(Regole!$F114&lt;&gt;0,Regole!$F114,"")</f>
        <v/>
      </c>
      <c r="BR3" s="319" t="str">
        <f>IF(Regole!$F114&lt;&gt;0,Regole!$F114,"")</f>
        <v/>
      </c>
      <c r="BS3" s="194"/>
      <c r="BT3" s="91"/>
      <c r="BU3" s="91"/>
      <c r="BV3" s="382" t="str">
        <f>IF(Regole!$H100&lt;&gt;0,Regole!$H100,"")</f>
        <v>TeamLeader1</v>
      </c>
      <c r="BW3" s="377" t="str">
        <f>IF(Regole!$H101&lt;&gt;0,Regole!$H101,"")</f>
        <v>Operatore31</v>
      </c>
      <c r="BX3" s="377" t="str">
        <f>IF(Regole!$H102&lt;&gt;0,Regole!$H102,"")</f>
        <v>Operatore32</v>
      </c>
      <c r="BY3" s="378" t="str">
        <f>IF(Regole!$H103&lt;&gt;0,Regole!$H103,"")</f>
        <v>TeamLeader2</v>
      </c>
      <c r="BZ3" s="379" t="str">
        <f>IF(Regole!$H104&lt;&gt;0,Regole!$H104,"")</f>
        <v>Operatore33</v>
      </c>
      <c r="CA3" s="380" t="str">
        <f>IF(Regole!$H105&lt;&gt;0,Regole!$H105,"")</f>
        <v>TeamLeader3</v>
      </c>
      <c r="CB3" s="381" t="str">
        <f>IF(Regole!$H106&lt;&gt;0,Regole!$H106,"")</f>
        <v>Operatore34</v>
      </c>
      <c r="CC3" s="318" t="str">
        <f>IF(Regole!$H107&lt;&gt;0,Regole!$H107,"")</f>
        <v/>
      </c>
      <c r="CD3" s="318" t="str">
        <f>IF(Regole!$H108&lt;&gt;0,Regole!$H108,"")</f>
        <v/>
      </c>
      <c r="CE3" s="318" t="str">
        <f>IF(Regole!$H109&lt;&gt;0,Regole!$H109,"")</f>
        <v/>
      </c>
      <c r="CF3" s="341" t="s">
        <v>37</v>
      </c>
      <c r="CG3" s="85"/>
    </row>
    <row r="4" spans="1:85" ht="23.25" customHeight="1" x14ac:dyDescent="0.25">
      <c r="A4" s="91"/>
      <c r="B4" s="91"/>
      <c r="C4" s="339"/>
      <c r="D4" s="339"/>
      <c r="E4" s="339"/>
      <c r="F4" s="339"/>
      <c r="G4" s="339"/>
      <c r="H4" s="339"/>
      <c r="I4" s="339"/>
      <c r="J4" s="339"/>
      <c r="K4" s="339"/>
      <c r="L4" s="339"/>
      <c r="M4" s="339"/>
      <c r="N4" s="336"/>
      <c r="O4" s="336"/>
      <c r="P4" s="336"/>
      <c r="Q4" s="336"/>
      <c r="R4" s="336"/>
      <c r="S4" s="336"/>
      <c r="T4" s="149"/>
      <c r="U4" s="169"/>
      <c r="V4" s="169"/>
      <c r="W4" s="320"/>
      <c r="X4" s="320"/>
      <c r="Y4" s="320"/>
      <c r="Z4" s="320"/>
      <c r="AA4" s="320"/>
      <c r="AB4" s="320"/>
      <c r="AC4" s="320"/>
      <c r="AD4" s="320"/>
      <c r="AE4" s="320"/>
      <c r="AF4" s="320"/>
      <c r="AG4" s="320"/>
      <c r="AH4" s="337"/>
      <c r="AI4" s="337"/>
      <c r="AJ4" s="319"/>
      <c r="AK4" s="319"/>
      <c r="AL4" s="319"/>
      <c r="AM4" s="319"/>
      <c r="AN4" s="319"/>
      <c r="AO4" s="319"/>
      <c r="AP4" s="319"/>
      <c r="AQ4" s="319"/>
      <c r="AR4" s="319"/>
      <c r="AS4" s="319"/>
      <c r="AT4" s="334"/>
      <c r="AU4" s="334"/>
      <c r="AV4" s="91"/>
      <c r="AW4" s="192" t="s">
        <v>254</v>
      </c>
      <c r="AX4" s="192" t="s">
        <v>255</v>
      </c>
      <c r="AY4" s="192" t="s">
        <v>256</v>
      </c>
      <c r="AZ4" s="330" t="s">
        <v>258</v>
      </c>
      <c r="BA4" s="330"/>
      <c r="BB4" s="192" t="s">
        <v>39</v>
      </c>
      <c r="BC4" s="300"/>
      <c r="BD4" s="208" t="s">
        <v>254</v>
      </c>
      <c r="BE4" s="208" t="s">
        <v>255</v>
      </c>
      <c r="BF4" s="208" t="s">
        <v>256</v>
      </c>
      <c r="BG4" s="201" t="s">
        <v>254</v>
      </c>
      <c r="BH4" s="201" t="s">
        <v>255</v>
      </c>
      <c r="BI4" s="201" t="s">
        <v>256</v>
      </c>
      <c r="BJ4" s="201" t="s">
        <v>257</v>
      </c>
      <c r="BK4" s="333"/>
      <c r="BL4" s="91"/>
      <c r="BM4" s="339"/>
      <c r="BN4" s="339"/>
      <c r="BO4" s="320"/>
      <c r="BP4" s="320"/>
      <c r="BQ4" s="319"/>
      <c r="BR4" s="319"/>
      <c r="BS4" s="194"/>
      <c r="BT4" s="91"/>
      <c r="BU4" s="91"/>
      <c r="BV4" s="382"/>
      <c r="BW4" s="377"/>
      <c r="BX4" s="377"/>
      <c r="BY4" s="378"/>
      <c r="BZ4" s="379"/>
      <c r="CA4" s="380"/>
      <c r="CB4" s="381"/>
      <c r="CC4" s="318"/>
      <c r="CD4" s="318"/>
      <c r="CE4" s="318"/>
      <c r="CF4" s="342"/>
      <c r="CG4" s="85"/>
    </row>
    <row r="5" spans="1:85" ht="11.25" customHeight="1" x14ac:dyDescent="0.25">
      <c r="A5" s="343" t="s">
        <v>14</v>
      </c>
      <c r="B5" s="343"/>
      <c r="C5" s="117"/>
      <c r="D5" s="117"/>
      <c r="E5" s="117"/>
      <c r="F5" s="117"/>
      <c r="G5" s="117"/>
      <c r="H5" s="117"/>
      <c r="I5" s="117"/>
      <c r="J5" s="117"/>
      <c r="K5" s="117"/>
      <c r="L5" s="117"/>
      <c r="M5" s="117"/>
      <c r="N5" s="117"/>
      <c r="O5" s="117"/>
      <c r="P5" s="117"/>
      <c r="Q5" s="117"/>
      <c r="R5" s="117"/>
      <c r="S5" s="117"/>
      <c r="T5" s="150"/>
      <c r="U5" s="343" t="str">
        <f>A5</f>
        <v>Prec. SERE:</v>
      </c>
      <c r="V5" s="343"/>
      <c r="W5" s="117"/>
      <c r="X5" s="117"/>
      <c r="Y5" s="117"/>
      <c r="Z5" s="117"/>
      <c r="AA5" s="117"/>
      <c r="AB5" s="117"/>
      <c r="AC5" s="117"/>
      <c r="AD5" s="117"/>
      <c r="AE5" s="117"/>
      <c r="AF5" s="117"/>
      <c r="AG5" s="117"/>
      <c r="AH5" s="117"/>
      <c r="AI5" s="117"/>
      <c r="AJ5" s="117"/>
      <c r="AK5" s="117"/>
      <c r="AL5" s="117"/>
      <c r="AM5" s="117"/>
      <c r="AN5" s="117"/>
      <c r="AO5" s="117"/>
      <c r="AP5" s="117"/>
      <c r="AQ5" s="117"/>
      <c r="AR5" s="117"/>
      <c r="AS5" s="117"/>
      <c r="AT5" s="117"/>
      <c r="AU5" s="118"/>
      <c r="AV5" s="91"/>
      <c r="AW5" s="194"/>
      <c r="AX5" s="194"/>
      <c r="AY5" s="194"/>
      <c r="AZ5" s="91"/>
      <c r="BA5" s="91"/>
      <c r="BB5" s="91"/>
      <c r="BC5" s="194"/>
      <c r="BD5" s="194"/>
      <c r="BE5" s="194"/>
      <c r="BF5" s="194"/>
      <c r="BG5" s="194"/>
      <c r="BH5" s="194"/>
      <c r="BI5" s="194"/>
      <c r="BJ5" s="138"/>
      <c r="BK5" s="91"/>
      <c r="BL5" s="91"/>
      <c r="BP5" s="194"/>
      <c r="BQ5" s="194"/>
      <c r="BR5" s="194"/>
      <c r="BS5" s="194"/>
      <c r="BT5" s="91"/>
      <c r="BU5" s="91"/>
      <c r="BV5" s="91"/>
      <c r="BW5" s="91"/>
      <c r="BX5" s="91"/>
      <c r="BY5" s="91"/>
      <c r="BZ5" s="91"/>
      <c r="CA5" s="91"/>
      <c r="CB5" s="91"/>
      <c r="CC5" s="91"/>
      <c r="CD5" s="91"/>
      <c r="CE5" s="91"/>
      <c r="CF5" s="91"/>
      <c r="CG5"/>
    </row>
    <row r="6" spans="1:85" ht="11.25" customHeight="1" x14ac:dyDescent="0.25">
      <c r="A6" s="91"/>
      <c r="B6" s="91"/>
      <c r="C6" s="91"/>
      <c r="D6" s="91"/>
      <c r="E6" s="91"/>
      <c r="F6" s="91"/>
      <c r="G6" s="91"/>
      <c r="H6" s="91"/>
      <c r="I6" s="91"/>
      <c r="J6" s="91"/>
      <c r="K6" s="91"/>
      <c r="L6" s="91"/>
      <c r="M6" s="91"/>
      <c r="N6" s="91"/>
      <c r="O6" s="91"/>
      <c r="P6" s="91"/>
      <c r="Q6" s="91"/>
      <c r="R6" s="91"/>
      <c r="S6" s="91"/>
      <c r="T6" s="141"/>
      <c r="U6" s="91"/>
      <c r="V6" s="91"/>
      <c r="W6" s="91"/>
      <c r="X6" s="91"/>
      <c r="Y6" s="91"/>
      <c r="Z6" s="91"/>
      <c r="AA6" s="91"/>
      <c r="AB6" s="91"/>
      <c r="AC6" s="91"/>
      <c r="AD6" s="91"/>
      <c r="AE6" s="91"/>
      <c r="AF6" s="91"/>
      <c r="AG6" s="91"/>
      <c r="AH6" s="91"/>
      <c r="AI6" s="91"/>
      <c r="AJ6" s="91"/>
      <c r="AK6" s="91"/>
      <c r="AL6" s="91"/>
      <c r="AM6" s="91"/>
      <c r="AN6" s="169"/>
      <c r="AO6" s="169"/>
      <c r="AP6" s="169"/>
      <c r="AQ6" s="169"/>
      <c r="AR6" s="91"/>
      <c r="AS6" s="91"/>
      <c r="AT6" s="91"/>
      <c r="AU6" s="91"/>
      <c r="AV6" s="91"/>
      <c r="AW6" s="194"/>
      <c r="AX6" s="194"/>
      <c r="AY6" s="194"/>
      <c r="AZ6" s="94"/>
      <c r="BA6" s="88" t="str">
        <f>IF(   TYPE(VLOOKUP($B6,Regole!#REF!,2,0))=1,   VLOOKUP($B6,Regole!#REF!,2,0),   IF(    TYPE(VLOOKUP(WEEKDAY($B6),Regole!#REF!,2,0))=1,    IF(VLOOKUP(WEEKDAY($B6),Regole!#REF!,2,0)&lt;&gt;0, Regole!#REF!-VLOOKUP(WEEKDAY($B6),Regole!#REF!,2,0), ""),    ""   ) )</f>
        <v/>
      </c>
      <c r="BB6" s="88"/>
      <c r="BC6" s="88"/>
      <c r="BD6" s="88"/>
      <c r="BE6" s="88"/>
      <c r="BF6" s="88"/>
      <c r="BG6" s="88"/>
      <c r="BH6" s="88"/>
      <c r="BI6" s="88"/>
      <c r="BJ6" s="88"/>
      <c r="BK6"/>
      <c r="BL6" s="91"/>
      <c r="BM6" s="194"/>
      <c r="BN6" s="194"/>
      <c r="BO6" s="194"/>
      <c r="BP6" s="194"/>
      <c r="BQ6" s="194"/>
      <c r="BR6" s="194"/>
      <c r="BS6" s="194"/>
      <c r="BT6" s="42"/>
      <c r="BU6" s="91"/>
      <c r="BV6" s="91"/>
      <c r="BW6" s="91"/>
      <c r="BX6" s="91"/>
      <c r="BY6" s="91"/>
      <c r="BZ6" s="91"/>
      <c r="CA6" s="91"/>
      <c r="CB6" s="91"/>
      <c r="CC6" s="91"/>
      <c r="CD6" s="91"/>
      <c r="CE6" s="91"/>
      <c r="CG6"/>
    </row>
    <row r="7" spans="1:85" ht="11.25" customHeight="1" x14ac:dyDescent="0.25">
      <c r="A7" s="45" t="s">
        <v>17</v>
      </c>
      <c r="B7" s="46">
        <f>Regole!H18</f>
        <v>44872</v>
      </c>
      <c r="C7" s="28"/>
      <c r="D7" s="28"/>
      <c r="E7" s="28"/>
      <c r="F7" s="28"/>
      <c r="G7" s="28"/>
      <c r="H7" s="28"/>
      <c r="I7" s="28"/>
      <c r="J7" s="28"/>
      <c r="K7" s="28"/>
      <c r="L7" s="28"/>
      <c r="M7" s="28"/>
      <c r="N7" s="28"/>
      <c r="O7" s="28"/>
      <c r="P7" s="28"/>
      <c r="Q7" s="28"/>
      <c r="R7" s="28"/>
      <c r="S7" s="28"/>
      <c r="T7" s="151"/>
      <c r="U7" s="45" t="str">
        <f t="shared" ref="U7:U13" si="2">IF($A7&lt;&gt;"",$A7,"")</f>
        <v>lun</v>
      </c>
      <c r="V7" s="46">
        <f t="shared" ref="V7:V13" si="3">IF($B7&lt;&gt;"",$B7,"")</f>
        <v>44872</v>
      </c>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91"/>
      <c r="AW7" s="100" cm="1">
        <f t="array" ref="AW7">SUM(COUNTIFS(C7:S7,{"Aspettativa";"Ex-accordo";"Ferie";"Malattia";"Esame";"Formazione"}))</f>
        <v>0</v>
      </c>
      <c r="AX7" s="100" cm="1">
        <f t="array" ref="AX7">SUM(COUNTIFS(W7:AI7,{"Aspettativa";"Ex-accordo";"Ferie";"Malattia";"Esame";"Formazione"}))</f>
        <v>0</v>
      </c>
      <c r="AY7" s="100" cm="1">
        <f t="array" ref="AY7">SUM(COUNTIFS(AJ7:AS7,{"Aspettativa";"Ex-accordo";"Ferie";"Malattia";"Esame";"Formazione"}))</f>
        <v>0</v>
      </c>
      <c r="AZ7" s="99" t="str">
        <f t="shared" ref="AZ7:AZ12" si="4">IF(BA7&gt;$BJ$2-N(BB7),"!!!","")</f>
        <v/>
      </c>
      <c r="BA7" s="100" cm="1">
        <f t="array" ref="BA7">SUM(COUNTIFS(C7:AU7,{"Aspettativa";"Ex-accordo";"Ferie";"Malattia";"Esame";"Formazione"}))</f>
        <v>0</v>
      </c>
      <c r="BB7" s="100">
        <f>IF(  TYPE(VLOOKUP($B7,Regole!$B$3:$C$49,2,0))=1,  VLOOKUP($B7,Regole!$B$3:$C$49,2,0),  IF(   TYPE(VLOOKUP(WEEKDAY($B7),Regole!$C$52:$D$58,2,0))=1,   IF(VLOOKUP(WEEKDAY($B7),Regole!$C$52:$D$58,2,0)&lt;&gt;0,   Regole!$H$13-VLOOKUP(WEEKDAY($B7),Regole!$C$52:$D$58,2,0),   " - "),  " - " )  )</f>
        <v>28</v>
      </c>
      <c r="BC7" s="100">
        <f>$BJ$2-BA7</f>
        <v>30</v>
      </c>
      <c r="BD7" s="207" cm="1">
        <f t="array" ref="BD7">SUM(COUNTIFS(C7:S7,{"Altro"}))</f>
        <v>0</v>
      </c>
      <c r="BE7" s="207" cm="1">
        <f t="array" ref="BE7">SUM(COUNTIFS(W7:AI7,{"Altro"}))</f>
        <v>0</v>
      </c>
      <c r="BF7" s="207" cm="1">
        <f t="array" ref="BF7">SUM(COUNTIFS(AJ7:AS7,{"Altro"}))</f>
        <v>0</v>
      </c>
      <c r="BG7" s="139" cm="1">
        <f t="array" ref="BG7">SUM(COUNTIFS(C7:S7,{"Ridotto Ex-Acc";"Ridotto Ferie";"Ridotto Maternità"}))</f>
        <v>0</v>
      </c>
      <c r="BH7" s="139" cm="1">
        <f t="array" ref="BH7">SUM(COUNTIFS(W7:AI7,{"Ridotto Ex-Acc";"Ridotto Ferie";"Ridotto Maternità"}))</f>
        <v>0</v>
      </c>
      <c r="BI7" s="139" cm="1">
        <f t="array" ref="BI7">SUM(COUNTIFS(AJ7:AS7,{"Ridotto Ex-Acc";"Ridotto Ferie";"Ridotto Maternità"}))</f>
        <v>0</v>
      </c>
      <c r="BJ7" s="139">
        <f>SUM(COUNTIFS(C7:AU7,{"Ridotto Ex-Acc";"Ridotto Ferie";"Ridotto Maternità"}))</f>
        <v>0</v>
      </c>
      <c r="BK7" s="80"/>
      <c r="BL7" s="91"/>
      <c r="BM7" s="28"/>
      <c r="BN7" s="28"/>
      <c r="BO7" s="28"/>
      <c r="BP7" s="28"/>
      <c r="BQ7" s="28"/>
      <c r="BR7" s="28"/>
      <c r="BS7" s="194"/>
      <c r="BT7" s="45" t="str">
        <f t="shared" ref="BT7:BT13" si="5">IF($A7&lt;&gt;"",$A7,"")</f>
        <v>lun</v>
      </c>
      <c r="BU7" s="45">
        <f t="shared" ref="BU7:BU13" si="6">IF($B7&lt;&gt;"",$B7,"")</f>
        <v>44872</v>
      </c>
      <c r="BV7" s="28"/>
      <c r="BW7" s="28"/>
      <c r="BX7" s="28"/>
      <c r="BY7" s="28"/>
      <c r="BZ7" s="28"/>
      <c r="CA7" s="28"/>
      <c r="CB7" s="28"/>
      <c r="CC7" s="28"/>
      <c r="CD7" s="28"/>
      <c r="CE7" s="28"/>
      <c r="CF7" s="80"/>
      <c r="CG7"/>
    </row>
    <row r="8" spans="1:85" ht="11.25" customHeight="1" x14ac:dyDescent="0.25">
      <c r="A8" s="45" t="s">
        <v>18</v>
      </c>
      <c r="B8" s="46">
        <f t="shared" ref="B8:B13" si="7">B7+1</f>
        <v>44873</v>
      </c>
      <c r="C8" s="28"/>
      <c r="D8" s="28"/>
      <c r="E8" s="28"/>
      <c r="F8" s="28"/>
      <c r="G8" s="28"/>
      <c r="H8" s="28"/>
      <c r="I8" s="28"/>
      <c r="J8" s="28"/>
      <c r="K8" s="28"/>
      <c r="L8" s="28"/>
      <c r="M8" s="28"/>
      <c r="N8" s="28"/>
      <c r="O8" s="28"/>
      <c r="P8" s="28"/>
      <c r="Q8" s="28"/>
      <c r="R8" s="28"/>
      <c r="S8" s="28"/>
      <c r="T8" s="151"/>
      <c r="U8" s="45" t="str">
        <f t="shared" si="2"/>
        <v>mar</v>
      </c>
      <c r="V8" s="46">
        <f t="shared" si="3"/>
        <v>44873</v>
      </c>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91"/>
      <c r="AW8" s="100" cm="1">
        <f t="array" ref="AW8">SUM(COUNTIFS(C8:S8,{"Aspettativa";"Ex-accordo";"Ferie";"Malattia";"Esame";"Formazione"}))</f>
        <v>0</v>
      </c>
      <c r="AX8" s="100" cm="1">
        <f t="array" ref="AX8">SUM(COUNTIFS(W8:AI8,{"Aspettativa";"Ex-accordo";"Ferie";"Malattia";"Esame";"Formazione"}))</f>
        <v>0</v>
      </c>
      <c r="AY8" s="100" cm="1">
        <f t="array" ref="AY8">SUM(COUNTIFS(AJ8:AS8,{"Aspettativa";"Ex-accordo";"Ferie";"Malattia";"Esame";"Formazione"}))</f>
        <v>0</v>
      </c>
      <c r="AZ8" s="99" t="str">
        <f t="shared" si="4"/>
        <v/>
      </c>
      <c r="BA8" s="100" cm="1">
        <f t="array" ref="BA8">SUM(COUNTIFS(C8:AU8,{"Aspettativa";"Ex-accordo";"Ferie";"Malattia";"Esame";"Formazione"}))</f>
        <v>0</v>
      </c>
      <c r="BB8" s="100">
        <f>IF(  TYPE(VLOOKUP($B8,Regole!$B$3:$C$49,2,0))=1,  VLOOKUP($B8,Regole!$B$3:$C$49,2,0),  IF(   TYPE(VLOOKUP(WEEKDAY($B8),Regole!$C$52:$D$58,2,0))=1,   IF(VLOOKUP(WEEKDAY($B8),Regole!$C$52:$D$58,2,0)&lt;&gt;0,   Regole!$H$13-VLOOKUP(WEEKDAY($B8),Regole!$C$52:$D$58,2,0),   " - "),  " - " )  )</f>
        <v>28</v>
      </c>
      <c r="BC8" s="100">
        <f t="shared" ref="BC8:BC12" si="8">$BJ$2-BA8</f>
        <v>30</v>
      </c>
      <c r="BD8" s="207" cm="1">
        <f t="array" ref="BD8">SUM(COUNTIFS(C8:S8,{"Altro"}))</f>
        <v>0</v>
      </c>
      <c r="BE8" s="207" cm="1">
        <f t="array" ref="BE8">SUM(COUNTIFS(W8:AI8,{"Altro"}))</f>
        <v>0</v>
      </c>
      <c r="BF8" s="207" cm="1">
        <f t="array" ref="BF8">SUM(COUNTIFS(AJ8:AS8,{"Altro"}))</f>
        <v>0</v>
      </c>
      <c r="BG8" s="139" cm="1">
        <f t="array" ref="BG8">SUM(COUNTIFS(C8:S8,{"Ridotto Ex-Acc";"Ridotto Ferie";"Ridotto Maternità"}))</f>
        <v>0</v>
      </c>
      <c r="BH8" s="139" cm="1">
        <f t="array" ref="BH8">SUM(COUNTIFS(W8:AI8,{"Ridotto Ex-Acc";"Ridotto Ferie";"Ridotto Maternità"}))</f>
        <v>0</v>
      </c>
      <c r="BI8" s="139" cm="1">
        <f t="array" ref="BI8">SUM(COUNTIFS(AJ8:AS8,{"Ridotto Ex-Acc";"Ridotto Ferie";"Ridotto Maternità"}))</f>
        <v>0</v>
      </c>
      <c r="BJ8" s="139">
        <f>SUM(COUNTIFS(C8:AU8,{"Ridotto Ex-Acc";"Ridotto Ferie";"Ridotto Maternità"}))</f>
        <v>0</v>
      </c>
      <c r="BK8" s="80"/>
      <c r="BL8" s="91"/>
      <c r="BM8" s="28"/>
      <c r="BN8" s="28"/>
      <c r="BO8" s="28"/>
      <c r="BP8" s="28"/>
      <c r="BQ8" s="28"/>
      <c r="BR8" s="28"/>
      <c r="BS8" s="194"/>
      <c r="BT8" s="45" t="str">
        <f t="shared" si="5"/>
        <v>mar</v>
      </c>
      <c r="BU8" s="45">
        <f t="shared" si="6"/>
        <v>44873</v>
      </c>
      <c r="BV8" s="28"/>
      <c r="BW8" s="28"/>
      <c r="BX8" s="28"/>
      <c r="BY8" s="28"/>
      <c r="BZ8" s="28"/>
      <c r="CA8" s="28"/>
      <c r="CB8" s="28"/>
      <c r="CC8" s="28"/>
      <c r="CD8" s="28"/>
      <c r="CE8" s="28"/>
      <c r="CF8" s="80"/>
      <c r="CG8"/>
    </row>
    <row r="9" spans="1:85" ht="11.25" customHeight="1" x14ac:dyDescent="0.25">
      <c r="A9" s="45" t="s">
        <v>19</v>
      </c>
      <c r="B9" s="46">
        <f t="shared" si="7"/>
        <v>44874</v>
      </c>
      <c r="C9" s="28"/>
      <c r="D9" s="28"/>
      <c r="E9" s="28"/>
      <c r="F9" s="28"/>
      <c r="G9" s="28"/>
      <c r="H9" s="28"/>
      <c r="I9" s="28"/>
      <c r="J9" s="28"/>
      <c r="K9" s="28"/>
      <c r="L9" s="28"/>
      <c r="M9" s="28"/>
      <c r="N9" s="28"/>
      <c r="O9" s="28"/>
      <c r="P9" s="28"/>
      <c r="Q9" s="28"/>
      <c r="R9" s="28"/>
      <c r="S9" s="28"/>
      <c r="T9" s="151"/>
      <c r="U9" s="45" t="str">
        <f t="shared" si="2"/>
        <v>mer</v>
      </c>
      <c r="V9" s="46">
        <f t="shared" si="3"/>
        <v>44874</v>
      </c>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91"/>
      <c r="AW9" s="100" cm="1">
        <f t="array" ref="AW9">SUM(COUNTIFS(C9:S9,{"Aspettativa";"Ex-accordo";"Ferie";"Malattia";"Esame";"Formazione"}))</f>
        <v>0</v>
      </c>
      <c r="AX9" s="100" cm="1">
        <f t="array" ref="AX9">SUM(COUNTIFS(W9:AI9,{"Aspettativa";"Ex-accordo";"Ferie";"Malattia";"Esame";"Formazione"}))</f>
        <v>0</v>
      </c>
      <c r="AY9" s="100" cm="1">
        <f t="array" ref="AY9">SUM(COUNTIFS(AJ9:AS9,{"Aspettativa";"Ex-accordo";"Ferie";"Malattia";"Esame";"Formazione"}))</f>
        <v>0</v>
      </c>
      <c r="AZ9" s="99" t="str">
        <f t="shared" si="4"/>
        <v/>
      </c>
      <c r="BA9" s="100" cm="1">
        <f t="array" ref="BA9">SUM(COUNTIFS(C9:AU9,{"Aspettativa";"Ex-accordo";"Ferie";"Malattia";"Esame";"Formazione"}))</f>
        <v>0</v>
      </c>
      <c r="BB9" s="100">
        <f>IF(  TYPE(VLOOKUP($B9,Regole!$B$3:$C$49,2,0))=1,  VLOOKUP($B9,Regole!$B$3:$C$49,2,0),  IF(   TYPE(VLOOKUP(WEEKDAY($B9),Regole!$C$52:$D$58,2,0))=1,   IF(VLOOKUP(WEEKDAY($B9),Regole!$C$52:$D$58,2,0)&lt;&gt;0,   Regole!$H$13-VLOOKUP(WEEKDAY($B9),Regole!$C$52:$D$58,2,0),   " - "),  " - " )  )</f>
        <v>28</v>
      </c>
      <c r="BC9" s="100">
        <f t="shared" si="8"/>
        <v>30</v>
      </c>
      <c r="BD9" s="207" cm="1">
        <f t="array" ref="BD9">SUM(COUNTIFS(C9:S9,{"Altro"}))</f>
        <v>0</v>
      </c>
      <c r="BE9" s="207" cm="1">
        <f t="array" ref="BE9">SUM(COUNTIFS(W9:AI9,{"Altro"}))</f>
        <v>0</v>
      </c>
      <c r="BF9" s="207" cm="1">
        <f t="array" ref="BF9">SUM(COUNTIFS(AJ9:AS9,{"Altro"}))</f>
        <v>0</v>
      </c>
      <c r="BG9" s="139" cm="1">
        <f t="array" ref="BG9">SUM(COUNTIFS(C9:S9,{"Ridotto Ex-Acc";"Ridotto Ferie";"Ridotto Maternità"}))</f>
        <v>0</v>
      </c>
      <c r="BH9" s="139" cm="1">
        <f t="array" ref="BH9">SUM(COUNTIFS(W9:AI9,{"Ridotto Ex-Acc";"Ridotto Ferie";"Ridotto Maternità"}))</f>
        <v>0</v>
      </c>
      <c r="BI9" s="139" cm="1">
        <f t="array" ref="BI9">SUM(COUNTIFS(AJ9:AS9,{"Ridotto Ex-Acc";"Ridotto Ferie";"Ridotto Maternità"}))</f>
        <v>0</v>
      </c>
      <c r="BJ9" s="139">
        <f>SUM(COUNTIFS(C9:AU9,{"Ridotto Ex-Acc";"Ridotto Ferie";"Ridotto Maternità"}))</f>
        <v>0</v>
      </c>
      <c r="BK9" s="80"/>
      <c r="BL9" s="91"/>
      <c r="BM9" s="28"/>
      <c r="BN9" s="28"/>
      <c r="BO9" s="28"/>
      <c r="BP9" s="28"/>
      <c r="BQ9" s="28"/>
      <c r="BR9" s="28"/>
      <c r="BS9" s="194"/>
      <c r="BT9" s="45" t="str">
        <f t="shared" si="5"/>
        <v>mer</v>
      </c>
      <c r="BU9" s="45">
        <f t="shared" si="6"/>
        <v>44874</v>
      </c>
      <c r="BV9" s="28"/>
      <c r="BW9" s="28"/>
      <c r="BX9" s="28"/>
      <c r="BY9" s="28"/>
      <c r="BZ9" s="28"/>
      <c r="CA9" s="28"/>
      <c r="CB9" s="28"/>
      <c r="CC9" s="28"/>
      <c r="CD9" s="28"/>
      <c r="CE9" s="28"/>
      <c r="CF9" s="80"/>
      <c r="CG9"/>
    </row>
    <row r="10" spans="1:85" ht="11.25" customHeight="1" x14ac:dyDescent="0.25">
      <c r="A10" s="45" t="s">
        <v>20</v>
      </c>
      <c r="B10" s="46">
        <f t="shared" si="7"/>
        <v>44875</v>
      </c>
      <c r="C10" s="28"/>
      <c r="D10" s="28"/>
      <c r="E10" s="28"/>
      <c r="F10" s="28"/>
      <c r="G10" s="28"/>
      <c r="H10" s="28"/>
      <c r="I10" s="28"/>
      <c r="J10" s="28"/>
      <c r="K10" s="28"/>
      <c r="L10" s="28"/>
      <c r="M10" s="28"/>
      <c r="N10" s="28"/>
      <c r="O10" s="28"/>
      <c r="P10" s="28"/>
      <c r="Q10" s="28"/>
      <c r="R10" s="28"/>
      <c r="S10" s="28"/>
      <c r="T10" s="151"/>
      <c r="U10" s="45" t="str">
        <f t="shared" si="2"/>
        <v>gio</v>
      </c>
      <c r="V10" s="46">
        <f t="shared" si="3"/>
        <v>44875</v>
      </c>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91"/>
      <c r="AW10" s="100" cm="1">
        <f t="array" ref="AW10">SUM(COUNTIFS(C10:S10,{"Aspettativa";"Ex-accordo";"Ferie";"Malattia";"Esame";"Formazione"}))</f>
        <v>0</v>
      </c>
      <c r="AX10" s="100" cm="1">
        <f t="array" ref="AX10">SUM(COUNTIFS(W10:AI10,{"Aspettativa";"Ex-accordo";"Ferie";"Malattia";"Esame";"Formazione"}))</f>
        <v>0</v>
      </c>
      <c r="AY10" s="100" cm="1">
        <f t="array" ref="AY10">SUM(COUNTIFS(AJ10:AS10,{"Aspettativa";"Ex-accordo";"Ferie";"Malattia";"Esame";"Formazione"}))</f>
        <v>0</v>
      </c>
      <c r="AZ10" s="99" t="str">
        <f t="shared" si="4"/>
        <v/>
      </c>
      <c r="BA10" s="100" cm="1">
        <f t="array" ref="BA10">SUM(COUNTIFS(C10:AU10,{"Aspettativa";"Ex-accordo";"Ferie";"Malattia";"Esame";"Formazione"}))</f>
        <v>0</v>
      </c>
      <c r="BB10" s="100">
        <f>IF(  TYPE(VLOOKUP($B10,Regole!$B$3:$C$49,2,0))=1,  VLOOKUP($B10,Regole!$B$3:$C$49,2,0),  IF(   TYPE(VLOOKUP(WEEKDAY($B10),Regole!$C$52:$D$58,2,0))=1,   IF(VLOOKUP(WEEKDAY($B10),Regole!$C$52:$D$58,2,0)&lt;&gt;0,   Regole!$H$13-VLOOKUP(WEEKDAY($B10),Regole!$C$52:$D$58,2,0),   " - "),  " - " )  )</f>
        <v>28</v>
      </c>
      <c r="BC10" s="100">
        <f t="shared" si="8"/>
        <v>30</v>
      </c>
      <c r="BD10" s="207" cm="1">
        <f t="array" ref="BD10">SUM(COUNTIFS(C10:S10,{"Altro"}))</f>
        <v>0</v>
      </c>
      <c r="BE10" s="207" cm="1">
        <f t="array" ref="BE10">SUM(COUNTIFS(W10:AI10,{"Altro"}))</f>
        <v>0</v>
      </c>
      <c r="BF10" s="207" cm="1">
        <f t="array" ref="BF10">SUM(COUNTIFS(AJ10:AS10,{"Altro"}))</f>
        <v>0</v>
      </c>
      <c r="BG10" s="139" cm="1">
        <f t="array" ref="BG10">SUM(COUNTIFS(C10:S10,{"Ridotto Ex-Acc";"Ridotto Ferie";"Ridotto Maternità"}))</f>
        <v>0</v>
      </c>
      <c r="BH10" s="139" cm="1">
        <f t="array" ref="BH10">SUM(COUNTIFS(W10:AI10,{"Ridotto Ex-Acc";"Ridotto Ferie";"Ridotto Maternità"}))</f>
        <v>0</v>
      </c>
      <c r="BI10" s="139" cm="1">
        <f t="array" ref="BI10">SUM(COUNTIFS(AJ10:AS10,{"Ridotto Ex-Acc";"Ridotto Ferie";"Ridotto Maternità"}))</f>
        <v>0</v>
      </c>
      <c r="BJ10" s="139">
        <f>SUM(COUNTIFS(C10:AU10,{"Ridotto Ex-Acc";"Ridotto Ferie";"Ridotto Maternità"}))</f>
        <v>0</v>
      </c>
      <c r="BK10" s="80"/>
      <c r="BL10" s="91"/>
      <c r="BM10" s="28"/>
      <c r="BN10" s="28"/>
      <c r="BO10" s="28"/>
      <c r="BP10" s="28"/>
      <c r="BQ10" s="28"/>
      <c r="BR10" s="28"/>
      <c r="BS10" s="194"/>
      <c r="BT10" s="45" t="str">
        <f t="shared" si="5"/>
        <v>gio</v>
      </c>
      <c r="BU10" s="45">
        <f t="shared" si="6"/>
        <v>44875</v>
      </c>
      <c r="BV10" s="28"/>
      <c r="BW10" s="28"/>
      <c r="BX10" s="28"/>
      <c r="BY10" s="28"/>
      <c r="BZ10" s="28"/>
      <c r="CA10" s="28"/>
      <c r="CB10" s="28"/>
      <c r="CC10" s="28"/>
      <c r="CD10" s="28"/>
      <c r="CE10" s="28"/>
      <c r="CF10" s="160"/>
      <c r="CG10" s="85"/>
    </row>
    <row r="11" spans="1:85" ht="11.25" customHeight="1" x14ac:dyDescent="0.25">
      <c r="A11" s="45" t="s">
        <v>21</v>
      </c>
      <c r="B11" s="46">
        <f t="shared" si="7"/>
        <v>44876</v>
      </c>
      <c r="C11" s="28"/>
      <c r="D11" s="28"/>
      <c r="E11" s="28"/>
      <c r="F11" s="28"/>
      <c r="G11" s="28"/>
      <c r="H11" s="28"/>
      <c r="I11" s="28"/>
      <c r="J11" s="28"/>
      <c r="K11" s="28"/>
      <c r="L11" s="28"/>
      <c r="M11" s="28"/>
      <c r="N11" s="28"/>
      <c r="O11" s="28"/>
      <c r="P11" s="28"/>
      <c r="Q11" s="28"/>
      <c r="R11" s="28"/>
      <c r="S11" s="28"/>
      <c r="T11" s="151"/>
      <c r="U11" s="45" t="str">
        <f t="shared" si="2"/>
        <v>ven</v>
      </c>
      <c r="V11" s="46">
        <f t="shared" si="3"/>
        <v>44876</v>
      </c>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91"/>
      <c r="AW11" s="100" cm="1">
        <f t="array" ref="AW11">SUM(COUNTIFS(C11:S11,{"Aspettativa";"Ex-accordo";"Ferie";"Malattia";"Esame";"Formazione"}))</f>
        <v>0</v>
      </c>
      <c r="AX11" s="100" cm="1">
        <f t="array" ref="AX11">SUM(COUNTIFS(W11:AI11,{"Aspettativa";"Ex-accordo";"Ferie";"Malattia";"Esame";"Formazione"}))</f>
        <v>0</v>
      </c>
      <c r="AY11" s="100" cm="1">
        <f t="array" ref="AY11">SUM(COUNTIFS(AJ11:AS11,{"Aspettativa";"Ex-accordo";"Ferie";"Malattia";"Esame";"Formazione"}))</f>
        <v>0</v>
      </c>
      <c r="AZ11" s="99" t="str">
        <f t="shared" si="4"/>
        <v/>
      </c>
      <c r="BA11" s="100" cm="1">
        <f t="array" ref="BA11">SUM(COUNTIFS(C11:AU11,{"Aspettativa";"Ex-accordo";"Ferie";"Malattia";"Esame";"Formazione"}))</f>
        <v>0</v>
      </c>
      <c r="BB11" s="100">
        <f>IF(  TYPE(VLOOKUP($B11,Regole!$B$3:$C$49,2,0))=1,  VLOOKUP($B11,Regole!$B$3:$C$49,2,0),  IF(   TYPE(VLOOKUP(WEEKDAY($B11),Regole!$C$52:$D$58,2,0))=1,   IF(VLOOKUP(WEEKDAY($B11),Regole!$C$52:$D$58,2,0)&lt;&gt;0,   Regole!$H$13-VLOOKUP(WEEKDAY($B11),Regole!$C$52:$D$58,2,0),   " - "),  " - " )  )</f>
        <v>28</v>
      </c>
      <c r="BC11" s="100">
        <f t="shared" si="8"/>
        <v>30</v>
      </c>
      <c r="BD11" s="207" cm="1">
        <f t="array" ref="BD11">SUM(COUNTIFS(C11:S11,{"Altro"}))</f>
        <v>0</v>
      </c>
      <c r="BE11" s="207" cm="1">
        <f t="array" ref="BE11">SUM(COUNTIFS(W11:AI11,{"Altro"}))</f>
        <v>0</v>
      </c>
      <c r="BF11" s="207" cm="1">
        <f t="array" ref="BF11">SUM(COUNTIFS(AJ11:AS11,{"Altro"}))</f>
        <v>0</v>
      </c>
      <c r="BG11" s="139" cm="1">
        <f t="array" ref="BG11">SUM(COUNTIFS(C11:S11,{"Ridotto Ex-Acc";"Ridotto Ferie";"Ridotto Maternità"}))</f>
        <v>0</v>
      </c>
      <c r="BH11" s="139" cm="1">
        <f t="array" ref="BH11">SUM(COUNTIFS(W11:AI11,{"Ridotto Ex-Acc";"Ridotto Ferie";"Ridotto Maternità"}))</f>
        <v>0</v>
      </c>
      <c r="BI11" s="139" cm="1">
        <f t="array" ref="BI11">SUM(COUNTIFS(AJ11:AS11,{"Ridotto Ex-Acc";"Ridotto Ferie";"Ridotto Maternità"}))</f>
        <v>0</v>
      </c>
      <c r="BJ11" s="204">
        <f>SUM(COUNTIFS(C11:AU11,{"Ridotto Ex-Acc";"Ridotto Ferie";"Ridotto Maternità"}))</f>
        <v>0</v>
      </c>
      <c r="BK11" s="80"/>
      <c r="BL11" s="91"/>
      <c r="BM11" s="28"/>
      <c r="BN11" s="28"/>
      <c r="BO11" s="28"/>
      <c r="BP11" s="28"/>
      <c r="BQ11" s="28"/>
      <c r="BR11" s="28"/>
      <c r="BS11" s="194"/>
      <c r="BT11" s="45" t="str">
        <f t="shared" si="5"/>
        <v>ven</v>
      </c>
      <c r="BU11" s="45">
        <f t="shared" si="6"/>
        <v>44876</v>
      </c>
      <c r="BV11" s="28"/>
      <c r="BW11" s="28"/>
      <c r="BX11" s="28"/>
      <c r="BY11" s="28"/>
      <c r="BZ11" s="28"/>
      <c r="CA11" s="28"/>
      <c r="CB11" s="28"/>
      <c r="CC11" s="28"/>
      <c r="CD11" s="28"/>
      <c r="CE11" s="28"/>
      <c r="CF11" s="80"/>
      <c r="CG11"/>
    </row>
    <row r="12" spans="1:85" ht="11.25" customHeight="1" x14ac:dyDescent="0.25">
      <c r="A12" s="45" t="s">
        <v>22</v>
      </c>
      <c r="B12" s="46">
        <f t="shared" si="7"/>
        <v>44877</v>
      </c>
      <c r="C12" s="28"/>
      <c r="D12" s="28"/>
      <c r="E12" s="28"/>
      <c r="F12" s="28"/>
      <c r="G12" s="28"/>
      <c r="H12" s="28"/>
      <c r="I12" s="28"/>
      <c r="J12" s="28"/>
      <c r="K12" s="28"/>
      <c r="L12" s="28"/>
      <c r="M12" s="28"/>
      <c r="N12" s="28"/>
      <c r="O12" s="28"/>
      <c r="P12" s="28"/>
      <c r="Q12" s="28"/>
      <c r="R12" s="28"/>
      <c r="S12" s="28"/>
      <c r="T12" s="151"/>
      <c r="U12" s="45" t="str">
        <f t="shared" si="2"/>
        <v>sab</v>
      </c>
      <c r="V12" s="46">
        <f t="shared" si="3"/>
        <v>44877</v>
      </c>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91"/>
      <c r="AW12" s="100" cm="1">
        <f t="array" ref="AW12">SUM(COUNTIFS(C12:S12,{"Aspettativa";"Ex-accordo";"Ferie";"Malattia";"Esame";"Formazione"}))</f>
        <v>0</v>
      </c>
      <c r="AX12" s="100" cm="1">
        <f t="array" ref="AX12">SUM(COUNTIFS(W12:AI12,{"Aspettativa";"Ex-accordo";"Ferie";"Malattia";"Esame";"Formazione"}))</f>
        <v>0</v>
      </c>
      <c r="AY12" s="100" cm="1">
        <f t="array" ref="AY12">SUM(COUNTIFS(AJ12:AS12,{"Aspettativa";"Ex-accordo";"Ferie";"Malattia";"Esame";"Formazione"}))</f>
        <v>0</v>
      </c>
      <c r="AZ12" s="99" t="str">
        <f t="shared" si="4"/>
        <v/>
      </c>
      <c r="BA12" s="100" cm="1">
        <f t="array" ref="BA12">SUM(COUNTIFS(C12:AU12,{"Aspettativa";"Ex-accordo";"Ferie";"Malattia";"Esame";"Formazione"}))</f>
        <v>0</v>
      </c>
      <c r="BB12" s="100" t="str">
        <f>IF(  TYPE(VLOOKUP($B12,Regole!$B$3:$C$49,2,0))=1,  VLOOKUP($B12,Regole!$B$3:$C$49,2,0),  IF(   TYPE(VLOOKUP(WEEKDAY($B12),Regole!$C$52:$D$58,2,0))=1,   IF(VLOOKUP(WEEKDAY($B12),Regole!$C$52:$D$58,2,0)&lt;&gt;0,   Regole!$H$13-VLOOKUP(WEEKDAY($B12),Regole!$C$52:$D$58,2,0),   " - "),  " - " )  )</f>
        <v xml:space="preserve"> - </v>
      </c>
      <c r="BC12" s="100">
        <f t="shared" si="8"/>
        <v>30</v>
      </c>
      <c r="BD12" s="207" cm="1">
        <f t="array" ref="BD12">SUM(COUNTIFS(C12:S12,{"Altro"}))</f>
        <v>0</v>
      </c>
      <c r="BE12" s="207" cm="1">
        <f t="array" ref="BE12">SUM(COUNTIFS(W12:AI12,{"Altro"}))</f>
        <v>0</v>
      </c>
      <c r="BF12" s="207" cm="1">
        <f t="array" ref="BF12">SUM(COUNTIFS(AJ12:AS12,{"Altro"}))</f>
        <v>0</v>
      </c>
      <c r="BG12" s="139" cm="1">
        <f t="array" ref="BG12">SUM(COUNTIFS(C12:S12,{"Ridotto Ex-Acc";"Ridotto Ferie";"Ridotto Maternità"}))</f>
        <v>0</v>
      </c>
      <c r="BH12" s="139" cm="1">
        <f t="array" ref="BH12">SUM(COUNTIFS(W12:AI12,{"Ridotto Ex-Acc";"Ridotto Ferie";"Ridotto Maternità"}))</f>
        <v>0</v>
      </c>
      <c r="BI12" s="139" cm="1">
        <f t="array" ref="BI12">SUM(COUNTIFS(AJ12:AS12,{"Ridotto Ex-Acc";"Ridotto Ferie";"Ridotto Maternità"}))</f>
        <v>0</v>
      </c>
      <c r="BJ12" s="139">
        <f>SUM(COUNTIFS(C12:AU12,{"Ridotto Ex-Acc";"Ridotto Ferie";"Ridotto Maternità"}))</f>
        <v>0</v>
      </c>
      <c r="BK12" s="80"/>
      <c r="BL12" s="91"/>
      <c r="BM12" s="28"/>
      <c r="BN12" s="28"/>
      <c r="BO12" s="28"/>
      <c r="BP12" s="28"/>
      <c r="BQ12" s="28"/>
      <c r="BR12" s="28"/>
      <c r="BS12" s="194"/>
      <c r="BT12" s="45" t="str">
        <f t="shared" si="5"/>
        <v>sab</v>
      </c>
      <c r="BU12" s="45">
        <f t="shared" si="6"/>
        <v>44877</v>
      </c>
      <c r="BV12" s="28"/>
      <c r="BW12" s="28"/>
      <c r="BX12" s="28"/>
      <c r="BY12" s="28"/>
      <c r="BZ12" s="28"/>
      <c r="CA12" s="28"/>
      <c r="CB12" s="28"/>
      <c r="CC12" s="28"/>
      <c r="CD12" s="28"/>
      <c r="CE12" s="28"/>
      <c r="CF12" s="19"/>
      <c r="CG12" s="85"/>
    </row>
    <row r="13" spans="1:85" s="91" customFormat="1" ht="11.25" customHeight="1" x14ac:dyDescent="0.25">
      <c r="A13" s="26"/>
      <c r="B13" s="48">
        <f t="shared" si="7"/>
        <v>44878</v>
      </c>
      <c r="C13" s="119" t="s">
        <v>40</v>
      </c>
      <c r="D13" s="119" t="s">
        <v>40</v>
      </c>
      <c r="E13" s="119" t="s">
        <v>40</v>
      </c>
      <c r="F13" s="119" t="s">
        <v>40</v>
      </c>
      <c r="G13" s="119" t="s">
        <v>40</v>
      </c>
      <c r="H13" s="119" t="s">
        <v>40</v>
      </c>
      <c r="I13" s="155" t="s">
        <v>40</v>
      </c>
      <c r="J13" s="119" t="s">
        <v>40</v>
      </c>
      <c r="K13" s="119" t="s">
        <v>40</v>
      </c>
      <c r="L13" s="119" t="s">
        <v>40</v>
      </c>
      <c r="M13" s="119" t="s">
        <v>40</v>
      </c>
      <c r="N13" s="119" t="s">
        <v>40</v>
      </c>
      <c r="O13" s="119" t="s">
        <v>40</v>
      </c>
      <c r="P13" s="119" t="s">
        <v>40</v>
      </c>
      <c r="Q13" s="119" t="s">
        <v>40</v>
      </c>
      <c r="R13" s="119" t="s">
        <v>40</v>
      </c>
      <c r="S13" s="119" t="s">
        <v>40</v>
      </c>
      <c r="T13" s="152"/>
      <c r="U13" s="26" t="str">
        <f t="shared" si="2"/>
        <v/>
      </c>
      <c r="V13" s="48">
        <f t="shared" si="3"/>
        <v>44878</v>
      </c>
      <c r="W13" s="120" t="s">
        <v>40</v>
      </c>
      <c r="X13" s="120" t="s">
        <v>40</v>
      </c>
      <c r="Y13" s="120" t="s">
        <v>40</v>
      </c>
      <c r="Z13" s="120" t="s">
        <v>40</v>
      </c>
      <c r="AA13" s="120" t="s">
        <v>40</v>
      </c>
      <c r="AB13" s="120" t="s">
        <v>40</v>
      </c>
      <c r="AC13" s="120" t="s">
        <v>40</v>
      </c>
      <c r="AD13" s="120" t="s">
        <v>40</v>
      </c>
      <c r="AE13" s="120" t="s">
        <v>40</v>
      </c>
      <c r="AF13" s="120" t="s">
        <v>40</v>
      </c>
      <c r="AG13" s="120" t="s">
        <v>40</v>
      </c>
      <c r="AH13" s="120" t="s">
        <v>40</v>
      </c>
      <c r="AI13" s="120" t="s">
        <v>40</v>
      </c>
      <c r="AJ13" s="120" t="s">
        <v>40</v>
      </c>
      <c r="AK13" s="120" t="s">
        <v>40</v>
      </c>
      <c r="AL13" s="120" t="s">
        <v>40</v>
      </c>
      <c r="AM13" s="120" t="s">
        <v>40</v>
      </c>
      <c r="AN13" s="120" t="s">
        <v>40</v>
      </c>
      <c r="AO13" s="120" t="s">
        <v>40</v>
      </c>
      <c r="AP13" s="120" t="s">
        <v>40</v>
      </c>
      <c r="AQ13" s="120" t="s">
        <v>40</v>
      </c>
      <c r="AR13" s="120" t="s">
        <v>40</v>
      </c>
      <c r="AS13" s="120" t="s">
        <v>40</v>
      </c>
      <c r="AT13" s="120" t="s">
        <v>40</v>
      </c>
      <c r="AU13" s="121" t="s">
        <v>40</v>
      </c>
      <c r="AW13" s="194"/>
      <c r="AX13" s="194"/>
      <c r="AY13" s="194"/>
      <c r="BB13" s="89"/>
      <c r="BC13" s="205"/>
      <c r="BD13" s="205"/>
      <c r="BE13" s="205"/>
      <c r="BF13" s="205"/>
      <c r="BG13" s="194"/>
      <c r="BH13" s="194"/>
      <c r="BI13" s="89"/>
      <c r="BJ13" s="89"/>
      <c r="BM13" s="120" t="s">
        <v>40</v>
      </c>
      <c r="BN13" s="120" t="s">
        <v>40</v>
      </c>
      <c r="BO13" s="120" t="s">
        <v>40</v>
      </c>
      <c r="BP13" s="120" t="s">
        <v>40</v>
      </c>
      <c r="BQ13" s="120" t="s">
        <v>40</v>
      </c>
      <c r="BR13" s="120" t="s">
        <v>40</v>
      </c>
      <c r="BS13" s="194"/>
      <c r="BT13" s="26" t="str">
        <f t="shared" si="5"/>
        <v/>
      </c>
      <c r="BU13" s="135">
        <f t="shared" si="6"/>
        <v>44878</v>
      </c>
      <c r="BV13" s="121" t="s">
        <v>40</v>
      </c>
      <c r="BW13" s="121" t="s">
        <v>40</v>
      </c>
      <c r="BX13" s="121" t="s">
        <v>40</v>
      </c>
      <c r="BY13" s="121" t="s">
        <v>40</v>
      </c>
      <c r="BZ13" s="121" t="s">
        <v>40</v>
      </c>
      <c r="CA13" s="121" t="s">
        <v>40</v>
      </c>
      <c r="CB13" s="121" t="s">
        <v>40</v>
      </c>
      <c r="CC13" s="121" t="s">
        <v>40</v>
      </c>
      <c r="CD13" s="121" t="s">
        <v>40</v>
      </c>
      <c r="CE13" s="121" t="s">
        <v>40</v>
      </c>
    </row>
    <row r="14" spans="1:85" ht="11.25" customHeight="1" x14ac:dyDescent="0.25">
      <c r="A14" s="91"/>
      <c r="B14" s="91"/>
      <c r="C14" s="91"/>
      <c r="D14" s="91"/>
      <c r="E14" s="91"/>
      <c r="F14" s="91"/>
      <c r="G14" s="91"/>
      <c r="H14" s="91"/>
      <c r="I14" s="91"/>
      <c r="J14" s="91"/>
      <c r="K14" s="91"/>
      <c r="L14" s="91"/>
      <c r="M14" s="91"/>
      <c r="N14" s="91"/>
      <c r="O14" s="91"/>
      <c r="P14" s="91"/>
      <c r="Q14" s="91"/>
      <c r="R14" s="91"/>
      <c r="S14" s="91"/>
      <c r="T14" s="141"/>
      <c r="U14" s="91"/>
      <c r="V14" s="91"/>
      <c r="W14" s="91"/>
      <c r="X14" s="91"/>
      <c r="Y14" s="91"/>
      <c r="Z14" s="91"/>
      <c r="AA14" s="91"/>
      <c r="AB14" s="91"/>
      <c r="AC14" s="91"/>
      <c r="AD14" s="91"/>
      <c r="AE14" s="91"/>
      <c r="AF14" s="91"/>
      <c r="AG14" s="91"/>
      <c r="AH14" s="91"/>
      <c r="AI14" s="91"/>
      <c r="AJ14" s="91"/>
      <c r="AK14" s="91"/>
      <c r="AL14" s="91"/>
      <c r="AM14" s="91"/>
      <c r="AN14" s="169"/>
      <c r="AO14" s="169"/>
      <c r="AP14" s="169"/>
      <c r="AQ14" s="169"/>
      <c r="AR14" s="91"/>
      <c r="AS14" s="91"/>
      <c r="AT14" s="91"/>
      <c r="AU14" s="91"/>
      <c r="AV14" s="91"/>
      <c r="AW14" s="98"/>
      <c r="AX14" s="98"/>
      <c r="AY14" s="194"/>
      <c r="AZ14" s="98"/>
      <c r="BA14" s="91"/>
      <c r="BB14" s="91"/>
      <c r="BC14" s="194"/>
      <c r="BD14" s="194"/>
      <c r="BE14" s="194"/>
      <c r="BF14" s="194"/>
      <c r="BG14" s="98"/>
      <c r="BH14" s="194"/>
      <c r="BI14" s="194"/>
      <c r="BJ14" s="91"/>
      <c r="BK14" s="91"/>
      <c r="BL14" s="91"/>
      <c r="BM14" s="194"/>
      <c r="BN14" s="194"/>
      <c r="BO14" s="194"/>
      <c r="BP14" s="194"/>
      <c r="BQ14" s="194"/>
      <c r="BR14" s="194"/>
      <c r="BS14" s="194"/>
      <c r="BT14" s="91"/>
      <c r="BU14" s="91"/>
      <c r="BV14" s="91"/>
      <c r="BW14" s="91"/>
      <c r="BX14" s="91"/>
      <c r="BY14" s="91"/>
      <c r="BZ14" s="91"/>
      <c r="CA14" s="91"/>
      <c r="CB14" s="91"/>
      <c r="CC14" s="91"/>
      <c r="CD14" s="91"/>
      <c r="CE14" s="91"/>
      <c r="CF14" s="91"/>
    </row>
    <row r="15" spans="1:85" ht="11.25" customHeight="1" x14ac:dyDescent="0.25">
      <c r="A15" s="91"/>
      <c r="B15" s="91"/>
      <c r="C15" s="91"/>
      <c r="D15" s="91"/>
      <c r="E15" s="91"/>
      <c r="F15" s="91"/>
      <c r="G15" s="91"/>
      <c r="H15" s="91"/>
      <c r="I15" s="91"/>
      <c r="J15" s="91"/>
      <c r="K15" s="91"/>
      <c r="L15" s="91"/>
      <c r="M15" s="91"/>
      <c r="N15" s="91"/>
      <c r="O15" s="91"/>
      <c r="P15" s="91"/>
      <c r="Q15" s="91"/>
      <c r="R15" s="91"/>
      <c r="S15" s="91"/>
      <c r="T15" s="141"/>
      <c r="U15" s="91"/>
      <c r="V15" s="91"/>
      <c r="W15" s="91"/>
      <c r="X15" s="91"/>
      <c r="Y15" s="91"/>
      <c r="Z15" s="91"/>
      <c r="AA15" s="91"/>
      <c r="AB15" s="91"/>
      <c r="AC15" s="91"/>
      <c r="AD15" s="91"/>
      <c r="AE15" s="91"/>
      <c r="AF15" s="91"/>
      <c r="AG15" s="91"/>
      <c r="AH15" s="91"/>
      <c r="AI15" s="91"/>
      <c r="AJ15" s="91"/>
      <c r="AK15" s="91"/>
      <c r="AL15" s="91"/>
      <c r="AM15" s="91"/>
      <c r="AN15" s="169"/>
      <c r="AO15" s="169"/>
      <c r="AP15" s="169"/>
      <c r="AQ15" s="169"/>
      <c r="AR15" s="91"/>
      <c r="AS15" s="91"/>
      <c r="AT15" s="91"/>
      <c r="AU15" s="91"/>
      <c r="AV15" s="91"/>
      <c r="AW15" s="94"/>
      <c r="AX15" s="94"/>
      <c r="AY15" s="88" t="str">
        <f>IF(   TYPE(VLOOKUP($B15,Regole!#REF!,2,0))=1,   VLOOKUP($B15,Regole!#REF!,2,0),   IF(    TYPE(VLOOKUP(WEEKDAY($B15),Regole!#REF!,2,0))=1,    IF(VLOOKUP(WEEKDAY($B15),Regole!#REF!,2,0)&lt;&gt;0, Regole!#REF!-VLOOKUP(WEEKDAY($B15),Regole!#REF!,2,0), ""),    ""   ) )</f>
        <v/>
      </c>
      <c r="AZ15" s="94"/>
      <c r="BA15" s="88" t="str">
        <f>IF(   TYPE(VLOOKUP($B15,Regole!#REF!,2,0))=1,   VLOOKUP($B15,Regole!#REF!,2,0),   IF(    TYPE(VLOOKUP(WEEKDAY($B15),Regole!#REF!,2,0))=1,    IF(VLOOKUP(WEEKDAY($B15),Regole!#REF!,2,0)&lt;&gt;0, Regole!#REF!-VLOOKUP(WEEKDAY($B15),Regole!#REF!,2,0), ""),    ""   ) )</f>
        <v/>
      </c>
      <c r="BB15" s="88"/>
      <c r="BC15" s="88"/>
      <c r="BD15" s="88"/>
      <c r="BE15" s="88"/>
      <c r="BF15" s="88"/>
      <c r="BG15" s="94"/>
      <c r="BH15" s="88" t="str">
        <f>IF(   TYPE(VLOOKUP($B15,Regole!#REF!,2,0))=1,   VLOOKUP($B15,Regole!#REF!,2,0),   IF(    TYPE(VLOOKUP(WEEKDAY($B15),Regole!#REF!,2,0))=1,    IF(VLOOKUP(WEEKDAY($B15),Regole!#REF!,2,0)&lt;&gt;0, Regole!#REF!-VLOOKUP(WEEKDAY($B15),Regole!#REF!,2,0), ""),    ""   ) )</f>
        <v/>
      </c>
      <c r="BI15" s="88"/>
      <c r="BJ15" s="88"/>
      <c r="BK15" s="91"/>
      <c r="BL15" s="91"/>
      <c r="BM15" s="194"/>
      <c r="BN15" s="194"/>
      <c r="BO15" s="194"/>
      <c r="BP15" s="194"/>
      <c r="BQ15" s="194"/>
      <c r="BR15" s="194"/>
      <c r="BS15" s="194"/>
      <c r="BT15" s="91"/>
      <c r="BU15" s="91"/>
      <c r="BV15" s="91"/>
      <c r="BW15" s="91"/>
      <c r="BX15" s="91"/>
      <c r="BY15" s="91"/>
      <c r="BZ15" s="91"/>
      <c r="CA15" s="91"/>
      <c r="CB15" s="91"/>
      <c r="CC15" s="91"/>
      <c r="CD15" s="91"/>
      <c r="CE15" s="91"/>
      <c r="CF15" s="97"/>
    </row>
    <row r="16" spans="1:85" ht="11.25" customHeight="1" x14ac:dyDescent="0.25">
      <c r="A16" s="45" t="s">
        <v>17</v>
      </c>
      <c r="B16" s="46">
        <f>B13+1</f>
        <v>44879</v>
      </c>
      <c r="C16" s="28"/>
      <c r="D16" s="28"/>
      <c r="E16" s="28"/>
      <c r="F16" s="28"/>
      <c r="G16" s="28"/>
      <c r="H16" s="28"/>
      <c r="I16" s="28"/>
      <c r="J16" s="28"/>
      <c r="K16" s="28"/>
      <c r="L16" s="28"/>
      <c r="M16" s="28"/>
      <c r="N16" s="154"/>
      <c r="O16" s="154"/>
      <c r="P16" s="154"/>
      <c r="Q16" s="116"/>
      <c r="R16" s="28"/>
      <c r="S16" s="28"/>
      <c r="T16" s="151"/>
      <c r="U16" s="45" t="str">
        <f t="shared" ref="U16:U31" si="9">IF($A16&lt;&gt;"",$A16,"")</f>
        <v>lun</v>
      </c>
      <c r="V16" s="46">
        <f t="shared" ref="V16:V31" si="10">IF($B16&lt;&gt;"",$B16,"")</f>
        <v>44879</v>
      </c>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91"/>
      <c r="AW16" s="100" cm="1">
        <f t="array" ref="AW16">SUM(COUNTIFS(C16:S16,{"Aspettativa";"Ex-accordo";"Ferie";"Malattia";"Esame";"Formazione"}))</f>
        <v>0</v>
      </c>
      <c r="AX16" s="100" cm="1">
        <f t="array" ref="AX16">SUM(COUNTIFS(W16:AI16,{"Aspettativa";"Ex-accordo";"Ferie";"Malattia";"Esame";"Formazione"}))</f>
        <v>0</v>
      </c>
      <c r="AY16" s="100" cm="1">
        <f t="array" ref="AY16">SUM(COUNTIFS(AJ16:AS16,{"Aspettativa";"Ex-accordo";"Ferie";"Malattia";"Esame";"Formazione"}))</f>
        <v>0</v>
      </c>
      <c r="AZ16" s="23" t="str">
        <f t="shared" ref="AZ16:AZ21" si="11">IF(BA16&gt;$BJ$2-N(BB16),"!!!","")</f>
        <v/>
      </c>
      <c r="BA16" s="158" cm="1">
        <f t="array" ref="BA16">SUM(COUNTIFS(C16:AU16,{"Aspettativa";"Ex-accordo";"Ferie";"Malattia";"Esame";"Formazione"}))</f>
        <v>0</v>
      </c>
      <c r="BB16" s="158">
        <f>IF(  TYPE(VLOOKUP($B16,Regole!$B$3:$C$49,2,0))=1,  VLOOKUP($B16,Regole!$B$3:$C$49,2,0),  IF(   TYPE(VLOOKUP(WEEKDAY($B16),Regole!$C$52:$D$58,2,0))=1,   IF(VLOOKUP(WEEKDAY($B16),Regole!$C$52:$D$58,2,0)&lt;&gt;0,   Regole!$H$13-VLOOKUP(WEEKDAY($B16),Regole!$C$52:$D$58,2,0),   " - "),  " - " )  )</f>
        <v>28</v>
      </c>
      <c r="BC16" s="100">
        <f t="shared" ref="BC16:BC21" si="12">$BJ$2-BA16</f>
        <v>30</v>
      </c>
      <c r="BD16" s="207" cm="1">
        <f t="array" ref="BD16">SUM(COUNTIFS(C16:S16,{"Altro"}))</f>
        <v>0</v>
      </c>
      <c r="BE16" s="207" cm="1">
        <f t="array" ref="BE16">SUM(COUNTIFS(W16:AI16,{"Altro"}))</f>
        <v>0</v>
      </c>
      <c r="BF16" s="207" cm="1">
        <f t="array" ref="BF16">SUM(COUNTIFS(AJ16:AS16,{"Altro"}))</f>
        <v>0</v>
      </c>
      <c r="BG16" s="139" cm="1">
        <f t="array" ref="BG16">SUM(COUNTIFS(C16:S16,{"Ridotto Ex-Acc";"Ridotto Ferie";"Ridotto Maternità"}))</f>
        <v>0</v>
      </c>
      <c r="BH16" s="139" cm="1">
        <f t="array" ref="BH16">SUM(COUNTIFS(W16:AI16,{"Ridotto Ex-Acc";"Ridotto Ferie";"Ridotto Maternità"}))</f>
        <v>0</v>
      </c>
      <c r="BI16" s="139" cm="1">
        <f t="array" ref="BI16">SUM(COUNTIFS(AJ16:AS16,{"Ridotto Ex-Acc";"Ridotto Ferie";"Ridotto Maternità"}))</f>
        <v>0</v>
      </c>
      <c r="BJ16" s="140">
        <f>SUM(COUNTIFS(C16:AU16,{"Ridotto Ex-Acc";"Ridotto Ferie";"Ridotto Maternità"}))</f>
        <v>0</v>
      </c>
      <c r="BK16" s="6"/>
      <c r="BL16" s="91"/>
      <c r="BM16" s="28"/>
      <c r="BN16" s="28"/>
      <c r="BO16" s="28"/>
      <c r="BP16" s="28"/>
      <c r="BQ16" s="28"/>
      <c r="BR16" s="28"/>
      <c r="BS16" s="194"/>
      <c r="BT16" s="45" t="str">
        <f t="shared" ref="BT16:BT31" si="13">IF($A16&lt;&gt;"",$A16,"")</f>
        <v>lun</v>
      </c>
      <c r="BU16" s="45">
        <f t="shared" ref="BU16:BU31" si="14">IF($B16&lt;&gt;"",$B16,"")</f>
        <v>44879</v>
      </c>
      <c r="BV16" s="28"/>
      <c r="BW16" s="28"/>
      <c r="BX16" s="28"/>
      <c r="BY16" s="28"/>
      <c r="BZ16" s="28"/>
      <c r="CA16" s="28"/>
      <c r="CB16" s="28"/>
      <c r="CC16" s="28"/>
      <c r="CD16" s="28"/>
      <c r="CE16" s="28"/>
      <c r="CF16" s="104"/>
      <c r="CG16" s="85"/>
    </row>
    <row r="17" spans="1:85" ht="11.25" customHeight="1" x14ac:dyDescent="0.25">
      <c r="A17" s="45" t="s">
        <v>18</v>
      </c>
      <c r="B17" s="46">
        <f t="shared" ref="B17:B22" si="15">B16+1</f>
        <v>44880</v>
      </c>
      <c r="C17" s="28"/>
      <c r="D17" s="28"/>
      <c r="E17" s="28"/>
      <c r="F17" s="28"/>
      <c r="G17" s="28"/>
      <c r="H17" s="28"/>
      <c r="I17" s="28"/>
      <c r="J17" s="28"/>
      <c r="K17" s="28"/>
      <c r="L17" s="28"/>
      <c r="M17" s="28"/>
      <c r="N17" s="154"/>
      <c r="O17" s="154"/>
      <c r="P17" s="154"/>
      <c r="Q17" s="116"/>
      <c r="R17" s="28"/>
      <c r="S17" s="28"/>
      <c r="T17" s="151"/>
      <c r="U17" s="45" t="str">
        <f t="shared" si="9"/>
        <v>mar</v>
      </c>
      <c r="V17" s="46">
        <f t="shared" si="10"/>
        <v>44880</v>
      </c>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91"/>
      <c r="AW17" s="100" cm="1">
        <f t="array" ref="AW17">SUM(COUNTIFS(C17:S17,{"Aspettativa";"Ex-accordo";"Ferie";"Malattia";"Esame";"Formazione"}))</f>
        <v>0</v>
      </c>
      <c r="AX17" s="100" cm="1">
        <f t="array" ref="AX17">SUM(COUNTIFS(W17:AI17,{"Aspettativa";"Ex-accordo";"Ferie";"Malattia";"Esame";"Formazione"}))</f>
        <v>0</v>
      </c>
      <c r="AY17" s="100" cm="1">
        <f t="array" ref="AY17">SUM(COUNTIFS(AJ17:AS17,{"Aspettativa";"Ex-accordo";"Ferie";"Malattia";"Esame";"Formazione"}))</f>
        <v>0</v>
      </c>
      <c r="AZ17" s="23" t="str">
        <f t="shared" si="11"/>
        <v/>
      </c>
      <c r="BA17" s="158" cm="1">
        <f t="array" ref="BA17">SUM(COUNTIFS(C17:AU17,{"Aspettativa";"Ex-accordo";"Ferie";"Malattia";"Esame";"Formazione"}))</f>
        <v>0</v>
      </c>
      <c r="BB17" s="158">
        <f>IF(  TYPE(VLOOKUP($B17,Regole!$B$3:$C$49,2,0))=1,  VLOOKUP($B17,Regole!$B$3:$C$49,2,0),  IF(   TYPE(VLOOKUP(WEEKDAY($B17),Regole!$C$52:$D$58,2,0))=1,   IF(VLOOKUP(WEEKDAY($B17),Regole!$C$52:$D$58,2,0)&lt;&gt;0,   Regole!$H$13-VLOOKUP(WEEKDAY($B17),Regole!$C$52:$D$58,2,0),   " - "),  " - " )  )</f>
        <v>28</v>
      </c>
      <c r="BC17" s="100">
        <f t="shared" si="12"/>
        <v>30</v>
      </c>
      <c r="BD17" s="207" cm="1">
        <f t="array" ref="BD17">SUM(COUNTIFS(C17:S17,{"Altro"}))</f>
        <v>0</v>
      </c>
      <c r="BE17" s="207" cm="1">
        <f t="array" ref="BE17">SUM(COUNTIFS(W17:AI17,{"Altro"}))</f>
        <v>0</v>
      </c>
      <c r="BF17" s="207" cm="1">
        <f t="array" ref="BF17">SUM(COUNTIFS(AJ17:AS17,{"Altro"}))</f>
        <v>0</v>
      </c>
      <c r="BG17" s="139" cm="1">
        <f t="array" ref="BG17">SUM(COUNTIFS(C17:S17,{"Ridotto Ex-Acc";"Ridotto Ferie";"Ridotto Maternità"}))</f>
        <v>0</v>
      </c>
      <c r="BH17" s="139" cm="1">
        <f t="array" ref="BH17">SUM(COUNTIFS(W17:AI17,{"Ridotto Ex-Acc";"Ridotto Ferie";"Ridotto Maternità"}))</f>
        <v>0</v>
      </c>
      <c r="BI17" s="139" cm="1">
        <f t="array" ref="BI17">SUM(COUNTIFS(AJ17:AS17,{"Ridotto Ex-Acc";"Ridotto Ferie";"Ridotto Maternità"}))</f>
        <v>0</v>
      </c>
      <c r="BJ17" s="140">
        <f>SUM(COUNTIFS(C17:AU17,{"Ridotto Ex-Acc";"Ridotto Ferie";"Ridotto Maternità"}))</f>
        <v>0</v>
      </c>
      <c r="BK17" s="103"/>
      <c r="BL17" s="91"/>
      <c r="BM17" s="28"/>
      <c r="BN17" s="28"/>
      <c r="BO17" s="28"/>
      <c r="BP17" s="28"/>
      <c r="BQ17" s="28"/>
      <c r="BR17" s="28"/>
      <c r="BS17" s="194"/>
      <c r="BT17" s="45" t="str">
        <f t="shared" si="13"/>
        <v>mar</v>
      </c>
      <c r="BU17" s="45">
        <f t="shared" si="14"/>
        <v>44880</v>
      </c>
      <c r="BV17" s="28"/>
      <c r="BW17" s="28"/>
      <c r="BX17" s="28"/>
      <c r="BY17" s="28"/>
      <c r="BZ17" s="28"/>
      <c r="CA17" s="28"/>
      <c r="CB17" s="28"/>
      <c r="CC17" s="28"/>
      <c r="CD17" s="28"/>
      <c r="CE17" s="28"/>
      <c r="CF17" s="6"/>
      <c r="CG17" s="85"/>
    </row>
    <row r="18" spans="1:85" ht="11.25" customHeight="1" x14ac:dyDescent="0.25">
      <c r="A18" s="45" t="s">
        <v>19</v>
      </c>
      <c r="B18" s="46">
        <f t="shared" si="15"/>
        <v>44881</v>
      </c>
      <c r="C18" s="28"/>
      <c r="D18" s="28"/>
      <c r="E18" s="28"/>
      <c r="F18" s="28"/>
      <c r="G18" s="28"/>
      <c r="H18" s="28"/>
      <c r="I18" s="28"/>
      <c r="J18" s="28"/>
      <c r="K18" s="28"/>
      <c r="L18" s="28"/>
      <c r="M18" s="28"/>
      <c r="N18" s="154"/>
      <c r="O18" s="154"/>
      <c r="P18" s="154"/>
      <c r="Q18" s="116"/>
      <c r="R18" s="28"/>
      <c r="S18" s="28"/>
      <c r="T18" s="151"/>
      <c r="U18" s="45" t="str">
        <f t="shared" si="9"/>
        <v>mer</v>
      </c>
      <c r="V18" s="46">
        <f t="shared" si="10"/>
        <v>44881</v>
      </c>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91"/>
      <c r="AW18" s="100" cm="1">
        <f t="array" ref="AW18">SUM(COUNTIFS(C18:S18,{"Aspettativa";"Ex-accordo";"Ferie";"Malattia";"Esame";"Formazione"}))</f>
        <v>0</v>
      </c>
      <c r="AX18" s="100" cm="1">
        <f t="array" ref="AX18">SUM(COUNTIFS(W18:AI18,{"Aspettativa";"Ex-accordo";"Ferie";"Malattia";"Esame";"Formazione"}))</f>
        <v>0</v>
      </c>
      <c r="AY18" s="100" cm="1">
        <f t="array" ref="AY18">SUM(COUNTIFS(AJ18:AS18,{"Aspettativa";"Ex-accordo";"Ferie";"Malattia";"Esame";"Formazione"}))</f>
        <v>0</v>
      </c>
      <c r="AZ18" s="23" t="str">
        <f t="shared" si="11"/>
        <v/>
      </c>
      <c r="BA18" s="158" cm="1">
        <f t="array" ref="BA18">SUM(COUNTIFS(C18:AU18,{"Aspettativa";"Ex-accordo";"Ferie";"Malattia";"Esame";"Formazione"}))</f>
        <v>0</v>
      </c>
      <c r="BB18" s="158">
        <f>IF(  TYPE(VLOOKUP($B18,Regole!$B$3:$C$49,2,0))=1,  VLOOKUP($B18,Regole!$B$3:$C$49,2,0),  IF(   TYPE(VLOOKUP(WEEKDAY($B18),Regole!$C$52:$D$58,2,0))=1,   IF(VLOOKUP(WEEKDAY($B18),Regole!$C$52:$D$58,2,0)&lt;&gt;0,   Regole!$H$13-VLOOKUP(WEEKDAY($B18),Regole!$C$52:$D$58,2,0),   " - "),  " - " )  )</f>
        <v>28</v>
      </c>
      <c r="BC18" s="100">
        <f t="shared" si="12"/>
        <v>30</v>
      </c>
      <c r="BD18" s="207" cm="1">
        <f t="array" ref="BD18">SUM(COUNTIFS(C18:S18,{"Altro"}))</f>
        <v>0</v>
      </c>
      <c r="BE18" s="207" cm="1">
        <f t="array" ref="BE18">SUM(COUNTIFS(W18:AI18,{"Altro"}))</f>
        <v>0</v>
      </c>
      <c r="BF18" s="207" cm="1">
        <f t="array" ref="BF18">SUM(COUNTIFS(AJ18:AS18,{"Altro"}))</f>
        <v>0</v>
      </c>
      <c r="BG18" s="139" cm="1">
        <f t="array" ref="BG18">SUM(COUNTIFS(C18:S18,{"Ridotto Ex-Acc";"Ridotto Ferie";"Ridotto Maternità"}))</f>
        <v>0</v>
      </c>
      <c r="BH18" s="139" cm="1">
        <f t="array" ref="BH18">SUM(COUNTIFS(W18:AI18,{"Ridotto Ex-Acc";"Ridotto Ferie";"Ridotto Maternità"}))</f>
        <v>0</v>
      </c>
      <c r="BI18" s="139" cm="1">
        <f t="array" ref="BI18">SUM(COUNTIFS(AJ18:AS18,{"Ridotto Ex-Acc";"Ridotto Ferie";"Ridotto Maternità"}))</f>
        <v>0</v>
      </c>
      <c r="BJ18" s="140">
        <f>SUM(COUNTIFS(C18:AU18,{"Ridotto Ex-Acc";"Ridotto Ferie";"Ridotto Maternità"}))</f>
        <v>0</v>
      </c>
      <c r="BK18" s="19"/>
      <c r="BL18" s="91"/>
      <c r="BM18" s="28"/>
      <c r="BN18" s="28"/>
      <c r="BO18" s="28"/>
      <c r="BP18" s="28"/>
      <c r="BQ18" s="28"/>
      <c r="BR18" s="28"/>
      <c r="BS18" s="194"/>
      <c r="BT18" s="45" t="str">
        <f t="shared" si="13"/>
        <v>mer</v>
      </c>
      <c r="BU18" s="45">
        <f t="shared" si="14"/>
        <v>44881</v>
      </c>
      <c r="BV18" s="28"/>
      <c r="BW18" s="28"/>
      <c r="BX18" s="28"/>
      <c r="BY18" s="28"/>
      <c r="BZ18" s="28"/>
      <c r="CA18" s="28"/>
      <c r="CB18" s="28"/>
      <c r="CC18" s="28"/>
      <c r="CD18" s="28"/>
      <c r="CE18" s="28"/>
      <c r="CF18" s="6"/>
      <c r="CG18" s="85"/>
    </row>
    <row r="19" spans="1:85" ht="11.25" customHeight="1" x14ac:dyDescent="0.25">
      <c r="A19" s="45" t="s">
        <v>20</v>
      </c>
      <c r="B19" s="46">
        <f t="shared" si="15"/>
        <v>44882</v>
      </c>
      <c r="C19" s="28"/>
      <c r="D19" s="28"/>
      <c r="E19" s="28"/>
      <c r="F19" s="28"/>
      <c r="G19" s="28"/>
      <c r="H19" s="28"/>
      <c r="I19" s="28"/>
      <c r="J19" s="28"/>
      <c r="K19" s="28"/>
      <c r="L19" s="28"/>
      <c r="M19" s="28"/>
      <c r="N19" s="154"/>
      <c r="O19" s="154"/>
      <c r="P19" s="154"/>
      <c r="Q19" s="116"/>
      <c r="R19" s="28"/>
      <c r="S19" s="28"/>
      <c r="T19" s="151"/>
      <c r="U19" s="45" t="str">
        <f t="shared" si="9"/>
        <v>gio</v>
      </c>
      <c r="V19" s="46">
        <f t="shared" si="10"/>
        <v>44882</v>
      </c>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91"/>
      <c r="AW19" s="100" cm="1">
        <f t="array" ref="AW19">SUM(COUNTIFS(C19:S19,{"Aspettativa";"Ex-accordo";"Ferie";"Malattia";"Esame";"Formazione"}))</f>
        <v>0</v>
      </c>
      <c r="AX19" s="100" cm="1">
        <f t="array" ref="AX19">SUM(COUNTIFS(W19:AI19,{"Aspettativa";"Ex-accordo";"Ferie";"Malattia";"Esame";"Formazione"}))</f>
        <v>0</v>
      </c>
      <c r="AY19" s="100" cm="1">
        <f t="array" ref="AY19">SUM(COUNTIFS(AJ19:AS19,{"Aspettativa";"Ex-accordo";"Ferie";"Malattia";"Esame";"Formazione"}))</f>
        <v>0</v>
      </c>
      <c r="AZ19" s="23" t="str">
        <f t="shared" si="11"/>
        <v/>
      </c>
      <c r="BA19" s="158" cm="1">
        <f t="array" ref="BA19">SUM(COUNTIFS(C19:AU19,{"Aspettativa";"Ex-accordo";"Ferie";"Malattia";"Esame";"Formazione"}))</f>
        <v>0</v>
      </c>
      <c r="BB19" s="158">
        <f>IF(  TYPE(VLOOKUP($B19,Regole!$B$3:$C$49,2,0))=1,  VLOOKUP($B19,Regole!$B$3:$C$49,2,0),  IF(   TYPE(VLOOKUP(WEEKDAY($B19),Regole!$C$52:$D$58,2,0))=1,   IF(VLOOKUP(WEEKDAY($B19),Regole!$C$52:$D$58,2,0)&lt;&gt;0,   Regole!$H$13-VLOOKUP(WEEKDAY($B19),Regole!$C$52:$D$58,2,0),   " - "),  " - " )  )</f>
        <v>28</v>
      </c>
      <c r="BC19" s="100">
        <f t="shared" si="12"/>
        <v>30</v>
      </c>
      <c r="BD19" s="207" cm="1">
        <f t="array" ref="BD19">SUM(COUNTIFS(C19:S19,{"Altro"}))</f>
        <v>0</v>
      </c>
      <c r="BE19" s="207" cm="1">
        <f t="array" ref="BE19">SUM(COUNTIFS(W19:AI19,{"Altro"}))</f>
        <v>0</v>
      </c>
      <c r="BF19" s="207" cm="1">
        <f t="array" ref="BF19">SUM(COUNTIFS(AJ19:AS19,{"Altro"}))</f>
        <v>0</v>
      </c>
      <c r="BG19" s="139" cm="1">
        <f t="array" ref="BG19">SUM(COUNTIFS(C19:S19,{"Ridotto Ex-Acc";"Ridotto Ferie";"Ridotto Maternità"}))</f>
        <v>0</v>
      </c>
      <c r="BH19" s="139" cm="1">
        <f t="array" ref="BH19">SUM(COUNTIFS(W19:AI19,{"Ridotto Ex-Acc";"Ridotto Ferie";"Ridotto Maternità"}))</f>
        <v>0</v>
      </c>
      <c r="BI19" s="139" cm="1">
        <f t="array" ref="BI19">SUM(COUNTIFS(AJ19:AS19,{"Ridotto Ex-Acc";"Ridotto Ferie";"Ridotto Maternità"}))</f>
        <v>0</v>
      </c>
      <c r="BJ19" s="140">
        <f>SUM(COUNTIFS(C19:AU19,{"Ridotto Ex-Acc";"Ridotto Ferie";"Ridotto Maternità"}))</f>
        <v>0</v>
      </c>
      <c r="BK19" s="19"/>
      <c r="BL19" s="91"/>
      <c r="BM19" s="28"/>
      <c r="BN19" s="28"/>
      <c r="BO19" s="28"/>
      <c r="BP19" s="28"/>
      <c r="BQ19" s="28"/>
      <c r="BR19" s="28"/>
      <c r="BS19" s="194"/>
      <c r="BT19" s="45" t="str">
        <f t="shared" si="13"/>
        <v>gio</v>
      </c>
      <c r="BU19" s="45">
        <f t="shared" si="14"/>
        <v>44882</v>
      </c>
      <c r="BV19" s="28"/>
      <c r="BW19" s="28"/>
      <c r="BX19" s="28"/>
      <c r="BY19" s="28"/>
      <c r="BZ19" s="28"/>
      <c r="CA19" s="28"/>
      <c r="CB19" s="28"/>
      <c r="CC19" s="28"/>
      <c r="CD19" s="28"/>
      <c r="CE19" s="28"/>
      <c r="CF19" s="104"/>
      <c r="CG19" s="85"/>
    </row>
    <row r="20" spans="1:85" ht="11.25" customHeight="1" x14ac:dyDescent="0.25">
      <c r="A20" s="45" t="s">
        <v>21</v>
      </c>
      <c r="B20" s="46">
        <f t="shared" si="15"/>
        <v>44883</v>
      </c>
      <c r="C20" s="28"/>
      <c r="D20" s="28"/>
      <c r="E20" s="28"/>
      <c r="F20" s="28"/>
      <c r="G20" s="28"/>
      <c r="H20" s="28"/>
      <c r="I20" s="28"/>
      <c r="J20" s="28"/>
      <c r="K20" s="28"/>
      <c r="L20" s="28"/>
      <c r="M20" s="28"/>
      <c r="N20" s="154"/>
      <c r="O20" s="154"/>
      <c r="P20" s="154"/>
      <c r="Q20" s="116"/>
      <c r="R20" s="28"/>
      <c r="S20" s="28"/>
      <c r="T20" s="151"/>
      <c r="U20" s="45" t="str">
        <f t="shared" si="9"/>
        <v>ven</v>
      </c>
      <c r="V20" s="46">
        <f t="shared" si="10"/>
        <v>44883</v>
      </c>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91"/>
      <c r="AW20" s="100" cm="1">
        <f t="array" ref="AW20">SUM(COUNTIFS(C20:S20,{"Aspettativa";"Ex-accordo";"Ferie";"Malattia";"Esame";"Formazione"}))</f>
        <v>0</v>
      </c>
      <c r="AX20" s="100" cm="1">
        <f t="array" ref="AX20">SUM(COUNTIFS(W20:AI20,{"Aspettativa";"Ex-accordo";"Ferie";"Malattia";"Esame";"Formazione"}))</f>
        <v>0</v>
      </c>
      <c r="AY20" s="100" cm="1">
        <f t="array" ref="AY20">SUM(COUNTIFS(AJ20:AS20,{"Aspettativa";"Ex-accordo";"Ferie";"Malattia";"Esame";"Formazione"}))</f>
        <v>0</v>
      </c>
      <c r="AZ20" s="23" t="str">
        <f t="shared" si="11"/>
        <v/>
      </c>
      <c r="BA20" s="158" cm="1">
        <f t="array" ref="BA20">SUM(COUNTIFS(C20:AU20,{"Aspettativa";"Ex-accordo";"Ferie";"Malattia";"Esame";"Formazione"}))</f>
        <v>0</v>
      </c>
      <c r="BB20" s="158">
        <f>IF(  TYPE(VLOOKUP($B20,Regole!$B$3:$C$49,2,0))=1,  VLOOKUP($B20,Regole!$B$3:$C$49,2,0),  IF(   TYPE(VLOOKUP(WEEKDAY($B20),Regole!$C$52:$D$58,2,0))=1,   IF(VLOOKUP(WEEKDAY($B20),Regole!$C$52:$D$58,2,0)&lt;&gt;0,   Regole!$H$13-VLOOKUP(WEEKDAY($B20),Regole!$C$52:$D$58,2,0),   " - "),  " - " )  )</f>
        <v>28</v>
      </c>
      <c r="BC20" s="100">
        <f t="shared" si="12"/>
        <v>30</v>
      </c>
      <c r="BD20" s="207" cm="1">
        <f t="array" ref="BD20">SUM(COUNTIFS(C20:S20,{"Altro"}))</f>
        <v>0</v>
      </c>
      <c r="BE20" s="207" cm="1">
        <f t="array" ref="BE20">SUM(COUNTIFS(W20:AI20,{"Altro"}))</f>
        <v>0</v>
      </c>
      <c r="BF20" s="207" cm="1">
        <f t="array" ref="BF20">SUM(COUNTIFS(AJ20:AS20,{"Altro"}))</f>
        <v>0</v>
      </c>
      <c r="BG20" s="139" cm="1">
        <f t="array" ref="BG20">SUM(COUNTIFS(C20:S20,{"Ridotto Ex-Acc";"Ridotto Ferie";"Ridotto Maternità"}))</f>
        <v>0</v>
      </c>
      <c r="BH20" s="139" cm="1">
        <f t="array" ref="BH20">SUM(COUNTIFS(W20:AI20,{"Ridotto Ex-Acc";"Ridotto Ferie";"Ridotto Maternità"}))</f>
        <v>0</v>
      </c>
      <c r="BI20" s="139" cm="1">
        <f t="array" ref="BI20">SUM(COUNTIFS(AJ20:AS20,{"Ridotto Ex-Acc";"Ridotto Ferie";"Ridotto Maternità"}))</f>
        <v>0</v>
      </c>
      <c r="BJ20" s="140">
        <f>SUM(COUNTIFS(C20:AU20,{"Ridotto Ex-Acc";"Ridotto Ferie";"Ridotto Maternità"}))</f>
        <v>0</v>
      </c>
      <c r="BK20" s="19"/>
      <c r="BL20" s="91"/>
      <c r="BM20" s="28"/>
      <c r="BN20" s="28"/>
      <c r="BO20" s="28"/>
      <c r="BP20" s="28"/>
      <c r="BQ20" s="28"/>
      <c r="BR20" s="28"/>
      <c r="BS20" s="194"/>
      <c r="BT20" s="45" t="str">
        <f t="shared" si="13"/>
        <v>ven</v>
      </c>
      <c r="BU20" s="45">
        <f t="shared" si="14"/>
        <v>44883</v>
      </c>
      <c r="BV20" s="28"/>
      <c r="BW20" s="28"/>
      <c r="BX20" s="28"/>
      <c r="BY20" s="28"/>
      <c r="BZ20" s="28"/>
      <c r="CA20" s="28"/>
      <c r="CB20" s="28"/>
      <c r="CC20" s="28"/>
      <c r="CD20" s="28"/>
      <c r="CE20" s="28"/>
      <c r="CF20" s="105"/>
      <c r="CG20" s="85"/>
    </row>
    <row r="21" spans="1:85" ht="11.25" customHeight="1" x14ac:dyDescent="0.25">
      <c r="A21" s="45" t="s">
        <v>22</v>
      </c>
      <c r="B21" s="46">
        <f t="shared" si="15"/>
        <v>44884</v>
      </c>
      <c r="C21" s="28"/>
      <c r="D21" s="28"/>
      <c r="E21" s="28"/>
      <c r="F21" s="28"/>
      <c r="G21" s="28"/>
      <c r="H21" s="28"/>
      <c r="I21" s="28"/>
      <c r="J21" s="28"/>
      <c r="K21" s="28"/>
      <c r="L21" s="28"/>
      <c r="M21" s="28"/>
      <c r="N21" s="154"/>
      <c r="O21" s="154"/>
      <c r="P21" s="154"/>
      <c r="Q21" s="116"/>
      <c r="R21" s="28"/>
      <c r="S21" s="28"/>
      <c r="T21" s="151"/>
      <c r="U21" s="45" t="str">
        <f t="shared" si="9"/>
        <v>sab</v>
      </c>
      <c r="V21" s="46">
        <f t="shared" si="10"/>
        <v>44884</v>
      </c>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91"/>
      <c r="AW21" s="100" cm="1">
        <f t="array" ref="AW21">SUM(COUNTIFS(C21:S21,{"Aspettativa";"Ex-accordo";"Ferie";"Malattia";"Esame";"Formazione"}))</f>
        <v>0</v>
      </c>
      <c r="AX21" s="100" cm="1">
        <f t="array" ref="AX21">SUM(COUNTIFS(W21:AI21,{"Aspettativa";"Ex-accordo";"Ferie";"Malattia";"Esame";"Formazione"}))</f>
        <v>0</v>
      </c>
      <c r="AY21" s="100" cm="1">
        <f t="array" ref="AY21">SUM(COUNTIFS(AJ21:AS21,{"Aspettativa";"Ex-accordo";"Ferie";"Malattia";"Esame";"Formazione"}))</f>
        <v>0</v>
      </c>
      <c r="AZ21" s="23" t="str">
        <f t="shared" si="11"/>
        <v/>
      </c>
      <c r="BA21" s="158" cm="1">
        <f t="array" ref="BA21">SUM(COUNTIFS(C21:AU21,{"Aspettativa";"Ex-accordo";"Ferie";"Malattia";"Esame";"Formazione"}))</f>
        <v>0</v>
      </c>
      <c r="BB21" s="158" t="str">
        <f>IF(  TYPE(VLOOKUP($B21,Regole!$B$3:$C$49,2,0))=1,  VLOOKUP($B21,Regole!$B$3:$C$49,2,0),  IF(   TYPE(VLOOKUP(WEEKDAY($B21),Regole!$C$52:$D$58,2,0))=1,   IF(VLOOKUP(WEEKDAY($B21),Regole!$C$52:$D$58,2,0)&lt;&gt;0,   Regole!$H$13-VLOOKUP(WEEKDAY($B21),Regole!$C$52:$D$58,2,0),   " - "),  " - " )  )</f>
        <v xml:space="preserve"> - </v>
      </c>
      <c r="BC21" s="100">
        <f t="shared" si="12"/>
        <v>30</v>
      </c>
      <c r="BD21" s="207" cm="1">
        <f t="array" ref="BD21">SUM(COUNTIFS(C21:S21,{"Altro"}))</f>
        <v>0</v>
      </c>
      <c r="BE21" s="207" cm="1">
        <f t="array" ref="BE21">SUM(COUNTIFS(W21:AI21,{"Altro"}))</f>
        <v>0</v>
      </c>
      <c r="BF21" s="207" cm="1">
        <f t="array" ref="BF21">SUM(COUNTIFS(AJ21:AS21,{"Altro"}))</f>
        <v>0</v>
      </c>
      <c r="BG21" s="139" cm="1">
        <f t="array" ref="BG21">SUM(COUNTIFS(C21:S21,{"Ridotto Ex-Acc";"Ridotto Ferie";"Ridotto Maternità"}))</f>
        <v>0</v>
      </c>
      <c r="BH21" s="139" cm="1">
        <f t="array" ref="BH21">SUM(COUNTIFS(W21:AI21,{"Ridotto Ex-Acc";"Ridotto Ferie";"Ridotto Maternità"}))</f>
        <v>0</v>
      </c>
      <c r="BI21" s="139" cm="1">
        <f t="array" ref="BI21">SUM(COUNTIFS(AJ21:AS21,{"Ridotto Ex-Acc";"Ridotto Ferie";"Ridotto Maternità"}))</f>
        <v>0</v>
      </c>
      <c r="BJ21" s="140">
        <f>SUM(COUNTIFS(C21:AU21,{"Ridotto Ex-Acc";"Ridotto Ferie";"Ridotto Maternità"}))</f>
        <v>0</v>
      </c>
      <c r="BK21" s="31"/>
      <c r="BL21" s="91"/>
      <c r="BM21" s="28"/>
      <c r="BN21" s="28"/>
      <c r="BO21" s="28"/>
      <c r="BP21" s="28"/>
      <c r="BQ21" s="28"/>
      <c r="BR21" s="28"/>
      <c r="BS21" s="194"/>
      <c r="BT21" s="45" t="str">
        <f t="shared" si="13"/>
        <v>sab</v>
      </c>
      <c r="BU21" s="45">
        <f t="shared" si="14"/>
        <v>44884</v>
      </c>
      <c r="BV21" s="28"/>
      <c r="BW21" s="28"/>
      <c r="BX21" s="28"/>
      <c r="BY21" s="28"/>
      <c r="BZ21" s="28"/>
      <c r="CA21" s="28"/>
      <c r="CB21" s="28"/>
      <c r="CC21" s="28"/>
      <c r="CD21" s="28"/>
      <c r="CE21" s="28"/>
      <c r="CF21" s="104"/>
      <c r="CG21" s="85"/>
    </row>
    <row r="22" spans="1:85" ht="11.25" customHeight="1" x14ac:dyDescent="0.25">
      <c r="A22" s="26"/>
      <c r="B22" s="48">
        <f t="shared" si="15"/>
        <v>44885</v>
      </c>
      <c r="C22" s="156" t="s">
        <v>40</v>
      </c>
      <c r="D22" s="156" t="s">
        <v>40</v>
      </c>
      <c r="E22" s="156" t="s">
        <v>40</v>
      </c>
      <c r="F22" s="156" t="s">
        <v>40</v>
      </c>
      <c r="G22" s="156" t="s">
        <v>40</v>
      </c>
      <c r="H22" s="156" t="s">
        <v>40</v>
      </c>
      <c r="I22" s="156" t="s">
        <v>40</v>
      </c>
      <c r="J22" s="156" t="s">
        <v>40</v>
      </c>
      <c r="K22" s="156" t="s">
        <v>40</v>
      </c>
      <c r="L22" s="156" t="s">
        <v>40</v>
      </c>
      <c r="M22" s="156" t="s">
        <v>40</v>
      </c>
      <c r="N22" s="156" t="s">
        <v>40</v>
      </c>
      <c r="O22" s="156" t="s">
        <v>40</v>
      </c>
      <c r="P22" s="156" t="s">
        <v>40</v>
      </c>
      <c r="Q22" s="157" t="s">
        <v>40</v>
      </c>
      <c r="R22" s="119" t="s">
        <v>40</v>
      </c>
      <c r="S22" s="119" t="s">
        <v>40</v>
      </c>
      <c r="T22" s="152"/>
      <c r="U22" s="26" t="str">
        <f t="shared" si="9"/>
        <v/>
      </c>
      <c r="V22" s="48">
        <f t="shared" si="10"/>
        <v>44885</v>
      </c>
      <c r="W22" s="120" t="s">
        <v>40</v>
      </c>
      <c r="X22" s="120" t="s">
        <v>40</v>
      </c>
      <c r="Y22" s="120" t="s">
        <v>40</v>
      </c>
      <c r="Z22" s="120" t="s">
        <v>40</v>
      </c>
      <c r="AA22" s="120" t="s">
        <v>40</v>
      </c>
      <c r="AB22" s="120" t="s">
        <v>40</v>
      </c>
      <c r="AC22" s="120" t="s">
        <v>40</v>
      </c>
      <c r="AD22" s="120" t="s">
        <v>40</v>
      </c>
      <c r="AE22" s="120" t="s">
        <v>40</v>
      </c>
      <c r="AF22" s="120" t="s">
        <v>40</v>
      </c>
      <c r="AG22" s="120" t="s">
        <v>40</v>
      </c>
      <c r="AH22" s="120" t="s">
        <v>40</v>
      </c>
      <c r="AI22" s="120" t="s">
        <v>40</v>
      </c>
      <c r="AJ22" s="120" t="s">
        <v>40</v>
      </c>
      <c r="AK22" s="120" t="s">
        <v>40</v>
      </c>
      <c r="AL22" s="120" t="s">
        <v>40</v>
      </c>
      <c r="AM22" s="120" t="s">
        <v>40</v>
      </c>
      <c r="AN22" s="120" t="s">
        <v>40</v>
      </c>
      <c r="AO22" s="120" t="s">
        <v>40</v>
      </c>
      <c r="AP22" s="120" t="s">
        <v>40</v>
      </c>
      <c r="AQ22" s="120" t="s">
        <v>40</v>
      </c>
      <c r="AR22" s="120" t="s">
        <v>40</v>
      </c>
      <c r="AS22" s="120" t="s">
        <v>40</v>
      </c>
      <c r="AT22" s="120" t="s">
        <v>40</v>
      </c>
      <c r="AU22" s="120" t="s">
        <v>40</v>
      </c>
      <c r="AV22" s="91"/>
      <c r="AW22" s="194"/>
      <c r="AX22" s="194"/>
      <c r="AY22" s="194"/>
      <c r="AZ22" s="91"/>
      <c r="BA22" s="91"/>
      <c r="BB22" s="88"/>
      <c r="BC22" s="88"/>
      <c r="BD22" s="88"/>
      <c r="BE22" s="88"/>
      <c r="BF22" s="88"/>
      <c r="BG22" s="194"/>
      <c r="BH22" s="194"/>
      <c r="BI22" s="89"/>
      <c r="BJ22" s="88"/>
      <c r="BK22" s="96"/>
      <c r="BL22" s="91"/>
      <c r="BM22" s="120" t="s">
        <v>40</v>
      </c>
      <c r="BN22" s="120" t="s">
        <v>40</v>
      </c>
      <c r="BO22" s="120" t="s">
        <v>40</v>
      </c>
      <c r="BP22" s="120" t="s">
        <v>40</v>
      </c>
      <c r="BQ22" s="120" t="s">
        <v>40</v>
      </c>
      <c r="BR22" s="120" t="s">
        <v>40</v>
      </c>
      <c r="BS22" s="194"/>
      <c r="BT22" s="26" t="str">
        <f t="shared" si="13"/>
        <v/>
      </c>
      <c r="BU22" s="135">
        <f t="shared" si="14"/>
        <v>44885</v>
      </c>
      <c r="BV22" s="120" t="s">
        <v>40</v>
      </c>
      <c r="BW22" s="120" t="s">
        <v>40</v>
      </c>
      <c r="BX22" s="120" t="s">
        <v>40</v>
      </c>
      <c r="BY22" s="120" t="s">
        <v>40</v>
      </c>
      <c r="BZ22" s="120" t="s">
        <v>40</v>
      </c>
      <c r="CA22" s="120" t="s">
        <v>40</v>
      </c>
      <c r="CB22" s="120" t="s">
        <v>40</v>
      </c>
      <c r="CC22" s="121" t="s">
        <v>40</v>
      </c>
      <c r="CD22" s="121" t="s">
        <v>40</v>
      </c>
      <c r="CE22" s="121" t="s">
        <v>40</v>
      </c>
      <c r="CF22" s="96"/>
    </row>
    <row r="23" spans="1:85" s="91" customFormat="1" ht="11.25" customHeight="1" x14ac:dyDescent="0.25">
      <c r="T23" s="141"/>
      <c r="AN23" s="169"/>
      <c r="AO23" s="169"/>
      <c r="AP23" s="169"/>
      <c r="AQ23" s="169"/>
      <c r="AW23" s="98"/>
      <c r="AX23" s="98"/>
      <c r="AY23" s="194"/>
      <c r="AZ23" s="98"/>
      <c r="BC23" s="194"/>
      <c r="BD23" s="194"/>
      <c r="BE23" s="194"/>
      <c r="BF23" s="194"/>
      <c r="BG23" s="98"/>
      <c r="BH23" s="194"/>
      <c r="BI23" s="194"/>
      <c r="BK23" s="92"/>
      <c r="BM23" s="194"/>
      <c r="BN23" s="194"/>
      <c r="BO23" s="194"/>
      <c r="BP23" s="194"/>
      <c r="BQ23" s="194"/>
      <c r="BR23" s="194"/>
      <c r="BS23" s="194"/>
      <c r="BV23" s="194"/>
      <c r="BW23" s="194"/>
      <c r="BX23" s="194"/>
      <c r="BY23" s="194"/>
      <c r="BZ23" s="194"/>
      <c r="CA23" s="194"/>
      <c r="CB23" s="194"/>
    </row>
    <row r="24" spans="1:85" s="91" customFormat="1" ht="11.25" customHeight="1" x14ac:dyDescent="0.25">
      <c r="T24" s="141"/>
      <c r="AN24" s="169"/>
      <c r="AO24" s="169"/>
      <c r="AP24" s="169"/>
      <c r="AQ24" s="169"/>
      <c r="AW24" s="94"/>
      <c r="AX24" s="94"/>
      <c r="AY24" s="88" t="str">
        <f>IF(   TYPE(VLOOKUP($B24,Regole!#REF!,2,0))=1,   VLOOKUP($B24,Regole!#REF!,2,0),   IF(    TYPE(VLOOKUP(WEEKDAY($B24),Regole!#REF!,2,0))=1,    IF(VLOOKUP(WEEKDAY($B24),Regole!#REF!,2,0)&lt;&gt;0, Regole!#REF!-VLOOKUP(WEEKDAY($B24),Regole!#REF!,2,0), ""),    ""   ) )</f>
        <v/>
      </c>
      <c r="AZ24" s="94"/>
      <c r="BA24" s="88" t="str">
        <f>IF(   TYPE(VLOOKUP($B24,Regole!#REF!,2,0))=1,   VLOOKUP($B24,Regole!#REF!,2,0),   IF(    TYPE(VLOOKUP(WEEKDAY($B24),Regole!#REF!,2,0))=1,    IF(VLOOKUP(WEEKDAY($B24),Regole!#REF!,2,0)&lt;&gt;0, Regole!#REF!-VLOOKUP(WEEKDAY($B24),Regole!#REF!,2,0), ""),    ""   ) )</f>
        <v/>
      </c>
      <c r="BB24" s="88"/>
      <c r="BC24" s="88"/>
      <c r="BD24" s="88"/>
      <c r="BE24" s="88"/>
      <c r="BF24" s="88"/>
      <c r="BG24" s="94"/>
      <c r="BH24" s="88" t="str">
        <f>IF(   TYPE(VLOOKUP($B24,Regole!#REF!,2,0))=1,   VLOOKUP($B24,Regole!#REF!,2,0),   IF(    TYPE(VLOOKUP(WEEKDAY($B24),Regole!#REF!,2,0))=1,    IF(VLOOKUP(WEEKDAY($B24),Regole!#REF!,2,0)&lt;&gt;0, Regole!#REF!-VLOOKUP(WEEKDAY($B24),Regole!#REF!,2,0), ""),    ""   ) )</f>
        <v/>
      </c>
      <c r="BI24" s="88"/>
      <c r="BJ24" s="88"/>
      <c r="BK24" s="97"/>
      <c r="BM24" s="194"/>
      <c r="BN24" s="194"/>
      <c r="BO24" s="194"/>
      <c r="BP24" s="194"/>
      <c r="BQ24" s="194"/>
      <c r="BR24" s="194"/>
      <c r="BS24" s="194"/>
      <c r="BV24" s="194"/>
      <c r="BW24" s="194"/>
      <c r="BX24" s="194"/>
      <c r="BY24" s="194"/>
      <c r="BZ24" s="194"/>
      <c r="CA24" s="194"/>
      <c r="CB24" s="194"/>
    </row>
    <row r="25" spans="1:85" ht="11.25" customHeight="1" x14ac:dyDescent="0.25">
      <c r="A25" s="45" t="s">
        <v>17</v>
      </c>
      <c r="B25" s="46">
        <f>B22+1</f>
        <v>44886</v>
      </c>
      <c r="C25" s="28"/>
      <c r="D25" s="28"/>
      <c r="E25" s="28"/>
      <c r="F25" s="28"/>
      <c r="G25" s="28"/>
      <c r="H25" s="28"/>
      <c r="I25" s="28"/>
      <c r="J25" s="28"/>
      <c r="K25" s="28"/>
      <c r="L25" s="28"/>
      <c r="M25" s="28"/>
      <c r="N25" s="28"/>
      <c r="O25" s="28"/>
      <c r="P25" s="28"/>
      <c r="Q25" s="28"/>
      <c r="R25" s="28"/>
      <c r="S25" s="28"/>
      <c r="T25" s="151"/>
      <c r="U25" s="45" t="str">
        <f t="shared" si="9"/>
        <v>lun</v>
      </c>
      <c r="V25" s="46">
        <f t="shared" si="10"/>
        <v>44886</v>
      </c>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4"/>
      <c r="AW25" s="100" cm="1">
        <f t="array" ref="AW25">SUM(COUNTIFS(C25:S25,{"Aspettativa";"Ex-accordo";"Ferie";"Malattia";"Esame";"Formazione"}))</f>
        <v>0</v>
      </c>
      <c r="AX25" s="100" cm="1">
        <f t="array" ref="AX25">SUM(COUNTIFS(W25:AI25,{"Aspettativa";"Ex-accordo";"Ferie";"Malattia";"Esame";"Formazione"}))</f>
        <v>0</v>
      </c>
      <c r="AY25" s="100" cm="1">
        <f t="array" ref="AY25">SUM(COUNTIFS(AJ25:AS25,{"Aspettativa";"Ex-accordo";"Ferie";"Malattia";"Esame";"Formazione"}))</f>
        <v>0</v>
      </c>
      <c r="AZ25" s="23" t="str">
        <f t="shared" ref="AZ25:AZ30" si="16">IF(BA25&gt;$BJ$2-N(BB25),"!!!","")</f>
        <v/>
      </c>
      <c r="BA25" s="158" cm="1">
        <f t="array" ref="BA25">SUM(COUNTIFS(C25:AU25,{"Aspettativa";"Ex-accordo";"Ferie";"Malattia";"Esame";"Formazione"}))</f>
        <v>0</v>
      </c>
      <c r="BB25" s="158">
        <f>IF(  TYPE(VLOOKUP($B25,Regole!$B$3:$C$49,2,0))=1,  VLOOKUP($B25,Regole!$B$3:$C$49,2,0),  IF(   TYPE(VLOOKUP(WEEKDAY($B25),Regole!$C$52:$D$58,2,0))=1,   IF(VLOOKUP(WEEKDAY($B25),Regole!$C$52:$D$58,2,0)&lt;&gt;0,   Regole!$H$13-VLOOKUP(WEEKDAY($B25),Regole!$C$52:$D$58,2,0),   " - "),  " - " )  )</f>
        <v>28</v>
      </c>
      <c r="BC25" s="100">
        <f t="shared" ref="BC25:BC30" si="17">$BJ$2-BA25</f>
        <v>30</v>
      </c>
      <c r="BD25" s="207" cm="1">
        <f t="array" ref="BD25">SUM(COUNTIFS(C25:S25,{"Altro"}))</f>
        <v>0</v>
      </c>
      <c r="BE25" s="207" cm="1">
        <f t="array" ref="BE25">SUM(COUNTIFS(W25:AI25,{"Altro"}))</f>
        <v>0</v>
      </c>
      <c r="BF25" s="207" cm="1">
        <f t="array" ref="BF25">SUM(COUNTIFS(AJ25:AS25,{"Altro"}))</f>
        <v>0</v>
      </c>
      <c r="BG25" s="139" cm="1">
        <f t="array" ref="BG25">SUM(COUNTIFS(C25:S25,{"Ridotto Ex-Acc";"Ridotto Ferie";"Ridotto Maternità"}))</f>
        <v>0</v>
      </c>
      <c r="BH25" s="139" cm="1">
        <f t="array" ref="BH25">SUM(COUNTIFS(W25:AI25,{"Ridotto Ex-Acc";"Ridotto Ferie";"Ridotto Maternità"}))</f>
        <v>0</v>
      </c>
      <c r="BI25" s="139" cm="1">
        <f t="array" ref="BI25">SUM(COUNTIFS(AJ25:AS25,{"Ridotto Ex-Acc";"Ridotto Ferie";"Ridotto Maternità"}))</f>
        <v>0</v>
      </c>
      <c r="BJ25" s="140">
        <f>SUM(COUNTIFS(C25:AU25,{"Ridotto Ex-Acc";"Ridotto Ferie";"Ridotto Maternità"}))</f>
        <v>0</v>
      </c>
      <c r="BK25" s="19"/>
      <c r="BL25" s="91"/>
      <c r="BM25" s="28"/>
      <c r="BN25" s="28"/>
      <c r="BO25" s="28"/>
      <c r="BP25" s="28"/>
      <c r="BQ25" s="28"/>
      <c r="BR25" s="28"/>
      <c r="BS25" s="194"/>
      <c r="BT25" s="45" t="str">
        <f t="shared" si="13"/>
        <v>lun</v>
      </c>
      <c r="BU25" s="45">
        <f t="shared" si="14"/>
        <v>44886</v>
      </c>
      <c r="BV25" s="28"/>
      <c r="BW25" s="28"/>
      <c r="BX25" s="28"/>
      <c r="BY25" s="28"/>
      <c r="BZ25" s="28"/>
      <c r="CA25" s="28"/>
      <c r="CB25" s="28"/>
      <c r="CC25" s="28"/>
      <c r="CD25" s="28"/>
      <c r="CE25" s="28"/>
      <c r="CF25" s="6"/>
      <c r="CG25" s="85"/>
    </row>
    <row r="26" spans="1:85" ht="11.25" customHeight="1" x14ac:dyDescent="0.25">
      <c r="A26" s="45" t="s">
        <v>18</v>
      </c>
      <c r="B26" s="46">
        <f t="shared" ref="B26:B31" si="18">B25+1</f>
        <v>44887</v>
      </c>
      <c r="C26" s="28"/>
      <c r="D26" s="28"/>
      <c r="E26" s="28"/>
      <c r="F26" s="28"/>
      <c r="G26" s="28"/>
      <c r="H26" s="28"/>
      <c r="I26" s="28"/>
      <c r="J26" s="28"/>
      <c r="K26" s="28"/>
      <c r="L26" s="28"/>
      <c r="M26" s="28"/>
      <c r="N26" s="28"/>
      <c r="O26" s="28"/>
      <c r="P26" s="28"/>
      <c r="Q26" s="28"/>
      <c r="R26" s="28"/>
      <c r="S26" s="28"/>
      <c r="T26" s="151"/>
      <c r="U26" s="45" t="str">
        <f t="shared" si="9"/>
        <v>mar</v>
      </c>
      <c r="V26" s="46">
        <f t="shared" si="10"/>
        <v>44887</v>
      </c>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91"/>
      <c r="AW26" s="100" cm="1">
        <f t="array" ref="AW26">SUM(COUNTIFS(C26:S26,{"Aspettativa";"Ex-accordo";"Ferie";"Malattia";"Esame";"Formazione"}))</f>
        <v>0</v>
      </c>
      <c r="AX26" s="100" cm="1">
        <f t="array" ref="AX26">SUM(COUNTIFS(W26:AI26,{"Aspettativa";"Ex-accordo";"Ferie";"Malattia";"Esame";"Formazione"}))</f>
        <v>0</v>
      </c>
      <c r="AY26" s="100" cm="1">
        <f t="array" ref="AY26">SUM(COUNTIFS(AJ26:AS26,{"Aspettativa";"Ex-accordo";"Ferie";"Malattia";"Esame";"Formazione"}))</f>
        <v>0</v>
      </c>
      <c r="AZ26" s="23" t="str">
        <f t="shared" si="16"/>
        <v/>
      </c>
      <c r="BA26" s="158" cm="1">
        <f t="array" ref="BA26">SUM(COUNTIFS(C26:AU26,{"Aspettativa";"Ex-accordo";"Ferie";"Malattia";"Esame";"Formazione"}))</f>
        <v>0</v>
      </c>
      <c r="BB26" s="158">
        <f>IF(  TYPE(VLOOKUP($B26,Regole!$B$3:$C$49,2,0))=1,  VLOOKUP($B26,Regole!$B$3:$C$49,2,0),  IF(   TYPE(VLOOKUP(WEEKDAY($B26),Regole!$C$52:$D$58,2,0))=1,   IF(VLOOKUP(WEEKDAY($B26),Regole!$C$52:$D$58,2,0)&lt;&gt;0,   Regole!$H$13-VLOOKUP(WEEKDAY($B26),Regole!$C$52:$D$58,2,0),   " - "),  " - " )  )</f>
        <v>28</v>
      </c>
      <c r="BC26" s="100">
        <f t="shared" si="17"/>
        <v>30</v>
      </c>
      <c r="BD26" s="207" cm="1">
        <f t="array" ref="BD26">SUM(COUNTIFS(C26:S26,{"Altro"}))</f>
        <v>0</v>
      </c>
      <c r="BE26" s="207" cm="1">
        <f t="array" ref="BE26">SUM(COUNTIFS(W26:AI26,{"Altro"}))</f>
        <v>0</v>
      </c>
      <c r="BF26" s="207" cm="1">
        <f t="array" ref="BF26">SUM(COUNTIFS(AJ26:AS26,{"Altro"}))</f>
        <v>0</v>
      </c>
      <c r="BG26" s="139" cm="1">
        <f t="array" ref="BG26">SUM(COUNTIFS(C26:S26,{"Ridotto Ex-Acc";"Ridotto Ferie";"Ridotto Maternità"}))</f>
        <v>0</v>
      </c>
      <c r="BH26" s="139" cm="1">
        <f t="array" ref="BH26">SUM(COUNTIFS(W26:AI26,{"Ridotto Ex-Acc";"Ridotto Ferie";"Ridotto Maternità"}))</f>
        <v>0</v>
      </c>
      <c r="BI26" s="139" cm="1">
        <f t="array" ref="BI26">SUM(COUNTIFS(AJ26:AS26,{"Ridotto Ex-Acc";"Ridotto Ferie";"Ridotto Maternità"}))</f>
        <v>0</v>
      </c>
      <c r="BJ26" s="140">
        <f>SUM(COUNTIFS(C26:AU26,{"Ridotto Ex-Acc";"Ridotto Ferie";"Ridotto Maternità"}))</f>
        <v>0</v>
      </c>
      <c r="BK26" s="19"/>
      <c r="BL26" s="91"/>
      <c r="BM26" s="28"/>
      <c r="BN26" s="28"/>
      <c r="BO26" s="28"/>
      <c r="BP26" s="28"/>
      <c r="BQ26" s="28"/>
      <c r="BR26" s="28"/>
      <c r="BS26" s="194"/>
      <c r="BT26" s="45" t="str">
        <f t="shared" si="13"/>
        <v>mar</v>
      </c>
      <c r="BU26" s="45">
        <f t="shared" si="14"/>
        <v>44887</v>
      </c>
      <c r="BV26" s="28"/>
      <c r="BW26" s="28"/>
      <c r="BX26" s="28"/>
      <c r="BY26" s="28"/>
      <c r="BZ26" s="28"/>
      <c r="CA26" s="28"/>
      <c r="CB26" s="28"/>
      <c r="CC26" s="28"/>
      <c r="CD26" s="28"/>
      <c r="CE26" s="28"/>
      <c r="CF26" s="6"/>
      <c r="CG26" s="85"/>
    </row>
    <row r="27" spans="1:85" ht="11.25" customHeight="1" x14ac:dyDescent="0.25">
      <c r="A27" s="45" t="s">
        <v>19</v>
      </c>
      <c r="B27" s="46">
        <f t="shared" si="18"/>
        <v>44888</v>
      </c>
      <c r="C27" s="28"/>
      <c r="D27" s="28"/>
      <c r="E27" s="28"/>
      <c r="F27" s="28"/>
      <c r="G27" s="28"/>
      <c r="H27" s="28"/>
      <c r="I27" s="28"/>
      <c r="J27" s="28"/>
      <c r="K27" s="28"/>
      <c r="L27" s="28"/>
      <c r="M27" s="28"/>
      <c r="N27" s="28"/>
      <c r="O27" s="28"/>
      <c r="P27" s="28"/>
      <c r="Q27" s="28"/>
      <c r="R27" s="28"/>
      <c r="S27" s="28"/>
      <c r="T27" s="151"/>
      <c r="U27" s="45" t="str">
        <f t="shared" si="9"/>
        <v>mer</v>
      </c>
      <c r="V27" s="46">
        <f t="shared" si="10"/>
        <v>44888</v>
      </c>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91"/>
      <c r="AW27" s="100" cm="1">
        <f t="array" ref="AW27">SUM(COUNTIFS(C27:S27,{"Aspettativa";"Ex-accordo";"Ferie";"Malattia";"Esame";"Formazione"}))</f>
        <v>0</v>
      </c>
      <c r="AX27" s="100" cm="1">
        <f t="array" ref="AX27">SUM(COUNTIFS(W27:AI27,{"Aspettativa";"Ex-accordo";"Ferie";"Malattia";"Esame";"Formazione"}))</f>
        <v>0</v>
      </c>
      <c r="AY27" s="100" cm="1">
        <f t="array" ref="AY27">SUM(COUNTIFS(AJ27:AS27,{"Aspettativa";"Ex-accordo";"Ferie";"Malattia";"Esame";"Formazione"}))</f>
        <v>0</v>
      </c>
      <c r="AZ27" s="23" t="str">
        <f t="shared" si="16"/>
        <v/>
      </c>
      <c r="BA27" s="158" cm="1">
        <f t="array" ref="BA27">SUM(COUNTIFS(C27:AU27,{"Aspettativa";"Ex-accordo";"Ferie";"Malattia";"Esame";"Formazione"}))</f>
        <v>0</v>
      </c>
      <c r="BB27" s="158">
        <f>IF(  TYPE(VLOOKUP($B27,Regole!$B$3:$C$49,2,0))=1,  VLOOKUP($B27,Regole!$B$3:$C$49,2,0),  IF(   TYPE(VLOOKUP(WEEKDAY($B27),Regole!$C$52:$D$58,2,0))=1,   IF(VLOOKUP(WEEKDAY($B27),Regole!$C$52:$D$58,2,0)&lt;&gt;0,   Regole!$H$13-VLOOKUP(WEEKDAY($B27),Regole!$C$52:$D$58,2,0),   " - "),  " - " )  )</f>
        <v>28</v>
      </c>
      <c r="BC27" s="100">
        <f t="shared" si="17"/>
        <v>30</v>
      </c>
      <c r="BD27" s="207" cm="1">
        <f t="array" ref="BD27">SUM(COUNTIFS(C27:S27,{"Altro"}))</f>
        <v>0</v>
      </c>
      <c r="BE27" s="207" cm="1">
        <f t="array" ref="BE27">SUM(COUNTIFS(W27:AI27,{"Altro"}))</f>
        <v>0</v>
      </c>
      <c r="BF27" s="207" cm="1">
        <f t="array" ref="BF27">SUM(COUNTIFS(AJ27:AS27,{"Altro"}))</f>
        <v>0</v>
      </c>
      <c r="BG27" s="139" cm="1">
        <f t="array" ref="BG27">SUM(COUNTIFS(C27:S27,{"Ridotto Ex-Acc";"Ridotto Ferie";"Ridotto Maternità"}))</f>
        <v>0</v>
      </c>
      <c r="BH27" s="139" cm="1">
        <f t="array" ref="BH27">SUM(COUNTIFS(W27:AI27,{"Ridotto Ex-Acc";"Ridotto Ferie";"Ridotto Maternità"}))</f>
        <v>0</v>
      </c>
      <c r="BI27" s="139" cm="1">
        <f t="array" ref="BI27">SUM(COUNTIFS(AJ27:AS27,{"Ridotto Ex-Acc";"Ridotto Ferie";"Ridotto Maternità"}))</f>
        <v>0</v>
      </c>
      <c r="BJ27" s="140">
        <f>SUM(COUNTIFS(C27:AU27,{"Ridotto Ex-Acc";"Ridotto Ferie";"Ridotto Maternità"}))</f>
        <v>0</v>
      </c>
      <c r="BK27" s="19"/>
      <c r="BL27" s="91"/>
      <c r="BM27" s="28"/>
      <c r="BN27" s="28"/>
      <c r="BO27" s="28"/>
      <c r="BP27" s="28"/>
      <c r="BQ27" s="28"/>
      <c r="BR27" s="28"/>
      <c r="BS27" s="194"/>
      <c r="BT27" s="45" t="str">
        <f t="shared" si="13"/>
        <v>mer</v>
      </c>
      <c r="BU27" s="45">
        <f t="shared" si="14"/>
        <v>44888</v>
      </c>
      <c r="BV27" s="28"/>
      <c r="BW27" s="28"/>
      <c r="BX27" s="28"/>
      <c r="BY27" s="28"/>
      <c r="BZ27" s="28"/>
      <c r="CA27" s="28"/>
      <c r="CB27" s="28"/>
      <c r="CC27" s="28"/>
      <c r="CD27" s="28"/>
      <c r="CE27" s="28"/>
      <c r="CF27" s="6"/>
      <c r="CG27" s="85"/>
    </row>
    <row r="28" spans="1:85" ht="11.25" customHeight="1" x14ac:dyDescent="0.25">
      <c r="A28" s="45" t="s">
        <v>20</v>
      </c>
      <c r="B28" s="46">
        <f t="shared" si="18"/>
        <v>44889</v>
      </c>
      <c r="C28" s="28"/>
      <c r="D28" s="28"/>
      <c r="E28" s="28"/>
      <c r="F28" s="28"/>
      <c r="G28" s="28"/>
      <c r="H28" s="28"/>
      <c r="I28" s="28"/>
      <c r="J28" s="28"/>
      <c r="K28" s="28"/>
      <c r="L28" s="28"/>
      <c r="M28" s="28"/>
      <c r="N28" s="28"/>
      <c r="O28" s="28"/>
      <c r="P28" s="28"/>
      <c r="Q28" s="28"/>
      <c r="R28" s="28"/>
      <c r="S28" s="28"/>
      <c r="T28" s="151"/>
      <c r="U28" s="45" t="str">
        <f t="shared" si="9"/>
        <v>gio</v>
      </c>
      <c r="V28" s="46">
        <f t="shared" si="10"/>
        <v>44889</v>
      </c>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91"/>
      <c r="AW28" s="100" cm="1">
        <f t="array" ref="AW28">SUM(COUNTIFS(C28:S28,{"Aspettativa";"Ex-accordo";"Ferie";"Malattia";"Esame";"Formazione"}))</f>
        <v>0</v>
      </c>
      <c r="AX28" s="100" cm="1">
        <f t="array" ref="AX28">SUM(COUNTIFS(W28:AI28,{"Aspettativa";"Ex-accordo";"Ferie";"Malattia";"Esame";"Formazione"}))</f>
        <v>0</v>
      </c>
      <c r="AY28" s="100" cm="1">
        <f t="array" ref="AY28">SUM(COUNTIFS(AJ28:AS28,{"Aspettativa";"Ex-accordo";"Ferie";"Malattia";"Esame";"Formazione"}))</f>
        <v>0</v>
      </c>
      <c r="AZ28" s="23" t="str">
        <f t="shared" si="16"/>
        <v/>
      </c>
      <c r="BA28" s="158" cm="1">
        <f t="array" ref="BA28">SUM(COUNTIFS(C28:AU28,{"Aspettativa";"Ex-accordo";"Ferie";"Malattia";"Esame";"Formazione"}))</f>
        <v>0</v>
      </c>
      <c r="BB28" s="158">
        <f>IF(  TYPE(VLOOKUP($B28,Regole!$B$3:$C$49,2,0))=1,  VLOOKUP($B28,Regole!$B$3:$C$49,2,0),  IF(   TYPE(VLOOKUP(WEEKDAY($B28),Regole!$C$52:$D$58,2,0))=1,   IF(VLOOKUP(WEEKDAY($B28),Regole!$C$52:$D$58,2,0)&lt;&gt;0,   Regole!$H$13-VLOOKUP(WEEKDAY($B28),Regole!$C$52:$D$58,2,0),   " - "),  " - " )  )</f>
        <v>28</v>
      </c>
      <c r="BC28" s="100">
        <f t="shared" si="17"/>
        <v>30</v>
      </c>
      <c r="BD28" s="207" cm="1">
        <f t="array" ref="BD28">SUM(COUNTIFS(C28:S28,{"Altro"}))</f>
        <v>0</v>
      </c>
      <c r="BE28" s="207" cm="1">
        <f t="array" ref="BE28">SUM(COUNTIFS(W28:AI28,{"Altro"}))</f>
        <v>0</v>
      </c>
      <c r="BF28" s="207" cm="1">
        <f t="array" ref="BF28">SUM(COUNTIFS(AJ28:AS28,{"Altro"}))</f>
        <v>0</v>
      </c>
      <c r="BG28" s="139" cm="1">
        <f t="array" ref="BG28">SUM(COUNTIFS(C28:S28,{"Ridotto Ex-Acc";"Ridotto Ferie";"Ridotto Maternità"}))</f>
        <v>0</v>
      </c>
      <c r="BH28" s="139" cm="1">
        <f t="array" ref="BH28">SUM(COUNTIFS(W28:AI28,{"Ridotto Ex-Acc";"Ridotto Ferie";"Ridotto Maternità"}))</f>
        <v>0</v>
      </c>
      <c r="BI28" s="139" cm="1">
        <f t="array" ref="BI28">SUM(COUNTIFS(AJ28:AS28,{"Ridotto Ex-Acc";"Ridotto Ferie";"Ridotto Maternità"}))</f>
        <v>0</v>
      </c>
      <c r="BJ28" s="140">
        <f>SUM(COUNTIFS(C28:AU28,{"Ridotto Ex-Acc";"Ridotto Ferie";"Ridotto Maternità"}))</f>
        <v>0</v>
      </c>
      <c r="BK28" s="19"/>
      <c r="BL28" s="91"/>
      <c r="BM28" s="28"/>
      <c r="BN28" s="28"/>
      <c r="BO28" s="28"/>
      <c r="BP28" s="28"/>
      <c r="BQ28" s="28"/>
      <c r="BR28" s="28"/>
      <c r="BS28" s="194"/>
      <c r="BT28" s="45" t="str">
        <f t="shared" si="13"/>
        <v>gio</v>
      </c>
      <c r="BU28" s="45">
        <f t="shared" si="14"/>
        <v>44889</v>
      </c>
      <c r="BV28" s="28"/>
      <c r="BW28" s="28"/>
      <c r="BX28" s="28"/>
      <c r="BY28" s="28"/>
      <c r="BZ28" s="28"/>
      <c r="CA28" s="28"/>
      <c r="CB28" s="28"/>
      <c r="CC28" s="28"/>
      <c r="CD28" s="28"/>
      <c r="CE28" s="28"/>
      <c r="CF28" s="104"/>
      <c r="CG28" s="85"/>
    </row>
    <row r="29" spans="1:85" ht="11.25" customHeight="1" x14ac:dyDescent="0.25">
      <c r="A29" s="45" t="s">
        <v>21</v>
      </c>
      <c r="B29" s="46">
        <f t="shared" si="18"/>
        <v>44890</v>
      </c>
      <c r="C29" s="28"/>
      <c r="D29" s="28"/>
      <c r="E29" s="28"/>
      <c r="F29" s="28"/>
      <c r="G29" s="28"/>
      <c r="H29" s="28"/>
      <c r="I29" s="28"/>
      <c r="J29" s="28"/>
      <c r="K29" s="28"/>
      <c r="L29" s="28"/>
      <c r="M29" s="28"/>
      <c r="N29" s="28"/>
      <c r="O29" s="28"/>
      <c r="P29" s="28"/>
      <c r="Q29" s="28"/>
      <c r="R29" s="28"/>
      <c r="S29" s="28"/>
      <c r="T29" s="151"/>
      <c r="U29" s="45" t="str">
        <f t="shared" si="9"/>
        <v>ven</v>
      </c>
      <c r="V29" s="46">
        <f t="shared" si="10"/>
        <v>44890</v>
      </c>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91"/>
      <c r="AW29" s="100" cm="1">
        <f t="array" ref="AW29">SUM(COUNTIFS(C29:S29,{"Aspettativa";"Ex-accordo";"Ferie";"Malattia";"Esame";"Formazione"}))</f>
        <v>0</v>
      </c>
      <c r="AX29" s="100" cm="1">
        <f t="array" ref="AX29">SUM(COUNTIFS(W29:AI29,{"Aspettativa";"Ex-accordo";"Ferie";"Malattia";"Esame";"Formazione"}))</f>
        <v>0</v>
      </c>
      <c r="AY29" s="100" cm="1">
        <f t="array" ref="AY29">SUM(COUNTIFS(AJ29:AS29,{"Aspettativa";"Ex-accordo";"Ferie";"Malattia";"Esame";"Formazione"}))</f>
        <v>0</v>
      </c>
      <c r="AZ29" s="23" t="str">
        <f t="shared" si="16"/>
        <v/>
      </c>
      <c r="BA29" s="158" cm="1">
        <f t="array" ref="BA29">SUM(COUNTIFS(C29:AU29,{"Aspettativa";"Ex-accordo";"Ferie";"Malattia";"Esame";"Formazione"}))</f>
        <v>0</v>
      </c>
      <c r="BB29" s="158">
        <f>IF(  TYPE(VLOOKUP($B29,Regole!$B$3:$C$49,2,0))=1,  VLOOKUP($B29,Regole!$B$3:$C$49,2,0),  IF(   TYPE(VLOOKUP(WEEKDAY($B29),Regole!$C$52:$D$58,2,0))=1,   IF(VLOOKUP(WEEKDAY($B29),Regole!$C$52:$D$58,2,0)&lt;&gt;0,   Regole!$H$13-VLOOKUP(WEEKDAY($B29),Regole!$C$52:$D$58,2,0),   " - "),  " - " )  )</f>
        <v>28</v>
      </c>
      <c r="BC29" s="100">
        <f t="shared" si="17"/>
        <v>30</v>
      </c>
      <c r="BD29" s="207" cm="1">
        <f t="array" ref="BD29">SUM(COUNTIFS(C29:S29,{"Altro"}))</f>
        <v>0</v>
      </c>
      <c r="BE29" s="207" cm="1">
        <f t="array" ref="BE29">SUM(COUNTIFS(W29:AI29,{"Altro"}))</f>
        <v>0</v>
      </c>
      <c r="BF29" s="207" cm="1">
        <f t="array" ref="BF29">SUM(COUNTIFS(AJ29:AS29,{"Altro"}))</f>
        <v>0</v>
      </c>
      <c r="BG29" s="139" cm="1">
        <f t="array" ref="BG29">SUM(COUNTIFS(C29:S29,{"Ridotto Ex-Acc";"Ridotto Ferie";"Ridotto Maternità"}))</f>
        <v>0</v>
      </c>
      <c r="BH29" s="139" cm="1">
        <f t="array" ref="BH29">SUM(COUNTIFS(W29:AI29,{"Ridotto Ex-Acc";"Ridotto Ferie";"Ridotto Maternità"}))</f>
        <v>0</v>
      </c>
      <c r="BI29" s="139" cm="1">
        <f t="array" ref="BI29">SUM(COUNTIFS(AJ29:AS29,{"Ridotto Ex-Acc";"Ridotto Ferie";"Ridotto Maternità"}))</f>
        <v>0</v>
      </c>
      <c r="BJ29" s="140">
        <f>SUM(COUNTIFS(C29:AU29,{"Ridotto Ex-Acc";"Ridotto Ferie";"Ridotto Maternità"}))</f>
        <v>0</v>
      </c>
      <c r="BK29" s="19"/>
      <c r="BL29" s="91"/>
      <c r="BM29" s="28"/>
      <c r="BN29" s="28"/>
      <c r="BO29" s="28"/>
      <c r="BP29" s="28"/>
      <c r="BQ29" s="28"/>
      <c r="BR29" s="28"/>
      <c r="BS29" s="194"/>
      <c r="BT29" s="45" t="str">
        <f t="shared" si="13"/>
        <v>ven</v>
      </c>
      <c r="BU29" s="45">
        <f t="shared" si="14"/>
        <v>44890</v>
      </c>
      <c r="BV29" s="28"/>
      <c r="BW29" s="28"/>
      <c r="BX29" s="28"/>
      <c r="BY29" s="28"/>
      <c r="BZ29" s="28"/>
      <c r="CA29" s="28"/>
      <c r="CB29" s="28"/>
      <c r="CC29" s="28"/>
      <c r="CD29" s="28"/>
      <c r="CE29" s="28"/>
      <c r="CF29" s="104"/>
      <c r="CG29" s="85"/>
    </row>
    <row r="30" spans="1:85" ht="11.25" customHeight="1" x14ac:dyDescent="0.25">
      <c r="A30" s="45" t="s">
        <v>22</v>
      </c>
      <c r="B30" s="46">
        <f t="shared" si="18"/>
        <v>44891</v>
      </c>
      <c r="C30" s="28"/>
      <c r="D30" s="28"/>
      <c r="E30" s="28"/>
      <c r="F30" s="28"/>
      <c r="G30" s="28"/>
      <c r="H30" s="28"/>
      <c r="I30" s="28"/>
      <c r="J30" s="28"/>
      <c r="K30" s="28"/>
      <c r="L30" s="28"/>
      <c r="M30" s="28"/>
      <c r="N30" s="28"/>
      <c r="O30" s="28"/>
      <c r="P30" s="28"/>
      <c r="Q30" s="28"/>
      <c r="R30" s="28"/>
      <c r="S30" s="28"/>
      <c r="T30" s="151"/>
      <c r="U30" s="45" t="str">
        <f t="shared" si="9"/>
        <v>sab</v>
      </c>
      <c r="V30" s="46">
        <f t="shared" si="10"/>
        <v>44891</v>
      </c>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91"/>
      <c r="AW30" s="100" cm="1">
        <f t="array" ref="AW30">SUM(COUNTIFS(C30:S30,{"Aspettativa";"Ex-accordo";"Ferie";"Malattia";"Esame";"Formazione"}))</f>
        <v>0</v>
      </c>
      <c r="AX30" s="100" cm="1">
        <f t="array" ref="AX30">SUM(COUNTIFS(W30:AI30,{"Aspettativa";"Ex-accordo";"Ferie";"Malattia";"Esame";"Formazione"}))</f>
        <v>0</v>
      </c>
      <c r="AY30" s="100" cm="1">
        <f t="array" ref="AY30">SUM(COUNTIFS(AJ30:AS30,{"Aspettativa";"Ex-accordo";"Ferie";"Malattia";"Esame";"Formazione"}))</f>
        <v>0</v>
      </c>
      <c r="AZ30" s="23" t="str">
        <f t="shared" si="16"/>
        <v/>
      </c>
      <c r="BA30" s="158" cm="1">
        <f t="array" ref="BA30">SUM(COUNTIFS(C30:AU30,{"Aspettativa";"Ex-accordo";"Ferie";"Malattia";"Esame";"Formazione"}))</f>
        <v>0</v>
      </c>
      <c r="BB30" s="158" t="str">
        <f>IF(  TYPE(VLOOKUP($B30,Regole!$B$3:$C$49,2,0))=1,  VLOOKUP($B30,Regole!$B$3:$C$49,2,0),  IF(   TYPE(VLOOKUP(WEEKDAY($B30),Regole!$C$52:$D$58,2,0))=1,   IF(VLOOKUP(WEEKDAY($B30),Regole!$C$52:$D$58,2,0)&lt;&gt;0,   Regole!$H$13-VLOOKUP(WEEKDAY($B30),Regole!$C$52:$D$58,2,0),   " - "),  " - " )  )</f>
        <v xml:space="preserve"> - </v>
      </c>
      <c r="BC30" s="100">
        <f t="shared" si="17"/>
        <v>30</v>
      </c>
      <c r="BD30" s="207" cm="1">
        <f t="array" ref="BD30">SUM(COUNTIFS(C30:S30,{"Altro"}))</f>
        <v>0</v>
      </c>
      <c r="BE30" s="207" cm="1">
        <f t="array" ref="BE30">SUM(COUNTIFS(W30:AI30,{"Altro"}))</f>
        <v>0</v>
      </c>
      <c r="BF30" s="207" cm="1">
        <f t="array" ref="BF30">SUM(COUNTIFS(AJ30:AS30,{"Altro"}))</f>
        <v>0</v>
      </c>
      <c r="BG30" s="139" cm="1">
        <f t="array" ref="BG30">SUM(COUNTIFS(C30:S30,{"Ridotto Ex-Acc";"Ridotto Ferie";"Ridotto Maternità"}))</f>
        <v>0</v>
      </c>
      <c r="BH30" s="139" cm="1">
        <f t="array" ref="BH30">SUM(COUNTIFS(W30:AI30,{"Ridotto Ex-Acc";"Ridotto Ferie";"Ridotto Maternità"}))</f>
        <v>0</v>
      </c>
      <c r="BI30" s="139" cm="1">
        <f t="array" ref="BI30">SUM(COUNTIFS(AJ30:AS30,{"Ridotto Ex-Acc";"Ridotto Ferie";"Ridotto Maternità"}))</f>
        <v>0</v>
      </c>
      <c r="BJ30" s="140">
        <f>SUM(COUNTIFS(C30:AU30,{"Ridotto Ex-Acc";"Ridotto Ferie";"Ridotto Maternità"}))</f>
        <v>0</v>
      </c>
      <c r="BK30" s="19"/>
      <c r="BL30" s="91"/>
      <c r="BM30" s="28"/>
      <c r="BN30" s="28"/>
      <c r="BO30" s="28"/>
      <c r="BP30" s="28"/>
      <c r="BQ30" s="28"/>
      <c r="BR30" s="28"/>
      <c r="BS30" s="194"/>
      <c r="BT30" s="45" t="str">
        <f t="shared" si="13"/>
        <v>sab</v>
      </c>
      <c r="BU30" s="45">
        <f t="shared" si="14"/>
        <v>44891</v>
      </c>
      <c r="BV30" s="28"/>
      <c r="BW30" s="28"/>
      <c r="BX30" s="28"/>
      <c r="BY30" s="28"/>
      <c r="BZ30" s="28"/>
      <c r="CA30" s="28"/>
      <c r="CB30" s="28"/>
      <c r="CC30" s="28"/>
      <c r="CD30" s="28"/>
      <c r="CE30" s="28"/>
      <c r="CF30" s="104"/>
      <c r="CG30" s="85"/>
    </row>
    <row r="31" spans="1:85" ht="11.25" customHeight="1" x14ac:dyDescent="0.25">
      <c r="A31" s="26"/>
      <c r="B31" s="48">
        <f t="shared" si="18"/>
        <v>44892</v>
      </c>
      <c r="C31" s="119" t="s">
        <v>40</v>
      </c>
      <c r="D31" s="119" t="s">
        <v>40</v>
      </c>
      <c r="E31" s="119" t="s">
        <v>40</v>
      </c>
      <c r="F31" s="119" t="s">
        <v>40</v>
      </c>
      <c r="G31" s="119" t="s">
        <v>40</v>
      </c>
      <c r="H31" s="119" t="s">
        <v>40</v>
      </c>
      <c r="I31" s="119" t="s">
        <v>40</v>
      </c>
      <c r="J31" s="119" t="s">
        <v>40</v>
      </c>
      <c r="K31" s="119" t="s">
        <v>40</v>
      </c>
      <c r="L31" s="119" t="s">
        <v>40</v>
      </c>
      <c r="M31" s="119" t="s">
        <v>40</v>
      </c>
      <c r="N31" s="119" t="s">
        <v>40</v>
      </c>
      <c r="O31" s="119" t="s">
        <v>40</v>
      </c>
      <c r="P31" s="119" t="s">
        <v>40</v>
      </c>
      <c r="Q31" s="119" t="s">
        <v>40</v>
      </c>
      <c r="R31" s="119" t="s">
        <v>40</v>
      </c>
      <c r="S31" s="119" t="s">
        <v>40</v>
      </c>
      <c r="T31" s="152"/>
      <c r="U31" s="26" t="str">
        <f t="shared" si="9"/>
        <v/>
      </c>
      <c r="V31" s="48">
        <f t="shared" si="10"/>
        <v>44892</v>
      </c>
      <c r="W31" s="119" t="s">
        <v>40</v>
      </c>
      <c r="X31" s="119" t="s">
        <v>40</v>
      </c>
      <c r="Y31" s="120" t="s">
        <v>40</v>
      </c>
      <c r="Z31" s="119" t="s">
        <v>40</v>
      </c>
      <c r="AA31" s="119" t="s">
        <v>40</v>
      </c>
      <c r="AB31" s="119" t="s">
        <v>40</v>
      </c>
      <c r="AC31" s="119" t="s">
        <v>40</v>
      </c>
      <c r="AD31" s="119" t="s">
        <v>40</v>
      </c>
      <c r="AE31" s="119" t="s">
        <v>40</v>
      </c>
      <c r="AF31" s="119" t="s">
        <v>40</v>
      </c>
      <c r="AG31" s="119" t="s">
        <v>40</v>
      </c>
      <c r="AH31" s="119" t="s">
        <v>40</v>
      </c>
      <c r="AI31" s="119" t="s">
        <v>40</v>
      </c>
      <c r="AJ31" s="119" t="s">
        <v>40</v>
      </c>
      <c r="AK31" s="119" t="s">
        <v>40</v>
      </c>
      <c r="AL31" s="119" t="s">
        <v>40</v>
      </c>
      <c r="AM31" s="120" t="s">
        <v>40</v>
      </c>
      <c r="AN31" s="120" t="s">
        <v>40</v>
      </c>
      <c r="AO31" s="120" t="s">
        <v>40</v>
      </c>
      <c r="AP31" s="120" t="s">
        <v>40</v>
      </c>
      <c r="AQ31" s="120" t="s">
        <v>40</v>
      </c>
      <c r="AR31" s="119" t="s">
        <v>40</v>
      </c>
      <c r="AS31" s="119" t="s">
        <v>40</v>
      </c>
      <c r="AT31" s="119" t="s">
        <v>40</v>
      </c>
      <c r="AU31" s="119" t="s">
        <v>40</v>
      </c>
      <c r="AV31" s="91"/>
      <c r="AW31" s="194"/>
      <c r="AX31" s="194"/>
      <c r="AY31" s="194"/>
      <c r="AZ31" s="91"/>
      <c r="BA31" s="91"/>
      <c r="BB31" s="88"/>
      <c r="BC31" s="88"/>
      <c r="BD31" s="88"/>
      <c r="BE31" s="88"/>
      <c r="BF31" s="88"/>
      <c r="BG31" s="194"/>
      <c r="BH31" s="194"/>
      <c r="BI31" s="89"/>
      <c r="BJ31" s="88"/>
      <c r="BK31" s="96"/>
      <c r="BL31" s="91"/>
      <c r="BM31" s="120" t="s">
        <v>40</v>
      </c>
      <c r="BN31" s="120" t="s">
        <v>40</v>
      </c>
      <c r="BO31" s="120" t="s">
        <v>40</v>
      </c>
      <c r="BP31" s="120" t="s">
        <v>40</v>
      </c>
      <c r="BQ31" s="120" t="s">
        <v>40</v>
      </c>
      <c r="BR31" s="120" t="s">
        <v>40</v>
      </c>
      <c r="BS31" s="194"/>
      <c r="BT31" s="26" t="str">
        <f t="shared" si="13"/>
        <v/>
      </c>
      <c r="BU31" s="135">
        <f t="shared" si="14"/>
        <v>44892</v>
      </c>
      <c r="BV31" s="119" t="s">
        <v>40</v>
      </c>
      <c r="BW31" s="119" t="s">
        <v>40</v>
      </c>
      <c r="BX31" s="119" t="s">
        <v>40</v>
      </c>
      <c r="BY31" s="119" t="s">
        <v>40</v>
      </c>
      <c r="BZ31" s="119" t="s">
        <v>40</v>
      </c>
      <c r="CA31" s="119" t="s">
        <v>40</v>
      </c>
      <c r="CB31" s="119" t="s">
        <v>40</v>
      </c>
      <c r="CC31" s="121" t="s">
        <v>40</v>
      </c>
      <c r="CD31" s="121" t="s">
        <v>40</v>
      </c>
      <c r="CE31" s="121" t="s">
        <v>40</v>
      </c>
      <c r="CF31" s="96"/>
    </row>
    <row r="32" spans="1:85" s="91" customFormat="1" ht="11.25" customHeight="1" x14ac:dyDescent="0.25">
      <c r="T32" s="141"/>
      <c r="AN32" s="169"/>
      <c r="AO32" s="169"/>
      <c r="AP32" s="169"/>
      <c r="AQ32" s="169"/>
      <c r="AW32" s="98"/>
      <c r="AX32" s="98"/>
      <c r="AY32" s="194"/>
      <c r="AZ32" s="98"/>
      <c r="BC32" s="194"/>
      <c r="BD32" s="194"/>
      <c r="BE32" s="194"/>
      <c r="BF32" s="194"/>
      <c r="BG32" s="98"/>
      <c r="BH32" s="194"/>
      <c r="BI32" s="194"/>
      <c r="BK32" s="92"/>
      <c r="BM32" s="194"/>
      <c r="BN32" s="194"/>
      <c r="BO32" s="194"/>
      <c r="BP32" s="194"/>
      <c r="BQ32" s="194"/>
      <c r="BR32" s="194"/>
      <c r="BS32" s="194"/>
      <c r="BV32" s="194"/>
      <c r="BW32" s="194"/>
      <c r="BX32" s="194"/>
      <c r="BY32" s="194"/>
      <c r="BZ32" s="194"/>
      <c r="CA32" s="194"/>
      <c r="CB32" s="194"/>
    </row>
    <row r="33" spans="1:85" s="91" customFormat="1" ht="11.25" customHeight="1" x14ac:dyDescent="0.25">
      <c r="T33" s="141"/>
      <c r="AN33" s="169"/>
      <c r="AO33" s="169"/>
      <c r="AP33" s="169"/>
      <c r="AQ33" s="169"/>
      <c r="AW33" s="94"/>
      <c r="AX33" s="94"/>
      <c r="AY33" s="88" t="str">
        <f>IF(   TYPE(VLOOKUP($B33,Regole!#REF!,2,0))=1,   VLOOKUP($B33,Regole!#REF!,2,0),   IF(    TYPE(VLOOKUP(WEEKDAY($B33),Regole!#REF!,2,0))=1,    IF(VLOOKUP(WEEKDAY($B33),Regole!#REF!,2,0)&lt;&gt;0, Regole!#REF!-VLOOKUP(WEEKDAY($B33),Regole!#REF!,2,0), ""),    ""   ) )</f>
        <v/>
      </c>
      <c r="AZ33" s="94"/>
      <c r="BA33" s="88" t="str">
        <f>IF(   TYPE(VLOOKUP($B33,Regole!#REF!,2,0))=1,   VLOOKUP($B33,Regole!#REF!,2,0),   IF(    TYPE(VLOOKUP(WEEKDAY($B33),Regole!#REF!,2,0))=1,    IF(VLOOKUP(WEEKDAY($B33),Regole!#REF!,2,0)&lt;&gt;0, Regole!#REF!-VLOOKUP(WEEKDAY($B33),Regole!#REF!,2,0), ""),    ""   ) )</f>
        <v/>
      </c>
      <c r="BB33" s="88"/>
      <c r="BC33" s="88"/>
      <c r="BD33" s="88"/>
      <c r="BE33" s="88"/>
      <c r="BF33" s="88"/>
      <c r="BG33" s="94"/>
      <c r="BH33" s="88" t="str">
        <f>IF(   TYPE(VLOOKUP($B33,Regole!#REF!,2,0))=1,   VLOOKUP($B33,Regole!#REF!,2,0),   IF(    TYPE(VLOOKUP(WEEKDAY($B33),Regole!#REF!,2,0))=1,    IF(VLOOKUP(WEEKDAY($B33),Regole!#REF!,2,0)&lt;&gt;0, Regole!#REF!-VLOOKUP(WEEKDAY($B33),Regole!#REF!,2,0), ""),    ""   ) )</f>
        <v/>
      </c>
      <c r="BI33" s="88"/>
      <c r="BJ33" s="88"/>
      <c r="BK33" s="97"/>
      <c r="BM33" s="194"/>
      <c r="BN33" s="194"/>
      <c r="BO33" s="194"/>
      <c r="BP33" s="194"/>
      <c r="BQ33" s="194"/>
      <c r="BR33" s="194"/>
      <c r="BS33" s="194"/>
      <c r="BV33" s="194"/>
      <c r="BW33" s="194"/>
      <c r="BX33" s="194"/>
      <c r="BY33" s="194"/>
      <c r="BZ33" s="194"/>
      <c r="CA33" s="194"/>
      <c r="CB33" s="194"/>
    </row>
    <row r="34" spans="1:85" ht="11.25" customHeight="1" x14ac:dyDescent="0.25">
      <c r="A34" s="45" t="s">
        <v>17</v>
      </c>
      <c r="B34" s="46">
        <f>B31+1</f>
        <v>44893</v>
      </c>
      <c r="C34" s="28"/>
      <c r="D34" s="28"/>
      <c r="E34" s="28"/>
      <c r="F34" s="28"/>
      <c r="G34" s="28"/>
      <c r="H34" s="28"/>
      <c r="I34" s="28"/>
      <c r="J34" s="28"/>
      <c r="K34" s="28"/>
      <c r="L34" s="28"/>
      <c r="M34" s="28"/>
      <c r="N34" s="28"/>
      <c r="O34" s="28"/>
      <c r="P34" s="28"/>
      <c r="Q34" s="28"/>
      <c r="R34" s="28"/>
      <c r="S34" s="28"/>
      <c r="T34" s="151"/>
      <c r="U34" s="45" t="str">
        <f t="shared" ref="U34:U40" si="19">IF($A34&lt;&gt;"",$A34,"")</f>
        <v>lun</v>
      </c>
      <c r="V34" s="46">
        <f t="shared" ref="V34:V40" si="20">IF($B34&lt;&gt;"",$B34,"")</f>
        <v>44893</v>
      </c>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4"/>
      <c r="AW34" s="100" cm="1">
        <f t="array" ref="AW34">SUM(COUNTIFS(C34:S34,{"Aspettativa";"Ex-accordo";"Ferie";"Malattia";"Esame";"Formazione"}))</f>
        <v>0</v>
      </c>
      <c r="AX34" s="100" cm="1">
        <f t="array" ref="AX34">SUM(COUNTIFS(W34:AI34,{"Aspettativa";"Ex-accordo";"Ferie";"Malattia";"Esame";"Formazione"}))</f>
        <v>0</v>
      </c>
      <c r="AY34" s="100" cm="1">
        <f t="array" ref="AY34">SUM(COUNTIFS(AJ34:AS34,{"Aspettativa";"Ex-accordo";"Ferie";"Malattia";"Esame";"Formazione"}))</f>
        <v>0</v>
      </c>
      <c r="AZ34" s="99" t="str">
        <f t="shared" ref="AZ34:AZ39" si="21">IF(BA34&gt;$BJ$2-N(BB34),"!!!","")</f>
        <v/>
      </c>
      <c r="BA34" s="153" cm="1">
        <f t="array" ref="BA34">SUM(COUNTIFS(C34:AU34,{"Aspettativa";"Ex-accordo";"Ferie";"Malattia";"Esame";"Formazione"}))</f>
        <v>0</v>
      </c>
      <c r="BB34" s="100">
        <f>IF(  TYPE(VLOOKUP($B34,Regole!$B$3:$C$49,2,0))=1,  VLOOKUP($B34,Regole!$B$3:$C$49,2,0),  IF(   TYPE(VLOOKUP(WEEKDAY($B34),Regole!$C$52:$D$58,2,0))=1,   IF(VLOOKUP(WEEKDAY($B34),Regole!$C$52:$D$58,2,0)&lt;&gt;0,   Regole!$H$13-VLOOKUP(WEEKDAY($B34),Regole!$C$52:$D$58,2,0),   " - "),  " - " )  )</f>
        <v>28</v>
      </c>
      <c r="BC34" s="100">
        <f t="shared" ref="BC34:BC39" si="22">$BJ$2-BA34</f>
        <v>30</v>
      </c>
      <c r="BD34" s="207" cm="1">
        <f t="array" ref="BD34">SUM(COUNTIFS(C34:S34,{"Altro"}))</f>
        <v>0</v>
      </c>
      <c r="BE34" s="207" cm="1">
        <f t="array" ref="BE34">SUM(COUNTIFS(W34:AI34,{"Altro"}))</f>
        <v>0</v>
      </c>
      <c r="BF34" s="207" cm="1">
        <f t="array" ref="BF34">SUM(COUNTIFS(AJ34:AS34,{"Altro"}))</f>
        <v>0</v>
      </c>
      <c r="BG34" s="139" cm="1">
        <f t="array" ref="BG34">SUM(COUNTIFS(C34:S34,{"Ridotto Ex-Acc";"Ridotto Ferie";"Ridotto Maternità"}))</f>
        <v>0</v>
      </c>
      <c r="BH34" s="139" cm="1">
        <f t="array" ref="BH34">SUM(COUNTIFS(W34:AI34,{"Ridotto Ex-Acc";"Ridotto Ferie";"Ridotto Maternità"}))</f>
        <v>0</v>
      </c>
      <c r="BI34" s="139" cm="1">
        <f t="array" ref="BI34">SUM(COUNTIFS(AJ34:AS34,{"Ridotto Ex-Acc";"Ridotto Ferie";"Ridotto Maternità"}))</f>
        <v>0</v>
      </c>
      <c r="BJ34" s="142">
        <f>SUM(COUNTIFS(C34:AU34,{"Ridotto Ex-Acc";"Ridotto Ferie";"Ridotto Maternità"}))</f>
        <v>0</v>
      </c>
      <c r="BK34" s="19"/>
      <c r="BL34" s="91"/>
      <c r="BM34" s="28"/>
      <c r="BN34" s="28"/>
      <c r="BO34" s="28"/>
      <c r="BP34" s="28"/>
      <c r="BQ34" s="28"/>
      <c r="BR34" s="28"/>
      <c r="BS34" s="194"/>
      <c r="BT34" s="45" t="str">
        <f t="shared" ref="BT34:BT40" si="23">IF($A34&lt;&gt;"",$A34,"")</f>
        <v>lun</v>
      </c>
      <c r="BU34" s="45">
        <f t="shared" ref="BU34:BU40" si="24">IF($B34&lt;&gt;"",$B34,"")</f>
        <v>44893</v>
      </c>
      <c r="BV34" s="28"/>
      <c r="BW34" s="28"/>
      <c r="BX34" s="28"/>
      <c r="BY34" s="28"/>
      <c r="BZ34" s="28"/>
      <c r="CA34" s="28"/>
      <c r="CB34" s="28"/>
      <c r="CC34" s="28"/>
      <c r="CD34" s="28"/>
      <c r="CE34" s="28"/>
      <c r="CF34" s="6"/>
      <c r="CG34" s="85"/>
    </row>
    <row r="35" spans="1:85" ht="11.25" customHeight="1" x14ac:dyDescent="0.25">
      <c r="A35" s="45" t="s">
        <v>18</v>
      </c>
      <c r="B35" s="46">
        <f t="shared" ref="B35:B40" si="25">B34+1</f>
        <v>44894</v>
      </c>
      <c r="C35" s="28"/>
      <c r="D35" s="28"/>
      <c r="E35" s="28"/>
      <c r="F35" s="28"/>
      <c r="G35" s="28"/>
      <c r="H35" s="28"/>
      <c r="I35" s="28"/>
      <c r="J35" s="28"/>
      <c r="K35" s="28"/>
      <c r="L35" s="28"/>
      <c r="M35" s="28"/>
      <c r="N35" s="28"/>
      <c r="O35" s="28"/>
      <c r="P35" s="28"/>
      <c r="Q35" s="28"/>
      <c r="R35" s="28"/>
      <c r="S35" s="28"/>
      <c r="T35" s="151"/>
      <c r="U35" s="45" t="str">
        <f t="shared" si="19"/>
        <v>mar</v>
      </c>
      <c r="V35" s="46">
        <f t="shared" si="20"/>
        <v>44894</v>
      </c>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91"/>
      <c r="AW35" s="100" cm="1">
        <f t="array" ref="AW35">SUM(COUNTIFS(C35:S35,{"Aspettativa";"Ex-accordo";"Ferie";"Malattia";"Esame";"Formazione"}))</f>
        <v>0</v>
      </c>
      <c r="AX35" s="100" cm="1">
        <f t="array" ref="AX35">SUM(COUNTIFS(W35:AI35,{"Aspettativa";"Ex-accordo";"Ferie";"Malattia";"Esame";"Formazione"}))</f>
        <v>0</v>
      </c>
      <c r="AY35" s="100" cm="1">
        <f t="array" ref="AY35">SUM(COUNTIFS(AJ35:AS35,{"Aspettativa";"Ex-accordo";"Ferie";"Malattia";"Esame";"Formazione"}))</f>
        <v>0</v>
      </c>
      <c r="AZ35" s="95" t="str">
        <f t="shared" si="21"/>
        <v/>
      </c>
      <c r="BA35" s="100" cm="1">
        <f t="array" ref="BA35">SUM(COUNTIFS(C35:AU35,{"Aspettativa";"Ex-accordo";"Ferie";"Malattia";"Esame";"Formazione"}))</f>
        <v>0</v>
      </c>
      <c r="BB35" s="22">
        <f>IF(  TYPE(VLOOKUP($B35,Regole!$B$3:$C$49,2,0))=1,  VLOOKUP($B35,Regole!$B$3:$C$49,2,0),  IF(   TYPE(VLOOKUP(WEEKDAY($B35),Regole!$C$52:$D$58,2,0))=1,   IF(VLOOKUP(WEEKDAY($B35),Regole!$C$52:$D$58,2,0)&lt;&gt;0,   Regole!$H$13-VLOOKUP(WEEKDAY($B35),Regole!$C$52:$D$58,2,0),   " - "),  " - " )  )</f>
        <v>28</v>
      </c>
      <c r="BC35" s="100">
        <f t="shared" si="22"/>
        <v>30</v>
      </c>
      <c r="BD35" s="207" cm="1">
        <f t="array" ref="BD35">SUM(COUNTIFS(C35:S35,{"Altro"}))</f>
        <v>0</v>
      </c>
      <c r="BE35" s="207" cm="1">
        <f t="array" ref="BE35">SUM(COUNTIFS(W35:AI35,{"Altro"}))</f>
        <v>0</v>
      </c>
      <c r="BF35" s="207" cm="1">
        <f t="array" ref="BF35">SUM(COUNTIFS(AJ35:AS35,{"Altro"}))</f>
        <v>0</v>
      </c>
      <c r="BG35" s="139" cm="1">
        <f t="array" ref="BG35">SUM(COUNTIFS(C35:S35,{"Ridotto Ex-Acc";"Ridotto Ferie";"Ridotto Maternità"}))</f>
        <v>0</v>
      </c>
      <c r="BH35" s="139" cm="1">
        <f t="array" ref="BH35">SUM(COUNTIFS(W35:AI35,{"Ridotto Ex-Acc";"Ridotto Ferie";"Ridotto Maternità"}))</f>
        <v>0</v>
      </c>
      <c r="BI35" s="139" cm="1">
        <f t="array" ref="BI35">SUM(COUNTIFS(AJ35:AS35,{"Ridotto Ex-Acc";"Ridotto Ferie";"Ridotto Maternità"}))</f>
        <v>0</v>
      </c>
      <c r="BJ35" s="139">
        <f>SUM(COUNTIFS(C35:AU35,{"Ridotto Ex-Acc";"Ridotto Ferie";"Ridotto Maternità"}))</f>
        <v>0</v>
      </c>
      <c r="BK35" s="19"/>
      <c r="BL35" s="91"/>
      <c r="BM35" s="28"/>
      <c r="BN35" s="28"/>
      <c r="BO35" s="28"/>
      <c r="BP35" s="28"/>
      <c r="BQ35" s="28"/>
      <c r="BR35" s="28"/>
      <c r="BS35" s="194"/>
      <c r="BT35" s="45" t="str">
        <f t="shared" si="23"/>
        <v>mar</v>
      </c>
      <c r="BU35" s="45">
        <f t="shared" si="24"/>
        <v>44894</v>
      </c>
      <c r="BV35" s="28"/>
      <c r="BW35" s="28"/>
      <c r="BX35" s="28"/>
      <c r="BY35" s="28"/>
      <c r="BZ35" s="28"/>
      <c r="CA35" s="28"/>
      <c r="CB35" s="28"/>
      <c r="CC35" s="28"/>
      <c r="CD35" s="28"/>
      <c r="CE35" s="28"/>
      <c r="CF35" s="6"/>
      <c r="CG35" s="85"/>
    </row>
    <row r="36" spans="1:85" ht="11.25" customHeight="1" x14ac:dyDescent="0.25">
      <c r="A36" s="45" t="s">
        <v>19</v>
      </c>
      <c r="B36" s="46">
        <f t="shared" si="25"/>
        <v>44895</v>
      </c>
      <c r="C36" s="28"/>
      <c r="D36" s="28"/>
      <c r="E36" s="28"/>
      <c r="F36" s="28"/>
      <c r="G36" s="28"/>
      <c r="H36" s="28"/>
      <c r="I36" s="28"/>
      <c r="J36" s="28"/>
      <c r="K36" s="28"/>
      <c r="L36" s="28"/>
      <c r="M36" s="28"/>
      <c r="N36" s="28"/>
      <c r="O36" s="28"/>
      <c r="P36" s="28"/>
      <c r="Q36" s="28"/>
      <c r="R36" s="28"/>
      <c r="S36" s="28"/>
      <c r="T36" s="151"/>
      <c r="U36" s="45" t="str">
        <f t="shared" si="19"/>
        <v>mer</v>
      </c>
      <c r="V36" s="46">
        <f t="shared" si="20"/>
        <v>44895</v>
      </c>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91"/>
      <c r="AW36" s="100" cm="1">
        <f t="array" ref="AW36">SUM(COUNTIFS(C36:S36,{"Aspettativa";"Ex-accordo";"Ferie";"Malattia";"Esame";"Formazione"}))</f>
        <v>0</v>
      </c>
      <c r="AX36" s="100" cm="1">
        <f t="array" ref="AX36">SUM(COUNTIFS(W36:AI36,{"Aspettativa";"Ex-accordo";"Ferie";"Malattia";"Esame";"Formazione"}))</f>
        <v>0</v>
      </c>
      <c r="AY36" s="100" cm="1">
        <f t="array" ref="AY36">SUM(COUNTIFS(AJ36:AS36,{"Aspettativa";"Ex-accordo";"Ferie";"Malattia";"Esame";"Formazione"}))</f>
        <v>0</v>
      </c>
      <c r="AZ36" s="23" t="str">
        <f t="shared" si="21"/>
        <v/>
      </c>
      <c r="BA36" s="100" cm="1">
        <f t="array" ref="BA36">SUM(COUNTIFS(C36:AU36,{"Aspettativa";"Ex-accordo";"Ferie";"Malattia";"Esame";"Formazione"}))</f>
        <v>0</v>
      </c>
      <c r="BB36" s="158">
        <f>IF(  TYPE(VLOOKUP($B36,Regole!$B$3:$C$49,2,0))=1,  VLOOKUP($B36,Regole!$B$3:$C$49,2,0),  IF(   TYPE(VLOOKUP(WEEKDAY($B36),Regole!$C$52:$D$58,2,0))=1,   IF(VLOOKUP(WEEKDAY($B36),Regole!$C$52:$D$58,2,0)&lt;&gt;0,   Regole!$H$13-VLOOKUP(WEEKDAY($B36),Regole!$C$52:$D$58,2,0),   " - "),  " - " )  )</f>
        <v>28</v>
      </c>
      <c r="BC36" s="100">
        <f t="shared" si="22"/>
        <v>30</v>
      </c>
      <c r="BD36" s="207" cm="1">
        <f t="array" ref="BD36">SUM(COUNTIFS(C36:S36,{"Altro"}))</f>
        <v>0</v>
      </c>
      <c r="BE36" s="207" cm="1">
        <f t="array" ref="BE36">SUM(COUNTIFS(W36:AI36,{"Altro"}))</f>
        <v>0</v>
      </c>
      <c r="BF36" s="207" cm="1">
        <f t="array" ref="BF36">SUM(COUNTIFS(AJ36:AS36,{"Altro"}))</f>
        <v>0</v>
      </c>
      <c r="BG36" s="139" cm="1">
        <f t="array" ref="BG36">SUM(COUNTIFS(C36:S36,{"Ridotto Ex-Acc";"Ridotto Ferie";"Ridotto Maternità"}))</f>
        <v>0</v>
      </c>
      <c r="BH36" s="139" cm="1">
        <f t="array" ref="BH36">SUM(COUNTIFS(W36:AI36,{"Ridotto Ex-Acc";"Ridotto Ferie";"Ridotto Maternità"}))</f>
        <v>0</v>
      </c>
      <c r="BI36" s="139" cm="1">
        <f t="array" ref="BI36">SUM(COUNTIFS(AJ36:AS36,{"Ridotto Ex-Acc";"Ridotto Ferie";"Ridotto Maternità"}))</f>
        <v>0</v>
      </c>
      <c r="BJ36" s="139">
        <f>SUM(COUNTIFS(C36:AU36,{"Ridotto Ex-Acc";"Ridotto Ferie";"Ridotto Maternità"}))</f>
        <v>0</v>
      </c>
      <c r="BK36" s="19"/>
      <c r="BL36" s="91"/>
      <c r="BM36" s="28"/>
      <c r="BN36" s="28"/>
      <c r="BO36" s="28"/>
      <c r="BP36" s="28"/>
      <c r="BQ36" s="28"/>
      <c r="BR36" s="28"/>
      <c r="BS36" s="194"/>
      <c r="BT36" s="45" t="str">
        <f t="shared" si="23"/>
        <v>mer</v>
      </c>
      <c r="BU36" s="45">
        <f t="shared" si="24"/>
        <v>44895</v>
      </c>
      <c r="BV36" s="28"/>
      <c r="BW36" s="28"/>
      <c r="BX36" s="28"/>
      <c r="BY36" s="28"/>
      <c r="BZ36" s="28"/>
      <c r="CA36" s="28"/>
      <c r="CB36" s="28"/>
      <c r="CC36" s="28"/>
      <c r="CD36" s="28"/>
      <c r="CE36" s="28"/>
      <c r="CF36" s="80"/>
      <c r="CG36" s="85"/>
    </row>
    <row r="37" spans="1:85" ht="11.25" customHeight="1" x14ac:dyDescent="0.25">
      <c r="A37" s="45" t="s">
        <v>20</v>
      </c>
      <c r="B37" s="46">
        <f t="shared" si="25"/>
        <v>44896</v>
      </c>
      <c r="C37" s="28"/>
      <c r="D37" s="28"/>
      <c r="E37" s="28"/>
      <c r="F37" s="28"/>
      <c r="G37" s="28"/>
      <c r="H37" s="28"/>
      <c r="I37" s="28"/>
      <c r="J37" s="28"/>
      <c r="K37" s="28"/>
      <c r="L37" s="28"/>
      <c r="M37" s="28"/>
      <c r="N37" s="28"/>
      <c r="O37" s="28"/>
      <c r="P37" s="28"/>
      <c r="Q37" s="28"/>
      <c r="R37" s="28"/>
      <c r="S37" s="28"/>
      <c r="T37" s="151"/>
      <c r="U37" s="45" t="str">
        <f t="shared" si="19"/>
        <v>gio</v>
      </c>
      <c r="V37" s="46">
        <f t="shared" si="20"/>
        <v>44896</v>
      </c>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91"/>
      <c r="AW37" s="100" cm="1">
        <f t="array" ref="AW37">SUM(COUNTIFS(C37:S37,{"Aspettativa";"Ex-accordo";"Ferie";"Malattia";"Esame";"Formazione"}))</f>
        <v>0</v>
      </c>
      <c r="AX37" s="100" cm="1">
        <f t="array" ref="AX37">SUM(COUNTIFS(W37:AI37,{"Aspettativa";"Ex-accordo";"Ferie";"Malattia";"Esame";"Formazione"}))</f>
        <v>0</v>
      </c>
      <c r="AY37" s="100" cm="1">
        <f t="array" ref="AY37">SUM(COUNTIFS(AJ37:AS37,{"Aspettativa";"Ex-accordo";"Ferie";"Malattia";"Esame";"Formazione"}))</f>
        <v>0</v>
      </c>
      <c r="AZ37" s="23" t="str">
        <f t="shared" si="21"/>
        <v/>
      </c>
      <c r="BA37" s="100" cm="1">
        <f t="array" ref="BA37">SUM(COUNTIFS(C37:AU37,{"Aspettativa";"Ex-accordo";"Ferie";"Malattia";"Esame";"Formazione"}))</f>
        <v>0</v>
      </c>
      <c r="BB37" s="158">
        <f>IF(  TYPE(VLOOKUP($B37,Regole!$B$3:$C$49,2,0))=1,  VLOOKUP($B37,Regole!$B$3:$C$49,2,0),  IF(   TYPE(VLOOKUP(WEEKDAY($B37),Regole!$C$52:$D$58,2,0))=1,   IF(VLOOKUP(WEEKDAY($B37),Regole!$C$52:$D$58,2,0)&lt;&gt;0,   Regole!$H$13-VLOOKUP(WEEKDAY($B37),Regole!$C$52:$D$58,2,0),   " - "),  " - " )  )</f>
        <v>28</v>
      </c>
      <c r="BC37" s="100">
        <f t="shared" si="22"/>
        <v>30</v>
      </c>
      <c r="BD37" s="207" cm="1">
        <f t="array" ref="BD37">SUM(COUNTIFS(C37:S37,{"Altro"}))</f>
        <v>0</v>
      </c>
      <c r="BE37" s="207" cm="1">
        <f t="array" ref="BE37">SUM(COUNTIFS(W37:AI37,{"Altro"}))</f>
        <v>0</v>
      </c>
      <c r="BF37" s="207" cm="1">
        <f t="array" ref="BF37">SUM(COUNTIFS(AJ37:AS37,{"Altro"}))</f>
        <v>0</v>
      </c>
      <c r="BG37" s="139" cm="1">
        <f t="array" ref="BG37">SUM(COUNTIFS(C37:S37,{"Ridotto Ex-Acc";"Ridotto Ferie";"Ridotto Maternità"}))</f>
        <v>0</v>
      </c>
      <c r="BH37" s="139" cm="1">
        <f t="array" ref="BH37">SUM(COUNTIFS(W37:AI37,{"Ridotto Ex-Acc";"Ridotto Ferie";"Ridotto Maternità"}))</f>
        <v>0</v>
      </c>
      <c r="BI37" s="139" cm="1">
        <f t="array" ref="BI37">SUM(COUNTIFS(AJ37:AS37,{"Ridotto Ex-Acc";"Ridotto Ferie";"Ridotto Maternità"}))</f>
        <v>0</v>
      </c>
      <c r="BJ37" s="139">
        <f>SUM(COUNTIFS(C37:AU37,{"Ridotto Ex-Acc";"Ridotto Ferie";"Ridotto Maternità"}))</f>
        <v>0</v>
      </c>
      <c r="BK37" s="19"/>
      <c r="BL37" s="91"/>
      <c r="BM37" s="28"/>
      <c r="BN37" s="28"/>
      <c r="BO37" s="28"/>
      <c r="BP37" s="28"/>
      <c r="BQ37" s="28"/>
      <c r="BR37" s="28"/>
      <c r="BS37" s="194"/>
      <c r="BT37" s="45" t="str">
        <f t="shared" si="23"/>
        <v>gio</v>
      </c>
      <c r="BU37" s="45">
        <f t="shared" si="24"/>
        <v>44896</v>
      </c>
      <c r="BV37" s="28"/>
      <c r="BW37" s="28"/>
      <c r="BX37" s="28"/>
      <c r="BY37" s="28"/>
      <c r="BZ37" s="28"/>
      <c r="CA37" s="28"/>
      <c r="CB37" s="28"/>
      <c r="CC37" s="28"/>
      <c r="CD37" s="28"/>
      <c r="CE37" s="28"/>
      <c r="CF37" s="104"/>
      <c r="CG37" s="85"/>
    </row>
    <row r="38" spans="1:85" ht="11.25" customHeight="1" x14ac:dyDescent="0.25">
      <c r="A38" s="45" t="s">
        <v>21</v>
      </c>
      <c r="B38" s="46">
        <f t="shared" si="25"/>
        <v>44897</v>
      </c>
      <c r="C38" s="28"/>
      <c r="D38" s="28"/>
      <c r="E38" s="28"/>
      <c r="F38" s="28"/>
      <c r="G38" s="28"/>
      <c r="H38" s="28"/>
      <c r="I38" s="28"/>
      <c r="J38" s="28"/>
      <c r="K38" s="28"/>
      <c r="L38" s="28"/>
      <c r="M38" s="28"/>
      <c r="N38" s="28"/>
      <c r="O38" s="28"/>
      <c r="P38" s="28"/>
      <c r="Q38" s="28"/>
      <c r="R38" s="28"/>
      <c r="S38" s="28"/>
      <c r="T38" s="151"/>
      <c r="U38" s="45" t="str">
        <f t="shared" si="19"/>
        <v>ven</v>
      </c>
      <c r="V38" s="46">
        <f t="shared" si="20"/>
        <v>44897</v>
      </c>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91"/>
      <c r="AW38" s="100" cm="1">
        <f t="array" ref="AW38">SUM(COUNTIFS(C38:S38,{"Aspettativa";"Ex-accordo";"Ferie";"Malattia";"Esame";"Formazione"}))</f>
        <v>0</v>
      </c>
      <c r="AX38" s="100" cm="1">
        <f t="array" ref="AX38">SUM(COUNTIFS(W38:AI38,{"Aspettativa";"Ex-accordo";"Ferie";"Malattia";"Esame";"Formazione"}))</f>
        <v>0</v>
      </c>
      <c r="AY38" s="100" cm="1">
        <f t="array" ref="AY38">SUM(COUNTIFS(AJ38:AS38,{"Aspettativa";"Ex-accordo";"Ferie";"Malattia";"Esame";"Formazione"}))</f>
        <v>0</v>
      </c>
      <c r="AZ38" s="23" t="str">
        <f t="shared" si="21"/>
        <v/>
      </c>
      <c r="BA38" s="100" cm="1">
        <f t="array" ref="BA38">SUM(COUNTIFS(C38:AU38,{"Aspettativa";"Ex-accordo";"Ferie";"Malattia";"Esame";"Formazione"}))</f>
        <v>0</v>
      </c>
      <c r="BB38" s="158">
        <f>IF(  TYPE(VLOOKUP($B38,Regole!$B$3:$C$49,2,0))=1,  VLOOKUP($B38,Regole!$B$3:$C$49,2,0),  IF(   TYPE(VLOOKUP(WEEKDAY($B38),Regole!$C$52:$D$58,2,0))=1,   IF(VLOOKUP(WEEKDAY($B38),Regole!$C$52:$D$58,2,0)&lt;&gt;0,   Regole!$H$13-VLOOKUP(WEEKDAY($B38),Regole!$C$52:$D$58,2,0),   " - "),  " - " )  )</f>
        <v>28</v>
      </c>
      <c r="BC38" s="100">
        <f t="shared" si="22"/>
        <v>30</v>
      </c>
      <c r="BD38" s="207" cm="1">
        <f t="array" ref="BD38">SUM(COUNTIFS(C38:S38,{"Altro"}))</f>
        <v>0</v>
      </c>
      <c r="BE38" s="207" cm="1">
        <f t="array" ref="BE38">SUM(COUNTIFS(W38:AI38,{"Altro"}))</f>
        <v>0</v>
      </c>
      <c r="BF38" s="207" cm="1">
        <f t="array" ref="BF38">SUM(COUNTIFS(AJ38:AS38,{"Altro"}))</f>
        <v>0</v>
      </c>
      <c r="BG38" s="139" cm="1">
        <f t="array" ref="BG38">SUM(COUNTIFS(C38:S38,{"Ridotto Ex-Acc";"Ridotto Ferie";"Ridotto Maternità"}))</f>
        <v>0</v>
      </c>
      <c r="BH38" s="139" cm="1">
        <f t="array" ref="BH38">SUM(COUNTIFS(W38:AI38,{"Ridotto Ex-Acc";"Ridotto Ferie";"Ridotto Maternità"}))</f>
        <v>0</v>
      </c>
      <c r="BI38" s="139" cm="1">
        <f t="array" ref="BI38">SUM(COUNTIFS(AJ38:AS38,{"Ridotto Ex-Acc";"Ridotto Ferie";"Ridotto Maternità"}))</f>
        <v>0</v>
      </c>
      <c r="BJ38" s="139">
        <f>SUM(COUNTIFS(C38:AU38,{"Ridotto Ex-Acc";"Ridotto Ferie";"Ridotto Maternità"}))</f>
        <v>0</v>
      </c>
      <c r="BK38" s="19"/>
      <c r="BL38" s="91"/>
      <c r="BM38" s="28"/>
      <c r="BN38" s="28"/>
      <c r="BO38" s="28"/>
      <c r="BP38" s="28"/>
      <c r="BQ38" s="28"/>
      <c r="BR38" s="28"/>
      <c r="BS38" s="194"/>
      <c r="BT38" s="45" t="str">
        <f t="shared" si="23"/>
        <v>ven</v>
      </c>
      <c r="BU38" s="45">
        <f t="shared" si="24"/>
        <v>44897</v>
      </c>
      <c r="BV38" s="28"/>
      <c r="BW38" s="28"/>
      <c r="BX38" s="28"/>
      <c r="BY38" s="28"/>
      <c r="BZ38" s="28"/>
      <c r="CA38" s="28"/>
      <c r="CB38" s="28"/>
      <c r="CC38" s="28"/>
      <c r="CD38" s="28"/>
      <c r="CE38" s="28"/>
      <c r="CF38" s="104"/>
      <c r="CG38" s="85"/>
    </row>
    <row r="39" spans="1:85" ht="11.25" customHeight="1" x14ac:dyDescent="0.25">
      <c r="A39" s="45" t="s">
        <v>22</v>
      </c>
      <c r="B39" s="46">
        <f t="shared" si="25"/>
        <v>44898</v>
      </c>
      <c r="C39" s="28"/>
      <c r="D39" s="28"/>
      <c r="E39" s="28"/>
      <c r="F39" s="28"/>
      <c r="G39" s="28"/>
      <c r="H39" s="28"/>
      <c r="I39" s="28"/>
      <c r="J39" s="28"/>
      <c r="K39" s="28"/>
      <c r="L39" s="28"/>
      <c r="M39" s="28"/>
      <c r="N39" s="28"/>
      <c r="O39" s="28"/>
      <c r="P39" s="28"/>
      <c r="Q39" s="28"/>
      <c r="R39" s="28"/>
      <c r="S39" s="28"/>
      <c r="T39" s="151"/>
      <c r="U39" s="45" t="str">
        <f t="shared" si="19"/>
        <v>sab</v>
      </c>
      <c r="V39" s="46">
        <f t="shared" si="20"/>
        <v>44898</v>
      </c>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91"/>
      <c r="AW39" s="100" cm="1">
        <f t="array" ref="AW39">SUM(COUNTIFS(C39:S39,{"Aspettativa";"Ex-accordo";"Ferie";"Malattia";"Esame";"Formazione"}))</f>
        <v>0</v>
      </c>
      <c r="AX39" s="100" cm="1">
        <f t="array" ref="AX39">SUM(COUNTIFS(W39:AI39,{"Aspettativa";"Ex-accordo";"Ferie";"Malattia";"Esame";"Formazione"}))</f>
        <v>0</v>
      </c>
      <c r="AY39" s="100" cm="1">
        <f t="array" ref="AY39">SUM(COUNTIFS(AJ39:AS39,{"Aspettativa";"Ex-accordo";"Ferie";"Malattia";"Esame";"Formazione"}))</f>
        <v>0</v>
      </c>
      <c r="AZ39" s="23" t="str">
        <f t="shared" si="21"/>
        <v/>
      </c>
      <c r="BA39" s="100" cm="1">
        <f t="array" ref="BA39">SUM(COUNTIFS(C39:AU39,{"Aspettativa";"Ex-accordo";"Ferie";"Malattia";"Esame";"Formazione"}))</f>
        <v>0</v>
      </c>
      <c r="BB39" s="158" t="str">
        <f>IF(  TYPE(VLOOKUP($B39,Regole!$B$3:$C$49,2,0))=1,  VLOOKUP($B39,Regole!$B$3:$C$49,2,0),  IF(   TYPE(VLOOKUP(WEEKDAY($B39),Regole!$C$52:$D$58,2,0))=1,   IF(VLOOKUP(WEEKDAY($B39),Regole!$C$52:$D$58,2,0)&lt;&gt;0,   Regole!$H$13-VLOOKUP(WEEKDAY($B39),Regole!$C$52:$D$58,2,0),   " - "),  " - " )  )</f>
        <v xml:space="preserve"> - </v>
      </c>
      <c r="BC39" s="100">
        <f t="shared" si="22"/>
        <v>30</v>
      </c>
      <c r="BD39" s="207" cm="1">
        <f t="array" ref="BD39">SUM(COUNTIFS(C39:S39,{"Altro"}))</f>
        <v>0</v>
      </c>
      <c r="BE39" s="207" cm="1">
        <f t="array" ref="BE39">SUM(COUNTIFS(W39:AI39,{"Altro"}))</f>
        <v>0</v>
      </c>
      <c r="BF39" s="207" cm="1">
        <f t="array" ref="BF39">SUM(COUNTIFS(AJ39:AS39,{"Altro"}))</f>
        <v>0</v>
      </c>
      <c r="BG39" s="139" cm="1">
        <f t="array" ref="BG39">SUM(COUNTIFS(C39:S39,{"Ridotto Ex-Acc";"Ridotto Ferie";"Ridotto Maternità"}))</f>
        <v>0</v>
      </c>
      <c r="BH39" s="139" cm="1">
        <f t="array" ref="BH39">SUM(COUNTIFS(W39:AI39,{"Ridotto Ex-Acc";"Ridotto Ferie";"Ridotto Maternità"}))</f>
        <v>0</v>
      </c>
      <c r="BI39" s="139" cm="1">
        <f t="array" ref="BI39">SUM(COUNTIFS(AJ39:AS39,{"Ridotto Ex-Acc";"Ridotto Ferie";"Ridotto Maternità"}))</f>
        <v>0</v>
      </c>
      <c r="BJ39" s="139">
        <f>SUM(COUNTIFS(C39:AU39,{"Ridotto Ex-Acc";"Ridotto Ferie";"Ridotto Maternità"}))</f>
        <v>0</v>
      </c>
      <c r="BK39" s="19"/>
      <c r="BL39" s="91"/>
      <c r="BM39" s="28"/>
      <c r="BN39" s="28"/>
      <c r="BO39" s="28"/>
      <c r="BP39" s="28"/>
      <c r="BQ39" s="28"/>
      <c r="BR39" s="28"/>
      <c r="BS39" s="194"/>
      <c r="BT39" s="45" t="str">
        <f t="shared" si="23"/>
        <v>sab</v>
      </c>
      <c r="BU39" s="45">
        <f t="shared" si="24"/>
        <v>44898</v>
      </c>
      <c r="BV39" s="28"/>
      <c r="BW39" s="28"/>
      <c r="BX39" s="28"/>
      <c r="BY39" s="28"/>
      <c r="BZ39" s="28"/>
      <c r="CA39" s="28"/>
      <c r="CB39" s="28"/>
      <c r="CC39" s="28"/>
      <c r="CD39" s="28"/>
      <c r="CE39" s="28"/>
      <c r="CF39" s="104"/>
      <c r="CG39" s="85"/>
    </row>
    <row r="40" spans="1:85" ht="11.25" customHeight="1" x14ac:dyDescent="0.25">
      <c r="A40" s="26"/>
      <c r="B40" s="48">
        <f t="shared" si="25"/>
        <v>44899</v>
      </c>
      <c r="C40" s="119" t="s">
        <v>40</v>
      </c>
      <c r="D40" s="119" t="s">
        <v>40</v>
      </c>
      <c r="E40" s="119" t="s">
        <v>40</v>
      </c>
      <c r="F40" s="119" t="s">
        <v>40</v>
      </c>
      <c r="G40" s="119" t="s">
        <v>40</v>
      </c>
      <c r="H40" s="119" t="s">
        <v>40</v>
      </c>
      <c r="I40" s="119" t="s">
        <v>40</v>
      </c>
      <c r="J40" s="119" t="s">
        <v>40</v>
      </c>
      <c r="K40" s="119" t="s">
        <v>40</v>
      </c>
      <c r="L40" s="119" t="s">
        <v>40</v>
      </c>
      <c r="M40" s="119" t="s">
        <v>40</v>
      </c>
      <c r="N40" s="119" t="s">
        <v>40</v>
      </c>
      <c r="O40" s="119" t="s">
        <v>40</v>
      </c>
      <c r="P40" s="119" t="s">
        <v>40</v>
      </c>
      <c r="Q40" s="119" t="s">
        <v>40</v>
      </c>
      <c r="R40" s="119" t="s">
        <v>40</v>
      </c>
      <c r="S40" s="119" t="s">
        <v>40</v>
      </c>
      <c r="T40" s="152"/>
      <c r="U40" s="26" t="str">
        <f t="shared" si="19"/>
        <v/>
      </c>
      <c r="V40" s="48">
        <f t="shared" si="20"/>
        <v>44899</v>
      </c>
      <c r="W40" s="119" t="s">
        <v>40</v>
      </c>
      <c r="X40" s="119" t="s">
        <v>40</v>
      </c>
      <c r="Y40" s="120" t="s">
        <v>40</v>
      </c>
      <c r="Z40" s="119" t="s">
        <v>40</v>
      </c>
      <c r="AA40" s="119" t="s">
        <v>40</v>
      </c>
      <c r="AB40" s="119" t="s">
        <v>40</v>
      </c>
      <c r="AC40" s="119" t="s">
        <v>40</v>
      </c>
      <c r="AD40" s="119" t="s">
        <v>40</v>
      </c>
      <c r="AE40" s="119" t="s">
        <v>40</v>
      </c>
      <c r="AF40" s="119" t="s">
        <v>40</v>
      </c>
      <c r="AG40" s="119" t="s">
        <v>40</v>
      </c>
      <c r="AH40" s="119" t="s">
        <v>40</v>
      </c>
      <c r="AI40" s="119" t="s">
        <v>40</v>
      </c>
      <c r="AJ40" s="119" t="s">
        <v>40</v>
      </c>
      <c r="AK40" s="119" t="s">
        <v>40</v>
      </c>
      <c r="AL40" s="119" t="s">
        <v>40</v>
      </c>
      <c r="AM40" s="120" t="s">
        <v>40</v>
      </c>
      <c r="AN40" s="120" t="s">
        <v>40</v>
      </c>
      <c r="AO40" s="120" t="s">
        <v>40</v>
      </c>
      <c r="AP40" s="120" t="s">
        <v>40</v>
      </c>
      <c r="AQ40" s="120" t="s">
        <v>40</v>
      </c>
      <c r="AR40" s="119" t="s">
        <v>40</v>
      </c>
      <c r="AS40" s="119" t="s">
        <v>40</v>
      </c>
      <c r="AT40" s="119" t="s">
        <v>40</v>
      </c>
      <c r="AU40" s="119" t="s">
        <v>40</v>
      </c>
      <c r="AV40" s="91"/>
      <c r="AW40" s="194"/>
      <c r="AX40" s="194"/>
      <c r="AY40" s="194"/>
      <c r="AZ40" s="91"/>
      <c r="BA40" s="91"/>
      <c r="BB40" s="89"/>
      <c r="BC40" s="205"/>
      <c r="BD40" s="205"/>
      <c r="BE40" s="205"/>
      <c r="BF40" s="205"/>
      <c r="BG40" s="194"/>
      <c r="BH40" s="194"/>
      <c r="BI40" s="89"/>
      <c r="BJ40" s="89"/>
      <c r="BK40" s="96"/>
      <c r="BL40" s="91"/>
      <c r="BM40" s="120" t="s">
        <v>40</v>
      </c>
      <c r="BN40" s="120" t="s">
        <v>40</v>
      </c>
      <c r="BO40" s="120" t="s">
        <v>40</v>
      </c>
      <c r="BP40" s="120" t="s">
        <v>40</v>
      </c>
      <c r="BQ40" s="120" t="s">
        <v>40</v>
      </c>
      <c r="BR40" s="120" t="s">
        <v>40</v>
      </c>
      <c r="BS40" s="194"/>
      <c r="BT40" s="26" t="str">
        <f t="shared" si="23"/>
        <v/>
      </c>
      <c r="BU40" s="135">
        <f t="shared" si="24"/>
        <v>44899</v>
      </c>
      <c r="BV40" s="119" t="s">
        <v>40</v>
      </c>
      <c r="BW40" s="119" t="s">
        <v>40</v>
      </c>
      <c r="BX40" s="119" t="s">
        <v>40</v>
      </c>
      <c r="BY40" s="119" t="s">
        <v>40</v>
      </c>
      <c r="BZ40" s="119" t="s">
        <v>40</v>
      </c>
      <c r="CA40" s="119" t="s">
        <v>40</v>
      </c>
      <c r="CB40" s="119" t="s">
        <v>40</v>
      </c>
      <c r="CC40" s="121" t="s">
        <v>40</v>
      </c>
      <c r="CD40" s="121" t="s">
        <v>40</v>
      </c>
      <c r="CE40" s="121" t="s">
        <v>40</v>
      </c>
      <c r="CF40" s="96"/>
    </row>
    <row r="41" spans="1:85" s="91" customFormat="1" ht="11.25" hidden="1" customHeight="1" x14ac:dyDescent="0.25">
      <c r="T41" s="141"/>
      <c r="AN41" s="169"/>
      <c r="AO41" s="169"/>
      <c r="AP41" s="169"/>
      <c r="AQ41" s="169"/>
      <c r="AW41" s="98"/>
      <c r="AX41" s="98"/>
      <c r="AY41" s="194"/>
      <c r="AZ41" s="98"/>
      <c r="BC41" s="194"/>
      <c r="BD41" s="194"/>
      <c r="BE41" s="194"/>
      <c r="BF41" s="194"/>
      <c r="BG41" s="98"/>
      <c r="BH41" s="194"/>
      <c r="BI41" s="194"/>
      <c r="BK41" s="92"/>
      <c r="BM41" s="194"/>
      <c r="BN41" s="194"/>
      <c r="BO41" s="194"/>
      <c r="BP41" s="194"/>
      <c r="BQ41" s="194"/>
      <c r="BR41" s="194"/>
      <c r="BS41" s="194"/>
    </row>
    <row r="42" spans="1:85" s="91" customFormat="1" ht="11.25" hidden="1" customHeight="1" x14ac:dyDescent="0.25">
      <c r="T42" s="141"/>
      <c r="AN42" s="169"/>
      <c r="AO42" s="169"/>
      <c r="AP42" s="169"/>
      <c r="AQ42" s="169"/>
      <c r="AW42" s="94"/>
      <c r="AX42" s="94"/>
      <c r="AY42" s="88" t="str">
        <f>IF(   TYPE(VLOOKUP($B42,Regole!#REF!,2,0))=1,   VLOOKUP($B42,Regole!#REF!,2,0),   IF(    TYPE(VLOOKUP(WEEKDAY($B42),Regole!#REF!,2,0))=1,    IF(VLOOKUP(WEEKDAY($B42),Regole!#REF!,2,0)&lt;&gt;0, Regole!#REF!-VLOOKUP(WEEKDAY($B42),Regole!#REF!,2,0), ""),    ""   ) )</f>
        <v/>
      </c>
      <c r="AZ42" s="94"/>
      <c r="BA42" s="88" t="str">
        <f>IF(   TYPE(VLOOKUP($B42,Regole!#REF!,2,0))=1,   VLOOKUP($B42,Regole!#REF!,2,0),   IF(    TYPE(VLOOKUP(WEEKDAY($B42),Regole!#REF!,2,0))=1,    IF(VLOOKUP(WEEKDAY($B42),Regole!#REF!,2,0)&lt;&gt;0, Regole!#REF!-VLOOKUP(WEEKDAY($B42),Regole!#REF!,2,0), ""),    ""   ) )</f>
        <v/>
      </c>
      <c r="BB42" s="88"/>
      <c r="BC42" s="88"/>
      <c r="BD42" s="88"/>
      <c r="BE42" s="88"/>
      <c r="BF42" s="88"/>
      <c r="BG42" s="94"/>
      <c r="BH42" s="88" t="str">
        <f>IF(   TYPE(VLOOKUP($B42,Regole!#REF!,2,0))=1,   VLOOKUP($B42,Regole!#REF!,2,0),   IF(    TYPE(VLOOKUP(WEEKDAY($B42),Regole!#REF!,2,0))=1,    IF(VLOOKUP(WEEKDAY($B42),Regole!#REF!,2,0)&lt;&gt;0, Regole!#REF!-VLOOKUP(WEEKDAY($B42),Regole!#REF!,2,0), ""),    ""   ) )</f>
        <v/>
      </c>
      <c r="BI42" s="88"/>
      <c r="BJ42" s="88"/>
      <c r="BK42" s="97"/>
      <c r="BM42" s="194"/>
      <c r="BN42" s="194"/>
      <c r="BO42" s="194"/>
      <c r="BP42" s="194"/>
      <c r="BQ42" s="194"/>
      <c r="BR42" s="194"/>
      <c r="BS42" s="194"/>
    </row>
    <row r="43" spans="1:85" ht="11.25" hidden="1" customHeight="1" x14ac:dyDescent="0.25">
      <c r="A43" s="45" t="s">
        <v>17</v>
      </c>
      <c r="B43" s="46">
        <f>B40+1</f>
        <v>44900</v>
      </c>
      <c r="C43" s="28"/>
      <c r="D43" s="28"/>
      <c r="E43" s="28"/>
      <c r="F43" s="28"/>
      <c r="G43" s="28"/>
      <c r="H43" s="28"/>
      <c r="I43" s="28"/>
      <c r="J43" s="28"/>
      <c r="K43" s="28"/>
      <c r="L43" s="28"/>
      <c r="M43" s="28"/>
      <c r="N43" s="28"/>
      <c r="O43" s="28"/>
      <c r="P43" s="28"/>
      <c r="Q43" s="28"/>
      <c r="R43" s="28"/>
      <c r="S43" s="28"/>
      <c r="T43" s="151"/>
      <c r="U43" s="45" t="str">
        <f t="shared" ref="U43:U49" si="26">IF($A43&lt;&gt;"",$A43,"")</f>
        <v>lun</v>
      </c>
      <c r="V43" s="46">
        <f t="shared" ref="V43:V49" si="27">IF($B43&lt;&gt;"",$B43,"")</f>
        <v>44900</v>
      </c>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4"/>
      <c r="AW43" s="100" cm="1">
        <f t="array" ref="AW43">SUM(COUNTIFS(C43:S43,{"Aspettativa";"Ex-accordo";"Ferie";"Malattia";"Esame";"Formazione"}))</f>
        <v>0</v>
      </c>
      <c r="AX43" s="100" cm="1">
        <f t="array" ref="AX43">SUM(COUNTIFS(W43:AI43,{"Aspettativa";"Ex-accordo";"Ferie";"Malattia";"Esame";"Formazione"}))</f>
        <v>0</v>
      </c>
      <c r="AY43" s="100" cm="1">
        <f t="array" ref="AY43">SUM(COUNTIFS(AJ43:AS43,{"Aspettativa";"Ex-accordo";"Ferie";"Malattia";"Esame";"Formazione"}))</f>
        <v>0</v>
      </c>
      <c r="AZ43" s="23" t="str">
        <f t="shared" ref="AZ43:AZ48" si="28">IF(BA43&gt;$BJ$2-N(BB43),"!!!","")</f>
        <v/>
      </c>
      <c r="BA43" s="158" cm="1">
        <f t="array" ref="BA43">SUM(COUNTIFS(C43:AU43,{"Aspettativa";"Ex-accordo";"Ferie";"Malattia";"Esame";"Formazione"}))</f>
        <v>0</v>
      </c>
      <c r="BB43" s="158">
        <f>IF(  TYPE(VLOOKUP($B43,Regole!$B$3:$C$49,2,0))=1,  VLOOKUP($B43,Regole!$B$3:$C$49,2,0),  IF(   TYPE(VLOOKUP(WEEKDAY($B43),Regole!$C$52:$D$58,2,0))=1,   IF(VLOOKUP(WEEKDAY($B43),Regole!$C$52:$D$58,2,0)&lt;&gt;0,   Regole!$H$13-VLOOKUP(WEEKDAY($B43),Regole!$C$52:$D$58,2,0),   " - "),  " - " )  )</f>
        <v>28</v>
      </c>
      <c r="BC43" s="206"/>
      <c r="BD43" s="206"/>
      <c r="BE43" s="206"/>
      <c r="BF43" s="206"/>
      <c r="BG43" s="139" cm="1">
        <f t="array" ref="BG43">SUM(COUNTIFS(C43:S43,{"Ridotto Ex-Acc";"Ridotto Ferie";"Ridotto Maternità"}))</f>
        <v>0</v>
      </c>
      <c r="BH43" s="139" cm="1">
        <f t="array" ref="BH43">SUM(COUNTIFS(W43:AI43,{"Ridotto Ex-Acc";"Ridotto Ferie";"Ridotto Maternità"}))</f>
        <v>0</v>
      </c>
      <c r="BI43" s="139" cm="1">
        <f t="array" ref="BI43">SUM(COUNTIFS(AJ43:AS43,{"Ridotto Ex-Acc";"Ridotto Ferie";"Ridotto Maternità"}))</f>
        <v>0</v>
      </c>
      <c r="BJ43" s="142">
        <f>SUM(COUNTIFS(C43:AU43,{"Ridotto Ex-Acc";"Ridotto Ferie";"Ridotto Maternità"}))</f>
        <v>0</v>
      </c>
      <c r="BK43" s="19"/>
      <c r="BL43" s="91"/>
      <c r="BM43" s="28"/>
      <c r="BN43" s="28"/>
      <c r="BO43" s="28"/>
      <c r="BP43" s="28"/>
      <c r="BQ43" s="28"/>
      <c r="BR43" s="28"/>
      <c r="BS43" s="194"/>
      <c r="BT43" s="45" t="str">
        <f t="shared" ref="BT43:BT49" si="29">IF($A43&lt;&gt;"",$A43,"")</f>
        <v>lun</v>
      </c>
      <c r="BU43" s="45">
        <f t="shared" ref="BU43:BU49" si="30">IF($B43&lt;&gt;"",$B43,"")</f>
        <v>44900</v>
      </c>
      <c r="BV43" s="28"/>
      <c r="BW43" s="28"/>
      <c r="BX43" s="28"/>
      <c r="BY43" s="28"/>
      <c r="BZ43" s="28"/>
      <c r="CA43" s="28"/>
      <c r="CB43" s="28"/>
      <c r="CC43" s="7"/>
      <c r="CD43" s="7"/>
      <c r="CE43" s="7"/>
      <c r="CF43" s="6"/>
      <c r="CG43" s="85"/>
    </row>
    <row r="44" spans="1:85" ht="11.25" hidden="1" customHeight="1" x14ac:dyDescent="0.25">
      <c r="A44" s="45" t="s">
        <v>18</v>
      </c>
      <c r="B44" s="46">
        <f t="shared" ref="B44:B49" si="31">B43+1</f>
        <v>44901</v>
      </c>
      <c r="C44" s="28"/>
      <c r="D44" s="28"/>
      <c r="E44" s="28"/>
      <c r="F44" s="28"/>
      <c r="G44" s="28"/>
      <c r="H44" s="28"/>
      <c r="I44" s="28"/>
      <c r="J44" s="28"/>
      <c r="K44" s="28"/>
      <c r="L44" s="28"/>
      <c r="M44" s="28"/>
      <c r="N44" s="28"/>
      <c r="O44" s="28"/>
      <c r="P44" s="28"/>
      <c r="Q44" s="28"/>
      <c r="R44" s="28"/>
      <c r="S44" s="28"/>
      <c r="T44" s="151"/>
      <c r="U44" s="45" t="str">
        <f t="shared" si="26"/>
        <v>mar</v>
      </c>
      <c r="V44" s="46">
        <f t="shared" si="27"/>
        <v>44901</v>
      </c>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91"/>
      <c r="AW44" s="100" cm="1">
        <f t="array" ref="AW44">SUM(COUNTIFS(C44:S44,{"Aspettativa";"Ex-accordo";"Ferie";"Malattia";"Esame";"Formazione"}))</f>
        <v>0</v>
      </c>
      <c r="AX44" s="100" cm="1">
        <f t="array" ref="AX44">SUM(COUNTIFS(W44:AI44,{"Aspettativa";"Ex-accordo";"Ferie";"Malattia";"Esame";"Formazione"}))</f>
        <v>0</v>
      </c>
      <c r="AY44" s="100" cm="1">
        <f t="array" ref="AY44">SUM(COUNTIFS(AJ44:AS44,{"Aspettativa";"Ex-accordo";"Ferie";"Malattia";"Esame";"Formazione"}))</f>
        <v>0</v>
      </c>
      <c r="AZ44" s="95" t="str">
        <f t="shared" si="28"/>
        <v/>
      </c>
      <c r="BA44" s="102" cm="1">
        <f t="array" ref="BA44">SUM(COUNTIFS(C44:AU44,{"Aspettativa";"Ex-accordo";"Ferie";"Malattia";"Esame";"Formazione"}))</f>
        <v>0</v>
      </c>
      <c r="BB44" s="22">
        <f>IF(  TYPE(VLOOKUP($B44,Regole!$B$3:$C$49,2,0))=1,  VLOOKUP($B44,Regole!$B$3:$C$49,2,0),  IF(   TYPE(VLOOKUP(WEEKDAY($B44),Regole!$C$52:$D$58,2,0))=1,   IF(VLOOKUP(WEEKDAY($B44),Regole!$C$52:$D$58,2,0)&lt;&gt;0,   Regole!$H$13-VLOOKUP(WEEKDAY($B44),Regole!$C$52:$D$58,2,0),   " - "),  " - " )  )</f>
        <v>28</v>
      </c>
      <c r="BC44" s="206"/>
      <c r="BD44" s="206"/>
      <c r="BE44" s="206"/>
      <c r="BF44" s="206"/>
      <c r="BG44" s="139" cm="1">
        <f t="array" ref="BG44">SUM(COUNTIFS(C44:S44,{"Ridotto Ex-Acc";"Ridotto Ferie";"Ridotto Maternità"}))</f>
        <v>0</v>
      </c>
      <c r="BH44" s="139" cm="1">
        <f t="array" ref="BH44">SUM(COUNTIFS(W44:AI44,{"Ridotto Ex-Acc";"Ridotto Ferie";"Ridotto Maternità"}))</f>
        <v>0</v>
      </c>
      <c r="BI44" s="139" cm="1">
        <f t="array" ref="BI44">SUM(COUNTIFS(AJ44:AS44,{"Ridotto Ex-Acc";"Ridotto Ferie";"Ridotto Maternità"}))</f>
        <v>0</v>
      </c>
      <c r="BJ44" s="139">
        <f>SUM(COUNTIFS(C44:AU44,{"Ridotto Ex-Acc";"Ridotto Ferie";"Ridotto Maternità"}))</f>
        <v>0</v>
      </c>
      <c r="BK44" s="19"/>
      <c r="BL44" s="91"/>
      <c r="BM44" s="28"/>
      <c r="BN44" s="28"/>
      <c r="BO44" s="28"/>
      <c r="BP44" s="28"/>
      <c r="BQ44" s="28"/>
      <c r="BR44" s="28"/>
      <c r="BS44" s="194"/>
      <c r="BT44" s="45" t="str">
        <f t="shared" si="29"/>
        <v>mar</v>
      </c>
      <c r="BU44" s="45">
        <f t="shared" si="30"/>
        <v>44901</v>
      </c>
      <c r="BV44" s="28"/>
      <c r="BW44" s="28"/>
      <c r="BX44" s="28"/>
      <c r="BY44" s="28"/>
      <c r="BZ44" s="28"/>
      <c r="CA44" s="28"/>
      <c r="CB44" s="28"/>
      <c r="CC44" s="7"/>
      <c r="CD44" s="7"/>
      <c r="CE44" s="7"/>
      <c r="CF44" s="104"/>
      <c r="CG44" s="85"/>
    </row>
    <row r="45" spans="1:85" ht="11.25" hidden="1" customHeight="1" x14ac:dyDescent="0.25">
      <c r="A45" s="45" t="s">
        <v>19</v>
      </c>
      <c r="B45" s="46">
        <f t="shared" si="31"/>
        <v>44902</v>
      </c>
      <c r="C45" s="28"/>
      <c r="D45" s="28"/>
      <c r="E45" s="28"/>
      <c r="F45" s="28"/>
      <c r="G45" s="28"/>
      <c r="H45" s="28"/>
      <c r="I45" s="28"/>
      <c r="J45" s="28"/>
      <c r="K45" s="28"/>
      <c r="L45" s="28"/>
      <c r="M45" s="28"/>
      <c r="N45" s="28"/>
      <c r="O45" s="28"/>
      <c r="P45" s="28"/>
      <c r="Q45" s="28"/>
      <c r="R45" s="28"/>
      <c r="S45" s="28"/>
      <c r="T45" s="151"/>
      <c r="U45" s="45" t="str">
        <f t="shared" si="26"/>
        <v>mer</v>
      </c>
      <c r="V45" s="46">
        <f t="shared" si="27"/>
        <v>44902</v>
      </c>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91"/>
      <c r="AW45" s="100" cm="1">
        <f t="array" ref="AW45">SUM(COUNTIFS(C45:S45,{"Aspettativa";"Ex-accordo";"Ferie";"Malattia";"Esame";"Formazione"}))</f>
        <v>0</v>
      </c>
      <c r="AX45" s="100" cm="1">
        <f t="array" ref="AX45">SUM(COUNTIFS(W45:AI45,{"Aspettativa";"Ex-accordo";"Ferie";"Malattia";"Esame";"Formazione"}))</f>
        <v>0</v>
      </c>
      <c r="AY45" s="100" cm="1">
        <f t="array" ref="AY45">SUM(COUNTIFS(AJ45:AS45,{"Aspettativa";"Ex-accordo";"Ferie";"Malattia";"Esame";"Formazione"}))</f>
        <v>0</v>
      </c>
      <c r="AZ45" s="23" t="str">
        <f t="shared" si="28"/>
        <v/>
      </c>
      <c r="BA45" s="100" cm="1">
        <f t="array" ref="BA45">SUM(COUNTIFS(C45:AU45,{"Aspettativa";"Ex-accordo";"Ferie";"Malattia";"Esame";"Formazione"}))</f>
        <v>0</v>
      </c>
      <c r="BB45" s="158">
        <f>IF(  TYPE(VLOOKUP($B45,Regole!$B$3:$C$49,2,0))=1,  VLOOKUP($B45,Regole!$B$3:$C$49,2,0),  IF(   TYPE(VLOOKUP(WEEKDAY($B45),Regole!$C$52:$D$58,2,0))=1,   IF(VLOOKUP(WEEKDAY($B45),Regole!$C$52:$D$58,2,0)&lt;&gt;0,   Regole!$H$13-VLOOKUP(WEEKDAY($B45),Regole!$C$52:$D$58,2,0),   " - "),  " - " )  )</f>
        <v>28</v>
      </c>
      <c r="BC45" s="206"/>
      <c r="BD45" s="206"/>
      <c r="BE45" s="206"/>
      <c r="BF45" s="206"/>
      <c r="BG45" s="139" cm="1">
        <f t="array" ref="BG45">SUM(COUNTIFS(C45:S45,{"Ridotto Ex-Acc";"Ridotto Ferie";"Ridotto Maternità"}))</f>
        <v>0</v>
      </c>
      <c r="BH45" s="139" cm="1">
        <f t="array" ref="BH45">SUM(COUNTIFS(W45:AI45,{"Ridotto Ex-Acc";"Ridotto Ferie";"Ridotto Maternità"}))</f>
        <v>0</v>
      </c>
      <c r="BI45" s="139" cm="1">
        <f t="array" ref="BI45">SUM(COUNTIFS(AJ45:AS45,{"Ridotto Ex-Acc";"Ridotto Ferie";"Ridotto Maternità"}))</f>
        <v>0</v>
      </c>
      <c r="BJ45" s="139">
        <f>SUM(COUNTIFS(C45:AU45,{"Ridotto Ex-Acc";"Ridotto Ferie";"Ridotto Maternità"}))</f>
        <v>0</v>
      </c>
      <c r="BK45" s="19"/>
      <c r="BL45" s="91"/>
      <c r="BM45" s="28"/>
      <c r="BN45" s="28"/>
      <c r="BO45" s="28"/>
      <c r="BP45" s="28"/>
      <c r="BQ45" s="28"/>
      <c r="BR45" s="28"/>
      <c r="BS45" s="194"/>
      <c r="BT45" s="45" t="str">
        <f t="shared" si="29"/>
        <v>mer</v>
      </c>
      <c r="BU45" s="45">
        <f t="shared" si="30"/>
        <v>44902</v>
      </c>
      <c r="BV45" s="28"/>
      <c r="BW45" s="28"/>
      <c r="BX45" s="28"/>
      <c r="BY45" s="28"/>
      <c r="BZ45" s="28"/>
      <c r="CA45" s="28"/>
      <c r="CB45" s="28"/>
      <c r="CC45" s="7"/>
      <c r="CD45" s="7"/>
      <c r="CE45" s="7"/>
      <c r="CF45" s="104"/>
      <c r="CG45" s="85"/>
    </row>
    <row r="46" spans="1:85" ht="11.25" hidden="1" customHeight="1" x14ac:dyDescent="0.25">
      <c r="A46" s="45" t="s">
        <v>20</v>
      </c>
      <c r="B46" s="46">
        <f t="shared" si="31"/>
        <v>44903</v>
      </c>
      <c r="C46" s="28"/>
      <c r="D46" s="28"/>
      <c r="E46" s="28"/>
      <c r="F46" s="28"/>
      <c r="G46" s="28"/>
      <c r="H46" s="28"/>
      <c r="I46" s="28"/>
      <c r="J46" s="28"/>
      <c r="K46" s="28"/>
      <c r="L46" s="28"/>
      <c r="M46" s="28"/>
      <c r="N46" s="28"/>
      <c r="O46" s="28"/>
      <c r="P46" s="28"/>
      <c r="Q46" s="28"/>
      <c r="R46" s="28"/>
      <c r="S46" s="28"/>
      <c r="T46" s="151"/>
      <c r="U46" s="45" t="str">
        <f t="shared" si="26"/>
        <v>gio</v>
      </c>
      <c r="V46" s="46">
        <f t="shared" si="27"/>
        <v>44903</v>
      </c>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91"/>
      <c r="AW46" s="100" cm="1">
        <f t="array" ref="AW46">SUM(COUNTIFS(C46:S46,{"Aspettativa";"Ex-accordo";"Ferie";"Malattia";"Esame";"Formazione"}))</f>
        <v>0</v>
      </c>
      <c r="AX46" s="100" cm="1">
        <f t="array" ref="AX46">SUM(COUNTIFS(W46:AI46,{"Aspettativa";"Ex-accordo";"Ferie";"Malattia";"Esame";"Formazione"}))</f>
        <v>0</v>
      </c>
      <c r="AY46" s="100" cm="1">
        <f t="array" ref="AY46">SUM(COUNTIFS(AJ46:AS46,{"Aspettativa";"Ex-accordo";"Ferie";"Malattia";"Esame";"Formazione"}))</f>
        <v>0</v>
      </c>
      <c r="AZ46" s="23" t="str">
        <f t="shared" si="28"/>
        <v/>
      </c>
      <c r="BA46" s="100" cm="1">
        <f t="array" ref="BA46">SUM(COUNTIFS(C46:AU46,{"Aspettativa";"Ex-accordo";"Ferie";"Malattia";"Esame";"Formazione"}))</f>
        <v>0</v>
      </c>
      <c r="BB46" s="158">
        <f>IF(  TYPE(VLOOKUP($B46,Regole!$B$3:$C$49,2,0))=1,  VLOOKUP($B46,Regole!$B$3:$C$49,2,0),  IF(   TYPE(VLOOKUP(WEEKDAY($B46),Regole!$C$52:$D$58,2,0))=1,   IF(VLOOKUP(WEEKDAY($B46),Regole!$C$52:$D$58,2,0)&lt;&gt;0,   Regole!$H$13-VLOOKUP(WEEKDAY($B46),Regole!$C$52:$D$58,2,0),   " - "),  " - " )  )</f>
        <v>28</v>
      </c>
      <c r="BC46" s="206"/>
      <c r="BD46" s="206"/>
      <c r="BE46" s="206"/>
      <c r="BF46" s="206"/>
      <c r="BG46" s="139" cm="1">
        <f t="array" ref="BG46">SUM(COUNTIFS(C46:S46,{"Ridotto Ex-Acc";"Ridotto Ferie";"Ridotto Maternità"}))</f>
        <v>0</v>
      </c>
      <c r="BH46" s="139" cm="1">
        <f t="array" ref="BH46">SUM(COUNTIFS(W46:AI46,{"Ridotto Ex-Acc";"Ridotto Ferie";"Ridotto Maternità"}))</f>
        <v>0</v>
      </c>
      <c r="BI46" s="139" cm="1">
        <f t="array" ref="BI46">SUM(COUNTIFS(AJ46:AS46,{"Ridotto Ex-Acc";"Ridotto Ferie";"Ridotto Maternità"}))</f>
        <v>0</v>
      </c>
      <c r="BJ46" s="139">
        <f>SUM(COUNTIFS(C46:AU46,{"Ridotto Ex-Acc";"Ridotto Ferie";"Ridotto Maternità"}))</f>
        <v>0</v>
      </c>
      <c r="BK46" s="19"/>
      <c r="BL46" s="91"/>
      <c r="BM46" s="28"/>
      <c r="BN46" s="28"/>
      <c r="BO46" s="28"/>
      <c r="BP46" s="28"/>
      <c r="BQ46" s="28"/>
      <c r="BR46" s="28"/>
      <c r="BS46" s="194"/>
      <c r="BT46" s="45" t="str">
        <f t="shared" si="29"/>
        <v>gio</v>
      </c>
      <c r="BU46" s="45">
        <f t="shared" si="30"/>
        <v>44903</v>
      </c>
      <c r="BV46" s="28"/>
      <c r="BW46" s="28"/>
      <c r="BX46" s="28"/>
      <c r="BY46" s="28"/>
      <c r="BZ46" s="28"/>
      <c r="CA46" s="28"/>
      <c r="CB46" s="28"/>
      <c r="CC46" s="7"/>
      <c r="CD46" s="7"/>
      <c r="CE46" s="7"/>
      <c r="CF46" s="104"/>
      <c r="CG46" s="85"/>
    </row>
    <row r="47" spans="1:85" ht="11.25" hidden="1" customHeight="1" x14ac:dyDescent="0.25">
      <c r="A47" s="45" t="s">
        <v>21</v>
      </c>
      <c r="B47" s="46">
        <f t="shared" si="31"/>
        <v>44904</v>
      </c>
      <c r="C47" s="28"/>
      <c r="D47" s="28"/>
      <c r="E47" s="28"/>
      <c r="F47" s="28"/>
      <c r="G47" s="28"/>
      <c r="H47" s="28"/>
      <c r="I47" s="28"/>
      <c r="J47" s="28"/>
      <c r="K47" s="28"/>
      <c r="L47" s="28"/>
      <c r="M47" s="28"/>
      <c r="N47" s="28"/>
      <c r="O47" s="28"/>
      <c r="P47" s="28"/>
      <c r="Q47" s="28"/>
      <c r="R47" s="28"/>
      <c r="S47" s="28"/>
      <c r="T47" s="151"/>
      <c r="U47" s="45" t="str">
        <f t="shared" si="26"/>
        <v>ven</v>
      </c>
      <c r="V47" s="46">
        <f t="shared" si="27"/>
        <v>44904</v>
      </c>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91"/>
      <c r="AW47" s="100" cm="1">
        <f t="array" ref="AW47">SUM(COUNTIFS(C47:S47,{"Aspettativa";"Ex-accordo";"Ferie";"Malattia";"Esame";"Formazione"}))</f>
        <v>0</v>
      </c>
      <c r="AX47" s="100" cm="1">
        <f t="array" ref="AX47">SUM(COUNTIFS(W47:AI47,{"Aspettativa";"Ex-accordo";"Ferie";"Malattia";"Esame";"Formazione"}))</f>
        <v>0</v>
      </c>
      <c r="AY47" s="100" cm="1">
        <f t="array" ref="AY47">SUM(COUNTIFS(AJ47:AS47,{"Aspettativa";"Ex-accordo";"Ferie";"Malattia";"Esame";"Formazione"}))</f>
        <v>0</v>
      </c>
      <c r="AZ47" s="23" t="str">
        <f t="shared" si="28"/>
        <v/>
      </c>
      <c r="BA47" s="100" cm="1">
        <f t="array" ref="BA47">SUM(COUNTIFS(C47:AU47,{"Aspettativa";"Ex-accordo";"Ferie";"Malattia";"Esame";"Formazione"}))</f>
        <v>0</v>
      </c>
      <c r="BB47" s="158">
        <f>IF(  TYPE(VLOOKUP($B47,Regole!$B$3:$C$49,2,0))=1,  VLOOKUP($B47,Regole!$B$3:$C$49,2,0),  IF(   TYPE(VLOOKUP(WEEKDAY($B47),Regole!$C$52:$D$58,2,0))=1,   IF(VLOOKUP(WEEKDAY($B47),Regole!$C$52:$D$58,2,0)&lt;&gt;0,   Regole!$H$13-VLOOKUP(WEEKDAY($B47),Regole!$C$52:$D$58,2,0),   " - "),  " - " )  )</f>
        <v>28</v>
      </c>
      <c r="BC47" s="206"/>
      <c r="BD47" s="206"/>
      <c r="BE47" s="206"/>
      <c r="BF47" s="206"/>
      <c r="BG47" s="139" cm="1">
        <f t="array" ref="BG47">SUM(COUNTIFS(C47:S47,{"Ridotto Ex-Acc";"Ridotto Ferie";"Ridotto Maternità"}))</f>
        <v>0</v>
      </c>
      <c r="BH47" s="139" cm="1">
        <f t="array" ref="BH47">SUM(COUNTIFS(W47:AI47,{"Ridotto Ex-Acc";"Ridotto Ferie";"Ridotto Maternità"}))</f>
        <v>0</v>
      </c>
      <c r="BI47" s="139" cm="1">
        <f t="array" ref="BI47">SUM(COUNTIFS(AJ47:AS47,{"Ridotto Ex-Acc";"Ridotto Ferie";"Ridotto Maternità"}))</f>
        <v>0</v>
      </c>
      <c r="BJ47" s="139">
        <f>SUM(COUNTIFS(C47:AU47,{"Ridotto Ex-Acc";"Ridotto Ferie";"Ridotto Maternità"}))</f>
        <v>0</v>
      </c>
      <c r="BK47" s="19"/>
      <c r="BL47" s="91"/>
      <c r="BM47" s="28"/>
      <c r="BN47" s="28"/>
      <c r="BO47" s="28"/>
      <c r="BP47" s="28"/>
      <c r="BQ47" s="28"/>
      <c r="BR47" s="28"/>
      <c r="BS47" s="194"/>
      <c r="BT47" s="45" t="str">
        <f t="shared" si="29"/>
        <v>ven</v>
      </c>
      <c r="BU47" s="45">
        <f t="shared" si="30"/>
        <v>44904</v>
      </c>
      <c r="BV47" s="28"/>
      <c r="BW47" s="28"/>
      <c r="BX47" s="28"/>
      <c r="BY47" s="28"/>
      <c r="BZ47" s="28"/>
      <c r="CA47" s="28"/>
      <c r="CB47" s="28"/>
      <c r="CC47" s="7"/>
      <c r="CD47" s="7"/>
      <c r="CE47" s="7"/>
      <c r="CF47" s="104"/>
      <c r="CG47" s="85"/>
    </row>
    <row r="48" spans="1:85" ht="11.25" hidden="1" customHeight="1" x14ac:dyDescent="0.25">
      <c r="A48" s="45" t="s">
        <v>22</v>
      </c>
      <c r="B48" s="46">
        <f t="shared" si="31"/>
        <v>44905</v>
      </c>
      <c r="C48" s="28"/>
      <c r="D48" s="28"/>
      <c r="E48" s="28"/>
      <c r="F48" s="28"/>
      <c r="G48" s="28"/>
      <c r="H48" s="28"/>
      <c r="I48" s="28"/>
      <c r="J48" s="28"/>
      <c r="K48" s="28"/>
      <c r="L48" s="28"/>
      <c r="M48" s="28"/>
      <c r="N48" s="28"/>
      <c r="O48" s="28"/>
      <c r="P48" s="28"/>
      <c r="Q48" s="28"/>
      <c r="R48" s="28"/>
      <c r="S48" s="28"/>
      <c r="T48" s="151"/>
      <c r="U48" s="45" t="str">
        <f t="shared" si="26"/>
        <v>sab</v>
      </c>
      <c r="V48" s="46">
        <f t="shared" si="27"/>
        <v>44905</v>
      </c>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91"/>
      <c r="AW48" s="100" cm="1">
        <f t="array" ref="AW48">SUM(COUNTIFS(C48:S48,{"Aspettativa";"Ex-accordo";"Ferie";"Malattia";"Esame";"Formazione"}))</f>
        <v>0</v>
      </c>
      <c r="AX48" s="100" cm="1">
        <f t="array" ref="AX48">SUM(COUNTIFS(W48:AI48,{"Aspettativa";"Ex-accordo";"Ferie";"Malattia";"Esame";"Formazione"}))</f>
        <v>0</v>
      </c>
      <c r="AY48" s="100" cm="1">
        <f t="array" ref="AY48">SUM(COUNTIFS(AJ48:AS48,{"Aspettativa";"Ex-accordo";"Ferie";"Malattia";"Esame";"Formazione"}))</f>
        <v>0</v>
      </c>
      <c r="AZ48" s="23" t="str">
        <f t="shared" si="28"/>
        <v/>
      </c>
      <c r="BA48" s="100" cm="1">
        <f t="array" ref="BA48">SUM(COUNTIFS(C48:AU48,{"Aspettativa";"Ex-accordo";"Ferie";"Malattia";"Esame";"Formazione"}))</f>
        <v>0</v>
      </c>
      <c r="BB48" s="158" t="str">
        <f>IF(  TYPE(VLOOKUP($B48,Regole!$B$3:$C$49,2,0))=1,  VLOOKUP($B48,Regole!$B$3:$C$49,2,0),  IF(   TYPE(VLOOKUP(WEEKDAY($B48),Regole!$C$52:$D$58,2,0))=1,   IF(VLOOKUP(WEEKDAY($B48),Regole!$C$52:$D$58,2,0)&lt;&gt;0,   Regole!$H$13-VLOOKUP(WEEKDAY($B48),Regole!$C$52:$D$58,2,0),   " - "),  " - " )  )</f>
        <v xml:space="preserve"> - </v>
      </c>
      <c r="BC48" s="206"/>
      <c r="BD48" s="206"/>
      <c r="BE48" s="206"/>
      <c r="BF48" s="206"/>
      <c r="BG48" s="139" cm="1">
        <f t="array" ref="BG48">SUM(COUNTIFS(C48:S48,{"Ridotto Ex-Acc";"Ridotto Ferie";"Ridotto Maternità"}))</f>
        <v>0</v>
      </c>
      <c r="BH48" s="139" cm="1">
        <f t="array" ref="BH48">SUM(COUNTIFS(W48:AI48,{"Ridotto Ex-Acc";"Ridotto Ferie";"Ridotto Maternità"}))</f>
        <v>0</v>
      </c>
      <c r="BI48" s="139" cm="1">
        <f t="array" ref="BI48">SUM(COUNTIFS(AJ48:AS48,{"Ridotto Ex-Acc";"Ridotto Ferie";"Ridotto Maternità"}))</f>
        <v>0</v>
      </c>
      <c r="BJ48" s="139">
        <f>SUM(COUNTIFS(C48:AU48,{"Ridotto Ex-Acc";"Ridotto Ferie";"Ridotto Maternità"}))</f>
        <v>0</v>
      </c>
      <c r="BK48" s="19"/>
      <c r="BL48" s="91"/>
      <c r="BM48" s="28"/>
      <c r="BN48" s="28"/>
      <c r="BO48" s="28"/>
      <c r="BP48" s="28"/>
      <c r="BQ48" s="28"/>
      <c r="BR48" s="28"/>
      <c r="BS48" s="194"/>
      <c r="BT48" s="45" t="str">
        <f t="shared" si="29"/>
        <v>sab</v>
      </c>
      <c r="BU48" s="45">
        <f t="shared" si="30"/>
        <v>44905</v>
      </c>
      <c r="BV48" s="28"/>
      <c r="BW48" s="28"/>
      <c r="BX48" s="28"/>
      <c r="BY48" s="28"/>
      <c r="BZ48" s="28"/>
      <c r="CA48" s="28"/>
      <c r="CB48" s="28"/>
      <c r="CC48" s="7"/>
      <c r="CD48" s="7"/>
      <c r="CE48" s="7"/>
      <c r="CF48" s="104"/>
      <c r="CG48" s="85"/>
    </row>
    <row r="49" spans="1:85" ht="11.25" hidden="1" customHeight="1" x14ac:dyDescent="0.25">
      <c r="A49" s="26"/>
      <c r="B49" s="48">
        <f t="shared" si="31"/>
        <v>44906</v>
      </c>
      <c r="C49" s="119" t="s">
        <v>40</v>
      </c>
      <c r="D49" s="119" t="s">
        <v>40</v>
      </c>
      <c r="E49" s="119" t="s">
        <v>40</v>
      </c>
      <c r="F49" s="119" t="s">
        <v>40</v>
      </c>
      <c r="G49" s="119" t="s">
        <v>40</v>
      </c>
      <c r="H49" s="119" t="s">
        <v>40</v>
      </c>
      <c r="I49" s="119" t="s">
        <v>40</v>
      </c>
      <c r="J49" s="119" t="s">
        <v>40</v>
      </c>
      <c r="K49" s="119" t="s">
        <v>40</v>
      </c>
      <c r="L49" s="119" t="s">
        <v>40</v>
      </c>
      <c r="M49" s="119" t="s">
        <v>40</v>
      </c>
      <c r="N49" s="119" t="s">
        <v>40</v>
      </c>
      <c r="O49" s="119" t="s">
        <v>40</v>
      </c>
      <c r="P49" s="119" t="s">
        <v>40</v>
      </c>
      <c r="Q49" s="119" t="s">
        <v>40</v>
      </c>
      <c r="R49" s="119" t="s">
        <v>40</v>
      </c>
      <c r="S49" s="119" t="s">
        <v>40</v>
      </c>
      <c r="T49" s="152"/>
      <c r="U49" s="26" t="str">
        <f t="shared" si="26"/>
        <v/>
      </c>
      <c r="V49" s="48">
        <f t="shared" si="27"/>
        <v>44906</v>
      </c>
      <c r="W49" s="119" t="s">
        <v>40</v>
      </c>
      <c r="X49" s="119" t="s">
        <v>40</v>
      </c>
      <c r="Y49" s="120" t="s">
        <v>40</v>
      </c>
      <c r="Z49" s="119" t="s">
        <v>40</v>
      </c>
      <c r="AA49" s="119" t="s">
        <v>40</v>
      </c>
      <c r="AB49" s="119" t="s">
        <v>40</v>
      </c>
      <c r="AC49" s="119" t="s">
        <v>40</v>
      </c>
      <c r="AD49" s="119" t="s">
        <v>40</v>
      </c>
      <c r="AE49" s="119" t="s">
        <v>40</v>
      </c>
      <c r="AF49" s="119" t="s">
        <v>40</v>
      </c>
      <c r="AG49" s="119" t="s">
        <v>40</v>
      </c>
      <c r="AH49" s="119" t="s">
        <v>40</v>
      </c>
      <c r="AI49" s="119" t="s">
        <v>40</v>
      </c>
      <c r="AJ49" s="119" t="s">
        <v>40</v>
      </c>
      <c r="AK49" s="119" t="s">
        <v>40</v>
      </c>
      <c r="AL49" s="119" t="s">
        <v>40</v>
      </c>
      <c r="AM49" s="120" t="s">
        <v>40</v>
      </c>
      <c r="AN49" s="120" t="s">
        <v>40</v>
      </c>
      <c r="AO49" s="120" t="s">
        <v>40</v>
      </c>
      <c r="AP49" s="120" t="s">
        <v>40</v>
      </c>
      <c r="AQ49" s="120" t="s">
        <v>40</v>
      </c>
      <c r="AR49" s="119" t="s">
        <v>40</v>
      </c>
      <c r="AS49" s="119" t="s">
        <v>40</v>
      </c>
      <c r="AT49" s="119" t="s">
        <v>40</v>
      </c>
      <c r="AU49" s="119" t="s">
        <v>40</v>
      </c>
      <c r="AV49" s="91"/>
      <c r="AW49" s="194"/>
      <c r="AX49" s="194"/>
      <c r="AY49" s="194"/>
      <c r="AZ49" s="91"/>
      <c r="BA49" s="91"/>
      <c r="BB49" s="89"/>
      <c r="BC49" s="89"/>
      <c r="BD49" s="89"/>
      <c r="BE49" s="89"/>
      <c r="BF49" s="89"/>
      <c r="BG49" s="89"/>
      <c r="BH49" s="89"/>
      <c r="BI49" s="89"/>
      <c r="BJ49" s="89"/>
      <c r="BK49" s="96"/>
      <c r="BL49" s="91"/>
      <c r="BM49" s="120" t="s">
        <v>40</v>
      </c>
      <c r="BN49" s="120" t="s">
        <v>40</v>
      </c>
      <c r="BO49" s="120" t="s">
        <v>40</v>
      </c>
      <c r="BP49" s="120" t="s">
        <v>40</v>
      </c>
      <c r="BQ49" s="120" t="s">
        <v>40</v>
      </c>
      <c r="BR49" s="120" t="s">
        <v>40</v>
      </c>
      <c r="BS49" s="194"/>
      <c r="BT49" s="26" t="str">
        <f t="shared" si="29"/>
        <v/>
      </c>
      <c r="BU49" s="135">
        <f t="shared" si="30"/>
        <v>44906</v>
      </c>
      <c r="BV49" s="43" t="s">
        <v>40</v>
      </c>
      <c r="BW49" s="43" t="s">
        <v>40</v>
      </c>
      <c r="BX49" s="30" t="s">
        <v>40</v>
      </c>
      <c r="BY49" s="30" t="s">
        <v>40</v>
      </c>
      <c r="BZ49" s="30" t="s">
        <v>40</v>
      </c>
      <c r="CA49" s="30" t="s">
        <v>40</v>
      </c>
      <c r="CB49" s="30" t="s">
        <v>40</v>
      </c>
      <c r="CC49" s="30" t="s">
        <v>40</v>
      </c>
      <c r="CD49" s="30" t="s">
        <v>40</v>
      </c>
      <c r="CE49" s="30" t="s">
        <v>40</v>
      </c>
      <c r="CF49" s="96"/>
    </row>
    <row r="50" spans="1:85" s="101" customFormat="1" x14ac:dyDescent="0.25">
      <c r="A50" s="329" t="s">
        <v>41</v>
      </c>
      <c r="B50" s="329"/>
      <c r="C50" s="32" t="s">
        <v>42</v>
      </c>
      <c r="D50" s="32" t="s">
        <v>42</v>
      </c>
      <c r="E50" s="32" t="s">
        <v>42</v>
      </c>
      <c r="F50" s="32" t="s">
        <v>42</v>
      </c>
      <c r="G50" s="32" t="s">
        <v>42</v>
      </c>
      <c r="H50" s="32" t="s">
        <v>42</v>
      </c>
      <c r="I50" s="32" t="s">
        <v>42</v>
      </c>
      <c r="J50" s="32" t="s">
        <v>42</v>
      </c>
      <c r="K50" s="32" t="s">
        <v>42</v>
      </c>
      <c r="L50" s="32" t="s">
        <v>42</v>
      </c>
      <c r="M50" s="32" t="s">
        <v>42</v>
      </c>
      <c r="N50" s="32" t="s">
        <v>42</v>
      </c>
      <c r="O50" s="32" t="s">
        <v>42</v>
      </c>
      <c r="P50" s="32" t="s">
        <v>42</v>
      </c>
      <c r="Q50" s="32" t="s">
        <v>42</v>
      </c>
      <c r="R50" s="32" t="s">
        <v>42</v>
      </c>
      <c r="S50" s="32" t="s">
        <v>42</v>
      </c>
      <c r="T50" s="91"/>
      <c r="U50" s="91"/>
      <c r="V50" s="91"/>
      <c r="W50" s="32" t="s">
        <v>42</v>
      </c>
      <c r="X50" s="32" t="s">
        <v>42</v>
      </c>
      <c r="Y50" s="32" t="s">
        <v>42</v>
      </c>
      <c r="Z50" s="32" t="s">
        <v>42</v>
      </c>
      <c r="AA50" s="32" t="s">
        <v>42</v>
      </c>
      <c r="AB50" s="32" t="s">
        <v>42</v>
      </c>
      <c r="AC50" s="32" t="s">
        <v>42</v>
      </c>
      <c r="AD50" s="32" t="s">
        <v>42</v>
      </c>
      <c r="AE50" s="32" t="s">
        <v>42</v>
      </c>
      <c r="AF50" s="32" t="s">
        <v>42</v>
      </c>
      <c r="AG50" s="32" t="s">
        <v>42</v>
      </c>
      <c r="AH50" s="32" t="s">
        <v>42</v>
      </c>
      <c r="AI50" s="32" t="s">
        <v>42</v>
      </c>
      <c r="AJ50" s="32" t="s">
        <v>42</v>
      </c>
      <c r="AK50" s="32" t="s">
        <v>42</v>
      </c>
      <c r="AL50" s="32" t="s">
        <v>42</v>
      </c>
      <c r="AM50" s="32" t="s">
        <v>42</v>
      </c>
      <c r="AN50" s="32" t="s">
        <v>42</v>
      </c>
      <c r="AO50" s="32" t="s">
        <v>42</v>
      </c>
      <c r="AP50" s="32" t="s">
        <v>42</v>
      </c>
      <c r="AQ50" s="32" t="s">
        <v>42</v>
      </c>
      <c r="AR50" s="32" t="s">
        <v>42</v>
      </c>
      <c r="AS50" s="32" t="s">
        <v>42</v>
      </c>
      <c r="AT50" s="32" t="s">
        <v>42</v>
      </c>
      <c r="AU50" s="32" t="s">
        <v>42</v>
      </c>
      <c r="AV50" s="91"/>
      <c r="AW50" s="194"/>
      <c r="AX50" s="194"/>
      <c r="AY50" s="194"/>
      <c r="AZ50" s="91"/>
      <c r="BA50" s="91"/>
      <c r="BB50" s="91"/>
      <c r="BC50" s="194"/>
      <c r="BD50" s="194"/>
      <c r="BE50" s="194"/>
      <c r="BF50" s="194"/>
      <c r="BG50" s="194"/>
      <c r="BH50" s="194"/>
      <c r="BI50" s="194"/>
      <c r="BJ50" s="91"/>
      <c r="BK50" s="91"/>
      <c r="BL50" s="91"/>
      <c r="BM50" s="32" t="s">
        <v>42</v>
      </c>
      <c r="BN50" s="32" t="s">
        <v>42</v>
      </c>
      <c r="BO50" s="32" t="s">
        <v>42</v>
      </c>
      <c r="BP50" s="32" t="s">
        <v>42</v>
      </c>
      <c r="BQ50" s="32" t="s">
        <v>42</v>
      </c>
      <c r="BR50" s="32" t="s">
        <v>42</v>
      </c>
      <c r="BS50" s="194"/>
      <c r="BT50" s="91"/>
      <c r="BU50" s="91"/>
      <c r="BV50" s="32" t="s">
        <v>42</v>
      </c>
      <c r="BW50" s="32" t="s">
        <v>42</v>
      </c>
      <c r="BX50" s="32" t="s">
        <v>42</v>
      </c>
      <c r="BY50" s="32" t="s">
        <v>42</v>
      </c>
      <c r="BZ50" s="32" t="s">
        <v>42</v>
      </c>
      <c r="CA50" s="32" t="s">
        <v>42</v>
      </c>
      <c r="CB50" s="32" t="s">
        <v>42</v>
      </c>
      <c r="CC50" s="32" t="s">
        <v>42</v>
      </c>
      <c r="CD50" s="32" t="s">
        <v>42</v>
      </c>
      <c r="CE50" s="32" t="s">
        <v>42</v>
      </c>
      <c r="CF50" s="91"/>
      <c r="CG50" s="91"/>
    </row>
    <row r="51" spans="1:85" ht="11.25" customHeight="1" x14ac:dyDescent="0.25">
      <c r="A51" s="316" t="s">
        <v>213</v>
      </c>
      <c r="B51" s="316"/>
      <c r="C51" s="136" t="str">
        <f>IF(COUNTIF(C7:C49,"*Aspettativa*")=0,"",COUNTIF(C7:C49,"*Aspettativa*"))</f>
        <v/>
      </c>
      <c r="D51" s="136" t="str">
        <f>IF(COUNTIF(D7:D49,"*Aspettativa*")=0,"",COUNTIF(D7:D49,"*Aspettativa*"))</f>
        <v/>
      </c>
      <c r="E51" s="136" t="str">
        <f t="shared" ref="E51:S51" si="32">IF(COUNTIF(E7:E49,"*Aspettativa*")=0,"",COUNTIF(E7:E49,"*Aspettativa*"))</f>
        <v/>
      </c>
      <c r="F51" s="136" t="str">
        <f t="shared" si="32"/>
        <v/>
      </c>
      <c r="G51" s="136" t="str">
        <f t="shared" si="32"/>
        <v/>
      </c>
      <c r="H51" s="136" t="str">
        <f t="shared" si="32"/>
        <v/>
      </c>
      <c r="I51" s="136" t="str">
        <f t="shared" si="32"/>
        <v/>
      </c>
      <c r="J51" s="136" t="str">
        <f t="shared" si="32"/>
        <v/>
      </c>
      <c r="K51" s="136" t="str">
        <f t="shared" si="32"/>
        <v/>
      </c>
      <c r="L51" s="136" t="str">
        <f t="shared" si="32"/>
        <v/>
      </c>
      <c r="M51" s="136" t="str">
        <f t="shared" si="32"/>
        <v/>
      </c>
      <c r="N51" s="136" t="str">
        <f t="shared" si="32"/>
        <v/>
      </c>
      <c r="O51" s="136" t="str">
        <f t="shared" si="32"/>
        <v/>
      </c>
      <c r="P51" s="136" t="str">
        <f t="shared" si="32"/>
        <v/>
      </c>
      <c r="Q51" s="136" t="str">
        <f t="shared" si="32"/>
        <v/>
      </c>
      <c r="R51" s="136" t="str">
        <f t="shared" si="32"/>
        <v/>
      </c>
      <c r="S51" s="136" t="str">
        <f t="shared" si="32"/>
        <v/>
      </c>
      <c r="T51" s="91"/>
      <c r="U51" s="316" t="s">
        <v>213</v>
      </c>
      <c r="V51" s="316"/>
      <c r="W51" s="136" t="str">
        <f t="shared" ref="W51:AU51" si="33">IF(COUNTIF(W7:W49,"*Aspettativa*")=0,"",COUNTIF(W7:W49,"*Aspettativa*"))</f>
        <v/>
      </c>
      <c r="X51" s="136" t="str">
        <f t="shared" si="33"/>
        <v/>
      </c>
      <c r="Y51" s="136" t="str">
        <f>IF(COUNTIF(Y7:Y49,"*Aspettativa*")=0,"",COUNTIF(Y7:Y49,"*Aspettativa*"))</f>
        <v/>
      </c>
      <c r="Z51" s="136" t="str">
        <f>IF(COUNTIF(Z7:Z49,"*Aspettativa*")=0,"",COUNTIF(Z7:Z49,"*Aspettativa*"))</f>
        <v/>
      </c>
      <c r="AA51" s="136" t="str">
        <f>IF(COUNTIF(AA7:AA49,"*Aspettativa*")=0,"",COUNTIF(AA7:AA49,"*Aspettativa*"))</f>
        <v/>
      </c>
      <c r="AB51" s="136" t="str">
        <f>IF(COUNTIF(AB7:AB49,"*Aspettativa*")=0,"",COUNTIF(AB7:AB49,"*Aspettativa*"))</f>
        <v/>
      </c>
      <c r="AC51" s="136" t="str">
        <f t="shared" si="33"/>
        <v/>
      </c>
      <c r="AD51" s="136" t="str">
        <f t="shared" si="33"/>
        <v/>
      </c>
      <c r="AE51" s="136" t="str">
        <f t="shared" si="33"/>
        <v/>
      </c>
      <c r="AF51" s="136" t="str">
        <f t="shared" si="33"/>
        <v/>
      </c>
      <c r="AG51" s="136" t="str">
        <f t="shared" si="33"/>
        <v/>
      </c>
      <c r="AH51" s="136" t="str">
        <f t="shared" si="33"/>
        <v/>
      </c>
      <c r="AI51" s="136" t="str">
        <f t="shared" si="33"/>
        <v/>
      </c>
      <c r="AJ51" s="136" t="str">
        <f t="shared" si="33"/>
        <v/>
      </c>
      <c r="AK51" s="136" t="str">
        <f t="shared" si="33"/>
        <v/>
      </c>
      <c r="AL51" s="136" t="str">
        <f t="shared" si="33"/>
        <v/>
      </c>
      <c r="AM51" s="136" t="str">
        <f t="shared" si="33"/>
        <v/>
      </c>
      <c r="AN51" s="136" t="str">
        <f>IF(COUNTIF(AN7:AN49,"*Aspettativa*")=0,"",COUNTIF(AN7:AN49,"*Aspettativa*"))</f>
        <v/>
      </c>
      <c r="AO51" s="136" t="str">
        <f>IF(COUNTIF(AO7:AO49,"*Aspettativa*")=0,"",COUNTIF(AO7:AO49,"*Aspettativa*"))</f>
        <v/>
      </c>
      <c r="AP51" s="136" t="str">
        <f>IF(COUNTIF(AP7:AP49,"*Aspettativa*")=0,"",COUNTIF(AP7:AP49,"*Aspettativa*"))</f>
        <v/>
      </c>
      <c r="AQ51" s="136" t="str">
        <f>IF(COUNTIF(AQ7:AQ49,"*Aspettativa*")=0,"",COUNTIF(AQ7:AQ49,"*Aspettativa*"))</f>
        <v/>
      </c>
      <c r="AR51" s="136" t="str">
        <f t="shared" si="33"/>
        <v/>
      </c>
      <c r="AS51" s="136" t="str">
        <f t="shared" si="33"/>
        <v/>
      </c>
      <c r="AT51" s="136" t="str">
        <f t="shared" si="33"/>
        <v/>
      </c>
      <c r="AU51" s="136" t="str">
        <f t="shared" si="33"/>
        <v/>
      </c>
      <c r="AV51" s="91"/>
      <c r="AW51" s="194"/>
      <c r="AX51" s="194"/>
      <c r="AY51" s="194"/>
      <c r="AZ51" s="91"/>
      <c r="BA51" s="91"/>
      <c r="BB51" s="91"/>
      <c r="BC51" s="194"/>
      <c r="BD51" s="194"/>
      <c r="BE51" s="194"/>
      <c r="BF51" s="194"/>
      <c r="BG51" s="194"/>
      <c r="BH51" s="194"/>
      <c r="BI51" s="194"/>
      <c r="BJ51" s="141"/>
      <c r="BK51" s="91"/>
      <c r="BL51" s="91"/>
      <c r="BM51" s="136" t="str">
        <f t="shared" ref="BM51:BR51" si="34">IF(COUNTIF(BM7:BM49,"*Aspettativa*")=0,"",COUNTIF(BM7:BM49,"*Aspettativa*"))</f>
        <v/>
      </c>
      <c r="BN51" s="136" t="str">
        <f t="shared" si="34"/>
        <v/>
      </c>
      <c r="BO51" s="136" t="str">
        <f t="shared" si="34"/>
        <v/>
      </c>
      <c r="BP51" s="136" t="str">
        <f t="shared" si="34"/>
        <v/>
      </c>
      <c r="BQ51" s="136" t="str">
        <f t="shared" si="34"/>
        <v/>
      </c>
      <c r="BR51" s="136" t="str">
        <f t="shared" si="34"/>
        <v/>
      </c>
      <c r="BS51" s="194"/>
      <c r="BT51" s="316" t="s">
        <v>213</v>
      </c>
      <c r="BU51" s="316"/>
      <c r="BV51" s="136" t="str">
        <f t="shared" ref="BV51:CD51" si="35">IF(COUNTIF(BV7:BV49,"*Aspettativa*")=0,"",COUNTIF(BV7:BV49,"*Aspettativa*"))</f>
        <v/>
      </c>
      <c r="BW51" s="136" t="str">
        <f t="shared" si="35"/>
        <v/>
      </c>
      <c r="BX51" s="136" t="str">
        <f t="shared" si="35"/>
        <v/>
      </c>
      <c r="BY51" s="136" t="str">
        <f t="shared" si="35"/>
        <v/>
      </c>
      <c r="BZ51" s="136" t="str">
        <f t="shared" si="35"/>
        <v/>
      </c>
      <c r="CA51" s="136" t="str">
        <f t="shared" si="35"/>
        <v/>
      </c>
      <c r="CB51" s="136" t="str">
        <f t="shared" si="35"/>
        <v/>
      </c>
      <c r="CC51" s="136" t="str">
        <f t="shared" si="35"/>
        <v/>
      </c>
      <c r="CD51" s="136" t="str">
        <f t="shared" si="35"/>
        <v/>
      </c>
      <c r="CE51" s="136"/>
      <c r="CF51" s="91"/>
    </row>
    <row r="52" spans="1:85" ht="11.25" customHeight="1" x14ac:dyDescent="0.25">
      <c r="A52" s="317" t="s">
        <v>214</v>
      </c>
      <c r="B52" s="317"/>
      <c r="C52" s="137" t="str">
        <f>IF(COUNTIF(C7:C49,"*Ex-accordo*")=0,"",COUNTIF(C7:C49,"*Ex-accordo*"))</f>
        <v/>
      </c>
      <c r="D52" s="137" t="str">
        <f>IF(COUNTIF(D7:D49,"*Ex-accordo*")=0,"",COUNTIF(D7:D49,"*Ex-accordo*"))</f>
        <v/>
      </c>
      <c r="E52" s="137" t="str">
        <f t="shared" ref="E52:S52" si="36">IF(COUNTIF(E7:E49,"*Ex-accordo*")=0,"",COUNTIF(E7:E49,"*Ex-accordo*"))</f>
        <v/>
      </c>
      <c r="F52" s="137" t="str">
        <f t="shared" si="36"/>
        <v/>
      </c>
      <c r="G52" s="137" t="str">
        <f t="shared" si="36"/>
        <v/>
      </c>
      <c r="H52" s="137" t="str">
        <f t="shared" si="36"/>
        <v/>
      </c>
      <c r="I52" s="137" t="str">
        <f t="shared" si="36"/>
        <v/>
      </c>
      <c r="J52" s="137" t="str">
        <f t="shared" si="36"/>
        <v/>
      </c>
      <c r="K52" s="137" t="str">
        <f t="shared" si="36"/>
        <v/>
      </c>
      <c r="L52" s="137" t="str">
        <f t="shared" si="36"/>
        <v/>
      </c>
      <c r="M52" s="137" t="str">
        <f t="shared" si="36"/>
        <v/>
      </c>
      <c r="N52" s="137" t="str">
        <f t="shared" si="36"/>
        <v/>
      </c>
      <c r="O52" s="137" t="str">
        <f t="shared" si="36"/>
        <v/>
      </c>
      <c r="P52" s="137" t="str">
        <f t="shared" si="36"/>
        <v/>
      </c>
      <c r="Q52" s="137" t="str">
        <f t="shared" si="36"/>
        <v/>
      </c>
      <c r="R52" s="137" t="str">
        <f t="shared" si="36"/>
        <v/>
      </c>
      <c r="S52" s="137" t="str">
        <f t="shared" si="36"/>
        <v/>
      </c>
      <c r="T52" s="91"/>
      <c r="U52" s="317" t="s">
        <v>214</v>
      </c>
      <c r="V52" s="317"/>
      <c r="W52" s="137" t="str">
        <f t="shared" ref="W52:AU52" si="37">IF(COUNTIF(W7:W49,"*Ex-accordo*")=0,"",COUNTIF(W7:W49,"*Ex-accordo*"))</f>
        <v/>
      </c>
      <c r="X52" s="137" t="str">
        <f t="shared" si="37"/>
        <v/>
      </c>
      <c r="Y52" s="137" t="str">
        <f>IF(COUNTIF(Y7:Y49,"*Ex-accordo*")=0,"",COUNTIF(Y7:Y49,"*Ex-accordo*"))</f>
        <v/>
      </c>
      <c r="Z52" s="137" t="str">
        <f>IF(COUNTIF(Z7:Z49,"*Ex-accordo*")=0,"",COUNTIF(Z7:Z49,"*Ex-accordo*"))</f>
        <v/>
      </c>
      <c r="AA52" s="137" t="str">
        <f>IF(COUNTIF(AA7:AA49,"*Ex-accordo*")=0,"",COUNTIF(AA7:AA49,"*Ex-accordo*"))</f>
        <v/>
      </c>
      <c r="AB52" s="137" t="str">
        <f>IF(COUNTIF(AB7:AB49,"*Ex-accordo*")=0,"",COUNTIF(AB7:AB49,"*Ex-accordo*"))</f>
        <v/>
      </c>
      <c r="AC52" s="137" t="str">
        <f t="shared" si="37"/>
        <v/>
      </c>
      <c r="AD52" s="137" t="str">
        <f t="shared" si="37"/>
        <v/>
      </c>
      <c r="AE52" s="137" t="str">
        <f t="shared" si="37"/>
        <v/>
      </c>
      <c r="AF52" s="137" t="str">
        <f t="shared" si="37"/>
        <v/>
      </c>
      <c r="AG52" s="137" t="str">
        <f t="shared" si="37"/>
        <v/>
      </c>
      <c r="AH52" s="137" t="str">
        <f t="shared" si="37"/>
        <v/>
      </c>
      <c r="AI52" s="137" t="str">
        <f t="shared" si="37"/>
        <v/>
      </c>
      <c r="AJ52" s="137" t="str">
        <f t="shared" si="37"/>
        <v/>
      </c>
      <c r="AK52" s="137" t="str">
        <f t="shared" si="37"/>
        <v/>
      </c>
      <c r="AL52" s="137" t="str">
        <f t="shared" si="37"/>
        <v/>
      </c>
      <c r="AM52" s="137" t="str">
        <f t="shared" si="37"/>
        <v/>
      </c>
      <c r="AN52" s="137" t="str">
        <f>IF(COUNTIF(AN7:AN49,"*Ex-accordo*")=0,"",COUNTIF(AN7:AN49,"*Ex-accordo*"))</f>
        <v/>
      </c>
      <c r="AO52" s="137" t="str">
        <f>IF(COUNTIF(AO7:AO49,"*Ex-accordo*")=0,"",COUNTIF(AO7:AO49,"*Ex-accordo*"))</f>
        <v/>
      </c>
      <c r="AP52" s="137" t="str">
        <f>IF(COUNTIF(AP7:AP49,"*Ex-accordo*")=0,"",COUNTIF(AP7:AP49,"*Ex-accordo*"))</f>
        <v/>
      </c>
      <c r="AQ52" s="137" t="str">
        <f>IF(COUNTIF(AQ7:AQ49,"*Ex-accordo*")=0,"",COUNTIF(AQ7:AQ49,"*Ex-accordo*"))</f>
        <v/>
      </c>
      <c r="AR52" s="137" t="str">
        <f t="shared" si="37"/>
        <v/>
      </c>
      <c r="AS52" s="137" t="str">
        <f t="shared" si="37"/>
        <v/>
      </c>
      <c r="AT52" s="137" t="str">
        <f t="shared" si="37"/>
        <v/>
      </c>
      <c r="AU52" s="137" t="str">
        <f t="shared" si="37"/>
        <v/>
      </c>
      <c r="AV52" s="91"/>
      <c r="AW52" s="194"/>
      <c r="AX52" s="194"/>
      <c r="AY52" s="194"/>
      <c r="AZ52" s="91"/>
      <c r="BA52" s="91"/>
      <c r="BB52" s="91"/>
      <c r="BC52" s="194"/>
      <c r="BD52" s="194"/>
      <c r="BE52" s="194"/>
      <c r="BF52" s="194"/>
      <c r="BG52" s="194"/>
      <c r="BH52" s="194"/>
      <c r="BI52" s="194"/>
      <c r="BJ52" s="141"/>
      <c r="BK52" s="91"/>
      <c r="BL52" s="91"/>
      <c r="BM52" s="137" t="str">
        <f t="shared" ref="BM52:BR52" si="38">IF(COUNTIF(BM7:BM49,"*Ex-accordo*")=0,"",COUNTIF(BM7:BM49,"*Ex-accordo*"))</f>
        <v/>
      </c>
      <c r="BN52" s="137" t="str">
        <f t="shared" si="38"/>
        <v/>
      </c>
      <c r="BO52" s="137" t="str">
        <f t="shared" si="38"/>
        <v/>
      </c>
      <c r="BP52" s="137" t="str">
        <f t="shared" si="38"/>
        <v/>
      </c>
      <c r="BQ52" s="137" t="str">
        <f t="shared" si="38"/>
        <v/>
      </c>
      <c r="BR52" s="137" t="str">
        <f t="shared" si="38"/>
        <v/>
      </c>
      <c r="BS52" s="194"/>
      <c r="BT52" s="317" t="s">
        <v>214</v>
      </c>
      <c r="BU52" s="317"/>
      <c r="BV52" s="137" t="str">
        <f t="shared" ref="BV52:CD52" si="39">IF(COUNTIF(BV7:BV49,"*Ex-accordo*")=0,"",COUNTIF(BV7:BV49,"*Ex-accordo*"))</f>
        <v/>
      </c>
      <c r="BW52" s="137" t="str">
        <f t="shared" si="39"/>
        <v/>
      </c>
      <c r="BX52" s="137" t="str">
        <f t="shared" si="39"/>
        <v/>
      </c>
      <c r="BY52" s="137" t="str">
        <f t="shared" si="39"/>
        <v/>
      </c>
      <c r="BZ52" s="137" t="str">
        <f t="shared" si="39"/>
        <v/>
      </c>
      <c r="CA52" s="137" t="str">
        <f t="shared" si="39"/>
        <v/>
      </c>
      <c r="CB52" s="137" t="str">
        <f t="shared" si="39"/>
        <v/>
      </c>
      <c r="CC52" s="137" t="str">
        <f t="shared" si="39"/>
        <v/>
      </c>
      <c r="CD52" s="137" t="str">
        <f t="shared" si="39"/>
        <v/>
      </c>
      <c r="CE52" s="137"/>
      <c r="CF52" s="91"/>
    </row>
    <row r="53" spans="1:85" ht="11.25" customHeight="1" x14ac:dyDescent="0.25">
      <c r="A53" s="316" t="s">
        <v>215</v>
      </c>
      <c r="B53" s="316"/>
      <c r="C53" s="136" t="str">
        <f>IF(COUNTIF(C7:C49,"Ferie*")=0,"",COUNTIF(C7:C49,"Ferie*"))</f>
        <v/>
      </c>
      <c r="D53" s="136" t="str">
        <f>IF(COUNTIF(D7:D49,"Ferie*")=0,"",COUNTIF(D7:D49,"Ferie*"))</f>
        <v/>
      </c>
      <c r="E53" s="136" t="str">
        <f t="shared" ref="E53:S53" si="40">IF(COUNTIF(E7:E49,"Ferie*")=0,"",COUNTIF(E7:E49,"Ferie*"))</f>
        <v/>
      </c>
      <c r="F53" s="136" t="str">
        <f t="shared" si="40"/>
        <v/>
      </c>
      <c r="G53" s="136" t="str">
        <f t="shared" si="40"/>
        <v/>
      </c>
      <c r="H53" s="136" t="str">
        <f t="shared" si="40"/>
        <v/>
      </c>
      <c r="I53" s="136" t="str">
        <f t="shared" si="40"/>
        <v/>
      </c>
      <c r="J53" s="136" t="str">
        <f t="shared" si="40"/>
        <v/>
      </c>
      <c r="K53" s="136" t="str">
        <f t="shared" si="40"/>
        <v/>
      </c>
      <c r="L53" s="136" t="str">
        <f t="shared" si="40"/>
        <v/>
      </c>
      <c r="M53" s="136" t="str">
        <f t="shared" si="40"/>
        <v/>
      </c>
      <c r="N53" s="136" t="str">
        <f t="shared" si="40"/>
        <v/>
      </c>
      <c r="O53" s="136" t="str">
        <f t="shared" si="40"/>
        <v/>
      </c>
      <c r="P53" s="136" t="str">
        <f t="shared" si="40"/>
        <v/>
      </c>
      <c r="Q53" s="136" t="str">
        <f t="shared" si="40"/>
        <v/>
      </c>
      <c r="R53" s="136" t="str">
        <f t="shared" si="40"/>
        <v/>
      </c>
      <c r="S53" s="136" t="str">
        <f t="shared" si="40"/>
        <v/>
      </c>
      <c r="T53" s="91"/>
      <c r="U53" s="316" t="s">
        <v>215</v>
      </c>
      <c r="V53" s="316"/>
      <c r="W53" s="136" t="str">
        <f t="shared" ref="W53:AU53" si="41">IF(COUNTIF(W7:W49,"Ferie*")=0,"",COUNTIF(W7:W49,"Ferie*"))</f>
        <v/>
      </c>
      <c r="X53" s="136" t="str">
        <f t="shared" si="41"/>
        <v/>
      </c>
      <c r="Y53" s="136" t="str">
        <f>IF(COUNTIF(Y7:Y49,"Ferie*")=0,"",COUNTIF(Y7:Y49,"Ferie*"))</f>
        <v/>
      </c>
      <c r="Z53" s="136" t="str">
        <f>IF(COUNTIF(Z7:Z49,"Ferie*")=0,"",COUNTIF(Z7:Z49,"Ferie*"))</f>
        <v/>
      </c>
      <c r="AA53" s="136" t="str">
        <f>IF(COUNTIF(AA7:AA49,"Ferie*")=0,"",COUNTIF(AA7:AA49,"Ferie*"))</f>
        <v/>
      </c>
      <c r="AB53" s="136" t="str">
        <f>IF(COUNTIF(AB7:AB49,"Ferie*")=0,"",COUNTIF(AB7:AB49,"Ferie*"))</f>
        <v/>
      </c>
      <c r="AC53" s="136" t="str">
        <f t="shared" si="41"/>
        <v/>
      </c>
      <c r="AD53" s="136" t="str">
        <f t="shared" si="41"/>
        <v/>
      </c>
      <c r="AE53" s="136" t="str">
        <f t="shared" si="41"/>
        <v/>
      </c>
      <c r="AF53" s="136" t="str">
        <f t="shared" si="41"/>
        <v/>
      </c>
      <c r="AG53" s="136" t="str">
        <f t="shared" si="41"/>
        <v/>
      </c>
      <c r="AH53" s="136" t="str">
        <f t="shared" si="41"/>
        <v/>
      </c>
      <c r="AI53" s="136" t="str">
        <f t="shared" si="41"/>
        <v/>
      </c>
      <c r="AJ53" s="136" t="str">
        <f t="shared" si="41"/>
        <v/>
      </c>
      <c r="AK53" s="136" t="str">
        <f t="shared" si="41"/>
        <v/>
      </c>
      <c r="AL53" s="136" t="str">
        <f t="shared" si="41"/>
        <v/>
      </c>
      <c r="AM53" s="136" t="str">
        <f t="shared" si="41"/>
        <v/>
      </c>
      <c r="AN53" s="136" t="str">
        <f>IF(COUNTIF(AN7:AN49,"Ferie*")=0,"",COUNTIF(AN7:AN49,"Ferie*"))</f>
        <v/>
      </c>
      <c r="AO53" s="136" t="str">
        <f>IF(COUNTIF(AO7:AO49,"Ferie*")=0,"",COUNTIF(AO7:AO49,"Ferie*"))</f>
        <v/>
      </c>
      <c r="AP53" s="136" t="str">
        <f>IF(COUNTIF(AP7:AP49,"Ferie*")=0,"",COUNTIF(AP7:AP49,"Ferie*"))</f>
        <v/>
      </c>
      <c r="AQ53" s="136" t="str">
        <f>IF(COUNTIF(AQ7:AQ49,"Ferie*")=0,"",COUNTIF(AQ7:AQ49,"Ferie*"))</f>
        <v/>
      </c>
      <c r="AR53" s="136" t="str">
        <f t="shared" si="41"/>
        <v/>
      </c>
      <c r="AS53" s="136" t="str">
        <f t="shared" si="41"/>
        <v/>
      </c>
      <c r="AT53" s="136" t="str">
        <f t="shared" si="41"/>
        <v/>
      </c>
      <c r="AU53" s="136" t="str">
        <f t="shared" si="41"/>
        <v/>
      </c>
      <c r="AV53" s="91"/>
      <c r="AW53" s="194"/>
      <c r="AX53" s="194"/>
      <c r="AY53" s="194"/>
      <c r="AZ53" s="91"/>
      <c r="BA53" s="91"/>
      <c r="BB53" s="91"/>
      <c r="BC53" s="194"/>
      <c r="BD53" s="194"/>
      <c r="BE53" s="194"/>
      <c r="BF53" s="194"/>
      <c r="BG53" s="194"/>
      <c r="BH53" s="194"/>
      <c r="BI53" s="194"/>
      <c r="BJ53" s="138"/>
      <c r="BK53" s="91"/>
      <c r="BL53" s="91"/>
      <c r="BM53" s="136" t="str">
        <f t="shared" ref="BM53:BR53" si="42">IF(COUNTIF(BM7:BM49,"Ferie*")=0,"",COUNTIF(BM7:BM49,"Ferie*"))</f>
        <v/>
      </c>
      <c r="BN53" s="136" t="str">
        <f t="shared" si="42"/>
        <v/>
      </c>
      <c r="BO53" s="136" t="str">
        <f t="shared" si="42"/>
        <v/>
      </c>
      <c r="BP53" s="136" t="str">
        <f t="shared" si="42"/>
        <v/>
      </c>
      <c r="BQ53" s="136" t="str">
        <f t="shared" si="42"/>
        <v/>
      </c>
      <c r="BR53" s="136" t="str">
        <f t="shared" si="42"/>
        <v/>
      </c>
      <c r="BS53" s="194"/>
      <c r="BT53" s="316" t="s">
        <v>215</v>
      </c>
      <c r="BU53" s="316"/>
      <c r="BV53" s="136" t="str">
        <f t="shared" ref="BV53:CD53" si="43">IF(COUNTIF(BV7:BV49,"Ferie*")=0,"",COUNTIF(BV7:BV49,"Ferie*"))</f>
        <v/>
      </c>
      <c r="BW53" s="136" t="str">
        <f t="shared" si="43"/>
        <v/>
      </c>
      <c r="BX53" s="136" t="str">
        <f t="shared" si="43"/>
        <v/>
      </c>
      <c r="BY53" s="136" t="str">
        <f t="shared" si="43"/>
        <v/>
      </c>
      <c r="BZ53" s="136" t="str">
        <f t="shared" si="43"/>
        <v/>
      </c>
      <c r="CA53" s="136" t="str">
        <f t="shared" si="43"/>
        <v/>
      </c>
      <c r="CB53" s="136" t="str">
        <f t="shared" si="43"/>
        <v/>
      </c>
      <c r="CC53" s="136" t="str">
        <f t="shared" si="43"/>
        <v/>
      </c>
      <c r="CD53" s="136" t="str">
        <f t="shared" si="43"/>
        <v/>
      </c>
      <c r="CE53" s="136"/>
      <c r="CF53" s="91"/>
    </row>
    <row r="54" spans="1:85" ht="11.25" customHeight="1" x14ac:dyDescent="0.25">
      <c r="A54" s="317" t="s">
        <v>216</v>
      </c>
      <c r="B54" s="317"/>
      <c r="C54" s="137" t="str">
        <f>IF(COUNTIF(C7:C49,"*Ridotto Ex-Acc*")=0,"",COUNTIF(C7:C49,"*Ridotto Ex-Acc*"))</f>
        <v/>
      </c>
      <c r="D54" s="137" t="str">
        <f>IF(COUNTIF(D7:D49,"*Ridotto Ex-Acc*")=0,"",COUNTIF(D7:D49,"*Ridotto Ex-Acc*"))</f>
        <v/>
      </c>
      <c r="E54" s="137" t="str">
        <f t="shared" ref="E54:S54" si="44">IF(COUNTIF(E7:E49,"*Ridotto Ex-Acc*")=0,"",COUNTIF(E7:E49,"*Ridotto Ex-Acc*"))</f>
        <v/>
      </c>
      <c r="F54" s="137" t="str">
        <f t="shared" si="44"/>
        <v/>
      </c>
      <c r="G54" s="137" t="str">
        <f t="shared" si="44"/>
        <v/>
      </c>
      <c r="H54" s="137" t="str">
        <f t="shared" si="44"/>
        <v/>
      </c>
      <c r="I54" s="137" t="str">
        <f t="shared" si="44"/>
        <v/>
      </c>
      <c r="J54" s="137" t="str">
        <f t="shared" si="44"/>
        <v/>
      </c>
      <c r="K54" s="137" t="str">
        <f t="shared" si="44"/>
        <v/>
      </c>
      <c r="L54" s="137" t="str">
        <f t="shared" si="44"/>
        <v/>
      </c>
      <c r="M54" s="137" t="str">
        <f t="shared" si="44"/>
        <v/>
      </c>
      <c r="N54" s="137" t="str">
        <f t="shared" si="44"/>
        <v/>
      </c>
      <c r="O54" s="137" t="str">
        <f t="shared" si="44"/>
        <v/>
      </c>
      <c r="P54" s="137" t="str">
        <f t="shared" si="44"/>
        <v/>
      </c>
      <c r="Q54" s="137" t="str">
        <f t="shared" si="44"/>
        <v/>
      </c>
      <c r="R54" s="137" t="str">
        <f t="shared" si="44"/>
        <v/>
      </c>
      <c r="S54" s="137" t="str">
        <f t="shared" si="44"/>
        <v/>
      </c>
      <c r="T54" s="91"/>
      <c r="U54" s="317" t="s">
        <v>216</v>
      </c>
      <c r="V54" s="317"/>
      <c r="W54" s="137" t="str">
        <f t="shared" ref="W54:AU54" si="45">IF(COUNTIF(W7:W49,"*Ridotto Ex-Acc*")=0,"",COUNTIF(W7:W49,"*Ridotto Ex-Acc*"))</f>
        <v/>
      </c>
      <c r="X54" s="137" t="str">
        <f t="shared" si="45"/>
        <v/>
      </c>
      <c r="Y54" s="137" t="str">
        <f>IF(COUNTIF(Y7:Y49,"*Ridotto Ex-Acc*")=0,"",COUNTIF(Y7:Y49,"*Ridotto Ex-Acc*"))</f>
        <v/>
      </c>
      <c r="Z54" s="137" t="str">
        <f>IF(COUNTIF(Z7:Z49,"*Ridotto Ex-Acc*")=0,"",COUNTIF(Z7:Z49,"*Ridotto Ex-Acc*"))</f>
        <v/>
      </c>
      <c r="AA54" s="137" t="str">
        <f>IF(COUNTIF(AA7:AA49,"*Ridotto Ex-Acc*")=0,"",COUNTIF(AA7:AA49,"*Ridotto Ex-Acc*"))</f>
        <v/>
      </c>
      <c r="AB54" s="137" t="str">
        <f>IF(COUNTIF(AB7:AB49,"*Ridotto Ex-Acc*")=0,"",COUNTIF(AB7:AB49,"*Ridotto Ex-Acc*"))</f>
        <v/>
      </c>
      <c r="AC54" s="137" t="str">
        <f t="shared" si="45"/>
        <v/>
      </c>
      <c r="AD54" s="137" t="str">
        <f t="shared" si="45"/>
        <v/>
      </c>
      <c r="AE54" s="137" t="str">
        <f t="shared" si="45"/>
        <v/>
      </c>
      <c r="AF54" s="137" t="str">
        <f t="shared" si="45"/>
        <v/>
      </c>
      <c r="AG54" s="137" t="str">
        <f t="shared" si="45"/>
        <v/>
      </c>
      <c r="AH54" s="137" t="str">
        <f t="shared" si="45"/>
        <v/>
      </c>
      <c r="AI54" s="137" t="str">
        <f t="shared" si="45"/>
        <v/>
      </c>
      <c r="AJ54" s="137" t="str">
        <f t="shared" si="45"/>
        <v/>
      </c>
      <c r="AK54" s="137" t="str">
        <f t="shared" si="45"/>
        <v/>
      </c>
      <c r="AL54" s="137" t="str">
        <f t="shared" si="45"/>
        <v/>
      </c>
      <c r="AM54" s="137" t="str">
        <f t="shared" si="45"/>
        <v/>
      </c>
      <c r="AN54" s="137" t="str">
        <f>IF(COUNTIF(AN7:AN49,"*Ridotto Ex-Acc*")=0,"",COUNTIF(AN7:AN49,"*Ridotto Ex-Acc*"))</f>
        <v/>
      </c>
      <c r="AO54" s="137" t="str">
        <f>IF(COUNTIF(AO7:AO49,"*Ridotto Ex-Acc*")=0,"",COUNTIF(AO7:AO49,"*Ridotto Ex-Acc*"))</f>
        <v/>
      </c>
      <c r="AP54" s="137" t="str">
        <f>IF(COUNTIF(AP7:AP49,"*Ridotto Ex-Acc*")=0,"",COUNTIF(AP7:AP49,"*Ridotto Ex-Acc*"))</f>
        <v/>
      </c>
      <c r="AQ54" s="137" t="str">
        <f>IF(COUNTIF(AQ7:AQ49,"*Ridotto Ex-Acc*")=0,"",COUNTIF(AQ7:AQ49,"*Ridotto Ex-Acc*"))</f>
        <v/>
      </c>
      <c r="AR54" s="137" t="str">
        <f t="shared" si="45"/>
        <v/>
      </c>
      <c r="AS54" s="137" t="str">
        <f t="shared" si="45"/>
        <v/>
      </c>
      <c r="AT54" s="137" t="str">
        <f t="shared" si="45"/>
        <v/>
      </c>
      <c r="AU54" s="137" t="str">
        <f t="shared" si="45"/>
        <v/>
      </c>
      <c r="AV54" s="91"/>
      <c r="AW54" s="194"/>
      <c r="AX54" s="194"/>
      <c r="AY54" s="194"/>
      <c r="AZ54" s="91"/>
      <c r="BA54" s="91"/>
      <c r="BB54" s="91"/>
      <c r="BC54" s="194"/>
      <c r="BD54" s="194"/>
      <c r="BE54" s="194"/>
      <c r="BF54" s="194"/>
      <c r="BG54" s="194"/>
      <c r="BH54" s="194"/>
      <c r="BI54" s="194"/>
      <c r="BJ54" s="141"/>
      <c r="BK54" s="91"/>
      <c r="BL54" s="91"/>
      <c r="BM54" s="137" t="str">
        <f t="shared" ref="BM54:BR54" si="46">IF(COUNTIF(BM7:BM49,"*Ridotto Ex-Acc*")=0,"",COUNTIF(BM7:BM49,"*Ridotto Ex-Acc*"))</f>
        <v/>
      </c>
      <c r="BN54" s="137" t="str">
        <f t="shared" si="46"/>
        <v/>
      </c>
      <c r="BO54" s="137" t="str">
        <f t="shared" si="46"/>
        <v/>
      </c>
      <c r="BP54" s="137" t="str">
        <f t="shared" si="46"/>
        <v/>
      </c>
      <c r="BQ54" s="137" t="str">
        <f t="shared" si="46"/>
        <v/>
      </c>
      <c r="BR54" s="137" t="str">
        <f t="shared" si="46"/>
        <v/>
      </c>
      <c r="BS54" s="194"/>
      <c r="BT54" s="317" t="s">
        <v>216</v>
      </c>
      <c r="BU54" s="317"/>
      <c r="BV54" s="137" t="str">
        <f t="shared" ref="BV54:CD54" si="47">IF(COUNTIF(BV7:BV49,"*Ridotto Ex-Acc*")=0,"",COUNTIF(BV7:BV49,"*Ridotto Ex-Acc*"))</f>
        <v/>
      </c>
      <c r="BW54" s="137" t="str">
        <f t="shared" si="47"/>
        <v/>
      </c>
      <c r="BX54" s="137" t="str">
        <f t="shared" si="47"/>
        <v/>
      </c>
      <c r="BY54" s="137" t="str">
        <f t="shared" si="47"/>
        <v/>
      </c>
      <c r="BZ54" s="137" t="str">
        <f t="shared" si="47"/>
        <v/>
      </c>
      <c r="CA54" s="137" t="str">
        <f t="shared" si="47"/>
        <v/>
      </c>
      <c r="CB54" s="137" t="str">
        <f t="shared" si="47"/>
        <v/>
      </c>
      <c r="CC54" s="137" t="str">
        <f t="shared" si="47"/>
        <v/>
      </c>
      <c r="CD54" s="137" t="str">
        <f t="shared" si="47"/>
        <v/>
      </c>
      <c r="CE54" s="137"/>
      <c r="CF54" s="91"/>
    </row>
    <row r="55" spans="1:85" ht="11.25" customHeight="1" x14ac:dyDescent="0.25">
      <c r="A55" s="316" t="s">
        <v>217</v>
      </c>
      <c r="B55" s="316"/>
      <c r="C55" s="136" t="str">
        <f>IF(COUNTIF(C7:C49,"*Ridotto Ferie*")=0,"",COUNTIF(C7:C49,"*Ridotto Ferie*"))</f>
        <v/>
      </c>
      <c r="D55" s="136" t="str">
        <f>IF(COUNTIF(D7:D49,"*Ridotto Ferie*")=0,"",COUNTIF(D7:D49,"*Ridotto Ferie*"))</f>
        <v/>
      </c>
      <c r="E55" s="136" t="str">
        <f t="shared" ref="E55:S55" si="48">IF(COUNTIF(E7:E49,"*Ridotto Ferie*")=0,"",COUNTIF(E7:E49,"*Ridotto Ferie*"))</f>
        <v/>
      </c>
      <c r="F55" s="136" t="str">
        <f t="shared" si="48"/>
        <v/>
      </c>
      <c r="G55" s="136" t="str">
        <f t="shared" si="48"/>
        <v/>
      </c>
      <c r="H55" s="136" t="str">
        <f t="shared" si="48"/>
        <v/>
      </c>
      <c r="I55" s="136" t="str">
        <f t="shared" si="48"/>
        <v/>
      </c>
      <c r="J55" s="136" t="str">
        <f t="shared" si="48"/>
        <v/>
      </c>
      <c r="K55" s="136" t="str">
        <f t="shared" si="48"/>
        <v/>
      </c>
      <c r="L55" s="136" t="str">
        <f t="shared" si="48"/>
        <v/>
      </c>
      <c r="M55" s="136" t="str">
        <f t="shared" si="48"/>
        <v/>
      </c>
      <c r="N55" s="136" t="str">
        <f t="shared" si="48"/>
        <v/>
      </c>
      <c r="O55" s="136" t="str">
        <f t="shared" si="48"/>
        <v/>
      </c>
      <c r="P55" s="136" t="str">
        <f t="shared" si="48"/>
        <v/>
      </c>
      <c r="Q55" s="136" t="str">
        <f t="shared" si="48"/>
        <v/>
      </c>
      <c r="R55" s="136" t="str">
        <f t="shared" si="48"/>
        <v/>
      </c>
      <c r="S55" s="136" t="str">
        <f t="shared" si="48"/>
        <v/>
      </c>
      <c r="T55" s="91"/>
      <c r="U55" s="316" t="s">
        <v>217</v>
      </c>
      <c r="V55" s="316"/>
      <c r="W55" s="136" t="str">
        <f t="shared" ref="W55:AU55" si="49">IF(COUNTIF(W7:W49,"*Ridotto Ferie*")=0,"",COUNTIF(W7:W49,"*Ridotto Ferie*"))</f>
        <v/>
      </c>
      <c r="X55" s="136" t="str">
        <f t="shared" si="49"/>
        <v/>
      </c>
      <c r="Y55" s="136" t="str">
        <f>IF(COUNTIF(Y7:Y49,"*Ridotto Ferie*")=0,"",COUNTIF(Y7:Y49,"*Ridotto Ferie*"))</f>
        <v/>
      </c>
      <c r="Z55" s="136" t="str">
        <f>IF(COUNTIF(Z7:Z49,"*Ridotto Ferie*")=0,"",COUNTIF(Z7:Z49,"*Ridotto Ferie*"))</f>
        <v/>
      </c>
      <c r="AA55" s="136" t="str">
        <f>IF(COUNTIF(AA7:AA49,"*Ridotto Ferie*")=0,"",COUNTIF(AA7:AA49,"*Ridotto Ferie*"))</f>
        <v/>
      </c>
      <c r="AB55" s="136" t="str">
        <f>IF(COUNTIF(AB7:AB49,"*Ridotto Ferie*")=0,"",COUNTIF(AB7:AB49,"*Ridotto Ferie*"))</f>
        <v/>
      </c>
      <c r="AC55" s="136" t="str">
        <f t="shared" si="49"/>
        <v/>
      </c>
      <c r="AD55" s="136" t="str">
        <f t="shared" si="49"/>
        <v/>
      </c>
      <c r="AE55" s="136" t="str">
        <f t="shared" si="49"/>
        <v/>
      </c>
      <c r="AF55" s="136" t="str">
        <f t="shared" si="49"/>
        <v/>
      </c>
      <c r="AG55" s="136" t="str">
        <f t="shared" si="49"/>
        <v/>
      </c>
      <c r="AH55" s="136" t="str">
        <f t="shared" si="49"/>
        <v/>
      </c>
      <c r="AI55" s="136" t="str">
        <f t="shared" si="49"/>
        <v/>
      </c>
      <c r="AJ55" s="136" t="str">
        <f t="shared" si="49"/>
        <v/>
      </c>
      <c r="AK55" s="136" t="str">
        <f t="shared" si="49"/>
        <v/>
      </c>
      <c r="AL55" s="136" t="str">
        <f t="shared" si="49"/>
        <v/>
      </c>
      <c r="AM55" s="136" t="str">
        <f t="shared" si="49"/>
        <v/>
      </c>
      <c r="AN55" s="136" t="str">
        <f>IF(COUNTIF(AN7:AN49,"*Ridotto Ferie*")=0,"",COUNTIF(AN7:AN49,"*Ridotto Ferie*"))</f>
        <v/>
      </c>
      <c r="AO55" s="136" t="str">
        <f>IF(COUNTIF(AO7:AO49,"*Ridotto Ferie*")=0,"",COUNTIF(AO7:AO49,"*Ridotto Ferie*"))</f>
        <v/>
      </c>
      <c r="AP55" s="136" t="str">
        <f>IF(COUNTIF(AP7:AP49,"*Ridotto Ferie*")=0,"",COUNTIF(AP7:AP49,"*Ridotto Ferie*"))</f>
        <v/>
      </c>
      <c r="AQ55" s="136" t="str">
        <f>IF(COUNTIF(AQ7:AQ49,"*Ridotto Ferie*")=0,"",COUNTIF(AQ7:AQ49,"*Ridotto Ferie*"))</f>
        <v/>
      </c>
      <c r="AR55" s="136" t="str">
        <f t="shared" si="49"/>
        <v/>
      </c>
      <c r="AS55" s="136" t="str">
        <f t="shared" si="49"/>
        <v/>
      </c>
      <c r="AT55" s="136" t="str">
        <f t="shared" si="49"/>
        <v/>
      </c>
      <c r="AU55" s="136" t="str">
        <f t="shared" si="49"/>
        <v/>
      </c>
      <c r="AV55" s="91"/>
      <c r="AW55" s="194"/>
      <c r="AX55" s="194"/>
      <c r="AY55" s="194"/>
      <c r="AZ55" s="91"/>
      <c r="BA55" s="91"/>
      <c r="BB55" s="91"/>
      <c r="BC55" s="194"/>
      <c r="BD55" s="194"/>
      <c r="BE55" s="194"/>
      <c r="BF55" s="194"/>
      <c r="BG55" s="194"/>
      <c r="BH55" s="194"/>
      <c r="BI55" s="194"/>
      <c r="BJ55" s="141"/>
      <c r="BK55" s="91"/>
      <c r="BL55" s="91"/>
      <c r="BM55" s="136" t="str">
        <f t="shared" ref="BM55:BR55" si="50">IF(COUNTIF(BM7:BM49,"*Ridotto Ferie*")=0,"",COUNTIF(BM7:BM49,"*Ridotto Ferie*"))</f>
        <v/>
      </c>
      <c r="BN55" s="136" t="str">
        <f t="shared" si="50"/>
        <v/>
      </c>
      <c r="BO55" s="136" t="str">
        <f t="shared" si="50"/>
        <v/>
      </c>
      <c r="BP55" s="136" t="str">
        <f t="shared" si="50"/>
        <v/>
      </c>
      <c r="BQ55" s="136" t="str">
        <f t="shared" si="50"/>
        <v/>
      </c>
      <c r="BR55" s="136" t="str">
        <f t="shared" si="50"/>
        <v/>
      </c>
      <c r="BS55" s="194"/>
      <c r="BT55" s="316" t="s">
        <v>217</v>
      </c>
      <c r="BU55" s="316"/>
      <c r="BV55" s="136" t="str">
        <f t="shared" ref="BV55:CD55" si="51">IF(COUNTIF(BV7:BV49,"*Ridotto Ferie*")=0,"",COUNTIF(BV7:BV49,"*Ridotto Ferie*"))</f>
        <v/>
      </c>
      <c r="BW55" s="136" t="str">
        <f t="shared" si="51"/>
        <v/>
      </c>
      <c r="BX55" s="136" t="str">
        <f t="shared" si="51"/>
        <v/>
      </c>
      <c r="BY55" s="136" t="str">
        <f t="shared" si="51"/>
        <v/>
      </c>
      <c r="BZ55" s="136" t="str">
        <f t="shared" si="51"/>
        <v/>
      </c>
      <c r="CA55" s="136" t="str">
        <f t="shared" si="51"/>
        <v/>
      </c>
      <c r="CB55" s="136" t="str">
        <f t="shared" si="51"/>
        <v/>
      </c>
      <c r="CC55" s="136" t="str">
        <f t="shared" si="51"/>
        <v/>
      </c>
      <c r="CD55" s="136" t="str">
        <f t="shared" si="51"/>
        <v/>
      </c>
      <c r="CE55" s="136"/>
      <c r="CF55" s="91"/>
    </row>
    <row r="56" spans="1:85" ht="11.25" customHeight="1" x14ac:dyDescent="0.25">
      <c r="A56" s="317" t="s">
        <v>218</v>
      </c>
      <c r="B56" s="317"/>
      <c r="C56" s="137" t="str">
        <f>IF(COUNTIF(C7:C49,"*Ridotto Maternità*")=0,"",COUNTIF(C7:C49,"*Ridotto Maternità*"))</f>
        <v/>
      </c>
      <c r="D56" s="137" t="str">
        <f>IF(COUNTIF(D7:D49,"*Ridotto Maternità*")=0,"",COUNTIF(D7:D49,"*Ridotto Maternità*"))</f>
        <v/>
      </c>
      <c r="E56" s="137" t="str">
        <f t="shared" ref="E56:S56" si="52">IF(COUNTIF(E7:E49,"*Ridotto Maternità*")=0,"",COUNTIF(E7:E49,"*Ridotto Maternità*"))</f>
        <v/>
      </c>
      <c r="F56" s="137" t="str">
        <f t="shared" si="52"/>
        <v/>
      </c>
      <c r="G56" s="137" t="str">
        <f t="shared" si="52"/>
        <v/>
      </c>
      <c r="H56" s="137" t="str">
        <f t="shared" si="52"/>
        <v/>
      </c>
      <c r="I56" s="137" t="str">
        <f t="shared" si="52"/>
        <v/>
      </c>
      <c r="J56" s="137" t="str">
        <f t="shared" si="52"/>
        <v/>
      </c>
      <c r="K56" s="137" t="str">
        <f t="shared" si="52"/>
        <v/>
      </c>
      <c r="L56" s="137" t="str">
        <f t="shared" si="52"/>
        <v/>
      </c>
      <c r="M56" s="137" t="str">
        <f t="shared" si="52"/>
        <v/>
      </c>
      <c r="N56" s="137" t="str">
        <f t="shared" si="52"/>
        <v/>
      </c>
      <c r="O56" s="137" t="str">
        <f t="shared" si="52"/>
        <v/>
      </c>
      <c r="P56" s="137" t="str">
        <f t="shared" si="52"/>
        <v/>
      </c>
      <c r="Q56" s="137" t="str">
        <f t="shared" si="52"/>
        <v/>
      </c>
      <c r="R56" s="137" t="str">
        <f t="shared" si="52"/>
        <v/>
      </c>
      <c r="S56" s="137" t="str">
        <f t="shared" si="52"/>
        <v/>
      </c>
      <c r="T56" s="91"/>
      <c r="U56" s="317" t="s">
        <v>218</v>
      </c>
      <c r="V56" s="317"/>
      <c r="W56" s="137" t="str">
        <f t="shared" ref="W56:AU56" si="53">IF(COUNTIF(W7:W49,"*Ridotto Maternità*")=0,"",COUNTIF(W7:W49,"*Ridotto Maternità*"))</f>
        <v/>
      </c>
      <c r="X56" s="137" t="str">
        <f t="shared" si="53"/>
        <v/>
      </c>
      <c r="Y56" s="137" t="str">
        <f>IF(COUNTIF(Y7:Y49,"*Ridotto Maternità*")=0,"",COUNTIF(Y7:Y49,"*Ridotto Maternità*"))</f>
        <v/>
      </c>
      <c r="Z56" s="137" t="str">
        <f>IF(COUNTIF(Z7:Z49,"*Ridotto Maternità*")=0,"",COUNTIF(Z7:Z49,"*Ridotto Maternità*"))</f>
        <v/>
      </c>
      <c r="AA56" s="137" t="str">
        <f>IF(COUNTIF(AA7:AA49,"*Ridotto Maternità*")=0,"",COUNTIF(AA7:AA49,"*Ridotto Maternità*"))</f>
        <v/>
      </c>
      <c r="AB56" s="137" t="str">
        <f>IF(COUNTIF(AB7:AB49,"*Ridotto Maternità*")=0,"",COUNTIF(AB7:AB49,"*Ridotto Maternità*"))</f>
        <v/>
      </c>
      <c r="AC56" s="137" t="str">
        <f t="shared" si="53"/>
        <v/>
      </c>
      <c r="AD56" s="137" t="str">
        <f t="shared" si="53"/>
        <v/>
      </c>
      <c r="AE56" s="137" t="str">
        <f t="shared" si="53"/>
        <v/>
      </c>
      <c r="AF56" s="137" t="str">
        <f t="shared" si="53"/>
        <v/>
      </c>
      <c r="AG56" s="137" t="str">
        <f t="shared" si="53"/>
        <v/>
      </c>
      <c r="AH56" s="137" t="str">
        <f t="shared" si="53"/>
        <v/>
      </c>
      <c r="AI56" s="137" t="str">
        <f t="shared" si="53"/>
        <v/>
      </c>
      <c r="AJ56" s="137" t="str">
        <f t="shared" si="53"/>
        <v/>
      </c>
      <c r="AK56" s="137" t="str">
        <f t="shared" si="53"/>
        <v/>
      </c>
      <c r="AL56" s="137" t="str">
        <f t="shared" si="53"/>
        <v/>
      </c>
      <c r="AM56" s="137" t="str">
        <f t="shared" si="53"/>
        <v/>
      </c>
      <c r="AN56" s="137" t="str">
        <f>IF(COUNTIF(AN7:AN49,"*Ridotto Maternità*")=0,"",COUNTIF(AN7:AN49,"*Ridotto Maternità*"))</f>
        <v/>
      </c>
      <c r="AO56" s="137" t="str">
        <f>IF(COUNTIF(AO7:AO49,"*Ridotto Maternità*")=0,"",COUNTIF(AO7:AO49,"*Ridotto Maternità*"))</f>
        <v/>
      </c>
      <c r="AP56" s="137" t="str">
        <f>IF(COUNTIF(AP7:AP49,"*Ridotto Maternità*")=0,"",COUNTIF(AP7:AP49,"*Ridotto Maternità*"))</f>
        <v/>
      </c>
      <c r="AQ56" s="137" t="str">
        <f>IF(COUNTIF(AQ7:AQ49,"*Ridotto Maternità*")=0,"",COUNTIF(AQ7:AQ49,"*Ridotto Maternità*"))</f>
        <v/>
      </c>
      <c r="AR56" s="137" t="str">
        <f t="shared" si="53"/>
        <v/>
      </c>
      <c r="AS56" s="137" t="str">
        <f t="shared" si="53"/>
        <v/>
      </c>
      <c r="AT56" s="137" t="str">
        <f t="shared" si="53"/>
        <v/>
      </c>
      <c r="AU56" s="137" t="str">
        <f t="shared" si="53"/>
        <v/>
      </c>
      <c r="AV56" s="91"/>
      <c r="AW56" s="194"/>
      <c r="AX56" s="194"/>
      <c r="AY56" s="194"/>
      <c r="AZ56" s="91"/>
      <c r="BA56" s="91"/>
      <c r="BB56" s="91"/>
      <c r="BC56" s="194"/>
      <c r="BD56" s="194"/>
      <c r="BE56" s="194"/>
      <c r="BF56" s="194"/>
      <c r="BG56" s="194"/>
      <c r="BH56" s="194"/>
      <c r="BI56" s="194"/>
      <c r="BJ56" s="141"/>
      <c r="BK56" s="91"/>
      <c r="BL56" s="91"/>
      <c r="BM56" s="137" t="str">
        <f t="shared" ref="BM56:BR56" si="54">IF(COUNTIF(BM7:BM49,"*Ridotto Maternità*")=0,"",COUNTIF(BM7:BM49,"*Ridotto Maternità*"))</f>
        <v/>
      </c>
      <c r="BN56" s="137" t="str">
        <f t="shared" si="54"/>
        <v/>
      </c>
      <c r="BO56" s="137" t="str">
        <f t="shared" si="54"/>
        <v/>
      </c>
      <c r="BP56" s="137" t="str">
        <f t="shared" si="54"/>
        <v/>
      </c>
      <c r="BQ56" s="137" t="str">
        <f t="shared" si="54"/>
        <v/>
      </c>
      <c r="BR56" s="137" t="str">
        <f t="shared" si="54"/>
        <v/>
      </c>
      <c r="BS56" s="194"/>
      <c r="BT56" s="317" t="s">
        <v>218</v>
      </c>
      <c r="BU56" s="317"/>
      <c r="BV56" s="137" t="str">
        <f t="shared" ref="BV56:CD56" si="55">IF(COUNTIF(BV7:BV49,"*Ridotto Maternità*")=0,"",COUNTIF(BV7:BV49,"*Ridotto Maternità*"))</f>
        <v/>
      </c>
      <c r="BW56" s="137" t="str">
        <f t="shared" si="55"/>
        <v/>
      </c>
      <c r="BX56" s="137" t="str">
        <f t="shared" si="55"/>
        <v/>
      </c>
      <c r="BY56" s="137" t="str">
        <f t="shared" si="55"/>
        <v/>
      </c>
      <c r="BZ56" s="137" t="str">
        <f t="shared" si="55"/>
        <v/>
      </c>
      <c r="CA56" s="137" t="str">
        <f t="shared" si="55"/>
        <v/>
      </c>
      <c r="CB56" s="137" t="str">
        <f t="shared" si="55"/>
        <v/>
      </c>
      <c r="CC56" s="137" t="str">
        <f t="shared" si="55"/>
        <v/>
      </c>
      <c r="CD56" s="137" t="str">
        <f t="shared" si="55"/>
        <v/>
      </c>
      <c r="CE56" s="137"/>
      <c r="CF56" s="91"/>
    </row>
    <row r="57" spans="1:85" ht="11.25" customHeight="1" x14ac:dyDescent="0.25">
      <c r="A57" s="316" t="s">
        <v>219</v>
      </c>
      <c r="B57" s="316"/>
      <c r="C57" s="136" t="str">
        <f>IF(COUNTIF(C7:C49,"*Malattia*")=0,"",COUNTIF(C7:C49,"*Malattia*"))</f>
        <v/>
      </c>
      <c r="D57" s="136" t="str">
        <f>IF(COUNTIF(D7:D49,"*Malattia*")=0,"",COUNTIF(D7:D49,"*Malattia*"))</f>
        <v/>
      </c>
      <c r="E57" s="136" t="str">
        <f t="shared" ref="E57:S57" si="56">IF(COUNTIF(E7:E49,"*Malattia*")=0,"",COUNTIF(E7:E49,"*Malattia*"))</f>
        <v/>
      </c>
      <c r="F57" s="136" t="str">
        <f t="shared" si="56"/>
        <v/>
      </c>
      <c r="G57" s="136" t="str">
        <f t="shared" si="56"/>
        <v/>
      </c>
      <c r="H57" s="136" t="str">
        <f t="shared" si="56"/>
        <v/>
      </c>
      <c r="I57" s="136" t="str">
        <f t="shared" si="56"/>
        <v/>
      </c>
      <c r="J57" s="136" t="str">
        <f t="shared" si="56"/>
        <v/>
      </c>
      <c r="K57" s="136" t="str">
        <f t="shared" si="56"/>
        <v/>
      </c>
      <c r="L57" s="136" t="str">
        <f t="shared" si="56"/>
        <v/>
      </c>
      <c r="M57" s="136" t="str">
        <f t="shared" si="56"/>
        <v/>
      </c>
      <c r="N57" s="136" t="str">
        <f t="shared" si="56"/>
        <v/>
      </c>
      <c r="O57" s="136" t="str">
        <f t="shared" si="56"/>
        <v/>
      </c>
      <c r="P57" s="136" t="str">
        <f t="shared" si="56"/>
        <v/>
      </c>
      <c r="Q57" s="136" t="str">
        <f t="shared" si="56"/>
        <v/>
      </c>
      <c r="R57" s="136" t="str">
        <f t="shared" si="56"/>
        <v/>
      </c>
      <c r="S57" s="136" t="str">
        <f t="shared" si="56"/>
        <v/>
      </c>
      <c r="T57" s="91"/>
      <c r="U57" s="316" t="s">
        <v>219</v>
      </c>
      <c r="V57" s="316"/>
      <c r="W57" s="136" t="str">
        <f t="shared" ref="W57:AU57" si="57">IF(COUNTIF(W7:W49,"*Malattia*")=0,"",COUNTIF(W7:W49,"*Malattia*"))</f>
        <v/>
      </c>
      <c r="X57" s="136" t="str">
        <f t="shared" si="57"/>
        <v/>
      </c>
      <c r="Y57" s="136" t="str">
        <f>IF(COUNTIF(Y7:Y49,"*Malattia*")=0,"",COUNTIF(Y7:Y49,"*Malattia*"))</f>
        <v/>
      </c>
      <c r="Z57" s="136" t="str">
        <f>IF(COUNTIF(Z7:Z49,"*Malattia*")=0,"",COUNTIF(Z7:Z49,"*Malattia*"))</f>
        <v/>
      </c>
      <c r="AA57" s="136" t="str">
        <f>IF(COUNTIF(AA7:AA49,"*Malattia*")=0,"",COUNTIF(AA7:AA49,"*Malattia*"))</f>
        <v/>
      </c>
      <c r="AB57" s="136" t="str">
        <f>IF(COUNTIF(AB7:AB49,"*Malattia*")=0,"",COUNTIF(AB7:AB49,"*Malattia*"))</f>
        <v/>
      </c>
      <c r="AC57" s="136" t="str">
        <f t="shared" si="57"/>
        <v/>
      </c>
      <c r="AD57" s="136" t="str">
        <f t="shared" si="57"/>
        <v/>
      </c>
      <c r="AE57" s="136" t="str">
        <f t="shared" si="57"/>
        <v/>
      </c>
      <c r="AF57" s="136" t="str">
        <f t="shared" si="57"/>
        <v/>
      </c>
      <c r="AG57" s="136" t="str">
        <f t="shared" si="57"/>
        <v/>
      </c>
      <c r="AH57" s="136" t="str">
        <f t="shared" si="57"/>
        <v/>
      </c>
      <c r="AI57" s="136" t="str">
        <f t="shared" si="57"/>
        <v/>
      </c>
      <c r="AJ57" s="136" t="str">
        <f t="shared" si="57"/>
        <v/>
      </c>
      <c r="AK57" s="136" t="str">
        <f t="shared" si="57"/>
        <v/>
      </c>
      <c r="AL57" s="136" t="str">
        <f t="shared" si="57"/>
        <v/>
      </c>
      <c r="AM57" s="136" t="str">
        <f t="shared" si="57"/>
        <v/>
      </c>
      <c r="AN57" s="136" t="str">
        <f>IF(COUNTIF(AN7:AN49,"*Malattia*")=0,"",COUNTIF(AN7:AN49,"*Malattia*"))</f>
        <v/>
      </c>
      <c r="AO57" s="136" t="str">
        <f>IF(COUNTIF(AO7:AO49,"*Malattia*")=0,"",COUNTIF(AO7:AO49,"*Malattia*"))</f>
        <v/>
      </c>
      <c r="AP57" s="136" t="str">
        <f>IF(COUNTIF(AP7:AP49,"*Malattia*")=0,"",COUNTIF(AP7:AP49,"*Malattia*"))</f>
        <v/>
      </c>
      <c r="AQ57" s="136" t="str">
        <f>IF(COUNTIF(AQ7:AQ49,"*Malattia*")=0,"",COUNTIF(AQ7:AQ49,"*Malattia*"))</f>
        <v/>
      </c>
      <c r="AR57" s="136" t="str">
        <f t="shared" si="57"/>
        <v/>
      </c>
      <c r="AS57" s="136" t="str">
        <f t="shared" si="57"/>
        <v/>
      </c>
      <c r="AT57" s="136" t="str">
        <f t="shared" si="57"/>
        <v/>
      </c>
      <c r="AU57" s="136" t="str">
        <f t="shared" si="57"/>
        <v/>
      </c>
      <c r="AV57" s="91"/>
      <c r="AW57" s="194"/>
      <c r="AX57" s="194"/>
      <c r="AY57" s="194"/>
      <c r="AZ57" s="91"/>
      <c r="BA57" s="91"/>
      <c r="BB57" s="91"/>
      <c r="BC57" s="194"/>
      <c r="BD57" s="194"/>
      <c r="BE57" s="194"/>
      <c r="BF57" s="194"/>
      <c r="BG57" s="194"/>
      <c r="BH57" s="194"/>
      <c r="BI57" s="194"/>
      <c r="BJ57" s="141"/>
      <c r="BK57" s="91"/>
      <c r="BL57" s="91"/>
      <c r="BM57" s="136" t="str">
        <f t="shared" ref="BM57:BR57" si="58">IF(COUNTIF(BM7:BM49,"*Malattia*")=0,"",COUNTIF(BM7:BM49,"*Malattia*"))</f>
        <v/>
      </c>
      <c r="BN57" s="136" t="str">
        <f t="shared" si="58"/>
        <v/>
      </c>
      <c r="BO57" s="136" t="str">
        <f t="shared" si="58"/>
        <v/>
      </c>
      <c r="BP57" s="136" t="str">
        <f t="shared" si="58"/>
        <v/>
      </c>
      <c r="BQ57" s="136" t="str">
        <f t="shared" si="58"/>
        <v/>
      </c>
      <c r="BR57" s="136" t="str">
        <f t="shared" si="58"/>
        <v/>
      </c>
      <c r="BS57" s="194"/>
      <c r="BT57" s="316" t="s">
        <v>219</v>
      </c>
      <c r="BU57" s="316"/>
      <c r="BV57" s="136" t="str">
        <f t="shared" ref="BV57:CD57" si="59">IF(COUNTIF(BV7:BV49,"*Malattia*")=0,"",COUNTIF(BV7:BV49,"*Malattia*"))</f>
        <v/>
      </c>
      <c r="BW57" s="136" t="str">
        <f t="shared" si="59"/>
        <v/>
      </c>
      <c r="BX57" s="136" t="str">
        <f t="shared" si="59"/>
        <v/>
      </c>
      <c r="BY57" s="136" t="str">
        <f t="shared" si="59"/>
        <v/>
      </c>
      <c r="BZ57" s="136" t="str">
        <f t="shared" si="59"/>
        <v/>
      </c>
      <c r="CA57" s="136" t="str">
        <f t="shared" si="59"/>
        <v/>
      </c>
      <c r="CB57" s="136" t="str">
        <f t="shared" si="59"/>
        <v/>
      </c>
      <c r="CC57" s="136" t="str">
        <f t="shared" si="59"/>
        <v/>
      </c>
      <c r="CD57" s="136" t="str">
        <f t="shared" si="59"/>
        <v/>
      </c>
      <c r="CE57" s="136"/>
      <c r="CF57" s="91"/>
    </row>
    <row r="58" spans="1:85" ht="11.25" customHeight="1" x14ac:dyDescent="0.25">
      <c r="A58" s="317" t="s">
        <v>220</v>
      </c>
      <c r="B58" s="317"/>
      <c r="C58" s="137" t="str">
        <f>IF(COUNTIF(C7:C49,"*Esame*")=0,"",COUNTIF(C7:C49,"*Esame*"))</f>
        <v/>
      </c>
      <c r="D58" s="137" t="str">
        <f>IF(COUNTIF(D7:D49,"*Esame*")=0,"",COUNTIF(D7:D49,"*Esame*"))</f>
        <v/>
      </c>
      <c r="E58" s="137" t="str">
        <f t="shared" ref="E58:S58" si="60">IF(COUNTIF(E7:E49,"*Esame*")=0,"",COUNTIF(E7:E49,"*Esame*"))</f>
        <v/>
      </c>
      <c r="F58" s="137" t="str">
        <f t="shared" si="60"/>
        <v/>
      </c>
      <c r="G58" s="137" t="str">
        <f t="shared" si="60"/>
        <v/>
      </c>
      <c r="H58" s="137" t="str">
        <f t="shared" si="60"/>
        <v/>
      </c>
      <c r="I58" s="137" t="str">
        <f t="shared" si="60"/>
        <v/>
      </c>
      <c r="J58" s="137" t="str">
        <f t="shared" si="60"/>
        <v/>
      </c>
      <c r="K58" s="137" t="str">
        <f t="shared" si="60"/>
        <v/>
      </c>
      <c r="L58" s="137" t="str">
        <f t="shared" si="60"/>
        <v/>
      </c>
      <c r="M58" s="137" t="str">
        <f t="shared" si="60"/>
        <v/>
      </c>
      <c r="N58" s="137" t="str">
        <f t="shared" si="60"/>
        <v/>
      </c>
      <c r="O58" s="137" t="str">
        <f t="shared" si="60"/>
        <v/>
      </c>
      <c r="P58" s="137" t="str">
        <f t="shared" si="60"/>
        <v/>
      </c>
      <c r="Q58" s="137" t="str">
        <f t="shared" si="60"/>
        <v/>
      </c>
      <c r="R58" s="137" t="str">
        <f t="shared" si="60"/>
        <v/>
      </c>
      <c r="S58" s="137" t="str">
        <f t="shared" si="60"/>
        <v/>
      </c>
      <c r="T58" s="91"/>
      <c r="U58" s="317" t="s">
        <v>220</v>
      </c>
      <c r="V58" s="317"/>
      <c r="W58" s="137" t="str">
        <f t="shared" ref="W58:AU58" si="61">IF(COUNTIF(W7:W49,"*Esame*")=0,"",COUNTIF(W7:W49,"*Esame*"))</f>
        <v/>
      </c>
      <c r="X58" s="137" t="str">
        <f t="shared" si="61"/>
        <v/>
      </c>
      <c r="Y58" s="137" t="str">
        <f>IF(COUNTIF(Y7:Y49,"*Esame*")=0,"",COUNTIF(Y7:Y49,"*Esame*"))</f>
        <v/>
      </c>
      <c r="Z58" s="137" t="str">
        <f>IF(COUNTIF(Z7:Z49,"*Esame*")=0,"",COUNTIF(Z7:Z49,"*Esame*"))</f>
        <v/>
      </c>
      <c r="AA58" s="137" t="str">
        <f>IF(COUNTIF(AA7:AA49,"*Esame*")=0,"",COUNTIF(AA7:AA49,"*Esame*"))</f>
        <v/>
      </c>
      <c r="AB58" s="137" t="str">
        <f>IF(COUNTIF(AB7:AB49,"*Esame*")=0,"",COUNTIF(AB7:AB49,"*Esame*"))</f>
        <v/>
      </c>
      <c r="AC58" s="137" t="str">
        <f t="shared" si="61"/>
        <v/>
      </c>
      <c r="AD58" s="137" t="str">
        <f t="shared" si="61"/>
        <v/>
      </c>
      <c r="AE58" s="137" t="str">
        <f t="shared" si="61"/>
        <v/>
      </c>
      <c r="AF58" s="137" t="str">
        <f t="shared" si="61"/>
        <v/>
      </c>
      <c r="AG58" s="137" t="str">
        <f t="shared" si="61"/>
        <v/>
      </c>
      <c r="AH58" s="137" t="str">
        <f t="shared" si="61"/>
        <v/>
      </c>
      <c r="AI58" s="137" t="str">
        <f t="shared" si="61"/>
        <v/>
      </c>
      <c r="AJ58" s="137" t="str">
        <f t="shared" si="61"/>
        <v/>
      </c>
      <c r="AK58" s="137" t="str">
        <f t="shared" si="61"/>
        <v/>
      </c>
      <c r="AL58" s="137" t="str">
        <f t="shared" si="61"/>
        <v/>
      </c>
      <c r="AM58" s="137" t="str">
        <f t="shared" si="61"/>
        <v/>
      </c>
      <c r="AN58" s="137" t="str">
        <f>IF(COUNTIF(AN7:AN49,"*Esame*")=0,"",COUNTIF(AN7:AN49,"*Esame*"))</f>
        <v/>
      </c>
      <c r="AO58" s="137" t="str">
        <f>IF(COUNTIF(AO7:AO49,"*Esame*")=0,"",COUNTIF(AO7:AO49,"*Esame*"))</f>
        <v/>
      </c>
      <c r="AP58" s="137" t="str">
        <f>IF(COUNTIF(AP7:AP49,"*Esame*")=0,"",COUNTIF(AP7:AP49,"*Esame*"))</f>
        <v/>
      </c>
      <c r="AQ58" s="137" t="str">
        <f>IF(COUNTIF(AQ7:AQ49,"*Esame*")=0,"",COUNTIF(AQ7:AQ49,"*Esame*"))</f>
        <v/>
      </c>
      <c r="AR58" s="137" t="str">
        <f t="shared" si="61"/>
        <v/>
      </c>
      <c r="AS58" s="137" t="str">
        <f t="shared" si="61"/>
        <v/>
      </c>
      <c r="AT58" s="137" t="str">
        <f t="shared" si="61"/>
        <v/>
      </c>
      <c r="AU58" s="137" t="str">
        <f t="shared" si="61"/>
        <v/>
      </c>
      <c r="AV58" s="91"/>
      <c r="AW58" s="194"/>
      <c r="AX58" s="194"/>
      <c r="AY58" s="194"/>
      <c r="AZ58" s="91"/>
      <c r="BA58" s="91"/>
      <c r="BB58" s="91"/>
      <c r="BC58" s="194"/>
      <c r="BD58" s="194"/>
      <c r="BE58" s="194"/>
      <c r="BF58" s="194"/>
      <c r="BG58" s="194"/>
      <c r="BH58" s="194"/>
      <c r="BI58" s="194"/>
      <c r="BJ58" s="141"/>
      <c r="BK58" s="91"/>
      <c r="BL58" s="91"/>
      <c r="BM58" s="137" t="str">
        <f t="shared" ref="BM58:BR58" si="62">IF(COUNTIF(BM7:BM49,"*Esame*")=0,"",COUNTIF(BM7:BM49,"*Esame*"))</f>
        <v/>
      </c>
      <c r="BN58" s="137" t="str">
        <f t="shared" si="62"/>
        <v/>
      </c>
      <c r="BO58" s="137" t="str">
        <f t="shared" si="62"/>
        <v/>
      </c>
      <c r="BP58" s="137" t="str">
        <f t="shared" si="62"/>
        <v/>
      </c>
      <c r="BQ58" s="137" t="str">
        <f t="shared" si="62"/>
        <v/>
      </c>
      <c r="BR58" s="137" t="str">
        <f t="shared" si="62"/>
        <v/>
      </c>
      <c r="BS58" s="194"/>
      <c r="BT58" s="317" t="s">
        <v>220</v>
      </c>
      <c r="BU58" s="317"/>
      <c r="BV58" s="137" t="str">
        <f t="shared" ref="BV58:CD58" si="63">IF(COUNTIF(BV7:BV49,"*Esame*")=0,"",COUNTIF(BV7:BV49,"*Esame*"))</f>
        <v/>
      </c>
      <c r="BW58" s="137" t="str">
        <f t="shared" si="63"/>
        <v/>
      </c>
      <c r="BX58" s="137" t="str">
        <f t="shared" si="63"/>
        <v/>
      </c>
      <c r="BY58" s="137" t="str">
        <f t="shared" si="63"/>
        <v/>
      </c>
      <c r="BZ58" s="137" t="str">
        <f t="shared" si="63"/>
        <v/>
      </c>
      <c r="CA58" s="137" t="str">
        <f t="shared" si="63"/>
        <v/>
      </c>
      <c r="CB58" s="137" t="str">
        <f t="shared" si="63"/>
        <v/>
      </c>
      <c r="CC58" s="137" t="str">
        <f t="shared" si="63"/>
        <v/>
      </c>
      <c r="CD58" s="137" t="str">
        <f t="shared" si="63"/>
        <v/>
      </c>
      <c r="CE58" s="137"/>
      <c r="CF58" s="91"/>
    </row>
    <row r="59" spans="1:85" ht="11.25" customHeight="1" x14ac:dyDescent="0.25">
      <c r="A59" s="316" t="s">
        <v>221</v>
      </c>
      <c r="B59" s="316"/>
      <c r="C59" s="136" t="str">
        <f>IF(COUNTIF(C7:C49,"*Altro*")=0,"",COUNTIF(C7:C49,"*Altro*"))</f>
        <v/>
      </c>
      <c r="D59" s="136" t="str">
        <f>IF(COUNTIF(D7:D49,"*Altro*")=0,"",COUNTIF(D7:D49,"*Altro*"))</f>
        <v/>
      </c>
      <c r="E59" s="136" t="str">
        <f t="shared" ref="E59:S59" si="64">IF(COUNTIF(E7:E49,"*Altro*")=0,"",COUNTIF(E7:E49,"*Altro*"))</f>
        <v/>
      </c>
      <c r="F59" s="136" t="str">
        <f t="shared" si="64"/>
        <v/>
      </c>
      <c r="G59" s="136" t="str">
        <f t="shared" si="64"/>
        <v/>
      </c>
      <c r="H59" s="136" t="str">
        <f t="shared" si="64"/>
        <v/>
      </c>
      <c r="I59" s="136" t="str">
        <f t="shared" si="64"/>
        <v/>
      </c>
      <c r="J59" s="136" t="str">
        <f t="shared" si="64"/>
        <v/>
      </c>
      <c r="K59" s="136" t="str">
        <f t="shared" si="64"/>
        <v/>
      </c>
      <c r="L59" s="136" t="str">
        <f t="shared" si="64"/>
        <v/>
      </c>
      <c r="M59" s="136" t="str">
        <f t="shared" si="64"/>
        <v/>
      </c>
      <c r="N59" s="136" t="str">
        <f t="shared" si="64"/>
        <v/>
      </c>
      <c r="O59" s="136" t="str">
        <f t="shared" si="64"/>
        <v/>
      </c>
      <c r="P59" s="136" t="str">
        <f t="shared" si="64"/>
        <v/>
      </c>
      <c r="Q59" s="136" t="str">
        <f t="shared" si="64"/>
        <v/>
      </c>
      <c r="R59" s="136" t="str">
        <f t="shared" si="64"/>
        <v/>
      </c>
      <c r="S59" s="136" t="str">
        <f t="shared" si="64"/>
        <v/>
      </c>
      <c r="T59" s="91"/>
      <c r="U59" s="316" t="s">
        <v>221</v>
      </c>
      <c r="V59" s="316"/>
      <c r="W59" s="136" t="str">
        <f t="shared" ref="W59:AU59" si="65">IF(COUNTIF(W7:W49,"*Altro*")=0,"",COUNTIF(W7:W49,"*Altro*"))</f>
        <v/>
      </c>
      <c r="X59" s="136" t="str">
        <f t="shared" si="65"/>
        <v/>
      </c>
      <c r="Y59" s="136" t="str">
        <f>IF(COUNTIF(Y7:Y49,"*Altro*")=0,"",COUNTIF(Y7:Y49,"*Altro*"))</f>
        <v/>
      </c>
      <c r="Z59" s="136" t="str">
        <f>IF(COUNTIF(Z7:Z49,"*Altro*")=0,"",COUNTIF(Z7:Z49,"*Altro*"))</f>
        <v/>
      </c>
      <c r="AA59" s="136" t="str">
        <f>IF(COUNTIF(AA7:AA49,"*Altro*")=0,"",COUNTIF(AA7:AA49,"*Altro*"))</f>
        <v/>
      </c>
      <c r="AB59" s="136" t="str">
        <f>IF(COUNTIF(AB7:AB49,"*Altro*")=0,"",COUNTIF(AB7:AB49,"*Altro*"))</f>
        <v/>
      </c>
      <c r="AC59" s="136" t="str">
        <f t="shared" si="65"/>
        <v/>
      </c>
      <c r="AD59" s="136" t="str">
        <f t="shared" si="65"/>
        <v/>
      </c>
      <c r="AE59" s="136" t="str">
        <f t="shared" si="65"/>
        <v/>
      </c>
      <c r="AF59" s="136" t="str">
        <f t="shared" si="65"/>
        <v/>
      </c>
      <c r="AG59" s="136" t="str">
        <f t="shared" si="65"/>
        <v/>
      </c>
      <c r="AH59" s="136" t="str">
        <f t="shared" si="65"/>
        <v/>
      </c>
      <c r="AI59" s="136" t="str">
        <f t="shared" si="65"/>
        <v/>
      </c>
      <c r="AJ59" s="136" t="str">
        <f t="shared" si="65"/>
        <v/>
      </c>
      <c r="AK59" s="136" t="str">
        <f t="shared" si="65"/>
        <v/>
      </c>
      <c r="AL59" s="136" t="str">
        <f t="shared" si="65"/>
        <v/>
      </c>
      <c r="AM59" s="136" t="str">
        <f t="shared" si="65"/>
        <v/>
      </c>
      <c r="AN59" s="136" t="str">
        <f>IF(COUNTIF(AN7:AN49,"*Altro*")=0,"",COUNTIF(AN7:AN49,"*Altro*"))</f>
        <v/>
      </c>
      <c r="AO59" s="136" t="str">
        <f>IF(COUNTIF(AO7:AO49,"*Altro*")=0,"",COUNTIF(AO7:AO49,"*Altro*"))</f>
        <v/>
      </c>
      <c r="AP59" s="136" t="str">
        <f>IF(COUNTIF(AP7:AP49,"*Altro*")=0,"",COUNTIF(AP7:AP49,"*Altro*"))</f>
        <v/>
      </c>
      <c r="AQ59" s="136" t="str">
        <f>IF(COUNTIF(AQ7:AQ49,"*Altro*")=0,"",COUNTIF(AQ7:AQ49,"*Altro*"))</f>
        <v/>
      </c>
      <c r="AR59" s="136" t="str">
        <f t="shared" si="65"/>
        <v/>
      </c>
      <c r="AS59" s="136" t="str">
        <f t="shared" si="65"/>
        <v/>
      </c>
      <c r="AT59" s="136" t="str">
        <f t="shared" si="65"/>
        <v/>
      </c>
      <c r="AU59" s="136" t="str">
        <f t="shared" si="65"/>
        <v/>
      </c>
      <c r="AV59" s="91"/>
      <c r="AW59" s="194"/>
      <c r="AX59" s="194"/>
      <c r="AY59" s="194"/>
      <c r="AZ59" s="91"/>
      <c r="BA59" s="91"/>
      <c r="BB59" s="91"/>
      <c r="BC59" s="194"/>
      <c r="BD59" s="194"/>
      <c r="BE59" s="194"/>
      <c r="BF59" s="194"/>
      <c r="BG59" s="194"/>
      <c r="BH59" s="194"/>
      <c r="BI59" s="194"/>
      <c r="BJ59" s="141"/>
      <c r="BK59" s="91"/>
      <c r="BL59" s="91"/>
      <c r="BM59" s="136" t="str">
        <f t="shared" ref="BM59:BR59" si="66">IF(COUNTIF(BM7:BM49,"*Altro*")=0,"",COUNTIF(BM7:BM49,"*Altro*"))</f>
        <v/>
      </c>
      <c r="BN59" s="136" t="str">
        <f t="shared" si="66"/>
        <v/>
      </c>
      <c r="BO59" s="136" t="str">
        <f t="shared" si="66"/>
        <v/>
      </c>
      <c r="BP59" s="136" t="str">
        <f t="shared" si="66"/>
        <v/>
      </c>
      <c r="BQ59" s="136" t="str">
        <f t="shared" si="66"/>
        <v/>
      </c>
      <c r="BR59" s="136" t="str">
        <f t="shared" si="66"/>
        <v/>
      </c>
      <c r="BS59" s="194"/>
      <c r="BT59" s="316" t="s">
        <v>221</v>
      </c>
      <c r="BU59" s="316"/>
      <c r="BV59" s="136" t="str">
        <f t="shared" ref="BV59:CD59" si="67">IF(COUNTIF(BV7:BV49,"*Altro*")=0,"",COUNTIF(BV7:BV49,"*Altro*"))</f>
        <v/>
      </c>
      <c r="BW59" s="136" t="str">
        <f t="shared" si="67"/>
        <v/>
      </c>
      <c r="BX59" s="136" t="str">
        <f t="shared" si="67"/>
        <v/>
      </c>
      <c r="BY59" s="136" t="str">
        <f t="shared" si="67"/>
        <v/>
      </c>
      <c r="BZ59" s="136" t="str">
        <f t="shared" si="67"/>
        <v/>
      </c>
      <c r="CA59" s="136" t="str">
        <f t="shared" si="67"/>
        <v/>
      </c>
      <c r="CB59" s="136" t="str">
        <f t="shared" si="67"/>
        <v/>
      </c>
      <c r="CC59" s="136" t="str">
        <f t="shared" si="67"/>
        <v/>
      </c>
      <c r="CD59" s="136" t="str">
        <f t="shared" si="67"/>
        <v/>
      </c>
      <c r="CE59" s="136"/>
      <c r="CF59" s="91"/>
    </row>
    <row r="60" spans="1:85" ht="11.25" customHeight="1" x14ac:dyDescent="0.25">
      <c r="A60" s="91"/>
      <c r="B60" s="91"/>
      <c r="C60" s="91"/>
      <c r="D60" s="91"/>
      <c r="E60" s="91"/>
      <c r="F60" s="91"/>
      <c r="G60" s="91"/>
      <c r="H60" s="91"/>
      <c r="I60" s="91"/>
      <c r="J60" s="91"/>
      <c r="K60" s="91"/>
      <c r="L60" s="91"/>
      <c r="M60" s="91"/>
      <c r="N60" s="91"/>
      <c r="O60" s="91"/>
      <c r="P60" s="91"/>
      <c r="Q60" s="91"/>
      <c r="R60" s="91"/>
      <c r="S60" s="91"/>
      <c r="T60" s="91"/>
      <c r="U60" s="91"/>
      <c r="V60" s="91"/>
      <c r="W60" s="91"/>
      <c r="X60" s="91"/>
      <c r="Y60" s="91"/>
      <c r="Z60" s="91"/>
      <c r="AA60" s="91"/>
      <c r="AB60" s="91"/>
      <c r="AC60" s="91"/>
      <c r="AD60" s="91"/>
      <c r="AE60" s="91"/>
      <c r="AF60" s="91"/>
      <c r="AG60" s="91"/>
      <c r="AH60" s="91"/>
      <c r="AI60" s="91"/>
      <c r="AJ60" s="91"/>
      <c r="AK60" s="91"/>
      <c r="AL60" s="91"/>
      <c r="AM60" s="91"/>
      <c r="AN60" s="169"/>
      <c r="AO60" s="169"/>
      <c r="AP60" s="169"/>
      <c r="AQ60" s="169"/>
      <c r="AR60" s="91"/>
      <c r="AS60" s="91"/>
      <c r="AT60" s="91"/>
      <c r="AU60" s="91"/>
      <c r="AV60" s="91"/>
      <c r="AW60" s="194"/>
      <c r="AX60" s="194"/>
      <c r="AY60" s="194"/>
      <c r="AZ60" s="91"/>
      <c r="BA60" s="91"/>
      <c r="BB60" s="91"/>
      <c r="BC60" s="194"/>
      <c r="BD60" s="194"/>
      <c r="BE60" s="194"/>
      <c r="BF60" s="194"/>
      <c r="BG60" s="194"/>
      <c r="BH60" s="194"/>
      <c r="BI60" s="194"/>
      <c r="BJ60" s="141"/>
      <c r="BK60" s="91"/>
      <c r="BL60" s="91"/>
      <c r="BM60" s="194"/>
      <c r="BN60" s="194"/>
      <c r="BO60" s="194"/>
      <c r="BP60" s="194"/>
      <c r="BQ60" s="194"/>
      <c r="BR60" s="194"/>
      <c r="BS60" s="194"/>
      <c r="BT60" s="91"/>
      <c r="BU60" s="91"/>
      <c r="BV60" s="91"/>
      <c r="BW60" s="91"/>
      <c r="BX60" s="91"/>
      <c r="BY60" s="91"/>
      <c r="BZ60" s="91"/>
      <c r="CA60" s="91"/>
      <c r="CB60" s="91"/>
      <c r="CC60" s="91"/>
      <c r="CD60" s="91"/>
      <c r="CE60" s="91"/>
      <c r="CF60" s="91"/>
    </row>
    <row r="61" spans="1:85" ht="11.25" customHeight="1" x14ac:dyDescent="0.25">
      <c r="A61" s="91"/>
      <c r="B61" s="91"/>
      <c r="C61" s="91"/>
      <c r="D61" s="91"/>
      <c r="E61" s="91"/>
      <c r="F61" s="91"/>
      <c r="G61" s="91"/>
      <c r="H61" s="91"/>
      <c r="I61" s="91"/>
      <c r="J61" s="91"/>
      <c r="K61" s="91"/>
      <c r="L61" s="91"/>
      <c r="M61" s="91"/>
      <c r="N61" s="91"/>
      <c r="O61" s="91"/>
      <c r="P61" s="91"/>
      <c r="Q61" s="91"/>
      <c r="R61" s="91"/>
      <c r="S61" s="91"/>
      <c r="T61" s="91"/>
      <c r="U61" s="91"/>
      <c r="V61" s="91"/>
      <c r="W61" s="91"/>
      <c r="X61" s="91"/>
      <c r="Y61" s="91"/>
      <c r="Z61" s="91"/>
      <c r="AA61" s="91"/>
      <c r="AB61" s="91"/>
      <c r="AC61" s="91"/>
      <c r="AD61" s="91"/>
      <c r="AE61" s="91"/>
      <c r="AF61" s="91"/>
      <c r="AG61" s="91"/>
      <c r="AH61" s="91"/>
      <c r="AI61" s="91"/>
      <c r="AJ61" s="91"/>
      <c r="AK61" s="91"/>
      <c r="AL61" s="91"/>
      <c r="AM61" s="91"/>
      <c r="AN61" s="169"/>
      <c r="AO61" s="169"/>
      <c r="AP61" s="169"/>
      <c r="AQ61" s="169"/>
      <c r="AR61" s="91"/>
      <c r="AS61" s="91"/>
      <c r="AT61" s="91"/>
      <c r="AU61" s="91"/>
      <c r="AV61" s="91"/>
      <c r="AW61" s="194"/>
      <c r="AX61" s="194"/>
      <c r="AY61" s="194"/>
      <c r="AZ61" s="91"/>
      <c r="BA61" s="91"/>
      <c r="BB61" s="91"/>
      <c r="BC61" s="194"/>
      <c r="BD61" s="194"/>
      <c r="BE61" s="194"/>
      <c r="BF61" s="194"/>
      <c r="BG61" s="194"/>
      <c r="BH61" s="194"/>
      <c r="BI61" s="194"/>
      <c r="BJ61" s="141"/>
      <c r="BK61" s="91"/>
      <c r="BL61" s="91"/>
      <c r="BM61" s="194"/>
      <c r="BN61" s="194"/>
      <c r="BO61" s="194"/>
      <c r="BP61" s="194"/>
      <c r="BQ61" s="194"/>
      <c r="BR61" s="194"/>
      <c r="BS61" s="194"/>
      <c r="BT61" s="91"/>
      <c r="BU61" s="91"/>
      <c r="BV61" s="91"/>
      <c r="BW61" s="91"/>
      <c r="BX61" s="91"/>
      <c r="BY61" s="91"/>
      <c r="BZ61" s="91"/>
      <c r="CA61" s="91"/>
      <c r="CB61" s="91"/>
      <c r="CC61" s="91"/>
      <c r="CD61" s="91"/>
      <c r="CE61" s="91"/>
      <c r="CF61" s="91"/>
    </row>
    <row r="62" spans="1:85" ht="11.25" customHeight="1" x14ac:dyDescent="0.25">
      <c r="A62" s="91"/>
      <c r="B62" s="91"/>
      <c r="C62" s="91"/>
      <c r="D62" s="91"/>
      <c r="E62" s="91"/>
      <c r="F62" s="91"/>
      <c r="G62" s="91"/>
      <c r="H62" s="91"/>
      <c r="I62" s="91"/>
      <c r="J62" s="91"/>
      <c r="K62" s="91"/>
      <c r="L62" s="91"/>
      <c r="M62" s="91"/>
      <c r="N62" s="91"/>
      <c r="O62" s="91"/>
      <c r="P62" s="91"/>
      <c r="Q62" s="91"/>
      <c r="R62" s="91"/>
      <c r="S62" s="91"/>
      <c r="T62" s="91"/>
      <c r="U62" s="91"/>
      <c r="V62" s="91"/>
      <c r="W62" s="91"/>
      <c r="X62" s="91"/>
      <c r="Y62" s="91"/>
      <c r="Z62" s="91"/>
      <c r="AA62" s="91"/>
      <c r="AB62" s="91"/>
      <c r="AC62" s="91"/>
      <c r="AD62" s="91"/>
      <c r="AE62" s="91"/>
      <c r="AF62" s="91"/>
      <c r="AG62" s="91"/>
      <c r="AH62" s="91"/>
      <c r="AI62" s="91"/>
      <c r="AJ62" s="91"/>
      <c r="AK62" s="91"/>
      <c r="AL62" s="91"/>
      <c r="AM62" s="91"/>
      <c r="AN62" s="169"/>
      <c r="AO62" s="169"/>
      <c r="AP62" s="169"/>
      <c r="AQ62" s="169"/>
      <c r="AR62" s="91"/>
      <c r="AS62" s="91"/>
      <c r="AT62" s="91"/>
      <c r="AU62" s="91"/>
      <c r="AV62" s="91"/>
      <c r="AW62" s="194"/>
      <c r="AX62" s="194"/>
      <c r="AY62" s="194"/>
      <c r="AZ62" s="91"/>
      <c r="BA62" s="91"/>
      <c r="BB62" s="91"/>
      <c r="BC62" s="194"/>
      <c r="BD62" s="194"/>
      <c r="BE62" s="194"/>
      <c r="BF62" s="194"/>
      <c r="BG62" s="194"/>
      <c r="BH62" s="194"/>
      <c r="BI62" s="194"/>
      <c r="BJ62" s="141"/>
      <c r="BK62" s="91"/>
      <c r="BL62" s="91"/>
      <c r="BM62" s="194"/>
      <c r="BN62" s="194"/>
      <c r="BO62" s="194"/>
      <c r="BP62" s="194"/>
      <c r="BQ62" s="194"/>
      <c r="BR62" s="194"/>
      <c r="BS62" s="194"/>
      <c r="BT62" s="91"/>
      <c r="BU62" s="91"/>
      <c r="BV62" s="91"/>
      <c r="BW62" s="91"/>
      <c r="BX62" s="91"/>
      <c r="BY62" s="91"/>
      <c r="BZ62" s="91"/>
      <c r="CA62" s="91"/>
      <c r="CB62" s="91"/>
      <c r="CC62" s="91"/>
      <c r="CD62" s="91"/>
      <c r="CE62" s="91"/>
      <c r="CF62" s="91"/>
    </row>
    <row r="63" spans="1:85" ht="11.25" customHeight="1" x14ac:dyDescent="0.25">
      <c r="A63" s="91"/>
      <c r="B63" s="91"/>
      <c r="C63" s="91"/>
      <c r="D63" s="91"/>
      <c r="E63" s="91"/>
      <c r="F63" s="91"/>
      <c r="G63" s="91"/>
      <c r="H63" s="91"/>
      <c r="I63" s="91"/>
      <c r="J63" s="91"/>
      <c r="K63" s="91"/>
      <c r="L63" s="91"/>
      <c r="M63" s="91"/>
      <c r="N63" s="91"/>
      <c r="O63" s="91"/>
      <c r="P63" s="91"/>
      <c r="Q63" s="91"/>
      <c r="R63" s="91"/>
      <c r="S63" s="91"/>
      <c r="T63" s="91"/>
      <c r="U63" s="91"/>
      <c r="V63" s="91"/>
      <c r="W63" s="91"/>
      <c r="X63" s="91"/>
      <c r="Y63" s="91"/>
      <c r="Z63" s="91"/>
      <c r="AA63" s="91"/>
      <c r="AB63" s="91"/>
      <c r="AC63" s="91"/>
      <c r="AD63" s="91"/>
      <c r="AE63" s="91"/>
      <c r="AF63" s="91"/>
      <c r="AG63" s="91"/>
      <c r="AH63" s="91"/>
      <c r="AI63" s="91"/>
      <c r="AJ63" s="91"/>
      <c r="AK63" s="91"/>
      <c r="AL63" s="91"/>
      <c r="AM63" s="91"/>
      <c r="AN63" s="169"/>
      <c r="AO63" s="169"/>
      <c r="AP63" s="169"/>
      <c r="AQ63" s="169"/>
      <c r="AR63" s="91"/>
      <c r="AS63" s="91"/>
      <c r="AT63" s="91"/>
      <c r="AU63" s="91"/>
      <c r="AV63" s="91"/>
      <c r="AW63" s="194"/>
      <c r="AX63" s="194"/>
      <c r="AY63" s="194"/>
      <c r="AZ63" s="91"/>
      <c r="BA63" s="91"/>
      <c r="BB63" s="91"/>
      <c r="BC63" s="194"/>
      <c r="BD63" s="194"/>
      <c r="BE63" s="194"/>
      <c r="BF63" s="194"/>
      <c r="BG63" s="194"/>
      <c r="BH63" s="194"/>
      <c r="BI63" s="194"/>
      <c r="BJ63" s="138"/>
      <c r="BK63" s="91"/>
      <c r="BL63" s="91"/>
      <c r="BM63" s="194"/>
      <c r="BN63" s="194"/>
      <c r="BO63" s="194"/>
      <c r="BP63" s="194"/>
      <c r="BQ63" s="194"/>
      <c r="BR63" s="194"/>
      <c r="BS63" s="194"/>
      <c r="BT63" s="91"/>
      <c r="BU63" s="91"/>
      <c r="BV63" s="91"/>
      <c r="BW63" s="91"/>
      <c r="BX63" s="91"/>
      <c r="BY63" s="91"/>
      <c r="BZ63" s="91"/>
      <c r="CA63" s="91"/>
      <c r="CB63" s="91"/>
      <c r="CC63" s="91"/>
      <c r="CD63" s="91"/>
      <c r="CE63" s="91"/>
      <c r="CF63" s="91"/>
    </row>
    <row r="64" spans="1:85" ht="11.25" customHeight="1" x14ac:dyDescent="0.25">
      <c r="A64" s="91"/>
      <c r="B64" s="91"/>
      <c r="C64" s="91"/>
      <c r="D64" s="91"/>
      <c r="E64" s="91"/>
      <c r="F64" s="91"/>
      <c r="G64" s="91"/>
      <c r="H64" s="91"/>
      <c r="I64" s="91"/>
      <c r="J64" s="91"/>
      <c r="K64" s="91"/>
      <c r="L64" s="91"/>
      <c r="M64" s="91"/>
      <c r="N64" s="91"/>
      <c r="O64" s="91"/>
      <c r="P64" s="91"/>
      <c r="Q64" s="91"/>
      <c r="R64" s="91"/>
      <c r="S64" s="91"/>
      <c r="T64" s="91"/>
      <c r="U64" s="91"/>
      <c r="V64" s="91"/>
      <c r="W64" s="91"/>
      <c r="X64" s="91"/>
      <c r="Y64" s="91"/>
      <c r="Z64" s="91"/>
      <c r="AA64" s="91"/>
      <c r="AB64" s="91"/>
      <c r="AC64" s="91"/>
      <c r="AD64" s="91"/>
      <c r="AE64" s="91"/>
      <c r="AF64" s="91"/>
      <c r="AG64" s="91"/>
      <c r="AH64" s="91"/>
      <c r="AI64" s="91"/>
      <c r="AJ64" s="91"/>
      <c r="AK64" s="91"/>
      <c r="AL64" s="91"/>
      <c r="AM64" s="91"/>
      <c r="AN64" s="169"/>
      <c r="AO64" s="169"/>
      <c r="AP64" s="169"/>
      <c r="AQ64" s="169"/>
      <c r="AR64" s="91"/>
      <c r="AS64" s="91"/>
      <c r="AT64" s="91"/>
      <c r="AU64" s="91"/>
      <c r="AV64" s="91"/>
      <c r="AW64" s="194"/>
      <c r="AX64" s="194"/>
      <c r="AY64" s="194"/>
      <c r="AZ64" s="91"/>
      <c r="BA64" s="91"/>
      <c r="BB64" s="91"/>
      <c r="BC64" s="194"/>
      <c r="BD64" s="194"/>
      <c r="BE64" s="194"/>
      <c r="BF64" s="194"/>
      <c r="BG64" s="194"/>
      <c r="BH64" s="194"/>
      <c r="BI64" s="194"/>
      <c r="BJ64" s="138"/>
      <c r="BK64" s="91"/>
      <c r="BL64" s="91"/>
      <c r="BM64" s="194"/>
      <c r="BN64" s="194"/>
      <c r="BO64" s="194"/>
      <c r="BP64" s="194"/>
      <c r="BQ64" s="194"/>
      <c r="BR64" s="194"/>
      <c r="BS64" s="194"/>
      <c r="BT64" s="91"/>
      <c r="BU64" s="91"/>
      <c r="BV64" s="91"/>
      <c r="BW64" s="91"/>
      <c r="BX64" s="91"/>
      <c r="BY64" s="91"/>
      <c r="BZ64" s="91"/>
      <c r="CA64" s="91"/>
      <c r="CB64" s="91"/>
      <c r="CC64" s="91"/>
      <c r="CD64" s="91"/>
      <c r="CE64" s="91"/>
      <c r="CF64" s="91"/>
    </row>
    <row r="65" spans="1:84" ht="11.25" customHeight="1" x14ac:dyDescent="0.25">
      <c r="A65" s="91"/>
      <c r="B65" s="91"/>
      <c r="C65" s="91"/>
      <c r="D65" s="91"/>
      <c r="E65" s="91"/>
      <c r="F65" s="91"/>
      <c r="G65" s="91"/>
      <c r="H65" s="91"/>
      <c r="I65" s="91"/>
      <c r="J65" s="91"/>
      <c r="K65" s="91"/>
      <c r="L65" s="91"/>
      <c r="M65" s="91"/>
      <c r="N65" s="91"/>
      <c r="O65" s="91"/>
      <c r="P65" s="91"/>
      <c r="Q65" s="91"/>
      <c r="R65" s="91"/>
      <c r="S65" s="91"/>
      <c r="T65" s="91"/>
      <c r="U65" s="91"/>
      <c r="V65" s="91"/>
      <c r="W65" s="91"/>
      <c r="X65" s="91"/>
      <c r="Y65" s="91"/>
      <c r="Z65" s="91"/>
      <c r="AA65" s="91"/>
      <c r="AB65" s="91"/>
      <c r="AC65" s="91"/>
      <c r="AD65" s="91"/>
      <c r="AE65" s="91"/>
      <c r="AF65" s="91"/>
      <c r="AG65" s="91"/>
      <c r="AH65" s="91"/>
      <c r="AI65" s="91"/>
      <c r="AJ65" s="91"/>
      <c r="AK65" s="91"/>
      <c r="AL65" s="91"/>
      <c r="AM65" s="91"/>
      <c r="AN65" s="169"/>
      <c r="AO65" s="169"/>
      <c r="AP65" s="169"/>
      <c r="AQ65" s="169"/>
      <c r="AR65" s="91"/>
      <c r="AS65" s="91"/>
      <c r="AT65" s="91"/>
      <c r="AU65" s="91"/>
      <c r="AV65" s="91"/>
      <c r="AW65" s="194"/>
      <c r="AX65" s="194"/>
      <c r="AY65" s="194"/>
      <c r="AZ65" s="91"/>
      <c r="BA65" s="91"/>
      <c r="BB65" s="91"/>
      <c r="BC65" s="194"/>
      <c r="BD65" s="194"/>
      <c r="BE65" s="194"/>
      <c r="BF65" s="194"/>
      <c r="BG65" s="194"/>
      <c r="BH65" s="194"/>
      <c r="BI65" s="194"/>
      <c r="BJ65" s="138"/>
      <c r="BK65" s="91"/>
      <c r="BL65" s="91"/>
      <c r="BM65" s="194"/>
      <c r="BN65" s="194"/>
      <c r="BO65" s="194"/>
      <c r="BP65" s="194"/>
      <c r="BQ65" s="194"/>
      <c r="BR65" s="194"/>
      <c r="BS65" s="194"/>
      <c r="BT65" s="91"/>
      <c r="BU65" s="91"/>
      <c r="BV65" s="91"/>
      <c r="BW65" s="91"/>
      <c r="BX65" s="91"/>
      <c r="BY65" s="91"/>
      <c r="BZ65" s="91"/>
      <c r="CA65" s="91"/>
      <c r="CB65" s="91"/>
      <c r="CC65" s="91"/>
      <c r="CD65" s="91"/>
      <c r="CE65" s="91"/>
      <c r="CF65" s="91"/>
    </row>
    <row r="66" spans="1:84" ht="11.25" customHeight="1" x14ac:dyDescent="0.25">
      <c r="A66" s="91"/>
      <c r="B66" s="91"/>
      <c r="C66" s="91"/>
      <c r="D66" s="91"/>
      <c r="E66" s="91"/>
      <c r="F66" s="91"/>
      <c r="G66" s="91"/>
      <c r="H66" s="91"/>
      <c r="I66" s="91"/>
      <c r="J66" s="91"/>
      <c r="K66" s="91"/>
      <c r="L66" s="91"/>
      <c r="M66" s="91"/>
      <c r="N66" s="91"/>
      <c r="O66" s="91"/>
      <c r="P66" s="91"/>
      <c r="Q66" s="91"/>
      <c r="R66" s="91"/>
      <c r="S66" s="91"/>
      <c r="T66" s="91"/>
      <c r="U66" s="91"/>
      <c r="V66" s="91"/>
      <c r="W66" s="91"/>
      <c r="X66" s="91"/>
      <c r="Y66" s="91"/>
      <c r="Z66" s="91"/>
      <c r="AA66" s="91"/>
      <c r="AB66" s="91"/>
      <c r="AC66" s="91"/>
      <c r="AD66" s="91"/>
      <c r="AE66" s="91"/>
      <c r="AF66" s="91"/>
      <c r="AG66" s="91"/>
      <c r="AH66" s="91"/>
      <c r="AI66" s="91"/>
      <c r="AJ66" s="91"/>
      <c r="AK66" s="91"/>
      <c r="AL66" s="91"/>
      <c r="AM66" s="91"/>
      <c r="AN66" s="169"/>
      <c r="AO66" s="169"/>
      <c r="AP66" s="169"/>
      <c r="AQ66" s="169"/>
      <c r="AR66" s="91"/>
      <c r="AS66" s="91"/>
      <c r="AT66" s="91"/>
      <c r="AU66" s="91"/>
      <c r="AV66" s="91"/>
      <c r="AW66" s="194"/>
      <c r="AX66" s="194"/>
      <c r="AY66" s="194"/>
      <c r="AZ66" s="91"/>
      <c r="BA66" s="91"/>
      <c r="BB66" s="91"/>
      <c r="BC66" s="194"/>
      <c r="BD66" s="194"/>
      <c r="BE66" s="194"/>
      <c r="BF66" s="194"/>
      <c r="BG66" s="194"/>
      <c r="BH66" s="194"/>
      <c r="BI66" s="194"/>
      <c r="BJ66" s="138"/>
      <c r="BK66" s="91"/>
      <c r="BL66" s="91"/>
      <c r="BM66" s="194"/>
      <c r="BN66" s="194"/>
      <c r="BO66" s="194"/>
      <c r="BP66" s="194"/>
      <c r="BQ66" s="194"/>
      <c r="BR66" s="194"/>
      <c r="BS66" s="194"/>
      <c r="BT66" s="91"/>
      <c r="BU66" s="91"/>
      <c r="BV66" s="91"/>
      <c r="BW66" s="91"/>
      <c r="BX66" s="91"/>
      <c r="BY66" s="91"/>
      <c r="BZ66" s="91"/>
      <c r="CA66" s="91"/>
      <c r="CB66" s="91"/>
      <c r="CC66" s="91"/>
      <c r="CD66" s="91"/>
      <c r="CE66" s="91"/>
      <c r="CF66" s="91"/>
    </row>
    <row r="67" spans="1:84" ht="11.25" customHeight="1" x14ac:dyDescent="0.25">
      <c r="A67" s="91"/>
      <c r="B67" s="91"/>
      <c r="C67" s="91"/>
      <c r="D67" s="91"/>
      <c r="E67" s="91"/>
      <c r="F67" s="91"/>
      <c r="G67" s="91"/>
      <c r="H67" s="91"/>
      <c r="I67" s="91"/>
      <c r="J67" s="91"/>
      <c r="K67" s="91"/>
      <c r="L67" s="91"/>
      <c r="M67" s="91"/>
      <c r="N67" s="91"/>
      <c r="O67" s="91"/>
      <c r="P67" s="91"/>
      <c r="Q67" s="91"/>
      <c r="R67" s="91"/>
      <c r="S67" s="91"/>
      <c r="T67" s="91"/>
      <c r="U67" s="91"/>
      <c r="V67" s="91"/>
      <c r="W67" s="91"/>
      <c r="X67" s="91"/>
      <c r="Y67" s="91"/>
      <c r="Z67" s="91"/>
      <c r="AA67" s="91"/>
      <c r="AB67" s="91"/>
      <c r="AC67" s="91"/>
      <c r="AD67" s="91"/>
      <c r="AE67" s="91"/>
      <c r="AF67" s="91"/>
      <c r="AG67" s="91"/>
      <c r="AH67" s="91"/>
      <c r="AI67" s="91"/>
      <c r="AJ67" s="91"/>
      <c r="AK67" s="91"/>
      <c r="AL67" s="91"/>
      <c r="AM67" s="91"/>
      <c r="AN67" s="169"/>
      <c r="AO67" s="169"/>
      <c r="AP67" s="169"/>
      <c r="AQ67" s="169"/>
      <c r="AR67" s="91"/>
      <c r="AS67" s="91"/>
      <c r="AT67" s="91"/>
      <c r="AU67" s="91"/>
      <c r="AV67" s="91"/>
      <c r="AW67" s="194"/>
      <c r="AX67" s="194"/>
      <c r="AY67" s="194"/>
      <c r="AZ67" s="91"/>
      <c r="BA67" s="91"/>
      <c r="BB67" s="91"/>
      <c r="BC67" s="194"/>
      <c r="BD67" s="194"/>
      <c r="BE67" s="194"/>
      <c r="BF67" s="194"/>
      <c r="BG67" s="194"/>
      <c r="BH67" s="194"/>
      <c r="BI67" s="194"/>
      <c r="BJ67" s="138"/>
      <c r="BK67" s="91"/>
      <c r="BL67" s="91"/>
      <c r="BM67" s="194"/>
      <c r="BN67" s="194"/>
      <c r="BO67" s="194"/>
      <c r="BP67" s="194"/>
      <c r="BQ67" s="194"/>
      <c r="BR67" s="194"/>
      <c r="BS67" s="194"/>
      <c r="BT67" s="91"/>
      <c r="BU67" s="91"/>
      <c r="BV67" s="91"/>
      <c r="BW67" s="91"/>
      <c r="BX67" s="91"/>
      <c r="BY67" s="91"/>
      <c r="BZ67" s="91"/>
      <c r="CA67" s="91"/>
      <c r="CB67" s="91"/>
      <c r="CC67" s="91"/>
      <c r="CD67" s="91"/>
      <c r="CE67" s="91"/>
      <c r="CF67" s="91"/>
    </row>
    <row r="68" spans="1:84" ht="11.25" customHeight="1" x14ac:dyDescent="0.25">
      <c r="A68" s="91"/>
      <c r="B68" s="91"/>
      <c r="C68" s="91"/>
      <c r="D68" s="91"/>
      <c r="E68" s="91"/>
      <c r="F68" s="91"/>
      <c r="G68" s="91"/>
      <c r="H68" s="91"/>
      <c r="I68" s="91"/>
      <c r="J68" s="91"/>
      <c r="K68" s="91"/>
      <c r="L68" s="91"/>
      <c r="M68" s="91"/>
      <c r="N68" s="91"/>
      <c r="O68" s="91"/>
      <c r="P68" s="91"/>
      <c r="Q68" s="91"/>
      <c r="R68" s="91"/>
      <c r="S68" s="91"/>
      <c r="T68" s="91"/>
      <c r="U68" s="91"/>
      <c r="V68" s="91"/>
      <c r="W68" s="91"/>
      <c r="X68" s="91"/>
      <c r="Y68" s="91"/>
      <c r="Z68" s="91"/>
      <c r="AA68" s="91"/>
      <c r="AB68" s="91"/>
      <c r="AC68" s="91"/>
      <c r="AD68" s="91"/>
      <c r="AE68" s="91"/>
      <c r="AF68" s="91"/>
      <c r="AG68" s="91"/>
      <c r="AH68" s="91"/>
      <c r="AI68" s="91"/>
      <c r="AJ68" s="91"/>
      <c r="AK68" s="91"/>
      <c r="AL68" s="91"/>
      <c r="AM68" s="91"/>
      <c r="AN68" s="169"/>
      <c r="AO68" s="169"/>
      <c r="AP68" s="169"/>
      <c r="AQ68" s="169"/>
      <c r="AR68" s="91"/>
      <c r="AS68" s="91"/>
      <c r="AT68" s="91"/>
      <c r="AU68" s="91"/>
      <c r="AV68" s="91"/>
      <c r="AW68" s="194"/>
      <c r="AX68" s="194"/>
      <c r="AY68" s="194"/>
      <c r="AZ68" s="91"/>
      <c r="BA68" s="91"/>
      <c r="BB68" s="91"/>
      <c r="BC68" s="194"/>
      <c r="BD68" s="194"/>
      <c r="BE68" s="194"/>
      <c r="BF68" s="194"/>
      <c r="BG68" s="194"/>
      <c r="BH68" s="194"/>
      <c r="BI68" s="194"/>
      <c r="BJ68" s="138"/>
      <c r="BK68" s="91"/>
      <c r="BL68" s="91"/>
      <c r="BM68" s="194"/>
      <c r="BN68" s="194"/>
      <c r="BO68" s="194"/>
      <c r="BP68" s="194"/>
      <c r="BQ68" s="194"/>
      <c r="BR68" s="194"/>
      <c r="BS68" s="194"/>
      <c r="BT68" s="91"/>
      <c r="BU68" s="91"/>
      <c r="BV68" s="91"/>
      <c r="BW68" s="91"/>
      <c r="BX68" s="91"/>
      <c r="BY68" s="91"/>
      <c r="BZ68" s="91"/>
      <c r="CA68" s="91"/>
      <c r="CB68" s="91"/>
      <c r="CC68" s="91"/>
      <c r="CD68" s="91"/>
      <c r="CE68" s="91"/>
      <c r="CF68" s="91"/>
    </row>
    <row r="69" spans="1:84" ht="11.25" customHeight="1" x14ac:dyDescent="0.25">
      <c r="A69" s="91"/>
      <c r="B69" s="91"/>
      <c r="C69" s="91"/>
      <c r="D69" s="91"/>
      <c r="E69" s="91"/>
      <c r="F69" s="91"/>
      <c r="G69" s="91"/>
      <c r="H69" s="91"/>
      <c r="I69" s="91"/>
      <c r="J69" s="91"/>
      <c r="K69" s="91"/>
      <c r="L69" s="91"/>
      <c r="M69" s="91"/>
      <c r="N69" s="91"/>
      <c r="O69" s="91"/>
      <c r="P69" s="91"/>
      <c r="Q69" s="91"/>
      <c r="R69" s="91"/>
      <c r="S69" s="91"/>
      <c r="T69" s="91"/>
      <c r="U69" s="91"/>
      <c r="V69" s="91"/>
      <c r="W69" s="91"/>
      <c r="X69" s="91"/>
      <c r="Y69" s="91"/>
      <c r="Z69" s="91"/>
      <c r="AA69" s="91"/>
      <c r="AB69" s="91"/>
      <c r="AC69" s="91"/>
      <c r="AD69" s="91"/>
      <c r="AE69" s="91"/>
      <c r="AF69" s="91"/>
      <c r="AG69" s="91"/>
      <c r="AH69" s="91"/>
      <c r="AI69" s="91"/>
      <c r="AJ69" s="91"/>
      <c r="AK69" s="91"/>
      <c r="AL69" s="91"/>
      <c r="AM69" s="91"/>
      <c r="AN69" s="169"/>
      <c r="AO69" s="169"/>
      <c r="AP69" s="169"/>
      <c r="AQ69" s="169"/>
      <c r="AR69" s="91"/>
      <c r="AS69" s="91"/>
      <c r="AT69" s="91"/>
      <c r="AU69" s="91"/>
      <c r="AV69" s="91"/>
      <c r="AW69" s="194"/>
      <c r="AX69" s="194"/>
      <c r="AY69" s="194"/>
      <c r="AZ69" s="91"/>
      <c r="BA69" s="91"/>
      <c r="BB69" s="91"/>
      <c r="BC69" s="194"/>
      <c r="BD69" s="194"/>
      <c r="BE69" s="194"/>
      <c r="BF69" s="194"/>
      <c r="BG69" s="194"/>
      <c r="BH69" s="194"/>
      <c r="BI69" s="194"/>
      <c r="BJ69" s="138"/>
      <c r="BK69" s="91"/>
      <c r="BL69" s="91"/>
      <c r="BM69" s="194"/>
      <c r="BN69" s="194"/>
      <c r="BO69" s="194"/>
      <c r="BP69" s="194"/>
      <c r="BQ69" s="194"/>
      <c r="BR69" s="194"/>
      <c r="BS69" s="194"/>
      <c r="BT69" s="91"/>
      <c r="BU69" s="91"/>
      <c r="BV69" s="91"/>
      <c r="BW69" s="91"/>
      <c r="BX69" s="91"/>
      <c r="BY69" s="91"/>
      <c r="BZ69" s="91"/>
      <c r="CA69" s="91"/>
      <c r="CB69" s="91"/>
      <c r="CC69" s="91"/>
      <c r="CD69" s="91"/>
      <c r="CE69" s="91"/>
      <c r="CF69" s="91"/>
    </row>
    <row r="70" spans="1:84" ht="11.25" customHeight="1" x14ac:dyDescent="0.25">
      <c r="A70" s="91"/>
      <c r="B70" s="91"/>
      <c r="C70" s="91"/>
      <c r="D70" s="91"/>
      <c r="E70" s="91"/>
      <c r="F70" s="91"/>
      <c r="G70" s="91"/>
      <c r="H70" s="91"/>
      <c r="I70" s="91"/>
      <c r="J70" s="91"/>
      <c r="K70" s="91"/>
      <c r="L70" s="91"/>
      <c r="M70" s="91"/>
      <c r="N70" s="91"/>
      <c r="O70" s="91"/>
      <c r="P70" s="91"/>
      <c r="Q70" s="91"/>
      <c r="R70" s="91"/>
      <c r="S70" s="91"/>
      <c r="T70" s="91"/>
      <c r="U70" s="91"/>
      <c r="V70" s="91"/>
      <c r="W70" s="91"/>
      <c r="X70" s="91"/>
      <c r="Y70" s="91"/>
      <c r="Z70" s="91"/>
      <c r="AA70" s="91"/>
      <c r="AB70" s="91"/>
      <c r="AC70" s="91"/>
      <c r="AD70" s="91"/>
      <c r="AE70" s="91"/>
      <c r="AF70" s="91"/>
      <c r="AG70" s="91"/>
      <c r="AH70" s="91"/>
      <c r="AI70" s="91"/>
      <c r="AJ70" s="91"/>
      <c r="AK70" s="91"/>
      <c r="AL70" s="91"/>
      <c r="AM70" s="91"/>
      <c r="AN70" s="169"/>
      <c r="AO70" s="169"/>
      <c r="AP70" s="169"/>
      <c r="AQ70" s="169"/>
      <c r="AR70" s="91"/>
      <c r="AS70" s="91"/>
      <c r="AT70" s="91"/>
      <c r="AU70" s="91"/>
      <c r="AV70" s="91"/>
      <c r="AW70" s="194"/>
      <c r="AX70" s="194"/>
      <c r="AY70" s="194"/>
      <c r="AZ70" s="91"/>
      <c r="BA70" s="91"/>
      <c r="BB70" s="91"/>
      <c r="BC70" s="194"/>
      <c r="BD70" s="194"/>
      <c r="BE70" s="194"/>
      <c r="BF70" s="194"/>
      <c r="BG70" s="194"/>
      <c r="BH70" s="194"/>
      <c r="BI70" s="194"/>
      <c r="BJ70" s="138"/>
      <c r="BK70" s="91"/>
      <c r="BL70" s="91"/>
      <c r="BM70" s="194"/>
      <c r="BN70" s="194"/>
      <c r="BO70" s="194"/>
      <c r="BP70" s="194"/>
      <c r="BQ70" s="194"/>
      <c r="BR70" s="194"/>
      <c r="BS70" s="194"/>
      <c r="BT70" s="91"/>
      <c r="BU70" s="91"/>
      <c r="BV70" s="91"/>
      <c r="BW70" s="91"/>
      <c r="BX70" s="91"/>
      <c r="BY70" s="91"/>
      <c r="BZ70" s="91"/>
      <c r="CA70" s="91"/>
      <c r="CB70" s="91"/>
      <c r="CC70" s="91"/>
      <c r="CD70" s="91"/>
      <c r="CE70" s="91"/>
      <c r="CF70" s="91"/>
    </row>
    <row r="71" spans="1:84" ht="11.25" customHeight="1" x14ac:dyDescent="0.25">
      <c r="A71" s="91"/>
      <c r="B71" s="91"/>
      <c r="C71" s="91"/>
      <c r="D71" s="91"/>
      <c r="E71" s="91"/>
      <c r="F71" s="91"/>
      <c r="G71" s="91"/>
      <c r="H71" s="91"/>
      <c r="I71" s="91"/>
      <c r="J71" s="91"/>
      <c r="K71" s="91"/>
      <c r="L71" s="91"/>
      <c r="M71" s="91"/>
      <c r="N71" s="91"/>
      <c r="O71" s="91"/>
      <c r="P71" s="91"/>
      <c r="Q71" s="91"/>
      <c r="R71" s="91"/>
      <c r="S71" s="91"/>
      <c r="T71" s="91"/>
      <c r="U71" s="91"/>
      <c r="V71" s="91"/>
      <c r="W71" s="91"/>
      <c r="X71" s="91"/>
      <c r="Y71" s="91"/>
      <c r="Z71" s="91"/>
      <c r="AA71" s="91"/>
      <c r="AB71" s="91"/>
      <c r="AC71" s="91"/>
      <c r="AD71" s="91"/>
      <c r="AE71" s="91"/>
      <c r="AF71" s="91"/>
      <c r="AG71" s="91"/>
      <c r="AH71" s="91"/>
      <c r="AI71" s="91"/>
      <c r="AJ71" s="91"/>
      <c r="AK71" s="91"/>
      <c r="AL71" s="91"/>
      <c r="AM71" s="91"/>
      <c r="AN71" s="169"/>
      <c r="AO71" s="169"/>
      <c r="AP71" s="169"/>
      <c r="AQ71" s="169"/>
      <c r="AR71" s="91"/>
      <c r="AS71" s="91"/>
      <c r="AT71" s="91"/>
      <c r="AU71" s="91"/>
      <c r="AV71" s="91"/>
      <c r="AW71" s="194"/>
      <c r="AX71" s="194"/>
      <c r="AY71" s="194"/>
      <c r="AZ71" s="91"/>
      <c r="BA71" s="91"/>
      <c r="BB71" s="91"/>
      <c r="BC71" s="194"/>
      <c r="BD71" s="194"/>
      <c r="BE71" s="194"/>
      <c r="BF71" s="194"/>
      <c r="BG71" s="194"/>
      <c r="BH71" s="194"/>
      <c r="BI71" s="194"/>
      <c r="BJ71" s="138"/>
      <c r="BK71" s="91"/>
      <c r="BL71" s="91"/>
      <c r="BM71" s="194"/>
      <c r="BN71" s="194"/>
      <c r="BO71" s="194"/>
      <c r="BP71" s="194"/>
      <c r="BQ71" s="194"/>
      <c r="BR71" s="194"/>
      <c r="BS71" s="194"/>
      <c r="BT71" s="91"/>
      <c r="BU71" s="91"/>
      <c r="BV71" s="91"/>
      <c r="BW71" s="91"/>
      <c r="BX71" s="91"/>
      <c r="BY71" s="91"/>
      <c r="BZ71" s="91"/>
      <c r="CA71" s="91"/>
      <c r="CB71" s="91"/>
      <c r="CC71" s="91"/>
      <c r="CD71" s="91"/>
      <c r="CE71" s="91"/>
      <c r="CF71" s="91"/>
    </row>
    <row r="72" spans="1:84" ht="11.25" customHeight="1" x14ac:dyDescent="0.25">
      <c r="A72" s="91"/>
      <c r="B72" s="91"/>
      <c r="C72" s="91"/>
      <c r="D72" s="91"/>
      <c r="E72" s="91"/>
      <c r="F72" s="91"/>
      <c r="G72" s="91"/>
      <c r="H72" s="91"/>
      <c r="I72" s="91"/>
      <c r="J72" s="91"/>
      <c r="K72" s="91"/>
      <c r="L72" s="91"/>
      <c r="M72" s="91"/>
      <c r="N72" s="91"/>
      <c r="O72" s="91"/>
      <c r="P72" s="91"/>
      <c r="Q72" s="91"/>
      <c r="R72" s="91"/>
      <c r="S72" s="91"/>
      <c r="T72" s="91"/>
      <c r="U72" s="91"/>
      <c r="V72" s="91"/>
      <c r="W72" s="91"/>
      <c r="X72" s="91"/>
      <c r="Y72" s="91"/>
      <c r="Z72" s="91"/>
      <c r="AA72" s="91"/>
      <c r="AB72" s="91"/>
      <c r="AC72" s="91"/>
      <c r="AD72" s="91"/>
      <c r="AE72" s="91"/>
      <c r="AF72" s="91"/>
      <c r="AG72" s="91"/>
      <c r="AH72" s="91"/>
      <c r="AI72" s="91"/>
      <c r="AJ72" s="91"/>
      <c r="AK72" s="91"/>
      <c r="AL72" s="91"/>
      <c r="AM72" s="91"/>
      <c r="AN72" s="169"/>
      <c r="AO72" s="169"/>
      <c r="AP72" s="169"/>
      <c r="AQ72" s="169"/>
      <c r="AR72" s="91"/>
      <c r="AS72" s="91"/>
      <c r="AT72" s="91"/>
      <c r="AU72" s="91"/>
      <c r="AV72" s="91"/>
      <c r="AW72" s="194"/>
      <c r="AX72" s="194"/>
      <c r="AY72" s="194"/>
      <c r="AZ72" s="91"/>
      <c r="BA72" s="91"/>
      <c r="BB72" s="91"/>
      <c r="BC72" s="194"/>
      <c r="BD72" s="194"/>
      <c r="BE72" s="194"/>
      <c r="BF72" s="194"/>
      <c r="BG72" s="194"/>
      <c r="BH72" s="194"/>
      <c r="BI72" s="194"/>
      <c r="BJ72" s="138"/>
      <c r="BK72" s="91"/>
      <c r="BL72" s="91"/>
      <c r="BM72" s="194"/>
      <c r="BN72" s="194"/>
      <c r="BO72" s="194"/>
      <c r="BP72" s="194"/>
      <c r="BQ72" s="194"/>
      <c r="BR72" s="194"/>
      <c r="BS72" s="194"/>
      <c r="BT72" s="91"/>
      <c r="BU72" s="91"/>
      <c r="BV72" s="91"/>
      <c r="BW72" s="91"/>
      <c r="BX72" s="91"/>
      <c r="BY72" s="91"/>
      <c r="BZ72" s="91"/>
      <c r="CA72" s="91"/>
      <c r="CB72" s="91"/>
      <c r="CC72" s="91"/>
      <c r="CD72" s="91"/>
      <c r="CE72" s="91"/>
      <c r="CF72" s="91"/>
    </row>
    <row r="73" spans="1:84" ht="11.25" customHeight="1" x14ac:dyDescent="0.25">
      <c r="A73" s="91"/>
      <c r="B73" s="91"/>
      <c r="C73" s="91"/>
      <c r="D73" s="91"/>
      <c r="E73" s="91"/>
      <c r="F73" s="91"/>
      <c r="G73" s="91"/>
      <c r="H73" s="91"/>
      <c r="I73" s="91"/>
      <c r="J73" s="91"/>
      <c r="K73" s="91"/>
      <c r="L73" s="91"/>
      <c r="M73" s="91"/>
      <c r="N73" s="91"/>
      <c r="O73" s="91"/>
      <c r="P73" s="91"/>
      <c r="Q73" s="91"/>
      <c r="R73" s="91"/>
      <c r="S73" s="91"/>
      <c r="T73" s="91"/>
      <c r="U73" s="91"/>
      <c r="V73" s="91"/>
      <c r="W73" s="91"/>
      <c r="X73" s="91"/>
      <c r="Y73" s="91"/>
      <c r="Z73" s="91"/>
      <c r="AA73" s="91"/>
      <c r="AB73" s="91"/>
      <c r="AC73" s="91"/>
      <c r="AD73" s="91"/>
      <c r="AE73" s="91"/>
      <c r="AF73" s="91"/>
      <c r="AG73" s="91"/>
      <c r="AH73" s="91"/>
      <c r="AI73" s="91"/>
      <c r="AJ73" s="91"/>
      <c r="AK73" s="91"/>
      <c r="AL73" s="91"/>
      <c r="AM73" s="91"/>
      <c r="AN73" s="169"/>
      <c r="AO73" s="169"/>
      <c r="AP73" s="169"/>
      <c r="AQ73" s="169"/>
      <c r="AR73" s="91"/>
      <c r="AS73" s="91"/>
      <c r="AT73" s="91"/>
      <c r="AU73" s="91"/>
      <c r="AV73" s="91"/>
      <c r="AW73" s="194"/>
      <c r="AX73" s="194"/>
      <c r="AY73" s="194"/>
      <c r="AZ73" s="91"/>
      <c r="BA73" s="91"/>
      <c r="BB73" s="91"/>
      <c r="BC73" s="194"/>
      <c r="BD73" s="194"/>
      <c r="BE73" s="194"/>
      <c r="BF73" s="194"/>
      <c r="BG73" s="194"/>
      <c r="BH73" s="194"/>
      <c r="BI73" s="194"/>
      <c r="BJ73" s="138"/>
      <c r="BK73" s="91"/>
      <c r="BL73" s="91"/>
      <c r="BM73" s="194"/>
      <c r="BN73" s="194"/>
      <c r="BO73" s="194"/>
      <c r="BP73" s="194"/>
      <c r="BQ73" s="194"/>
      <c r="BR73" s="194"/>
      <c r="BS73" s="194"/>
      <c r="BT73" s="91"/>
      <c r="BU73" s="91"/>
      <c r="BV73" s="91"/>
      <c r="BW73" s="91"/>
      <c r="BX73" s="91"/>
      <c r="BY73" s="91"/>
      <c r="BZ73" s="91"/>
      <c r="CA73" s="91"/>
      <c r="CB73" s="91"/>
      <c r="CC73" s="91"/>
      <c r="CD73" s="91"/>
      <c r="CE73" s="91"/>
      <c r="CF73" s="91"/>
    </row>
    <row r="74" spans="1:84" ht="11.25" customHeight="1" x14ac:dyDescent="0.25">
      <c r="A74" s="91"/>
      <c r="B74" s="91"/>
      <c r="C74" s="91"/>
      <c r="D74" s="91"/>
      <c r="E74" s="91"/>
      <c r="F74" s="91"/>
      <c r="G74" s="91"/>
      <c r="H74" s="91"/>
      <c r="I74" s="91"/>
      <c r="J74" s="91"/>
      <c r="K74" s="91"/>
      <c r="L74" s="91"/>
      <c r="M74" s="91"/>
      <c r="N74" s="91"/>
      <c r="O74" s="91"/>
      <c r="P74" s="91"/>
      <c r="Q74" s="91"/>
      <c r="R74" s="91"/>
      <c r="S74" s="91"/>
      <c r="T74" s="91"/>
      <c r="U74" s="91"/>
      <c r="V74" s="91"/>
      <c r="W74" s="91"/>
      <c r="X74" s="91"/>
      <c r="Y74" s="91"/>
      <c r="Z74" s="91"/>
      <c r="AA74" s="91"/>
      <c r="AB74" s="91"/>
      <c r="AC74" s="91"/>
      <c r="AD74" s="91"/>
      <c r="AE74" s="91"/>
      <c r="AF74" s="91"/>
      <c r="AG74" s="91"/>
      <c r="AH74" s="91"/>
      <c r="AI74" s="91"/>
      <c r="AJ74" s="91"/>
      <c r="AK74" s="91"/>
      <c r="AL74" s="91"/>
      <c r="AM74" s="91"/>
      <c r="AN74" s="169"/>
      <c r="AO74" s="169"/>
      <c r="AP74" s="169"/>
      <c r="AQ74" s="169"/>
      <c r="AR74" s="91"/>
      <c r="AS74" s="91"/>
      <c r="AT74" s="91"/>
      <c r="AU74" s="91"/>
      <c r="AV74" s="91"/>
      <c r="AW74" s="194"/>
      <c r="AX74" s="194"/>
      <c r="AY74" s="194"/>
      <c r="AZ74" s="91"/>
      <c r="BA74" s="91"/>
      <c r="BB74" s="91"/>
      <c r="BC74" s="194"/>
      <c r="BD74" s="194"/>
      <c r="BE74" s="194"/>
      <c r="BF74" s="194"/>
      <c r="BG74" s="194"/>
      <c r="BH74" s="194"/>
      <c r="BI74" s="194"/>
      <c r="BJ74" s="138"/>
      <c r="BK74" s="91"/>
      <c r="BL74" s="91"/>
      <c r="BM74" s="194"/>
      <c r="BN74" s="194"/>
      <c r="BO74" s="194"/>
      <c r="BP74" s="194"/>
      <c r="BQ74" s="194"/>
      <c r="BR74" s="194"/>
      <c r="BS74" s="194"/>
      <c r="BT74" s="91"/>
      <c r="BU74" s="91"/>
      <c r="BV74" s="91"/>
      <c r="BW74" s="91"/>
      <c r="BX74" s="91"/>
      <c r="BY74" s="91"/>
      <c r="BZ74" s="91"/>
      <c r="CA74" s="91"/>
      <c r="CB74" s="91"/>
      <c r="CC74" s="91"/>
      <c r="CD74" s="91"/>
      <c r="CE74" s="91"/>
      <c r="CF74" s="91"/>
    </row>
    <row r="75" spans="1:84" ht="11.25" customHeight="1" x14ac:dyDescent="0.25">
      <c r="A75" s="91"/>
      <c r="B75" s="91"/>
      <c r="C75" s="91"/>
      <c r="D75" s="91"/>
      <c r="E75" s="91"/>
      <c r="F75" s="91"/>
      <c r="G75" s="91"/>
      <c r="H75" s="91"/>
      <c r="I75" s="91"/>
      <c r="J75" s="91"/>
      <c r="K75" s="91"/>
      <c r="L75" s="91"/>
      <c r="M75" s="91"/>
      <c r="N75" s="91"/>
      <c r="O75" s="91"/>
      <c r="P75" s="91"/>
      <c r="Q75" s="91"/>
      <c r="R75" s="91"/>
      <c r="S75" s="91"/>
      <c r="T75" s="91"/>
      <c r="U75" s="91"/>
      <c r="V75" s="91"/>
      <c r="W75" s="91"/>
      <c r="X75" s="91"/>
      <c r="Y75" s="91"/>
      <c r="Z75" s="91"/>
      <c r="AA75" s="91"/>
      <c r="AB75" s="91"/>
      <c r="AC75" s="91"/>
      <c r="AD75" s="91"/>
      <c r="AE75" s="91"/>
      <c r="AF75" s="91"/>
      <c r="AG75" s="91"/>
      <c r="AH75" s="91"/>
      <c r="AI75" s="91"/>
      <c r="AJ75" s="91"/>
      <c r="AK75" s="91"/>
      <c r="AL75" s="91"/>
      <c r="AM75" s="91"/>
      <c r="AN75" s="169"/>
      <c r="AO75" s="169"/>
      <c r="AP75" s="169"/>
      <c r="AQ75" s="169"/>
      <c r="AR75" s="91"/>
      <c r="AS75" s="91"/>
      <c r="AT75" s="91"/>
      <c r="AU75" s="91"/>
      <c r="AV75" s="91"/>
      <c r="AW75" s="194"/>
      <c r="AX75" s="194"/>
      <c r="AY75" s="194"/>
      <c r="AZ75" s="91"/>
      <c r="BA75" s="91"/>
      <c r="BB75" s="91"/>
      <c r="BC75" s="194"/>
      <c r="BD75" s="194"/>
      <c r="BE75" s="194"/>
      <c r="BF75" s="194"/>
      <c r="BG75" s="194"/>
      <c r="BH75" s="194"/>
      <c r="BI75" s="194"/>
      <c r="BJ75" s="138"/>
      <c r="BK75" s="91"/>
      <c r="BL75" s="91"/>
      <c r="BM75" s="194"/>
      <c r="BN75" s="194"/>
      <c r="BO75" s="194"/>
      <c r="BP75" s="194"/>
      <c r="BQ75" s="194"/>
      <c r="BR75" s="194"/>
      <c r="BS75" s="194"/>
      <c r="BT75" s="91"/>
      <c r="BU75" s="91"/>
      <c r="BV75" s="91"/>
      <c r="BW75" s="91"/>
      <c r="BX75" s="91"/>
      <c r="BY75" s="91"/>
      <c r="BZ75" s="91"/>
      <c r="CA75" s="91"/>
      <c r="CB75" s="91"/>
      <c r="CC75" s="91"/>
      <c r="CD75" s="91"/>
      <c r="CE75" s="91"/>
      <c r="CF75" s="91"/>
    </row>
    <row r="76" spans="1:84" ht="11.25" customHeight="1" x14ac:dyDescent="0.25">
      <c r="A76" s="91"/>
      <c r="B76" s="91"/>
      <c r="C76" s="91"/>
      <c r="D76" s="91"/>
      <c r="E76" s="91"/>
      <c r="F76" s="91"/>
      <c r="G76" s="91"/>
      <c r="H76" s="91"/>
      <c r="I76" s="91"/>
      <c r="J76" s="91"/>
      <c r="K76" s="91"/>
      <c r="L76" s="91"/>
      <c r="M76" s="91"/>
      <c r="N76" s="91"/>
      <c r="O76" s="91"/>
      <c r="P76" s="91"/>
      <c r="Q76" s="91"/>
      <c r="R76" s="91"/>
      <c r="S76" s="91"/>
      <c r="T76" s="91"/>
      <c r="U76" s="91"/>
      <c r="V76" s="91"/>
      <c r="W76" s="91"/>
      <c r="X76" s="91"/>
      <c r="Y76" s="91"/>
      <c r="Z76" s="91"/>
      <c r="AA76" s="91"/>
      <c r="AB76" s="91"/>
      <c r="AC76" s="91"/>
      <c r="AD76" s="91"/>
      <c r="AE76" s="91"/>
      <c r="AF76" s="91"/>
      <c r="AG76" s="91"/>
      <c r="AH76" s="91"/>
      <c r="AI76" s="91"/>
      <c r="AJ76" s="91"/>
      <c r="AK76" s="91"/>
      <c r="AL76" s="91"/>
      <c r="AM76" s="91"/>
      <c r="AN76" s="169"/>
      <c r="AO76" s="169"/>
      <c r="AP76" s="169"/>
      <c r="AQ76" s="169"/>
      <c r="AR76" s="91"/>
      <c r="AS76" s="91"/>
      <c r="AT76" s="91"/>
      <c r="AU76" s="91"/>
      <c r="AV76" s="91"/>
      <c r="AW76" s="194"/>
      <c r="AX76" s="194"/>
      <c r="AY76" s="194"/>
      <c r="AZ76" s="91"/>
      <c r="BA76" s="91"/>
      <c r="BB76" s="91"/>
      <c r="BC76" s="194"/>
      <c r="BD76" s="194"/>
      <c r="BE76" s="194"/>
      <c r="BF76" s="194"/>
      <c r="BG76" s="194"/>
      <c r="BH76" s="194"/>
      <c r="BI76" s="194"/>
      <c r="BJ76" s="138"/>
      <c r="BK76" s="91"/>
      <c r="BL76" s="91"/>
      <c r="BM76" s="194"/>
      <c r="BN76" s="194"/>
      <c r="BO76" s="194"/>
      <c r="BP76" s="194"/>
      <c r="BQ76" s="194"/>
      <c r="BR76" s="194"/>
      <c r="BS76" s="194"/>
      <c r="BT76" s="91"/>
      <c r="BU76" s="91"/>
      <c r="BV76" s="91"/>
      <c r="BW76" s="91"/>
      <c r="BX76" s="91"/>
      <c r="BY76" s="91"/>
      <c r="BZ76" s="91"/>
      <c r="CA76" s="91"/>
      <c r="CB76" s="91"/>
      <c r="CC76" s="91"/>
      <c r="CD76" s="91"/>
      <c r="CE76" s="91"/>
      <c r="CF76" s="91"/>
    </row>
    <row r="77" spans="1:84" ht="11.25" customHeight="1" x14ac:dyDescent="0.25">
      <c r="A77" s="91"/>
      <c r="B77" s="91"/>
      <c r="C77" s="91"/>
      <c r="D77" s="91"/>
      <c r="E77" s="91"/>
      <c r="F77" s="91"/>
      <c r="G77" s="91"/>
      <c r="H77" s="91"/>
      <c r="I77" s="91"/>
      <c r="J77" s="91"/>
      <c r="K77" s="91"/>
      <c r="L77" s="91"/>
      <c r="M77" s="91"/>
      <c r="N77" s="91"/>
      <c r="O77" s="91"/>
      <c r="P77" s="91"/>
      <c r="Q77" s="91"/>
      <c r="R77" s="91"/>
      <c r="S77" s="91"/>
      <c r="T77" s="91"/>
      <c r="U77" s="91"/>
      <c r="V77" s="91"/>
      <c r="W77" s="91"/>
      <c r="X77" s="91"/>
      <c r="Y77" s="91"/>
      <c r="Z77" s="91"/>
      <c r="AA77" s="91"/>
      <c r="AB77" s="91"/>
      <c r="AC77" s="91"/>
      <c r="AD77" s="91"/>
      <c r="AE77" s="91"/>
      <c r="AF77" s="91"/>
      <c r="AG77" s="91"/>
      <c r="AH77" s="91"/>
      <c r="AI77" s="91"/>
      <c r="AJ77" s="91"/>
      <c r="AK77" s="91"/>
      <c r="AL77" s="91"/>
      <c r="AM77" s="91"/>
      <c r="AN77" s="169"/>
      <c r="AO77" s="169"/>
      <c r="AP77" s="169"/>
      <c r="AQ77" s="169"/>
      <c r="AR77" s="91"/>
      <c r="AS77" s="91"/>
      <c r="AT77" s="91"/>
      <c r="AU77" s="91"/>
      <c r="AV77" s="91"/>
      <c r="AW77" s="194"/>
      <c r="AX77" s="194"/>
      <c r="AY77" s="194"/>
      <c r="AZ77" s="91"/>
      <c r="BA77" s="91"/>
      <c r="BB77" s="91"/>
      <c r="BC77" s="194"/>
      <c r="BD77" s="194"/>
      <c r="BE77" s="194"/>
      <c r="BF77" s="194"/>
      <c r="BG77" s="194"/>
      <c r="BH77" s="194"/>
      <c r="BI77" s="194"/>
      <c r="BJ77" s="138"/>
      <c r="BK77" s="91"/>
      <c r="BL77" s="91"/>
      <c r="BM77" s="194"/>
      <c r="BN77" s="194"/>
      <c r="BO77" s="194"/>
      <c r="BP77" s="194"/>
      <c r="BQ77" s="194"/>
      <c r="BR77" s="194"/>
      <c r="BS77" s="194"/>
      <c r="BT77" s="91"/>
      <c r="BU77" s="91"/>
      <c r="BV77" s="91"/>
      <c r="BW77" s="91"/>
      <c r="BX77" s="91"/>
      <c r="BY77" s="91"/>
      <c r="BZ77" s="91"/>
      <c r="CA77" s="91"/>
      <c r="CB77" s="91"/>
      <c r="CC77" s="91"/>
      <c r="CD77" s="91"/>
      <c r="CE77" s="91"/>
      <c r="CF77" s="91"/>
    </row>
    <row r="78" spans="1:84" x14ac:dyDescent="0.25">
      <c r="AZ78" s="91"/>
      <c r="BA78" s="91"/>
      <c r="BB78" s="91"/>
      <c r="BC78" s="194"/>
      <c r="BD78" s="194"/>
      <c r="BE78" s="194"/>
      <c r="BF78" s="194"/>
      <c r="BG78" s="194"/>
      <c r="BH78" s="194"/>
      <c r="BI78" s="194"/>
      <c r="BJ78" s="138"/>
      <c r="BK78" s="91"/>
    </row>
    <row r="79" spans="1:84" x14ac:dyDescent="0.25">
      <c r="AZ79" s="91"/>
      <c r="BA79" s="91"/>
      <c r="BB79" s="91"/>
      <c r="BC79" s="194"/>
      <c r="BD79" s="194"/>
      <c r="BE79" s="194"/>
      <c r="BF79" s="194"/>
      <c r="BG79" s="194"/>
      <c r="BH79" s="194"/>
      <c r="BI79" s="194"/>
      <c r="BJ79" s="138"/>
      <c r="BK79" s="91"/>
    </row>
    <row r="80" spans="1:84" x14ac:dyDescent="0.25">
      <c r="AZ80" s="91"/>
      <c r="BA80" s="91"/>
      <c r="BB80" s="91"/>
      <c r="BC80" s="194"/>
      <c r="BD80" s="194"/>
      <c r="BE80" s="194"/>
      <c r="BF80" s="194"/>
      <c r="BG80" s="194"/>
      <c r="BH80" s="194"/>
      <c r="BI80" s="194"/>
      <c r="BJ80" s="138"/>
      <c r="BK80" s="91"/>
    </row>
    <row r="81" spans="52:63" x14ac:dyDescent="0.25">
      <c r="AZ81" s="91"/>
      <c r="BA81" s="91"/>
      <c r="BB81" s="91"/>
      <c r="BC81" s="194"/>
      <c r="BD81" s="194"/>
      <c r="BE81" s="194"/>
      <c r="BF81" s="194"/>
      <c r="BG81" s="194"/>
      <c r="BH81" s="194"/>
      <c r="BI81" s="194"/>
      <c r="BJ81" s="138"/>
      <c r="BK81" s="91"/>
    </row>
    <row r="82" spans="52:63" x14ac:dyDescent="0.25">
      <c r="AZ82" s="91"/>
      <c r="BA82" s="91"/>
      <c r="BB82" s="91"/>
      <c r="BC82" s="194"/>
      <c r="BD82" s="194"/>
      <c r="BE82" s="194"/>
      <c r="BF82" s="194"/>
      <c r="BG82" s="194"/>
      <c r="BH82" s="194"/>
      <c r="BI82" s="194"/>
      <c r="BJ82" s="138"/>
      <c r="BK82" s="91"/>
    </row>
    <row r="83" spans="52:63" x14ac:dyDescent="0.25">
      <c r="AZ83" s="91"/>
      <c r="BA83" s="91"/>
      <c r="BB83" s="91"/>
      <c r="BC83" s="194"/>
      <c r="BD83" s="194"/>
      <c r="BE83" s="194"/>
      <c r="BF83" s="194"/>
      <c r="BG83" s="194"/>
      <c r="BH83" s="194"/>
      <c r="BI83" s="194"/>
      <c r="BJ83" s="138"/>
      <c r="BK83" s="91"/>
    </row>
    <row r="84" spans="52:63" x14ac:dyDescent="0.25">
      <c r="AZ84" s="91"/>
      <c r="BA84" s="91"/>
      <c r="BB84" s="91"/>
      <c r="BC84" s="194"/>
      <c r="BD84" s="194"/>
      <c r="BE84" s="194"/>
      <c r="BF84" s="194"/>
      <c r="BG84" s="194"/>
      <c r="BH84" s="194"/>
      <c r="BI84" s="194"/>
      <c r="BJ84" s="138"/>
      <c r="BK84" s="91"/>
    </row>
    <row r="85" spans="52:63" x14ac:dyDescent="0.25">
      <c r="AZ85" s="91"/>
      <c r="BA85" s="91"/>
      <c r="BB85" s="91"/>
      <c r="BC85" s="194"/>
      <c r="BD85" s="194"/>
      <c r="BE85" s="194"/>
      <c r="BF85" s="194"/>
      <c r="BG85" s="194"/>
      <c r="BH85" s="194"/>
      <c r="BI85" s="194"/>
      <c r="BJ85" s="138"/>
      <c r="BK85" s="91"/>
    </row>
    <row r="86" spans="52:63" x14ac:dyDescent="0.25">
      <c r="AZ86" s="91"/>
      <c r="BA86" s="91"/>
      <c r="BB86" s="91"/>
      <c r="BC86" s="194"/>
      <c r="BD86" s="194"/>
      <c r="BE86" s="194"/>
      <c r="BF86" s="194"/>
      <c r="BG86" s="194"/>
      <c r="BH86" s="194"/>
      <c r="BI86" s="194"/>
      <c r="BJ86" s="138"/>
      <c r="BK86" s="91"/>
    </row>
    <row r="87" spans="52:63" x14ac:dyDescent="0.25">
      <c r="AZ87" s="91"/>
      <c r="BA87" s="91"/>
      <c r="BB87" s="91"/>
      <c r="BC87" s="194"/>
      <c r="BD87" s="194"/>
      <c r="BE87" s="194"/>
      <c r="BF87" s="194"/>
      <c r="BG87" s="194"/>
      <c r="BH87" s="194"/>
      <c r="BI87" s="194"/>
      <c r="BJ87" s="138"/>
      <c r="BK87" s="91"/>
    </row>
    <row r="88" spans="52:63" x14ac:dyDescent="0.25">
      <c r="AZ88" s="91"/>
      <c r="BA88" s="91"/>
      <c r="BB88" s="91"/>
      <c r="BC88" s="194"/>
      <c r="BD88" s="194"/>
      <c r="BE88" s="194"/>
      <c r="BF88" s="194"/>
      <c r="BG88" s="194"/>
      <c r="BH88" s="194"/>
      <c r="BI88" s="194"/>
      <c r="BJ88" s="138"/>
      <c r="BK88" s="91"/>
    </row>
    <row r="89" spans="52:63" x14ac:dyDescent="0.25">
      <c r="AZ89" s="91"/>
      <c r="BA89" s="91"/>
      <c r="BB89" s="91"/>
      <c r="BC89" s="194"/>
      <c r="BD89" s="194"/>
      <c r="BE89" s="194"/>
      <c r="BF89" s="194"/>
      <c r="BG89" s="194"/>
      <c r="BH89" s="194"/>
      <c r="BI89" s="194"/>
      <c r="BK89" s="91"/>
    </row>
    <row r="90" spans="52:63" x14ac:dyDescent="0.25">
      <c r="AZ90" s="91"/>
      <c r="BA90" s="91"/>
      <c r="BB90" s="91"/>
      <c r="BC90" s="194"/>
      <c r="BD90" s="194"/>
      <c r="BE90" s="194"/>
      <c r="BF90" s="194"/>
      <c r="BG90" s="194"/>
      <c r="BH90" s="194"/>
      <c r="BI90" s="194"/>
      <c r="BK90" s="91"/>
    </row>
    <row r="91" spans="52:63" x14ac:dyDescent="0.25">
      <c r="AZ91" s="91"/>
      <c r="BA91" s="91"/>
      <c r="BB91" s="91"/>
      <c r="BC91" s="194"/>
      <c r="BD91" s="194"/>
      <c r="BE91" s="194"/>
      <c r="BF91" s="194"/>
      <c r="BG91" s="194"/>
      <c r="BH91" s="194"/>
      <c r="BI91" s="194"/>
      <c r="BJ91" s="91"/>
      <c r="BK91" s="91"/>
    </row>
    <row r="92" spans="52:63" x14ac:dyDescent="0.25">
      <c r="AZ92" s="91"/>
      <c r="BA92" s="91"/>
      <c r="BB92" s="91"/>
      <c r="BC92" s="194"/>
      <c r="BD92" s="194"/>
      <c r="BE92" s="194"/>
      <c r="BF92" s="194"/>
      <c r="BG92" s="194"/>
      <c r="BH92" s="194"/>
      <c r="BI92" s="194"/>
      <c r="BJ92" s="91"/>
      <c r="BK92" s="91"/>
    </row>
    <row r="93" spans="52:63" x14ac:dyDescent="0.25">
      <c r="AZ93" s="91"/>
      <c r="BA93" s="91"/>
      <c r="BB93" s="91"/>
      <c r="BC93" s="194"/>
      <c r="BD93" s="194"/>
      <c r="BE93" s="194"/>
      <c r="BF93" s="194"/>
      <c r="BG93" s="194"/>
      <c r="BH93" s="194"/>
      <c r="BI93" s="194"/>
      <c r="BJ93" s="91"/>
      <c r="BK93" s="91"/>
    </row>
    <row r="94" spans="52:63" x14ac:dyDescent="0.25">
      <c r="AZ94" s="91"/>
      <c r="BA94" s="91"/>
      <c r="BB94" s="91"/>
      <c r="BC94" s="194"/>
      <c r="BD94" s="194"/>
      <c r="BE94" s="194"/>
      <c r="BF94" s="194"/>
      <c r="BG94" s="194"/>
      <c r="BH94" s="194"/>
      <c r="BI94" s="194"/>
      <c r="BJ94" s="91"/>
      <c r="BK94" s="91"/>
    </row>
    <row r="95" spans="52:63" x14ac:dyDescent="0.25">
      <c r="AZ95" s="91"/>
      <c r="BA95" s="91"/>
      <c r="BB95" s="91"/>
      <c r="BC95" s="194"/>
      <c r="BD95" s="194"/>
      <c r="BE95" s="194"/>
      <c r="BF95" s="194"/>
      <c r="BG95" s="194"/>
      <c r="BH95" s="194"/>
      <c r="BI95" s="194"/>
      <c r="BJ95" s="91"/>
      <c r="BK95" s="91"/>
    </row>
    <row r="96" spans="52:63" x14ac:dyDescent="0.25">
      <c r="AZ96" s="91"/>
      <c r="BA96" s="91"/>
      <c r="BB96" s="91"/>
      <c r="BC96" s="194"/>
      <c r="BD96" s="194"/>
      <c r="BE96" s="194"/>
      <c r="BF96" s="194"/>
      <c r="BG96" s="194"/>
      <c r="BH96" s="194"/>
      <c r="BI96" s="194"/>
      <c r="BJ96" s="91"/>
      <c r="BK96" s="91"/>
    </row>
  </sheetData>
  <mergeCells count="100">
    <mergeCell ref="U56:V56"/>
    <mergeCell ref="U57:V57"/>
    <mergeCell ref="U58:V58"/>
    <mergeCell ref="U59:V59"/>
    <mergeCell ref="U51:V51"/>
    <mergeCell ref="U52:V52"/>
    <mergeCell ref="U53:V53"/>
    <mergeCell ref="U54:V54"/>
    <mergeCell ref="U55:V55"/>
    <mergeCell ref="X3:X4"/>
    <mergeCell ref="Q3:Q4"/>
    <mergeCell ref="Z3:Z4"/>
    <mergeCell ref="AA3:AA4"/>
    <mergeCell ref="AB3:AB4"/>
    <mergeCell ref="O3:O4"/>
    <mergeCell ref="P3:P4"/>
    <mergeCell ref="R3:R4"/>
    <mergeCell ref="S3:S4"/>
    <mergeCell ref="W3:W4"/>
    <mergeCell ref="CF3:CF4"/>
    <mergeCell ref="A5:B5"/>
    <mergeCell ref="U5:V5"/>
    <mergeCell ref="BX3:BX4"/>
    <mergeCell ref="BY3:BY4"/>
    <mergeCell ref="BZ3:BZ4"/>
    <mergeCell ref="CA3:CA4"/>
    <mergeCell ref="CB3:CB4"/>
    <mergeCell ref="CC3:CC4"/>
    <mergeCell ref="AT3:AT4"/>
    <mergeCell ref="AU3:AU4"/>
    <mergeCell ref="BK3:BK4"/>
    <mergeCell ref="BV3:BV4"/>
    <mergeCell ref="C3:C4"/>
    <mergeCell ref="D3:D4"/>
    <mergeCell ref="E3:E4"/>
    <mergeCell ref="A57:B57"/>
    <mergeCell ref="A58:B58"/>
    <mergeCell ref="A59:B59"/>
    <mergeCell ref="AZ4:BA4"/>
    <mergeCell ref="A51:B51"/>
    <mergeCell ref="A52:B52"/>
    <mergeCell ref="A53:B53"/>
    <mergeCell ref="A54:B54"/>
    <mergeCell ref="A55:B55"/>
    <mergeCell ref="A56:B56"/>
    <mergeCell ref="A50:B50"/>
    <mergeCell ref="AK3:AK4"/>
    <mergeCell ref="AL3:AL4"/>
    <mergeCell ref="AM3:AM4"/>
    <mergeCell ref="AQ3:AQ4"/>
    <mergeCell ref="F3:F4"/>
    <mergeCell ref="BT56:BU56"/>
    <mergeCell ref="BT57:BU57"/>
    <mergeCell ref="BT58:BU58"/>
    <mergeCell ref="BT59:BU59"/>
    <mergeCell ref="BT51:BU51"/>
    <mergeCell ref="BT52:BU52"/>
    <mergeCell ref="BT53:BU53"/>
    <mergeCell ref="BT54:BU54"/>
    <mergeCell ref="BT55:BU55"/>
    <mergeCell ref="CE3:CE4"/>
    <mergeCell ref="CD3:CD4"/>
    <mergeCell ref="BG3:BJ3"/>
    <mergeCell ref="Y3:Y4"/>
    <mergeCell ref="BW3:BW4"/>
    <mergeCell ref="AC3:AC4"/>
    <mergeCell ref="AR3:AR4"/>
    <mergeCell ref="AS3:AS4"/>
    <mergeCell ref="AE3:AE4"/>
    <mergeCell ref="AF3:AF4"/>
    <mergeCell ref="AG3:AG4"/>
    <mergeCell ref="AH3:AH4"/>
    <mergeCell ref="AI3:AI4"/>
    <mergeCell ref="AJ3:AJ4"/>
    <mergeCell ref="AD3:AD4"/>
    <mergeCell ref="BD3:BF3"/>
    <mergeCell ref="C1:S1"/>
    <mergeCell ref="W1:AI1"/>
    <mergeCell ref="AJ1:AU1"/>
    <mergeCell ref="AW3:BB3"/>
    <mergeCell ref="AW2:BI2"/>
    <mergeCell ref="AN3:AN4"/>
    <mergeCell ref="AO3:AO4"/>
    <mergeCell ref="AP3:AP4"/>
    <mergeCell ref="G3:G4"/>
    <mergeCell ref="H3:H4"/>
    <mergeCell ref="I3:I4"/>
    <mergeCell ref="J3:J4"/>
    <mergeCell ref="K3:K4"/>
    <mergeCell ref="L3:L4"/>
    <mergeCell ref="M3:M4"/>
    <mergeCell ref="N3:N4"/>
    <mergeCell ref="BC3:BC4"/>
    <mergeCell ref="BM1:BR1"/>
    <mergeCell ref="BM3:BM4"/>
    <mergeCell ref="BN3:BN4"/>
    <mergeCell ref="BO3:BO4"/>
    <mergeCell ref="BP3:BP4"/>
    <mergeCell ref="BQ3:BQ4"/>
    <mergeCell ref="BR3:BR4"/>
  </mergeCells>
  <conditionalFormatting sqref="CG50 CG60:CG1048576 CF5 CF1 CF23:XFD24 CF60:CF77 CF32:XFD33 CF41:XFD42 AW2 BJ2">
    <cfRule type="cellIs" dxfId="32289" priority="1624" operator="equal">
      <formula>" "</formula>
    </cfRule>
  </conditionalFormatting>
  <conditionalFormatting sqref="A14:A15">
    <cfRule type="cellIs" dxfId="32288" priority="1316" operator="equal">
      <formula>" "</formula>
    </cfRule>
  </conditionalFormatting>
  <conditionalFormatting sqref="BV5:CB5 CD5 A1 AV16:AV24 BL60:BS76 BL16:BL31 BK60:BK96 CG31 BK14:BL15 CG40 CG49:CG50 AV51:AY76 CH51:XFD51 BK50:BL59 CF51:CG59 BX14:BY15 B15:P15 CC23:CD24 U6:X6 CC32:CD33 BX41:CD42 CF41:XFD42 CF32:XFD33 CF23:XFD24 CF5 CF1 CF60:CF77 W23:Y24 CG60:CG1048576 AC23:AU24 AC60:AU77 AC14:AU15 Z6:AU6 W41:AV42 W32:AV33 BL4:BL5 A4:B4 BS4:BU5 BS1:BU1 BS14:BV15 BS16:BS31 BS51:BS59 BS50:BU50">
    <cfRule type="cellIs" dxfId="32287" priority="1628" operator="equal">
      <formula>$AZ1</formula>
    </cfRule>
  </conditionalFormatting>
  <conditionalFormatting sqref="B14:C14">
    <cfRule type="cellIs" dxfId="32286" priority="1320" operator="equal">
      <formula>$AZ14</formula>
    </cfRule>
  </conditionalFormatting>
  <conditionalFormatting sqref="BV5:CB5 CD5 A1 AV16:AV24 BL60:BS76 BL16:BL31 BK60:BK96 CG31 BK14:BL15 CG40 CG49:CG50 AV51:AY76 CH51:XFD51 BK50:BL59 CF51:CG59 BX14:BY15 CC23:CD24 U6:X6 B15:P15 CC32:CD33 BX41:CD42 CF41:XFD42 CF32:XFD33 CF23:XFD24 CF5 CF1 CF60:CF77 W23:Y24 CG60:CG1048576 AC23:AU24 AC60:AU77 AC14:AU15 Z6:AU6 W41:AV42 W32:AV33 BL4:BL5 A4:B4 BS4:BU5 BS1:BU1 BS14:BV15 BS16:BS31 BS51:BS59 BS50:BU50">
    <cfRule type="cellIs" dxfId="32285" priority="1636" operator="greaterThan">
      <formula>$AZ1</formula>
    </cfRule>
  </conditionalFormatting>
  <conditionalFormatting sqref="BK5">
    <cfRule type="cellIs" dxfId="32284" priority="1547" operator="greaterThan">
      <formula>$AZ5</formula>
    </cfRule>
  </conditionalFormatting>
  <conditionalFormatting sqref="BV6:CD6">
    <cfRule type="cellIs" dxfId="32283" priority="1529" operator="greaterThan">
      <formula>$AZ6</formula>
    </cfRule>
  </conditionalFormatting>
  <conditionalFormatting sqref="BK5 BV5:CB5 CD5">
    <cfRule type="cellIs" dxfId="32282" priority="1545" operator="equal">
      <formula>" "</formula>
    </cfRule>
  </conditionalFormatting>
  <conditionalFormatting sqref="BK5">
    <cfRule type="cellIs" dxfId="32281" priority="1546" operator="equal">
      <formula>$AZ5</formula>
    </cfRule>
  </conditionalFormatting>
  <conditionalFormatting sqref="BU6">
    <cfRule type="cellIs" dxfId="32280" priority="1542" operator="equal">
      <formula>" "</formula>
    </cfRule>
  </conditionalFormatting>
  <conditionalFormatting sqref="BU6">
    <cfRule type="cellIs" dxfId="32279" priority="1543" operator="equal">
      <formula>$AZ6</formula>
    </cfRule>
  </conditionalFormatting>
  <conditionalFormatting sqref="BU6">
    <cfRule type="cellIs" dxfId="32278" priority="1544" operator="greaterThan">
      <formula>$AZ6</formula>
    </cfRule>
  </conditionalFormatting>
  <conditionalFormatting sqref="BK2 AV2">
    <cfRule type="cellIs" dxfId="32277" priority="1539" operator="equal">
      <formula>" "</formula>
    </cfRule>
  </conditionalFormatting>
  <conditionalFormatting sqref="BV1:CD1">
    <cfRule type="cellIs" dxfId="32276" priority="1536" operator="equal">
      <formula>" "</formula>
    </cfRule>
  </conditionalFormatting>
  <conditionalFormatting sqref="BV1:CD1">
    <cfRule type="cellIs" dxfId="32275" priority="1537" operator="equal">
      <formula>$AZ1</formula>
    </cfRule>
  </conditionalFormatting>
  <conditionalFormatting sqref="BV1:CD1">
    <cfRule type="cellIs" dxfId="32274" priority="1538" operator="greaterThan">
      <formula>$AZ1</formula>
    </cfRule>
  </conditionalFormatting>
  <conditionalFormatting sqref="BL2:BL5 BS1:BU5">
    <cfRule type="cellIs" dxfId="32273" priority="1533" operator="equal">
      <formula>" "</formula>
    </cfRule>
  </conditionalFormatting>
  <conditionalFormatting sqref="CC5">
    <cfRule type="cellIs" dxfId="32272" priority="1530" operator="equal">
      <formula>" "</formula>
    </cfRule>
  </conditionalFormatting>
  <conditionalFormatting sqref="CC5">
    <cfRule type="cellIs" dxfId="32271" priority="1531" operator="equal">
      <formula>$AZ5</formula>
    </cfRule>
  </conditionalFormatting>
  <conditionalFormatting sqref="CC5">
    <cfRule type="cellIs" dxfId="32270" priority="1532" operator="greaterThan">
      <formula>$AZ5</formula>
    </cfRule>
  </conditionalFormatting>
  <conditionalFormatting sqref="BV6:CD6">
    <cfRule type="cellIs" dxfId="32269" priority="1527" operator="equal">
      <formula>" "</formula>
    </cfRule>
  </conditionalFormatting>
  <conditionalFormatting sqref="BV6:CD6">
    <cfRule type="cellIs" dxfId="32268" priority="1528" operator="equal">
      <formula>$AZ6</formula>
    </cfRule>
  </conditionalFormatting>
  <conditionalFormatting sqref="CD2">
    <cfRule type="cellIs" dxfId="32267" priority="1521" operator="equal">
      <formula>" "</formula>
    </cfRule>
  </conditionalFormatting>
  <conditionalFormatting sqref="CC2">
    <cfRule type="cellIs" dxfId="32266" priority="1518" operator="equal">
      <formula>" "</formula>
    </cfRule>
  </conditionalFormatting>
  <conditionalFormatting sqref="CB2">
    <cfRule type="cellIs" dxfId="32265" priority="1515" operator="equal">
      <formula>" "</formula>
    </cfRule>
  </conditionalFormatting>
  <conditionalFormatting sqref="CA2">
    <cfRule type="cellIs" dxfId="32264" priority="1512" operator="equal">
      <formula>" "</formula>
    </cfRule>
  </conditionalFormatting>
  <conditionalFormatting sqref="BY2">
    <cfRule type="cellIs" dxfId="32263" priority="1509" operator="equal">
      <formula>" "</formula>
    </cfRule>
  </conditionalFormatting>
  <conditionalFormatting sqref="BX2">
    <cfRule type="cellIs" dxfId="32262" priority="1506" operator="equal">
      <formula>" "</formula>
    </cfRule>
  </conditionalFormatting>
  <conditionalFormatting sqref="BZ15:CD15">
    <cfRule type="cellIs" dxfId="32261" priority="1503" operator="equal">
      <formula>" "</formula>
    </cfRule>
  </conditionalFormatting>
  <conditionalFormatting sqref="BZ15:CD15">
    <cfRule type="cellIs" dxfId="32260" priority="1504" operator="equal">
      <formula>$AZ15</formula>
    </cfRule>
  </conditionalFormatting>
  <conditionalFormatting sqref="BZ15:CD15">
    <cfRule type="cellIs" dxfId="32259" priority="1505" operator="greaterThan">
      <formula>$AZ15</formula>
    </cfRule>
  </conditionalFormatting>
  <conditionalFormatting sqref="A2:B4 A1">
    <cfRule type="cellIs" dxfId="32258" priority="1494" operator="equal">
      <formula>" "</formula>
    </cfRule>
  </conditionalFormatting>
  <conditionalFormatting sqref="AV26:AV31 AV60:AY76">
    <cfRule type="cellIs" dxfId="32257" priority="1488" operator="equal">
      <formula>" "</formula>
    </cfRule>
  </conditionalFormatting>
  <conditionalFormatting sqref="AV26:AV31">
    <cfRule type="cellIs" dxfId="32256" priority="1489" operator="equal">
      <formula>$AZ26</formula>
    </cfRule>
  </conditionalFormatting>
  <conditionalFormatting sqref="AV26:AV31">
    <cfRule type="cellIs" dxfId="32255" priority="1490" operator="greaterThan">
      <formula>$AZ26</formula>
    </cfRule>
  </conditionalFormatting>
  <conditionalFormatting sqref="AV5:AY6 AV16:AV24 AV7:AV13 AV3:AV4">
    <cfRule type="cellIs" dxfId="32254" priority="1485" operator="equal">
      <formula>" "</formula>
    </cfRule>
  </conditionalFormatting>
  <conditionalFormatting sqref="AV5:AY6 AV7:AV13 AV4">
    <cfRule type="cellIs" dxfId="32253" priority="1486" operator="equal">
      <formula>$AZ4</formula>
    </cfRule>
  </conditionalFormatting>
  <conditionalFormatting sqref="AV5:AY6 AV7:AV13 AV4">
    <cfRule type="cellIs" dxfId="32252" priority="1487" operator="greaterThan">
      <formula>$AZ4</formula>
    </cfRule>
  </conditionalFormatting>
  <conditionalFormatting sqref="BK13">
    <cfRule type="cellIs" dxfId="32251" priority="1482" operator="equal">
      <formula>" "</formula>
    </cfRule>
  </conditionalFormatting>
  <conditionalFormatting sqref="BK13">
    <cfRule type="cellIs" dxfId="32250" priority="1483" operator="equal">
      <formula>$AZ13</formula>
    </cfRule>
  </conditionalFormatting>
  <conditionalFormatting sqref="BK13">
    <cfRule type="cellIs" dxfId="32249" priority="1484" operator="greaterThan">
      <formula>$AZ13</formula>
    </cfRule>
  </conditionalFormatting>
  <conditionalFormatting sqref="BL6:BL13 BL60:BS76 BL16:BL31 BS6:BS13 BS16:BS31">
    <cfRule type="cellIs" dxfId="32248" priority="1479" operator="equal">
      <formula>" "</formula>
    </cfRule>
  </conditionalFormatting>
  <conditionalFormatting sqref="BL6:BL13 BS6:BS13">
    <cfRule type="cellIs" dxfId="32247" priority="1480" operator="equal">
      <formula>$AZ6</formula>
    </cfRule>
  </conditionalFormatting>
  <conditionalFormatting sqref="BL6:BL13 BS6:BS13">
    <cfRule type="cellIs" dxfId="32246" priority="1481" operator="greaterThan">
      <formula>$AZ6</formula>
    </cfRule>
  </conditionalFormatting>
  <conditionalFormatting sqref="BT60:CD76">
    <cfRule type="cellIs" dxfId="32245" priority="1476" operator="equal">
      <formula>" "</formula>
    </cfRule>
  </conditionalFormatting>
  <conditionalFormatting sqref="BT60:CD76">
    <cfRule type="cellIs" dxfId="32244" priority="1477" operator="equal">
      <formula>$AZ60</formula>
    </cfRule>
  </conditionalFormatting>
  <conditionalFormatting sqref="BT60:CD76">
    <cfRule type="cellIs" dxfId="32243" priority="1478" operator="greaterThan">
      <formula>$AZ60</formula>
    </cfRule>
  </conditionalFormatting>
  <conditionalFormatting sqref="BT60:CD60">
    <cfRule type="cellIs" dxfId="32242" priority="1473" operator="equal">
      <formula>" "</formula>
    </cfRule>
  </conditionalFormatting>
  <conditionalFormatting sqref="BT60:CD60">
    <cfRule type="cellIs" dxfId="32241" priority="1474" operator="equal">
      <formula>$AZ60</formula>
    </cfRule>
  </conditionalFormatting>
  <conditionalFormatting sqref="BT60:CD60">
    <cfRule type="cellIs" dxfId="32240" priority="1475" operator="greaterThan">
      <formula>$AZ60</formula>
    </cfRule>
  </conditionalFormatting>
  <conditionalFormatting sqref="BL77:BS77">
    <cfRule type="cellIs" dxfId="32239" priority="1409" operator="equal">
      <formula>" "</formula>
    </cfRule>
  </conditionalFormatting>
  <conditionalFormatting sqref="BL77:BS77">
    <cfRule type="cellIs" dxfId="32238" priority="1410" operator="equal">
      <formula>$AZ77</formula>
    </cfRule>
  </conditionalFormatting>
  <conditionalFormatting sqref="BL77:BS77">
    <cfRule type="cellIs" dxfId="32237" priority="1411" operator="greaterThan">
      <formula>$AZ77</formula>
    </cfRule>
  </conditionalFormatting>
  <conditionalFormatting sqref="BT23:BU24 CC23:CD24">
    <cfRule type="cellIs" dxfId="32236" priority="1467" operator="equal">
      <formula>" "</formula>
    </cfRule>
  </conditionalFormatting>
  <conditionalFormatting sqref="BT23:BU24">
    <cfRule type="cellIs" dxfId="32235" priority="1468" operator="equal">
      <formula>$AZ23</formula>
    </cfRule>
  </conditionalFormatting>
  <conditionalFormatting sqref="BT23:BU24">
    <cfRule type="cellIs" dxfId="32234" priority="1469" operator="greaterThan">
      <formula>$AZ23</formula>
    </cfRule>
  </conditionalFormatting>
  <conditionalFormatting sqref="CG13:XFD13">
    <cfRule type="cellIs" dxfId="32233" priority="1464" operator="equal">
      <formula>" "</formula>
    </cfRule>
  </conditionalFormatting>
  <conditionalFormatting sqref="CG13:XFD13">
    <cfRule type="cellIs" dxfId="32232" priority="1465" operator="equal">
      <formula>$AZ13</formula>
    </cfRule>
  </conditionalFormatting>
  <conditionalFormatting sqref="CG13:XFD13">
    <cfRule type="cellIs" dxfId="32231" priority="1466" operator="greaterThan">
      <formula>$AZ13</formula>
    </cfRule>
  </conditionalFormatting>
  <conditionalFormatting sqref="A60:X76 AC60:AU76">
    <cfRule type="cellIs" dxfId="32230" priority="1461" operator="equal">
      <formula>" "</formula>
    </cfRule>
  </conditionalFormatting>
  <conditionalFormatting sqref="A60:X76">
    <cfRule type="cellIs" dxfId="32229" priority="1462" operator="equal">
      <formula>$AZ60</formula>
    </cfRule>
  </conditionalFormatting>
  <conditionalFormatting sqref="A60:X76">
    <cfRule type="cellIs" dxfId="32228" priority="1463" operator="greaterThan">
      <formula>$AZ60</formula>
    </cfRule>
  </conditionalFormatting>
  <conditionalFormatting sqref="A60:X60 AC60:AU60">
    <cfRule type="cellIs" dxfId="32227" priority="1458" operator="equal">
      <formula>" "</formula>
    </cfRule>
  </conditionalFormatting>
  <conditionalFormatting sqref="A60:X60">
    <cfRule type="cellIs" dxfId="32226" priority="1459" operator="equal">
      <formula>$AZ60</formula>
    </cfRule>
  </conditionalFormatting>
  <conditionalFormatting sqref="A60:X60">
    <cfRule type="cellIs" dxfId="32225" priority="1460" operator="greaterThan">
      <formula>$AZ60</formula>
    </cfRule>
  </conditionalFormatting>
  <conditionalFormatting sqref="C23:S24 W23:X24 AC23:AU24">
    <cfRule type="cellIs" dxfId="32224" priority="1455" operator="equal">
      <formula>" "</formula>
    </cfRule>
  </conditionalFormatting>
  <conditionalFormatting sqref="C23:S24">
    <cfRule type="cellIs" dxfId="32223" priority="1456" operator="equal">
      <formula>$AZ23</formula>
    </cfRule>
  </conditionalFormatting>
  <conditionalFormatting sqref="C23:S24">
    <cfRule type="cellIs" dxfId="32222" priority="1457" operator="greaterThan">
      <formula>$AZ23</formula>
    </cfRule>
  </conditionalFormatting>
  <conditionalFormatting sqref="B1">
    <cfRule type="cellIs" dxfId="32221" priority="1452" operator="equal">
      <formula>" "</formula>
    </cfRule>
  </conditionalFormatting>
  <conditionalFormatting sqref="B1">
    <cfRule type="cellIs" dxfId="32220" priority="1453" operator="equal">
      <formula>$AZ1</formula>
    </cfRule>
  </conditionalFormatting>
  <conditionalFormatting sqref="B1">
    <cfRule type="cellIs" dxfId="32219" priority="1454" operator="greaterThan">
      <formula>$AZ1</formula>
    </cfRule>
  </conditionalFormatting>
  <conditionalFormatting sqref="Q15:S15">
    <cfRule type="cellIs" dxfId="32218" priority="1449" operator="equal">
      <formula>" "</formula>
    </cfRule>
  </conditionalFormatting>
  <conditionalFormatting sqref="Q15:S15">
    <cfRule type="cellIs" dxfId="32217" priority="1450" operator="equal">
      <formula>$AZ15</formula>
    </cfRule>
  </conditionalFormatting>
  <conditionalFormatting sqref="Q15:S15">
    <cfRule type="cellIs" dxfId="32216" priority="1451" operator="greaterThan">
      <formula>$AZ15</formula>
    </cfRule>
  </conditionalFormatting>
  <conditionalFormatting sqref="U23:V24">
    <cfRule type="cellIs" dxfId="32215" priority="1446" operator="equal">
      <formula>" "</formula>
    </cfRule>
  </conditionalFormatting>
  <conditionalFormatting sqref="U23:V24">
    <cfRule type="cellIs" dxfId="32214" priority="1447" operator="equal">
      <formula>$AZ23</formula>
    </cfRule>
  </conditionalFormatting>
  <conditionalFormatting sqref="U23:V24">
    <cfRule type="cellIs" dxfId="32213" priority="1448" operator="greaterThan">
      <formula>$AZ23</formula>
    </cfRule>
  </conditionalFormatting>
  <conditionalFormatting sqref="A23:B24">
    <cfRule type="cellIs" dxfId="32212" priority="1443" operator="equal">
      <formula>" "</formula>
    </cfRule>
  </conditionalFormatting>
  <conditionalFormatting sqref="A23:B24">
    <cfRule type="cellIs" dxfId="32211" priority="1444" operator="equal">
      <formula>$AZ23</formula>
    </cfRule>
  </conditionalFormatting>
  <conditionalFormatting sqref="A23:B24">
    <cfRule type="cellIs" dxfId="32210" priority="1445" operator="greaterThan">
      <formula>$AZ23</formula>
    </cfRule>
  </conditionalFormatting>
  <conditionalFormatting sqref="CF50">
    <cfRule type="cellIs" dxfId="32209" priority="1440" operator="equal">
      <formula>" "</formula>
    </cfRule>
  </conditionalFormatting>
  <conditionalFormatting sqref="CF50">
    <cfRule type="cellIs" dxfId="32208" priority="1441" operator="equal">
      <formula>$AZ50</formula>
    </cfRule>
  </conditionalFormatting>
  <conditionalFormatting sqref="CF50">
    <cfRule type="cellIs" dxfId="32207" priority="1442" operator="greaterThan">
      <formula>$AZ50</formula>
    </cfRule>
  </conditionalFormatting>
  <conditionalFormatting sqref="AV50:AY50 BK60:BK96 BK50:BL50 BS50:BU50">
    <cfRule type="cellIs" dxfId="32206" priority="1437" operator="equal">
      <formula>" "</formula>
    </cfRule>
  </conditionalFormatting>
  <conditionalFormatting sqref="AV50:AY50">
    <cfRule type="cellIs" dxfId="32205" priority="1438" operator="equal">
      <formula>$AZ50</formula>
    </cfRule>
  </conditionalFormatting>
  <conditionalFormatting sqref="AV50:AY50">
    <cfRule type="cellIs" dxfId="32204" priority="1439" operator="greaterThan">
      <formula>$AZ50</formula>
    </cfRule>
  </conditionalFormatting>
  <conditionalFormatting sqref="AV77:AY77">
    <cfRule type="cellIs" dxfId="32203" priority="1412" operator="equal">
      <formula>" "</formula>
    </cfRule>
  </conditionalFormatting>
  <conditionalFormatting sqref="AV77:AY77">
    <cfRule type="cellIs" dxfId="32202" priority="1413" operator="equal">
      <formula>$AZ77</formula>
    </cfRule>
  </conditionalFormatting>
  <conditionalFormatting sqref="AV77:AY77">
    <cfRule type="cellIs" dxfId="32201" priority="1414" operator="greaterThan">
      <formula>$AZ77</formula>
    </cfRule>
  </conditionalFormatting>
  <conditionalFormatting sqref="BT77:CD77">
    <cfRule type="cellIs" dxfId="32200" priority="1406" operator="equal">
      <formula>" "</formula>
    </cfRule>
  </conditionalFormatting>
  <conditionalFormatting sqref="BT77:CD77">
    <cfRule type="cellIs" dxfId="32199" priority="1407" operator="equal">
      <formula>$AZ77</formula>
    </cfRule>
  </conditionalFormatting>
  <conditionalFormatting sqref="BT77:CD77">
    <cfRule type="cellIs" dxfId="32198" priority="1408" operator="greaterThan">
      <formula>$AZ77</formula>
    </cfRule>
  </conditionalFormatting>
  <conditionalFormatting sqref="A77:X77 AC77:AU77">
    <cfRule type="cellIs" dxfId="32197" priority="1403" operator="equal">
      <formula>" "</formula>
    </cfRule>
  </conditionalFormatting>
  <conditionalFormatting sqref="A77:X77">
    <cfRule type="cellIs" dxfId="32196" priority="1404" operator="equal">
      <formula>$AZ77</formula>
    </cfRule>
  </conditionalFormatting>
  <conditionalFormatting sqref="A77:X77">
    <cfRule type="cellIs" dxfId="32195" priority="1405" operator="greaterThan">
      <formula>$AZ77</formula>
    </cfRule>
  </conditionalFormatting>
  <conditionalFormatting sqref="U50:V50">
    <cfRule type="cellIs" dxfId="32194" priority="1400" operator="equal">
      <formula>" "</formula>
    </cfRule>
  </conditionalFormatting>
  <conditionalFormatting sqref="U50:V50">
    <cfRule type="cellIs" dxfId="32193" priority="1401" operator="equal">
      <formula>$AZ50</formula>
    </cfRule>
  </conditionalFormatting>
  <conditionalFormatting sqref="U50:V50">
    <cfRule type="cellIs" dxfId="32192" priority="1402" operator="greaterThan">
      <formula>$AZ50</formula>
    </cfRule>
  </conditionalFormatting>
  <conditionalFormatting sqref="CG22">
    <cfRule type="cellIs" dxfId="32191" priority="1397" operator="equal">
      <formula>" "</formula>
    </cfRule>
  </conditionalFormatting>
  <conditionalFormatting sqref="CG22">
    <cfRule type="cellIs" dxfId="32190" priority="1398" operator="equal">
      <formula>$AZ22</formula>
    </cfRule>
  </conditionalFormatting>
  <conditionalFormatting sqref="CG22">
    <cfRule type="cellIs" dxfId="32189" priority="1399" operator="greaterThan">
      <formula>$AZ22</formula>
    </cfRule>
  </conditionalFormatting>
  <conditionalFormatting sqref="CG15">
    <cfRule type="cellIs" dxfId="32188" priority="1394" operator="equal">
      <formula>" "</formula>
    </cfRule>
  </conditionalFormatting>
  <conditionalFormatting sqref="CG15">
    <cfRule type="cellIs" dxfId="32187" priority="1395" operator="equal">
      <formula>$AZ15</formula>
    </cfRule>
  </conditionalFormatting>
  <conditionalFormatting sqref="CG15">
    <cfRule type="cellIs" dxfId="32186" priority="1396" operator="greaterThan">
      <formula>$AZ15</formula>
    </cfRule>
  </conditionalFormatting>
  <conditionalFormatting sqref="CG31">
    <cfRule type="cellIs" dxfId="32185" priority="1393" operator="equal">
      <formula>" "</formula>
    </cfRule>
  </conditionalFormatting>
  <conditionalFormatting sqref="A6:S6 U6:X6 AC6:AU6">
    <cfRule type="cellIs" dxfId="32184" priority="1390" operator="equal">
      <formula>" "</formula>
    </cfRule>
  </conditionalFormatting>
  <conditionalFormatting sqref="A6:S6">
    <cfRule type="cellIs" dxfId="32183" priority="1391" operator="equal">
      <formula>$AZ6</formula>
    </cfRule>
  </conditionalFormatting>
  <conditionalFormatting sqref="A6:S6">
    <cfRule type="cellIs" dxfId="32182" priority="1392" operator="greaterThan">
      <formula>$AZ6</formula>
    </cfRule>
  </conditionalFormatting>
  <conditionalFormatting sqref="BZ14:CD14">
    <cfRule type="cellIs" dxfId="32181" priority="1387" operator="equal">
      <formula>" "</formula>
    </cfRule>
  </conditionalFormatting>
  <conditionalFormatting sqref="BZ14:CD14">
    <cfRule type="cellIs" dxfId="32180" priority="1388" operator="equal">
      <formula>$AZ14</formula>
    </cfRule>
  </conditionalFormatting>
  <conditionalFormatting sqref="BZ14:CD14">
    <cfRule type="cellIs" dxfId="32179" priority="1389" operator="greaterThan">
      <formula>$AZ14</formula>
    </cfRule>
  </conditionalFormatting>
  <conditionalFormatting sqref="D14:S14">
    <cfRule type="cellIs" dxfId="32178" priority="1384" operator="equal">
      <formula>" "</formula>
    </cfRule>
  </conditionalFormatting>
  <conditionalFormatting sqref="D14:S14">
    <cfRule type="cellIs" dxfId="32177" priority="1385" operator="equal">
      <formula>$AZ14</formula>
    </cfRule>
  </conditionalFormatting>
  <conditionalFormatting sqref="D14:S14">
    <cfRule type="cellIs" dxfId="32176" priority="1386" operator="greaterThan">
      <formula>$AZ14</formula>
    </cfRule>
  </conditionalFormatting>
  <conditionalFormatting sqref="CG14">
    <cfRule type="cellIs" dxfId="32175" priority="1381" operator="equal">
      <formula>" "</formula>
    </cfRule>
  </conditionalFormatting>
  <conditionalFormatting sqref="CG14">
    <cfRule type="cellIs" dxfId="32174" priority="1382" operator="equal">
      <formula>$AZ14</formula>
    </cfRule>
  </conditionalFormatting>
  <conditionalFormatting sqref="CG14">
    <cfRule type="cellIs" dxfId="32173" priority="1383" operator="greaterThan">
      <formula>$AZ14</formula>
    </cfRule>
  </conditionalFormatting>
  <conditionalFormatting sqref="CF13">
    <cfRule type="cellIs" dxfId="32172" priority="1378" operator="equal">
      <formula>" "</formula>
    </cfRule>
  </conditionalFormatting>
  <conditionalFormatting sqref="CF13">
    <cfRule type="cellIs" dxfId="32171" priority="1379" operator="equal">
      <formula>$AZ13</formula>
    </cfRule>
  </conditionalFormatting>
  <conditionalFormatting sqref="CF13">
    <cfRule type="cellIs" dxfId="32170" priority="1380" operator="greaterThan">
      <formula>$AZ13</formula>
    </cfRule>
  </conditionalFormatting>
  <conditionalFormatting sqref="CF14">
    <cfRule type="cellIs" dxfId="32169" priority="1375" operator="equal">
      <formula>" "</formula>
    </cfRule>
  </conditionalFormatting>
  <conditionalFormatting sqref="CF14">
    <cfRule type="cellIs" dxfId="32168" priority="1376" operator="equal">
      <formula>$AZ14</formula>
    </cfRule>
  </conditionalFormatting>
  <conditionalFormatting sqref="CF14">
    <cfRule type="cellIs" dxfId="32167" priority="1377" operator="greaterThan">
      <formula>$AZ14</formula>
    </cfRule>
  </conditionalFormatting>
  <conditionalFormatting sqref="A7:B13">
    <cfRule type="containsText" dxfId="32166" priority="1358" operator="containsText" text="08.30 – 14.30">
      <formula>NOT(ISERROR(SEARCH("08.30 – 14.30",A7)))</formula>
    </cfRule>
    <cfRule type="containsText" dxfId="32165" priority="1359" operator="containsText" text="09:30 – 18.30">
      <formula>NOT(ISERROR(SEARCH("09:30 – 18.30",A7)))</formula>
    </cfRule>
    <cfRule type="containsText" dxfId="32164" priority="1360" operator="containsText" text="10.30 – 18.30">
      <formula>NOT(ISERROR(SEARCH("10.30 – 18.30",A7)))</formula>
    </cfRule>
    <cfRule type="containsText" dxfId="32163" priority="1361" operator="containsText" text="09.30 – 18.30">
      <formula>NOT(ISERROR(SEARCH("09.30 – 18.30",A7)))</formula>
    </cfRule>
    <cfRule type="containsText" dxfId="32162" priority="1362" operator="containsText" text="09.00 – 13:00">
      <formula>NOT(ISERROR(SEARCH("09.00 – 13:00",A7)))</formula>
    </cfRule>
    <cfRule type="containsText" dxfId="32161" priority="1363" operator="containsText" text="08.30 – 16.30">
      <formula>NOT(ISERROR(SEARCH("08.30 – 16.30",A7)))</formula>
    </cfRule>
    <cfRule type="containsText" dxfId="32160" priority="1364" operator="containsText" text="08:30 – 17.30">
      <formula>NOT(ISERROR(SEARCH("08:30 – 17.30",A7)))</formula>
    </cfRule>
    <cfRule type="containsText" dxfId="32159" priority="1365" operator="containsText" text="08.30 – 17.30">
      <formula>NOT(ISERROR(SEARCH("08.30 – 17.30",A7)))</formula>
    </cfRule>
    <cfRule type="containsText" dxfId="32158" priority="1366" operator="containsText" text="09.00 – 18.00">
      <formula>NOT(ISERROR(SEARCH("09.00 – 18.00",A7)))</formula>
    </cfRule>
    <cfRule type="containsText" dxfId="32157" priority="1367" operator="containsText" text="09.00 – 13.00">
      <formula>NOT(ISERROR(SEARCH("09.00 – 13.00",A7)))</formula>
    </cfRule>
    <cfRule type="containsText" dxfId="32156" priority="1368" operator="containsText" text="11.30 – 19.30">
      <formula>NOT(ISERROR(SEARCH("11.30 – 19.30",A7)))</formula>
    </cfRule>
    <cfRule type="containsText" dxfId="32155" priority="1369" operator="containsText" text="10.30 – 19.30">
      <formula>NOT(ISERROR(SEARCH("10.30 – 19.30",A7)))</formula>
    </cfRule>
    <cfRule type="containsText" dxfId="32154" priority="1370" operator="containsText" text="09.00 – 15.00">
      <formula>NOT(ISERROR(SEARCH("09.00 – 15.00",A7)))</formula>
    </cfRule>
    <cfRule type="containsText" dxfId="32153" priority="1371" operator="containsText" text="12:30">
      <formula>NOT(ISERROR(SEARCH("12:30",A7)))</formula>
    </cfRule>
    <cfRule type="containsText" dxfId="32152" priority="1372" operator="containsText" text="13:30">
      <formula>NOT(ISERROR(SEARCH("13:30",A7)))</formula>
    </cfRule>
    <cfRule type="containsText" dxfId="32151" priority="1373" operator="containsText" text="FESTIVITÁ">
      <formula>NOT(ISERROR(SEARCH("FESTIVITÁ",A7)))</formula>
    </cfRule>
    <cfRule type="cellIs" dxfId="32150" priority="1374" operator="equal">
      <formula>"DOMENICA"</formula>
    </cfRule>
  </conditionalFormatting>
  <conditionalFormatting sqref="B7:B13">
    <cfRule type="iconSet" priority="1357">
      <iconSet iconSet="3Symbols2">
        <cfvo type="percent" val="0"/>
        <cfvo type="percent" val="0"/>
        <cfvo type="formula" val="TODAY()" gte="0"/>
      </iconSet>
    </cfRule>
  </conditionalFormatting>
  <conditionalFormatting sqref="A16:B22">
    <cfRule type="containsText" dxfId="32149" priority="1340" operator="containsText" text="08.30 – 14.30">
      <formula>NOT(ISERROR(SEARCH("08.30 – 14.30",A16)))</formula>
    </cfRule>
    <cfRule type="containsText" dxfId="32148" priority="1341" operator="containsText" text="09:30 – 18.30">
      <formula>NOT(ISERROR(SEARCH("09:30 – 18.30",A16)))</formula>
    </cfRule>
    <cfRule type="containsText" dxfId="32147" priority="1342" operator="containsText" text="10.30 – 18.30">
      <formula>NOT(ISERROR(SEARCH("10.30 – 18.30",A16)))</formula>
    </cfRule>
    <cfRule type="containsText" dxfId="32146" priority="1343" operator="containsText" text="09.30 – 18.30">
      <formula>NOT(ISERROR(SEARCH("09.30 – 18.30",A16)))</formula>
    </cfRule>
    <cfRule type="containsText" dxfId="32145" priority="1344" operator="containsText" text="09.00 – 13:00">
      <formula>NOT(ISERROR(SEARCH("09.00 – 13:00",A16)))</formula>
    </cfRule>
    <cfRule type="containsText" dxfId="32144" priority="1345" operator="containsText" text="08.30 – 16.30">
      <formula>NOT(ISERROR(SEARCH("08.30 – 16.30",A16)))</formula>
    </cfRule>
    <cfRule type="containsText" dxfId="32143" priority="1346" operator="containsText" text="08:30 – 17.30">
      <formula>NOT(ISERROR(SEARCH("08:30 – 17.30",A16)))</formula>
    </cfRule>
    <cfRule type="containsText" dxfId="32142" priority="1347" operator="containsText" text="08.30 – 17.30">
      <formula>NOT(ISERROR(SEARCH("08.30 – 17.30",A16)))</formula>
    </cfRule>
    <cfRule type="containsText" dxfId="32141" priority="1348" operator="containsText" text="09.00 – 18.00">
      <formula>NOT(ISERROR(SEARCH("09.00 – 18.00",A16)))</formula>
    </cfRule>
    <cfRule type="containsText" dxfId="32140" priority="1349" operator="containsText" text="09.00 – 13.00">
      <formula>NOT(ISERROR(SEARCH("09.00 – 13.00",A16)))</formula>
    </cfRule>
    <cfRule type="containsText" dxfId="32139" priority="1350" operator="containsText" text="11.30 – 19.30">
      <formula>NOT(ISERROR(SEARCH("11.30 – 19.30",A16)))</formula>
    </cfRule>
    <cfRule type="containsText" dxfId="32138" priority="1351" operator="containsText" text="10.30 – 19.30">
      <formula>NOT(ISERROR(SEARCH("10.30 – 19.30",A16)))</formula>
    </cfRule>
    <cfRule type="containsText" dxfId="32137" priority="1352" operator="containsText" text="09.00 – 15.00">
      <formula>NOT(ISERROR(SEARCH("09.00 – 15.00",A16)))</formula>
    </cfRule>
    <cfRule type="containsText" dxfId="32136" priority="1353" operator="containsText" text="12:30">
      <formula>NOT(ISERROR(SEARCH("12:30",A16)))</formula>
    </cfRule>
    <cfRule type="containsText" dxfId="32135" priority="1354" operator="containsText" text="13:30">
      <formula>NOT(ISERROR(SEARCH("13:30",A16)))</formula>
    </cfRule>
    <cfRule type="containsText" dxfId="32134" priority="1355" operator="containsText" text="FESTIVITÁ">
      <formula>NOT(ISERROR(SEARCH("FESTIVITÁ",A16)))</formula>
    </cfRule>
    <cfRule type="cellIs" dxfId="32133" priority="1356" operator="equal">
      <formula>"DOMENICA"</formula>
    </cfRule>
  </conditionalFormatting>
  <conditionalFormatting sqref="B16:B22">
    <cfRule type="iconSet" priority="1339">
      <iconSet iconSet="3Symbols2">
        <cfvo type="percent" val="0"/>
        <cfvo type="percent" val="0"/>
        <cfvo type="formula" val="TODAY()" gte="0"/>
      </iconSet>
    </cfRule>
  </conditionalFormatting>
  <conditionalFormatting sqref="A25:B31">
    <cfRule type="containsText" dxfId="32132" priority="1322" operator="containsText" text="08.30 – 14.30">
      <formula>NOT(ISERROR(SEARCH("08.30 – 14.30",A25)))</formula>
    </cfRule>
    <cfRule type="containsText" dxfId="32131" priority="1323" operator="containsText" text="09:30 – 18.30">
      <formula>NOT(ISERROR(SEARCH("09:30 – 18.30",A25)))</formula>
    </cfRule>
    <cfRule type="containsText" dxfId="32130" priority="1324" operator="containsText" text="10.30 – 18.30">
      <formula>NOT(ISERROR(SEARCH("10.30 – 18.30",A25)))</formula>
    </cfRule>
    <cfRule type="containsText" dxfId="32129" priority="1325" operator="containsText" text="09.30 – 18.30">
      <formula>NOT(ISERROR(SEARCH("09.30 – 18.30",A25)))</formula>
    </cfRule>
    <cfRule type="containsText" dxfId="32128" priority="1326" operator="containsText" text="09.00 – 13:00">
      <formula>NOT(ISERROR(SEARCH("09.00 – 13:00",A25)))</formula>
    </cfRule>
    <cfRule type="containsText" dxfId="32127" priority="1327" operator="containsText" text="08.30 – 16.30">
      <formula>NOT(ISERROR(SEARCH("08.30 – 16.30",A25)))</formula>
    </cfRule>
    <cfRule type="containsText" dxfId="32126" priority="1328" operator="containsText" text="08:30 – 17.30">
      <formula>NOT(ISERROR(SEARCH("08:30 – 17.30",A25)))</formula>
    </cfRule>
    <cfRule type="containsText" dxfId="32125" priority="1329" operator="containsText" text="08.30 – 17.30">
      <formula>NOT(ISERROR(SEARCH("08.30 – 17.30",A25)))</formula>
    </cfRule>
    <cfRule type="containsText" dxfId="32124" priority="1330" operator="containsText" text="09.00 – 18.00">
      <formula>NOT(ISERROR(SEARCH("09.00 – 18.00",A25)))</formula>
    </cfRule>
    <cfRule type="containsText" dxfId="32123" priority="1331" operator="containsText" text="09.00 – 13.00">
      <formula>NOT(ISERROR(SEARCH("09.00 – 13.00",A25)))</formula>
    </cfRule>
    <cfRule type="containsText" dxfId="32122" priority="1332" operator="containsText" text="11.30 – 19.30">
      <formula>NOT(ISERROR(SEARCH("11.30 – 19.30",A25)))</formula>
    </cfRule>
    <cfRule type="containsText" dxfId="32121" priority="1333" operator="containsText" text="10.30 – 19.30">
      <formula>NOT(ISERROR(SEARCH("10.30 – 19.30",A25)))</formula>
    </cfRule>
    <cfRule type="containsText" dxfId="32120" priority="1334" operator="containsText" text="09.00 – 15.00">
      <formula>NOT(ISERROR(SEARCH("09.00 – 15.00",A25)))</formula>
    </cfRule>
    <cfRule type="containsText" dxfId="32119" priority="1335" operator="containsText" text="12:30">
      <formula>NOT(ISERROR(SEARCH("12:30",A25)))</formula>
    </cfRule>
    <cfRule type="containsText" dxfId="32118" priority="1336" operator="containsText" text="13:30">
      <formula>NOT(ISERROR(SEARCH("13:30",A25)))</formula>
    </cfRule>
    <cfRule type="containsText" dxfId="32117" priority="1337" operator="containsText" text="FESTIVITÁ">
      <formula>NOT(ISERROR(SEARCH("FESTIVITÁ",A25)))</formula>
    </cfRule>
    <cfRule type="cellIs" dxfId="32116" priority="1338" operator="equal">
      <formula>"DOMENICA"</formula>
    </cfRule>
  </conditionalFormatting>
  <conditionalFormatting sqref="B14:C14 B15:P15">
    <cfRule type="cellIs" dxfId="32115" priority="1319" operator="equal">
      <formula>" "</formula>
    </cfRule>
  </conditionalFormatting>
  <conditionalFormatting sqref="B14:C14">
    <cfRule type="cellIs" dxfId="32114" priority="1321" operator="greaterThan">
      <formula>$AZ14</formula>
    </cfRule>
  </conditionalFormatting>
  <conditionalFormatting sqref="A14:A15">
    <cfRule type="cellIs" dxfId="32113" priority="1317" operator="equal">
      <formula>$AZ14</formula>
    </cfRule>
  </conditionalFormatting>
  <conditionalFormatting sqref="A14:A15">
    <cfRule type="cellIs" dxfId="32112" priority="1318" operator="greaterThan">
      <formula>$AZ14</formula>
    </cfRule>
  </conditionalFormatting>
  <conditionalFormatting sqref="AV14:AV15 BK14:BL15 BX14:BY15 BS14:BV15">
    <cfRule type="cellIs" dxfId="32111" priority="1313" operator="equal">
      <formula>" "</formula>
    </cfRule>
  </conditionalFormatting>
  <conditionalFormatting sqref="AV14:AV15">
    <cfRule type="cellIs" dxfId="32110" priority="1314" operator="equal">
      <formula>$AZ14</formula>
    </cfRule>
  </conditionalFormatting>
  <conditionalFormatting sqref="AV14:AV15">
    <cfRule type="cellIs" dxfId="32109" priority="1315" operator="greaterThan">
      <formula>$AZ14</formula>
    </cfRule>
  </conditionalFormatting>
  <conditionalFormatting sqref="U7:V13">
    <cfRule type="containsText" dxfId="32108" priority="1296" operator="containsText" text="08.30 – 14.30">
      <formula>NOT(ISERROR(SEARCH("08.30 – 14.30",U7)))</formula>
    </cfRule>
    <cfRule type="containsText" dxfId="32107" priority="1297" operator="containsText" text="09:30 – 18.30">
      <formula>NOT(ISERROR(SEARCH("09:30 – 18.30",U7)))</formula>
    </cfRule>
    <cfRule type="containsText" dxfId="32106" priority="1298" operator="containsText" text="10.30 – 18.30">
      <formula>NOT(ISERROR(SEARCH("10.30 – 18.30",U7)))</formula>
    </cfRule>
    <cfRule type="containsText" dxfId="32105" priority="1299" operator="containsText" text="09.30 – 18.30">
      <formula>NOT(ISERROR(SEARCH("09.30 – 18.30",U7)))</formula>
    </cfRule>
    <cfRule type="containsText" dxfId="32104" priority="1300" operator="containsText" text="09.00 – 13:00">
      <formula>NOT(ISERROR(SEARCH("09.00 – 13:00",U7)))</formula>
    </cfRule>
    <cfRule type="containsText" dxfId="32103" priority="1301" operator="containsText" text="08.30 – 16.30">
      <formula>NOT(ISERROR(SEARCH("08.30 – 16.30",U7)))</formula>
    </cfRule>
    <cfRule type="containsText" dxfId="32102" priority="1302" operator="containsText" text="08:30 – 17.30">
      <formula>NOT(ISERROR(SEARCH("08:30 – 17.30",U7)))</formula>
    </cfRule>
    <cfRule type="containsText" dxfId="32101" priority="1303" operator="containsText" text="08.30 – 17.30">
      <formula>NOT(ISERROR(SEARCH("08.30 – 17.30",U7)))</formula>
    </cfRule>
    <cfRule type="containsText" dxfId="32100" priority="1304" operator="containsText" text="09.00 – 18.00">
      <formula>NOT(ISERROR(SEARCH("09.00 – 18.00",U7)))</formula>
    </cfRule>
    <cfRule type="containsText" dxfId="32099" priority="1305" operator="containsText" text="09.00 – 13.00">
      <formula>NOT(ISERROR(SEARCH("09.00 – 13.00",U7)))</formula>
    </cfRule>
    <cfRule type="containsText" dxfId="32098" priority="1306" operator="containsText" text="11.30 – 19.30">
      <formula>NOT(ISERROR(SEARCH("11.30 – 19.30",U7)))</formula>
    </cfRule>
    <cfRule type="containsText" dxfId="32097" priority="1307" operator="containsText" text="10.30 – 19.30">
      <formula>NOT(ISERROR(SEARCH("10.30 – 19.30",U7)))</formula>
    </cfRule>
    <cfRule type="containsText" dxfId="32096" priority="1308" operator="containsText" text="09.00 – 15.00">
      <formula>NOT(ISERROR(SEARCH("09.00 – 15.00",U7)))</formula>
    </cfRule>
    <cfRule type="containsText" dxfId="32095" priority="1309" operator="containsText" text="12:30">
      <formula>NOT(ISERROR(SEARCH("12:30",U7)))</formula>
    </cfRule>
    <cfRule type="containsText" dxfId="32094" priority="1310" operator="containsText" text="13:30">
      <formula>NOT(ISERROR(SEARCH("13:30",U7)))</formula>
    </cfRule>
    <cfRule type="containsText" dxfId="32093" priority="1311" operator="containsText" text="FESTIVITÁ">
      <formula>NOT(ISERROR(SEARCH("FESTIVITÁ",U7)))</formula>
    </cfRule>
    <cfRule type="cellIs" dxfId="32092" priority="1312" operator="equal">
      <formula>"DOMENICA"</formula>
    </cfRule>
  </conditionalFormatting>
  <conditionalFormatting sqref="V7:V13">
    <cfRule type="iconSet" priority="1295">
      <iconSet iconSet="3Symbols2">
        <cfvo type="percent" val="0"/>
        <cfvo type="percent" val="0"/>
        <cfvo type="formula" val="TODAY()" gte="0"/>
      </iconSet>
    </cfRule>
  </conditionalFormatting>
  <conditionalFormatting sqref="U16:V22">
    <cfRule type="containsText" dxfId="32091" priority="1278" operator="containsText" text="08.30 – 14.30">
      <formula>NOT(ISERROR(SEARCH("08.30 – 14.30",U16)))</formula>
    </cfRule>
    <cfRule type="containsText" dxfId="32090" priority="1279" operator="containsText" text="09:30 – 18.30">
      <formula>NOT(ISERROR(SEARCH("09:30 – 18.30",U16)))</formula>
    </cfRule>
    <cfRule type="containsText" dxfId="32089" priority="1280" operator="containsText" text="10.30 – 18.30">
      <formula>NOT(ISERROR(SEARCH("10.30 – 18.30",U16)))</formula>
    </cfRule>
    <cfRule type="containsText" dxfId="32088" priority="1281" operator="containsText" text="09.30 – 18.30">
      <formula>NOT(ISERROR(SEARCH("09.30 – 18.30",U16)))</formula>
    </cfRule>
    <cfRule type="containsText" dxfId="32087" priority="1282" operator="containsText" text="09.00 – 13:00">
      <formula>NOT(ISERROR(SEARCH("09.00 – 13:00",U16)))</formula>
    </cfRule>
    <cfRule type="containsText" dxfId="32086" priority="1283" operator="containsText" text="08.30 – 16.30">
      <formula>NOT(ISERROR(SEARCH("08.30 – 16.30",U16)))</formula>
    </cfRule>
    <cfRule type="containsText" dxfId="32085" priority="1284" operator="containsText" text="08:30 – 17.30">
      <formula>NOT(ISERROR(SEARCH("08:30 – 17.30",U16)))</formula>
    </cfRule>
    <cfRule type="containsText" dxfId="32084" priority="1285" operator="containsText" text="08.30 – 17.30">
      <formula>NOT(ISERROR(SEARCH("08.30 – 17.30",U16)))</formula>
    </cfRule>
    <cfRule type="containsText" dxfId="32083" priority="1286" operator="containsText" text="09.00 – 18.00">
      <formula>NOT(ISERROR(SEARCH("09.00 – 18.00",U16)))</formula>
    </cfRule>
    <cfRule type="containsText" dxfId="32082" priority="1287" operator="containsText" text="09.00 – 13.00">
      <formula>NOT(ISERROR(SEARCH("09.00 – 13.00",U16)))</formula>
    </cfRule>
    <cfRule type="containsText" dxfId="32081" priority="1288" operator="containsText" text="11.30 – 19.30">
      <formula>NOT(ISERROR(SEARCH("11.30 – 19.30",U16)))</formula>
    </cfRule>
    <cfRule type="containsText" dxfId="32080" priority="1289" operator="containsText" text="10.30 – 19.30">
      <formula>NOT(ISERROR(SEARCH("10.30 – 19.30",U16)))</formula>
    </cfRule>
    <cfRule type="containsText" dxfId="32079" priority="1290" operator="containsText" text="09.00 – 15.00">
      <formula>NOT(ISERROR(SEARCH("09.00 – 15.00",U16)))</formula>
    </cfRule>
    <cfRule type="containsText" dxfId="32078" priority="1291" operator="containsText" text="12:30">
      <formula>NOT(ISERROR(SEARCH("12:30",U16)))</formula>
    </cfRule>
    <cfRule type="containsText" dxfId="32077" priority="1292" operator="containsText" text="13:30">
      <formula>NOT(ISERROR(SEARCH("13:30",U16)))</formula>
    </cfRule>
    <cfRule type="containsText" dxfId="32076" priority="1293" operator="containsText" text="FESTIVITÁ">
      <formula>NOT(ISERROR(SEARCH("FESTIVITÁ",U16)))</formula>
    </cfRule>
    <cfRule type="cellIs" dxfId="32075" priority="1294" operator="equal">
      <formula>"DOMENICA"</formula>
    </cfRule>
  </conditionalFormatting>
  <conditionalFormatting sqref="V16:V22">
    <cfRule type="iconSet" priority="1277">
      <iconSet iconSet="3Symbols2">
        <cfvo type="percent" val="0"/>
        <cfvo type="percent" val="0"/>
        <cfvo type="formula" val="TODAY()" gte="0"/>
      </iconSet>
    </cfRule>
  </conditionalFormatting>
  <conditionalFormatting sqref="U25:V31">
    <cfRule type="containsText" dxfId="32074" priority="1260" operator="containsText" text="08.30 – 14.30">
      <formula>NOT(ISERROR(SEARCH("08.30 – 14.30",U25)))</formula>
    </cfRule>
    <cfRule type="containsText" dxfId="32073" priority="1261" operator="containsText" text="09:30 – 18.30">
      <formula>NOT(ISERROR(SEARCH("09:30 – 18.30",U25)))</formula>
    </cfRule>
    <cfRule type="containsText" dxfId="32072" priority="1262" operator="containsText" text="10.30 – 18.30">
      <formula>NOT(ISERROR(SEARCH("10.30 – 18.30",U25)))</formula>
    </cfRule>
    <cfRule type="containsText" dxfId="32071" priority="1263" operator="containsText" text="09.30 – 18.30">
      <formula>NOT(ISERROR(SEARCH("09.30 – 18.30",U25)))</formula>
    </cfRule>
    <cfRule type="containsText" dxfId="32070" priority="1264" operator="containsText" text="09.00 – 13:00">
      <formula>NOT(ISERROR(SEARCH("09.00 – 13:00",U25)))</formula>
    </cfRule>
    <cfRule type="containsText" dxfId="32069" priority="1265" operator="containsText" text="08.30 – 16.30">
      <formula>NOT(ISERROR(SEARCH("08.30 – 16.30",U25)))</formula>
    </cfRule>
    <cfRule type="containsText" dxfId="32068" priority="1266" operator="containsText" text="08:30 – 17.30">
      <formula>NOT(ISERROR(SEARCH("08:30 – 17.30",U25)))</formula>
    </cfRule>
    <cfRule type="containsText" dxfId="32067" priority="1267" operator="containsText" text="08.30 – 17.30">
      <formula>NOT(ISERROR(SEARCH("08.30 – 17.30",U25)))</formula>
    </cfRule>
    <cfRule type="containsText" dxfId="32066" priority="1268" operator="containsText" text="09.00 – 18.00">
      <formula>NOT(ISERROR(SEARCH("09.00 – 18.00",U25)))</formula>
    </cfRule>
    <cfRule type="containsText" dxfId="32065" priority="1269" operator="containsText" text="09.00 – 13.00">
      <formula>NOT(ISERROR(SEARCH("09.00 – 13.00",U25)))</formula>
    </cfRule>
    <cfRule type="containsText" dxfId="32064" priority="1270" operator="containsText" text="11.30 – 19.30">
      <formula>NOT(ISERROR(SEARCH("11.30 – 19.30",U25)))</formula>
    </cfRule>
    <cfRule type="containsText" dxfId="32063" priority="1271" operator="containsText" text="10.30 – 19.30">
      <formula>NOT(ISERROR(SEARCH("10.30 – 19.30",U25)))</formula>
    </cfRule>
    <cfRule type="containsText" dxfId="32062" priority="1272" operator="containsText" text="09.00 – 15.00">
      <formula>NOT(ISERROR(SEARCH("09.00 – 15.00",U25)))</formula>
    </cfRule>
    <cfRule type="containsText" dxfId="32061" priority="1273" operator="containsText" text="12:30">
      <formula>NOT(ISERROR(SEARCH("12:30",U25)))</formula>
    </cfRule>
    <cfRule type="containsText" dxfId="32060" priority="1274" operator="containsText" text="13:30">
      <formula>NOT(ISERROR(SEARCH("13:30",U25)))</formula>
    </cfRule>
    <cfRule type="containsText" dxfId="32059" priority="1275" operator="containsText" text="FESTIVITÁ">
      <formula>NOT(ISERROR(SEARCH("FESTIVITÁ",U25)))</formula>
    </cfRule>
    <cfRule type="cellIs" dxfId="32058" priority="1276" operator="equal">
      <formula>"DOMENICA"</formula>
    </cfRule>
  </conditionalFormatting>
  <conditionalFormatting sqref="BT16:BU22">
    <cfRule type="containsText" dxfId="32057" priority="1243" operator="containsText" text="08.30 – 14.30">
      <formula>NOT(ISERROR(SEARCH("08.30 – 14.30",BT16)))</formula>
    </cfRule>
    <cfRule type="containsText" dxfId="32056" priority="1244" operator="containsText" text="09:30 – 18.30">
      <formula>NOT(ISERROR(SEARCH("09:30 – 18.30",BT16)))</formula>
    </cfRule>
    <cfRule type="containsText" dxfId="32055" priority="1245" operator="containsText" text="10.30 – 18.30">
      <formula>NOT(ISERROR(SEARCH("10.30 – 18.30",BT16)))</formula>
    </cfRule>
    <cfRule type="containsText" dxfId="32054" priority="1246" operator="containsText" text="09.30 – 18.30">
      <formula>NOT(ISERROR(SEARCH("09.30 – 18.30",BT16)))</formula>
    </cfRule>
    <cfRule type="containsText" dxfId="32053" priority="1247" operator="containsText" text="09.00 – 13:00">
      <formula>NOT(ISERROR(SEARCH("09.00 – 13:00",BT16)))</formula>
    </cfRule>
    <cfRule type="containsText" dxfId="32052" priority="1248" operator="containsText" text="08.30 – 16.30">
      <formula>NOT(ISERROR(SEARCH("08.30 – 16.30",BT16)))</formula>
    </cfRule>
    <cfRule type="containsText" dxfId="32051" priority="1249" operator="containsText" text="08:30 – 17.30">
      <formula>NOT(ISERROR(SEARCH("08:30 – 17.30",BT16)))</formula>
    </cfRule>
    <cfRule type="containsText" dxfId="32050" priority="1250" operator="containsText" text="08.30 – 17.30">
      <formula>NOT(ISERROR(SEARCH("08.30 – 17.30",BT16)))</formula>
    </cfRule>
    <cfRule type="containsText" dxfId="32049" priority="1251" operator="containsText" text="09.00 – 18.00">
      <formula>NOT(ISERROR(SEARCH("09.00 – 18.00",BT16)))</formula>
    </cfRule>
    <cfRule type="containsText" dxfId="32048" priority="1252" operator="containsText" text="09.00 – 13.00">
      <formula>NOT(ISERROR(SEARCH("09.00 – 13.00",BT16)))</formula>
    </cfRule>
    <cfRule type="containsText" dxfId="32047" priority="1253" operator="containsText" text="11.30 – 19.30">
      <formula>NOT(ISERROR(SEARCH("11.30 – 19.30",BT16)))</formula>
    </cfRule>
    <cfRule type="containsText" dxfId="32046" priority="1254" operator="containsText" text="10.30 – 19.30">
      <formula>NOT(ISERROR(SEARCH("10.30 – 19.30",BT16)))</formula>
    </cfRule>
    <cfRule type="containsText" dxfId="32045" priority="1255" operator="containsText" text="09.00 – 15.00">
      <formula>NOT(ISERROR(SEARCH("09.00 – 15.00",BT16)))</formula>
    </cfRule>
    <cfRule type="containsText" dxfId="32044" priority="1256" operator="containsText" text="12:30">
      <formula>NOT(ISERROR(SEARCH("12:30",BT16)))</formula>
    </cfRule>
    <cfRule type="containsText" dxfId="32043" priority="1257" operator="containsText" text="13:30">
      <formula>NOT(ISERROR(SEARCH("13:30",BT16)))</formula>
    </cfRule>
    <cfRule type="containsText" dxfId="32042" priority="1258" operator="containsText" text="FESTIVITÁ">
      <formula>NOT(ISERROR(SEARCH("FESTIVITÁ",BT16)))</formula>
    </cfRule>
    <cfRule type="cellIs" dxfId="32041" priority="1259" operator="equal">
      <formula>"DOMENICA"</formula>
    </cfRule>
  </conditionalFormatting>
  <conditionalFormatting sqref="BU16:BU22">
    <cfRule type="iconSet" priority="1242">
      <iconSet iconSet="3Symbols2">
        <cfvo type="percent" val="0"/>
        <cfvo type="percent" val="0"/>
        <cfvo type="formula" val="TODAY()" gte="0"/>
      </iconSet>
    </cfRule>
  </conditionalFormatting>
  <conditionalFormatting sqref="BT7:BU13">
    <cfRule type="containsText" dxfId="32040" priority="1225" operator="containsText" text="08.30 – 14.30">
      <formula>NOT(ISERROR(SEARCH("08.30 – 14.30",BT7)))</formula>
    </cfRule>
    <cfRule type="containsText" dxfId="32039" priority="1226" operator="containsText" text="09:30 – 18.30">
      <formula>NOT(ISERROR(SEARCH("09:30 – 18.30",BT7)))</formula>
    </cfRule>
    <cfRule type="containsText" dxfId="32038" priority="1227" operator="containsText" text="10.30 – 18.30">
      <formula>NOT(ISERROR(SEARCH("10.30 – 18.30",BT7)))</formula>
    </cfRule>
    <cfRule type="containsText" dxfId="32037" priority="1228" operator="containsText" text="09.30 – 18.30">
      <formula>NOT(ISERROR(SEARCH("09.30 – 18.30",BT7)))</formula>
    </cfRule>
    <cfRule type="containsText" dxfId="32036" priority="1229" operator="containsText" text="09.00 – 13:00">
      <formula>NOT(ISERROR(SEARCH("09.00 – 13:00",BT7)))</formula>
    </cfRule>
    <cfRule type="containsText" dxfId="32035" priority="1230" operator="containsText" text="08.30 – 16.30">
      <formula>NOT(ISERROR(SEARCH("08.30 – 16.30",BT7)))</formula>
    </cfRule>
    <cfRule type="containsText" dxfId="32034" priority="1231" operator="containsText" text="08:30 – 17.30">
      <formula>NOT(ISERROR(SEARCH("08:30 – 17.30",BT7)))</formula>
    </cfRule>
    <cfRule type="containsText" dxfId="32033" priority="1232" operator="containsText" text="08.30 – 17.30">
      <formula>NOT(ISERROR(SEARCH("08.30 – 17.30",BT7)))</formula>
    </cfRule>
    <cfRule type="containsText" dxfId="32032" priority="1233" operator="containsText" text="09.00 – 18.00">
      <formula>NOT(ISERROR(SEARCH("09.00 – 18.00",BT7)))</formula>
    </cfRule>
    <cfRule type="containsText" dxfId="32031" priority="1234" operator="containsText" text="09.00 – 13.00">
      <formula>NOT(ISERROR(SEARCH("09.00 – 13.00",BT7)))</formula>
    </cfRule>
    <cfRule type="containsText" dxfId="32030" priority="1235" operator="containsText" text="11.30 – 19.30">
      <formula>NOT(ISERROR(SEARCH("11.30 – 19.30",BT7)))</formula>
    </cfRule>
    <cfRule type="containsText" dxfId="32029" priority="1236" operator="containsText" text="10.30 – 19.30">
      <formula>NOT(ISERROR(SEARCH("10.30 – 19.30",BT7)))</formula>
    </cfRule>
    <cfRule type="containsText" dxfId="32028" priority="1237" operator="containsText" text="09.00 – 15.00">
      <formula>NOT(ISERROR(SEARCH("09.00 – 15.00",BT7)))</formula>
    </cfRule>
    <cfRule type="containsText" dxfId="32027" priority="1238" operator="containsText" text="12:30">
      <formula>NOT(ISERROR(SEARCH("12:30",BT7)))</formula>
    </cfRule>
    <cfRule type="containsText" dxfId="32026" priority="1239" operator="containsText" text="13:30">
      <formula>NOT(ISERROR(SEARCH("13:30",BT7)))</formula>
    </cfRule>
    <cfRule type="containsText" dxfId="32025" priority="1240" operator="containsText" text="FESTIVITÁ">
      <formula>NOT(ISERROR(SEARCH("FESTIVITÁ",BT7)))</formula>
    </cfRule>
    <cfRule type="cellIs" dxfId="32024" priority="1241" operator="equal">
      <formula>"DOMENICA"</formula>
    </cfRule>
  </conditionalFormatting>
  <conditionalFormatting sqref="BU7:BU13">
    <cfRule type="iconSet" priority="1224">
      <iconSet iconSet="3Symbols2">
        <cfvo type="percent" val="0"/>
        <cfvo type="percent" val="0"/>
        <cfvo type="formula" val="TODAY()" gte="0"/>
      </iconSet>
    </cfRule>
  </conditionalFormatting>
  <conditionalFormatting sqref="BT25:BU31">
    <cfRule type="containsText" dxfId="32023" priority="1207" operator="containsText" text="08.30 – 14.30">
      <formula>NOT(ISERROR(SEARCH("08.30 – 14.30",BT25)))</formula>
    </cfRule>
    <cfRule type="containsText" dxfId="32022" priority="1208" operator="containsText" text="09:30 – 18.30">
      <formula>NOT(ISERROR(SEARCH("09:30 – 18.30",BT25)))</formula>
    </cfRule>
    <cfRule type="containsText" dxfId="32021" priority="1209" operator="containsText" text="10.30 – 18.30">
      <formula>NOT(ISERROR(SEARCH("10.30 – 18.30",BT25)))</formula>
    </cfRule>
    <cfRule type="containsText" dxfId="32020" priority="1210" operator="containsText" text="09.30 – 18.30">
      <formula>NOT(ISERROR(SEARCH("09.30 – 18.30",BT25)))</formula>
    </cfRule>
    <cfRule type="containsText" dxfId="32019" priority="1211" operator="containsText" text="09.00 – 13:00">
      <formula>NOT(ISERROR(SEARCH("09.00 – 13:00",BT25)))</formula>
    </cfRule>
    <cfRule type="containsText" dxfId="32018" priority="1212" operator="containsText" text="08.30 – 16.30">
      <formula>NOT(ISERROR(SEARCH("08.30 – 16.30",BT25)))</formula>
    </cfRule>
    <cfRule type="containsText" dxfId="32017" priority="1213" operator="containsText" text="08:30 – 17.30">
      <formula>NOT(ISERROR(SEARCH("08:30 – 17.30",BT25)))</formula>
    </cfRule>
    <cfRule type="containsText" dxfId="32016" priority="1214" operator="containsText" text="08.30 – 17.30">
      <formula>NOT(ISERROR(SEARCH("08.30 – 17.30",BT25)))</formula>
    </cfRule>
    <cfRule type="containsText" dxfId="32015" priority="1215" operator="containsText" text="09.00 – 18.00">
      <formula>NOT(ISERROR(SEARCH("09.00 – 18.00",BT25)))</formula>
    </cfRule>
    <cfRule type="containsText" dxfId="32014" priority="1216" operator="containsText" text="09.00 – 13.00">
      <formula>NOT(ISERROR(SEARCH("09.00 – 13.00",BT25)))</formula>
    </cfRule>
    <cfRule type="containsText" dxfId="32013" priority="1217" operator="containsText" text="11.30 – 19.30">
      <formula>NOT(ISERROR(SEARCH("11.30 – 19.30",BT25)))</formula>
    </cfRule>
    <cfRule type="containsText" dxfId="32012" priority="1218" operator="containsText" text="10.30 – 19.30">
      <formula>NOT(ISERROR(SEARCH("10.30 – 19.30",BT25)))</formula>
    </cfRule>
    <cfRule type="containsText" dxfId="32011" priority="1219" operator="containsText" text="09.00 – 15.00">
      <formula>NOT(ISERROR(SEARCH("09.00 – 15.00",BT25)))</formula>
    </cfRule>
    <cfRule type="containsText" dxfId="32010" priority="1220" operator="containsText" text="12:30">
      <formula>NOT(ISERROR(SEARCH("12:30",BT25)))</formula>
    </cfRule>
    <cfRule type="containsText" dxfId="32009" priority="1221" operator="containsText" text="13:30">
      <formula>NOT(ISERROR(SEARCH("13:30",BT25)))</formula>
    </cfRule>
    <cfRule type="containsText" dxfId="32008" priority="1222" operator="containsText" text="FESTIVITÁ">
      <formula>NOT(ISERROR(SEARCH("FESTIVITÁ",BT25)))</formula>
    </cfRule>
    <cfRule type="cellIs" dxfId="32007" priority="1223" operator="equal">
      <formula>"DOMENICA"</formula>
    </cfRule>
  </conditionalFormatting>
  <conditionalFormatting sqref="U15:X15 AC15:AU15">
    <cfRule type="cellIs" dxfId="32006" priority="1204" operator="equal">
      <formula>" "</formula>
    </cfRule>
  </conditionalFormatting>
  <conditionalFormatting sqref="U15:X15">
    <cfRule type="cellIs" dxfId="32005" priority="1205" operator="equal">
      <formula>$AZ15</formula>
    </cfRule>
  </conditionalFormatting>
  <conditionalFormatting sqref="U15:X15">
    <cfRule type="cellIs" dxfId="32004" priority="1206" operator="greaterThan">
      <formula>$AZ15</formula>
    </cfRule>
  </conditionalFormatting>
  <conditionalFormatting sqref="U14:X14 AC14:AU14">
    <cfRule type="cellIs" dxfId="32003" priority="1201" operator="equal">
      <formula>" "</formula>
    </cfRule>
  </conditionalFormatting>
  <conditionalFormatting sqref="U14:X14">
    <cfRule type="cellIs" dxfId="32002" priority="1202" operator="equal">
      <formula>$AZ14</formula>
    </cfRule>
  </conditionalFormatting>
  <conditionalFormatting sqref="U14:X14">
    <cfRule type="cellIs" dxfId="32001" priority="1203" operator="greaterThan">
      <formula>$AZ14</formula>
    </cfRule>
  </conditionalFormatting>
  <conditionalFormatting sqref="AZ91:BJ96 AZ50:BJ50 AZ53:BI90 AZ51:BA52">
    <cfRule type="cellIs" dxfId="32000" priority="878" operator="equal">
      <formula>" "</formula>
    </cfRule>
  </conditionalFormatting>
  <conditionalFormatting sqref="AZ51">
    <cfRule type="cellIs" dxfId="31999" priority="879" operator="equal">
      <formula>" "</formula>
    </cfRule>
  </conditionalFormatting>
  <conditionalFormatting sqref="BL32:BL40 BS32:BS40">
    <cfRule type="cellIs" dxfId="31998" priority="1189" operator="equal">
      <formula>$AZ32</formula>
    </cfRule>
  </conditionalFormatting>
  <conditionalFormatting sqref="BL32:BL40 BS32:BS40">
    <cfRule type="cellIs" dxfId="31997" priority="1195" operator="greaterThan">
      <formula>$AZ32</formula>
    </cfRule>
  </conditionalFormatting>
  <conditionalFormatting sqref="AZ77">
    <cfRule type="cellIs" dxfId="31996" priority="863" operator="equal">
      <formula>" "</formula>
    </cfRule>
  </conditionalFormatting>
  <conditionalFormatting sqref="AV35:AV40">
    <cfRule type="cellIs" dxfId="31995" priority="1169" operator="equal">
      <formula>" "</formula>
    </cfRule>
  </conditionalFormatting>
  <conditionalFormatting sqref="AV35:AV40">
    <cfRule type="cellIs" dxfId="31994" priority="1170" operator="equal">
      <formula>$AZ35</formula>
    </cfRule>
  </conditionalFormatting>
  <conditionalFormatting sqref="AV35:AV40">
    <cfRule type="cellIs" dxfId="31993" priority="1171" operator="greaterThan">
      <formula>$AZ35</formula>
    </cfRule>
  </conditionalFormatting>
  <conditionalFormatting sqref="AV32:AV33">
    <cfRule type="cellIs" dxfId="31992" priority="1168" operator="equal">
      <formula>" "</formula>
    </cfRule>
  </conditionalFormatting>
  <conditionalFormatting sqref="BL32:BL40 BS32:BS40">
    <cfRule type="cellIs" dxfId="31991" priority="1167" operator="equal">
      <formula>" "</formula>
    </cfRule>
  </conditionalFormatting>
  <conditionalFormatting sqref="BT32:BU33 CC32:CD33">
    <cfRule type="cellIs" dxfId="31990" priority="1164" operator="equal">
      <formula>" "</formula>
    </cfRule>
  </conditionalFormatting>
  <conditionalFormatting sqref="BT32:BU33">
    <cfRule type="cellIs" dxfId="31989" priority="1165" operator="equal">
      <formula>$AZ32</formula>
    </cfRule>
  </conditionalFormatting>
  <conditionalFormatting sqref="BT32:BU33">
    <cfRule type="cellIs" dxfId="31988" priority="1166" operator="greaterThan">
      <formula>$AZ32</formula>
    </cfRule>
  </conditionalFormatting>
  <conditionalFormatting sqref="C32:S33 W32:X33 AC32:AU33">
    <cfRule type="cellIs" dxfId="31987" priority="1161" operator="equal">
      <formula>" "</formula>
    </cfRule>
  </conditionalFormatting>
  <conditionalFormatting sqref="C32:S33">
    <cfRule type="cellIs" dxfId="31986" priority="1162" operator="equal">
      <formula>$AZ32</formula>
    </cfRule>
  </conditionalFormatting>
  <conditionalFormatting sqref="C32:S33">
    <cfRule type="cellIs" dxfId="31985" priority="1163" operator="greaterThan">
      <formula>$AZ32</formula>
    </cfRule>
  </conditionalFormatting>
  <conditionalFormatting sqref="U32:V33">
    <cfRule type="cellIs" dxfId="31984" priority="1158" operator="equal">
      <formula>" "</formula>
    </cfRule>
  </conditionalFormatting>
  <conditionalFormatting sqref="U32:V33">
    <cfRule type="cellIs" dxfId="31983" priority="1159" operator="equal">
      <formula>$AZ32</formula>
    </cfRule>
  </conditionalFormatting>
  <conditionalFormatting sqref="U32:V33">
    <cfRule type="cellIs" dxfId="31982" priority="1160" operator="greaterThan">
      <formula>$AZ32</formula>
    </cfRule>
  </conditionalFormatting>
  <conditionalFormatting sqref="A32:B33">
    <cfRule type="cellIs" dxfId="31981" priority="1155" operator="equal">
      <formula>" "</formula>
    </cfRule>
  </conditionalFormatting>
  <conditionalFormatting sqref="A32:B33">
    <cfRule type="cellIs" dxfId="31980" priority="1156" operator="equal">
      <formula>$AZ32</formula>
    </cfRule>
  </conditionalFormatting>
  <conditionalFormatting sqref="A32:B33">
    <cfRule type="cellIs" dxfId="31979" priority="1157" operator="greaterThan">
      <formula>$AZ32</formula>
    </cfRule>
  </conditionalFormatting>
  <conditionalFormatting sqref="CG40">
    <cfRule type="cellIs" dxfId="31978" priority="1154" operator="equal">
      <formula>" "</formula>
    </cfRule>
  </conditionalFormatting>
  <conditionalFormatting sqref="A34:B40">
    <cfRule type="containsText" dxfId="31977" priority="1137" operator="containsText" text="08.30 – 14.30">
      <formula>NOT(ISERROR(SEARCH("08.30 – 14.30",A34)))</formula>
    </cfRule>
    <cfRule type="containsText" dxfId="31976" priority="1138" operator="containsText" text="09:30 – 18.30">
      <formula>NOT(ISERROR(SEARCH("09:30 – 18.30",A34)))</formula>
    </cfRule>
    <cfRule type="containsText" dxfId="31975" priority="1139" operator="containsText" text="10.30 – 18.30">
      <formula>NOT(ISERROR(SEARCH("10.30 – 18.30",A34)))</formula>
    </cfRule>
    <cfRule type="containsText" dxfId="31974" priority="1140" operator="containsText" text="09.30 – 18.30">
      <formula>NOT(ISERROR(SEARCH("09.30 – 18.30",A34)))</formula>
    </cfRule>
    <cfRule type="containsText" dxfId="31973" priority="1141" operator="containsText" text="09.00 – 13:00">
      <formula>NOT(ISERROR(SEARCH("09.00 – 13:00",A34)))</formula>
    </cfRule>
    <cfRule type="containsText" dxfId="31972" priority="1142" operator="containsText" text="08.30 – 16.30">
      <formula>NOT(ISERROR(SEARCH("08.30 – 16.30",A34)))</formula>
    </cfRule>
    <cfRule type="containsText" dxfId="31971" priority="1143" operator="containsText" text="08:30 – 17.30">
      <formula>NOT(ISERROR(SEARCH("08:30 – 17.30",A34)))</formula>
    </cfRule>
    <cfRule type="containsText" dxfId="31970" priority="1144" operator="containsText" text="08.30 – 17.30">
      <formula>NOT(ISERROR(SEARCH("08.30 – 17.30",A34)))</formula>
    </cfRule>
    <cfRule type="containsText" dxfId="31969" priority="1145" operator="containsText" text="09.00 – 18.00">
      <formula>NOT(ISERROR(SEARCH("09.00 – 18.00",A34)))</formula>
    </cfRule>
    <cfRule type="containsText" dxfId="31968" priority="1146" operator="containsText" text="09.00 – 13.00">
      <formula>NOT(ISERROR(SEARCH("09.00 – 13.00",A34)))</formula>
    </cfRule>
    <cfRule type="containsText" dxfId="31967" priority="1147" operator="containsText" text="11.30 – 19.30">
      <formula>NOT(ISERROR(SEARCH("11.30 – 19.30",A34)))</formula>
    </cfRule>
    <cfRule type="containsText" dxfId="31966" priority="1148" operator="containsText" text="10.30 – 19.30">
      <formula>NOT(ISERROR(SEARCH("10.30 – 19.30",A34)))</formula>
    </cfRule>
    <cfRule type="containsText" dxfId="31965" priority="1149" operator="containsText" text="09.00 – 15.00">
      <formula>NOT(ISERROR(SEARCH("09.00 – 15.00",A34)))</formula>
    </cfRule>
    <cfRule type="containsText" dxfId="31964" priority="1150" operator="containsText" text="12:30">
      <formula>NOT(ISERROR(SEARCH("12:30",A34)))</formula>
    </cfRule>
    <cfRule type="containsText" dxfId="31963" priority="1151" operator="containsText" text="13:30">
      <formula>NOT(ISERROR(SEARCH("13:30",A34)))</formula>
    </cfRule>
    <cfRule type="containsText" dxfId="31962" priority="1152" operator="containsText" text="FESTIVITÁ">
      <formula>NOT(ISERROR(SEARCH("FESTIVITÁ",A34)))</formula>
    </cfRule>
    <cfRule type="cellIs" dxfId="31961" priority="1153" operator="equal">
      <formula>"DOMENICA"</formula>
    </cfRule>
  </conditionalFormatting>
  <conditionalFormatting sqref="B34:B40">
    <cfRule type="iconSet" priority="1136">
      <iconSet iconSet="3Symbols2">
        <cfvo type="percent" val="0"/>
        <cfvo type="percent" val="0"/>
        <cfvo type="formula" val="TODAY()" gte="0"/>
      </iconSet>
    </cfRule>
  </conditionalFormatting>
  <conditionalFormatting sqref="U34:V40">
    <cfRule type="containsText" dxfId="31960" priority="1119" operator="containsText" text="08.30 – 14.30">
      <formula>NOT(ISERROR(SEARCH("08.30 – 14.30",U34)))</formula>
    </cfRule>
    <cfRule type="containsText" dxfId="31959" priority="1120" operator="containsText" text="09:30 – 18.30">
      <formula>NOT(ISERROR(SEARCH("09:30 – 18.30",U34)))</formula>
    </cfRule>
    <cfRule type="containsText" dxfId="31958" priority="1121" operator="containsText" text="10.30 – 18.30">
      <formula>NOT(ISERROR(SEARCH("10.30 – 18.30",U34)))</formula>
    </cfRule>
    <cfRule type="containsText" dxfId="31957" priority="1122" operator="containsText" text="09.30 – 18.30">
      <formula>NOT(ISERROR(SEARCH("09.30 – 18.30",U34)))</formula>
    </cfRule>
    <cfRule type="containsText" dxfId="31956" priority="1123" operator="containsText" text="09.00 – 13:00">
      <formula>NOT(ISERROR(SEARCH("09.00 – 13:00",U34)))</formula>
    </cfRule>
    <cfRule type="containsText" dxfId="31955" priority="1124" operator="containsText" text="08.30 – 16.30">
      <formula>NOT(ISERROR(SEARCH("08.30 – 16.30",U34)))</formula>
    </cfRule>
    <cfRule type="containsText" dxfId="31954" priority="1125" operator="containsText" text="08:30 – 17.30">
      <formula>NOT(ISERROR(SEARCH("08:30 – 17.30",U34)))</formula>
    </cfRule>
    <cfRule type="containsText" dxfId="31953" priority="1126" operator="containsText" text="08.30 – 17.30">
      <formula>NOT(ISERROR(SEARCH("08.30 – 17.30",U34)))</formula>
    </cfRule>
    <cfRule type="containsText" dxfId="31952" priority="1127" operator="containsText" text="09.00 – 18.00">
      <formula>NOT(ISERROR(SEARCH("09.00 – 18.00",U34)))</formula>
    </cfRule>
    <cfRule type="containsText" dxfId="31951" priority="1128" operator="containsText" text="09.00 – 13.00">
      <formula>NOT(ISERROR(SEARCH("09.00 – 13.00",U34)))</formula>
    </cfRule>
    <cfRule type="containsText" dxfId="31950" priority="1129" operator="containsText" text="11.30 – 19.30">
      <formula>NOT(ISERROR(SEARCH("11.30 – 19.30",U34)))</formula>
    </cfRule>
    <cfRule type="containsText" dxfId="31949" priority="1130" operator="containsText" text="10.30 – 19.30">
      <formula>NOT(ISERROR(SEARCH("10.30 – 19.30",U34)))</formula>
    </cfRule>
    <cfRule type="containsText" dxfId="31948" priority="1131" operator="containsText" text="09.00 – 15.00">
      <formula>NOT(ISERROR(SEARCH("09.00 – 15.00",U34)))</formula>
    </cfRule>
    <cfRule type="containsText" dxfId="31947" priority="1132" operator="containsText" text="12:30">
      <formula>NOT(ISERROR(SEARCH("12:30",U34)))</formula>
    </cfRule>
    <cfRule type="containsText" dxfId="31946" priority="1133" operator="containsText" text="13:30">
      <formula>NOT(ISERROR(SEARCH("13:30",U34)))</formula>
    </cfRule>
    <cfRule type="containsText" dxfId="31945" priority="1134" operator="containsText" text="FESTIVITÁ">
      <formula>NOT(ISERROR(SEARCH("FESTIVITÁ",U34)))</formula>
    </cfRule>
    <cfRule type="cellIs" dxfId="31944" priority="1135" operator="equal">
      <formula>"DOMENICA"</formula>
    </cfRule>
  </conditionalFormatting>
  <conditionalFormatting sqref="V34:V40">
    <cfRule type="iconSet" priority="1118">
      <iconSet iconSet="3Symbols2">
        <cfvo type="percent" val="0"/>
        <cfvo type="percent" val="0"/>
        <cfvo type="formula" val="TODAY()" gte="0"/>
      </iconSet>
    </cfRule>
  </conditionalFormatting>
  <conditionalFormatting sqref="BT34:BU40">
    <cfRule type="containsText" dxfId="31943" priority="1101" operator="containsText" text="08.30 – 14.30">
      <formula>NOT(ISERROR(SEARCH("08.30 – 14.30",BT34)))</formula>
    </cfRule>
    <cfRule type="containsText" dxfId="31942" priority="1102" operator="containsText" text="09:30 – 18.30">
      <formula>NOT(ISERROR(SEARCH("09:30 – 18.30",BT34)))</formula>
    </cfRule>
    <cfRule type="containsText" dxfId="31941" priority="1103" operator="containsText" text="10.30 – 18.30">
      <formula>NOT(ISERROR(SEARCH("10.30 – 18.30",BT34)))</formula>
    </cfRule>
    <cfRule type="containsText" dxfId="31940" priority="1104" operator="containsText" text="09.30 – 18.30">
      <formula>NOT(ISERROR(SEARCH("09.30 – 18.30",BT34)))</formula>
    </cfRule>
    <cfRule type="containsText" dxfId="31939" priority="1105" operator="containsText" text="09.00 – 13:00">
      <formula>NOT(ISERROR(SEARCH("09.00 – 13:00",BT34)))</formula>
    </cfRule>
    <cfRule type="containsText" dxfId="31938" priority="1106" operator="containsText" text="08.30 – 16.30">
      <formula>NOT(ISERROR(SEARCH("08.30 – 16.30",BT34)))</formula>
    </cfRule>
    <cfRule type="containsText" dxfId="31937" priority="1107" operator="containsText" text="08:30 – 17.30">
      <formula>NOT(ISERROR(SEARCH("08:30 – 17.30",BT34)))</formula>
    </cfRule>
    <cfRule type="containsText" dxfId="31936" priority="1108" operator="containsText" text="08.30 – 17.30">
      <formula>NOT(ISERROR(SEARCH("08.30 – 17.30",BT34)))</formula>
    </cfRule>
    <cfRule type="containsText" dxfId="31935" priority="1109" operator="containsText" text="09.00 – 18.00">
      <formula>NOT(ISERROR(SEARCH("09.00 – 18.00",BT34)))</formula>
    </cfRule>
    <cfRule type="containsText" dxfId="31934" priority="1110" operator="containsText" text="09.00 – 13.00">
      <formula>NOT(ISERROR(SEARCH("09.00 – 13.00",BT34)))</formula>
    </cfRule>
    <cfRule type="containsText" dxfId="31933" priority="1111" operator="containsText" text="11.30 – 19.30">
      <formula>NOT(ISERROR(SEARCH("11.30 – 19.30",BT34)))</formula>
    </cfRule>
    <cfRule type="containsText" dxfId="31932" priority="1112" operator="containsText" text="10.30 – 19.30">
      <formula>NOT(ISERROR(SEARCH("10.30 – 19.30",BT34)))</formula>
    </cfRule>
    <cfRule type="containsText" dxfId="31931" priority="1113" operator="containsText" text="09.00 – 15.00">
      <formula>NOT(ISERROR(SEARCH("09.00 – 15.00",BT34)))</formula>
    </cfRule>
    <cfRule type="containsText" dxfId="31930" priority="1114" operator="containsText" text="12:30">
      <formula>NOT(ISERROR(SEARCH("12:30",BT34)))</formula>
    </cfRule>
    <cfRule type="containsText" dxfId="31929" priority="1115" operator="containsText" text="13:30">
      <formula>NOT(ISERROR(SEARCH("13:30",BT34)))</formula>
    </cfRule>
    <cfRule type="containsText" dxfId="31928" priority="1116" operator="containsText" text="FESTIVITÁ">
      <formula>NOT(ISERROR(SEARCH("FESTIVITÁ",BT34)))</formula>
    </cfRule>
    <cfRule type="cellIs" dxfId="31927" priority="1117" operator="equal">
      <formula>"DOMENICA"</formula>
    </cfRule>
  </conditionalFormatting>
  <conditionalFormatting sqref="BU34:BU40">
    <cfRule type="iconSet" priority="1100">
      <iconSet iconSet="3Symbols2">
        <cfvo type="percent" val="0"/>
        <cfvo type="percent" val="0"/>
        <cfvo type="formula" val="TODAY()" gte="0"/>
      </iconSet>
    </cfRule>
  </conditionalFormatting>
  <conditionalFormatting sqref="BJ40">
    <cfRule type="cellIs" dxfId="31926" priority="776" operator="equal">
      <formula>" "</formula>
    </cfRule>
  </conditionalFormatting>
  <conditionalFormatting sqref="BB40:BF40">
    <cfRule type="cellIs" dxfId="31925" priority="777" operator="equal">
      <formula>" "</formula>
    </cfRule>
  </conditionalFormatting>
  <conditionalFormatting sqref="BL41:BL49 BS41:BS49">
    <cfRule type="cellIs" dxfId="31924" priority="1088" operator="equal">
      <formula>$AZ41</formula>
    </cfRule>
  </conditionalFormatting>
  <conditionalFormatting sqref="BL41:BL49 BS41:BS49">
    <cfRule type="cellIs" dxfId="31923" priority="1094" operator="greaterThan">
      <formula>$AZ41</formula>
    </cfRule>
  </conditionalFormatting>
  <conditionalFormatting sqref="AZ42:BF42">
    <cfRule type="cellIs" dxfId="31922" priority="766" operator="equal">
      <formula>" "</formula>
    </cfRule>
  </conditionalFormatting>
  <conditionalFormatting sqref="AV49:AY49 AV44:AV48">
    <cfRule type="cellIs" dxfId="31921" priority="1068" operator="equal">
      <formula>" "</formula>
    </cfRule>
  </conditionalFormatting>
  <conditionalFormatting sqref="AV49:AY49 AV44:AV48">
    <cfRule type="cellIs" dxfId="31920" priority="1069" operator="equal">
      <formula>$AZ44</formula>
    </cfRule>
  </conditionalFormatting>
  <conditionalFormatting sqref="AV49:AY49 AV44:AV48">
    <cfRule type="cellIs" dxfId="31919" priority="1070" operator="greaterThan">
      <formula>$AZ44</formula>
    </cfRule>
  </conditionalFormatting>
  <conditionalFormatting sqref="AV41:AV42">
    <cfRule type="cellIs" dxfId="31918" priority="1067" operator="equal">
      <formula>" "</formula>
    </cfRule>
  </conditionalFormatting>
  <conditionalFormatting sqref="BL41:BL49 BS41:BS49">
    <cfRule type="cellIs" dxfId="31917" priority="1066" operator="equal">
      <formula>" "</formula>
    </cfRule>
  </conditionalFormatting>
  <conditionalFormatting sqref="BT41:BV42 BX41:CD42">
    <cfRule type="cellIs" dxfId="31916" priority="1063" operator="equal">
      <formula>" "</formula>
    </cfRule>
  </conditionalFormatting>
  <conditionalFormatting sqref="BT41:BV42">
    <cfRule type="cellIs" dxfId="31915" priority="1064" operator="equal">
      <formula>$AZ41</formula>
    </cfRule>
  </conditionalFormatting>
  <conditionalFormatting sqref="BT41:BV42">
    <cfRule type="cellIs" dxfId="31914" priority="1065" operator="greaterThan">
      <formula>$AZ41</formula>
    </cfRule>
  </conditionalFormatting>
  <conditionalFormatting sqref="C41:S42 W41:X42 AC41:AU42">
    <cfRule type="cellIs" dxfId="31913" priority="1060" operator="equal">
      <formula>" "</formula>
    </cfRule>
  </conditionalFormatting>
  <conditionalFormatting sqref="C41:S42">
    <cfRule type="cellIs" dxfId="31912" priority="1061" operator="equal">
      <formula>$AZ41</formula>
    </cfRule>
  </conditionalFormatting>
  <conditionalFormatting sqref="C41:S42">
    <cfRule type="cellIs" dxfId="31911" priority="1062" operator="greaterThan">
      <formula>$AZ41</formula>
    </cfRule>
  </conditionalFormatting>
  <conditionalFormatting sqref="U41:V42">
    <cfRule type="cellIs" dxfId="31910" priority="1057" operator="equal">
      <formula>" "</formula>
    </cfRule>
  </conditionalFormatting>
  <conditionalFormatting sqref="U41:V42">
    <cfRule type="cellIs" dxfId="31909" priority="1058" operator="equal">
      <formula>$AZ41</formula>
    </cfRule>
  </conditionalFormatting>
  <conditionalFormatting sqref="U41:V42">
    <cfRule type="cellIs" dxfId="31908" priority="1059" operator="greaterThan">
      <formula>$AZ41</formula>
    </cfRule>
  </conditionalFormatting>
  <conditionalFormatting sqref="A41:B42">
    <cfRule type="cellIs" dxfId="31907" priority="1054" operator="equal">
      <formula>" "</formula>
    </cfRule>
  </conditionalFormatting>
  <conditionalFormatting sqref="A41:B42">
    <cfRule type="cellIs" dxfId="31906" priority="1055" operator="equal">
      <formula>$AZ41</formula>
    </cfRule>
  </conditionalFormatting>
  <conditionalFormatting sqref="A41:B42">
    <cfRule type="cellIs" dxfId="31905" priority="1056" operator="greaterThan">
      <formula>$AZ41</formula>
    </cfRule>
  </conditionalFormatting>
  <conditionalFormatting sqref="CG49">
    <cfRule type="cellIs" dxfId="31904" priority="1053" operator="equal">
      <formula>" "</formula>
    </cfRule>
  </conditionalFormatting>
  <conditionalFormatting sqref="U43:V49">
    <cfRule type="containsText" dxfId="31903" priority="1018" operator="containsText" text="08.30 – 14.30">
      <formula>NOT(ISERROR(SEARCH("08.30 – 14.30",U43)))</formula>
    </cfRule>
    <cfRule type="containsText" dxfId="31902" priority="1019" operator="containsText" text="09:30 – 18.30">
      <formula>NOT(ISERROR(SEARCH("09:30 – 18.30",U43)))</formula>
    </cfRule>
    <cfRule type="containsText" dxfId="31901" priority="1020" operator="containsText" text="10.30 – 18.30">
      <formula>NOT(ISERROR(SEARCH("10.30 – 18.30",U43)))</formula>
    </cfRule>
    <cfRule type="containsText" dxfId="31900" priority="1021" operator="containsText" text="09.30 – 18.30">
      <formula>NOT(ISERROR(SEARCH("09.30 – 18.30",U43)))</formula>
    </cfRule>
    <cfRule type="containsText" dxfId="31899" priority="1022" operator="containsText" text="09.00 – 13:00">
      <formula>NOT(ISERROR(SEARCH("09.00 – 13:00",U43)))</formula>
    </cfRule>
    <cfRule type="containsText" dxfId="31898" priority="1023" operator="containsText" text="08.30 – 16.30">
      <formula>NOT(ISERROR(SEARCH("08.30 – 16.30",U43)))</formula>
    </cfRule>
    <cfRule type="containsText" dxfId="31897" priority="1024" operator="containsText" text="08:30 – 17.30">
      <formula>NOT(ISERROR(SEARCH("08:30 – 17.30",U43)))</formula>
    </cfRule>
    <cfRule type="containsText" dxfId="31896" priority="1025" operator="containsText" text="08.30 – 17.30">
      <formula>NOT(ISERROR(SEARCH("08.30 – 17.30",U43)))</formula>
    </cfRule>
    <cfRule type="containsText" dxfId="31895" priority="1026" operator="containsText" text="09.00 – 18.00">
      <formula>NOT(ISERROR(SEARCH("09.00 – 18.00",U43)))</formula>
    </cfRule>
    <cfRule type="containsText" dxfId="31894" priority="1027" operator="containsText" text="09.00 – 13.00">
      <formula>NOT(ISERROR(SEARCH("09.00 – 13.00",U43)))</formula>
    </cfRule>
    <cfRule type="containsText" dxfId="31893" priority="1028" operator="containsText" text="11.30 – 19.30">
      <formula>NOT(ISERROR(SEARCH("11.30 – 19.30",U43)))</formula>
    </cfRule>
    <cfRule type="containsText" dxfId="31892" priority="1029" operator="containsText" text="10.30 – 19.30">
      <formula>NOT(ISERROR(SEARCH("10.30 – 19.30",U43)))</formula>
    </cfRule>
    <cfRule type="containsText" dxfId="31891" priority="1030" operator="containsText" text="09.00 – 15.00">
      <formula>NOT(ISERROR(SEARCH("09.00 – 15.00",U43)))</formula>
    </cfRule>
    <cfRule type="containsText" dxfId="31890" priority="1031" operator="containsText" text="12:30">
      <formula>NOT(ISERROR(SEARCH("12:30",U43)))</formula>
    </cfRule>
    <cfRule type="containsText" dxfId="31889" priority="1032" operator="containsText" text="13:30">
      <formula>NOT(ISERROR(SEARCH("13:30",U43)))</formula>
    </cfRule>
    <cfRule type="containsText" dxfId="31888" priority="1033" operator="containsText" text="FESTIVITÁ">
      <formula>NOT(ISERROR(SEARCH("FESTIVITÁ",U43)))</formula>
    </cfRule>
    <cfRule type="cellIs" dxfId="31887" priority="1034" operator="equal">
      <formula>"DOMENICA"</formula>
    </cfRule>
  </conditionalFormatting>
  <conditionalFormatting sqref="V43:V49">
    <cfRule type="iconSet" priority="1017">
      <iconSet iconSet="3Symbols2">
        <cfvo type="percent" val="0"/>
        <cfvo type="percent" val="0"/>
        <cfvo type="formula" val="TODAY()" gte="0"/>
      </iconSet>
    </cfRule>
  </conditionalFormatting>
  <conditionalFormatting sqref="BT43:BU49">
    <cfRule type="containsText" dxfId="31886" priority="1000" operator="containsText" text="08.30 – 14.30">
      <formula>NOT(ISERROR(SEARCH("08.30 – 14.30",BT43)))</formula>
    </cfRule>
    <cfRule type="containsText" dxfId="31885" priority="1001" operator="containsText" text="09:30 – 18.30">
      <formula>NOT(ISERROR(SEARCH("09:30 – 18.30",BT43)))</formula>
    </cfRule>
    <cfRule type="containsText" dxfId="31884" priority="1002" operator="containsText" text="10.30 – 18.30">
      <formula>NOT(ISERROR(SEARCH("10.30 – 18.30",BT43)))</formula>
    </cfRule>
    <cfRule type="containsText" dxfId="31883" priority="1003" operator="containsText" text="09.30 – 18.30">
      <formula>NOT(ISERROR(SEARCH("09.30 – 18.30",BT43)))</formula>
    </cfRule>
    <cfRule type="containsText" dxfId="31882" priority="1004" operator="containsText" text="09.00 – 13:00">
      <formula>NOT(ISERROR(SEARCH("09.00 – 13:00",BT43)))</formula>
    </cfRule>
    <cfRule type="containsText" dxfId="31881" priority="1005" operator="containsText" text="08.30 – 16.30">
      <formula>NOT(ISERROR(SEARCH("08.30 – 16.30",BT43)))</formula>
    </cfRule>
    <cfRule type="containsText" dxfId="31880" priority="1006" operator="containsText" text="08:30 – 17.30">
      <formula>NOT(ISERROR(SEARCH("08:30 – 17.30",BT43)))</formula>
    </cfRule>
    <cfRule type="containsText" dxfId="31879" priority="1007" operator="containsText" text="08.30 – 17.30">
      <formula>NOT(ISERROR(SEARCH("08.30 – 17.30",BT43)))</formula>
    </cfRule>
    <cfRule type="containsText" dxfId="31878" priority="1008" operator="containsText" text="09.00 – 18.00">
      <formula>NOT(ISERROR(SEARCH("09.00 – 18.00",BT43)))</formula>
    </cfRule>
    <cfRule type="containsText" dxfId="31877" priority="1009" operator="containsText" text="09.00 – 13.00">
      <formula>NOT(ISERROR(SEARCH("09.00 – 13.00",BT43)))</formula>
    </cfRule>
    <cfRule type="containsText" dxfId="31876" priority="1010" operator="containsText" text="11.30 – 19.30">
      <formula>NOT(ISERROR(SEARCH("11.30 – 19.30",BT43)))</formula>
    </cfRule>
    <cfRule type="containsText" dxfId="31875" priority="1011" operator="containsText" text="10.30 – 19.30">
      <formula>NOT(ISERROR(SEARCH("10.30 – 19.30",BT43)))</formula>
    </cfRule>
    <cfRule type="containsText" dxfId="31874" priority="1012" operator="containsText" text="09.00 – 15.00">
      <formula>NOT(ISERROR(SEARCH("09.00 – 15.00",BT43)))</formula>
    </cfRule>
    <cfRule type="containsText" dxfId="31873" priority="1013" operator="containsText" text="12:30">
      <formula>NOT(ISERROR(SEARCH("12:30",BT43)))</formula>
    </cfRule>
    <cfRule type="containsText" dxfId="31872" priority="1014" operator="containsText" text="13:30">
      <formula>NOT(ISERROR(SEARCH("13:30",BT43)))</formula>
    </cfRule>
    <cfRule type="containsText" dxfId="31871" priority="1015" operator="containsText" text="FESTIVITÁ">
      <formula>NOT(ISERROR(SEARCH("FESTIVITÁ",BT43)))</formula>
    </cfRule>
    <cfRule type="cellIs" dxfId="31870" priority="1016" operator="equal">
      <formula>"DOMENICA"</formula>
    </cfRule>
  </conditionalFormatting>
  <conditionalFormatting sqref="BU43:BU49">
    <cfRule type="iconSet" priority="999">
      <iconSet iconSet="3Symbols2">
        <cfvo type="percent" val="0"/>
        <cfvo type="percent" val="0"/>
        <cfvo type="formula" val="TODAY()" gte="0"/>
      </iconSet>
    </cfRule>
  </conditionalFormatting>
  <conditionalFormatting sqref="B25:B31">
    <cfRule type="iconSet" priority="1645">
      <iconSet iconSet="3Symbols2">
        <cfvo type="percent" val="0"/>
        <cfvo type="percent" val="0"/>
        <cfvo type="formula" val="TODAY()" gte="0"/>
      </iconSet>
    </cfRule>
  </conditionalFormatting>
  <conditionalFormatting sqref="V25:V31">
    <cfRule type="iconSet" priority="1646">
      <iconSet iconSet="3Symbols2">
        <cfvo type="percent" val="0"/>
        <cfvo type="percent" val="0"/>
        <cfvo type="formula" val="TODAY()" gte="0"/>
      </iconSet>
    </cfRule>
  </conditionalFormatting>
  <conditionalFormatting sqref="BU25:BU31">
    <cfRule type="iconSet" priority="1647">
      <iconSet iconSet="3Symbols2">
        <cfvo type="percent" val="0"/>
        <cfvo type="percent" val="0"/>
        <cfvo type="formula" val="TODAY()" gte="0"/>
      </iconSet>
    </cfRule>
  </conditionalFormatting>
  <conditionalFormatting sqref="CG51:CG59">
    <cfRule type="cellIs" dxfId="31869" priority="995" operator="equal">
      <formula>" "</formula>
    </cfRule>
  </conditionalFormatting>
  <conditionalFormatting sqref="AV51:AY59">
    <cfRule type="cellIs" dxfId="31868" priority="955" operator="equal">
      <formula>" "</formula>
    </cfRule>
  </conditionalFormatting>
  <conditionalFormatting sqref="BL51:BL59 BS51:BS59">
    <cfRule type="cellIs" dxfId="31867" priority="954" operator="equal">
      <formula>" "</formula>
    </cfRule>
  </conditionalFormatting>
  <conditionalFormatting sqref="CF51:CF59">
    <cfRule type="cellIs" dxfId="31866" priority="951" operator="equal">
      <formula>" "</formula>
    </cfRule>
  </conditionalFormatting>
  <conditionalFormatting sqref="CF59">
    <cfRule type="cellIs" dxfId="31865" priority="948" operator="equal">
      <formula>" "</formula>
    </cfRule>
  </conditionalFormatting>
  <conditionalFormatting sqref="CH51:XFD51 CF51">
    <cfRule type="cellIs" dxfId="31864" priority="945" operator="equal">
      <formula>" "</formula>
    </cfRule>
  </conditionalFormatting>
  <conditionalFormatting sqref="BK51:BK59">
    <cfRule type="cellIs" dxfId="31863" priority="938" operator="equal">
      <formula>" "</formula>
    </cfRule>
  </conditionalFormatting>
  <conditionalFormatting sqref="AZ16:AZ21 AZ52:AZ57 AZ61:AZ66 AZ70:AZ75 AZ5:BI5 BB16:BB21 AZ51:BA51 AZ50:BJ50 AZ25:AZ30">
    <cfRule type="cellIs" dxfId="31862" priority="932" operator="equal">
      <formula>" "</formula>
    </cfRule>
  </conditionalFormatting>
  <conditionalFormatting sqref="BB76:BI76 AZ76">
    <cfRule type="cellIs" dxfId="31861" priority="880" operator="equal">
      <formula>" "</formula>
    </cfRule>
  </conditionalFormatting>
  <conditionalFormatting sqref="AZ6:BI6 BA43:BA48 BA34:BA39 BA25:BA30 BA16:BA21 AZ7:BB12">
    <cfRule type="cellIs" dxfId="31860" priority="923" operator="equal">
      <formula>" "</formula>
    </cfRule>
  </conditionalFormatting>
  <conditionalFormatting sqref="BB25:BB30 BA53:BI57 BA61:BI66 BA70:BI75 BA52">
    <cfRule type="cellIs" dxfId="31859" priority="933" operator="equal">
      <formula>" "</formula>
    </cfRule>
  </conditionalFormatting>
  <conditionalFormatting sqref="AZ8:AZ12 AZ16:AZ21 AZ91:BJ96 AZ5:BI5 BB8:BB12 BB16:BB21 AZ50:BJ50 AZ53:BI90 AZ51:BA52 AZ25:AZ30 AW2 BJ2">
    <cfRule type="cellIs" dxfId="31858" priority="934" operator="equal">
      <formula>#REF!</formula>
    </cfRule>
  </conditionalFormatting>
  <conditionalFormatting sqref="BB25:BB30">
    <cfRule type="cellIs" dxfId="31857" priority="935" operator="equal">
      <formula>#REF!</formula>
    </cfRule>
  </conditionalFormatting>
  <conditionalFormatting sqref="AZ8:AZ12 AZ16:AZ21 AZ91:BJ96 AZ5:BI5 BB8:BB12 BB16:BB21 AZ50:BJ50 AZ53:BI90 AZ51:BA52 AZ25:AZ30 AW2 BJ2">
    <cfRule type="cellIs" dxfId="31856" priority="936" operator="greaterThan">
      <formula>#REF!</formula>
    </cfRule>
  </conditionalFormatting>
  <conditionalFormatting sqref="BB25:BB30">
    <cfRule type="cellIs" dxfId="31855" priority="937" operator="greaterThan">
      <formula>#REF!</formula>
    </cfRule>
  </conditionalFormatting>
  <conditionalFormatting sqref="AZ7:BB7 BA8:BA12 BA43:BA48 BA34:BA39 BA25:BA30 BA16:BA21">
    <cfRule type="cellIs" dxfId="31854" priority="924" operator="equal">
      <formula>#REF!</formula>
    </cfRule>
  </conditionalFormatting>
  <conditionalFormatting sqref="AZ6">
    <cfRule type="cellIs" dxfId="31853" priority="925" operator="equal">
      <formula>#REF!</formula>
    </cfRule>
  </conditionalFormatting>
  <conditionalFormatting sqref="BA6">
    <cfRule type="cellIs" dxfId="31852" priority="926" operator="equal">
      <formula>#REF!</formula>
    </cfRule>
  </conditionalFormatting>
  <conditionalFormatting sqref="BB6:BI6">
    <cfRule type="cellIs" dxfId="31851" priority="927" operator="equal">
      <formula>#REF!</formula>
    </cfRule>
  </conditionalFormatting>
  <conditionalFormatting sqref="AZ7:BB7 BA8:BA12 BA43:BA48 BA34:BA39 BA25:BA30 BA16:BA21">
    <cfRule type="cellIs" dxfId="31850" priority="928" operator="greaterThan">
      <formula>#REF!</formula>
    </cfRule>
  </conditionalFormatting>
  <conditionalFormatting sqref="AZ6">
    <cfRule type="cellIs" dxfId="31849" priority="929" operator="greaterThan">
      <formula>#REF!</formula>
    </cfRule>
  </conditionalFormatting>
  <conditionalFormatting sqref="BA6">
    <cfRule type="cellIs" dxfId="31848" priority="930" operator="greaterThan">
      <formula>#REF!</formula>
    </cfRule>
  </conditionalFormatting>
  <conditionalFormatting sqref="BB6:BI6">
    <cfRule type="cellIs" dxfId="31847" priority="931" operator="greaterThan">
      <formula>#REF!</formula>
    </cfRule>
  </conditionalFormatting>
  <conditionalFormatting sqref="BB58:BI58 AZ58:AZ60">
    <cfRule type="cellIs" dxfId="31846" priority="905" operator="equal">
      <formula>" "</formula>
    </cfRule>
  </conditionalFormatting>
  <conditionalFormatting sqref="BB59:BI60">
    <cfRule type="cellIs" dxfId="31845" priority="906" operator="equal">
      <formula>" "</formula>
    </cfRule>
  </conditionalFormatting>
  <conditionalFormatting sqref="BA58:BA60">
    <cfRule type="cellIs" dxfId="31844" priority="907" operator="equal">
      <formula>" "</formula>
    </cfRule>
  </conditionalFormatting>
  <conditionalFormatting sqref="AZ58:AZ60">
    <cfRule type="cellIs" dxfId="31843" priority="908" operator="equal">
      <formula>#REF!</formula>
    </cfRule>
  </conditionalFormatting>
  <conditionalFormatting sqref="BA58:BA60">
    <cfRule type="cellIs" dxfId="31842" priority="909" operator="equal">
      <formula>#REF!</formula>
    </cfRule>
  </conditionalFormatting>
  <conditionalFormatting sqref="BB58:BI58">
    <cfRule type="cellIs" dxfId="31841" priority="910" operator="equal">
      <formula>#REF!</formula>
    </cfRule>
  </conditionalFormatting>
  <conditionalFormatting sqref="BB58:BI60">
    <cfRule type="cellIs" dxfId="31840" priority="911" operator="equal">
      <formula>#REF!</formula>
    </cfRule>
  </conditionalFormatting>
  <conditionalFormatting sqref="BB58:BI58">
    <cfRule type="cellIs" dxfId="31839" priority="912" operator="equal">
      <formula>#REF!</formula>
    </cfRule>
  </conditionalFormatting>
  <conditionalFormatting sqref="BB59:BI60">
    <cfRule type="cellIs" dxfId="31838" priority="913" operator="equal">
      <formula>#REF!</formula>
    </cfRule>
  </conditionalFormatting>
  <conditionalFormatting sqref="BB59:BI60">
    <cfRule type="cellIs" dxfId="31837" priority="914" operator="equal">
      <formula>#REF!</formula>
    </cfRule>
  </conditionalFormatting>
  <conditionalFormatting sqref="AZ58:AZ60">
    <cfRule type="cellIs" dxfId="31836" priority="915" operator="greaterThan">
      <formula>#REF!</formula>
    </cfRule>
  </conditionalFormatting>
  <conditionalFormatting sqref="BA58:BA60">
    <cfRule type="cellIs" dxfId="31835" priority="916" operator="greaterThan">
      <formula>#REF!</formula>
    </cfRule>
  </conditionalFormatting>
  <conditionalFormatting sqref="BB58:BI58">
    <cfRule type="cellIs" dxfId="31834" priority="917" operator="greaterThan">
      <formula>#REF!</formula>
    </cfRule>
  </conditionalFormatting>
  <conditionalFormatting sqref="BB58:BI58">
    <cfRule type="cellIs" dxfId="31833" priority="918" operator="greaterThan">
      <formula>#REF!</formula>
    </cfRule>
  </conditionalFormatting>
  <conditionalFormatting sqref="BB58:BI58">
    <cfRule type="cellIs" dxfId="31832" priority="919" operator="greaterThan">
      <formula>#REF!</formula>
    </cfRule>
  </conditionalFormatting>
  <conditionalFormatting sqref="BB59:BI60">
    <cfRule type="cellIs" dxfId="31831" priority="920" operator="greaterThan">
      <formula>#REF!</formula>
    </cfRule>
  </conditionalFormatting>
  <conditionalFormatting sqref="BB59:BI60">
    <cfRule type="cellIs" dxfId="31830" priority="921" operator="greaterThan">
      <formula>#REF!</formula>
    </cfRule>
  </conditionalFormatting>
  <conditionalFormatting sqref="BB59:BI60">
    <cfRule type="cellIs" dxfId="31829" priority="922" operator="greaterThan">
      <formula>#REF!</formula>
    </cfRule>
  </conditionalFormatting>
  <conditionalFormatting sqref="BB67:BI67 AZ51:AZ76">
    <cfRule type="cellIs" dxfId="31828" priority="887" operator="equal">
      <formula>" "</formula>
    </cfRule>
  </conditionalFormatting>
  <conditionalFormatting sqref="BB53:BI76">
    <cfRule type="cellIs" dxfId="31827" priority="888" operator="equal">
      <formula>" "</formula>
    </cfRule>
  </conditionalFormatting>
  <conditionalFormatting sqref="BA51:BA76">
    <cfRule type="cellIs" dxfId="31826" priority="889" operator="equal">
      <formula>" "</formula>
    </cfRule>
  </conditionalFormatting>
  <conditionalFormatting sqref="AZ51:AZ76">
    <cfRule type="cellIs" dxfId="31825" priority="890" operator="equal">
      <formula>#REF!</formula>
    </cfRule>
  </conditionalFormatting>
  <conditionalFormatting sqref="BA51:BA76">
    <cfRule type="cellIs" dxfId="31824" priority="891" operator="equal">
      <formula>#REF!</formula>
    </cfRule>
  </conditionalFormatting>
  <conditionalFormatting sqref="BB67:BI67">
    <cfRule type="cellIs" dxfId="31823" priority="892" operator="equal">
      <formula>#REF!</formula>
    </cfRule>
  </conditionalFormatting>
  <conditionalFormatting sqref="BB53:BI76">
    <cfRule type="cellIs" dxfId="31822" priority="893" operator="equal">
      <formula>#REF!</formula>
    </cfRule>
  </conditionalFormatting>
  <conditionalFormatting sqref="BB67:BI67">
    <cfRule type="cellIs" dxfId="31821" priority="894" operator="equal">
      <formula>#REF!</formula>
    </cfRule>
  </conditionalFormatting>
  <conditionalFormatting sqref="BB53:BI76">
    <cfRule type="cellIs" dxfId="31820" priority="895" operator="equal">
      <formula>#REF!</formula>
    </cfRule>
  </conditionalFormatting>
  <conditionalFormatting sqref="BB53:BI76">
    <cfRule type="cellIs" dxfId="31819" priority="896" operator="equal">
      <formula>#REF!</formula>
    </cfRule>
  </conditionalFormatting>
  <conditionalFormatting sqref="AZ51:AZ76">
    <cfRule type="cellIs" dxfId="31818" priority="897" operator="greaterThan">
      <formula>#REF!</formula>
    </cfRule>
  </conditionalFormatting>
  <conditionalFormatting sqref="BA51:BA76">
    <cfRule type="cellIs" dxfId="31817" priority="898" operator="greaterThan">
      <formula>#REF!</formula>
    </cfRule>
  </conditionalFormatting>
  <conditionalFormatting sqref="BB67:BI67">
    <cfRule type="cellIs" dxfId="31816" priority="899" operator="greaterThan">
      <formula>#REF!</formula>
    </cfRule>
  </conditionalFormatting>
  <conditionalFormatting sqref="BB67:BI67">
    <cfRule type="cellIs" dxfId="31815" priority="900" operator="greaterThan">
      <formula>#REF!</formula>
    </cfRule>
  </conditionalFormatting>
  <conditionalFormatting sqref="BB67:BI67">
    <cfRule type="cellIs" dxfId="31814" priority="901" operator="greaterThan">
      <formula>#REF!</formula>
    </cfRule>
  </conditionalFormatting>
  <conditionalFormatting sqref="BB53:BI76">
    <cfRule type="cellIs" dxfId="31813" priority="902" operator="greaterThan">
      <formula>#REF!</formula>
    </cfRule>
  </conditionalFormatting>
  <conditionalFormatting sqref="BB53:BI76">
    <cfRule type="cellIs" dxfId="31812" priority="903" operator="greaterThan">
      <formula>#REF!</formula>
    </cfRule>
  </conditionalFormatting>
  <conditionalFormatting sqref="BB53:BI76">
    <cfRule type="cellIs" dxfId="31811" priority="904" operator="greaterThan">
      <formula>#REF!</formula>
    </cfRule>
  </conditionalFormatting>
  <conditionalFormatting sqref="BA76">
    <cfRule type="cellIs" dxfId="31810" priority="881" operator="equal">
      <formula>" "</formula>
    </cfRule>
  </conditionalFormatting>
  <conditionalFormatting sqref="BB76:BI76">
    <cfRule type="cellIs" dxfId="31809" priority="882" operator="equal">
      <formula>#REF!</formula>
    </cfRule>
  </conditionalFormatting>
  <conditionalFormatting sqref="BB76:BI76">
    <cfRule type="cellIs" dxfId="31808" priority="883" operator="equal">
      <formula>#REF!</formula>
    </cfRule>
  </conditionalFormatting>
  <conditionalFormatting sqref="BB76:BI76">
    <cfRule type="cellIs" dxfId="31807" priority="884" operator="greaterThan">
      <formula>#REF!</formula>
    </cfRule>
  </conditionalFormatting>
  <conditionalFormatting sqref="BB76:BI76">
    <cfRule type="cellIs" dxfId="31806" priority="885" operator="greaterThan">
      <formula>#REF!</formula>
    </cfRule>
  </conditionalFormatting>
  <conditionalFormatting sqref="BB76:BI76">
    <cfRule type="cellIs" dxfId="31805" priority="886" operator="greaterThan">
      <formula>#REF!</formula>
    </cfRule>
  </conditionalFormatting>
  <conditionalFormatting sqref="BB77:BI77 AZ77">
    <cfRule type="cellIs" dxfId="31804" priority="856" operator="equal">
      <formula>" "</formula>
    </cfRule>
  </conditionalFormatting>
  <conditionalFormatting sqref="AZ77:BI77">
    <cfRule type="cellIs" dxfId="31803" priority="876" operator="equal">
      <formula>#REF!</formula>
    </cfRule>
  </conditionalFormatting>
  <conditionalFormatting sqref="AZ77:BA77">
    <cfRule type="cellIs" dxfId="31802" priority="877" operator="greaterThan">
      <formula>#REF!</formula>
    </cfRule>
  </conditionalFormatting>
  <conditionalFormatting sqref="BB77:BI77">
    <cfRule type="cellIs" dxfId="31801" priority="864" operator="equal">
      <formula>" "</formula>
    </cfRule>
  </conditionalFormatting>
  <conditionalFormatting sqref="BA77">
    <cfRule type="cellIs" dxfId="31800" priority="865" operator="equal">
      <formula>" "</formula>
    </cfRule>
  </conditionalFormatting>
  <conditionalFormatting sqref="AZ77">
    <cfRule type="cellIs" dxfId="31799" priority="866" operator="equal">
      <formula>#REF!</formula>
    </cfRule>
  </conditionalFormatting>
  <conditionalFormatting sqref="BA77">
    <cfRule type="cellIs" dxfId="31798" priority="867" operator="equal">
      <formula>#REF!</formula>
    </cfRule>
  </conditionalFormatting>
  <conditionalFormatting sqref="BB77:BI77">
    <cfRule type="cellIs" dxfId="31797" priority="868" operator="equal">
      <formula>#REF!</formula>
    </cfRule>
  </conditionalFormatting>
  <conditionalFormatting sqref="BB77:BI77">
    <cfRule type="cellIs" dxfId="31796" priority="869" operator="equal">
      <formula>#REF!</formula>
    </cfRule>
  </conditionalFormatting>
  <conditionalFormatting sqref="BB77:BI77">
    <cfRule type="cellIs" dxfId="31795" priority="870" operator="equal">
      <formula>#REF!</formula>
    </cfRule>
  </conditionalFormatting>
  <conditionalFormatting sqref="AZ77">
    <cfRule type="cellIs" dxfId="31794" priority="871" operator="greaterThan">
      <formula>#REF!</formula>
    </cfRule>
  </conditionalFormatting>
  <conditionalFormatting sqref="BA77">
    <cfRule type="cellIs" dxfId="31793" priority="872" operator="greaterThan">
      <formula>#REF!</formula>
    </cfRule>
  </conditionalFormatting>
  <conditionalFormatting sqref="BB77:BI77">
    <cfRule type="cellIs" dxfId="31792" priority="873" operator="greaterThan">
      <formula>#REF!</formula>
    </cfRule>
  </conditionalFormatting>
  <conditionalFormatting sqref="BB77:BI77">
    <cfRule type="cellIs" dxfId="31791" priority="874" operator="greaterThan">
      <formula>#REF!</formula>
    </cfRule>
  </conditionalFormatting>
  <conditionalFormatting sqref="BB77:BI77">
    <cfRule type="cellIs" dxfId="31790" priority="875" operator="greaterThan">
      <formula>#REF!</formula>
    </cfRule>
  </conditionalFormatting>
  <conditionalFormatting sqref="BA77">
    <cfRule type="cellIs" dxfId="31789" priority="857" operator="equal">
      <formula>" "</formula>
    </cfRule>
  </conditionalFormatting>
  <conditionalFormatting sqref="BB77:BI77">
    <cfRule type="cellIs" dxfId="31788" priority="858" operator="equal">
      <formula>#REF!</formula>
    </cfRule>
  </conditionalFormatting>
  <conditionalFormatting sqref="BB77:BI77">
    <cfRule type="cellIs" dxfId="31787" priority="859" operator="equal">
      <formula>#REF!</formula>
    </cfRule>
  </conditionalFormatting>
  <conditionalFormatting sqref="BB77:BI77">
    <cfRule type="cellIs" dxfId="31786" priority="860" operator="greaterThan">
      <formula>#REF!</formula>
    </cfRule>
  </conditionalFormatting>
  <conditionalFormatting sqref="BB77:BI77">
    <cfRule type="cellIs" dxfId="31785" priority="861" operator="greaterThan">
      <formula>#REF!</formula>
    </cfRule>
  </conditionalFormatting>
  <conditionalFormatting sqref="BB77:BI77">
    <cfRule type="cellIs" dxfId="31784" priority="862" operator="greaterThan">
      <formula>#REF!</formula>
    </cfRule>
  </conditionalFormatting>
  <conditionalFormatting sqref="AZ34:AZ39">
    <cfRule type="cellIs" dxfId="31783" priority="850" operator="equal">
      <formula>" "</formula>
    </cfRule>
  </conditionalFormatting>
  <conditionalFormatting sqref="BB34:BB39">
    <cfRule type="cellIs" dxfId="31782" priority="851" operator="equal">
      <formula>" "</formula>
    </cfRule>
  </conditionalFormatting>
  <conditionalFormatting sqref="AZ34:AZ39">
    <cfRule type="cellIs" dxfId="31781" priority="852" operator="equal">
      <formula>#REF!</formula>
    </cfRule>
  </conditionalFormatting>
  <conditionalFormatting sqref="BB34:BB39">
    <cfRule type="cellIs" dxfId="31780" priority="853" operator="equal">
      <formula>#REF!</formula>
    </cfRule>
  </conditionalFormatting>
  <conditionalFormatting sqref="AZ34:AZ39">
    <cfRule type="cellIs" dxfId="31779" priority="854" operator="greaterThan">
      <formula>#REF!</formula>
    </cfRule>
  </conditionalFormatting>
  <conditionalFormatting sqref="BB34:BB39">
    <cfRule type="cellIs" dxfId="31778" priority="855" operator="greaterThan">
      <formula>#REF!</formula>
    </cfRule>
  </conditionalFormatting>
  <conditionalFormatting sqref="AZ40">
    <cfRule type="cellIs" dxfId="31777" priority="847" operator="equal">
      <formula>" "</formula>
    </cfRule>
  </conditionalFormatting>
  <conditionalFormatting sqref="AZ40">
    <cfRule type="cellIs" dxfId="31776" priority="848" operator="equal">
      <formula>#REF!</formula>
    </cfRule>
  </conditionalFormatting>
  <conditionalFormatting sqref="AZ40">
    <cfRule type="cellIs" dxfId="31775" priority="849" operator="greaterThan">
      <formula>#REF!</formula>
    </cfRule>
  </conditionalFormatting>
  <conditionalFormatting sqref="AZ41 AZ43:AZ48">
    <cfRule type="cellIs" dxfId="31774" priority="841" operator="equal">
      <formula>" "</formula>
    </cfRule>
  </conditionalFormatting>
  <conditionalFormatting sqref="BB43:BF48">
    <cfRule type="cellIs" dxfId="31773" priority="842" operator="equal">
      <formula>" "</formula>
    </cfRule>
  </conditionalFormatting>
  <conditionalFormatting sqref="AZ41 AZ43:AZ48">
    <cfRule type="cellIs" dxfId="31772" priority="843" operator="equal">
      <formula>#REF!</formula>
    </cfRule>
  </conditionalFormatting>
  <conditionalFormatting sqref="BB43:BF48">
    <cfRule type="cellIs" dxfId="31771" priority="844" operator="equal">
      <formula>#REF!</formula>
    </cfRule>
  </conditionalFormatting>
  <conditionalFormatting sqref="AZ41 AZ43:AZ48">
    <cfRule type="cellIs" dxfId="31770" priority="845" operator="greaterThan">
      <formula>#REF!</formula>
    </cfRule>
  </conditionalFormatting>
  <conditionalFormatting sqref="BB43:BF48">
    <cfRule type="cellIs" dxfId="31769" priority="846" operator="greaterThan">
      <formula>#REF!</formula>
    </cfRule>
  </conditionalFormatting>
  <conditionalFormatting sqref="BB49:BI49">
    <cfRule type="cellIs" dxfId="31768" priority="831" operator="equal">
      <formula>" "</formula>
    </cfRule>
  </conditionalFormatting>
  <conditionalFormatting sqref="BA49">
    <cfRule type="cellIs" dxfId="31767" priority="832" operator="equal">
      <formula>" "</formula>
    </cfRule>
  </conditionalFormatting>
  <conditionalFormatting sqref="BA49">
    <cfRule type="cellIs" dxfId="31766" priority="833" operator="equal">
      <formula>#REF!</formula>
    </cfRule>
  </conditionalFormatting>
  <conditionalFormatting sqref="BB49:BI49">
    <cfRule type="cellIs" dxfId="31765" priority="834" operator="equal">
      <formula>#REF!</formula>
    </cfRule>
  </conditionalFormatting>
  <conditionalFormatting sqref="BB49:BI49">
    <cfRule type="cellIs" dxfId="31764" priority="835" operator="equal">
      <formula>#REF!</formula>
    </cfRule>
  </conditionalFormatting>
  <conditionalFormatting sqref="BB49:BI49">
    <cfRule type="cellIs" dxfId="31763" priority="836" operator="equal">
      <formula>#REF!</formula>
    </cfRule>
  </conditionalFormatting>
  <conditionalFormatting sqref="BA49">
    <cfRule type="cellIs" dxfId="31762" priority="837" operator="greaterThan">
      <formula>#REF!</formula>
    </cfRule>
  </conditionalFormatting>
  <conditionalFormatting sqref="BB49:BI49">
    <cfRule type="cellIs" dxfId="31761" priority="838" operator="greaterThan">
      <formula>#REF!</formula>
    </cfRule>
  </conditionalFormatting>
  <conditionalFormatting sqref="BB49:BI49">
    <cfRule type="cellIs" dxfId="31760" priority="839" operator="greaterThan">
      <formula>#REF!</formula>
    </cfRule>
  </conditionalFormatting>
  <conditionalFormatting sqref="BB49:BI49">
    <cfRule type="cellIs" dxfId="31759" priority="840" operator="greaterThan">
      <formula>#REF!</formula>
    </cfRule>
  </conditionalFormatting>
  <conditionalFormatting sqref="AZ49">
    <cfRule type="cellIs" dxfId="31758" priority="828" operator="equal">
      <formula>" "</formula>
    </cfRule>
  </conditionalFormatting>
  <conditionalFormatting sqref="AZ49">
    <cfRule type="cellIs" dxfId="31757" priority="829" operator="equal">
      <formula>#REF!</formula>
    </cfRule>
  </conditionalFormatting>
  <conditionalFormatting sqref="AZ49">
    <cfRule type="cellIs" dxfId="31756" priority="830" operator="greaterThan">
      <formula>#REF!</formula>
    </cfRule>
  </conditionalFormatting>
  <conditionalFormatting sqref="BA51">
    <cfRule type="cellIs" dxfId="31755" priority="825" operator="equal">
      <formula>" "</formula>
    </cfRule>
  </conditionalFormatting>
  <conditionalFormatting sqref="BA51">
    <cfRule type="cellIs" dxfId="31754" priority="826" operator="equal">
      <formula>#REF!</formula>
    </cfRule>
  </conditionalFormatting>
  <conditionalFormatting sqref="BA51">
    <cfRule type="cellIs" dxfId="31753" priority="827" operator="greaterThan">
      <formula>#REF!</formula>
    </cfRule>
  </conditionalFormatting>
  <conditionalFormatting sqref="BA51">
    <cfRule type="cellIs" dxfId="31752" priority="824" operator="equal">
      <formula>" "</formula>
    </cfRule>
  </conditionalFormatting>
  <conditionalFormatting sqref="BJ49">
    <cfRule type="cellIs" dxfId="31751" priority="814" operator="equal">
      <formula>" "</formula>
    </cfRule>
  </conditionalFormatting>
  <conditionalFormatting sqref="BB49:BI49">
    <cfRule type="cellIs" dxfId="31750" priority="815" operator="equal">
      <formula>" "</formula>
    </cfRule>
  </conditionalFormatting>
  <conditionalFormatting sqref="BB49:BI49">
    <cfRule type="cellIs" dxfId="31749" priority="816" operator="equal">
      <formula>#REF!</formula>
    </cfRule>
  </conditionalFormatting>
  <conditionalFormatting sqref="BJ49">
    <cfRule type="cellIs" dxfId="31748" priority="817" operator="equal">
      <formula>#REF!</formula>
    </cfRule>
  </conditionalFormatting>
  <conditionalFormatting sqref="BJ49">
    <cfRule type="cellIs" dxfId="31747" priority="818" operator="equal">
      <formula>#REF!</formula>
    </cfRule>
  </conditionalFormatting>
  <conditionalFormatting sqref="BJ49">
    <cfRule type="cellIs" dxfId="31746" priority="819" operator="equal">
      <formula>#REF!</formula>
    </cfRule>
  </conditionalFormatting>
  <conditionalFormatting sqref="BB49:BI49">
    <cfRule type="cellIs" dxfId="31745" priority="820" operator="greaterThan">
      <formula>#REF!</formula>
    </cfRule>
  </conditionalFormatting>
  <conditionalFormatting sqref="BJ49">
    <cfRule type="cellIs" dxfId="31744" priority="821" operator="greaterThan">
      <formula>#REF!</formula>
    </cfRule>
  </conditionalFormatting>
  <conditionalFormatting sqref="BJ49">
    <cfRule type="cellIs" dxfId="31743" priority="822" operator="greaterThan">
      <formula>#REF!</formula>
    </cfRule>
  </conditionalFormatting>
  <conditionalFormatting sqref="BJ49">
    <cfRule type="cellIs" dxfId="31742" priority="823" operator="greaterThan">
      <formula>#REF!</formula>
    </cfRule>
  </conditionalFormatting>
  <conditionalFormatting sqref="BA49">
    <cfRule type="cellIs" dxfId="31741" priority="811" operator="equal">
      <formula>" "</formula>
    </cfRule>
  </conditionalFormatting>
  <conditionalFormatting sqref="BA49">
    <cfRule type="cellIs" dxfId="31740" priority="812" operator="equal">
      <formula>#REF!</formula>
    </cfRule>
  </conditionalFormatting>
  <conditionalFormatting sqref="BA49">
    <cfRule type="cellIs" dxfId="31739" priority="813" operator="greaterThan">
      <formula>#REF!</formula>
    </cfRule>
  </conditionalFormatting>
  <conditionalFormatting sqref="BB51:BI52">
    <cfRule type="cellIs" dxfId="31738" priority="808" operator="equal">
      <formula>" "</formula>
    </cfRule>
  </conditionalFormatting>
  <conditionalFormatting sqref="BB51:BI52">
    <cfRule type="cellIs" dxfId="31737" priority="809" operator="equal">
      <formula>#REF!</formula>
    </cfRule>
  </conditionalFormatting>
  <conditionalFormatting sqref="BB51:BI52">
    <cfRule type="cellIs" dxfId="31736" priority="810" operator="greaterThan">
      <formula>#REF!</formula>
    </cfRule>
  </conditionalFormatting>
  <conditionalFormatting sqref="BB51:BI52">
    <cfRule type="cellIs" dxfId="31735" priority="801" operator="equal">
      <formula>" "</formula>
    </cfRule>
  </conditionalFormatting>
  <conditionalFormatting sqref="BB51:BI52">
    <cfRule type="cellIs" dxfId="31734" priority="802" operator="equal">
      <formula>#REF!</formula>
    </cfRule>
  </conditionalFormatting>
  <conditionalFormatting sqref="BB51:BI52">
    <cfRule type="cellIs" dxfId="31733" priority="803" operator="equal">
      <formula>#REF!</formula>
    </cfRule>
  </conditionalFormatting>
  <conditionalFormatting sqref="BB51:BI52">
    <cfRule type="cellIs" dxfId="31732" priority="804" operator="equal">
      <formula>#REF!</formula>
    </cfRule>
  </conditionalFormatting>
  <conditionalFormatting sqref="BB51:BI52">
    <cfRule type="cellIs" dxfId="31731" priority="805" operator="greaterThan">
      <formula>#REF!</formula>
    </cfRule>
  </conditionalFormatting>
  <conditionalFormatting sqref="BB51:BI52">
    <cfRule type="cellIs" dxfId="31730" priority="806" operator="greaterThan">
      <formula>#REF!</formula>
    </cfRule>
  </conditionalFormatting>
  <conditionalFormatting sqref="BB51:BI52">
    <cfRule type="cellIs" dxfId="31729" priority="807" operator="greaterThan">
      <formula>#REF!</formula>
    </cfRule>
  </conditionalFormatting>
  <conditionalFormatting sqref="BB51:BI52">
    <cfRule type="cellIs" dxfId="31728" priority="800" operator="equal">
      <formula>" "</formula>
    </cfRule>
  </conditionalFormatting>
  <conditionalFormatting sqref="BA41:BF41 BJ41">
    <cfRule type="cellIs" dxfId="31727" priority="797" operator="equal">
      <formula>" "</formula>
    </cfRule>
  </conditionalFormatting>
  <conditionalFormatting sqref="BA41:BF41 BJ41">
    <cfRule type="cellIs" dxfId="31726" priority="798" operator="equal">
      <formula>#REF!</formula>
    </cfRule>
  </conditionalFormatting>
  <conditionalFormatting sqref="BA41:BF41 BJ41">
    <cfRule type="cellIs" dxfId="31725" priority="799" operator="greaterThan">
      <formula>#REF!</formula>
    </cfRule>
  </conditionalFormatting>
  <conditionalFormatting sqref="BA41:BF41 BJ41">
    <cfRule type="cellIs" dxfId="31724" priority="796" operator="equal">
      <formula>" "</formula>
    </cfRule>
  </conditionalFormatting>
  <conditionalFormatting sqref="BB40:BF40">
    <cfRule type="cellIs" dxfId="31723" priority="786" operator="equal">
      <formula>" "</formula>
    </cfRule>
  </conditionalFormatting>
  <conditionalFormatting sqref="BA40">
    <cfRule type="cellIs" dxfId="31722" priority="787" operator="equal">
      <formula>" "</formula>
    </cfRule>
  </conditionalFormatting>
  <conditionalFormatting sqref="BA40">
    <cfRule type="cellIs" dxfId="31721" priority="788" operator="equal">
      <formula>#REF!</formula>
    </cfRule>
  </conditionalFormatting>
  <conditionalFormatting sqref="BB40:BF40">
    <cfRule type="cellIs" dxfId="31720" priority="789" operator="equal">
      <formula>#REF!</formula>
    </cfRule>
  </conditionalFormatting>
  <conditionalFormatting sqref="BB40:BF40">
    <cfRule type="cellIs" dxfId="31719" priority="790" operator="equal">
      <formula>#REF!</formula>
    </cfRule>
  </conditionalFormatting>
  <conditionalFormatting sqref="BB40:BF40">
    <cfRule type="cellIs" dxfId="31718" priority="791" operator="equal">
      <formula>#REF!</formula>
    </cfRule>
  </conditionalFormatting>
  <conditionalFormatting sqref="BA40">
    <cfRule type="cellIs" dxfId="31717" priority="792" operator="greaterThan">
      <formula>#REF!</formula>
    </cfRule>
  </conditionalFormatting>
  <conditionalFormatting sqref="BB40:BF40">
    <cfRule type="cellIs" dxfId="31716" priority="793" operator="greaterThan">
      <formula>#REF!</formula>
    </cfRule>
  </conditionalFormatting>
  <conditionalFormatting sqref="BB40:BF40">
    <cfRule type="cellIs" dxfId="31715" priority="794" operator="greaterThan">
      <formula>#REF!</formula>
    </cfRule>
  </conditionalFormatting>
  <conditionalFormatting sqref="BB40:BF40">
    <cfRule type="cellIs" dxfId="31714" priority="795" operator="greaterThan">
      <formula>#REF!</formula>
    </cfRule>
  </conditionalFormatting>
  <conditionalFormatting sqref="BB40:BF40">
    <cfRule type="cellIs" dxfId="31713" priority="778" operator="equal">
      <formula>#REF!</formula>
    </cfRule>
  </conditionalFormatting>
  <conditionalFormatting sqref="BJ40">
    <cfRule type="cellIs" dxfId="31712" priority="779" operator="equal">
      <formula>#REF!</formula>
    </cfRule>
  </conditionalFormatting>
  <conditionalFormatting sqref="BJ40">
    <cfRule type="cellIs" dxfId="31711" priority="780" operator="equal">
      <formula>#REF!</formula>
    </cfRule>
  </conditionalFormatting>
  <conditionalFormatting sqref="BJ40">
    <cfRule type="cellIs" dxfId="31710" priority="781" operator="equal">
      <formula>#REF!</formula>
    </cfRule>
  </conditionalFormatting>
  <conditionalFormatting sqref="BB40:BF40">
    <cfRule type="cellIs" dxfId="31709" priority="782" operator="greaterThan">
      <formula>#REF!</formula>
    </cfRule>
  </conditionalFormatting>
  <conditionalFormatting sqref="BJ40">
    <cfRule type="cellIs" dxfId="31708" priority="783" operator="greaterThan">
      <formula>#REF!</formula>
    </cfRule>
  </conditionalFormatting>
  <conditionalFormatting sqref="BJ40">
    <cfRule type="cellIs" dxfId="31707" priority="784" operator="greaterThan">
      <formula>#REF!</formula>
    </cfRule>
  </conditionalFormatting>
  <conditionalFormatting sqref="BJ40">
    <cfRule type="cellIs" dxfId="31706" priority="785" operator="greaterThan">
      <formula>#REF!</formula>
    </cfRule>
  </conditionalFormatting>
  <conditionalFormatting sqref="BA40">
    <cfRule type="cellIs" dxfId="31705" priority="773" operator="equal">
      <formula>" "</formula>
    </cfRule>
  </conditionalFormatting>
  <conditionalFormatting sqref="BA40">
    <cfRule type="cellIs" dxfId="31704" priority="774" operator="equal">
      <formula>#REF!</formula>
    </cfRule>
  </conditionalFormatting>
  <conditionalFormatting sqref="BA40">
    <cfRule type="cellIs" dxfId="31703" priority="775" operator="greaterThan">
      <formula>#REF!</formula>
    </cfRule>
  </conditionalFormatting>
  <conditionalFormatting sqref="AZ42">
    <cfRule type="cellIs" dxfId="31702" priority="767" operator="equal">
      <formula>#REF!</formula>
    </cfRule>
  </conditionalFormatting>
  <conditionalFormatting sqref="BA42">
    <cfRule type="cellIs" dxfId="31701" priority="768" operator="equal">
      <formula>#REF!</formula>
    </cfRule>
  </conditionalFormatting>
  <conditionalFormatting sqref="BB42:BF42">
    <cfRule type="cellIs" dxfId="31700" priority="769" operator="equal">
      <formula>#REF!</formula>
    </cfRule>
  </conditionalFormatting>
  <conditionalFormatting sqref="AZ42">
    <cfRule type="cellIs" dxfId="31699" priority="770" operator="greaterThan">
      <formula>#REF!</formula>
    </cfRule>
  </conditionalFormatting>
  <conditionalFormatting sqref="BA42">
    <cfRule type="cellIs" dxfId="31698" priority="771" operator="greaterThan">
      <formula>#REF!</formula>
    </cfRule>
  </conditionalFormatting>
  <conditionalFormatting sqref="BB42:BF42">
    <cfRule type="cellIs" dxfId="31697" priority="772" operator="greaterThan">
      <formula>#REF!</formula>
    </cfRule>
  </conditionalFormatting>
  <conditionalFormatting sqref="AZ31">
    <cfRule type="cellIs" dxfId="31696" priority="763" operator="equal">
      <formula>" "</formula>
    </cfRule>
  </conditionalFormatting>
  <conditionalFormatting sqref="AZ31">
    <cfRule type="cellIs" dxfId="31695" priority="764" operator="equal">
      <formula>#REF!</formula>
    </cfRule>
  </conditionalFormatting>
  <conditionalFormatting sqref="AZ31">
    <cfRule type="cellIs" dxfId="31694" priority="765" operator="greaterThan">
      <formula>#REF!</formula>
    </cfRule>
  </conditionalFormatting>
  <conditionalFormatting sqref="AZ32">
    <cfRule type="cellIs" dxfId="31693" priority="760" operator="equal">
      <formula>" "</formula>
    </cfRule>
  </conditionalFormatting>
  <conditionalFormatting sqref="AZ32">
    <cfRule type="cellIs" dxfId="31692" priority="761" operator="equal">
      <formula>#REF!</formula>
    </cfRule>
  </conditionalFormatting>
  <conditionalFormatting sqref="AZ32">
    <cfRule type="cellIs" dxfId="31691" priority="762" operator="greaterThan">
      <formula>#REF!</formula>
    </cfRule>
  </conditionalFormatting>
  <conditionalFormatting sqref="BA32:BF32 BJ32">
    <cfRule type="cellIs" dxfId="31690" priority="757" operator="equal">
      <formula>" "</formula>
    </cfRule>
  </conditionalFormatting>
  <conditionalFormatting sqref="BA32:BF32 BJ32">
    <cfRule type="cellIs" dxfId="31689" priority="758" operator="equal">
      <formula>#REF!</formula>
    </cfRule>
  </conditionalFormatting>
  <conditionalFormatting sqref="BA32:BF32 BJ32">
    <cfRule type="cellIs" dxfId="31688" priority="759" operator="greaterThan">
      <formula>#REF!</formula>
    </cfRule>
  </conditionalFormatting>
  <conditionalFormatting sqref="BA32:BF32 BJ32">
    <cfRule type="cellIs" dxfId="31687" priority="756" operator="equal">
      <formula>" "</formula>
    </cfRule>
  </conditionalFormatting>
  <conditionalFormatting sqref="BB31:BF31">
    <cfRule type="cellIs" dxfId="31686" priority="746" operator="equal">
      <formula>" "</formula>
    </cfRule>
  </conditionalFormatting>
  <conditionalFormatting sqref="BA31">
    <cfRule type="cellIs" dxfId="31685" priority="747" operator="equal">
      <formula>" "</formula>
    </cfRule>
  </conditionalFormatting>
  <conditionalFormatting sqref="BA31">
    <cfRule type="cellIs" dxfId="31684" priority="748" operator="equal">
      <formula>#REF!</formula>
    </cfRule>
  </conditionalFormatting>
  <conditionalFormatting sqref="BB31:BF31">
    <cfRule type="cellIs" dxfId="31683" priority="749" operator="equal">
      <formula>#REF!</formula>
    </cfRule>
  </conditionalFormatting>
  <conditionalFormatting sqref="BB31:BF31">
    <cfRule type="cellIs" dxfId="31682" priority="750" operator="equal">
      <formula>#REF!</formula>
    </cfRule>
  </conditionalFormatting>
  <conditionalFormatting sqref="BB31:BF31">
    <cfRule type="cellIs" dxfId="31681" priority="751" operator="equal">
      <formula>#REF!</formula>
    </cfRule>
  </conditionalFormatting>
  <conditionalFormatting sqref="BA31">
    <cfRule type="cellIs" dxfId="31680" priority="752" operator="greaterThan">
      <formula>#REF!</formula>
    </cfRule>
  </conditionalFormatting>
  <conditionalFormatting sqref="BB31:BF31">
    <cfRule type="cellIs" dxfId="31679" priority="753" operator="greaterThan">
      <formula>#REF!</formula>
    </cfRule>
  </conditionalFormatting>
  <conditionalFormatting sqref="BB31:BF31">
    <cfRule type="cellIs" dxfId="31678" priority="754" operator="greaterThan">
      <formula>#REF!</formula>
    </cfRule>
  </conditionalFormatting>
  <conditionalFormatting sqref="BB31:BF31">
    <cfRule type="cellIs" dxfId="31677" priority="755" operator="greaterThan">
      <formula>#REF!</formula>
    </cfRule>
  </conditionalFormatting>
  <conditionalFormatting sqref="BJ31">
    <cfRule type="cellIs" dxfId="31676" priority="736" operator="equal">
      <formula>" "</formula>
    </cfRule>
  </conditionalFormatting>
  <conditionalFormatting sqref="BB31:BF31">
    <cfRule type="cellIs" dxfId="31675" priority="737" operator="equal">
      <formula>" "</formula>
    </cfRule>
  </conditionalFormatting>
  <conditionalFormatting sqref="BB31:BF31">
    <cfRule type="cellIs" dxfId="31674" priority="738" operator="equal">
      <formula>#REF!</formula>
    </cfRule>
  </conditionalFormatting>
  <conditionalFormatting sqref="BJ31">
    <cfRule type="cellIs" dxfId="31673" priority="739" operator="equal">
      <formula>#REF!</formula>
    </cfRule>
  </conditionalFormatting>
  <conditionalFormatting sqref="BJ31">
    <cfRule type="cellIs" dxfId="31672" priority="740" operator="equal">
      <formula>#REF!</formula>
    </cfRule>
  </conditionalFormatting>
  <conditionalFormatting sqref="BJ31">
    <cfRule type="cellIs" dxfId="31671" priority="741" operator="equal">
      <formula>#REF!</formula>
    </cfRule>
  </conditionalFormatting>
  <conditionalFormatting sqref="BB31:BF31">
    <cfRule type="cellIs" dxfId="31670" priority="742" operator="greaterThan">
      <formula>#REF!</formula>
    </cfRule>
  </conditionalFormatting>
  <conditionalFormatting sqref="BJ31">
    <cfRule type="cellIs" dxfId="31669" priority="743" operator="greaterThan">
      <formula>#REF!</formula>
    </cfRule>
  </conditionalFormatting>
  <conditionalFormatting sqref="BJ31">
    <cfRule type="cellIs" dxfId="31668" priority="744" operator="greaterThan">
      <formula>#REF!</formula>
    </cfRule>
  </conditionalFormatting>
  <conditionalFormatting sqref="BJ31">
    <cfRule type="cellIs" dxfId="31667" priority="745" operator="greaterThan">
      <formula>#REF!</formula>
    </cfRule>
  </conditionalFormatting>
  <conditionalFormatting sqref="BA31">
    <cfRule type="cellIs" dxfId="31666" priority="733" operator="equal">
      <formula>" "</formula>
    </cfRule>
  </conditionalFormatting>
  <conditionalFormatting sqref="BA31">
    <cfRule type="cellIs" dxfId="31665" priority="734" operator="equal">
      <formula>#REF!</formula>
    </cfRule>
  </conditionalFormatting>
  <conditionalFormatting sqref="BA31">
    <cfRule type="cellIs" dxfId="31664" priority="735" operator="greaterThan">
      <formula>#REF!</formula>
    </cfRule>
  </conditionalFormatting>
  <conditionalFormatting sqref="AZ33:BF33">
    <cfRule type="cellIs" dxfId="31663" priority="726" operator="equal">
      <formula>" "</formula>
    </cfRule>
  </conditionalFormatting>
  <conditionalFormatting sqref="AZ33">
    <cfRule type="cellIs" dxfId="31662" priority="727" operator="equal">
      <formula>#REF!</formula>
    </cfRule>
  </conditionalFormatting>
  <conditionalFormatting sqref="BA33">
    <cfRule type="cellIs" dxfId="31661" priority="728" operator="equal">
      <formula>#REF!</formula>
    </cfRule>
  </conditionalFormatting>
  <conditionalFormatting sqref="BB33:BF33">
    <cfRule type="cellIs" dxfId="31660" priority="729" operator="equal">
      <formula>#REF!</formula>
    </cfRule>
  </conditionalFormatting>
  <conditionalFormatting sqref="AZ33">
    <cfRule type="cellIs" dxfId="31659" priority="730" operator="greaterThan">
      <formula>#REF!</formula>
    </cfRule>
  </conditionalFormatting>
  <conditionalFormatting sqref="BA33">
    <cfRule type="cellIs" dxfId="31658" priority="731" operator="greaterThan">
      <formula>#REF!</formula>
    </cfRule>
  </conditionalFormatting>
  <conditionalFormatting sqref="BB33:BF33">
    <cfRule type="cellIs" dxfId="31657" priority="732" operator="greaterThan">
      <formula>#REF!</formula>
    </cfRule>
  </conditionalFormatting>
  <conditionalFormatting sqref="AZ22">
    <cfRule type="cellIs" dxfId="31656" priority="723" operator="equal">
      <formula>" "</formula>
    </cfRule>
  </conditionalFormatting>
  <conditionalFormatting sqref="AZ22">
    <cfRule type="cellIs" dxfId="31655" priority="724" operator="equal">
      <formula>#REF!</formula>
    </cfRule>
  </conditionalFormatting>
  <conditionalFormatting sqref="AZ22">
    <cfRule type="cellIs" dxfId="31654" priority="725" operator="greaterThan">
      <formula>#REF!</formula>
    </cfRule>
  </conditionalFormatting>
  <conditionalFormatting sqref="AZ23">
    <cfRule type="cellIs" dxfId="31653" priority="720" operator="equal">
      <formula>" "</formula>
    </cfRule>
  </conditionalFormatting>
  <conditionalFormatting sqref="AZ23">
    <cfRule type="cellIs" dxfId="31652" priority="721" operator="equal">
      <formula>#REF!</formula>
    </cfRule>
  </conditionalFormatting>
  <conditionalFormatting sqref="AZ23">
    <cfRule type="cellIs" dxfId="31651" priority="722" operator="greaterThan">
      <formula>#REF!</formula>
    </cfRule>
  </conditionalFormatting>
  <conditionalFormatting sqref="BA23:BF23 BJ23">
    <cfRule type="cellIs" dxfId="31650" priority="717" operator="equal">
      <formula>" "</formula>
    </cfRule>
  </conditionalFormatting>
  <conditionalFormatting sqref="BA23:BF23 BJ23">
    <cfRule type="cellIs" dxfId="31649" priority="718" operator="equal">
      <formula>#REF!</formula>
    </cfRule>
  </conditionalFormatting>
  <conditionalFormatting sqref="BA23:BF23 BJ23">
    <cfRule type="cellIs" dxfId="31648" priority="719" operator="greaterThan">
      <formula>#REF!</formula>
    </cfRule>
  </conditionalFormatting>
  <conditionalFormatting sqref="BA23:BF23 BJ23">
    <cfRule type="cellIs" dxfId="31647" priority="716" operator="equal">
      <formula>" "</formula>
    </cfRule>
  </conditionalFormatting>
  <conditionalFormatting sqref="BB22:BF22">
    <cfRule type="cellIs" dxfId="31646" priority="706" operator="equal">
      <formula>" "</formula>
    </cfRule>
  </conditionalFormatting>
  <conditionalFormatting sqref="BA22">
    <cfRule type="cellIs" dxfId="31645" priority="707" operator="equal">
      <formula>" "</formula>
    </cfRule>
  </conditionalFormatting>
  <conditionalFormatting sqref="BA22">
    <cfRule type="cellIs" dxfId="31644" priority="708" operator="equal">
      <formula>#REF!</formula>
    </cfRule>
  </conditionalFormatting>
  <conditionalFormatting sqref="BB22:BF22">
    <cfRule type="cellIs" dxfId="31643" priority="709" operator="equal">
      <formula>#REF!</formula>
    </cfRule>
  </conditionalFormatting>
  <conditionalFormatting sqref="BB22:BF22">
    <cfRule type="cellIs" dxfId="31642" priority="710" operator="equal">
      <formula>#REF!</formula>
    </cfRule>
  </conditionalFormatting>
  <conditionalFormatting sqref="BB22:BF22">
    <cfRule type="cellIs" dxfId="31641" priority="711" operator="equal">
      <formula>#REF!</formula>
    </cfRule>
  </conditionalFormatting>
  <conditionalFormatting sqref="BA22">
    <cfRule type="cellIs" dxfId="31640" priority="712" operator="greaterThan">
      <formula>#REF!</formula>
    </cfRule>
  </conditionalFormatting>
  <conditionalFormatting sqref="BB22:BF22">
    <cfRule type="cellIs" dxfId="31639" priority="713" operator="greaterThan">
      <formula>#REF!</formula>
    </cfRule>
  </conditionalFormatting>
  <conditionalFormatting sqref="BB22:BF22">
    <cfRule type="cellIs" dxfId="31638" priority="714" operator="greaterThan">
      <formula>#REF!</formula>
    </cfRule>
  </conditionalFormatting>
  <conditionalFormatting sqref="BB22:BF22">
    <cfRule type="cellIs" dxfId="31637" priority="715" operator="greaterThan">
      <formula>#REF!</formula>
    </cfRule>
  </conditionalFormatting>
  <conditionalFormatting sqref="BJ22">
    <cfRule type="cellIs" dxfId="31636" priority="696" operator="equal">
      <formula>" "</formula>
    </cfRule>
  </conditionalFormatting>
  <conditionalFormatting sqref="BB22:BF22">
    <cfRule type="cellIs" dxfId="31635" priority="697" operator="equal">
      <formula>" "</formula>
    </cfRule>
  </conditionalFormatting>
  <conditionalFormatting sqref="BB22:BF22">
    <cfRule type="cellIs" dxfId="31634" priority="698" operator="equal">
      <formula>#REF!</formula>
    </cfRule>
  </conditionalFormatting>
  <conditionalFormatting sqref="BJ22">
    <cfRule type="cellIs" dxfId="31633" priority="699" operator="equal">
      <formula>#REF!</formula>
    </cfRule>
  </conditionalFormatting>
  <conditionalFormatting sqref="BJ22">
    <cfRule type="cellIs" dxfId="31632" priority="700" operator="equal">
      <formula>#REF!</formula>
    </cfRule>
  </conditionalFormatting>
  <conditionalFormatting sqref="BJ22">
    <cfRule type="cellIs" dxfId="31631" priority="701" operator="equal">
      <formula>#REF!</formula>
    </cfRule>
  </conditionalFormatting>
  <conditionalFormatting sqref="BB22:BF22">
    <cfRule type="cellIs" dxfId="31630" priority="702" operator="greaterThan">
      <formula>#REF!</formula>
    </cfRule>
  </conditionalFormatting>
  <conditionalFormatting sqref="BJ22">
    <cfRule type="cellIs" dxfId="31629" priority="703" operator="greaterThan">
      <formula>#REF!</formula>
    </cfRule>
  </conditionalFormatting>
  <conditionalFormatting sqref="BJ22">
    <cfRule type="cellIs" dxfId="31628" priority="704" operator="greaterThan">
      <formula>#REF!</formula>
    </cfRule>
  </conditionalFormatting>
  <conditionalFormatting sqref="BJ22">
    <cfRule type="cellIs" dxfId="31627" priority="705" operator="greaterThan">
      <formula>#REF!</formula>
    </cfRule>
  </conditionalFormatting>
  <conditionalFormatting sqref="BA22">
    <cfRule type="cellIs" dxfId="31626" priority="693" operator="equal">
      <formula>" "</formula>
    </cfRule>
  </conditionalFormatting>
  <conditionalFormatting sqref="BA22">
    <cfRule type="cellIs" dxfId="31625" priority="694" operator="equal">
      <formula>#REF!</formula>
    </cfRule>
  </conditionalFormatting>
  <conditionalFormatting sqref="BA22">
    <cfRule type="cellIs" dxfId="31624" priority="695" operator="greaterThan">
      <formula>#REF!</formula>
    </cfRule>
  </conditionalFormatting>
  <conditionalFormatting sqref="AZ24:BF24">
    <cfRule type="cellIs" dxfId="31623" priority="686" operator="equal">
      <formula>" "</formula>
    </cfRule>
  </conditionalFormatting>
  <conditionalFormatting sqref="AZ24">
    <cfRule type="cellIs" dxfId="31622" priority="687" operator="equal">
      <formula>#REF!</formula>
    </cfRule>
  </conditionalFormatting>
  <conditionalFormatting sqref="BA24">
    <cfRule type="cellIs" dxfId="31621" priority="688" operator="equal">
      <formula>#REF!</formula>
    </cfRule>
  </conditionalFormatting>
  <conditionalFormatting sqref="BB24:BF24">
    <cfRule type="cellIs" dxfId="31620" priority="689" operator="equal">
      <formula>#REF!</formula>
    </cfRule>
  </conditionalFormatting>
  <conditionalFormatting sqref="AZ24">
    <cfRule type="cellIs" dxfId="31619" priority="690" operator="greaterThan">
      <formula>#REF!</formula>
    </cfRule>
  </conditionalFormatting>
  <conditionalFormatting sqref="BA24">
    <cfRule type="cellIs" dxfId="31618" priority="691" operator="greaterThan">
      <formula>#REF!</formula>
    </cfRule>
  </conditionalFormatting>
  <conditionalFormatting sqref="BB24:BF24">
    <cfRule type="cellIs" dxfId="31617" priority="692" operator="greaterThan">
      <formula>#REF!</formula>
    </cfRule>
  </conditionalFormatting>
  <conditionalFormatting sqref="AZ13">
    <cfRule type="cellIs" dxfId="31616" priority="683" operator="equal">
      <formula>" "</formula>
    </cfRule>
  </conditionalFormatting>
  <conditionalFormatting sqref="AZ13">
    <cfRule type="cellIs" dxfId="31615" priority="684" operator="equal">
      <formula>#REF!</formula>
    </cfRule>
  </conditionalFormatting>
  <conditionalFormatting sqref="AZ13">
    <cfRule type="cellIs" dxfId="31614" priority="685" operator="greaterThan">
      <formula>#REF!</formula>
    </cfRule>
  </conditionalFormatting>
  <conditionalFormatting sqref="AZ14">
    <cfRule type="cellIs" dxfId="31613" priority="680" operator="equal">
      <formula>" "</formula>
    </cfRule>
  </conditionalFormatting>
  <conditionalFormatting sqref="AZ14">
    <cfRule type="cellIs" dxfId="31612" priority="681" operator="equal">
      <formula>#REF!</formula>
    </cfRule>
  </conditionalFormatting>
  <conditionalFormatting sqref="AZ14">
    <cfRule type="cellIs" dxfId="31611" priority="682" operator="greaterThan">
      <formula>#REF!</formula>
    </cfRule>
  </conditionalFormatting>
  <conditionalFormatting sqref="BA14:BF14 BJ14">
    <cfRule type="cellIs" dxfId="31610" priority="677" operator="equal">
      <formula>" "</formula>
    </cfRule>
  </conditionalFormatting>
  <conditionalFormatting sqref="BA14:BF14 BJ14">
    <cfRule type="cellIs" dxfId="31609" priority="678" operator="equal">
      <formula>#REF!</formula>
    </cfRule>
  </conditionalFormatting>
  <conditionalFormatting sqref="BA14:BF14 BJ14">
    <cfRule type="cellIs" dxfId="31608" priority="679" operator="greaterThan">
      <formula>#REF!</formula>
    </cfRule>
  </conditionalFormatting>
  <conditionalFormatting sqref="BA14:BF14 BJ14">
    <cfRule type="cellIs" dxfId="31607" priority="676" operator="equal">
      <formula>" "</formula>
    </cfRule>
  </conditionalFormatting>
  <conditionalFormatting sqref="BB13:BF13">
    <cfRule type="cellIs" dxfId="31606" priority="666" operator="equal">
      <formula>" "</formula>
    </cfRule>
  </conditionalFormatting>
  <conditionalFormatting sqref="BA13">
    <cfRule type="cellIs" dxfId="31605" priority="667" operator="equal">
      <formula>" "</formula>
    </cfRule>
  </conditionalFormatting>
  <conditionalFormatting sqref="BA13">
    <cfRule type="cellIs" dxfId="31604" priority="668" operator="equal">
      <formula>#REF!</formula>
    </cfRule>
  </conditionalFormatting>
  <conditionalFormatting sqref="BB13:BF13">
    <cfRule type="cellIs" dxfId="31603" priority="669" operator="equal">
      <formula>#REF!</formula>
    </cfRule>
  </conditionalFormatting>
  <conditionalFormatting sqref="BB13:BF13">
    <cfRule type="cellIs" dxfId="31602" priority="670" operator="equal">
      <formula>#REF!</formula>
    </cfRule>
  </conditionalFormatting>
  <conditionalFormatting sqref="BB13:BF13">
    <cfRule type="cellIs" dxfId="31601" priority="671" operator="equal">
      <formula>#REF!</formula>
    </cfRule>
  </conditionalFormatting>
  <conditionalFormatting sqref="BA13">
    <cfRule type="cellIs" dxfId="31600" priority="672" operator="greaterThan">
      <formula>#REF!</formula>
    </cfRule>
  </conditionalFormatting>
  <conditionalFormatting sqref="BB13:BF13">
    <cfRule type="cellIs" dxfId="31599" priority="673" operator="greaterThan">
      <formula>#REF!</formula>
    </cfRule>
  </conditionalFormatting>
  <conditionalFormatting sqref="BB13:BF13">
    <cfRule type="cellIs" dxfId="31598" priority="674" operator="greaterThan">
      <formula>#REF!</formula>
    </cfRule>
  </conditionalFormatting>
  <conditionalFormatting sqref="BB13:BF13">
    <cfRule type="cellIs" dxfId="31597" priority="675" operator="greaterThan">
      <formula>#REF!</formula>
    </cfRule>
  </conditionalFormatting>
  <conditionalFormatting sqref="BJ13">
    <cfRule type="cellIs" dxfId="31596" priority="656" operator="equal">
      <formula>" "</formula>
    </cfRule>
  </conditionalFormatting>
  <conditionalFormatting sqref="BB13:BF13">
    <cfRule type="cellIs" dxfId="31595" priority="657" operator="equal">
      <formula>" "</formula>
    </cfRule>
  </conditionalFormatting>
  <conditionalFormatting sqref="BB13:BF13">
    <cfRule type="cellIs" dxfId="31594" priority="658" operator="equal">
      <formula>#REF!</formula>
    </cfRule>
  </conditionalFormatting>
  <conditionalFormatting sqref="BJ13">
    <cfRule type="cellIs" dxfId="31593" priority="659" operator="equal">
      <formula>#REF!</formula>
    </cfRule>
  </conditionalFormatting>
  <conditionalFormatting sqref="BJ13">
    <cfRule type="cellIs" dxfId="31592" priority="660" operator="equal">
      <formula>#REF!</formula>
    </cfRule>
  </conditionalFormatting>
  <conditionalFormatting sqref="BJ13">
    <cfRule type="cellIs" dxfId="31591" priority="661" operator="equal">
      <formula>#REF!</formula>
    </cfRule>
  </conditionalFormatting>
  <conditionalFormatting sqref="BB13:BF13">
    <cfRule type="cellIs" dxfId="31590" priority="662" operator="greaterThan">
      <formula>#REF!</formula>
    </cfRule>
  </conditionalFormatting>
  <conditionalFormatting sqref="BJ13">
    <cfRule type="cellIs" dxfId="31589" priority="663" operator="greaterThan">
      <formula>#REF!</formula>
    </cfRule>
  </conditionalFormatting>
  <conditionalFormatting sqref="BJ13">
    <cfRule type="cellIs" dxfId="31588" priority="664" operator="greaterThan">
      <formula>#REF!</formula>
    </cfRule>
  </conditionalFormatting>
  <conditionalFormatting sqref="BJ13">
    <cfRule type="cellIs" dxfId="31587" priority="665" operator="greaterThan">
      <formula>#REF!</formula>
    </cfRule>
  </conditionalFormatting>
  <conditionalFormatting sqref="BA13">
    <cfRule type="cellIs" dxfId="31586" priority="653" operator="equal">
      <formula>" "</formula>
    </cfRule>
  </conditionalFormatting>
  <conditionalFormatting sqref="BA13">
    <cfRule type="cellIs" dxfId="31585" priority="654" operator="equal">
      <formula>#REF!</formula>
    </cfRule>
  </conditionalFormatting>
  <conditionalFormatting sqref="BA13">
    <cfRule type="cellIs" dxfId="31584" priority="655" operator="greaterThan">
      <formula>#REF!</formula>
    </cfRule>
  </conditionalFormatting>
  <conditionalFormatting sqref="AZ15:BF15">
    <cfRule type="cellIs" dxfId="31583" priority="646" operator="equal">
      <formula>" "</formula>
    </cfRule>
  </conditionalFormatting>
  <conditionalFormatting sqref="AZ15">
    <cfRule type="cellIs" dxfId="31582" priority="647" operator="equal">
      <formula>#REF!</formula>
    </cfRule>
  </conditionalFormatting>
  <conditionalFormatting sqref="BA15">
    <cfRule type="cellIs" dxfId="31581" priority="648" operator="equal">
      <formula>#REF!</formula>
    </cfRule>
  </conditionalFormatting>
  <conditionalFormatting sqref="BB15:BF15">
    <cfRule type="cellIs" dxfId="31580" priority="649" operator="equal">
      <formula>#REF!</formula>
    </cfRule>
  </conditionalFormatting>
  <conditionalFormatting sqref="AZ15">
    <cfRule type="cellIs" dxfId="31579" priority="650" operator="greaterThan">
      <formula>#REF!</formula>
    </cfRule>
  </conditionalFormatting>
  <conditionalFormatting sqref="BA15">
    <cfRule type="cellIs" dxfId="31578" priority="651" operator="greaterThan">
      <formula>#REF!</formula>
    </cfRule>
  </conditionalFormatting>
  <conditionalFormatting sqref="BB15:BF15">
    <cfRule type="cellIs" dxfId="31577" priority="652" operator="greaterThan">
      <formula>#REF!</formula>
    </cfRule>
  </conditionalFormatting>
  <conditionalFormatting sqref="A43:A49">
    <cfRule type="containsText" dxfId="31576" priority="629" operator="containsText" text="08.30 – 14.30">
      <formula>NOT(ISERROR(SEARCH("08.30 – 14.30",A43)))</formula>
    </cfRule>
    <cfRule type="containsText" dxfId="31575" priority="630" operator="containsText" text="09:30 – 18.30">
      <formula>NOT(ISERROR(SEARCH("09:30 – 18.30",A43)))</formula>
    </cfRule>
    <cfRule type="containsText" dxfId="31574" priority="631" operator="containsText" text="10.30 – 18.30">
      <formula>NOT(ISERROR(SEARCH("10.30 – 18.30",A43)))</formula>
    </cfRule>
    <cfRule type="containsText" dxfId="31573" priority="632" operator="containsText" text="09.30 – 18.30">
      <formula>NOT(ISERROR(SEARCH("09.30 – 18.30",A43)))</formula>
    </cfRule>
    <cfRule type="containsText" dxfId="31572" priority="633" operator="containsText" text="09.00 – 13:00">
      <formula>NOT(ISERROR(SEARCH("09.00 – 13:00",A43)))</formula>
    </cfRule>
    <cfRule type="containsText" dxfId="31571" priority="634" operator="containsText" text="08.30 – 16.30">
      <formula>NOT(ISERROR(SEARCH("08.30 – 16.30",A43)))</formula>
    </cfRule>
    <cfRule type="containsText" dxfId="31570" priority="635" operator="containsText" text="08:30 – 17.30">
      <formula>NOT(ISERROR(SEARCH("08:30 – 17.30",A43)))</formula>
    </cfRule>
    <cfRule type="containsText" dxfId="31569" priority="636" operator="containsText" text="08.30 – 17.30">
      <formula>NOT(ISERROR(SEARCH("08.30 – 17.30",A43)))</formula>
    </cfRule>
    <cfRule type="containsText" dxfId="31568" priority="637" operator="containsText" text="09.00 – 18.00">
      <formula>NOT(ISERROR(SEARCH("09.00 – 18.00",A43)))</formula>
    </cfRule>
    <cfRule type="containsText" dxfId="31567" priority="638" operator="containsText" text="09.00 – 13.00">
      <formula>NOT(ISERROR(SEARCH("09.00 – 13.00",A43)))</formula>
    </cfRule>
    <cfRule type="containsText" dxfId="31566" priority="639" operator="containsText" text="11.30 – 19.30">
      <formula>NOT(ISERROR(SEARCH("11.30 – 19.30",A43)))</formula>
    </cfRule>
    <cfRule type="containsText" dxfId="31565" priority="640" operator="containsText" text="10.30 – 19.30">
      <formula>NOT(ISERROR(SEARCH("10.30 – 19.30",A43)))</formula>
    </cfRule>
    <cfRule type="containsText" dxfId="31564" priority="641" operator="containsText" text="09.00 – 15.00">
      <formula>NOT(ISERROR(SEARCH("09.00 – 15.00",A43)))</formula>
    </cfRule>
    <cfRule type="containsText" dxfId="31563" priority="642" operator="containsText" text="12:30">
      <formula>NOT(ISERROR(SEARCH("12:30",A43)))</formula>
    </cfRule>
    <cfRule type="containsText" dxfId="31562" priority="643" operator="containsText" text="13:30">
      <formula>NOT(ISERROR(SEARCH("13:30",A43)))</formula>
    </cfRule>
    <cfRule type="containsText" dxfId="31561" priority="644" operator="containsText" text="FESTIVITÁ">
      <formula>NOT(ISERROR(SEARCH("FESTIVITÁ",A43)))</formula>
    </cfRule>
    <cfRule type="cellIs" dxfId="31560" priority="645" operator="equal">
      <formula>"DOMENICA"</formula>
    </cfRule>
  </conditionalFormatting>
  <conditionalFormatting sqref="T50">
    <cfRule type="cellIs" dxfId="31559" priority="626" operator="equal">
      <formula>" "</formula>
    </cfRule>
  </conditionalFormatting>
  <conditionalFormatting sqref="T50">
    <cfRule type="cellIs" dxfId="31558" priority="627" operator="equal">
      <formula>$AZ50</formula>
    </cfRule>
  </conditionalFormatting>
  <conditionalFormatting sqref="T50">
    <cfRule type="cellIs" dxfId="31557" priority="628" operator="greaterThan">
      <formula>$AZ50</formula>
    </cfRule>
  </conditionalFormatting>
  <conditionalFormatting sqref="T51">
    <cfRule type="cellIs" dxfId="31556" priority="624" operator="equal">
      <formula>$AZ51</formula>
    </cfRule>
  </conditionalFormatting>
  <conditionalFormatting sqref="T51">
    <cfRule type="cellIs" dxfId="31555" priority="625" operator="greaterThan">
      <formula>$AZ51</formula>
    </cfRule>
  </conditionalFormatting>
  <conditionalFormatting sqref="T51">
    <cfRule type="cellIs" dxfId="31554" priority="623" operator="equal">
      <formula>" "</formula>
    </cfRule>
  </conditionalFormatting>
  <conditionalFormatting sqref="T51:T59">
    <cfRule type="cellIs" dxfId="31553" priority="620" operator="equal">
      <formula>" "</formula>
    </cfRule>
  </conditionalFormatting>
  <conditionalFormatting sqref="T51:T59">
    <cfRule type="cellIs" dxfId="31552" priority="621" operator="equal">
      <formula>$AZ51</formula>
    </cfRule>
  </conditionalFormatting>
  <conditionalFormatting sqref="T51:T59">
    <cfRule type="cellIs" dxfId="31551" priority="622" operator="greaterThan">
      <formula>$AZ51</formula>
    </cfRule>
  </conditionalFormatting>
  <conditionalFormatting sqref="T59">
    <cfRule type="cellIs" dxfId="31550" priority="617" operator="equal">
      <formula>" "</formula>
    </cfRule>
  </conditionalFormatting>
  <conditionalFormatting sqref="T59">
    <cfRule type="cellIs" dxfId="31549" priority="618" operator="equal">
      <formula>$AZ59</formula>
    </cfRule>
  </conditionalFormatting>
  <conditionalFormatting sqref="T59">
    <cfRule type="cellIs" dxfId="31548" priority="619" operator="greaterThan">
      <formula>$AZ59</formula>
    </cfRule>
  </conditionalFormatting>
  <conditionalFormatting sqref="BW14:BW15">
    <cfRule type="cellIs" dxfId="31547" priority="611" operator="equal">
      <formula>" "</formula>
    </cfRule>
  </conditionalFormatting>
  <conditionalFormatting sqref="BW41:BW42">
    <cfRule type="cellIs" dxfId="31546" priority="605" operator="equal">
      <formula>" "</formula>
    </cfRule>
  </conditionalFormatting>
  <conditionalFormatting sqref="Z23:AB24">
    <cfRule type="cellIs" dxfId="31545" priority="603" operator="equal">
      <formula>$AZ23</formula>
    </cfRule>
  </conditionalFormatting>
  <conditionalFormatting sqref="Z23:AB24">
    <cfRule type="cellIs" dxfId="31544" priority="604" operator="greaterThan">
      <formula>$AZ23</formula>
    </cfRule>
  </conditionalFormatting>
  <conditionalFormatting sqref="Z60:AB76">
    <cfRule type="cellIs" dxfId="31543" priority="600" operator="equal">
      <formula>" "</formula>
    </cfRule>
  </conditionalFormatting>
  <conditionalFormatting sqref="Z60:AB76">
    <cfRule type="cellIs" dxfId="31542" priority="601" operator="equal">
      <formula>$AZ60</formula>
    </cfRule>
  </conditionalFormatting>
  <conditionalFormatting sqref="Z60:AB76">
    <cfRule type="cellIs" dxfId="31541" priority="602" operator="greaterThan">
      <formula>$AZ60</formula>
    </cfRule>
  </conditionalFormatting>
  <conditionalFormatting sqref="Z60:AB60">
    <cfRule type="cellIs" dxfId="31540" priority="597" operator="equal">
      <formula>" "</formula>
    </cfRule>
  </conditionalFormatting>
  <conditionalFormatting sqref="Z60:AB60">
    <cfRule type="cellIs" dxfId="31539" priority="598" operator="equal">
      <formula>$AZ60</formula>
    </cfRule>
  </conditionalFormatting>
  <conditionalFormatting sqref="Z60:AB60">
    <cfRule type="cellIs" dxfId="31538" priority="599" operator="greaterThan">
      <formula>$AZ60</formula>
    </cfRule>
  </conditionalFormatting>
  <conditionalFormatting sqref="Z23:AB24">
    <cfRule type="cellIs" dxfId="31537" priority="596" operator="equal">
      <formula>" "</formula>
    </cfRule>
  </conditionalFormatting>
  <conditionalFormatting sqref="Z77:AB77">
    <cfRule type="cellIs" dxfId="31536" priority="593" operator="equal">
      <formula>" "</formula>
    </cfRule>
  </conditionalFormatting>
  <conditionalFormatting sqref="Z77:AB77">
    <cfRule type="cellIs" dxfId="31535" priority="594" operator="equal">
      <formula>$AZ77</formula>
    </cfRule>
  </conditionalFormatting>
  <conditionalFormatting sqref="Z77:AB77">
    <cfRule type="cellIs" dxfId="31534" priority="595" operator="greaterThan">
      <formula>$AZ77</formula>
    </cfRule>
  </conditionalFormatting>
  <conditionalFormatting sqref="Z6:AB6">
    <cfRule type="cellIs" dxfId="31533" priority="592" operator="equal">
      <formula>" "</formula>
    </cfRule>
  </conditionalFormatting>
  <conditionalFormatting sqref="Z15:AB15">
    <cfRule type="cellIs" dxfId="31532" priority="589" operator="equal">
      <formula>" "</formula>
    </cfRule>
  </conditionalFormatting>
  <conditionalFormatting sqref="Z15:AB15">
    <cfRule type="cellIs" dxfId="31531" priority="590" operator="equal">
      <formula>$AZ15</formula>
    </cfRule>
  </conditionalFormatting>
  <conditionalFormatting sqref="Z15:AB15">
    <cfRule type="cellIs" dxfId="31530" priority="591" operator="greaterThan">
      <formula>$AZ15</formula>
    </cfRule>
  </conditionalFormatting>
  <conditionalFormatting sqref="Z14:AB14">
    <cfRule type="cellIs" dxfId="31529" priority="586" operator="equal">
      <formula>" "</formula>
    </cfRule>
  </conditionalFormatting>
  <conditionalFormatting sqref="Z14:AB14">
    <cfRule type="cellIs" dxfId="31528" priority="587" operator="equal">
      <formula>$AZ14</formula>
    </cfRule>
  </conditionalFormatting>
  <conditionalFormatting sqref="Z14:AB14">
    <cfRule type="cellIs" dxfId="31527" priority="588" operator="greaterThan">
      <formula>$AZ14</formula>
    </cfRule>
  </conditionalFormatting>
  <conditionalFormatting sqref="Z32:AB33">
    <cfRule type="cellIs" dxfId="31526" priority="585" operator="equal">
      <formula>" "</formula>
    </cfRule>
  </conditionalFormatting>
  <conditionalFormatting sqref="Z41:AB42">
    <cfRule type="cellIs" dxfId="31525" priority="584" operator="equal">
      <formula>" "</formula>
    </cfRule>
  </conditionalFormatting>
  <conditionalFormatting sqref="Y6">
    <cfRule type="cellIs" dxfId="31524" priority="582" operator="equal">
      <formula>$AZ6</formula>
    </cfRule>
  </conditionalFormatting>
  <conditionalFormatting sqref="Y6">
    <cfRule type="cellIs" dxfId="31523" priority="583" operator="greaterThan">
      <formula>$AZ6</formula>
    </cfRule>
  </conditionalFormatting>
  <conditionalFormatting sqref="Y60:Y76">
    <cfRule type="cellIs" dxfId="31522" priority="579" operator="equal">
      <formula>" "</formula>
    </cfRule>
  </conditionalFormatting>
  <conditionalFormatting sqref="Y60:Y76">
    <cfRule type="cellIs" dxfId="31521" priority="580" operator="equal">
      <formula>$AZ60</formula>
    </cfRule>
  </conditionalFormatting>
  <conditionalFormatting sqref="Y60:Y76">
    <cfRule type="cellIs" dxfId="31520" priority="581" operator="greaterThan">
      <formula>$AZ60</formula>
    </cfRule>
  </conditionalFormatting>
  <conditionalFormatting sqref="Y60">
    <cfRule type="cellIs" dxfId="31519" priority="576" operator="equal">
      <formula>" "</formula>
    </cfRule>
  </conditionalFormatting>
  <conditionalFormatting sqref="Y60">
    <cfRule type="cellIs" dxfId="31518" priority="577" operator="equal">
      <formula>$AZ60</formula>
    </cfRule>
  </conditionalFormatting>
  <conditionalFormatting sqref="Y60">
    <cfRule type="cellIs" dxfId="31517" priority="578" operator="greaterThan">
      <formula>$AZ60</formula>
    </cfRule>
  </conditionalFormatting>
  <conditionalFormatting sqref="Y23:Y24">
    <cfRule type="cellIs" dxfId="31516" priority="575" operator="equal">
      <formula>" "</formula>
    </cfRule>
  </conditionalFormatting>
  <conditionalFormatting sqref="Y77">
    <cfRule type="cellIs" dxfId="31515" priority="572" operator="equal">
      <formula>" "</formula>
    </cfRule>
  </conditionalFormatting>
  <conditionalFormatting sqref="Y77">
    <cfRule type="cellIs" dxfId="31514" priority="573" operator="equal">
      <formula>$AZ77</formula>
    </cfRule>
  </conditionalFormatting>
  <conditionalFormatting sqref="Y77">
    <cfRule type="cellIs" dxfId="31513" priority="574" operator="greaterThan">
      <formula>$AZ77</formula>
    </cfRule>
  </conditionalFormatting>
  <conditionalFormatting sqref="Y6">
    <cfRule type="cellIs" dxfId="31512" priority="571" operator="equal">
      <formula>" "</formula>
    </cfRule>
  </conditionalFormatting>
  <conditionalFormatting sqref="Y15">
    <cfRule type="cellIs" dxfId="31511" priority="568" operator="equal">
      <formula>" "</formula>
    </cfRule>
  </conditionalFormatting>
  <conditionalFormatting sqref="Y15">
    <cfRule type="cellIs" dxfId="31510" priority="569" operator="equal">
      <formula>$AZ15</formula>
    </cfRule>
  </conditionalFormatting>
  <conditionalFormatting sqref="Y15">
    <cfRule type="cellIs" dxfId="31509" priority="570" operator="greaterThan">
      <formula>$AZ15</formula>
    </cfRule>
  </conditionalFormatting>
  <conditionalFormatting sqref="Y14">
    <cfRule type="cellIs" dxfId="31508" priority="565" operator="equal">
      <formula>" "</formula>
    </cfRule>
  </conditionalFormatting>
  <conditionalFormatting sqref="Y14">
    <cfRule type="cellIs" dxfId="31507" priority="566" operator="equal">
      <formula>$AZ14</formula>
    </cfRule>
  </conditionalFormatting>
  <conditionalFormatting sqref="Y14">
    <cfRule type="cellIs" dxfId="31506" priority="567" operator="greaterThan">
      <formula>$AZ14</formula>
    </cfRule>
  </conditionalFormatting>
  <conditionalFormatting sqref="Y32:Y33">
    <cfRule type="cellIs" dxfId="31505" priority="564" operator="equal">
      <formula>" "</formula>
    </cfRule>
  </conditionalFormatting>
  <conditionalFormatting sqref="Y41:Y42">
    <cfRule type="cellIs" dxfId="31504" priority="563" operator="equal">
      <formula>" "</formula>
    </cfRule>
  </conditionalFormatting>
  <conditionalFormatting sqref="CE5">
    <cfRule type="cellIs" dxfId="31503" priority="560" operator="equal">
      <formula>" "</formula>
    </cfRule>
  </conditionalFormatting>
  <conditionalFormatting sqref="CE1">
    <cfRule type="cellIs" dxfId="31502" priority="557" operator="equal">
      <formula>" "</formula>
    </cfRule>
  </conditionalFormatting>
  <conditionalFormatting sqref="CE6">
    <cfRule type="cellIs" dxfId="31501" priority="554" operator="equal">
      <formula>" "</formula>
    </cfRule>
  </conditionalFormatting>
  <conditionalFormatting sqref="CE2">
    <cfRule type="cellIs" dxfId="31500" priority="551" operator="equal">
      <formula>" "</formula>
    </cfRule>
  </conditionalFormatting>
  <conditionalFormatting sqref="CE15">
    <cfRule type="cellIs" dxfId="31499" priority="548" operator="equal">
      <formula>" "</formula>
    </cfRule>
  </conditionalFormatting>
  <conditionalFormatting sqref="CE60:CE76">
    <cfRule type="cellIs" dxfId="31498" priority="545" operator="equal">
      <formula>" "</formula>
    </cfRule>
  </conditionalFormatting>
  <conditionalFormatting sqref="CE60">
    <cfRule type="cellIs" dxfId="31497" priority="542" operator="equal">
      <formula>" "</formula>
    </cfRule>
  </conditionalFormatting>
  <conditionalFormatting sqref="CE23:CE24">
    <cfRule type="cellIs" dxfId="31496" priority="539" operator="equal">
      <formula>" "</formula>
    </cfRule>
  </conditionalFormatting>
  <conditionalFormatting sqref="CE77">
    <cfRule type="cellIs" dxfId="31495" priority="536" operator="equal">
      <formula>" "</formula>
    </cfRule>
  </conditionalFormatting>
  <conditionalFormatting sqref="CE14">
    <cfRule type="cellIs" dxfId="31494" priority="533" operator="equal">
      <formula>" "</formula>
    </cfRule>
  </conditionalFormatting>
  <conditionalFormatting sqref="CE32:CE33">
    <cfRule type="cellIs" dxfId="31493" priority="530" operator="equal">
      <formula>" "</formula>
    </cfRule>
  </conditionalFormatting>
  <conditionalFormatting sqref="CE41:CE42">
    <cfRule type="cellIs" dxfId="31492" priority="527" operator="equal">
      <formula>" "</formula>
    </cfRule>
  </conditionalFormatting>
  <conditionalFormatting sqref="AV2 BK2:BL2 CA2:CD2 BX2:BY2 A2:B2 BS2:BU2">
    <cfRule type="cellIs" dxfId="31491" priority="48961" operator="equal">
      <formula>#REF!</formula>
    </cfRule>
  </conditionalFormatting>
  <conditionalFormatting sqref="AV2 BK2:BL2 CA2:CD2 BX2:BY2 A2:B2 BS2:BU2">
    <cfRule type="cellIs" dxfId="31490" priority="48964" operator="greaterThan">
      <formula>#REF!</formula>
    </cfRule>
  </conditionalFormatting>
  <conditionalFormatting sqref="U2:V4">
    <cfRule type="cellIs" dxfId="31489" priority="525" operator="equal">
      <formula>#REF!</formula>
    </cfRule>
  </conditionalFormatting>
  <conditionalFormatting sqref="U2:V4">
    <cfRule type="cellIs" dxfId="31488" priority="526" operator="greaterThan">
      <formula>#REF!</formula>
    </cfRule>
  </conditionalFormatting>
  <conditionalFormatting sqref="U2:V4">
    <cfRule type="cellIs" dxfId="31487" priority="524" operator="equal">
      <formula>" "</formula>
    </cfRule>
  </conditionalFormatting>
  <conditionalFormatting sqref="B43:B49">
    <cfRule type="containsText" dxfId="31486" priority="507" operator="containsText" text="08.30 – 14.30">
      <formula>NOT(ISERROR(SEARCH("08.30 – 14.30",B43)))</formula>
    </cfRule>
    <cfRule type="containsText" dxfId="31485" priority="508" operator="containsText" text="09:30 – 18.30">
      <formula>NOT(ISERROR(SEARCH("09:30 – 18.30",B43)))</formula>
    </cfRule>
    <cfRule type="containsText" dxfId="31484" priority="509" operator="containsText" text="10.30 – 18.30">
      <formula>NOT(ISERROR(SEARCH("10.30 – 18.30",B43)))</formula>
    </cfRule>
    <cfRule type="containsText" dxfId="31483" priority="510" operator="containsText" text="09.30 – 18.30">
      <formula>NOT(ISERROR(SEARCH("09.30 – 18.30",B43)))</formula>
    </cfRule>
    <cfRule type="containsText" dxfId="31482" priority="511" operator="containsText" text="09.00 – 13:00">
      <formula>NOT(ISERROR(SEARCH("09.00 – 13:00",B43)))</formula>
    </cfRule>
    <cfRule type="containsText" dxfId="31481" priority="512" operator="containsText" text="08.30 – 16.30">
      <formula>NOT(ISERROR(SEARCH("08.30 – 16.30",B43)))</formula>
    </cfRule>
    <cfRule type="containsText" dxfId="31480" priority="513" operator="containsText" text="08:30 – 17.30">
      <formula>NOT(ISERROR(SEARCH("08:30 – 17.30",B43)))</formula>
    </cfRule>
    <cfRule type="containsText" dxfId="31479" priority="514" operator="containsText" text="08.30 – 17.30">
      <formula>NOT(ISERROR(SEARCH("08.30 – 17.30",B43)))</formula>
    </cfRule>
    <cfRule type="containsText" dxfId="31478" priority="515" operator="containsText" text="09.00 – 18.00">
      <formula>NOT(ISERROR(SEARCH("09.00 – 18.00",B43)))</formula>
    </cfRule>
    <cfRule type="containsText" dxfId="31477" priority="516" operator="containsText" text="09.00 – 13.00">
      <formula>NOT(ISERROR(SEARCH("09.00 – 13.00",B43)))</formula>
    </cfRule>
    <cfRule type="containsText" dxfId="31476" priority="517" operator="containsText" text="11.30 – 19.30">
      <formula>NOT(ISERROR(SEARCH("11.30 – 19.30",B43)))</formula>
    </cfRule>
    <cfRule type="containsText" dxfId="31475" priority="518" operator="containsText" text="10.30 – 19.30">
      <formula>NOT(ISERROR(SEARCH("10.30 – 19.30",B43)))</formula>
    </cfRule>
    <cfRule type="containsText" dxfId="31474" priority="519" operator="containsText" text="09.00 – 15.00">
      <formula>NOT(ISERROR(SEARCH("09.00 – 15.00",B43)))</formula>
    </cfRule>
    <cfRule type="containsText" dxfId="31473" priority="520" operator="containsText" text="12:30">
      <formula>NOT(ISERROR(SEARCH("12:30",B43)))</formula>
    </cfRule>
    <cfRule type="containsText" dxfId="31472" priority="521" operator="containsText" text="13:30">
      <formula>NOT(ISERROR(SEARCH("13:30",B43)))</formula>
    </cfRule>
    <cfRule type="containsText" dxfId="31471" priority="522" operator="containsText" text="FESTIVITÁ">
      <formula>NOT(ISERROR(SEARCH("FESTIVITÁ",B43)))</formula>
    </cfRule>
    <cfRule type="cellIs" dxfId="31470" priority="523" operator="equal">
      <formula>"DOMENICA"</formula>
    </cfRule>
  </conditionalFormatting>
  <conditionalFormatting sqref="B43:B49">
    <cfRule type="iconSet" priority="506">
      <iconSet iconSet="3Symbols2">
        <cfvo type="percent" val="0"/>
        <cfvo type="percent" val="0"/>
        <cfvo type="formula" val="TODAY()" gte="0"/>
      </iconSet>
    </cfRule>
  </conditionalFormatting>
  <conditionalFormatting sqref="BL3 A3:B3 AV3 BS3:BU3">
    <cfRule type="cellIs" dxfId="31469" priority="49813" operator="equal">
      <formula>$AW3</formula>
    </cfRule>
  </conditionalFormatting>
  <conditionalFormatting sqref="BL3 A3:B3 AV3 BS3:BU3">
    <cfRule type="cellIs" dxfId="31468" priority="49817" operator="greaterThan">
      <formula>$AW3</formula>
    </cfRule>
  </conditionalFormatting>
  <conditionalFormatting sqref="AX7:AY7 AX8:AX12 AX16:AX21 AX25:AX30 AX34:AX39 AX43:AX48">
    <cfRule type="cellIs" dxfId="31467" priority="435" operator="equal">
      <formula>" "</formula>
    </cfRule>
  </conditionalFormatting>
  <conditionalFormatting sqref="AX7:AY7 AX8:AX12 AX16:AX21 AX25:AX30 AX34:AX39 AX43:AX48">
    <cfRule type="cellIs" dxfId="31466" priority="436" operator="equal">
      <formula>#REF!</formula>
    </cfRule>
  </conditionalFormatting>
  <conditionalFormatting sqref="AX7:AY7 AX8:AX12 AX16:AX21 AX25:AX30 AX34:AX39 AX43:AX48">
    <cfRule type="cellIs" dxfId="31465" priority="437" operator="greaterThan">
      <formula>#REF!</formula>
    </cfRule>
  </conditionalFormatting>
  <conditionalFormatting sqref="AW7:AW12 AW16:AW21 AW25:AW30 AW34:AW39 AW43:AW48">
    <cfRule type="cellIs" dxfId="31464" priority="432" operator="equal">
      <formula>" "</formula>
    </cfRule>
  </conditionalFormatting>
  <conditionalFormatting sqref="AW7:AW12 AW16:AW21 AW25:AW30 AW34:AW39 AW43:AW48">
    <cfRule type="cellIs" dxfId="31463" priority="433" operator="equal">
      <formula>#REF!</formula>
    </cfRule>
  </conditionalFormatting>
  <conditionalFormatting sqref="AW7:AW12 AW16:AW21 AW25:AW30 AW34:AW39 AW43:AW48">
    <cfRule type="cellIs" dxfId="31462" priority="434" operator="greaterThan">
      <formula>#REF!</formula>
    </cfRule>
  </conditionalFormatting>
  <conditionalFormatting sqref="AW13">
    <cfRule type="cellIs" dxfId="31461" priority="429" operator="equal">
      <formula>" "</formula>
    </cfRule>
  </conditionalFormatting>
  <conditionalFormatting sqref="AW13">
    <cfRule type="cellIs" dxfId="31460" priority="430" operator="equal">
      <formula>#REF!</formula>
    </cfRule>
  </conditionalFormatting>
  <conditionalFormatting sqref="AW13">
    <cfRule type="cellIs" dxfId="31459" priority="431" operator="greaterThan">
      <formula>#REF!</formula>
    </cfRule>
  </conditionalFormatting>
  <conditionalFormatting sqref="AW14">
    <cfRule type="cellIs" dxfId="31458" priority="426" operator="equal">
      <formula>" "</formula>
    </cfRule>
  </conditionalFormatting>
  <conditionalFormatting sqref="AW14">
    <cfRule type="cellIs" dxfId="31457" priority="427" operator="equal">
      <formula>#REF!</formula>
    </cfRule>
  </conditionalFormatting>
  <conditionalFormatting sqref="AW14">
    <cfRule type="cellIs" dxfId="31456" priority="428" operator="greaterThan">
      <formula>#REF!</formula>
    </cfRule>
  </conditionalFormatting>
  <conditionalFormatting sqref="AW15">
    <cfRule type="cellIs" dxfId="31455" priority="399" operator="equal">
      <formula>" "</formula>
    </cfRule>
  </conditionalFormatting>
  <conditionalFormatting sqref="AW15">
    <cfRule type="cellIs" dxfId="31454" priority="400" operator="equal">
      <formula>#REF!</formula>
    </cfRule>
  </conditionalFormatting>
  <conditionalFormatting sqref="AW15">
    <cfRule type="cellIs" dxfId="31453" priority="403" operator="greaterThan">
      <formula>#REF!</formula>
    </cfRule>
  </conditionalFormatting>
  <conditionalFormatting sqref="AW22">
    <cfRule type="cellIs" dxfId="31452" priority="396" operator="equal">
      <formula>" "</formula>
    </cfRule>
  </conditionalFormatting>
  <conditionalFormatting sqref="AW22">
    <cfRule type="cellIs" dxfId="31451" priority="397" operator="equal">
      <formula>#REF!</formula>
    </cfRule>
  </conditionalFormatting>
  <conditionalFormatting sqref="AW22">
    <cfRule type="cellIs" dxfId="31450" priority="398" operator="greaterThan">
      <formula>#REF!</formula>
    </cfRule>
  </conditionalFormatting>
  <conditionalFormatting sqref="AW23">
    <cfRule type="cellIs" dxfId="31449" priority="393" operator="equal">
      <formula>" "</formula>
    </cfRule>
  </conditionalFormatting>
  <conditionalFormatting sqref="AW23">
    <cfRule type="cellIs" dxfId="31448" priority="394" operator="equal">
      <formula>#REF!</formula>
    </cfRule>
  </conditionalFormatting>
  <conditionalFormatting sqref="AW23">
    <cfRule type="cellIs" dxfId="31447" priority="395" operator="greaterThan">
      <formula>#REF!</formula>
    </cfRule>
  </conditionalFormatting>
  <conditionalFormatting sqref="AW24">
    <cfRule type="cellIs" dxfId="31446" priority="366" operator="equal">
      <formula>" "</formula>
    </cfRule>
  </conditionalFormatting>
  <conditionalFormatting sqref="AW24">
    <cfRule type="cellIs" dxfId="31445" priority="367" operator="equal">
      <formula>#REF!</formula>
    </cfRule>
  </conditionalFormatting>
  <conditionalFormatting sqref="AW24">
    <cfRule type="cellIs" dxfId="31444" priority="370" operator="greaterThan">
      <formula>#REF!</formula>
    </cfRule>
  </conditionalFormatting>
  <conditionalFormatting sqref="AW31">
    <cfRule type="cellIs" dxfId="31443" priority="363" operator="equal">
      <formula>" "</formula>
    </cfRule>
  </conditionalFormatting>
  <conditionalFormatting sqref="AW31">
    <cfRule type="cellIs" dxfId="31442" priority="364" operator="equal">
      <formula>#REF!</formula>
    </cfRule>
  </conditionalFormatting>
  <conditionalFormatting sqref="AW31">
    <cfRule type="cellIs" dxfId="31441" priority="365" operator="greaterThan">
      <formula>#REF!</formula>
    </cfRule>
  </conditionalFormatting>
  <conditionalFormatting sqref="AW32">
    <cfRule type="cellIs" dxfId="31440" priority="360" operator="equal">
      <formula>" "</formula>
    </cfRule>
  </conditionalFormatting>
  <conditionalFormatting sqref="AW32">
    <cfRule type="cellIs" dxfId="31439" priority="361" operator="equal">
      <formula>#REF!</formula>
    </cfRule>
  </conditionalFormatting>
  <conditionalFormatting sqref="AW32">
    <cfRule type="cellIs" dxfId="31438" priority="362" operator="greaterThan">
      <formula>#REF!</formula>
    </cfRule>
  </conditionalFormatting>
  <conditionalFormatting sqref="AW33">
    <cfRule type="cellIs" dxfId="31437" priority="333" operator="equal">
      <formula>" "</formula>
    </cfRule>
  </conditionalFormatting>
  <conditionalFormatting sqref="AW33">
    <cfRule type="cellIs" dxfId="31436" priority="334" operator="equal">
      <formula>#REF!</formula>
    </cfRule>
  </conditionalFormatting>
  <conditionalFormatting sqref="AW33">
    <cfRule type="cellIs" dxfId="31435" priority="337" operator="greaterThan">
      <formula>#REF!</formula>
    </cfRule>
  </conditionalFormatting>
  <conditionalFormatting sqref="AW40">
    <cfRule type="cellIs" dxfId="31434" priority="330" operator="equal">
      <formula>" "</formula>
    </cfRule>
  </conditionalFormatting>
  <conditionalFormatting sqref="AW40">
    <cfRule type="cellIs" dxfId="31433" priority="331" operator="equal">
      <formula>#REF!</formula>
    </cfRule>
  </conditionalFormatting>
  <conditionalFormatting sqref="AW40">
    <cfRule type="cellIs" dxfId="31432" priority="332" operator="greaterThan">
      <formula>#REF!</formula>
    </cfRule>
  </conditionalFormatting>
  <conditionalFormatting sqref="AW41">
    <cfRule type="cellIs" dxfId="31431" priority="327" operator="equal">
      <formula>" "</formula>
    </cfRule>
  </conditionalFormatting>
  <conditionalFormatting sqref="AW41">
    <cfRule type="cellIs" dxfId="31430" priority="328" operator="equal">
      <formula>#REF!</formula>
    </cfRule>
  </conditionalFormatting>
  <conditionalFormatting sqref="AW41">
    <cfRule type="cellIs" dxfId="31429" priority="329" operator="greaterThan">
      <formula>#REF!</formula>
    </cfRule>
  </conditionalFormatting>
  <conditionalFormatting sqref="AW42">
    <cfRule type="cellIs" dxfId="31428" priority="300" operator="equal">
      <formula>" "</formula>
    </cfRule>
  </conditionalFormatting>
  <conditionalFormatting sqref="AW42">
    <cfRule type="cellIs" dxfId="31427" priority="301" operator="equal">
      <formula>#REF!</formula>
    </cfRule>
  </conditionalFormatting>
  <conditionalFormatting sqref="AW42">
    <cfRule type="cellIs" dxfId="31426" priority="304" operator="greaterThan">
      <formula>#REF!</formula>
    </cfRule>
  </conditionalFormatting>
  <conditionalFormatting sqref="AY8:AY12 AY16:AY21 AY25:AY30 AY34:AY39 AY43:AY48">
    <cfRule type="cellIs" dxfId="31425" priority="297" operator="equal">
      <formula>" "</formula>
    </cfRule>
  </conditionalFormatting>
  <conditionalFormatting sqref="AY8:AY12 AY16:AY21 AY25:AY30 AY34:AY39 AY43:AY48">
    <cfRule type="cellIs" dxfId="31424" priority="298" operator="equal">
      <formula>#REF!</formula>
    </cfRule>
  </conditionalFormatting>
  <conditionalFormatting sqref="AY8:AY12 AY16:AY21 AY25:AY30 AY34:AY39 AY43:AY48">
    <cfRule type="cellIs" dxfId="31423" priority="299" operator="greaterThan">
      <formula>#REF!</formula>
    </cfRule>
  </conditionalFormatting>
  <conditionalFormatting sqref="AX13">
    <cfRule type="cellIs" dxfId="31422" priority="294" operator="equal">
      <formula>" "</formula>
    </cfRule>
  </conditionalFormatting>
  <conditionalFormatting sqref="AX13">
    <cfRule type="cellIs" dxfId="31421" priority="295" operator="equal">
      <formula>#REF!</formula>
    </cfRule>
  </conditionalFormatting>
  <conditionalFormatting sqref="AX13">
    <cfRule type="cellIs" dxfId="31420" priority="296" operator="greaterThan">
      <formula>#REF!</formula>
    </cfRule>
  </conditionalFormatting>
  <conditionalFormatting sqref="AX14">
    <cfRule type="cellIs" dxfId="31419" priority="291" operator="equal">
      <formula>" "</formula>
    </cfRule>
  </conditionalFormatting>
  <conditionalFormatting sqref="AX14">
    <cfRule type="cellIs" dxfId="31418" priority="292" operator="equal">
      <formula>#REF!</formula>
    </cfRule>
  </conditionalFormatting>
  <conditionalFormatting sqref="AX14">
    <cfRule type="cellIs" dxfId="31417" priority="293" operator="greaterThan">
      <formula>#REF!</formula>
    </cfRule>
  </conditionalFormatting>
  <conditionalFormatting sqref="AY14">
    <cfRule type="cellIs" dxfId="31416" priority="288" operator="equal">
      <formula>" "</formula>
    </cfRule>
  </conditionalFormatting>
  <conditionalFormatting sqref="AY14">
    <cfRule type="cellIs" dxfId="31415" priority="289" operator="equal">
      <formula>#REF!</formula>
    </cfRule>
  </conditionalFormatting>
  <conditionalFormatting sqref="AY14">
    <cfRule type="cellIs" dxfId="31414" priority="290" operator="greaterThan">
      <formula>#REF!</formula>
    </cfRule>
  </conditionalFormatting>
  <conditionalFormatting sqref="AY14">
    <cfRule type="cellIs" dxfId="31413" priority="287" operator="equal">
      <formula>" "</formula>
    </cfRule>
  </conditionalFormatting>
  <conditionalFormatting sqref="AY13">
    <cfRule type="cellIs" dxfId="31412" priority="284" operator="equal">
      <formula>" "</formula>
    </cfRule>
  </conditionalFormatting>
  <conditionalFormatting sqref="AY13">
    <cfRule type="cellIs" dxfId="31411" priority="285" operator="equal">
      <formula>#REF!</formula>
    </cfRule>
  </conditionalFormatting>
  <conditionalFormatting sqref="AY13">
    <cfRule type="cellIs" dxfId="31410" priority="286" operator="greaterThan">
      <formula>#REF!</formula>
    </cfRule>
  </conditionalFormatting>
  <conditionalFormatting sqref="AY13">
    <cfRule type="cellIs" dxfId="31409" priority="281" operator="equal">
      <formula>" "</formula>
    </cfRule>
  </conditionalFormatting>
  <conditionalFormatting sqref="AY13">
    <cfRule type="cellIs" dxfId="31408" priority="282" operator="equal">
      <formula>#REF!</formula>
    </cfRule>
  </conditionalFormatting>
  <conditionalFormatting sqref="AY13">
    <cfRule type="cellIs" dxfId="31407" priority="283" operator="greaterThan">
      <formula>#REF!</formula>
    </cfRule>
  </conditionalFormatting>
  <conditionalFormatting sqref="AX15:AY15">
    <cfRule type="cellIs" dxfId="31406" priority="276" operator="equal">
      <formula>" "</formula>
    </cfRule>
  </conditionalFormatting>
  <conditionalFormatting sqref="AX15">
    <cfRule type="cellIs" dxfId="31405" priority="277" operator="equal">
      <formula>#REF!</formula>
    </cfRule>
  </conditionalFormatting>
  <conditionalFormatting sqref="AY15">
    <cfRule type="cellIs" dxfId="31404" priority="278" operator="equal">
      <formula>#REF!</formula>
    </cfRule>
  </conditionalFormatting>
  <conditionalFormatting sqref="AX15">
    <cfRule type="cellIs" dxfId="31403" priority="279" operator="greaterThan">
      <formula>#REF!</formula>
    </cfRule>
  </conditionalFormatting>
  <conditionalFormatting sqref="AY15">
    <cfRule type="cellIs" dxfId="31402" priority="280" operator="greaterThan">
      <formula>#REF!</formula>
    </cfRule>
  </conditionalFormatting>
  <conditionalFormatting sqref="AX22">
    <cfRule type="cellIs" dxfId="31401" priority="273" operator="equal">
      <formula>" "</formula>
    </cfRule>
  </conditionalFormatting>
  <conditionalFormatting sqref="AX22">
    <cfRule type="cellIs" dxfId="31400" priority="274" operator="equal">
      <formula>#REF!</formula>
    </cfRule>
  </conditionalFormatting>
  <conditionalFormatting sqref="AX22">
    <cfRule type="cellIs" dxfId="31399" priority="275" operator="greaterThan">
      <formula>#REF!</formula>
    </cfRule>
  </conditionalFormatting>
  <conditionalFormatting sqref="AX23">
    <cfRule type="cellIs" dxfId="31398" priority="270" operator="equal">
      <formula>" "</formula>
    </cfRule>
  </conditionalFormatting>
  <conditionalFormatting sqref="AX23">
    <cfRule type="cellIs" dxfId="31397" priority="271" operator="equal">
      <formula>#REF!</formula>
    </cfRule>
  </conditionalFormatting>
  <conditionalFormatting sqref="AX23">
    <cfRule type="cellIs" dxfId="31396" priority="272" operator="greaterThan">
      <formula>#REF!</formula>
    </cfRule>
  </conditionalFormatting>
  <conditionalFormatting sqref="AY23">
    <cfRule type="cellIs" dxfId="31395" priority="267" operator="equal">
      <formula>" "</formula>
    </cfRule>
  </conditionalFormatting>
  <conditionalFormatting sqref="AY23">
    <cfRule type="cellIs" dxfId="31394" priority="268" operator="equal">
      <formula>#REF!</formula>
    </cfRule>
  </conditionalFormatting>
  <conditionalFormatting sqref="AY23">
    <cfRule type="cellIs" dxfId="31393" priority="269" operator="greaterThan">
      <formula>#REF!</formula>
    </cfRule>
  </conditionalFormatting>
  <conditionalFormatting sqref="AY23">
    <cfRule type="cellIs" dxfId="31392" priority="266" operator="equal">
      <formula>" "</formula>
    </cfRule>
  </conditionalFormatting>
  <conditionalFormatting sqref="AY22">
    <cfRule type="cellIs" dxfId="31391" priority="263" operator="equal">
      <formula>" "</formula>
    </cfRule>
  </conditionalFormatting>
  <conditionalFormatting sqref="AY22">
    <cfRule type="cellIs" dxfId="31390" priority="264" operator="equal">
      <formula>#REF!</formula>
    </cfRule>
  </conditionalFormatting>
  <conditionalFormatting sqref="AY22">
    <cfRule type="cellIs" dxfId="31389" priority="265" operator="greaterThan">
      <formula>#REF!</formula>
    </cfRule>
  </conditionalFormatting>
  <conditionalFormatting sqref="AY22">
    <cfRule type="cellIs" dxfId="31388" priority="260" operator="equal">
      <formula>" "</formula>
    </cfRule>
  </conditionalFormatting>
  <conditionalFormatting sqref="AY22">
    <cfRule type="cellIs" dxfId="31387" priority="261" operator="equal">
      <formula>#REF!</formula>
    </cfRule>
  </conditionalFormatting>
  <conditionalFormatting sqref="AY22">
    <cfRule type="cellIs" dxfId="31386" priority="262" operator="greaterThan">
      <formula>#REF!</formula>
    </cfRule>
  </conditionalFormatting>
  <conditionalFormatting sqref="AX24:AY24">
    <cfRule type="cellIs" dxfId="31385" priority="255" operator="equal">
      <formula>" "</formula>
    </cfRule>
  </conditionalFormatting>
  <conditionalFormatting sqref="AX24">
    <cfRule type="cellIs" dxfId="31384" priority="256" operator="equal">
      <formula>#REF!</formula>
    </cfRule>
  </conditionalFormatting>
  <conditionalFormatting sqref="AY24">
    <cfRule type="cellIs" dxfId="31383" priority="257" operator="equal">
      <formula>#REF!</formula>
    </cfRule>
  </conditionalFormatting>
  <conditionalFormatting sqref="AX24">
    <cfRule type="cellIs" dxfId="31382" priority="258" operator="greaterThan">
      <formula>#REF!</formula>
    </cfRule>
  </conditionalFormatting>
  <conditionalFormatting sqref="AY24">
    <cfRule type="cellIs" dxfId="31381" priority="259" operator="greaterThan">
      <formula>#REF!</formula>
    </cfRule>
  </conditionalFormatting>
  <conditionalFormatting sqref="AX31">
    <cfRule type="cellIs" dxfId="31380" priority="252" operator="equal">
      <formula>" "</formula>
    </cfRule>
  </conditionalFormatting>
  <conditionalFormatting sqref="AX31">
    <cfRule type="cellIs" dxfId="31379" priority="253" operator="equal">
      <formula>#REF!</formula>
    </cfRule>
  </conditionalFormatting>
  <conditionalFormatting sqref="AX31">
    <cfRule type="cellIs" dxfId="31378" priority="254" operator="greaterThan">
      <formula>#REF!</formula>
    </cfRule>
  </conditionalFormatting>
  <conditionalFormatting sqref="AX32">
    <cfRule type="cellIs" dxfId="31377" priority="249" operator="equal">
      <formula>" "</formula>
    </cfRule>
  </conditionalFormatting>
  <conditionalFormatting sqref="AX32">
    <cfRule type="cellIs" dxfId="31376" priority="250" operator="equal">
      <formula>#REF!</formula>
    </cfRule>
  </conditionalFormatting>
  <conditionalFormatting sqref="AX32">
    <cfRule type="cellIs" dxfId="31375" priority="251" operator="greaterThan">
      <formula>#REF!</formula>
    </cfRule>
  </conditionalFormatting>
  <conditionalFormatting sqref="AY32">
    <cfRule type="cellIs" dxfId="31374" priority="246" operator="equal">
      <formula>" "</formula>
    </cfRule>
  </conditionalFormatting>
  <conditionalFormatting sqref="AY32">
    <cfRule type="cellIs" dxfId="31373" priority="247" operator="equal">
      <formula>#REF!</formula>
    </cfRule>
  </conditionalFormatting>
  <conditionalFormatting sqref="AY32">
    <cfRule type="cellIs" dxfId="31372" priority="248" operator="greaterThan">
      <formula>#REF!</formula>
    </cfRule>
  </conditionalFormatting>
  <conditionalFormatting sqref="AY32">
    <cfRule type="cellIs" dxfId="31371" priority="245" operator="equal">
      <formula>" "</formula>
    </cfRule>
  </conditionalFormatting>
  <conditionalFormatting sqref="AY31">
    <cfRule type="cellIs" dxfId="31370" priority="242" operator="equal">
      <formula>" "</formula>
    </cfRule>
  </conditionalFormatting>
  <conditionalFormatting sqref="AY31">
    <cfRule type="cellIs" dxfId="31369" priority="243" operator="equal">
      <formula>#REF!</formula>
    </cfRule>
  </conditionalFormatting>
  <conditionalFormatting sqref="AY31">
    <cfRule type="cellIs" dxfId="31368" priority="244" operator="greaterThan">
      <formula>#REF!</formula>
    </cfRule>
  </conditionalFormatting>
  <conditionalFormatting sqref="AY31">
    <cfRule type="cellIs" dxfId="31367" priority="239" operator="equal">
      <formula>" "</formula>
    </cfRule>
  </conditionalFormatting>
  <conditionalFormatting sqref="AY31">
    <cfRule type="cellIs" dxfId="31366" priority="240" operator="equal">
      <formula>#REF!</formula>
    </cfRule>
  </conditionalFormatting>
  <conditionalFormatting sqref="AY31">
    <cfRule type="cellIs" dxfId="31365" priority="241" operator="greaterThan">
      <formula>#REF!</formula>
    </cfRule>
  </conditionalFormatting>
  <conditionalFormatting sqref="AX33:AY33">
    <cfRule type="cellIs" dxfId="31364" priority="234" operator="equal">
      <formula>" "</formula>
    </cfRule>
  </conditionalFormatting>
  <conditionalFormatting sqref="AX33">
    <cfRule type="cellIs" dxfId="31363" priority="235" operator="equal">
      <formula>#REF!</formula>
    </cfRule>
  </conditionalFormatting>
  <conditionalFormatting sqref="AY33">
    <cfRule type="cellIs" dxfId="31362" priority="236" operator="equal">
      <formula>#REF!</formula>
    </cfRule>
  </conditionalFormatting>
  <conditionalFormatting sqref="AX33">
    <cfRule type="cellIs" dxfId="31361" priority="237" operator="greaterThan">
      <formula>#REF!</formula>
    </cfRule>
  </conditionalFormatting>
  <conditionalFormatting sqref="AY33">
    <cfRule type="cellIs" dxfId="31360" priority="238" operator="greaterThan">
      <formula>#REF!</formula>
    </cfRule>
  </conditionalFormatting>
  <conditionalFormatting sqref="AX40">
    <cfRule type="cellIs" dxfId="31359" priority="231" operator="equal">
      <formula>" "</formula>
    </cfRule>
  </conditionalFormatting>
  <conditionalFormatting sqref="AX40">
    <cfRule type="cellIs" dxfId="31358" priority="232" operator="equal">
      <formula>#REF!</formula>
    </cfRule>
  </conditionalFormatting>
  <conditionalFormatting sqref="AX40">
    <cfRule type="cellIs" dxfId="31357" priority="233" operator="greaterThan">
      <formula>#REF!</formula>
    </cfRule>
  </conditionalFormatting>
  <conditionalFormatting sqref="AX41">
    <cfRule type="cellIs" dxfId="31356" priority="228" operator="equal">
      <formula>" "</formula>
    </cfRule>
  </conditionalFormatting>
  <conditionalFormatting sqref="AX41">
    <cfRule type="cellIs" dxfId="31355" priority="229" operator="equal">
      <formula>#REF!</formula>
    </cfRule>
  </conditionalFormatting>
  <conditionalFormatting sqref="AX41">
    <cfRule type="cellIs" dxfId="31354" priority="230" operator="greaterThan">
      <formula>#REF!</formula>
    </cfRule>
  </conditionalFormatting>
  <conditionalFormatting sqref="AY41">
    <cfRule type="cellIs" dxfId="31353" priority="225" operator="equal">
      <formula>" "</formula>
    </cfRule>
  </conditionalFormatting>
  <conditionalFormatting sqref="AY41">
    <cfRule type="cellIs" dxfId="31352" priority="226" operator="equal">
      <formula>#REF!</formula>
    </cfRule>
  </conditionalFormatting>
  <conditionalFormatting sqref="AY41">
    <cfRule type="cellIs" dxfId="31351" priority="227" operator="greaterThan">
      <formula>#REF!</formula>
    </cfRule>
  </conditionalFormatting>
  <conditionalFormatting sqref="AY41">
    <cfRule type="cellIs" dxfId="31350" priority="224" operator="equal">
      <formula>" "</formula>
    </cfRule>
  </conditionalFormatting>
  <conditionalFormatting sqref="AY40">
    <cfRule type="cellIs" dxfId="31349" priority="221" operator="equal">
      <formula>" "</formula>
    </cfRule>
  </conditionalFormatting>
  <conditionalFormatting sqref="AY40">
    <cfRule type="cellIs" dxfId="31348" priority="222" operator="equal">
      <formula>#REF!</formula>
    </cfRule>
  </conditionalFormatting>
  <conditionalFormatting sqref="AY40">
    <cfRule type="cellIs" dxfId="31347" priority="223" operator="greaterThan">
      <formula>#REF!</formula>
    </cfRule>
  </conditionalFormatting>
  <conditionalFormatting sqref="AY40">
    <cfRule type="cellIs" dxfId="31346" priority="218" operator="equal">
      <formula>" "</formula>
    </cfRule>
  </conditionalFormatting>
  <conditionalFormatting sqref="AY40">
    <cfRule type="cellIs" dxfId="31345" priority="219" operator="equal">
      <formula>#REF!</formula>
    </cfRule>
  </conditionalFormatting>
  <conditionalFormatting sqref="AY40">
    <cfRule type="cellIs" dxfId="31344" priority="220" operator="greaterThan">
      <formula>#REF!</formula>
    </cfRule>
  </conditionalFormatting>
  <conditionalFormatting sqref="AX42:AY42">
    <cfRule type="cellIs" dxfId="31343" priority="213" operator="equal">
      <formula>" "</formula>
    </cfRule>
  </conditionalFormatting>
  <conditionalFormatting sqref="AX42">
    <cfRule type="cellIs" dxfId="31342" priority="214" operator="equal">
      <formula>#REF!</formula>
    </cfRule>
  </conditionalFormatting>
  <conditionalFormatting sqref="AY42">
    <cfRule type="cellIs" dxfId="31341" priority="215" operator="equal">
      <formula>#REF!</formula>
    </cfRule>
  </conditionalFormatting>
  <conditionalFormatting sqref="AX42">
    <cfRule type="cellIs" dxfId="31340" priority="216" operator="greaterThan">
      <formula>#REF!</formula>
    </cfRule>
  </conditionalFormatting>
  <conditionalFormatting sqref="AY42">
    <cfRule type="cellIs" dxfId="31339" priority="217" operator="greaterThan">
      <formula>#REF!</formula>
    </cfRule>
  </conditionalFormatting>
  <conditionalFormatting sqref="BG13">
    <cfRule type="cellIs" dxfId="31338" priority="210" operator="equal">
      <formula>" "</formula>
    </cfRule>
  </conditionalFormatting>
  <conditionalFormatting sqref="BG13">
    <cfRule type="cellIs" dxfId="31337" priority="211" operator="equal">
      <formula>#REF!</formula>
    </cfRule>
  </conditionalFormatting>
  <conditionalFormatting sqref="BG13">
    <cfRule type="cellIs" dxfId="31336" priority="212" operator="greaterThan">
      <formula>#REF!</formula>
    </cfRule>
  </conditionalFormatting>
  <conditionalFormatting sqref="BG14">
    <cfRule type="cellIs" dxfId="31335" priority="207" operator="equal">
      <formula>" "</formula>
    </cfRule>
  </conditionalFormatting>
  <conditionalFormatting sqref="BG14">
    <cfRule type="cellIs" dxfId="31334" priority="208" operator="equal">
      <formula>#REF!</formula>
    </cfRule>
  </conditionalFormatting>
  <conditionalFormatting sqref="BG14">
    <cfRule type="cellIs" dxfId="31333" priority="209" operator="greaterThan">
      <formula>#REF!</formula>
    </cfRule>
  </conditionalFormatting>
  <conditionalFormatting sqref="BH14:BI14">
    <cfRule type="cellIs" dxfId="31332" priority="204" operator="equal">
      <formula>" "</formula>
    </cfRule>
  </conditionalFormatting>
  <conditionalFormatting sqref="BH14:BI14">
    <cfRule type="cellIs" dxfId="31331" priority="205" operator="equal">
      <formula>#REF!</formula>
    </cfRule>
  </conditionalFormatting>
  <conditionalFormatting sqref="BH14:BI14">
    <cfRule type="cellIs" dxfId="31330" priority="206" operator="greaterThan">
      <formula>#REF!</formula>
    </cfRule>
  </conditionalFormatting>
  <conditionalFormatting sqref="BH14:BI14">
    <cfRule type="cellIs" dxfId="31329" priority="203" operator="equal">
      <formula>" "</formula>
    </cfRule>
  </conditionalFormatting>
  <conditionalFormatting sqref="BI13">
    <cfRule type="cellIs" dxfId="31328" priority="193" operator="equal">
      <formula>" "</formula>
    </cfRule>
  </conditionalFormatting>
  <conditionalFormatting sqref="BH13">
    <cfRule type="cellIs" dxfId="31327" priority="194" operator="equal">
      <formula>" "</formula>
    </cfRule>
  </conditionalFormatting>
  <conditionalFormatting sqref="BH13">
    <cfRule type="cellIs" dxfId="31326" priority="195" operator="equal">
      <formula>#REF!</formula>
    </cfRule>
  </conditionalFormatting>
  <conditionalFormatting sqref="BI13">
    <cfRule type="cellIs" dxfId="31325" priority="196" operator="equal">
      <formula>#REF!</formula>
    </cfRule>
  </conditionalFormatting>
  <conditionalFormatting sqref="BI13">
    <cfRule type="cellIs" dxfId="31324" priority="197" operator="equal">
      <formula>#REF!</formula>
    </cfRule>
  </conditionalFormatting>
  <conditionalFormatting sqref="BI13">
    <cfRule type="cellIs" dxfId="31323" priority="198" operator="equal">
      <formula>#REF!</formula>
    </cfRule>
  </conditionalFormatting>
  <conditionalFormatting sqref="BH13">
    <cfRule type="cellIs" dxfId="31322" priority="199" operator="greaterThan">
      <formula>#REF!</formula>
    </cfRule>
  </conditionalFormatting>
  <conditionalFormatting sqref="BI13">
    <cfRule type="cellIs" dxfId="31321" priority="200" operator="greaterThan">
      <formula>#REF!</formula>
    </cfRule>
  </conditionalFormatting>
  <conditionalFormatting sqref="BI13">
    <cfRule type="cellIs" dxfId="31320" priority="201" operator="greaterThan">
      <formula>#REF!</formula>
    </cfRule>
  </conditionalFormatting>
  <conditionalFormatting sqref="BI13">
    <cfRule type="cellIs" dxfId="31319" priority="202" operator="greaterThan">
      <formula>#REF!</formula>
    </cfRule>
  </conditionalFormatting>
  <conditionalFormatting sqref="BI13">
    <cfRule type="cellIs" dxfId="31318" priority="190" operator="equal">
      <formula>" "</formula>
    </cfRule>
  </conditionalFormatting>
  <conditionalFormatting sqref="BI13">
    <cfRule type="cellIs" dxfId="31317" priority="191" operator="equal">
      <formula>#REF!</formula>
    </cfRule>
  </conditionalFormatting>
  <conditionalFormatting sqref="BI13">
    <cfRule type="cellIs" dxfId="31316" priority="192" operator="greaterThan">
      <formula>#REF!</formula>
    </cfRule>
  </conditionalFormatting>
  <conditionalFormatting sqref="BH13">
    <cfRule type="cellIs" dxfId="31315" priority="187" operator="equal">
      <formula>" "</formula>
    </cfRule>
  </conditionalFormatting>
  <conditionalFormatting sqref="BH13">
    <cfRule type="cellIs" dxfId="31314" priority="188" operator="equal">
      <formula>#REF!</formula>
    </cfRule>
  </conditionalFormatting>
  <conditionalFormatting sqref="BH13">
    <cfRule type="cellIs" dxfId="31313" priority="189" operator="greaterThan">
      <formula>#REF!</formula>
    </cfRule>
  </conditionalFormatting>
  <conditionalFormatting sqref="BG15:BI15">
    <cfRule type="cellIs" dxfId="31312" priority="180" operator="equal">
      <formula>" "</formula>
    </cfRule>
  </conditionalFormatting>
  <conditionalFormatting sqref="BG15">
    <cfRule type="cellIs" dxfId="31311" priority="181" operator="equal">
      <formula>#REF!</formula>
    </cfRule>
  </conditionalFormatting>
  <conditionalFormatting sqref="BH15">
    <cfRule type="cellIs" dxfId="31310" priority="182" operator="equal">
      <formula>#REF!</formula>
    </cfRule>
  </conditionalFormatting>
  <conditionalFormatting sqref="BI15">
    <cfRule type="cellIs" dxfId="31309" priority="183" operator="equal">
      <formula>#REF!</formula>
    </cfRule>
  </conditionalFormatting>
  <conditionalFormatting sqref="BG15">
    <cfRule type="cellIs" dxfId="31308" priority="184" operator="greaterThan">
      <formula>#REF!</formula>
    </cfRule>
  </conditionalFormatting>
  <conditionalFormatting sqref="BH15">
    <cfRule type="cellIs" dxfId="31307" priority="185" operator="greaterThan">
      <formula>#REF!</formula>
    </cfRule>
  </conditionalFormatting>
  <conditionalFormatting sqref="BI15">
    <cfRule type="cellIs" dxfId="31306" priority="186" operator="greaterThan">
      <formula>#REF!</formula>
    </cfRule>
  </conditionalFormatting>
  <conditionalFormatting sqref="BG22">
    <cfRule type="cellIs" dxfId="31305" priority="177" operator="equal">
      <formula>" "</formula>
    </cfRule>
  </conditionalFormatting>
  <conditionalFormatting sqref="BG22">
    <cfRule type="cellIs" dxfId="31304" priority="178" operator="equal">
      <formula>#REF!</formula>
    </cfRule>
  </conditionalFormatting>
  <conditionalFormatting sqref="BG22">
    <cfRule type="cellIs" dxfId="31303" priority="179" operator="greaterThan">
      <formula>#REF!</formula>
    </cfRule>
  </conditionalFormatting>
  <conditionalFormatting sqref="BG23">
    <cfRule type="cellIs" dxfId="31302" priority="174" operator="equal">
      <formula>" "</formula>
    </cfRule>
  </conditionalFormatting>
  <conditionalFormatting sqref="BG23">
    <cfRule type="cellIs" dxfId="31301" priority="175" operator="equal">
      <formula>#REF!</formula>
    </cfRule>
  </conditionalFormatting>
  <conditionalFormatting sqref="BG23">
    <cfRule type="cellIs" dxfId="31300" priority="176" operator="greaterThan">
      <formula>#REF!</formula>
    </cfRule>
  </conditionalFormatting>
  <conditionalFormatting sqref="BH23:BI23">
    <cfRule type="cellIs" dxfId="31299" priority="171" operator="equal">
      <formula>" "</formula>
    </cfRule>
  </conditionalFormatting>
  <conditionalFormatting sqref="BH23:BI23">
    <cfRule type="cellIs" dxfId="31298" priority="172" operator="equal">
      <formula>#REF!</formula>
    </cfRule>
  </conditionalFormatting>
  <conditionalFormatting sqref="BH23:BI23">
    <cfRule type="cellIs" dxfId="31297" priority="173" operator="greaterThan">
      <formula>#REF!</formula>
    </cfRule>
  </conditionalFormatting>
  <conditionalFormatting sqref="BH23:BI23">
    <cfRule type="cellIs" dxfId="31296" priority="170" operator="equal">
      <formula>" "</formula>
    </cfRule>
  </conditionalFormatting>
  <conditionalFormatting sqref="BI22">
    <cfRule type="cellIs" dxfId="31295" priority="160" operator="equal">
      <formula>" "</formula>
    </cfRule>
  </conditionalFormatting>
  <conditionalFormatting sqref="BH22">
    <cfRule type="cellIs" dxfId="31294" priority="161" operator="equal">
      <formula>" "</formula>
    </cfRule>
  </conditionalFormatting>
  <conditionalFormatting sqref="BH22">
    <cfRule type="cellIs" dxfId="31293" priority="162" operator="equal">
      <formula>#REF!</formula>
    </cfRule>
  </conditionalFormatting>
  <conditionalFormatting sqref="BI22">
    <cfRule type="cellIs" dxfId="31292" priority="163" operator="equal">
      <formula>#REF!</formula>
    </cfRule>
  </conditionalFormatting>
  <conditionalFormatting sqref="BI22">
    <cfRule type="cellIs" dxfId="31291" priority="164" operator="equal">
      <formula>#REF!</formula>
    </cfRule>
  </conditionalFormatting>
  <conditionalFormatting sqref="BI22">
    <cfRule type="cellIs" dxfId="31290" priority="165" operator="equal">
      <formula>#REF!</formula>
    </cfRule>
  </conditionalFormatting>
  <conditionalFormatting sqref="BH22">
    <cfRule type="cellIs" dxfId="31289" priority="166" operator="greaterThan">
      <formula>#REF!</formula>
    </cfRule>
  </conditionalFormatting>
  <conditionalFormatting sqref="BI22">
    <cfRule type="cellIs" dxfId="31288" priority="167" operator="greaterThan">
      <formula>#REF!</formula>
    </cfRule>
  </conditionalFormatting>
  <conditionalFormatting sqref="BI22">
    <cfRule type="cellIs" dxfId="31287" priority="168" operator="greaterThan">
      <formula>#REF!</formula>
    </cfRule>
  </conditionalFormatting>
  <conditionalFormatting sqref="BI22">
    <cfRule type="cellIs" dxfId="31286" priority="169" operator="greaterThan">
      <formula>#REF!</formula>
    </cfRule>
  </conditionalFormatting>
  <conditionalFormatting sqref="BI22">
    <cfRule type="cellIs" dxfId="31285" priority="157" operator="equal">
      <formula>" "</formula>
    </cfRule>
  </conditionalFormatting>
  <conditionalFormatting sqref="BI22">
    <cfRule type="cellIs" dxfId="31284" priority="158" operator="equal">
      <formula>#REF!</formula>
    </cfRule>
  </conditionalFormatting>
  <conditionalFormatting sqref="BI22">
    <cfRule type="cellIs" dxfId="31283" priority="159" operator="greaterThan">
      <formula>#REF!</formula>
    </cfRule>
  </conditionalFormatting>
  <conditionalFormatting sqref="BH22">
    <cfRule type="cellIs" dxfId="31282" priority="154" operator="equal">
      <formula>" "</formula>
    </cfRule>
  </conditionalFormatting>
  <conditionalFormatting sqref="BH22">
    <cfRule type="cellIs" dxfId="31281" priority="155" operator="equal">
      <formula>#REF!</formula>
    </cfRule>
  </conditionalFormatting>
  <conditionalFormatting sqref="BH22">
    <cfRule type="cellIs" dxfId="31280" priority="156" operator="greaterThan">
      <formula>#REF!</formula>
    </cfRule>
  </conditionalFormatting>
  <conditionalFormatting sqref="BG24:BI24">
    <cfRule type="cellIs" dxfId="31279" priority="147" operator="equal">
      <formula>" "</formula>
    </cfRule>
  </conditionalFormatting>
  <conditionalFormatting sqref="BG24">
    <cfRule type="cellIs" dxfId="31278" priority="148" operator="equal">
      <formula>#REF!</formula>
    </cfRule>
  </conditionalFormatting>
  <conditionalFormatting sqref="BH24">
    <cfRule type="cellIs" dxfId="31277" priority="149" operator="equal">
      <formula>#REF!</formula>
    </cfRule>
  </conditionalFormatting>
  <conditionalFormatting sqref="BI24">
    <cfRule type="cellIs" dxfId="31276" priority="150" operator="equal">
      <formula>#REF!</formula>
    </cfRule>
  </conditionalFormatting>
  <conditionalFormatting sqref="BG24">
    <cfRule type="cellIs" dxfId="31275" priority="151" operator="greaterThan">
      <formula>#REF!</formula>
    </cfRule>
  </conditionalFormatting>
  <conditionalFormatting sqref="BH24">
    <cfRule type="cellIs" dxfId="31274" priority="152" operator="greaterThan">
      <formula>#REF!</formula>
    </cfRule>
  </conditionalFormatting>
  <conditionalFormatting sqref="BI24">
    <cfRule type="cellIs" dxfId="31273" priority="153" operator="greaterThan">
      <formula>#REF!</formula>
    </cfRule>
  </conditionalFormatting>
  <conditionalFormatting sqref="BG31">
    <cfRule type="cellIs" dxfId="31272" priority="144" operator="equal">
      <formula>" "</formula>
    </cfRule>
  </conditionalFormatting>
  <conditionalFormatting sqref="BG31">
    <cfRule type="cellIs" dxfId="31271" priority="145" operator="equal">
      <formula>#REF!</formula>
    </cfRule>
  </conditionalFormatting>
  <conditionalFormatting sqref="BG31">
    <cfRule type="cellIs" dxfId="31270" priority="146" operator="greaterThan">
      <formula>#REF!</formula>
    </cfRule>
  </conditionalFormatting>
  <conditionalFormatting sqref="BG32">
    <cfRule type="cellIs" dxfId="31269" priority="141" operator="equal">
      <formula>" "</formula>
    </cfRule>
  </conditionalFormatting>
  <conditionalFormatting sqref="BG32">
    <cfRule type="cellIs" dxfId="31268" priority="142" operator="equal">
      <formula>#REF!</formula>
    </cfRule>
  </conditionalFormatting>
  <conditionalFormatting sqref="BG32">
    <cfRule type="cellIs" dxfId="31267" priority="143" operator="greaterThan">
      <formula>#REF!</formula>
    </cfRule>
  </conditionalFormatting>
  <conditionalFormatting sqref="BH32:BI32">
    <cfRule type="cellIs" dxfId="31266" priority="138" operator="equal">
      <formula>" "</formula>
    </cfRule>
  </conditionalFormatting>
  <conditionalFormatting sqref="BH32:BI32">
    <cfRule type="cellIs" dxfId="31265" priority="139" operator="equal">
      <formula>#REF!</formula>
    </cfRule>
  </conditionalFormatting>
  <conditionalFormatting sqref="BH32:BI32">
    <cfRule type="cellIs" dxfId="31264" priority="140" operator="greaterThan">
      <formula>#REF!</formula>
    </cfRule>
  </conditionalFormatting>
  <conditionalFormatting sqref="BH32:BI32">
    <cfRule type="cellIs" dxfId="31263" priority="137" operator="equal">
      <formula>" "</formula>
    </cfRule>
  </conditionalFormatting>
  <conditionalFormatting sqref="BI31">
    <cfRule type="cellIs" dxfId="31262" priority="127" operator="equal">
      <formula>" "</formula>
    </cfRule>
  </conditionalFormatting>
  <conditionalFormatting sqref="BH31">
    <cfRule type="cellIs" dxfId="31261" priority="128" operator="equal">
      <formula>" "</formula>
    </cfRule>
  </conditionalFormatting>
  <conditionalFormatting sqref="BH31">
    <cfRule type="cellIs" dxfId="31260" priority="129" operator="equal">
      <formula>#REF!</formula>
    </cfRule>
  </conditionalFormatting>
  <conditionalFormatting sqref="BI31">
    <cfRule type="cellIs" dxfId="31259" priority="130" operator="equal">
      <formula>#REF!</formula>
    </cfRule>
  </conditionalFormatting>
  <conditionalFormatting sqref="BI31">
    <cfRule type="cellIs" dxfId="31258" priority="131" operator="equal">
      <formula>#REF!</formula>
    </cfRule>
  </conditionalFormatting>
  <conditionalFormatting sqref="BI31">
    <cfRule type="cellIs" dxfId="31257" priority="132" operator="equal">
      <formula>#REF!</formula>
    </cfRule>
  </conditionalFormatting>
  <conditionalFormatting sqref="BH31">
    <cfRule type="cellIs" dxfId="31256" priority="133" operator="greaterThan">
      <formula>#REF!</formula>
    </cfRule>
  </conditionalFormatting>
  <conditionalFormatting sqref="BI31">
    <cfRule type="cellIs" dxfId="31255" priority="134" operator="greaterThan">
      <formula>#REF!</formula>
    </cfRule>
  </conditionalFormatting>
  <conditionalFormatting sqref="BI31">
    <cfRule type="cellIs" dxfId="31254" priority="135" operator="greaterThan">
      <formula>#REF!</formula>
    </cfRule>
  </conditionalFormatting>
  <conditionalFormatting sqref="BI31">
    <cfRule type="cellIs" dxfId="31253" priority="136" operator="greaterThan">
      <formula>#REF!</formula>
    </cfRule>
  </conditionalFormatting>
  <conditionalFormatting sqref="BI31">
    <cfRule type="cellIs" dxfId="31252" priority="124" operator="equal">
      <formula>" "</formula>
    </cfRule>
  </conditionalFormatting>
  <conditionalFormatting sqref="BI31">
    <cfRule type="cellIs" dxfId="31251" priority="125" operator="equal">
      <formula>#REF!</formula>
    </cfRule>
  </conditionalFormatting>
  <conditionalFormatting sqref="BI31">
    <cfRule type="cellIs" dxfId="31250" priority="126" operator="greaterThan">
      <formula>#REF!</formula>
    </cfRule>
  </conditionalFormatting>
  <conditionalFormatting sqref="BH31">
    <cfRule type="cellIs" dxfId="31249" priority="121" operator="equal">
      <formula>" "</formula>
    </cfRule>
  </conditionalFormatting>
  <conditionalFormatting sqref="BH31">
    <cfRule type="cellIs" dxfId="31248" priority="122" operator="equal">
      <formula>#REF!</formula>
    </cfRule>
  </conditionalFormatting>
  <conditionalFormatting sqref="BH31">
    <cfRule type="cellIs" dxfId="31247" priority="123" operator="greaterThan">
      <formula>#REF!</formula>
    </cfRule>
  </conditionalFormatting>
  <conditionalFormatting sqref="BG33:BI33">
    <cfRule type="cellIs" dxfId="31246" priority="114" operator="equal">
      <formula>" "</formula>
    </cfRule>
  </conditionalFormatting>
  <conditionalFormatting sqref="BG33">
    <cfRule type="cellIs" dxfId="31245" priority="115" operator="equal">
      <formula>#REF!</formula>
    </cfRule>
  </conditionalFormatting>
  <conditionalFormatting sqref="BH33">
    <cfRule type="cellIs" dxfId="31244" priority="116" operator="equal">
      <formula>#REF!</formula>
    </cfRule>
  </conditionalFormatting>
  <conditionalFormatting sqref="BI33">
    <cfRule type="cellIs" dxfId="31243" priority="117" operator="equal">
      <formula>#REF!</formula>
    </cfRule>
  </conditionalFormatting>
  <conditionalFormatting sqref="BG33">
    <cfRule type="cellIs" dxfId="31242" priority="118" operator="greaterThan">
      <formula>#REF!</formula>
    </cfRule>
  </conditionalFormatting>
  <conditionalFormatting sqref="BH33">
    <cfRule type="cellIs" dxfId="31241" priority="119" operator="greaterThan">
      <formula>#REF!</formula>
    </cfRule>
  </conditionalFormatting>
  <conditionalFormatting sqref="BI33">
    <cfRule type="cellIs" dxfId="31240" priority="120" operator="greaterThan">
      <formula>#REF!</formula>
    </cfRule>
  </conditionalFormatting>
  <conditionalFormatting sqref="BG40">
    <cfRule type="cellIs" dxfId="31239" priority="111" operator="equal">
      <formula>" "</formula>
    </cfRule>
  </conditionalFormatting>
  <conditionalFormatting sqref="BG40">
    <cfRule type="cellIs" dxfId="31238" priority="112" operator="equal">
      <formula>#REF!</formula>
    </cfRule>
  </conditionalFormatting>
  <conditionalFormatting sqref="BG40">
    <cfRule type="cellIs" dxfId="31237" priority="113" operator="greaterThan">
      <formula>#REF!</formula>
    </cfRule>
  </conditionalFormatting>
  <conditionalFormatting sqref="BG41">
    <cfRule type="cellIs" dxfId="31236" priority="108" operator="equal">
      <formula>" "</formula>
    </cfRule>
  </conditionalFormatting>
  <conditionalFormatting sqref="BG41">
    <cfRule type="cellIs" dxfId="31235" priority="109" operator="equal">
      <formula>#REF!</formula>
    </cfRule>
  </conditionalFormatting>
  <conditionalFormatting sqref="BG41">
    <cfRule type="cellIs" dxfId="31234" priority="110" operator="greaterThan">
      <formula>#REF!</formula>
    </cfRule>
  </conditionalFormatting>
  <conditionalFormatting sqref="BH41:BI41">
    <cfRule type="cellIs" dxfId="31233" priority="105" operator="equal">
      <formula>" "</formula>
    </cfRule>
  </conditionalFormatting>
  <conditionalFormatting sqref="BH41:BI41">
    <cfRule type="cellIs" dxfId="31232" priority="106" operator="equal">
      <formula>#REF!</formula>
    </cfRule>
  </conditionalFormatting>
  <conditionalFormatting sqref="BH41:BI41">
    <cfRule type="cellIs" dxfId="31231" priority="107" operator="greaterThan">
      <formula>#REF!</formula>
    </cfRule>
  </conditionalFormatting>
  <conditionalFormatting sqref="BH41:BI41">
    <cfRule type="cellIs" dxfId="31230" priority="104" operator="equal">
      <formula>" "</formula>
    </cfRule>
  </conditionalFormatting>
  <conditionalFormatting sqref="BI40">
    <cfRule type="cellIs" dxfId="31229" priority="94" operator="equal">
      <formula>" "</formula>
    </cfRule>
  </conditionalFormatting>
  <conditionalFormatting sqref="BH40">
    <cfRule type="cellIs" dxfId="31228" priority="95" operator="equal">
      <formula>" "</formula>
    </cfRule>
  </conditionalFormatting>
  <conditionalFormatting sqref="BH40">
    <cfRule type="cellIs" dxfId="31227" priority="96" operator="equal">
      <formula>#REF!</formula>
    </cfRule>
  </conditionalFormatting>
  <conditionalFormatting sqref="BI40">
    <cfRule type="cellIs" dxfId="31226" priority="97" operator="equal">
      <formula>#REF!</formula>
    </cfRule>
  </conditionalFormatting>
  <conditionalFormatting sqref="BI40">
    <cfRule type="cellIs" dxfId="31225" priority="98" operator="equal">
      <formula>#REF!</formula>
    </cfRule>
  </conditionalFormatting>
  <conditionalFormatting sqref="BI40">
    <cfRule type="cellIs" dxfId="31224" priority="99" operator="equal">
      <formula>#REF!</formula>
    </cfRule>
  </conditionalFormatting>
  <conditionalFormatting sqref="BH40">
    <cfRule type="cellIs" dxfId="31223" priority="100" operator="greaterThan">
      <formula>#REF!</formula>
    </cfRule>
  </conditionalFormatting>
  <conditionalFormatting sqref="BI40">
    <cfRule type="cellIs" dxfId="31222" priority="101" operator="greaterThan">
      <formula>#REF!</formula>
    </cfRule>
  </conditionalFormatting>
  <conditionalFormatting sqref="BI40">
    <cfRule type="cellIs" dxfId="31221" priority="102" operator="greaterThan">
      <formula>#REF!</formula>
    </cfRule>
  </conditionalFormatting>
  <conditionalFormatting sqref="BI40">
    <cfRule type="cellIs" dxfId="31220" priority="103" operator="greaterThan">
      <formula>#REF!</formula>
    </cfRule>
  </conditionalFormatting>
  <conditionalFormatting sqref="BI40">
    <cfRule type="cellIs" dxfId="31219" priority="91" operator="equal">
      <formula>" "</formula>
    </cfRule>
  </conditionalFormatting>
  <conditionalFormatting sqref="BI40">
    <cfRule type="cellIs" dxfId="31218" priority="92" operator="equal">
      <formula>#REF!</formula>
    </cfRule>
  </conditionalFormatting>
  <conditionalFormatting sqref="BI40">
    <cfRule type="cellIs" dxfId="31217" priority="93" operator="greaterThan">
      <formula>#REF!</formula>
    </cfRule>
  </conditionalFormatting>
  <conditionalFormatting sqref="BH40">
    <cfRule type="cellIs" dxfId="31216" priority="88" operator="equal">
      <formula>" "</formula>
    </cfRule>
  </conditionalFormatting>
  <conditionalFormatting sqref="BH40">
    <cfRule type="cellIs" dxfId="31215" priority="89" operator="equal">
      <formula>#REF!</formula>
    </cfRule>
  </conditionalFormatting>
  <conditionalFormatting sqref="BH40">
    <cfRule type="cellIs" dxfId="31214" priority="90" operator="greaterThan">
      <formula>#REF!</formula>
    </cfRule>
  </conditionalFormatting>
  <conditionalFormatting sqref="BG42:BI42">
    <cfRule type="cellIs" dxfId="31213" priority="81" operator="equal">
      <formula>" "</formula>
    </cfRule>
  </conditionalFormatting>
  <conditionalFormatting sqref="BG42">
    <cfRule type="cellIs" dxfId="31212" priority="82" operator="equal">
      <formula>#REF!</formula>
    </cfRule>
  </conditionalFormatting>
  <conditionalFormatting sqref="BH42">
    <cfRule type="cellIs" dxfId="31211" priority="83" operator="equal">
      <formula>#REF!</formula>
    </cfRule>
  </conditionalFormatting>
  <conditionalFormatting sqref="BI42">
    <cfRule type="cellIs" dxfId="31210" priority="84" operator="equal">
      <formula>#REF!</formula>
    </cfRule>
  </conditionalFormatting>
  <conditionalFormatting sqref="BG42">
    <cfRule type="cellIs" dxfId="31209" priority="85" operator="greaterThan">
      <formula>#REF!</formula>
    </cfRule>
  </conditionalFormatting>
  <conditionalFormatting sqref="BH42">
    <cfRule type="cellIs" dxfId="31208" priority="86" operator="greaterThan">
      <formula>#REF!</formula>
    </cfRule>
  </conditionalFormatting>
  <conditionalFormatting sqref="BI42">
    <cfRule type="cellIs" dxfId="31207" priority="87" operator="greaterThan">
      <formula>#REF!</formula>
    </cfRule>
  </conditionalFormatting>
  <conditionalFormatting sqref="BW14:BW15">
    <cfRule type="cellIs" dxfId="31206" priority="612" operator="equal">
      <formula>#REF!</formula>
    </cfRule>
  </conditionalFormatting>
  <conditionalFormatting sqref="BW14:BW15">
    <cfRule type="cellIs" dxfId="31205" priority="613" operator="greaterThan">
      <formula>#REF!</formula>
    </cfRule>
  </conditionalFormatting>
  <conditionalFormatting sqref="BW41:BW42">
    <cfRule type="cellIs" dxfId="31204" priority="606" operator="equal">
      <formula>#REF!</formula>
    </cfRule>
  </conditionalFormatting>
  <conditionalFormatting sqref="BW41:BW42">
    <cfRule type="cellIs" dxfId="31203" priority="607" operator="greaterThan">
      <formula>#REF!</formula>
    </cfRule>
  </conditionalFormatting>
  <conditionalFormatting sqref="CE5">
    <cfRule type="cellIs" dxfId="31202" priority="561" operator="equal">
      <formula>#REF!</formula>
    </cfRule>
  </conditionalFormatting>
  <conditionalFormatting sqref="CE5">
    <cfRule type="cellIs" dxfId="31201" priority="562" operator="greaterThan">
      <formula>#REF!</formula>
    </cfRule>
  </conditionalFormatting>
  <conditionalFormatting sqref="CE1">
    <cfRule type="cellIs" dxfId="31200" priority="558" operator="equal">
      <formula>#REF!</formula>
    </cfRule>
  </conditionalFormatting>
  <conditionalFormatting sqref="CE1">
    <cfRule type="cellIs" dxfId="31199" priority="559" operator="greaterThan">
      <formula>#REF!</formula>
    </cfRule>
  </conditionalFormatting>
  <conditionalFormatting sqref="CE6">
    <cfRule type="cellIs" dxfId="31198" priority="555" operator="equal">
      <formula>#REF!</formula>
    </cfRule>
  </conditionalFormatting>
  <conditionalFormatting sqref="CE6">
    <cfRule type="cellIs" dxfId="31197" priority="556" operator="greaterThan">
      <formula>#REF!</formula>
    </cfRule>
  </conditionalFormatting>
  <conditionalFormatting sqref="CE2">
    <cfRule type="cellIs" dxfId="31196" priority="552" operator="equal">
      <formula>#REF!</formula>
    </cfRule>
  </conditionalFormatting>
  <conditionalFormatting sqref="CE2">
    <cfRule type="cellIs" dxfId="31195" priority="553" operator="greaterThan">
      <formula>#REF!</formula>
    </cfRule>
  </conditionalFormatting>
  <conditionalFormatting sqref="CE15">
    <cfRule type="cellIs" dxfId="31194" priority="549" operator="equal">
      <formula>#REF!</formula>
    </cfRule>
  </conditionalFormatting>
  <conditionalFormatting sqref="CE15">
    <cfRule type="cellIs" dxfId="31193" priority="550" operator="greaterThan">
      <formula>#REF!</formula>
    </cfRule>
  </conditionalFormatting>
  <conditionalFormatting sqref="CE60:CE76">
    <cfRule type="cellIs" dxfId="31192" priority="546" operator="equal">
      <formula>#REF!</formula>
    </cfRule>
  </conditionalFormatting>
  <conditionalFormatting sqref="CE60:CE76">
    <cfRule type="cellIs" dxfId="31191" priority="547" operator="greaterThan">
      <formula>#REF!</formula>
    </cfRule>
  </conditionalFormatting>
  <conditionalFormatting sqref="CE60">
    <cfRule type="cellIs" dxfId="31190" priority="543" operator="equal">
      <formula>#REF!</formula>
    </cfRule>
  </conditionalFormatting>
  <conditionalFormatting sqref="CE60">
    <cfRule type="cellIs" dxfId="31189" priority="544" operator="greaterThan">
      <formula>#REF!</formula>
    </cfRule>
  </conditionalFormatting>
  <conditionalFormatting sqref="CE23:CE24">
    <cfRule type="cellIs" dxfId="31188" priority="540" operator="equal">
      <formula>#REF!</formula>
    </cfRule>
  </conditionalFormatting>
  <conditionalFormatting sqref="CE23:CE24">
    <cfRule type="cellIs" dxfId="31187" priority="541" operator="greaterThan">
      <formula>#REF!</formula>
    </cfRule>
  </conditionalFormatting>
  <conditionalFormatting sqref="CE77">
    <cfRule type="cellIs" dxfId="31186" priority="537" operator="equal">
      <formula>#REF!</formula>
    </cfRule>
  </conditionalFormatting>
  <conditionalFormatting sqref="CE77">
    <cfRule type="cellIs" dxfId="31185" priority="538" operator="greaterThan">
      <formula>#REF!</formula>
    </cfRule>
  </conditionalFormatting>
  <conditionalFormatting sqref="CE14">
    <cfRule type="cellIs" dxfId="31184" priority="534" operator="equal">
      <formula>#REF!</formula>
    </cfRule>
  </conditionalFormatting>
  <conditionalFormatting sqref="CE14">
    <cfRule type="cellIs" dxfId="31183" priority="535" operator="greaterThan">
      <formula>#REF!</formula>
    </cfRule>
  </conditionalFormatting>
  <conditionalFormatting sqref="CE32:CE33">
    <cfRule type="cellIs" dxfId="31182" priority="531" operator="equal">
      <formula>#REF!</formula>
    </cfRule>
  </conditionalFormatting>
  <conditionalFormatting sqref="CE32:CE33">
    <cfRule type="cellIs" dxfId="31181" priority="532" operator="greaterThan">
      <formula>#REF!</formula>
    </cfRule>
  </conditionalFormatting>
  <conditionalFormatting sqref="CE41:CE42">
    <cfRule type="cellIs" dxfId="31180" priority="528" operator="equal">
      <formula>#REF!</formula>
    </cfRule>
  </conditionalFormatting>
  <conditionalFormatting sqref="CE41:CE42">
    <cfRule type="cellIs" dxfId="31179" priority="529" operator="greaterThan">
      <formula>#REF!</formula>
    </cfRule>
  </conditionalFormatting>
  <conditionalFormatting sqref="BV23:CB24 BV32:CB33">
    <cfRule type="cellIs" dxfId="31178" priority="79" operator="equal">
      <formula>$AZ23</formula>
    </cfRule>
  </conditionalFormatting>
  <conditionalFormatting sqref="BV23:CB24 BV32:CB33">
    <cfRule type="cellIs" dxfId="31177" priority="80" operator="greaterThan">
      <formula>$AZ23</formula>
    </cfRule>
  </conditionalFormatting>
  <conditionalFormatting sqref="BV23:CB24">
    <cfRule type="cellIs" dxfId="31176" priority="78" operator="equal">
      <formula>" "</formula>
    </cfRule>
  </conditionalFormatting>
  <conditionalFormatting sqref="BV32:CB33">
    <cfRule type="cellIs" dxfId="31175" priority="77" operator="equal">
      <formula>" "</formula>
    </cfRule>
  </conditionalFormatting>
  <conditionalFormatting sqref="BD7:BF7">
    <cfRule type="cellIs" dxfId="31174" priority="74" operator="equal">
      <formula>" "</formula>
    </cfRule>
  </conditionalFormatting>
  <conditionalFormatting sqref="BD7:BF7">
    <cfRule type="cellIs" dxfId="31173" priority="75" operator="equal">
      <formula>#REF!</formula>
    </cfRule>
  </conditionalFormatting>
  <conditionalFormatting sqref="BD7:BF7">
    <cfRule type="cellIs" dxfId="31172" priority="76" operator="greaterThan">
      <formula>#REF!</formula>
    </cfRule>
  </conditionalFormatting>
  <conditionalFormatting sqref="BD8:BF12">
    <cfRule type="cellIs" dxfId="31171" priority="71" operator="equal">
      <formula>" "</formula>
    </cfRule>
  </conditionalFormatting>
  <conditionalFormatting sqref="BD8:BF12">
    <cfRule type="cellIs" dxfId="31170" priority="72" operator="equal">
      <formula>#REF!</formula>
    </cfRule>
  </conditionalFormatting>
  <conditionalFormatting sqref="BD8:BF12">
    <cfRule type="cellIs" dxfId="31169" priority="73" operator="greaterThan">
      <formula>#REF!</formula>
    </cfRule>
  </conditionalFormatting>
  <conditionalFormatting sqref="BD16:BF21">
    <cfRule type="cellIs" dxfId="31168" priority="68" operator="equal">
      <formula>" "</formula>
    </cfRule>
  </conditionalFormatting>
  <conditionalFormatting sqref="BD16:BF21">
    <cfRule type="cellIs" dxfId="31167" priority="69" operator="equal">
      <formula>#REF!</formula>
    </cfRule>
  </conditionalFormatting>
  <conditionalFormatting sqref="BD16:BF21">
    <cfRule type="cellIs" dxfId="31166" priority="70" operator="greaterThan">
      <formula>#REF!</formula>
    </cfRule>
  </conditionalFormatting>
  <conditionalFormatting sqref="BD25:BF30">
    <cfRule type="cellIs" dxfId="31165" priority="65" operator="equal">
      <formula>" "</formula>
    </cfRule>
  </conditionalFormatting>
  <conditionalFormatting sqref="BD25:BF30">
    <cfRule type="cellIs" dxfId="31164" priority="66" operator="equal">
      <formula>#REF!</formula>
    </cfRule>
  </conditionalFormatting>
  <conditionalFormatting sqref="BD25:BF30">
    <cfRule type="cellIs" dxfId="31163" priority="67" operator="greaterThan">
      <formula>#REF!</formula>
    </cfRule>
  </conditionalFormatting>
  <conditionalFormatting sqref="BD34:BF39">
    <cfRule type="cellIs" dxfId="31162" priority="62" operator="equal">
      <formula>" "</formula>
    </cfRule>
  </conditionalFormatting>
  <conditionalFormatting sqref="BD34:BF39">
    <cfRule type="cellIs" dxfId="31161" priority="63" operator="equal">
      <formula>#REF!</formula>
    </cfRule>
  </conditionalFormatting>
  <conditionalFormatting sqref="BD34:BF39">
    <cfRule type="cellIs" dxfId="31160" priority="64" operator="greaterThan">
      <formula>#REF!</formula>
    </cfRule>
  </conditionalFormatting>
  <conditionalFormatting sqref="BC7:BC12">
    <cfRule type="cellIs" dxfId="31159" priority="57" operator="equal">
      <formula>" "</formula>
    </cfRule>
  </conditionalFormatting>
  <conditionalFormatting sqref="BC8:BC12">
    <cfRule type="cellIs" dxfId="31158" priority="60" operator="equal">
      <formula>#REF!</formula>
    </cfRule>
  </conditionalFormatting>
  <conditionalFormatting sqref="BC8:BC12">
    <cfRule type="cellIs" dxfId="31157" priority="61" operator="greaterThan">
      <formula>#REF!</formula>
    </cfRule>
  </conditionalFormatting>
  <conditionalFormatting sqref="BC7">
    <cfRule type="cellIs" dxfId="31156" priority="58" operator="equal">
      <formula>#REF!</formula>
    </cfRule>
  </conditionalFormatting>
  <conditionalFormatting sqref="BC7">
    <cfRule type="cellIs" dxfId="31155" priority="59" operator="greaterThan">
      <formula>#REF!</formula>
    </cfRule>
  </conditionalFormatting>
  <conditionalFormatting sqref="BC8:BC12">
    <cfRule type="cellIs" dxfId="31154" priority="55" operator="equal">
      <formula>#REF!</formula>
    </cfRule>
  </conditionalFormatting>
  <conditionalFormatting sqref="BC8:BC12">
    <cfRule type="cellIs" dxfId="31153" priority="56" operator="greaterThan">
      <formula>#REF!</formula>
    </cfRule>
  </conditionalFormatting>
  <conditionalFormatting sqref="BC16:BC21">
    <cfRule type="cellIs" dxfId="31152" priority="52" operator="equal">
      <formula>" "</formula>
    </cfRule>
  </conditionalFormatting>
  <conditionalFormatting sqref="BC16:BC21">
    <cfRule type="cellIs" dxfId="31151" priority="53" operator="equal">
      <formula>#REF!</formula>
    </cfRule>
  </conditionalFormatting>
  <conditionalFormatting sqref="BC16:BC21">
    <cfRule type="cellIs" dxfId="31150" priority="54" operator="greaterThan">
      <formula>#REF!</formula>
    </cfRule>
  </conditionalFormatting>
  <conditionalFormatting sqref="BC25:BC30">
    <cfRule type="cellIs" dxfId="31149" priority="49" operator="equal">
      <formula>" "</formula>
    </cfRule>
  </conditionalFormatting>
  <conditionalFormatting sqref="BC25:BC30">
    <cfRule type="cellIs" dxfId="31148" priority="50" operator="equal">
      <formula>#REF!</formula>
    </cfRule>
  </conditionalFormatting>
  <conditionalFormatting sqref="BC25:BC30">
    <cfRule type="cellIs" dxfId="31147" priority="51" operator="greaterThan">
      <formula>#REF!</formula>
    </cfRule>
  </conditionalFormatting>
  <conditionalFormatting sqref="BC34:BC39">
    <cfRule type="cellIs" dxfId="31146" priority="46" operator="equal">
      <formula>" "</formula>
    </cfRule>
  </conditionalFormatting>
  <conditionalFormatting sqref="BC34:BC39">
    <cfRule type="cellIs" dxfId="31145" priority="47" operator="equal">
      <formula>#REF!</formula>
    </cfRule>
  </conditionalFormatting>
  <conditionalFormatting sqref="BC34:BC39">
    <cfRule type="cellIs" dxfId="31144" priority="48" operator="greaterThan">
      <formula>#REF!</formula>
    </cfRule>
  </conditionalFormatting>
  <conditionalFormatting sqref="BP5:BR5">
    <cfRule type="cellIs" dxfId="31143" priority="43" operator="equal">
      <formula>$AZ5</formula>
    </cfRule>
  </conditionalFormatting>
  <conditionalFormatting sqref="BP5:BR5">
    <cfRule type="cellIs" dxfId="31142" priority="44" operator="greaterThan">
      <formula>$AZ5</formula>
    </cfRule>
  </conditionalFormatting>
  <conditionalFormatting sqref="BP5:BR5">
    <cfRule type="cellIs" dxfId="31141" priority="41" operator="equal">
      <formula>" "</formula>
    </cfRule>
  </conditionalFormatting>
  <conditionalFormatting sqref="BM6:BR6">
    <cfRule type="cellIs" dxfId="31140" priority="38" operator="equal">
      <formula>" "</formula>
    </cfRule>
  </conditionalFormatting>
  <conditionalFormatting sqref="BM6:BR6">
    <cfRule type="cellIs" dxfId="31139" priority="39" operator="equal">
      <formula>$AZ6</formula>
    </cfRule>
  </conditionalFormatting>
  <conditionalFormatting sqref="BM6:BR6">
    <cfRule type="cellIs" dxfId="31138" priority="40" operator="greaterThan">
      <formula>$AZ6</formula>
    </cfRule>
  </conditionalFormatting>
  <conditionalFormatting sqref="BM23:BR24 BM14:BR15">
    <cfRule type="cellIs" dxfId="31137" priority="35" operator="equal">
      <formula>$AZ14</formula>
    </cfRule>
  </conditionalFormatting>
  <conditionalFormatting sqref="BM23:BR24 BM14:BR15">
    <cfRule type="cellIs" dxfId="31136" priority="36" operator="greaterThan">
      <formula>$AZ14</formula>
    </cfRule>
  </conditionalFormatting>
  <conditionalFormatting sqref="BM23:BR24">
    <cfRule type="cellIs" dxfId="31135" priority="34" operator="equal">
      <formula>" "</formula>
    </cfRule>
  </conditionalFormatting>
  <conditionalFormatting sqref="BM14:BR15">
    <cfRule type="cellIs" dxfId="31134" priority="33" operator="equal">
      <formula>" "</formula>
    </cfRule>
  </conditionalFormatting>
  <conditionalFormatting sqref="BM32:BR33">
    <cfRule type="cellIs" dxfId="31133" priority="31" operator="equal">
      <formula>$AZ32</formula>
    </cfRule>
  </conditionalFormatting>
  <conditionalFormatting sqref="BM32:BR33">
    <cfRule type="cellIs" dxfId="31132" priority="32" operator="greaterThan">
      <formula>$AZ32</formula>
    </cfRule>
  </conditionalFormatting>
  <conditionalFormatting sqref="BM32:BR33">
    <cfRule type="cellIs" dxfId="31131" priority="30" operator="equal">
      <formula>" "</formula>
    </cfRule>
  </conditionalFormatting>
  <conditionalFormatting sqref="BM41:BR42">
    <cfRule type="cellIs" dxfId="31130" priority="28" operator="equal">
      <formula>$AZ41</formula>
    </cfRule>
  </conditionalFormatting>
  <conditionalFormatting sqref="BM41:BR42">
    <cfRule type="cellIs" dxfId="31129" priority="29" operator="greaterThan">
      <formula>$AZ41</formula>
    </cfRule>
  </conditionalFormatting>
  <conditionalFormatting sqref="BM41:BR42">
    <cfRule type="cellIs" dxfId="31128" priority="27" operator="equal">
      <formula>" "</formula>
    </cfRule>
  </conditionalFormatting>
  <conditionalFormatting sqref="AZ1:BI1 BL1">
    <cfRule type="cellIs" dxfId="31127" priority="18" operator="equal">
      <formula>" "</formula>
    </cfRule>
  </conditionalFormatting>
  <conditionalFormatting sqref="AV1:AY1 T1:V1 BK1:BL1">
    <cfRule type="cellIs" dxfId="31126" priority="19" operator="equal">
      <formula>$AZ1</formula>
    </cfRule>
  </conditionalFormatting>
  <conditionalFormatting sqref="AV1:AY1 T1:V1 BK1:BL1">
    <cfRule type="cellIs" dxfId="31125" priority="20" operator="greaterThan">
      <formula>$AZ1</formula>
    </cfRule>
  </conditionalFormatting>
  <conditionalFormatting sqref="AV1:AY1 BK1">
    <cfRule type="cellIs" dxfId="31124" priority="17" operator="equal">
      <formula>" "</formula>
    </cfRule>
  </conditionalFormatting>
  <conditionalFormatting sqref="T1">
    <cfRule type="cellIs" dxfId="31123" priority="16" operator="equal">
      <formula>" "</formula>
    </cfRule>
  </conditionalFormatting>
  <conditionalFormatting sqref="U1:V1">
    <cfRule type="cellIs" dxfId="31122" priority="15" operator="equal">
      <formula>" "</formula>
    </cfRule>
  </conditionalFormatting>
  <conditionalFormatting sqref="AZ1:BI1">
    <cfRule type="cellIs" dxfId="31121" priority="13" operator="equal">
      <formula>#REF!</formula>
    </cfRule>
  </conditionalFormatting>
  <conditionalFormatting sqref="AZ1:BI1">
    <cfRule type="cellIs" dxfId="31120" priority="14" operator="greaterThan">
      <formula>#REF!</formula>
    </cfRule>
  </conditionalFormatting>
  <conditionalFormatting sqref="BM1">
    <cfRule type="cellIs" dxfId="31119" priority="9" operator="equal">
      <formula>" "</formula>
    </cfRule>
  </conditionalFormatting>
  <conditionalFormatting sqref="BM1:BR1">
    <cfRule type="cellIs" dxfId="31118" priority="10" operator="equal">
      <formula>$AZ1</formula>
    </cfRule>
  </conditionalFormatting>
  <conditionalFormatting sqref="BM1:BR1">
    <cfRule type="cellIs" dxfId="31117" priority="11" operator="greaterThan">
      <formula>$AZ1</formula>
    </cfRule>
  </conditionalFormatting>
  <conditionalFormatting sqref="BM1:BR1">
    <cfRule type="cellIs" dxfId="31116" priority="8" operator="equal">
      <formula>" "</formula>
    </cfRule>
  </conditionalFormatting>
  <conditionalFormatting sqref="BM1">
    <cfRule type="cellIs" dxfId="31115" priority="7" operator="greaterThan">
      <formula>#REF!</formula>
    </cfRule>
  </conditionalFormatting>
  <conditionalFormatting sqref="BM1">
    <cfRule type="cellIs" dxfId="31114" priority="12" operator="equal">
      <formula>#REF!</formula>
    </cfRule>
  </conditionalFormatting>
  <conditionalFormatting sqref="C1">
    <cfRule type="cellIs" dxfId="31113" priority="6" operator="equal">
      <formula>" "</formula>
    </cfRule>
  </conditionalFormatting>
  <conditionalFormatting sqref="C1">
    <cfRule type="cellIs" dxfId="31112" priority="5" operator="equal">
      <formula>#REF!</formula>
    </cfRule>
  </conditionalFormatting>
  <conditionalFormatting sqref="C1">
    <cfRule type="cellIs" dxfId="31111" priority="4" operator="greaterThan">
      <formula>#REF!</formula>
    </cfRule>
  </conditionalFormatting>
  <conditionalFormatting sqref="W1">
    <cfRule type="cellIs" dxfId="31110" priority="3" operator="equal">
      <formula>" "</formula>
    </cfRule>
  </conditionalFormatting>
  <conditionalFormatting sqref="W1">
    <cfRule type="cellIs" dxfId="31109" priority="2" operator="equal">
      <formula>#REF!</formula>
    </cfRule>
  </conditionalFormatting>
  <conditionalFormatting sqref="W1">
    <cfRule type="cellIs" dxfId="31108" priority="1" operator="greaterThan">
      <formula>#REF!</formula>
    </cfRule>
  </conditionalFormatting>
  <dataValidations count="3">
    <dataValidation type="list" allowBlank="1" sqref="BV50:CE50 C50:S50 W50:AU50 BM50:BR50" xr:uid="{6FAF89ED-82E2-4A22-B694-7383DC0DB51C}">
      <formula1>"-,Ɣ COMPLETO"</formula1>
      <formula2>0</formula2>
    </dataValidation>
    <dataValidation type="list" allowBlank="1" showErrorMessage="1" errorTitle="Valore errato" error="Inserisci un valore corretto" sqref="CC39:CE39 C16:S21 CC30:CE30 W16:AU21 BV7:CB12 CD16 W34:AU39 C25:S30 CE16:CE17 W43:AU48 CC16:CC17 W25:AU30 BV43:CB48 C7:S12 C43:S48 C34:S39 CC7:CE7 CC48:CE48 W7:AU12 BV16:CB21 BV34:CB39 BV25:CB30 BM7:BR12 BM16:BR21 BM25:BR30 BM34:BR39 BM43:BR48" xr:uid="{2396149E-59EF-4828-A30F-66FB5BF2D605}">
      <formula1>"CHIUSURA,FESTIVITÁ,Aspettativa,Ex-accordo,Ferie,Ridotto Ex-Acc,Ridotto Ferie,Ridotto Maternità,Malattia,Esame,Altro"</formula1>
      <formula2>0</formula2>
    </dataValidation>
    <dataValidation type="list" allowBlank="1" showErrorMessage="1" errorTitle="Valore errato" error="Inserisci un valore corretto" sqref="CC8:CE12 CE18:CE21 CD17:CD21 CC18:CC21 CC43:CE47 CC25:CE29 CC34:CE38" xr:uid="{C288F577-269A-478A-867A-D417AD07BF3B}">
      <formula1>"Aspettativa,Ex-accordo,Ferie,Ridotto Ex-Acc,Ridotto Ferie,Ridotto Maternità,Malattia,Esame,Altro"</formula1>
      <formula2>0</formula2>
    </dataValidation>
  </dataValidations>
  <pageMargins left="0.23622047244094491" right="0.23622047244094491" top="0.74803149606299213" bottom="0.74803149606299213" header="0.51181102362204722" footer="0.51181102362204722"/>
  <pageSetup paperSize="9" scale="75" firstPageNumber="0"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A8216-A34F-46D4-AD5B-3983BE9BC143}">
  <sheetPr codeName="Foglio12">
    <tabColor rgb="FFE2EFDA"/>
  </sheetPr>
  <dimension ref="A1:CG96"/>
  <sheetViews>
    <sheetView showGridLines="0" zoomScale="80" zoomScaleNormal="80" workbookViewId="0">
      <pane xSplit="2" ySplit="4" topLeftCell="C5" activePane="bottomRight" state="frozen"/>
      <selection pane="topRight" activeCell="G1" sqref="G1"/>
      <selection pane="bottomLeft" activeCell="A5" sqref="A5"/>
      <selection pane="bottomRight" activeCell="A23" sqref="A23"/>
    </sheetView>
  </sheetViews>
  <sheetFormatPr defaultColWidth="9.109375" defaultRowHeight="13.2" x14ac:dyDescent="0.25"/>
  <cols>
    <col min="1" max="1" width="3.6640625" customWidth="1"/>
    <col min="2" max="2" width="12.6640625" customWidth="1"/>
    <col min="3" max="11" width="11.88671875" customWidth="1"/>
    <col min="12" max="19" width="11.88671875" hidden="1" customWidth="1"/>
    <col min="20" max="20" width="2.33203125" customWidth="1"/>
    <col min="21" max="21" width="3.88671875" customWidth="1"/>
    <col min="22" max="22" width="7.6640625" bestFit="1" customWidth="1"/>
    <col min="23" max="33" width="11.88671875" style="195" customWidth="1"/>
    <col min="34" max="35" width="11.88671875" style="195" hidden="1" customWidth="1"/>
    <col min="36" max="45" width="11.88671875" style="195" customWidth="1"/>
    <col min="46" max="47" width="11.88671875" style="195" hidden="1" customWidth="1"/>
    <col min="48" max="51" width="3.44140625" customWidth="1"/>
    <col min="52" max="52" width="3.88671875" customWidth="1"/>
    <col min="53" max="53" width="3.109375" customWidth="1"/>
    <col min="54" max="54" width="7.44140625" customWidth="1"/>
    <col min="55" max="55" width="7.77734375" customWidth="1"/>
    <col min="56" max="56" width="1.77734375" bestFit="1" customWidth="1"/>
    <col min="57" max="58" width="1.88671875" bestFit="1" customWidth="1"/>
    <col min="59" max="61" width="3.44140625" customWidth="1"/>
    <col min="62" max="62" width="6.33203125" customWidth="1"/>
    <col min="63" max="63" width="35.44140625" style="11" customWidth="1"/>
    <col min="64" max="64" width="3.33203125" customWidth="1"/>
    <col min="65" max="66" width="11.88671875" customWidth="1"/>
    <col min="67" max="70" width="11.88671875" hidden="1" customWidth="1"/>
    <col min="71" max="71" width="3.33203125" customWidth="1"/>
    <col min="72" max="72" width="4.109375" customWidth="1"/>
    <col min="73" max="73" width="7.6640625" bestFit="1" customWidth="1"/>
    <col min="74" max="80" width="11.88671875" customWidth="1"/>
    <col min="81" max="83" width="11.88671875" hidden="1" customWidth="1"/>
    <col min="84" max="84" width="53.109375" customWidth="1"/>
    <col min="85" max="85" width="9.109375" style="194" customWidth="1"/>
    <col min="86" max="86" width="9.109375" customWidth="1"/>
  </cols>
  <sheetData>
    <row r="1" spans="1:85" ht="13.2" customHeight="1" x14ac:dyDescent="0.25">
      <c r="A1" s="194"/>
      <c r="B1" s="194"/>
      <c r="C1" s="374" t="str">
        <f>UPPER(SUBSTITUTE(Regole!$A$98," ","   "))</f>
        <v>T   E   A   M            1</v>
      </c>
      <c r="D1" s="374"/>
      <c r="E1" s="374"/>
      <c r="F1" s="374"/>
      <c r="G1" s="374"/>
      <c r="H1" s="374"/>
      <c r="I1" s="374"/>
      <c r="J1" s="374"/>
      <c r="K1" s="374"/>
      <c r="L1" s="374"/>
      <c r="M1" s="374"/>
      <c r="N1" s="374"/>
      <c r="O1" s="374"/>
      <c r="P1" s="374"/>
      <c r="Q1" s="374"/>
      <c r="R1" s="374"/>
      <c r="S1" s="374"/>
      <c r="T1" s="194"/>
      <c r="U1" s="194"/>
      <c r="V1" s="194"/>
      <c r="W1" s="375" t="str">
        <f>UPPER(SUBSTITUTE(Regole!$C$98," ","   "))</f>
        <v>T   E   A   M               2</v>
      </c>
      <c r="X1" s="375"/>
      <c r="Y1" s="375"/>
      <c r="Z1" s="375"/>
      <c r="AA1" s="375"/>
      <c r="AB1" s="375"/>
      <c r="AC1" s="375"/>
      <c r="AD1" s="375"/>
      <c r="AE1" s="375"/>
      <c r="AF1" s="375"/>
      <c r="AG1" s="375"/>
      <c r="AH1" s="375"/>
      <c r="AI1" s="375"/>
      <c r="AJ1" s="376" t="str">
        <f>UPPER(SUBSTITUTE(Regole!$F$98," ","   "))</f>
        <v>T   E   A   M               3</v>
      </c>
      <c r="AK1" s="376"/>
      <c r="AL1" s="376"/>
      <c r="AM1" s="376"/>
      <c r="AN1" s="376"/>
      <c r="AO1" s="376"/>
      <c r="AP1" s="376"/>
      <c r="AQ1" s="376"/>
      <c r="AR1" s="376"/>
      <c r="AS1" s="376"/>
      <c r="AT1" s="376"/>
      <c r="AU1" s="376"/>
      <c r="AV1" s="194"/>
      <c r="AW1" s="194"/>
      <c r="AX1" s="194"/>
      <c r="AY1" s="194"/>
      <c r="AZ1" s="194"/>
      <c r="BA1" s="194"/>
      <c r="BB1" s="194"/>
      <c r="BC1" s="194"/>
      <c r="BD1" s="194"/>
      <c r="BE1" s="194"/>
      <c r="BF1" s="194"/>
      <c r="BG1" s="194"/>
      <c r="BH1" s="194"/>
      <c r="BI1" s="194"/>
      <c r="BJ1" s="138"/>
      <c r="BK1" s="194"/>
      <c r="BL1" s="194"/>
      <c r="BM1" s="340" t="str">
        <f>Regole!$A$113</f>
        <v>1° Liv. - Outbound</v>
      </c>
      <c r="BN1" s="340"/>
      <c r="BO1" s="340"/>
      <c r="BP1" s="340"/>
      <c r="BQ1" s="340"/>
      <c r="BR1" s="340"/>
      <c r="BS1" s="194"/>
      <c r="BT1" s="194"/>
      <c r="BU1" s="194"/>
      <c r="BV1" s="194"/>
      <c r="BW1" s="194"/>
      <c r="BX1" s="194"/>
      <c r="BY1" s="194"/>
      <c r="BZ1" s="194"/>
      <c r="CA1" s="194"/>
      <c r="CB1" s="194"/>
      <c r="CC1" s="194"/>
      <c r="CD1" s="194"/>
      <c r="CE1" s="194"/>
      <c r="CF1" s="194"/>
      <c r="CG1"/>
    </row>
    <row r="2" spans="1:85" ht="11.25" customHeight="1" x14ac:dyDescent="0.25">
      <c r="A2" s="194"/>
      <c r="B2" s="194"/>
      <c r="C2" s="200">
        <v>1</v>
      </c>
      <c r="D2" s="200">
        <f>IF(D3&lt;&gt;"",C2+1,0)</f>
        <v>2</v>
      </c>
      <c r="E2" s="200">
        <f t="shared" ref="E2:S2" si="0">IF(E3&lt;&gt;"",D2+1,0)</f>
        <v>3</v>
      </c>
      <c r="F2" s="200">
        <f t="shared" si="0"/>
        <v>4</v>
      </c>
      <c r="G2" s="200">
        <f t="shared" si="0"/>
        <v>5</v>
      </c>
      <c r="H2" s="200">
        <f t="shared" si="0"/>
        <v>6</v>
      </c>
      <c r="I2" s="200">
        <f t="shared" si="0"/>
        <v>7</v>
      </c>
      <c r="J2" s="200">
        <f t="shared" si="0"/>
        <v>8</v>
      </c>
      <c r="K2" s="200">
        <f t="shared" si="0"/>
        <v>9</v>
      </c>
      <c r="L2" s="200">
        <f t="shared" si="0"/>
        <v>0</v>
      </c>
      <c r="M2" s="200">
        <f t="shared" si="0"/>
        <v>0</v>
      </c>
      <c r="N2" s="6">
        <f t="shared" si="0"/>
        <v>0</v>
      </c>
      <c r="O2" s="6">
        <f t="shared" si="0"/>
        <v>0</v>
      </c>
      <c r="P2" s="6">
        <f t="shared" si="0"/>
        <v>1</v>
      </c>
      <c r="Q2" s="6">
        <f t="shared" si="0"/>
        <v>2</v>
      </c>
      <c r="R2" s="6">
        <f t="shared" si="0"/>
        <v>3</v>
      </c>
      <c r="S2" s="6">
        <f t="shared" si="0"/>
        <v>0</v>
      </c>
      <c r="U2" s="194"/>
      <c r="V2" s="194"/>
      <c r="W2" s="199">
        <v>1</v>
      </c>
      <c r="X2" s="199">
        <f>IF(X3&lt;&gt;"",W2+1,0)</f>
        <v>2</v>
      </c>
      <c r="Y2" s="199">
        <f t="shared" ref="Y2:AU2" si="1">IF(Y3&lt;&gt;"",X2+1,0)</f>
        <v>3</v>
      </c>
      <c r="Z2" s="199">
        <f t="shared" si="1"/>
        <v>4</v>
      </c>
      <c r="AA2" s="199">
        <f t="shared" si="1"/>
        <v>5</v>
      </c>
      <c r="AB2" s="199">
        <f t="shared" si="1"/>
        <v>6</v>
      </c>
      <c r="AC2" s="199">
        <f t="shared" si="1"/>
        <v>7</v>
      </c>
      <c r="AD2" s="199">
        <f t="shared" si="1"/>
        <v>8</v>
      </c>
      <c r="AE2" s="199">
        <f t="shared" si="1"/>
        <v>9</v>
      </c>
      <c r="AF2" s="199">
        <f t="shared" si="1"/>
        <v>10</v>
      </c>
      <c r="AG2" s="199">
        <f t="shared" si="1"/>
        <v>11</v>
      </c>
      <c r="AH2" s="6">
        <f t="shared" si="1"/>
        <v>0</v>
      </c>
      <c r="AI2" s="6">
        <f t="shared" si="1"/>
        <v>0</v>
      </c>
      <c r="AJ2" s="198">
        <f t="shared" si="1"/>
        <v>1</v>
      </c>
      <c r="AK2" s="198">
        <f t="shared" si="1"/>
        <v>2</v>
      </c>
      <c r="AL2" s="198">
        <f t="shared" si="1"/>
        <v>3</v>
      </c>
      <c r="AM2" s="198">
        <f t="shared" si="1"/>
        <v>4</v>
      </c>
      <c r="AN2" s="198">
        <f t="shared" si="1"/>
        <v>5</v>
      </c>
      <c r="AO2" s="198">
        <f t="shared" si="1"/>
        <v>6</v>
      </c>
      <c r="AP2" s="198">
        <f t="shared" si="1"/>
        <v>7</v>
      </c>
      <c r="AQ2" s="198">
        <f t="shared" si="1"/>
        <v>8</v>
      </c>
      <c r="AR2" s="198">
        <f t="shared" si="1"/>
        <v>9</v>
      </c>
      <c r="AS2" s="198">
        <f t="shared" si="1"/>
        <v>10</v>
      </c>
      <c r="AT2" s="6">
        <f t="shared" si="1"/>
        <v>0</v>
      </c>
      <c r="AU2" s="6">
        <f t="shared" si="1"/>
        <v>0</v>
      </c>
      <c r="AV2" s="194"/>
      <c r="AW2" s="262" t="s">
        <v>267</v>
      </c>
      <c r="AX2" s="262"/>
      <c r="AY2" s="262"/>
      <c r="AZ2" s="262"/>
      <c r="BA2" s="262"/>
      <c r="BB2" s="262"/>
      <c r="BC2" s="262"/>
      <c r="BD2" s="262"/>
      <c r="BE2" s="262"/>
      <c r="BF2" s="262"/>
      <c r="BG2" s="262"/>
      <c r="BH2" s="262"/>
      <c r="BI2" s="263"/>
      <c r="BJ2" s="193">
        <f>Regole!H13</f>
        <v>30</v>
      </c>
      <c r="BK2" s="194"/>
      <c r="BL2" s="194"/>
      <c r="BM2" s="200">
        <f>IF(BM3&lt;&gt;"",BL2+1,0)</f>
        <v>1</v>
      </c>
      <c r="BN2" s="200">
        <f>IF(BN3&lt;&gt;"",BM2+1,0)</f>
        <v>2</v>
      </c>
      <c r="BO2" s="199">
        <f>IF(BO3&lt;&gt;"",BM2+1,0)</f>
        <v>0</v>
      </c>
      <c r="BP2" s="199">
        <f>IF(BP3&lt;&gt;"",BN2+1,0)</f>
        <v>0</v>
      </c>
      <c r="BQ2" s="198">
        <f>IF(BQ3&lt;&gt;"",BO2+1,0)</f>
        <v>0</v>
      </c>
      <c r="BR2" s="198">
        <f>IF(BR3&lt;&gt;"",BP2+1,0)</f>
        <v>0</v>
      </c>
      <c r="BS2" s="194"/>
      <c r="BT2" s="194"/>
      <c r="BU2" s="194"/>
      <c r="BX2" s="194"/>
      <c r="BY2" s="194"/>
      <c r="CA2" s="194"/>
      <c r="CB2" s="194"/>
      <c r="CC2" s="194"/>
      <c r="CD2" s="194"/>
      <c r="CE2" s="194"/>
      <c r="CG2"/>
    </row>
    <row r="3" spans="1:85" ht="11.25" customHeight="1" x14ac:dyDescent="0.25">
      <c r="A3" s="194"/>
      <c r="B3" s="194"/>
      <c r="C3" s="338" t="str">
        <f>Regole!B100</f>
        <v>Operatore1</v>
      </c>
      <c r="D3" s="338" t="str">
        <f>IF(Regole!$B101&lt;&gt;0,Regole!$B101,"")</f>
        <v>Operatore2</v>
      </c>
      <c r="E3" s="338" t="str">
        <f>IF(Regole!$B102&lt;&gt;0,Regole!$B102,"")</f>
        <v>Operatore3</v>
      </c>
      <c r="F3" s="338" t="str">
        <f>IF(Regole!$B103&lt;&gt;0,Regole!$B103,"")</f>
        <v>Operatore4</v>
      </c>
      <c r="G3" s="338" t="str">
        <f>IF(Regole!$B104&lt;&gt;0,Regole!$B104,"")</f>
        <v>Operatore5</v>
      </c>
      <c r="H3" s="338" t="str">
        <f>IF(Regole!$B105&lt;&gt;0,Regole!$B105,"")</f>
        <v>Operatore6</v>
      </c>
      <c r="I3" s="338" t="str">
        <f>IF(Regole!$B106&lt;&gt;0,Regole!$B106,"")</f>
        <v>Operatore7</v>
      </c>
      <c r="J3" s="338" t="str">
        <f>IF(Regole!$B107&lt;&gt;0,Regole!$B107,"")</f>
        <v>Operatore8</v>
      </c>
      <c r="K3" s="338" t="str">
        <f>IF(Regole!$B108&lt;&gt;0,Regole!$B108,"")</f>
        <v>Operatore9</v>
      </c>
      <c r="L3" s="338" t="str">
        <f>IF(Regole!$B109&lt;&gt;0,Regole!$B109,"")</f>
        <v/>
      </c>
      <c r="M3" s="338" t="str">
        <f>IF(Regole!$B110&lt;&gt;0,Regole!$B110,"")</f>
        <v/>
      </c>
      <c r="N3" s="335" t="str">
        <f>IF(Regole!$B111&lt;&gt;0,Regole!$B111,"")</f>
        <v/>
      </c>
      <c r="O3" s="335" t="str">
        <f>IF(Regole!$B112&lt;&gt;0,Regole!$B112,"")</f>
        <v/>
      </c>
      <c r="P3" s="335" t="str">
        <f>IF(Regole!$A113&lt;&gt;0,Regole!$A113,"")</f>
        <v>1° Liv. - Outbound</v>
      </c>
      <c r="Q3" s="335" t="str">
        <f>IF(Regole!$B114&lt;&gt;0,Regole!$B114,"")</f>
        <v>Operatore35</v>
      </c>
      <c r="R3" s="335" t="str">
        <f>IF(Regole!$B115&lt;&gt;0,Regole!$B115,"")</f>
        <v>Operatore36</v>
      </c>
      <c r="S3" s="335" t="str">
        <f>IF(Regole!$B116&lt;&gt;0,Regole!$B116,"")</f>
        <v/>
      </c>
      <c r="T3" s="149"/>
      <c r="U3" s="194"/>
      <c r="V3" s="194"/>
      <c r="W3" s="320" t="str">
        <f>IF(Regole!$C100&lt;&gt;0,Regole!$C100,"")</f>
        <v>Operatore10</v>
      </c>
      <c r="X3" s="320" t="str">
        <f>IF(Regole!$C101&lt;&gt;0,Regole!$C101,"")</f>
        <v>Operatore11</v>
      </c>
      <c r="Y3" s="320" t="str">
        <f>IF(Regole!$C102&lt;&gt;0,Regole!$C102,"")</f>
        <v>Operatore12</v>
      </c>
      <c r="Z3" s="320" t="str">
        <f>IF(Regole!$C103&lt;&gt;0,Regole!$C103,"")</f>
        <v>Operatore13</v>
      </c>
      <c r="AA3" s="320" t="str">
        <f>IF(Regole!$C104&lt;&gt;0,Regole!$C104,"")</f>
        <v>Operatore14</v>
      </c>
      <c r="AB3" s="320" t="str">
        <f>IF(Regole!$F105&lt;&gt;0,Regole!$F105,"")</f>
        <v>Operatore26</v>
      </c>
      <c r="AC3" s="320" t="str">
        <f>IF(Regole!$C106&lt;&gt;0,Regole!$C106,"")</f>
        <v>Operatore16</v>
      </c>
      <c r="AD3" s="320" t="str">
        <f>IF(Regole!C107&lt;&gt;0,Regole!C107,"")</f>
        <v>Operatore17</v>
      </c>
      <c r="AE3" s="320" t="str">
        <f>IF(Regole!$C108&lt;&gt;0,Regole!$C108,"")</f>
        <v>Operatore18</v>
      </c>
      <c r="AF3" s="320" t="str">
        <f>IF(Regole!$C109&lt;&gt;0,Regole!$C109,"")</f>
        <v>Operatore19</v>
      </c>
      <c r="AG3" s="320" t="str">
        <f>IF(Regole!$C110&lt;&gt;0,Regole!$C110,"")</f>
        <v>Operatore20</v>
      </c>
      <c r="AH3" s="337" t="str">
        <f>IF(Regole!$C111&lt;&gt;0,Regole!$C111,"")</f>
        <v/>
      </c>
      <c r="AI3" s="337" t="str">
        <f>IF(Regole!$C112&lt;&gt;0,Regole!$C112,"")</f>
        <v/>
      </c>
      <c r="AJ3" s="319" t="str">
        <f>IF(Regole!F100&lt;&gt;0,Regole!F100,"")</f>
        <v>Operatore21</v>
      </c>
      <c r="AK3" s="319" t="str">
        <f>IF(Regole!$F101&lt;&gt;0,Regole!$F101,"")</f>
        <v>Operatore22</v>
      </c>
      <c r="AL3" s="319" t="str">
        <f>IF(Regole!$F102&lt;&gt;0,Regole!$F102,"")</f>
        <v>Operatore23</v>
      </c>
      <c r="AM3" s="319" t="str">
        <f>IF(Regole!$F103&lt;&gt;0,Regole!$F103,"")</f>
        <v>Operatore24</v>
      </c>
      <c r="AN3" s="319" t="str">
        <f>IF(Regole!$F104&lt;&gt;0,Regole!$F104,"")</f>
        <v>Operatore25</v>
      </c>
      <c r="AO3" s="319" t="str">
        <f>IF(Regole!$F105&lt;&gt;0,Regole!$F105,"")</f>
        <v>Operatore26</v>
      </c>
      <c r="AP3" s="319" t="str">
        <f>IF(Regole!$F106&lt;&gt;0,Regole!$F106,"")</f>
        <v>Operatore27</v>
      </c>
      <c r="AQ3" s="319" t="str">
        <f>IF(Regole!$F107&lt;&gt;0,Regole!$F107,"")</f>
        <v>Operatore28</v>
      </c>
      <c r="AR3" s="319" t="str">
        <f>IF(Regole!$F108&lt;&gt;0,Regole!$F108,"")</f>
        <v>Operatore29</v>
      </c>
      <c r="AS3" s="319" t="str">
        <f>IF(Regole!$F109&lt;&gt;0,Regole!$F109,"")</f>
        <v>Operatore30</v>
      </c>
      <c r="AT3" s="334" t="str">
        <f>IF(Regole!$F110&lt;&gt;0,Regole!$F110,"")</f>
        <v/>
      </c>
      <c r="AU3" s="334" t="str">
        <f>IF(Regole!$F111&lt;&gt;0,Regole!$F111,"")</f>
        <v/>
      </c>
      <c r="AV3" s="194"/>
      <c r="AW3" s="330" t="s">
        <v>13</v>
      </c>
      <c r="AX3" s="330"/>
      <c r="AY3" s="330"/>
      <c r="AZ3" s="330"/>
      <c r="BA3" s="330"/>
      <c r="BB3" s="330"/>
      <c r="BC3" s="299" t="s">
        <v>264</v>
      </c>
      <c r="BD3" s="301" t="s">
        <v>51</v>
      </c>
      <c r="BE3" s="302"/>
      <c r="BF3" s="303"/>
      <c r="BG3" s="331" t="s">
        <v>35</v>
      </c>
      <c r="BH3" s="331"/>
      <c r="BI3" s="331"/>
      <c r="BJ3" s="331"/>
      <c r="BK3" s="332" t="s">
        <v>36</v>
      </c>
      <c r="BL3" s="194"/>
      <c r="BM3" s="338" t="str">
        <f>IF(Regole!$B114&lt;&gt;0,Regole!$B114,"")</f>
        <v>Operatore35</v>
      </c>
      <c r="BN3" s="338" t="str">
        <f>IF(Regole!$B115&lt;&gt;0,Regole!$B115,"")</f>
        <v>Operatore36</v>
      </c>
      <c r="BO3" s="320" t="str">
        <f>IF(Regole!$C114&lt;&gt;0,Regole!$C114,"")</f>
        <v/>
      </c>
      <c r="BP3" s="320" t="str">
        <f>IF(Regole!$C114&lt;&gt;0,Regole!$C114,"")</f>
        <v/>
      </c>
      <c r="BQ3" s="319" t="str">
        <f>IF(Regole!$F114&lt;&gt;0,Regole!$F114,"")</f>
        <v/>
      </c>
      <c r="BR3" s="319" t="str">
        <f>IF(Regole!$F114&lt;&gt;0,Regole!$F114,"")</f>
        <v/>
      </c>
      <c r="BS3" s="194"/>
      <c r="BT3" s="194"/>
      <c r="BU3" s="194"/>
      <c r="BV3" s="382" t="str">
        <f>IF(Regole!$H100&lt;&gt;0,Regole!$H100,"")</f>
        <v>TeamLeader1</v>
      </c>
      <c r="BW3" s="377" t="str">
        <f>IF(Regole!$H101&lt;&gt;0,Regole!$H101,"")</f>
        <v>Operatore31</v>
      </c>
      <c r="BX3" s="377" t="str">
        <f>IF(Regole!$H102&lt;&gt;0,Regole!$H102,"")</f>
        <v>Operatore32</v>
      </c>
      <c r="BY3" s="378" t="str">
        <f>IF(Regole!$H103&lt;&gt;0,Regole!$H103,"")</f>
        <v>TeamLeader2</v>
      </c>
      <c r="BZ3" s="379" t="str">
        <f>IF(Regole!$H104&lt;&gt;0,Regole!$H104,"")</f>
        <v>Operatore33</v>
      </c>
      <c r="CA3" s="380" t="str">
        <f>IF(Regole!$H105&lt;&gt;0,Regole!$H105,"")</f>
        <v>TeamLeader3</v>
      </c>
      <c r="CB3" s="381" t="str">
        <f>IF(Regole!$H106&lt;&gt;0,Regole!$H106,"")</f>
        <v>Operatore34</v>
      </c>
      <c r="CC3" s="318" t="str">
        <f>IF(Regole!$H107&lt;&gt;0,Regole!$H107,"")</f>
        <v/>
      </c>
      <c r="CD3" s="318" t="str">
        <f>IF(Regole!$H108&lt;&gt;0,Regole!$H108,"")</f>
        <v/>
      </c>
      <c r="CE3" s="318" t="str">
        <f>IF(Regole!$H109&lt;&gt;0,Regole!$H109,"")</f>
        <v/>
      </c>
      <c r="CF3" s="341" t="s">
        <v>37</v>
      </c>
      <c r="CG3" s="85"/>
    </row>
    <row r="4" spans="1:85" ht="23.25" customHeight="1" x14ac:dyDescent="0.25">
      <c r="A4" s="194"/>
      <c r="B4" s="194"/>
      <c r="C4" s="339"/>
      <c r="D4" s="339"/>
      <c r="E4" s="339"/>
      <c r="F4" s="339"/>
      <c r="G4" s="339"/>
      <c r="H4" s="339"/>
      <c r="I4" s="339"/>
      <c r="J4" s="339"/>
      <c r="K4" s="339"/>
      <c r="L4" s="339"/>
      <c r="M4" s="339"/>
      <c r="N4" s="336"/>
      <c r="O4" s="336"/>
      <c r="P4" s="336"/>
      <c r="Q4" s="336"/>
      <c r="R4" s="336"/>
      <c r="S4" s="336"/>
      <c r="T4" s="149"/>
      <c r="U4" s="194"/>
      <c r="V4" s="194"/>
      <c r="W4" s="320"/>
      <c r="X4" s="320"/>
      <c r="Y4" s="320"/>
      <c r="Z4" s="320"/>
      <c r="AA4" s="320"/>
      <c r="AB4" s="320"/>
      <c r="AC4" s="320"/>
      <c r="AD4" s="320"/>
      <c r="AE4" s="320"/>
      <c r="AF4" s="320"/>
      <c r="AG4" s="320"/>
      <c r="AH4" s="337"/>
      <c r="AI4" s="337"/>
      <c r="AJ4" s="319"/>
      <c r="AK4" s="319"/>
      <c r="AL4" s="319"/>
      <c r="AM4" s="319"/>
      <c r="AN4" s="319"/>
      <c r="AO4" s="319"/>
      <c r="AP4" s="319"/>
      <c r="AQ4" s="319"/>
      <c r="AR4" s="319"/>
      <c r="AS4" s="319"/>
      <c r="AT4" s="334"/>
      <c r="AU4" s="334"/>
      <c r="AV4" s="194"/>
      <c r="AW4" s="192" t="s">
        <v>254</v>
      </c>
      <c r="AX4" s="192" t="s">
        <v>255</v>
      </c>
      <c r="AY4" s="192" t="s">
        <v>256</v>
      </c>
      <c r="AZ4" s="330" t="s">
        <v>258</v>
      </c>
      <c r="BA4" s="330"/>
      <c r="BB4" s="192" t="s">
        <v>39</v>
      </c>
      <c r="BC4" s="300"/>
      <c r="BD4" s="208" t="s">
        <v>254</v>
      </c>
      <c r="BE4" s="208" t="s">
        <v>255</v>
      </c>
      <c r="BF4" s="208" t="s">
        <v>256</v>
      </c>
      <c r="BG4" s="201" t="s">
        <v>254</v>
      </c>
      <c r="BH4" s="201" t="s">
        <v>255</v>
      </c>
      <c r="BI4" s="201" t="s">
        <v>256</v>
      </c>
      <c r="BJ4" s="201" t="s">
        <v>257</v>
      </c>
      <c r="BK4" s="333"/>
      <c r="BL4" s="194"/>
      <c r="BM4" s="339"/>
      <c r="BN4" s="339"/>
      <c r="BO4" s="320"/>
      <c r="BP4" s="320"/>
      <c r="BQ4" s="319"/>
      <c r="BR4" s="319"/>
      <c r="BS4" s="194"/>
      <c r="BT4" s="194"/>
      <c r="BU4" s="194"/>
      <c r="BV4" s="382"/>
      <c r="BW4" s="377"/>
      <c r="BX4" s="377"/>
      <c r="BY4" s="378"/>
      <c r="BZ4" s="379"/>
      <c r="CA4" s="380"/>
      <c r="CB4" s="381"/>
      <c r="CC4" s="318"/>
      <c r="CD4" s="318"/>
      <c r="CE4" s="318"/>
      <c r="CF4" s="342"/>
      <c r="CG4" s="85"/>
    </row>
    <row r="5" spans="1:85" ht="11.25" customHeight="1" x14ac:dyDescent="0.25">
      <c r="A5" s="343" t="s">
        <v>14</v>
      </c>
      <c r="B5" s="343"/>
      <c r="C5" s="117"/>
      <c r="D5" s="117"/>
      <c r="E5" s="117"/>
      <c r="F5" s="117"/>
      <c r="G5" s="117"/>
      <c r="H5" s="117"/>
      <c r="I5" s="117"/>
      <c r="J5" s="117"/>
      <c r="K5" s="117"/>
      <c r="L5" s="117"/>
      <c r="M5" s="117"/>
      <c r="N5" s="117"/>
      <c r="O5" s="117"/>
      <c r="P5" s="117"/>
      <c r="Q5" s="117"/>
      <c r="R5" s="117"/>
      <c r="S5" s="117"/>
      <c r="T5" s="150"/>
      <c r="U5" s="343" t="str">
        <f>A5</f>
        <v>Prec. SERE:</v>
      </c>
      <c r="V5" s="343"/>
      <c r="W5" s="117"/>
      <c r="X5" s="117"/>
      <c r="Y5" s="117"/>
      <c r="Z5" s="117"/>
      <c r="AA5" s="117"/>
      <c r="AB5" s="117"/>
      <c r="AC5" s="117"/>
      <c r="AD5" s="117"/>
      <c r="AE5" s="117"/>
      <c r="AF5" s="117"/>
      <c r="AG5" s="117"/>
      <c r="AH5" s="117"/>
      <c r="AI5" s="117"/>
      <c r="AJ5" s="117"/>
      <c r="AK5" s="117"/>
      <c r="AL5" s="117"/>
      <c r="AM5" s="117"/>
      <c r="AN5" s="117"/>
      <c r="AO5" s="117"/>
      <c r="AP5" s="117"/>
      <c r="AQ5" s="117"/>
      <c r="AR5" s="117"/>
      <c r="AS5" s="117"/>
      <c r="AT5" s="117"/>
      <c r="AU5" s="118"/>
      <c r="AV5" s="194"/>
      <c r="AW5" s="194"/>
      <c r="AX5" s="194"/>
      <c r="AY5" s="194"/>
      <c r="AZ5" s="194"/>
      <c r="BA5" s="194"/>
      <c r="BB5" s="194"/>
      <c r="BC5" s="194"/>
      <c r="BD5" s="194"/>
      <c r="BE5" s="194"/>
      <c r="BF5" s="194"/>
      <c r="BG5" s="194"/>
      <c r="BH5" s="194"/>
      <c r="BI5" s="194"/>
      <c r="BJ5" s="138"/>
      <c r="BK5" s="194"/>
      <c r="BL5" s="194"/>
      <c r="BP5" s="194"/>
      <c r="BQ5" s="194"/>
      <c r="BR5" s="194"/>
      <c r="BS5" s="194"/>
      <c r="BT5" s="194"/>
      <c r="BU5" s="194"/>
      <c r="BV5" s="194"/>
      <c r="BW5" s="194"/>
      <c r="BX5" s="194"/>
      <c r="BY5" s="194"/>
      <c r="BZ5" s="194"/>
      <c r="CA5" s="194"/>
      <c r="CB5" s="194"/>
      <c r="CC5" s="194"/>
      <c r="CD5" s="194"/>
      <c r="CE5" s="194"/>
      <c r="CF5" s="194"/>
      <c r="CG5"/>
    </row>
    <row r="6" spans="1:85" ht="11.25" customHeight="1" x14ac:dyDescent="0.25">
      <c r="A6" s="194"/>
      <c r="B6" s="194"/>
      <c r="C6" s="194"/>
      <c r="D6" s="194"/>
      <c r="E6" s="194"/>
      <c r="F6" s="194"/>
      <c r="G6" s="194"/>
      <c r="H6" s="194"/>
      <c r="I6" s="194"/>
      <c r="J6" s="194"/>
      <c r="K6" s="194"/>
      <c r="L6" s="194"/>
      <c r="M6" s="194"/>
      <c r="N6" s="194"/>
      <c r="O6" s="194"/>
      <c r="P6" s="194"/>
      <c r="Q6" s="194"/>
      <c r="R6" s="194"/>
      <c r="S6" s="194"/>
      <c r="T6" s="141"/>
      <c r="U6" s="194"/>
      <c r="V6" s="194"/>
      <c r="W6" s="194"/>
      <c r="X6" s="194"/>
      <c r="Y6" s="194"/>
      <c r="Z6" s="194"/>
      <c r="AA6" s="194"/>
      <c r="AB6" s="194"/>
      <c r="AC6" s="194"/>
      <c r="AD6" s="194"/>
      <c r="AE6" s="194"/>
      <c r="AF6" s="194"/>
      <c r="AG6" s="194"/>
      <c r="AH6" s="194"/>
      <c r="AI6" s="194"/>
      <c r="AJ6" s="194"/>
      <c r="AK6" s="194"/>
      <c r="AL6" s="194"/>
      <c r="AM6" s="194"/>
      <c r="AN6" s="194"/>
      <c r="AO6" s="194"/>
      <c r="AP6" s="194"/>
      <c r="AQ6" s="194"/>
      <c r="AR6" s="194"/>
      <c r="AS6" s="194"/>
      <c r="AT6" s="194"/>
      <c r="AU6" s="194"/>
      <c r="AV6" s="194"/>
      <c r="AW6" s="194"/>
      <c r="AX6" s="194"/>
      <c r="AY6" s="194"/>
      <c r="AZ6" s="94"/>
      <c r="BA6" s="88" t="str">
        <f>IF(   TYPE(VLOOKUP($B6,Regole!#REF!,2,0))=1,   VLOOKUP($B6,Regole!#REF!,2,0),   IF(    TYPE(VLOOKUP(WEEKDAY($B6),Regole!#REF!,2,0))=1,    IF(VLOOKUP(WEEKDAY($B6),Regole!#REF!,2,0)&lt;&gt;0, Regole!#REF!-VLOOKUP(WEEKDAY($B6),Regole!#REF!,2,0), ""),    ""   ) )</f>
        <v/>
      </c>
      <c r="BB6" s="88"/>
      <c r="BC6" s="88"/>
      <c r="BD6" s="88"/>
      <c r="BE6" s="88"/>
      <c r="BF6" s="88"/>
      <c r="BG6" s="88"/>
      <c r="BH6" s="88"/>
      <c r="BI6" s="88"/>
      <c r="BJ6" s="88"/>
      <c r="BK6"/>
      <c r="BL6" s="194"/>
      <c r="BM6" s="194"/>
      <c r="BN6" s="194"/>
      <c r="BO6" s="194"/>
      <c r="BP6" s="194"/>
      <c r="BQ6" s="194"/>
      <c r="BR6" s="194"/>
      <c r="BS6" s="194"/>
      <c r="BT6" s="42"/>
      <c r="BU6" s="194"/>
      <c r="BV6" s="194"/>
      <c r="BW6" s="194"/>
      <c r="BX6" s="194"/>
      <c r="BY6" s="194"/>
      <c r="BZ6" s="194"/>
      <c r="CA6" s="194"/>
      <c r="CB6" s="194"/>
      <c r="CC6" s="194"/>
      <c r="CD6" s="194"/>
      <c r="CE6" s="194"/>
      <c r="CG6"/>
    </row>
    <row r="7" spans="1:85" ht="11.25" customHeight="1" x14ac:dyDescent="0.25">
      <c r="A7" s="45" t="s">
        <v>17</v>
      </c>
      <c r="B7" s="46">
        <f>Regole!H19</f>
        <v>44900</v>
      </c>
      <c r="C7" s="28"/>
      <c r="D7" s="28"/>
      <c r="E7" s="28"/>
      <c r="F7" s="28"/>
      <c r="G7" s="28"/>
      <c r="H7" s="28"/>
      <c r="I7" s="28"/>
      <c r="J7" s="28"/>
      <c r="K7" s="28"/>
      <c r="L7" s="28"/>
      <c r="M7" s="28"/>
      <c r="N7" s="28"/>
      <c r="O7" s="28"/>
      <c r="P7" s="28"/>
      <c r="Q7" s="28"/>
      <c r="R7" s="28"/>
      <c r="S7" s="28"/>
      <c r="T7" s="151"/>
      <c r="U7" s="45" t="str">
        <f t="shared" ref="U7:U13" si="2">IF($A7&lt;&gt;"",$A7,"")</f>
        <v>lun</v>
      </c>
      <c r="V7" s="46">
        <f t="shared" ref="V7:V13" si="3">IF($B7&lt;&gt;"",$B7,"")</f>
        <v>44900</v>
      </c>
      <c r="W7" s="28"/>
      <c r="X7" s="28"/>
      <c r="Y7" s="28"/>
      <c r="Z7" s="28"/>
      <c r="AA7" s="28"/>
      <c r="AB7" s="28"/>
      <c r="AC7" s="28"/>
      <c r="AD7" s="28"/>
      <c r="AE7" s="28"/>
      <c r="AF7" s="28"/>
      <c r="AG7" s="28"/>
      <c r="AH7" s="28"/>
      <c r="AI7" s="28"/>
      <c r="AJ7" s="28"/>
      <c r="AK7" s="28"/>
      <c r="AL7" s="28"/>
      <c r="AM7" s="28"/>
      <c r="AN7" s="28"/>
      <c r="AO7" s="28"/>
      <c r="AP7" s="28"/>
      <c r="AQ7" s="28"/>
      <c r="AR7" s="28"/>
      <c r="AS7" s="28"/>
      <c r="AT7" s="28"/>
      <c r="AU7" s="28"/>
      <c r="AV7" s="194"/>
      <c r="AW7" s="100" cm="1">
        <f t="array" ref="AW7">SUM(COUNTIFS(C7:S7,{"Aspettativa";"Ex-accordo";"Ferie";"Malattia";"Esame";"Formazione"}))</f>
        <v>0</v>
      </c>
      <c r="AX7" s="100" cm="1">
        <f t="array" ref="AX7">SUM(COUNTIFS(W7:AI7,{"Aspettativa";"Ex-accordo";"Ferie";"Malattia";"Esame";"Formazione"}))</f>
        <v>0</v>
      </c>
      <c r="AY7" s="100" cm="1">
        <f t="array" ref="AY7">SUM(COUNTIFS(AJ7:AS7,{"Aspettativa";"Ex-accordo";"Ferie";"Malattia";"Esame";"Formazione"}))</f>
        <v>0</v>
      </c>
      <c r="AZ7" s="99" t="str">
        <f t="shared" ref="AZ7:AZ12" si="4">IF(BA7&gt;$BJ$2-N(BB7),"!!!","")</f>
        <v/>
      </c>
      <c r="BA7" s="100" cm="1">
        <f t="array" ref="BA7">SUM(COUNTIFS(C7:AU7,{"Aspettativa";"Ex-accordo";"Ferie";"Malattia";"Esame";"Formazione"}))</f>
        <v>0</v>
      </c>
      <c r="BB7" s="100">
        <f>IF(  TYPE(VLOOKUP($B7,Regole!$B$3:$C$49,2,0))=1,  VLOOKUP($B7,Regole!$B$3:$C$49,2,0),  IF(   TYPE(VLOOKUP(WEEKDAY($B7),Regole!$C$52:$D$58,2,0))=1,   IF(VLOOKUP(WEEKDAY($B7),Regole!$C$52:$D$58,2,0)&lt;&gt;0,   Regole!$H$13-VLOOKUP(WEEKDAY($B7),Regole!$C$52:$D$58,2,0),   " - "),  " - " )  )</f>
        <v>28</v>
      </c>
      <c r="BC7" s="100">
        <f>$BJ$2-BA7</f>
        <v>30</v>
      </c>
      <c r="BD7" s="207" cm="1">
        <f t="array" ref="BD7">SUM(COUNTIFS(C7:S7,{"Altro"}))</f>
        <v>0</v>
      </c>
      <c r="BE7" s="207" cm="1">
        <f t="array" ref="BE7">SUM(COUNTIFS(W7:AI7,{"Altro"}))</f>
        <v>0</v>
      </c>
      <c r="BF7" s="207" cm="1">
        <f t="array" ref="BF7">SUM(COUNTIFS(AJ7:AS7,{"Altro"}))</f>
        <v>0</v>
      </c>
      <c r="BG7" s="139" cm="1">
        <f t="array" ref="BG7">SUM(COUNTIFS(C7:S7,{"Ridotto Ex-Acc";"Ridotto Ferie";"Ridotto Maternità"}))</f>
        <v>0</v>
      </c>
      <c r="BH7" s="139" cm="1">
        <f t="array" ref="BH7">SUM(COUNTIFS(W7:AI7,{"Ridotto Ex-Acc";"Ridotto Ferie";"Ridotto Maternità"}))</f>
        <v>0</v>
      </c>
      <c r="BI7" s="139" cm="1">
        <f t="array" ref="BI7">SUM(COUNTIFS(AJ7:AS7,{"Ridotto Ex-Acc";"Ridotto Ferie";"Ridotto Maternità"}))</f>
        <v>0</v>
      </c>
      <c r="BJ7" s="139">
        <f>SUM(COUNTIFS(C7:AU7,{"Ridotto Ex-Acc";"Ridotto Ferie";"Ridotto Maternità"}))</f>
        <v>0</v>
      </c>
      <c r="BK7" s="80"/>
      <c r="BL7" s="194"/>
      <c r="BM7" s="28"/>
      <c r="BN7" s="28"/>
      <c r="BO7" s="28"/>
      <c r="BP7" s="28"/>
      <c r="BQ7" s="28"/>
      <c r="BR7" s="28"/>
      <c r="BS7" s="194"/>
      <c r="BT7" s="45" t="str">
        <f t="shared" ref="BT7:BT13" si="5">IF($A7&lt;&gt;"",$A7,"")</f>
        <v>lun</v>
      </c>
      <c r="BU7" s="45">
        <f t="shared" ref="BU7:BU13" si="6">IF($B7&lt;&gt;"",$B7,"")</f>
        <v>44900</v>
      </c>
      <c r="BV7" s="28"/>
      <c r="BW7" s="28"/>
      <c r="BX7" s="28"/>
      <c r="BY7" s="28"/>
      <c r="BZ7" s="28"/>
      <c r="CA7" s="28"/>
      <c r="CB7" s="28"/>
      <c r="CC7" s="28"/>
      <c r="CD7" s="28"/>
      <c r="CE7" s="28"/>
      <c r="CF7" s="80"/>
      <c r="CG7"/>
    </row>
    <row r="8" spans="1:85" ht="11.25" customHeight="1" x14ac:dyDescent="0.25">
      <c r="A8" s="45" t="s">
        <v>18</v>
      </c>
      <c r="B8" s="46">
        <f t="shared" ref="B8:B13" si="7">B7+1</f>
        <v>44901</v>
      </c>
      <c r="C8" s="28"/>
      <c r="D8" s="28"/>
      <c r="E8" s="28"/>
      <c r="F8" s="28"/>
      <c r="G8" s="28"/>
      <c r="H8" s="28"/>
      <c r="I8" s="28"/>
      <c r="J8" s="28"/>
      <c r="K8" s="28"/>
      <c r="L8" s="28"/>
      <c r="M8" s="28"/>
      <c r="N8" s="28"/>
      <c r="O8" s="28"/>
      <c r="P8" s="28"/>
      <c r="Q8" s="28"/>
      <c r="R8" s="28"/>
      <c r="S8" s="28"/>
      <c r="T8" s="151"/>
      <c r="U8" s="45" t="str">
        <f t="shared" si="2"/>
        <v>mar</v>
      </c>
      <c r="V8" s="46">
        <f t="shared" si="3"/>
        <v>44901</v>
      </c>
      <c r="W8" s="28"/>
      <c r="X8" s="28"/>
      <c r="Y8" s="28"/>
      <c r="Z8" s="28"/>
      <c r="AA8" s="28"/>
      <c r="AB8" s="28"/>
      <c r="AC8" s="28"/>
      <c r="AD8" s="28"/>
      <c r="AE8" s="28"/>
      <c r="AF8" s="28"/>
      <c r="AG8" s="28"/>
      <c r="AH8" s="28"/>
      <c r="AI8" s="28"/>
      <c r="AJ8" s="28"/>
      <c r="AK8" s="28"/>
      <c r="AL8" s="28"/>
      <c r="AM8" s="28"/>
      <c r="AN8" s="28"/>
      <c r="AO8" s="28"/>
      <c r="AP8" s="28"/>
      <c r="AQ8" s="28"/>
      <c r="AR8" s="28"/>
      <c r="AS8" s="28"/>
      <c r="AT8" s="28"/>
      <c r="AU8" s="28"/>
      <c r="AV8" s="194"/>
      <c r="AW8" s="100" cm="1">
        <f t="array" ref="AW8">SUM(COUNTIFS(C8:S8,{"Aspettativa";"Ex-accordo";"Ferie";"Malattia";"Esame";"Formazione"}))</f>
        <v>0</v>
      </c>
      <c r="AX8" s="100" cm="1">
        <f t="array" ref="AX8">SUM(COUNTIFS(W8:AI8,{"Aspettativa";"Ex-accordo";"Ferie";"Malattia";"Esame";"Formazione"}))</f>
        <v>0</v>
      </c>
      <c r="AY8" s="100" cm="1">
        <f t="array" ref="AY8">SUM(COUNTIFS(AJ8:AS8,{"Aspettativa";"Ex-accordo";"Ferie";"Malattia";"Esame";"Formazione"}))</f>
        <v>0</v>
      </c>
      <c r="AZ8" s="99" t="str">
        <f t="shared" si="4"/>
        <v/>
      </c>
      <c r="BA8" s="100" cm="1">
        <f t="array" ref="BA8">SUM(COUNTIFS(C8:AU8,{"Aspettativa";"Ex-accordo";"Ferie";"Malattia";"Esame";"Formazione"}))</f>
        <v>0</v>
      </c>
      <c r="BB8" s="100">
        <f>IF(  TYPE(VLOOKUP($B8,Regole!$B$3:$C$49,2,0))=1,  VLOOKUP($B8,Regole!$B$3:$C$49,2,0),  IF(   TYPE(VLOOKUP(WEEKDAY($B8),Regole!$C$52:$D$58,2,0))=1,   IF(VLOOKUP(WEEKDAY($B8),Regole!$C$52:$D$58,2,0)&lt;&gt;0,   Regole!$H$13-VLOOKUP(WEEKDAY($B8),Regole!$C$52:$D$58,2,0),   " - "),  " - " )  )</f>
        <v>28</v>
      </c>
      <c r="BC8" s="100">
        <f t="shared" ref="BC8:BC12" si="8">$BJ$2-BA8</f>
        <v>30</v>
      </c>
      <c r="BD8" s="207" cm="1">
        <f t="array" ref="BD8">SUM(COUNTIFS(C8:S8,{"Altro"}))</f>
        <v>0</v>
      </c>
      <c r="BE8" s="207" cm="1">
        <f t="array" ref="BE8">SUM(COUNTIFS(W8:AI8,{"Altro"}))</f>
        <v>0</v>
      </c>
      <c r="BF8" s="207" cm="1">
        <f t="array" ref="BF8">SUM(COUNTIFS(AJ8:AS8,{"Altro"}))</f>
        <v>0</v>
      </c>
      <c r="BG8" s="139" cm="1">
        <f t="array" ref="BG8">SUM(COUNTIFS(C8:S8,{"Ridotto Ex-Acc";"Ridotto Ferie";"Ridotto Maternità"}))</f>
        <v>0</v>
      </c>
      <c r="BH8" s="139" cm="1">
        <f t="array" ref="BH8">SUM(COUNTIFS(W8:AI8,{"Ridotto Ex-Acc";"Ridotto Ferie";"Ridotto Maternità"}))</f>
        <v>0</v>
      </c>
      <c r="BI8" s="139" cm="1">
        <f t="array" ref="BI8">SUM(COUNTIFS(AJ8:AS8,{"Ridotto Ex-Acc";"Ridotto Ferie";"Ridotto Maternità"}))</f>
        <v>0</v>
      </c>
      <c r="BJ8" s="139">
        <f>SUM(COUNTIFS(C8:AU8,{"Ridotto Ex-Acc";"Ridotto Ferie";"Ridotto Maternità"}))</f>
        <v>0</v>
      </c>
      <c r="BK8" s="80"/>
      <c r="BL8" s="194"/>
      <c r="BM8" s="28"/>
      <c r="BN8" s="28"/>
      <c r="BO8" s="28"/>
      <c r="BP8" s="28"/>
      <c r="BQ8" s="28"/>
      <c r="BR8" s="28"/>
      <c r="BS8" s="194"/>
      <c r="BT8" s="45" t="str">
        <f t="shared" si="5"/>
        <v>mar</v>
      </c>
      <c r="BU8" s="45">
        <f t="shared" si="6"/>
        <v>44901</v>
      </c>
      <c r="BV8" s="28"/>
      <c r="BW8" s="28"/>
      <c r="BX8" s="28"/>
      <c r="BY8" s="28"/>
      <c r="BZ8" s="28"/>
      <c r="CA8" s="28"/>
      <c r="CB8" s="28"/>
      <c r="CC8" s="28"/>
      <c r="CD8" s="28"/>
      <c r="CE8" s="28"/>
      <c r="CF8" s="80"/>
      <c r="CG8"/>
    </row>
    <row r="9" spans="1:85" ht="11.25" customHeight="1" x14ac:dyDescent="0.25">
      <c r="A9" s="45" t="s">
        <v>19</v>
      </c>
      <c r="B9" s="46">
        <f t="shared" si="7"/>
        <v>44902</v>
      </c>
      <c r="C9" s="28"/>
      <c r="D9" s="28"/>
      <c r="E9" s="28"/>
      <c r="F9" s="28"/>
      <c r="G9" s="28"/>
      <c r="H9" s="28"/>
      <c r="I9" s="28"/>
      <c r="J9" s="28"/>
      <c r="K9" s="28"/>
      <c r="L9" s="28"/>
      <c r="M9" s="28"/>
      <c r="N9" s="28"/>
      <c r="O9" s="28"/>
      <c r="P9" s="28"/>
      <c r="Q9" s="28"/>
      <c r="R9" s="28"/>
      <c r="S9" s="28"/>
      <c r="T9" s="151"/>
      <c r="U9" s="45" t="str">
        <f t="shared" si="2"/>
        <v>mer</v>
      </c>
      <c r="V9" s="46">
        <f t="shared" si="3"/>
        <v>44902</v>
      </c>
      <c r="W9" s="28"/>
      <c r="X9" s="28"/>
      <c r="Y9" s="28"/>
      <c r="Z9" s="28"/>
      <c r="AA9" s="28"/>
      <c r="AB9" s="28"/>
      <c r="AC9" s="28"/>
      <c r="AD9" s="28"/>
      <c r="AE9" s="28"/>
      <c r="AF9" s="28"/>
      <c r="AG9" s="28"/>
      <c r="AH9" s="28"/>
      <c r="AI9" s="28"/>
      <c r="AJ9" s="28"/>
      <c r="AK9" s="28"/>
      <c r="AL9" s="28"/>
      <c r="AM9" s="28"/>
      <c r="AN9" s="28"/>
      <c r="AO9" s="28"/>
      <c r="AP9" s="28"/>
      <c r="AQ9" s="28"/>
      <c r="AR9" s="28"/>
      <c r="AS9" s="28"/>
      <c r="AT9" s="28"/>
      <c r="AU9" s="28"/>
      <c r="AV9" s="194"/>
      <c r="AW9" s="100" cm="1">
        <f t="array" ref="AW9">SUM(COUNTIFS(C9:S9,{"Aspettativa";"Ex-accordo";"Ferie";"Malattia";"Esame";"Formazione"}))</f>
        <v>0</v>
      </c>
      <c r="AX9" s="100" cm="1">
        <f t="array" ref="AX9">SUM(COUNTIFS(W9:AI9,{"Aspettativa";"Ex-accordo";"Ferie";"Malattia";"Esame";"Formazione"}))</f>
        <v>0</v>
      </c>
      <c r="AY9" s="100" cm="1">
        <f t="array" ref="AY9">SUM(COUNTIFS(AJ9:AS9,{"Aspettativa";"Ex-accordo";"Ferie";"Malattia";"Esame";"Formazione"}))</f>
        <v>0</v>
      </c>
      <c r="AZ9" s="99" t="str">
        <f t="shared" si="4"/>
        <v/>
      </c>
      <c r="BA9" s="100" cm="1">
        <f t="array" ref="BA9">SUM(COUNTIFS(C9:AU9,{"Aspettativa";"Ex-accordo";"Ferie";"Malattia";"Esame";"Formazione"}))</f>
        <v>0</v>
      </c>
      <c r="BB9" s="100">
        <f>IF(  TYPE(VLOOKUP($B9,Regole!$B$3:$C$49,2,0))=1,  VLOOKUP($B9,Regole!$B$3:$C$49,2,0),  IF(   TYPE(VLOOKUP(WEEKDAY($B9),Regole!$C$52:$D$58,2,0))=1,   IF(VLOOKUP(WEEKDAY($B9),Regole!$C$52:$D$58,2,0)&lt;&gt;0,   Regole!$H$13-VLOOKUP(WEEKDAY($B9),Regole!$C$52:$D$58,2,0),   " - "),  " - " )  )</f>
        <v>28</v>
      </c>
      <c r="BC9" s="100">
        <f t="shared" si="8"/>
        <v>30</v>
      </c>
      <c r="BD9" s="207" cm="1">
        <f t="array" ref="BD9">SUM(COUNTIFS(C9:S9,{"Altro"}))</f>
        <v>0</v>
      </c>
      <c r="BE9" s="207" cm="1">
        <f t="array" ref="BE9">SUM(COUNTIFS(W9:AI9,{"Altro"}))</f>
        <v>0</v>
      </c>
      <c r="BF9" s="207" cm="1">
        <f t="array" ref="BF9">SUM(COUNTIFS(AJ9:AS9,{"Altro"}))</f>
        <v>0</v>
      </c>
      <c r="BG9" s="139" cm="1">
        <f t="array" ref="BG9">SUM(COUNTIFS(C9:S9,{"Ridotto Ex-Acc";"Ridotto Ferie";"Ridotto Maternità"}))</f>
        <v>0</v>
      </c>
      <c r="BH9" s="139" cm="1">
        <f t="array" ref="BH9">SUM(COUNTIFS(W9:AI9,{"Ridotto Ex-Acc";"Ridotto Ferie";"Ridotto Maternità"}))</f>
        <v>0</v>
      </c>
      <c r="BI9" s="139" cm="1">
        <f t="array" ref="BI9">SUM(COUNTIFS(AJ9:AS9,{"Ridotto Ex-Acc";"Ridotto Ferie";"Ridotto Maternità"}))</f>
        <v>0</v>
      </c>
      <c r="BJ9" s="139">
        <f>SUM(COUNTIFS(C9:AU9,{"Ridotto Ex-Acc";"Ridotto Ferie";"Ridotto Maternità"}))</f>
        <v>0</v>
      </c>
      <c r="BK9" s="80"/>
      <c r="BL9" s="194"/>
      <c r="BM9" s="28"/>
      <c r="BN9" s="28"/>
      <c r="BO9" s="28"/>
      <c r="BP9" s="28"/>
      <c r="BQ9" s="28"/>
      <c r="BR9" s="28"/>
      <c r="BS9" s="194"/>
      <c r="BT9" s="45" t="str">
        <f t="shared" si="5"/>
        <v>mer</v>
      </c>
      <c r="BU9" s="45">
        <f t="shared" si="6"/>
        <v>44902</v>
      </c>
      <c r="BV9" s="28"/>
      <c r="BW9" s="28"/>
      <c r="BX9" s="28"/>
      <c r="BY9" s="28"/>
      <c r="BZ9" s="28"/>
      <c r="CA9" s="28"/>
      <c r="CB9" s="28"/>
      <c r="CC9" s="28"/>
      <c r="CD9" s="28"/>
      <c r="CE9" s="28"/>
      <c r="CF9" s="80"/>
      <c r="CG9"/>
    </row>
    <row r="10" spans="1:85" ht="11.25" customHeight="1" x14ac:dyDescent="0.25">
      <c r="A10" s="45" t="s">
        <v>20</v>
      </c>
      <c r="B10" s="46">
        <f t="shared" si="7"/>
        <v>44903</v>
      </c>
      <c r="C10" s="28"/>
      <c r="D10" s="28"/>
      <c r="E10" s="28"/>
      <c r="F10" s="28"/>
      <c r="G10" s="28"/>
      <c r="H10" s="28"/>
      <c r="I10" s="28"/>
      <c r="J10" s="28"/>
      <c r="K10" s="28"/>
      <c r="L10" s="28"/>
      <c r="M10" s="28"/>
      <c r="N10" s="28"/>
      <c r="O10" s="28"/>
      <c r="P10" s="28"/>
      <c r="Q10" s="28"/>
      <c r="R10" s="28"/>
      <c r="S10" s="28"/>
      <c r="T10" s="151"/>
      <c r="U10" s="45" t="str">
        <f t="shared" si="2"/>
        <v>gio</v>
      </c>
      <c r="V10" s="46">
        <f t="shared" si="3"/>
        <v>44903</v>
      </c>
      <c r="W10" s="28"/>
      <c r="X10" s="28"/>
      <c r="Y10" s="28"/>
      <c r="Z10" s="28"/>
      <c r="AA10" s="28"/>
      <c r="AB10" s="28"/>
      <c r="AC10" s="28"/>
      <c r="AD10" s="28"/>
      <c r="AE10" s="28"/>
      <c r="AF10" s="28"/>
      <c r="AG10" s="28"/>
      <c r="AH10" s="28"/>
      <c r="AI10" s="28"/>
      <c r="AJ10" s="28"/>
      <c r="AK10" s="28"/>
      <c r="AL10" s="28"/>
      <c r="AM10" s="28"/>
      <c r="AN10" s="28"/>
      <c r="AO10" s="28"/>
      <c r="AP10" s="28"/>
      <c r="AQ10" s="28"/>
      <c r="AR10" s="28"/>
      <c r="AS10" s="28"/>
      <c r="AT10" s="28"/>
      <c r="AU10" s="28"/>
      <c r="AV10" s="194"/>
      <c r="AW10" s="100" cm="1">
        <f t="array" ref="AW10">SUM(COUNTIFS(C10:S10,{"Aspettativa";"Ex-accordo";"Ferie";"Malattia";"Esame";"Formazione"}))</f>
        <v>0</v>
      </c>
      <c r="AX10" s="100" cm="1">
        <f t="array" ref="AX10">SUM(COUNTIFS(W10:AI10,{"Aspettativa";"Ex-accordo";"Ferie";"Malattia";"Esame";"Formazione"}))</f>
        <v>0</v>
      </c>
      <c r="AY10" s="100" cm="1">
        <f t="array" ref="AY10">SUM(COUNTIFS(AJ10:AS10,{"Aspettativa";"Ex-accordo";"Ferie";"Malattia";"Esame";"Formazione"}))</f>
        <v>0</v>
      </c>
      <c r="AZ10" s="99" t="str">
        <f t="shared" si="4"/>
        <v/>
      </c>
      <c r="BA10" s="100" cm="1">
        <f t="array" ref="BA10">SUM(COUNTIFS(C10:AU10,{"Aspettativa";"Ex-accordo";"Ferie";"Malattia";"Esame";"Formazione"}))</f>
        <v>0</v>
      </c>
      <c r="BB10" s="100">
        <f>IF(  TYPE(VLOOKUP($B10,Regole!$B$3:$C$49,2,0))=1,  VLOOKUP($B10,Regole!$B$3:$C$49,2,0),  IF(   TYPE(VLOOKUP(WEEKDAY($B10),Regole!$C$52:$D$58,2,0))=1,   IF(VLOOKUP(WEEKDAY($B10),Regole!$C$52:$D$58,2,0)&lt;&gt;0,   Regole!$H$13-VLOOKUP(WEEKDAY($B10),Regole!$C$52:$D$58,2,0),   " - "),  " - " )  )</f>
        <v>28</v>
      </c>
      <c r="BC10" s="100">
        <f t="shared" si="8"/>
        <v>30</v>
      </c>
      <c r="BD10" s="207" cm="1">
        <f t="array" ref="BD10">SUM(COUNTIFS(C10:S10,{"Altro"}))</f>
        <v>0</v>
      </c>
      <c r="BE10" s="207" cm="1">
        <f t="array" ref="BE10">SUM(COUNTIFS(W10:AI10,{"Altro"}))</f>
        <v>0</v>
      </c>
      <c r="BF10" s="207" cm="1">
        <f t="array" ref="BF10">SUM(COUNTIFS(AJ10:AS10,{"Altro"}))</f>
        <v>0</v>
      </c>
      <c r="BG10" s="139" cm="1">
        <f t="array" ref="BG10">SUM(COUNTIFS(C10:S10,{"Ridotto Ex-Acc";"Ridotto Ferie";"Ridotto Maternità"}))</f>
        <v>0</v>
      </c>
      <c r="BH10" s="139" cm="1">
        <f t="array" ref="BH10">SUM(COUNTIFS(W10:AI10,{"Ridotto Ex-Acc";"Ridotto Ferie";"Ridotto Maternità"}))</f>
        <v>0</v>
      </c>
      <c r="BI10" s="139" cm="1">
        <f t="array" ref="BI10">SUM(COUNTIFS(AJ10:AS10,{"Ridotto Ex-Acc";"Ridotto Ferie";"Ridotto Maternità"}))</f>
        <v>0</v>
      </c>
      <c r="BJ10" s="139">
        <f>SUM(COUNTIFS(C10:AU10,{"Ridotto Ex-Acc";"Ridotto Ferie";"Ridotto Maternità"}))</f>
        <v>0</v>
      </c>
      <c r="BK10" s="80"/>
      <c r="BL10" s="194"/>
      <c r="BM10" s="28"/>
      <c r="BN10" s="28"/>
      <c r="BO10" s="28"/>
      <c r="BP10" s="28"/>
      <c r="BQ10" s="28"/>
      <c r="BR10" s="28"/>
      <c r="BS10" s="194"/>
      <c r="BT10" s="45" t="str">
        <f t="shared" si="5"/>
        <v>gio</v>
      </c>
      <c r="BU10" s="45">
        <f t="shared" si="6"/>
        <v>44903</v>
      </c>
      <c r="BV10" s="28"/>
      <c r="BW10" s="28"/>
      <c r="BX10" s="28"/>
      <c r="BY10" s="28"/>
      <c r="BZ10" s="28"/>
      <c r="CA10" s="28"/>
      <c r="CB10" s="28"/>
      <c r="CC10" s="28"/>
      <c r="CD10" s="28"/>
      <c r="CE10" s="28"/>
      <c r="CF10" s="160"/>
      <c r="CG10" s="85"/>
    </row>
    <row r="11" spans="1:85" ht="11.25" customHeight="1" x14ac:dyDescent="0.25">
      <c r="A11" s="45" t="s">
        <v>21</v>
      </c>
      <c r="B11" s="46">
        <f t="shared" si="7"/>
        <v>44904</v>
      </c>
      <c r="C11" s="28"/>
      <c r="D11" s="28"/>
      <c r="E11" s="28"/>
      <c r="F11" s="28"/>
      <c r="G11" s="28"/>
      <c r="H11" s="28"/>
      <c r="I11" s="28"/>
      <c r="J11" s="28"/>
      <c r="K11" s="28"/>
      <c r="L11" s="28"/>
      <c r="M11" s="28"/>
      <c r="N11" s="28"/>
      <c r="O11" s="28"/>
      <c r="P11" s="28"/>
      <c r="Q11" s="28"/>
      <c r="R11" s="28"/>
      <c r="S11" s="28"/>
      <c r="T11" s="151"/>
      <c r="U11" s="45" t="str">
        <f t="shared" si="2"/>
        <v>ven</v>
      </c>
      <c r="V11" s="46">
        <f t="shared" si="3"/>
        <v>44904</v>
      </c>
      <c r="W11" s="28"/>
      <c r="X11" s="28"/>
      <c r="Y11" s="28"/>
      <c r="Z11" s="28"/>
      <c r="AA11" s="28"/>
      <c r="AB11" s="28"/>
      <c r="AC11" s="28"/>
      <c r="AD11" s="28"/>
      <c r="AE11" s="28"/>
      <c r="AF11" s="28"/>
      <c r="AG11" s="28"/>
      <c r="AH11" s="28"/>
      <c r="AI11" s="28"/>
      <c r="AJ11" s="28"/>
      <c r="AK11" s="28"/>
      <c r="AL11" s="28"/>
      <c r="AM11" s="28"/>
      <c r="AN11" s="28"/>
      <c r="AO11" s="28"/>
      <c r="AP11" s="28"/>
      <c r="AQ11" s="28"/>
      <c r="AR11" s="28"/>
      <c r="AS11" s="28"/>
      <c r="AT11" s="28"/>
      <c r="AU11" s="28"/>
      <c r="AV11" s="194"/>
      <c r="AW11" s="100" cm="1">
        <f t="array" ref="AW11">SUM(COUNTIFS(C11:S11,{"Aspettativa";"Ex-accordo";"Ferie";"Malattia";"Esame";"Formazione"}))</f>
        <v>0</v>
      </c>
      <c r="AX11" s="100" cm="1">
        <f t="array" ref="AX11">SUM(COUNTIFS(W11:AI11,{"Aspettativa";"Ex-accordo";"Ferie";"Malattia";"Esame";"Formazione"}))</f>
        <v>0</v>
      </c>
      <c r="AY11" s="100" cm="1">
        <f t="array" ref="AY11">SUM(COUNTIFS(AJ11:AS11,{"Aspettativa";"Ex-accordo";"Ferie";"Malattia";"Esame";"Formazione"}))</f>
        <v>0</v>
      </c>
      <c r="AZ11" s="99" t="str">
        <f t="shared" si="4"/>
        <v/>
      </c>
      <c r="BA11" s="100" cm="1">
        <f t="array" ref="BA11">SUM(COUNTIFS(C11:AU11,{"Aspettativa";"Ex-accordo";"Ferie";"Malattia";"Esame";"Formazione"}))</f>
        <v>0</v>
      </c>
      <c r="BB11" s="100">
        <f>IF(  TYPE(VLOOKUP($B11,Regole!$B$3:$C$49,2,0))=1,  VLOOKUP($B11,Regole!$B$3:$C$49,2,0),  IF(   TYPE(VLOOKUP(WEEKDAY($B11),Regole!$C$52:$D$58,2,0))=1,   IF(VLOOKUP(WEEKDAY($B11),Regole!$C$52:$D$58,2,0)&lt;&gt;0,   Regole!$H$13-VLOOKUP(WEEKDAY($B11),Regole!$C$52:$D$58,2,0),   " - "),  " - " )  )</f>
        <v>28</v>
      </c>
      <c r="BC11" s="100">
        <f t="shared" si="8"/>
        <v>30</v>
      </c>
      <c r="BD11" s="207" cm="1">
        <f t="array" ref="BD11">SUM(COUNTIFS(C11:S11,{"Altro"}))</f>
        <v>0</v>
      </c>
      <c r="BE11" s="207" cm="1">
        <f t="array" ref="BE11">SUM(COUNTIFS(W11:AI11,{"Altro"}))</f>
        <v>0</v>
      </c>
      <c r="BF11" s="207" cm="1">
        <f t="array" ref="BF11">SUM(COUNTIFS(AJ11:AS11,{"Altro"}))</f>
        <v>0</v>
      </c>
      <c r="BG11" s="139" cm="1">
        <f t="array" ref="BG11">SUM(COUNTIFS(C11:S11,{"Ridotto Ex-Acc";"Ridotto Ferie";"Ridotto Maternità"}))</f>
        <v>0</v>
      </c>
      <c r="BH11" s="139" cm="1">
        <f t="array" ref="BH11">SUM(COUNTIFS(W11:AI11,{"Ridotto Ex-Acc";"Ridotto Ferie";"Ridotto Maternità"}))</f>
        <v>0</v>
      </c>
      <c r="BI11" s="139" cm="1">
        <f t="array" ref="BI11">SUM(COUNTIFS(AJ11:AS11,{"Ridotto Ex-Acc";"Ridotto Ferie";"Ridotto Maternità"}))</f>
        <v>0</v>
      </c>
      <c r="BJ11" s="204">
        <f>SUM(COUNTIFS(C11:AU11,{"Ridotto Ex-Acc";"Ridotto Ferie";"Ridotto Maternità"}))</f>
        <v>0</v>
      </c>
      <c r="BK11" s="80"/>
      <c r="BL11" s="194"/>
      <c r="BM11" s="28"/>
      <c r="BN11" s="28"/>
      <c r="BO11" s="28"/>
      <c r="BP11" s="28"/>
      <c r="BQ11" s="28"/>
      <c r="BR11" s="28"/>
      <c r="BS11" s="194"/>
      <c r="BT11" s="45" t="str">
        <f t="shared" si="5"/>
        <v>ven</v>
      </c>
      <c r="BU11" s="45">
        <f t="shared" si="6"/>
        <v>44904</v>
      </c>
      <c r="BV11" s="28"/>
      <c r="BW11" s="28"/>
      <c r="BX11" s="28"/>
      <c r="BY11" s="28"/>
      <c r="BZ11" s="28"/>
      <c r="CA11" s="28"/>
      <c r="CB11" s="28"/>
      <c r="CC11" s="28"/>
      <c r="CD11" s="28"/>
      <c r="CE11" s="28"/>
      <c r="CF11" s="80"/>
      <c r="CG11"/>
    </row>
    <row r="12" spans="1:85" ht="11.25" customHeight="1" x14ac:dyDescent="0.25">
      <c r="A12" s="45" t="s">
        <v>22</v>
      </c>
      <c r="B12" s="46">
        <f t="shared" si="7"/>
        <v>44905</v>
      </c>
      <c r="C12" s="28"/>
      <c r="D12" s="28"/>
      <c r="E12" s="28"/>
      <c r="F12" s="28"/>
      <c r="G12" s="28"/>
      <c r="H12" s="28"/>
      <c r="I12" s="28"/>
      <c r="J12" s="28"/>
      <c r="K12" s="28"/>
      <c r="L12" s="28"/>
      <c r="M12" s="28"/>
      <c r="N12" s="28"/>
      <c r="O12" s="28"/>
      <c r="P12" s="28"/>
      <c r="Q12" s="28"/>
      <c r="R12" s="28"/>
      <c r="S12" s="28"/>
      <c r="T12" s="151"/>
      <c r="U12" s="45" t="str">
        <f t="shared" si="2"/>
        <v>sab</v>
      </c>
      <c r="V12" s="46">
        <f t="shared" si="3"/>
        <v>44905</v>
      </c>
      <c r="W12" s="28"/>
      <c r="X12" s="28"/>
      <c r="Y12" s="28"/>
      <c r="Z12" s="28"/>
      <c r="AA12" s="28"/>
      <c r="AB12" s="28"/>
      <c r="AC12" s="28"/>
      <c r="AD12" s="28"/>
      <c r="AE12" s="28"/>
      <c r="AF12" s="28"/>
      <c r="AG12" s="28"/>
      <c r="AH12" s="28"/>
      <c r="AI12" s="28"/>
      <c r="AJ12" s="28"/>
      <c r="AK12" s="28"/>
      <c r="AL12" s="28"/>
      <c r="AM12" s="28"/>
      <c r="AN12" s="28"/>
      <c r="AO12" s="28"/>
      <c r="AP12" s="28"/>
      <c r="AQ12" s="28"/>
      <c r="AR12" s="28"/>
      <c r="AS12" s="28"/>
      <c r="AT12" s="28"/>
      <c r="AU12" s="28"/>
      <c r="AV12" s="194"/>
      <c r="AW12" s="100" cm="1">
        <f t="array" ref="AW12">SUM(COUNTIFS(C12:S12,{"Aspettativa";"Ex-accordo";"Ferie";"Malattia";"Esame";"Formazione"}))</f>
        <v>0</v>
      </c>
      <c r="AX12" s="100" cm="1">
        <f t="array" ref="AX12">SUM(COUNTIFS(W12:AI12,{"Aspettativa";"Ex-accordo";"Ferie";"Malattia";"Esame";"Formazione"}))</f>
        <v>0</v>
      </c>
      <c r="AY12" s="100" cm="1">
        <f t="array" ref="AY12">SUM(COUNTIFS(AJ12:AS12,{"Aspettativa";"Ex-accordo";"Ferie";"Malattia";"Esame";"Formazione"}))</f>
        <v>0</v>
      </c>
      <c r="AZ12" s="99" t="str">
        <f t="shared" si="4"/>
        <v/>
      </c>
      <c r="BA12" s="100" cm="1">
        <f t="array" ref="BA12">SUM(COUNTIFS(C12:AU12,{"Aspettativa";"Ex-accordo";"Ferie";"Malattia";"Esame";"Formazione"}))</f>
        <v>0</v>
      </c>
      <c r="BB12" s="100" t="str">
        <f>IF(  TYPE(VLOOKUP($B12,Regole!$B$3:$C$49,2,0))=1,  VLOOKUP($B12,Regole!$B$3:$C$49,2,0),  IF(   TYPE(VLOOKUP(WEEKDAY($B12),Regole!$C$52:$D$58,2,0))=1,   IF(VLOOKUP(WEEKDAY($B12),Regole!$C$52:$D$58,2,0)&lt;&gt;0,   Regole!$H$13-VLOOKUP(WEEKDAY($B12),Regole!$C$52:$D$58,2,0),   " - "),  " - " )  )</f>
        <v xml:space="preserve"> - </v>
      </c>
      <c r="BC12" s="100">
        <f t="shared" si="8"/>
        <v>30</v>
      </c>
      <c r="BD12" s="207" cm="1">
        <f t="array" ref="BD12">SUM(COUNTIFS(C12:S12,{"Altro"}))</f>
        <v>0</v>
      </c>
      <c r="BE12" s="207" cm="1">
        <f t="array" ref="BE12">SUM(COUNTIFS(W12:AI12,{"Altro"}))</f>
        <v>0</v>
      </c>
      <c r="BF12" s="207" cm="1">
        <f t="array" ref="BF12">SUM(COUNTIFS(AJ12:AS12,{"Altro"}))</f>
        <v>0</v>
      </c>
      <c r="BG12" s="139" cm="1">
        <f t="array" ref="BG12">SUM(COUNTIFS(C12:S12,{"Ridotto Ex-Acc";"Ridotto Ferie";"Ridotto Maternità"}))</f>
        <v>0</v>
      </c>
      <c r="BH12" s="139" cm="1">
        <f t="array" ref="BH12">SUM(COUNTIFS(W12:AI12,{"Ridotto Ex-Acc";"Ridotto Ferie";"Ridotto Maternità"}))</f>
        <v>0</v>
      </c>
      <c r="BI12" s="139" cm="1">
        <f t="array" ref="BI12">SUM(COUNTIFS(AJ12:AS12,{"Ridotto Ex-Acc";"Ridotto Ferie";"Ridotto Maternità"}))</f>
        <v>0</v>
      </c>
      <c r="BJ12" s="139">
        <f>SUM(COUNTIFS(C12:AU12,{"Ridotto Ex-Acc";"Ridotto Ferie";"Ridotto Maternità"}))</f>
        <v>0</v>
      </c>
      <c r="BK12" s="80"/>
      <c r="BL12" s="194"/>
      <c r="BM12" s="28"/>
      <c r="BN12" s="28"/>
      <c r="BO12" s="28"/>
      <c r="BP12" s="28"/>
      <c r="BQ12" s="28"/>
      <c r="BR12" s="28"/>
      <c r="BS12" s="194"/>
      <c r="BT12" s="45" t="str">
        <f t="shared" si="5"/>
        <v>sab</v>
      </c>
      <c r="BU12" s="45">
        <f t="shared" si="6"/>
        <v>44905</v>
      </c>
      <c r="BV12" s="28"/>
      <c r="BW12" s="28"/>
      <c r="BX12" s="28"/>
      <c r="BY12" s="28"/>
      <c r="BZ12" s="28"/>
      <c r="CA12" s="28"/>
      <c r="CB12" s="28"/>
      <c r="CC12" s="28"/>
      <c r="CD12" s="28"/>
      <c r="CE12" s="28"/>
      <c r="CF12" s="19"/>
      <c r="CG12" s="85"/>
    </row>
    <row r="13" spans="1:85" s="194" customFormat="1" ht="11.25" customHeight="1" x14ac:dyDescent="0.25">
      <c r="A13" s="26"/>
      <c r="B13" s="48">
        <f t="shared" si="7"/>
        <v>44906</v>
      </c>
      <c r="C13" s="119" t="s">
        <v>40</v>
      </c>
      <c r="D13" s="119" t="s">
        <v>40</v>
      </c>
      <c r="E13" s="119" t="s">
        <v>40</v>
      </c>
      <c r="F13" s="119" t="s">
        <v>40</v>
      </c>
      <c r="G13" s="119" t="s">
        <v>40</v>
      </c>
      <c r="H13" s="119" t="s">
        <v>40</v>
      </c>
      <c r="I13" s="155" t="s">
        <v>40</v>
      </c>
      <c r="J13" s="119" t="s">
        <v>40</v>
      </c>
      <c r="K13" s="119" t="s">
        <v>40</v>
      </c>
      <c r="L13" s="119" t="s">
        <v>40</v>
      </c>
      <c r="M13" s="119" t="s">
        <v>40</v>
      </c>
      <c r="N13" s="119" t="s">
        <v>40</v>
      </c>
      <c r="O13" s="119" t="s">
        <v>40</v>
      </c>
      <c r="P13" s="119" t="s">
        <v>40</v>
      </c>
      <c r="Q13" s="119" t="s">
        <v>40</v>
      </c>
      <c r="R13" s="119" t="s">
        <v>40</v>
      </c>
      <c r="S13" s="119" t="s">
        <v>40</v>
      </c>
      <c r="T13" s="152"/>
      <c r="U13" s="26" t="str">
        <f t="shared" si="2"/>
        <v/>
      </c>
      <c r="V13" s="48">
        <f t="shared" si="3"/>
        <v>44906</v>
      </c>
      <c r="W13" s="120" t="s">
        <v>40</v>
      </c>
      <c r="X13" s="120" t="s">
        <v>40</v>
      </c>
      <c r="Y13" s="120" t="s">
        <v>40</v>
      </c>
      <c r="Z13" s="120" t="s">
        <v>40</v>
      </c>
      <c r="AA13" s="120" t="s">
        <v>40</v>
      </c>
      <c r="AB13" s="120" t="s">
        <v>40</v>
      </c>
      <c r="AC13" s="120" t="s">
        <v>40</v>
      </c>
      <c r="AD13" s="120" t="s">
        <v>40</v>
      </c>
      <c r="AE13" s="120" t="s">
        <v>40</v>
      </c>
      <c r="AF13" s="120" t="s">
        <v>40</v>
      </c>
      <c r="AG13" s="120" t="s">
        <v>40</v>
      </c>
      <c r="AH13" s="120" t="s">
        <v>40</v>
      </c>
      <c r="AI13" s="120" t="s">
        <v>40</v>
      </c>
      <c r="AJ13" s="120" t="s">
        <v>40</v>
      </c>
      <c r="AK13" s="120" t="s">
        <v>40</v>
      </c>
      <c r="AL13" s="120" t="s">
        <v>40</v>
      </c>
      <c r="AM13" s="120" t="s">
        <v>40</v>
      </c>
      <c r="AN13" s="120" t="s">
        <v>40</v>
      </c>
      <c r="AO13" s="120" t="s">
        <v>40</v>
      </c>
      <c r="AP13" s="120" t="s">
        <v>40</v>
      </c>
      <c r="AQ13" s="120" t="s">
        <v>40</v>
      </c>
      <c r="AR13" s="120" t="s">
        <v>40</v>
      </c>
      <c r="AS13" s="120" t="s">
        <v>40</v>
      </c>
      <c r="AT13" s="120" t="s">
        <v>40</v>
      </c>
      <c r="AU13" s="121" t="s">
        <v>40</v>
      </c>
      <c r="BB13" s="89"/>
      <c r="BC13" s="205"/>
      <c r="BD13" s="205"/>
      <c r="BE13" s="205"/>
      <c r="BF13" s="205"/>
      <c r="BI13" s="89"/>
      <c r="BJ13" s="89"/>
      <c r="BM13" s="120" t="s">
        <v>40</v>
      </c>
      <c r="BN13" s="120" t="s">
        <v>40</v>
      </c>
      <c r="BO13" s="120" t="s">
        <v>40</v>
      </c>
      <c r="BP13" s="120" t="s">
        <v>40</v>
      </c>
      <c r="BQ13" s="120" t="s">
        <v>40</v>
      </c>
      <c r="BR13" s="120" t="s">
        <v>40</v>
      </c>
      <c r="BT13" s="26" t="str">
        <f t="shared" si="5"/>
        <v/>
      </c>
      <c r="BU13" s="135">
        <f t="shared" si="6"/>
        <v>44906</v>
      </c>
      <c r="BV13" s="121" t="s">
        <v>40</v>
      </c>
      <c r="BW13" s="121" t="s">
        <v>40</v>
      </c>
      <c r="BX13" s="121" t="s">
        <v>40</v>
      </c>
      <c r="BY13" s="121" t="s">
        <v>40</v>
      </c>
      <c r="BZ13" s="121" t="s">
        <v>40</v>
      </c>
      <c r="CA13" s="121" t="s">
        <v>40</v>
      </c>
      <c r="CB13" s="121" t="s">
        <v>40</v>
      </c>
      <c r="CC13" s="121" t="s">
        <v>40</v>
      </c>
      <c r="CD13" s="121" t="s">
        <v>40</v>
      </c>
      <c r="CE13" s="121" t="s">
        <v>40</v>
      </c>
    </row>
    <row r="14" spans="1:85" ht="11.25" customHeight="1" x14ac:dyDescent="0.25">
      <c r="A14" s="194"/>
      <c r="B14" s="194"/>
      <c r="C14" s="194"/>
      <c r="D14" s="194"/>
      <c r="E14" s="194"/>
      <c r="F14" s="194"/>
      <c r="G14" s="194"/>
      <c r="H14" s="194"/>
      <c r="I14" s="194"/>
      <c r="J14" s="194"/>
      <c r="K14" s="194"/>
      <c r="L14" s="194"/>
      <c r="M14" s="194"/>
      <c r="N14" s="194"/>
      <c r="O14" s="194"/>
      <c r="P14" s="194"/>
      <c r="Q14" s="194"/>
      <c r="R14" s="194"/>
      <c r="S14" s="194"/>
      <c r="T14" s="141"/>
      <c r="U14" s="194"/>
      <c r="V14" s="194"/>
      <c r="W14" s="194"/>
      <c r="X14" s="194"/>
      <c r="Y14" s="194"/>
      <c r="Z14" s="194"/>
      <c r="AA14" s="194"/>
      <c r="AB14" s="194"/>
      <c r="AC14" s="194"/>
      <c r="AD14" s="194"/>
      <c r="AE14" s="194"/>
      <c r="AF14" s="194"/>
      <c r="AG14" s="194"/>
      <c r="AH14" s="194"/>
      <c r="AI14" s="194"/>
      <c r="AJ14" s="194"/>
      <c r="AK14" s="194"/>
      <c r="AL14" s="194"/>
      <c r="AM14" s="194"/>
      <c r="AN14" s="194"/>
      <c r="AO14" s="194"/>
      <c r="AP14" s="194"/>
      <c r="AQ14" s="194"/>
      <c r="AR14" s="194"/>
      <c r="AS14" s="194"/>
      <c r="AT14" s="194"/>
      <c r="AU14" s="194"/>
      <c r="AV14" s="194"/>
      <c r="AW14" s="98"/>
      <c r="AX14" s="98"/>
      <c r="AY14" s="194"/>
      <c r="AZ14" s="98"/>
      <c r="BA14" s="194"/>
      <c r="BB14" s="194"/>
      <c r="BC14" s="194"/>
      <c r="BD14" s="194"/>
      <c r="BE14" s="194"/>
      <c r="BF14" s="194"/>
      <c r="BG14" s="98"/>
      <c r="BH14" s="194"/>
      <c r="BI14" s="194"/>
      <c r="BJ14" s="194"/>
      <c r="BK14" s="194"/>
      <c r="BL14" s="194"/>
      <c r="BM14" s="194"/>
      <c r="BN14" s="194"/>
      <c r="BO14" s="194"/>
      <c r="BP14" s="194"/>
      <c r="BQ14" s="194"/>
      <c r="BR14" s="194"/>
      <c r="BS14" s="194"/>
      <c r="BT14" s="194"/>
      <c r="BU14" s="194"/>
      <c r="BV14" s="194"/>
      <c r="BW14" s="194"/>
      <c r="BX14" s="194"/>
      <c r="BY14" s="194"/>
      <c r="BZ14" s="194"/>
      <c r="CA14" s="194"/>
      <c r="CB14" s="194"/>
      <c r="CC14" s="194"/>
      <c r="CD14" s="194"/>
      <c r="CE14" s="194"/>
      <c r="CF14" s="194"/>
    </row>
    <row r="15" spans="1:85" ht="11.25" customHeight="1" x14ac:dyDescent="0.25">
      <c r="A15" s="194"/>
      <c r="B15" s="194"/>
      <c r="C15" s="194"/>
      <c r="D15" s="194"/>
      <c r="E15" s="194"/>
      <c r="F15" s="194"/>
      <c r="G15" s="194"/>
      <c r="H15" s="194"/>
      <c r="I15" s="194"/>
      <c r="J15" s="194"/>
      <c r="K15" s="194"/>
      <c r="L15" s="194"/>
      <c r="M15" s="194"/>
      <c r="N15" s="194"/>
      <c r="O15" s="194"/>
      <c r="P15" s="194"/>
      <c r="Q15" s="194"/>
      <c r="R15" s="194"/>
      <c r="S15" s="194"/>
      <c r="T15" s="141"/>
      <c r="U15" s="194"/>
      <c r="V15" s="194"/>
      <c r="W15" s="194"/>
      <c r="X15" s="194"/>
      <c r="Y15" s="194"/>
      <c r="Z15" s="194"/>
      <c r="AA15" s="194"/>
      <c r="AB15" s="194"/>
      <c r="AC15" s="194"/>
      <c r="AD15" s="194"/>
      <c r="AE15" s="194"/>
      <c r="AF15" s="194"/>
      <c r="AG15" s="194"/>
      <c r="AH15" s="194"/>
      <c r="AI15" s="194"/>
      <c r="AJ15" s="194"/>
      <c r="AK15" s="194"/>
      <c r="AL15" s="194"/>
      <c r="AM15" s="194"/>
      <c r="AN15" s="194"/>
      <c r="AO15" s="194"/>
      <c r="AP15" s="194"/>
      <c r="AQ15" s="194"/>
      <c r="AR15" s="194"/>
      <c r="AS15" s="194"/>
      <c r="AT15" s="194"/>
      <c r="AU15" s="194"/>
      <c r="AV15" s="194"/>
      <c r="AW15" s="94"/>
      <c r="AX15" s="94"/>
      <c r="AY15" s="88" t="str">
        <f>IF(   TYPE(VLOOKUP($B15,Regole!#REF!,2,0))=1,   VLOOKUP($B15,Regole!#REF!,2,0),   IF(    TYPE(VLOOKUP(WEEKDAY($B15),Regole!#REF!,2,0))=1,    IF(VLOOKUP(WEEKDAY($B15),Regole!#REF!,2,0)&lt;&gt;0, Regole!#REF!-VLOOKUP(WEEKDAY($B15),Regole!#REF!,2,0), ""),    ""   ) )</f>
        <v/>
      </c>
      <c r="AZ15" s="94"/>
      <c r="BA15" s="88" t="str">
        <f>IF(   TYPE(VLOOKUP($B15,Regole!#REF!,2,0))=1,   VLOOKUP($B15,Regole!#REF!,2,0),   IF(    TYPE(VLOOKUP(WEEKDAY($B15),Regole!#REF!,2,0))=1,    IF(VLOOKUP(WEEKDAY($B15),Regole!#REF!,2,0)&lt;&gt;0, Regole!#REF!-VLOOKUP(WEEKDAY($B15),Regole!#REF!,2,0), ""),    ""   ) )</f>
        <v/>
      </c>
      <c r="BB15" s="88"/>
      <c r="BC15" s="88"/>
      <c r="BD15" s="88"/>
      <c r="BE15" s="88"/>
      <c r="BF15" s="88"/>
      <c r="BG15" s="94"/>
      <c r="BH15" s="88" t="str">
        <f>IF(   TYPE(VLOOKUP($B15,Regole!#REF!,2,0))=1,   VLOOKUP($B15,Regole!#REF!,2,0),   IF(    TYPE(VLOOKUP(WEEKDAY($B15),Regole!#REF!,2,0))=1,    IF(VLOOKUP(WEEKDAY($B15),Regole!#REF!,2,0)&lt;&gt;0, Regole!#REF!-VLOOKUP(WEEKDAY($B15),Regole!#REF!,2,0), ""),    ""   ) )</f>
        <v/>
      </c>
      <c r="BI15" s="88"/>
      <c r="BJ15" s="88"/>
      <c r="BK15" s="194"/>
      <c r="BL15" s="194"/>
      <c r="BM15" s="194"/>
      <c r="BN15" s="194"/>
      <c r="BO15" s="194"/>
      <c r="BP15" s="194"/>
      <c r="BQ15" s="194"/>
      <c r="BR15" s="194"/>
      <c r="BS15" s="194"/>
      <c r="BT15" s="194"/>
      <c r="BU15" s="194"/>
      <c r="BV15" s="194"/>
      <c r="BW15" s="194"/>
      <c r="BX15" s="194"/>
      <c r="BY15" s="194"/>
      <c r="BZ15" s="194"/>
      <c r="CA15" s="194"/>
      <c r="CB15" s="194"/>
      <c r="CC15" s="194"/>
      <c r="CD15" s="194"/>
      <c r="CE15" s="194"/>
      <c r="CF15" s="97"/>
    </row>
    <row r="16" spans="1:85" ht="11.25" customHeight="1" x14ac:dyDescent="0.25">
      <c r="A16" s="45" t="s">
        <v>17</v>
      </c>
      <c r="B16" s="46">
        <f>B13+1</f>
        <v>44907</v>
      </c>
      <c r="C16" s="28"/>
      <c r="D16" s="28"/>
      <c r="E16" s="28"/>
      <c r="F16" s="28"/>
      <c r="G16" s="28"/>
      <c r="H16" s="28"/>
      <c r="I16" s="28"/>
      <c r="J16" s="28"/>
      <c r="K16" s="28"/>
      <c r="L16" s="28"/>
      <c r="M16" s="28"/>
      <c r="N16" s="154"/>
      <c r="O16" s="154"/>
      <c r="P16" s="154"/>
      <c r="Q16" s="116"/>
      <c r="R16" s="28"/>
      <c r="S16" s="28"/>
      <c r="T16" s="151"/>
      <c r="U16" s="45" t="str">
        <f t="shared" ref="U16:U31" si="9">IF($A16&lt;&gt;"",$A16,"")</f>
        <v>lun</v>
      </c>
      <c r="V16" s="46">
        <f t="shared" ref="V16:V31" si="10">IF($B16&lt;&gt;"",$B16,"")</f>
        <v>44907</v>
      </c>
      <c r="W16" s="28"/>
      <c r="X16" s="28"/>
      <c r="Y16" s="28"/>
      <c r="Z16" s="28"/>
      <c r="AA16" s="28"/>
      <c r="AB16" s="28"/>
      <c r="AC16" s="28"/>
      <c r="AD16" s="28"/>
      <c r="AE16" s="28"/>
      <c r="AF16" s="28"/>
      <c r="AG16" s="28"/>
      <c r="AH16" s="28"/>
      <c r="AI16" s="28"/>
      <c r="AJ16" s="28"/>
      <c r="AK16" s="28"/>
      <c r="AL16" s="28"/>
      <c r="AM16" s="28"/>
      <c r="AN16" s="28"/>
      <c r="AO16" s="28"/>
      <c r="AP16" s="28"/>
      <c r="AQ16" s="28"/>
      <c r="AR16" s="28"/>
      <c r="AS16" s="28"/>
      <c r="AT16" s="28"/>
      <c r="AU16" s="28"/>
      <c r="AV16" s="194"/>
      <c r="AW16" s="100" cm="1">
        <f t="array" ref="AW16">SUM(COUNTIFS(C16:S16,{"Aspettativa";"Ex-accordo";"Ferie";"Malattia";"Esame";"Formazione"}))</f>
        <v>0</v>
      </c>
      <c r="AX16" s="100" cm="1">
        <f t="array" ref="AX16">SUM(COUNTIFS(W16:AI16,{"Aspettativa";"Ex-accordo";"Ferie";"Malattia";"Esame";"Formazione"}))</f>
        <v>0</v>
      </c>
      <c r="AY16" s="100" cm="1">
        <f t="array" ref="AY16">SUM(COUNTIFS(AJ16:AS16,{"Aspettativa";"Ex-accordo";"Ferie";"Malattia";"Esame";"Formazione"}))</f>
        <v>0</v>
      </c>
      <c r="AZ16" s="23" t="str">
        <f t="shared" ref="AZ16:AZ21" si="11">IF(BA16&gt;$BJ$2-N(BB16),"!!!","")</f>
        <v/>
      </c>
      <c r="BA16" s="158" cm="1">
        <f t="array" ref="BA16">SUM(COUNTIFS(C16:AU16,{"Aspettativa";"Ex-accordo";"Ferie";"Malattia";"Esame";"Formazione"}))</f>
        <v>0</v>
      </c>
      <c r="BB16" s="158">
        <f>IF(  TYPE(VLOOKUP($B16,Regole!$B$3:$C$49,2,0))=1,  VLOOKUP($B16,Regole!$B$3:$C$49,2,0),  IF(   TYPE(VLOOKUP(WEEKDAY($B16),Regole!$C$52:$D$58,2,0))=1,   IF(VLOOKUP(WEEKDAY($B16),Regole!$C$52:$D$58,2,0)&lt;&gt;0,   Regole!$H$13-VLOOKUP(WEEKDAY($B16),Regole!$C$52:$D$58,2,0),   " - "),  " - " )  )</f>
        <v>28</v>
      </c>
      <c r="BC16" s="100">
        <f t="shared" ref="BC16:BC21" si="12">$BJ$2-BA16</f>
        <v>30</v>
      </c>
      <c r="BD16" s="207" cm="1">
        <f t="array" ref="BD16">SUM(COUNTIFS(C16:S16,{"Altro"}))</f>
        <v>0</v>
      </c>
      <c r="BE16" s="207" cm="1">
        <f t="array" ref="BE16">SUM(COUNTIFS(W16:AI16,{"Altro"}))</f>
        <v>0</v>
      </c>
      <c r="BF16" s="207" cm="1">
        <f t="array" ref="BF16">SUM(COUNTIFS(AJ16:AS16,{"Altro"}))</f>
        <v>0</v>
      </c>
      <c r="BG16" s="139" cm="1">
        <f t="array" ref="BG16">SUM(COUNTIFS(C16:S16,{"Ridotto Ex-Acc";"Ridotto Ferie";"Ridotto Maternità"}))</f>
        <v>0</v>
      </c>
      <c r="BH16" s="139" cm="1">
        <f t="array" ref="BH16">SUM(COUNTIFS(W16:AI16,{"Ridotto Ex-Acc";"Ridotto Ferie";"Ridotto Maternità"}))</f>
        <v>0</v>
      </c>
      <c r="BI16" s="139" cm="1">
        <f t="array" ref="BI16">SUM(COUNTIFS(AJ16:AS16,{"Ridotto Ex-Acc";"Ridotto Ferie";"Ridotto Maternità"}))</f>
        <v>0</v>
      </c>
      <c r="BJ16" s="140">
        <f>SUM(COUNTIFS(C16:AU16,{"Ridotto Ex-Acc";"Ridotto Ferie";"Ridotto Maternità"}))</f>
        <v>0</v>
      </c>
      <c r="BK16" s="6"/>
      <c r="BL16" s="194"/>
      <c r="BM16" s="28"/>
      <c r="BN16" s="28"/>
      <c r="BO16" s="28"/>
      <c r="BP16" s="28"/>
      <c r="BQ16" s="28"/>
      <c r="BR16" s="28"/>
      <c r="BS16" s="194"/>
      <c r="BT16" s="45" t="str">
        <f t="shared" ref="BT16:BT22" si="13">IF($A16&lt;&gt;"",$A16,"")</f>
        <v>lun</v>
      </c>
      <c r="BU16" s="45">
        <f t="shared" ref="BU16:BU22" si="14">IF($B16&lt;&gt;"",$B16,"")</f>
        <v>44907</v>
      </c>
      <c r="BV16" s="28"/>
      <c r="BW16" s="28"/>
      <c r="BX16" s="28"/>
      <c r="BY16" s="28"/>
      <c r="BZ16" s="28"/>
      <c r="CA16" s="28"/>
      <c r="CB16" s="28"/>
      <c r="CC16" s="28"/>
      <c r="CD16" s="28"/>
      <c r="CE16" s="28"/>
      <c r="CF16" s="104"/>
      <c r="CG16" s="85"/>
    </row>
    <row r="17" spans="1:85" ht="11.25" customHeight="1" x14ac:dyDescent="0.25">
      <c r="A17" s="45" t="s">
        <v>18</v>
      </c>
      <c r="B17" s="46">
        <f t="shared" ref="B17:B22" si="15">B16+1</f>
        <v>44908</v>
      </c>
      <c r="C17" s="28"/>
      <c r="D17" s="28"/>
      <c r="E17" s="28"/>
      <c r="F17" s="28"/>
      <c r="G17" s="28"/>
      <c r="H17" s="28"/>
      <c r="I17" s="28"/>
      <c r="J17" s="28"/>
      <c r="K17" s="28"/>
      <c r="L17" s="28"/>
      <c r="M17" s="28"/>
      <c r="N17" s="154"/>
      <c r="O17" s="154"/>
      <c r="P17" s="154"/>
      <c r="Q17" s="116"/>
      <c r="R17" s="28"/>
      <c r="S17" s="28"/>
      <c r="T17" s="151"/>
      <c r="U17" s="45" t="str">
        <f t="shared" si="9"/>
        <v>mar</v>
      </c>
      <c r="V17" s="46">
        <f t="shared" si="10"/>
        <v>44908</v>
      </c>
      <c r="W17" s="28"/>
      <c r="X17" s="28"/>
      <c r="Y17" s="28"/>
      <c r="Z17" s="28"/>
      <c r="AA17" s="28"/>
      <c r="AB17" s="28"/>
      <c r="AC17" s="28"/>
      <c r="AD17" s="28"/>
      <c r="AE17" s="28"/>
      <c r="AF17" s="28"/>
      <c r="AG17" s="28"/>
      <c r="AH17" s="28"/>
      <c r="AI17" s="28"/>
      <c r="AJ17" s="28"/>
      <c r="AK17" s="28"/>
      <c r="AL17" s="28"/>
      <c r="AM17" s="28"/>
      <c r="AN17" s="28"/>
      <c r="AO17" s="28"/>
      <c r="AP17" s="28"/>
      <c r="AQ17" s="28"/>
      <c r="AR17" s="28"/>
      <c r="AS17" s="28"/>
      <c r="AT17" s="28"/>
      <c r="AU17" s="28"/>
      <c r="AV17" s="194"/>
      <c r="AW17" s="100" cm="1">
        <f t="array" ref="AW17">SUM(COUNTIFS(C17:S17,{"Aspettativa";"Ex-accordo";"Ferie";"Malattia";"Esame";"Formazione"}))</f>
        <v>0</v>
      </c>
      <c r="AX17" s="100" cm="1">
        <f t="array" ref="AX17">SUM(COUNTIFS(W17:AI17,{"Aspettativa";"Ex-accordo";"Ferie";"Malattia";"Esame";"Formazione"}))</f>
        <v>0</v>
      </c>
      <c r="AY17" s="100" cm="1">
        <f t="array" ref="AY17">SUM(COUNTIFS(AJ17:AS17,{"Aspettativa";"Ex-accordo";"Ferie";"Malattia";"Esame";"Formazione"}))</f>
        <v>0</v>
      </c>
      <c r="AZ17" s="23" t="str">
        <f t="shared" si="11"/>
        <v/>
      </c>
      <c r="BA17" s="158" cm="1">
        <f t="array" ref="BA17">SUM(COUNTIFS(C17:AU17,{"Aspettativa";"Ex-accordo";"Ferie";"Malattia";"Esame";"Formazione"}))</f>
        <v>0</v>
      </c>
      <c r="BB17" s="158">
        <f>IF(  TYPE(VLOOKUP($B17,Regole!$B$3:$C$49,2,0))=1,  VLOOKUP($B17,Regole!$B$3:$C$49,2,0),  IF(   TYPE(VLOOKUP(WEEKDAY($B17),Regole!$C$52:$D$58,2,0))=1,   IF(VLOOKUP(WEEKDAY($B17),Regole!$C$52:$D$58,2,0)&lt;&gt;0,   Regole!$H$13-VLOOKUP(WEEKDAY($B17),Regole!$C$52:$D$58,2,0),   " - "),  " - " )  )</f>
        <v>28</v>
      </c>
      <c r="BC17" s="100">
        <f t="shared" si="12"/>
        <v>30</v>
      </c>
      <c r="BD17" s="207" cm="1">
        <f t="array" ref="BD17">SUM(COUNTIFS(C17:S17,{"Altro"}))</f>
        <v>0</v>
      </c>
      <c r="BE17" s="207" cm="1">
        <f t="array" ref="BE17">SUM(COUNTIFS(W17:AI17,{"Altro"}))</f>
        <v>0</v>
      </c>
      <c r="BF17" s="207" cm="1">
        <f t="array" ref="BF17">SUM(COUNTIFS(AJ17:AS17,{"Altro"}))</f>
        <v>0</v>
      </c>
      <c r="BG17" s="139" cm="1">
        <f t="array" ref="BG17">SUM(COUNTIFS(C17:S17,{"Ridotto Ex-Acc";"Ridotto Ferie";"Ridotto Maternità"}))</f>
        <v>0</v>
      </c>
      <c r="BH17" s="139" cm="1">
        <f t="array" ref="BH17">SUM(COUNTIFS(W17:AI17,{"Ridotto Ex-Acc";"Ridotto Ferie";"Ridotto Maternità"}))</f>
        <v>0</v>
      </c>
      <c r="BI17" s="139" cm="1">
        <f t="array" ref="BI17">SUM(COUNTIFS(AJ17:AS17,{"Ridotto Ex-Acc";"Ridotto Ferie";"Ridotto Maternità"}))</f>
        <v>0</v>
      </c>
      <c r="BJ17" s="140">
        <f>SUM(COUNTIFS(C17:AU17,{"Ridotto Ex-Acc";"Ridotto Ferie";"Ridotto Maternità"}))</f>
        <v>0</v>
      </c>
      <c r="BK17" s="103"/>
      <c r="BL17" s="194"/>
      <c r="BM17" s="28"/>
      <c r="BN17" s="28"/>
      <c r="BO17" s="28"/>
      <c r="BP17" s="28"/>
      <c r="BQ17" s="28"/>
      <c r="BR17" s="28"/>
      <c r="BS17" s="194"/>
      <c r="BT17" s="45" t="str">
        <f t="shared" si="13"/>
        <v>mar</v>
      </c>
      <c r="BU17" s="45">
        <f t="shared" si="14"/>
        <v>44908</v>
      </c>
      <c r="BV17" s="28"/>
      <c r="BW17" s="28"/>
      <c r="BX17" s="28"/>
      <c r="BY17" s="28"/>
      <c r="BZ17" s="28"/>
      <c r="CA17" s="28"/>
      <c r="CB17" s="28"/>
      <c r="CC17" s="28"/>
      <c r="CD17" s="28"/>
      <c r="CE17" s="28"/>
      <c r="CF17" s="6"/>
      <c r="CG17" s="85"/>
    </row>
    <row r="18" spans="1:85" ht="11.25" customHeight="1" x14ac:dyDescent="0.25">
      <c r="A18" s="45" t="s">
        <v>19</v>
      </c>
      <c r="B18" s="46">
        <f t="shared" si="15"/>
        <v>44909</v>
      </c>
      <c r="C18" s="28"/>
      <c r="D18" s="28"/>
      <c r="E18" s="28"/>
      <c r="F18" s="28"/>
      <c r="G18" s="28"/>
      <c r="H18" s="28"/>
      <c r="I18" s="28"/>
      <c r="J18" s="28"/>
      <c r="K18" s="28"/>
      <c r="L18" s="28"/>
      <c r="M18" s="28"/>
      <c r="N18" s="154"/>
      <c r="O18" s="154"/>
      <c r="P18" s="154"/>
      <c r="Q18" s="116"/>
      <c r="R18" s="28"/>
      <c r="S18" s="28"/>
      <c r="T18" s="151"/>
      <c r="U18" s="45" t="str">
        <f t="shared" si="9"/>
        <v>mer</v>
      </c>
      <c r="V18" s="46">
        <f t="shared" si="10"/>
        <v>44909</v>
      </c>
      <c r="W18" s="28"/>
      <c r="X18" s="28"/>
      <c r="Y18" s="28"/>
      <c r="Z18" s="28"/>
      <c r="AA18" s="28"/>
      <c r="AB18" s="28"/>
      <c r="AC18" s="28"/>
      <c r="AD18" s="28"/>
      <c r="AE18" s="28"/>
      <c r="AF18" s="28"/>
      <c r="AG18" s="28"/>
      <c r="AH18" s="28"/>
      <c r="AI18" s="28"/>
      <c r="AJ18" s="28"/>
      <c r="AK18" s="28"/>
      <c r="AL18" s="28"/>
      <c r="AM18" s="28"/>
      <c r="AN18" s="28"/>
      <c r="AO18" s="28"/>
      <c r="AP18" s="28"/>
      <c r="AQ18" s="28"/>
      <c r="AR18" s="28"/>
      <c r="AS18" s="28"/>
      <c r="AT18" s="28"/>
      <c r="AU18" s="28"/>
      <c r="AV18" s="194"/>
      <c r="AW18" s="100" cm="1">
        <f t="array" ref="AW18">SUM(COUNTIFS(C18:S18,{"Aspettativa";"Ex-accordo";"Ferie";"Malattia";"Esame";"Formazione"}))</f>
        <v>0</v>
      </c>
      <c r="AX18" s="100" cm="1">
        <f t="array" ref="AX18">SUM(COUNTIFS(W18:AI18,{"Aspettativa";"Ex-accordo";"Ferie";"Malattia";"Esame";"Formazione"}))</f>
        <v>0</v>
      </c>
      <c r="AY18" s="100" cm="1">
        <f t="array" ref="AY18">SUM(COUNTIFS(AJ18:AS18,{"Aspettativa";"Ex-accordo";"Ferie";"Malattia";"Esame";"Formazione"}))</f>
        <v>0</v>
      </c>
      <c r="AZ18" s="23" t="str">
        <f t="shared" si="11"/>
        <v/>
      </c>
      <c r="BA18" s="158" cm="1">
        <f t="array" ref="BA18">SUM(COUNTIFS(C18:AU18,{"Aspettativa";"Ex-accordo";"Ferie";"Malattia";"Esame";"Formazione"}))</f>
        <v>0</v>
      </c>
      <c r="BB18" s="158">
        <f>IF(  TYPE(VLOOKUP($B18,Regole!$B$3:$C$49,2,0))=1,  VLOOKUP($B18,Regole!$B$3:$C$49,2,0),  IF(   TYPE(VLOOKUP(WEEKDAY($B18),Regole!$C$52:$D$58,2,0))=1,   IF(VLOOKUP(WEEKDAY($B18),Regole!$C$52:$D$58,2,0)&lt;&gt;0,   Regole!$H$13-VLOOKUP(WEEKDAY($B18),Regole!$C$52:$D$58,2,0),   " - "),  " - " )  )</f>
        <v>28</v>
      </c>
      <c r="BC18" s="100">
        <f t="shared" si="12"/>
        <v>30</v>
      </c>
      <c r="BD18" s="207" cm="1">
        <f t="array" ref="BD18">SUM(COUNTIFS(C18:S18,{"Altro"}))</f>
        <v>0</v>
      </c>
      <c r="BE18" s="207" cm="1">
        <f t="array" ref="BE18">SUM(COUNTIFS(W18:AI18,{"Altro"}))</f>
        <v>0</v>
      </c>
      <c r="BF18" s="207" cm="1">
        <f t="array" ref="BF18">SUM(COUNTIFS(AJ18:AS18,{"Altro"}))</f>
        <v>0</v>
      </c>
      <c r="BG18" s="139" cm="1">
        <f t="array" ref="BG18">SUM(COUNTIFS(C18:S18,{"Ridotto Ex-Acc";"Ridotto Ferie";"Ridotto Maternità"}))</f>
        <v>0</v>
      </c>
      <c r="BH18" s="139" cm="1">
        <f t="array" ref="BH18">SUM(COUNTIFS(W18:AI18,{"Ridotto Ex-Acc";"Ridotto Ferie";"Ridotto Maternità"}))</f>
        <v>0</v>
      </c>
      <c r="BI18" s="139" cm="1">
        <f t="array" ref="BI18">SUM(COUNTIFS(AJ18:AS18,{"Ridotto Ex-Acc";"Ridotto Ferie";"Ridotto Maternità"}))</f>
        <v>0</v>
      </c>
      <c r="BJ18" s="140">
        <f>SUM(COUNTIFS(C18:AU18,{"Ridotto Ex-Acc";"Ridotto Ferie";"Ridotto Maternità"}))</f>
        <v>0</v>
      </c>
      <c r="BK18" s="19"/>
      <c r="BL18" s="194"/>
      <c r="BM18" s="28"/>
      <c r="BN18" s="28"/>
      <c r="BO18" s="28"/>
      <c r="BP18" s="28"/>
      <c r="BQ18" s="28"/>
      <c r="BR18" s="28"/>
      <c r="BS18" s="194"/>
      <c r="BT18" s="45" t="str">
        <f t="shared" si="13"/>
        <v>mer</v>
      </c>
      <c r="BU18" s="45">
        <f t="shared" si="14"/>
        <v>44909</v>
      </c>
      <c r="BV18" s="28"/>
      <c r="BW18" s="28"/>
      <c r="BX18" s="28"/>
      <c r="BY18" s="28"/>
      <c r="BZ18" s="28"/>
      <c r="CA18" s="28"/>
      <c r="CB18" s="28"/>
      <c r="CC18" s="28"/>
      <c r="CD18" s="28"/>
      <c r="CE18" s="28"/>
      <c r="CF18" s="6"/>
      <c r="CG18" s="85"/>
    </row>
    <row r="19" spans="1:85" ht="11.25" customHeight="1" x14ac:dyDescent="0.25">
      <c r="A19" s="45" t="s">
        <v>20</v>
      </c>
      <c r="B19" s="46">
        <f t="shared" si="15"/>
        <v>44910</v>
      </c>
      <c r="C19" s="28"/>
      <c r="D19" s="28"/>
      <c r="E19" s="28"/>
      <c r="F19" s="28"/>
      <c r="G19" s="28"/>
      <c r="H19" s="28"/>
      <c r="I19" s="28"/>
      <c r="J19" s="28"/>
      <c r="K19" s="28"/>
      <c r="L19" s="28"/>
      <c r="M19" s="28"/>
      <c r="N19" s="154"/>
      <c r="O19" s="154"/>
      <c r="P19" s="154"/>
      <c r="Q19" s="116"/>
      <c r="R19" s="28"/>
      <c r="S19" s="28"/>
      <c r="T19" s="151"/>
      <c r="U19" s="45" t="str">
        <f t="shared" si="9"/>
        <v>gio</v>
      </c>
      <c r="V19" s="46">
        <f t="shared" si="10"/>
        <v>44910</v>
      </c>
      <c r="W19" s="28"/>
      <c r="X19" s="28"/>
      <c r="Y19" s="28"/>
      <c r="Z19" s="28"/>
      <c r="AA19" s="28"/>
      <c r="AB19" s="28"/>
      <c r="AC19" s="28"/>
      <c r="AD19" s="28"/>
      <c r="AE19" s="28"/>
      <c r="AF19" s="28"/>
      <c r="AG19" s="28"/>
      <c r="AH19" s="28"/>
      <c r="AI19" s="28"/>
      <c r="AJ19" s="28"/>
      <c r="AK19" s="28"/>
      <c r="AL19" s="28"/>
      <c r="AM19" s="28"/>
      <c r="AN19" s="28"/>
      <c r="AO19" s="28"/>
      <c r="AP19" s="28"/>
      <c r="AQ19" s="28"/>
      <c r="AR19" s="28"/>
      <c r="AS19" s="28"/>
      <c r="AT19" s="28"/>
      <c r="AU19" s="28"/>
      <c r="AV19" s="194"/>
      <c r="AW19" s="100" cm="1">
        <f t="array" ref="AW19">SUM(COUNTIFS(C19:S19,{"Aspettativa";"Ex-accordo";"Ferie";"Malattia";"Esame";"Formazione"}))</f>
        <v>0</v>
      </c>
      <c r="AX19" s="100" cm="1">
        <f t="array" ref="AX19">SUM(COUNTIFS(W19:AI19,{"Aspettativa";"Ex-accordo";"Ferie";"Malattia";"Esame";"Formazione"}))</f>
        <v>0</v>
      </c>
      <c r="AY19" s="100" cm="1">
        <f t="array" ref="AY19">SUM(COUNTIFS(AJ19:AS19,{"Aspettativa";"Ex-accordo";"Ferie";"Malattia";"Esame";"Formazione"}))</f>
        <v>0</v>
      </c>
      <c r="AZ19" s="23" t="str">
        <f t="shared" si="11"/>
        <v/>
      </c>
      <c r="BA19" s="158" cm="1">
        <f t="array" ref="BA19">SUM(COUNTIFS(C19:AU19,{"Aspettativa";"Ex-accordo";"Ferie";"Malattia";"Esame";"Formazione"}))</f>
        <v>0</v>
      </c>
      <c r="BB19" s="158">
        <f>IF(  TYPE(VLOOKUP($B19,Regole!$B$3:$C$49,2,0))=1,  VLOOKUP($B19,Regole!$B$3:$C$49,2,0),  IF(   TYPE(VLOOKUP(WEEKDAY($B19),Regole!$C$52:$D$58,2,0))=1,   IF(VLOOKUP(WEEKDAY($B19),Regole!$C$52:$D$58,2,0)&lt;&gt;0,   Regole!$H$13-VLOOKUP(WEEKDAY($B19),Regole!$C$52:$D$58,2,0),   " - "),  " - " )  )</f>
        <v>28</v>
      </c>
      <c r="BC19" s="100">
        <f t="shared" si="12"/>
        <v>30</v>
      </c>
      <c r="BD19" s="207" cm="1">
        <f t="array" ref="BD19">SUM(COUNTIFS(C19:S19,{"Altro"}))</f>
        <v>0</v>
      </c>
      <c r="BE19" s="207" cm="1">
        <f t="array" ref="BE19">SUM(COUNTIFS(W19:AI19,{"Altro"}))</f>
        <v>0</v>
      </c>
      <c r="BF19" s="207" cm="1">
        <f t="array" ref="BF19">SUM(COUNTIFS(AJ19:AS19,{"Altro"}))</f>
        <v>0</v>
      </c>
      <c r="BG19" s="139" cm="1">
        <f t="array" ref="BG19">SUM(COUNTIFS(C19:S19,{"Ridotto Ex-Acc";"Ridotto Ferie";"Ridotto Maternità"}))</f>
        <v>0</v>
      </c>
      <c r="BH19" s="139" cm="1">
        <f t="array" ref="BH19">SUM(COUNTIFS(W19:AI19,{"Ridotto Ex-Acc";"Ridotto Ferie";"Ridotto Maternità"}))</f>
        <v>0</v>
      </c>
      <c r="BI19" s="139" cm="1">
        <f t="array" ref="BI19">SUM(COUNTIFS(AJ19:AS19,{"Ridotto Ex-Acc";"Ridotto Ferie";"Ridotto Maternità"}))</f>
        <v>0</v>
      </c>
      <c r="BJ19" s="140">
        <f>SUM(COUNTIFS(C19:AU19,{"Ridotto Ex-Acc";"Ridotto Ferie";"Ridotto Maternità"}))</f>
        <v>0</v>
      </c>
      <c r="BK19" s="19"/>
      <c r="BL19" s="194"/>
      <c r="BM19" s="28"/>
      <c r="BN19" s="28"/>
      <c r="BO19" s="28"/>
      <c r="BP19" s="28"/>
      <c r="BQ19" s="28"/>
      <c r="BR19" s="28"/>
      <c r="BS19" s="194"/>
      <c r="BT19" s="45" t="str">
        <f t="shared" si="13"/>
        <v>gio</v>
      </c>
      <c r="BU19" s="45">
        <f t="shared" si="14"/>
        <v>44910</v>
      </c>
      <c r="BV19" s="28"/>
      <c r="BW19" s="28"/>
      <c r="BX19" s="28"/>
      <c r="BY19" s="28"/>
      <c r="BZ19" s="28"/>
      <c r="CA19" s="28"/>
      <c r="CB19" s="28"/>
      <c r="CC19" s="28"/>
      <c r="CD19" s="28"/>
      <c r="CE19" s="28"/>
      <c r="CF19" s="104"/>
      <c r="CG19" s="85"/>
    </row>
    <row r="20" spans="1:85" ht="11.25" customHeight="1" x14ac:dyDescent="0.25">
      <c r="A20" s="45" t="s">
        <v>21</v>
      </c>
      <c r="B20" s="46">
        <f t="shared" si="15"/>
        <v>44911</v>
      </c>
      <c r="C20" s="28"/>
      <c r="D20" s="28"/>
      <c r="E20" s="28"/>
      <c r="F20" s="28"/>
      <c r="G20" s="28"/>
      <c r="H20" s="28"/>
      <c r="I20" s="28"/>
      <c r="J20" s="28"/>
      <c r="K20" s="28"/>
      <c r="L20" s="28"/>
      <c r="M20" s="28"/>
      <c r="N20" s="154"/>
      <c r="O20" s="154"/>
      <c r="P20" s="154"/>
      <c r="Q20" s="116"/>
      <c r="R20" s="28"/>
      <c r="S20" s="28"/>
      <c r="T20" s="151"/>
      <c r="U20" s="45" t="str">
        <f t="shared" si="9"/>
        <v>ven</v>
      </c>
      <c r="V20" s="46">
        <f t="shared" si="10"/>
        <v>44911</v>
      </c>
      <c r="W20" s="28"/>
      <c r="X20" s="28"/>
      <c r="Y20" s="28"/>
      <c r="Z20" s="28"/>
      <c r="AA20" s="28"/>
      <c r="AB20" s="28"/>
      <c r="AC20" s="28"/>
      <c r="AD20" s="28"/>
      <c r="AE20" s="28"/>
      <c r="AF20" s="28"/>
      <c r="AG20" s="28"/>
      <c r="AH20" s="28"/>
      <c r="AI20" s="28"/>
      <c r="AJ20" s="28"/>
      <c r="AK20" s="28"/>
      <c r="AL20" s="28"/>
      <c r="AM20" s="28"/>
      <c r="AN20" s="28"/>
      <c r="AO20" s="28"/>
      <c r="AP20" s="28"/>
      <c r="AQ20" s="28"/>
      <c r="AR20" s="28"/>
      <c r="AS20" s="28"/>
      <c r="AT20" s="28"/>
      <c r="AU20" s="28"/>
      <c r="AV20" s="194"/>
      <c r="AW20" s="100" cm="1">
        <f t="array" ref="AW20">SUM(COUNTIFS(C20:S20,{"Aspettativa";"Ex-accordo";"Ferie";"Malattia";"Esame";"Formazione"}))</f>
        <v>0</v>
      </c>
      <c r="AX20" s="100" cm="1">
        <f t="array" ref="AX20">SUM(COUNTIFS(W20:AI20,{"Aspettativa";"Ex-accordo";"Ferie";"Malattia";"Esame";"Formazione"}))</f>
        <v>0</v>
      </c>
      <c r="AY20" s="100" cm="1">
        <f t="array" ref="AY20">SUM(COUNTIFS(AJ20:AS20,{"Aspettativa";"Ex-accordo";"Ferie";"Malattia";"Esame";"Formazione"}))</f>
        <v>0</v>
      </c>
      <c r="AZ20" s="23" t="str">
        <f t="shared" si="11"/>
        <v/>
      </c>
      <c r="BA20" s="158" cm="1">
        <f t="array" ref="BA20">SUM(COUNTIFS(C20:AU20,{"Aspettativa";"Ex-accordo";"Ferie";"Malattia";"Esame";"Formazione"}))</f>
        <v>0</v>
      </c>
      <c r="BB20" s="158">
        <f>IF(  TYPE(VLOOKUP($B20,Regole!$B$3:$C$49,2,0))=1,  VLOOKUP($B20,Regole!$B$3:$C$49,2,0),  IF(   TYPE(VLOOKUP(WEEKDAY($B20),Regole!$C$52:$D$58,2,0))=1,   IF(VLOOKUP(WEEKDAY($B20),Regole!$C$52:$D$58,2,0)&lt;&gt;0,   Regole!$H$13-VLOOKUP(WEEKDAY($B20),Regole!$C$52:$D$58,2,0),   " - "),  " - " )  )</f>
        <v>28</v>
      </c>
      <c r="BC20" s="100">
        <f t="shared" si="12"/>
        <v>30</v>
      </c>
      <c r="BD20" s="207" cm="1">
        <f t="array" ref="BD20">SUM(COUNTIFS(C20:S20,{"Altro"}))</f>
        <v>0</v>
      </c>
      <c r="BE20" s="207" cm="1">
        <f t="array" ref="BE20">SUM(COUNTIFS(W20:AI20,{"Altro"}))</f>
        <v>0</v>
      </c>
      <c r="BF20" s="207" cm="1">
        <f t="array" ref="BF20">SUM(COUNTIFS(AJ20:AS20,{"Altro"}))</f>
        <v>0</v>
      </c>
      <c r="BG20" s="139" cm="1">
        <f t="array" ref="BG20">SUM(COUNTIFS(C20:S20,{"Ridotto Ex-Acc";"Ridotto Ferie";"Ridotto Maternità"}))</f>
        <v>0</v>
      </c>
      <c r="BH20" s="139" cm="1">
        <f t="array" ref="BH20">SUM(COUNTIFS(W20:AI20,{"Ridotto Ex-Acc";"Ridotto Ferie";"Ridotto Maternità"}))</f>
        <v>0</v>
      </c>
      <c r="BI20" s="139" cm="1">
        <f t="array" ref="BI20">SUM(COUNTIFS(AJ20:AS20,{"Ridotto Ex-Acc";"Ridotto Ferie";"Ridotto Maternità"}))</f>
        <v>0</v>
      </c>
      <c r="BJ20" s="140">
        <f>SUM(COUNTIFS(C20:AU20,{"Ridotto Ex-Acc";"Ridotto Ferie";"Ridotto Maternità"}))</f>
        <v>0</v>
      </c>
      <c r="BK20" s="19"/>
      <c r="BL20" s="194"/>
      <c r="BM20" s="28"/>
      <c r="BN20" s="28"/>
      <c r="BO20" s="28"/>
      <c r="BP20" s="28"/>
      <c r="BQ20" s="28"/>
      <c r="BR20" s="28"/>
      <c r="BS20" s="194"/>
      <c r="BT20" s="45" t="str">
        <f t="shared" si="13"/>
        <v>ven</v>
      </c>
      <c r="BU20" s="45">
        <f t="shared" si="14"/>
        <v>44911</v>
      </c>
      <c r="BV20" s="28"/>
      <c r="BW20" s="28"/>
      <c r="BX20" s="28"/>
      <c r="BY20" s="28"/>
      <c r="BZ20" s="28"/>
      <c r="CA20" s="28"/>
      <c r="CB20" s="28"/>
      <c r="CC20" s="28"/>
      <c r="CD20" s="28"/>
      <c r="CE20" s="28"/>
      <c r="CF20" s="105"/>
      <c r="CG20" s="85"/>
    </row>
    <row r="21" spans="1:85" ht="11.25" customHeight="1" x14ac:dyDescent="0.25">
      <c r="A21" s="45" t="s">
        <v>22</v>
      </c>
      <c r="B21" s="46">
        <f t="shared" si="15"/>
        <v>44912</v>
      </c>
      <c r="C21" s="28"/>
      <c r="D21" s="28"/>
      <c r="E21" s="28"/>
      <c r="F21" s="28"/>
      <c r="G21" s="28"/>
      <c r="H21" s="28"/>
      <c r="I21" s="28"/>
      <c r="J21" s="28"/>
      <c r="K21" s="28"/>
      <c r="L21" s="28"/>
      <c r="M21" s="28"/>
      <c r="N21" s="154"/>
      <c r="O21" s="154"/>
      <c r="P21" s="154"/>
      <c r="Q21" s="116"/>
      <c r="R21" s="28"/>
      <c r="S21" s="28"/>
      <c r="T21" s="151"/>
      <c r="U21" s="45" t="str">
        <f t="shared" si="9"/>
        <v>sab</v>
      </c>
      <c r="V21" s="46">
        <f t="shared" si="10"/>
        <v>44912</v>
      </c>
      <c r="W21" s="28"/>
      <c r="X21" s="28"/>
      <c r="Y21" s="28"/>
      <c r="Z21" s="28"/>
      <c r="AA21" s="28"/>
      <c r="AB21" s="28"/>
      <c r="AC21" s="28"/>
      <c r="AD21" s="28"/>
      <c r="AE21" s="28"/>
      <c r="AF21" s="28"/>
      <c r="AG21" s="28"/>
      <c r="AH21" s="28"/>
      <c r="AI21" s="28"/>
      <c r="AJ21" s="28"/>
      <c r="AK21" s="28"/>
      <c r="AL21" s="28"/>
      <c r="AM21" s="28"/>
      <c r="AN21" s="28"/>
      <c r="AO21" s="28"/>
      <c r="AP21" s="28"/>
      <c r="AQ21" s="28"/>
      <c r="AR21" s="28"/>
      <c r="AS21" s="28"/>
      <c r="AT21" s="28"/>
      <c r="AU21" s="28"/>
      <c r="AV21" s="194"/>
      <c r="AW21" s="100" cm="1">
        <f t="array" ref="AW21">SUM(COUNTIFS(C21:S21,{"Aspettativa";"Ex-accordo";"Ferie";"Malattia";"Esame";"Formazione"}))</f>
        <v>0</v>
      </c>
      <c r="AX21" s="100" cm="1">
        <f t="array" ref="AX21">SUM(COUNTIFS(W21:AI21,{"Aspettativa";"Ex-accordo";"Ferie";"Malattia";"Esame";"Formazione"}))</f>
        <v>0</v>
      </c>
      <c r="AY21" s="100" cm="1">
        <f t="array" ref="AY21">SUM(COUNTIFS(AJ21:AS21,{"Aspettativa";"Ex-accordo";"Ferie";"Malattia";"Esame";"Formazione"}))</f>
        <v>0</v>
      </c>
      <c r="AZ21" s="23" t="str">
        <f t="shared" si="11"/>
        <v/>
      </c>
      <c r="BA21" s="158" cm="1">
        <f t="array" ref="BA21">SUM(COUNTIFS(C21:AU21,{"Aspettativa";"Ex-accordo";"Ferie";"Malattia";"Esame";"Formazione"}))</f>
        <v>0</v>
      </c>
      <c r="BB21" s="158" t="str">
        <f>IF(  TYPE(VLOOKUP($B21,Regole!$B$3:$C$49,2,0))=1,  VLOOKUP($B21,Regole!$B$3:$C$49,2,0),  IF(   TYPE(VLOOKUP(WEEKDAY($B21),Regole!$C$52:$D$58,2,0))=1,   IF(VLOOKUP(WEEKDAY($B21),Regole!$C$52:$D$58,2,0)&lt;&gt;0,   Regole!$H$13-VLOOKUP(WEEKDAY($B21),Regole!$C$52:$D$58,2,0),   " - "),  " - " )  )</f>
        <v xml:space="preserve"> - </v>
      </c>
      <c r="BC21" s="100">
        <f t="shared" si="12"/>
        <v>30</v>
      </c>
      <c r="BD21" s="207" cm="1">
        <f t="array" ref="BD21">SUM(COUNTIFS(C21:S21,{"Altro"}))</f>
        <v>0</v>
      </c>
      <c r="BE21" s="207" cm="1">
        <f t="array" ref="BE21">SUM(COUNTIFS(W21:AI21,{"Altro"}))</f>
        <v>0</v>
      </c>
      <c r="BF21" s="207" cm="1">
        <f t="array" ref="BF21">SUM(COUNTIFS(AJ21:AS21,{"Altro"}))</f>
        <v>0</v>
      </c>
      <c r="BG21" s="139" cm="1">
        <f t="array" ref="BG21">SUM(COUNTIFS(C21:S21,{"Ridotto Ex-Acc";"Ridotto Ferie";"Ridotto Maternità"}))</f>
        <v>0</v>
      </c>
      <c r="BH21" s="139" cm="1">
        <f t="array" ref="BH21">SUM(COUNTIFS(W21:AI21,{"Ridotto Ex-Acc";"Ridotto Ferie";"Ridotto Maternità"}))</f>
        <v>0</v>
      </c>
      <c r="BI21" s="139" cm="1">
        <f t="array" ref="BI21">SUM(COUNTIFS(AJ21:AS21,{"Ridotto Ex-Acc";"Ridotto Ferie";"Ridotto Maternità"}))</f>
        <v>0</v>
      </c>
      <c r="BJ21" s="140">
        <f>SUM(COUNTIFS(C21:AU21,{"Ridotto Ex-Acc";"Ridotto Ferie";"Ridotto Maternità"}))</f>
        <v>0</v>
      </c>
      <c r="BK21" s="31"/>
      <c r="BL21" s="194"/>
      <c r="BM21" s="28"/>
      <c r="BN21" s="28"/>
      <c r="BO21" s="28"/>
      <c r="BP21" s="28"/>
      <c r="BQ21" s="28"/>
      <c r="BR21" s="28"/>
      <c r="BS21" s="194"/>
      <c r="BT21" s="45" t="str">
        <f t="shared" si="13"/>
        <v>sab</v>
      </c>
      <c r="BU21" s="45">
        <f t="shared" si="14"/>
        <v>44912</v>
      </c>
      <c r="BV21" s="28"/>
      <c r="BW21" s="28"/>
      <c r="BX21" s="28"/>
      <c r="BY21" s="28"/>
      <c r="BZ21" s="28"/>
      <c r="CA21" s="28"/>
      <c r="CB21" s="28"/>
      <c r="CC21" s="28"/>
      <c r="CD21" s="28"/>
      <c r="CE21" s="28"/>
      <c r="CF21" s="104"/>
      <c r="CG21" s="85"/>
    </row>
    <row r="22" spans="1:85" ht="11.25" customHeight="1" x14ac:dyDescent="0.25">
      <c r="A22" s="26"/>
      <c r="B22" s="48">
        <f t="shared" si="15"/>
        <v>44913</v>
      </c>
      <c r="C22" s="156" t="s">
        <v>40</v>
      </c>
      <c r="D22" s="156" t="s">
        <v>40</v>
      </c>
      <c r="E22" s="156" t="s">
        <v>40</v>
      </c>
      <c r="F22" s="156" t="s">
        <v>40</v>
      </c>
      <c r="G22" s="156" t="s">
        <v>40</v>
      </c>
      <c r="H22" s="156" t="s">
        <v>40</v>
      </c>
      <c r="I22" s="156" t="s">
        <v>40</v>
      </c>
      <c r="J22" s="156" t="s">
        <v>40</v>
      </c>
      <c r="K22" s="156" t="s">
        <v>40</v>
      </c>
      <c r="L22" s="156" t="s">
        <v>40</v>
      </c>
      <c r="M22" s="156" t="s">
        <v>40</v>
      </c>
      <c r="N22" s="156" t="s">
        <v>40</v>
      </c>
      <c r="O22" s="156" t="s">
        <v>40</v>
      </c>
      <c r="P22" s="156" t="s">
        <v>40</v>
      </c>
      <c r="Q22" s="157" t="s">
        <v>40</v>
      </c>
      <c r="R22" s="119" t="s">
        <v>40</v>
      </c>
      <c r="S22" s="119" t="s">
        <v>40</v>
      </c>
      <c r="T22" s="152"/>
      <c r="U22" s="26" t="str">
        <f t="shared" si="9"/>
        <v/>
      </c>
      <c r="V22" s="48">
        <f t="shared" si="10"/>
        <v>44913</v>
      </c>
      <c r="W22" s="120" t="s">
        <v>40</v>
      </c>
      <c r="X22" s="120" t="s">
        <v>40</v>
      </c>
      <c r="Y22" s="120" t="s">
        <v>40</v>
      </c>
      <c r="Z22" s="120" t="s">
        <v>40</v>
      </c>
      <c r="AA22" s="120" t="s">
        <v>40</v>
      </c>
      <c r="AB22" s="120" t="s">
        <v>40</v>
      </c>
      <c r="AC22" s="120" t="s">
        <v>40</v>
      </c>
      <c r="AD22" s="120" t="s">
        <v>40</v>
      </c>
      <c r="AE22" s="120" t="s">
        <v>40</v>
      </c>
      <c r="AF22" s="120" t="s">
        <v>40</v>
      </c>
      <c r="AG22" s="120" t="s">
        <v>40</v>
      </c>
      <c r="AH22" s="120" t="s">
        <v>40</v>
      </c>
      <c r="AI22" s="120" t="s">
        <v>40</v>
      </c>
      <c r="AJ22" s="120" t="s">
        <v>40</v>
      </c>
      <c r="AK22" s="120" t="s">
        <v>40</v>
      </c>
      <c r="AL22" s="120" t="s">
        <v>40</v>
      </c>
      <c r="AM22" s="120" t="s">
        <v>40</v>
      </c>
      <c r="AN22" s="120" t="s">
        <v>40</v>
      </c>
      <c r="AO22" s="120" t="s">
        <v>40</v>
      </c>
      <c r="AP22" s="120" t="s">
        <v>40</v>
      </c>
      <c r="AQ22" s="120" t="s">
        <v>40</v>
      </c>
      <c r="AR22" s="120" t="s">
        <v>40</v>
      </c>
      <c r="AS22" s="120" t="s">
        <v>40</v>
      </c>
      <c r="AT22" s="120" t="s">
        <v>40</v>
      </c>
      <c r="AU22" s="120" t="s">
        <v>40</v>
      </c>
      <c r="AV22" s="194"/>
      <c r="AW22" s="194"/>
      <c r="AX22" s="194"/>
      <c r="AY22" s="194"/>
      <c r="AZ22" s="194"/>
      <c r="BA22" s="194"/>
      <c r="BB22" s="88"/>
      <c r="BC22" s="88"/>
      <c r="BD22" s="88"/>
      <c r="BE22" s="88"/>
      <c r="BF22" s="88"/>
      <c r="BG22" s="194"/>
      <c r="BH22" s="194"/>
      <c r="BI22" s="89"/>
      <c r="BJ22" s="88"/>
      <c r="BK22" s="96"/>
      <c r="BL22" s="194"/>
      <c r="BM22" s="120" t="s">
        <v>40</v>
      </c>
      <c r="BN22" s="120" t="s">
        <v>40</v>
      </c>
      <c r="BO22" s="120" t="s">
        <v>40</v>
      </c>
      <c r="BP22" s="120" t="s">
        <v>40</v>
      </c>
      <c r="BQ22" s="120" t="s">
        <v>40</v>
      </c>
      <c r="BR22" s="120" t="s">
        <v>40</v>
      </c>
      <c r="BS22" s="194"/>
      <c r="BT22" s="26" t="str">
        <f t="shared" si="13"/>
        <v/>
      </c>
      <c r="BU22" s="135">
        <f t="shared" si="14"/>
        <v>44913</v>
      </c>
      <c r="BV22" s="121" t="s">
        <v>40</v>
      </c>
      <c r="BW22" s="121" t="s">
        <v>40</v>
      </c>
      <c r="BX22" s="121" t="s">
        <v>40</v>
      </c>
      <c r="BY22" s="121" t="s">
        <v>40</v>
      </c>
      <c r="BZ22" s="121" t="s">
        <v>40</v>
      </c>
      <c r="CA22" s="121" t="s">
        <v>40</v>
      </c>
      <c r="CB22" s="121" t="s">
        <v>40</v>
      </c>
      <c r="CC22" s="121" t="s">
        <v>40</v>
      </c>
      <c r="CD22" s="121" t="s">
        <v>40</v>
      </c>
      <c r="CE22" s="121" t="s">
        <v>40</v>
      </c>
      <c r="CF22" s="96"/>
    </row>
    <row r="23" spans="1:85" s="194" customFormat="1" ht="11.25" customHeight="1" x14ac:dyDescent="0.25">
      <c r="T23" s="141"/>
      <c r="AW23" s="98"/>
      <c r="AX23" s="98"/>
      <c r="AZ23" s="98"/>
      <c r="BG23" s="98"/>
      <c r="BK23" s="92"/>
    </row>
    <row r="24" spans="1:85" s="194" customFormat="1" ht="11.25" customHeight="1" x14ac:dyDescent="0.25">
      <c r="T24" s="141"/>
      <c r="AW24" s="94"/>
      <c r="AX24" s="94"/>
      <c r="AY24" s="88" t="str">
        <f>IF(   TYPE(VLOOKUP($B24,Regole!#REF!,2,0))=1,   VLOOKUP($B24,Regole!#REF!,2,0),   IF(    TYPE(VLOOKUP(WEEKDAY($B24),Regole!#REF!,2,0))=1,    IF(VLOOKUP(WEEKDAY($B24),Regole!#REF!,2,0)&lt;&gt;0, Regole!#REF!-VLOOKUP(WEEKDAY($B24),Regole!#REF!,2,0), ""),    ""   ) )</f>
        <v/>
      </c>
      <c r="AZ24" s="94"/>
      <c r="BA24" s="88" t="str">
        <f>IF(   TYPE(VLOOKUP($B24,Regole!#REF!,2,0))=1,   VLOOKUP($B24,Regole!#REF!,2,0),   IF(    TYPE(VLOOKUP(WEEKDAY($B24),Regole!#REF!,2,0))=1,    IF(VLOOKUP(WEEKDAY($B24),Regole!#REF!,2,0)&lt;&gt;0, Regole!#REF!-VLOOKUP(WEEKDAY($B24),Regole!#REF!,2,0), ""),    ""   ) )</f>
        <v/>
      </c>
      <c r="BB24" s="88"/>
      <c r="BC24" s="88"/>
      <c r="BD24" s="88"/>
      <c r="BE24" s="88"/>
      <c r="BF24" s="88"/>
      <c r="BG24" s="94"/>
      <c r="BH24" s="88" t="str">
        <f>IF(   TYPE(VLOOKUP($B24,Regole!#REF!,2,0))=1,   VLOOKUP($B24,Regole!#REF!,2,0),   IF(    TYPE(VLOOKUP(WEEKDAY($B24),Regole!#REF!,2,0))=1,    IF(VLOOKUP(WEEKDAY($B24),Regole!#REF!,2,0)&lt;&gt;0, Regole!#REF!-VLOOKUP(WEEKDAY($B24),Regole!#REF!,2,0), ""),    ""   ) )</f>
        <v/>
      </c>
      <c r="BI24" s="88"/>
      <c r="BJ24" s="88"/>
      <c r="BK24" s="97"/>
    </row>
    <row r="25" spans="1:85" ht="11.25" customHeight="1" x14ac:dyDescent="0.25">
      <c r="A25" s="45" t="s">
        <v>17</v>
      </c>
      <c r="B25" s="46">
        <f>B22+1</f>
        <v>44914</v>
      </c>
      <c r="C25" s="28"/>
      <c r="D25" s="28"/>
      <c r="E25" s="28"/>
      <c r="F25" s="28"/>
      <c r="G25" s="28"/>
      <c r="H25" s="28"/>
      <c r="I25" s="28"/>
      <c r="J25" s="28"/>
      <c r="K25" s="28"/>
      <c r="L25" s="28"/>
      <c r="M25" s="28"/>
      <c r="N25" s="28"/>
      <c r="O25" s="28"/>
      <c r="P25" s="28"/>
      <c r="Q25" s="28"/>
      <c r="R25" s="28"/>
      <c r="S25" s="28"/>
      <c r="T25" s="151"/>
      <c r="U25" s="45" t="str">
        <f t="shared" si="9"/>
        <v>lun</v>
      </c>
      <c r="V25" s="46">
        <f t="shared" si="10"/>
        <v>44914</v>
      </c>
      <c r="W25" s="28"/>
      <c r="X25" s="28"/>
      <c r="Y25" s="28"/>
      <c r="Z25" s="28"/>
      <c r="AA25" s="28"/>
      <c r="AB25" s="28"/>
      <c r="AC25" s="28"/>
      <c r="AD25" s="28"/>
      <c r="AE25" s="28"/>
      <c r="AF25" s="28"/>
      <c r="AG25" s="28"/>
      <c r="AH25" s="28"/>
      <c r="AI25" s="28"/>
      <c r="AJ25" s="28"/>
      <c r="AK25" s="28"/>
      <c r="AL25" s="28"/>
      <c r="AM25" s="28"/>
      <c r="AN25" s="28"/>
      <c r="AO25" s="28"/>
      <c r="AP25" s="28"/>
      <c r="AQ25" s="28"/>
      <c r="AR25" s="28"/>
      <c r="AS25" s="28"/>
      <c r="AT25" s="28"/>
      <c r="AU25" s="28"/>
      <c r="AV25" s="24"/>
      <c r="AW25" s="100" cm="1">
        <f t="array" ref="AW25">SUM(COUNTIFS(C25:S25,{"Aspettativa";"Ex-accordo";"Ferie";"Malattia";"Esame";"Formazione"}))</f>
        <v>0</v>
      </c>
      <c r="AX25" s="100" cm="1">
        <f t="array" ref="AX25">SUM(COUNTIFS(W25:AI25,{"Aspettativa";"Ex-accordo";"Ferie";"Malattia";"Esame";"Formazione"}))</f>
        <v>0</v>
      </c>
      <c r="AY25" s="100" cm="1">
        <f t="array" ref="AY25">SUM(COUNTIFS(AJ25:AS25,{"Aspettativa";"Ex-accordo";"Ferie";"Malattia";"Esame";"Formazione"}))</f>
        <v>0</v>
      </c>
      <c r="AZ25" s="23" t="str">
        <f t="shared" ref="AZ25:AZ30" si="16">IF(BA25&gt;$BJ$2-N(BB25),"!!!","")</f>
        <v/>
      </c>
      <c r="BA25" s="158" cm="1">
        <f t="array" ref="BA25">SUM(COUNTIFS(C25:AU25,{"Aspettativa";"Ex-accordo";"Ferie";"Malattia";"Esame";"Formazione"}))</f>
        <v>0</v>
      </c>
      <c r="BB25" s="158">
        <f>IF(  TYPE(VLOOKUP($B25,Regole!$B$3:$C$49,2,0))=1,  VLOOKUP($B25,Regole!$B$3:$C$49,2,0),  IF(   TYPE(VLOOKUP(WEEKDAY($B25),Regole!$C$52:$D$58,2,0))=1,   IF(VLOOKUP(WEEKDAY($B25),Regole!$C$52:$D$58,2,0)&lt;&gt;0,   Regole!$H$13-VLOOKUP(WEEKDAY($B25),Regole!$C$52:$D$58,2,0),   " - "),  " - " )  )</f>
        <v>28</v>
      </c>
      <c r="BC25" s="100">
        <f t="shared" ref="BC25:BC30" si="17">$BJ$2-BA25</f>
        <v>30</v>
      </c>
      <c r="BD25" s="207" cm="1">
        <f t="array" ref="BD25">SUM(COUNTIFS(C25:S25,{"Altro"}))</f>
        <v>0</v>
      </c>
      <c r="BE25" s="207" cm="1">
        <f t="array" ref="BE25">SUM(COUNTIFS(W25:AI25,{"Altro"}))</f>
        <v>0</v>
      </c>
      <c r="BF25" s="207" cm="1">
        <f t="array" ref="BF25">SUM(COUNTIFS(AJ25:AS25,{"Altro"}))</f>
        <v>0</v>
      </c>
      <c r="BG25" s="139" cm="1">
        <f t="array" ref="BG25">SUM(COUNTIFS(C25:S25,{"Ridotto Ex-Acc";"Ridotto Ferie";"Ridotto Maternità"}))</f>
        <v>0</v>
      </c>
      <c r="BH25" s="139" cm="1">
        <f t="array" ref="BH25">SUM(COUNTIFS(W25:AI25,{"Ridotto Ex-Acc";"Ridotto Ferie";"Ridotto Maternità"}))</f>
        <v>0</v>
      </c>
      <c r="BI25" s="139" cm="1">
        <f t="array" ref="BI25">SUM(COUNTIFS(AJ25:AS25,{"Ridotto Ex-Acc";"Ridotto Ferie";"Ridotto Maternità"}))</f>
        <v>0</v>
      </c>
      <c r="BJ25" s="140">
        <f>SUM(COUNTIFS(C25:AU25,{"Ridotto Ex-Acc";"Ridotto Ferie";"Ridotto Maternità"}))</f>
        <v>0</v>
      </c>
      <c r="BK25" s="19"/>
      <c r="BL25" s="194"/>
      <c r="BM25" s="28"/>
      <c r="BN25" s="28"/>
      <c r="BO25" s="28"/>
      <c r="BP25" s="28"/>
      <c r="BQ25" s="28"/>
      <c r="BR25" s="28"/>
      <c r="BS25" s="194"/>
      <c r="BT25" s="45" t="str">
        <f t="shared" ref="BT25:BT31" si="18">IF($A25&lt;&gt;"",$A25,"")</f>
        <v>lun</v>
      </c>
      <c r="BU25" s="45">
        <f t="shared" ref="BU25:BU31" si="19">IF($B25&lt;&gt;"",$B25,"")</f>
        <v>44914</v>
      </c>
      <c r="BV25" s="28"/>
      <c r="BW25" s="28"/>
      <c r="BX25" s="28"/>
      <c r="BY25" s="28"/>
      <c r="BZ25" s="28"/>
      <c r="CA25" s="28"/>
      <c r="CB25" s="28"/>
      <c r="CC25" s="28"/>
      <c r="CD25" s="28"/>
      <c r="CE25" s="28"/>
      <c r="CF25" s="6"/>
      <c r="CG25" s="85"/>
    </row>
    <row r="26" spans="1:85" ht="11.25" customHeight="1" x14ac:dyDescent="0.25">
      <c r="A26" s="45" t="s">
        <v>18</v>
      </c>
      <c r="B26" s="46">
        <f t="shared" ref="B26:B31" si="20">B25+1</f>
        <v>44915</v>
      </c>
      <c r="C26" s="28"/>
      <c r="D26" s="28"/>
      <c r="E26" s="28"/>
      <c r="F26" s="28"/>
      <c r="G26" s="28"/>
      <c r="H26" s="28"/>
      <c r="I26" s="28"/>
      <c r="J26" s="28"/>
      <c r="K26" s="28"/>
      <c r="L26" s="28"/>
      <c r="M26" s="28"/>
      <c r="N26" s="28"/>
      <c r="O26" s="28"/>
      <c r="P26" s="28"/>
      <c r="Q26" s="28"/>
      <c r="R26" s="28"/>
      <c r="S26" s="28"/>
      <c r="T26" s="151"/>
      <c r="U26" s="45" t="str">
        <f t="shared" si="9"/>
        <v>mar</v>
      </c>
      <c r="V26" s="46">
        <f t="shared" si="10"/>
        <v>44915</v>
      </c>
      <c r="W26" s="28"/>
      <c r="X26" s="28"/>
      <c r="Y26" s="28"/>
      <c r="Z26" s="28"/>
      <c r="AA26" s="28"/>
      <c r="AB26" s="28"/>
      <c r="AC26" s="28"/>
      <c r="AD26" s="28"/>
      <c r="AE26" s="28"/>
      <c r="AF26" s="28"/>
      <c r="AG26" s="28"/>
      <c r="AH26" s="28"/>
      <c r="AI26" s="28"/>
      <c r="AJ26" s="28"/>
      <c r="AK26" s="28"/>
      <c r="AL26" s="28"/>
      <c r="AM26" s="28"/>
      <c r="AN26" s="28"/>
      <c r="AO26" s="28"/>
      <c r="AP26" s="28"/>
      <c r="AQ26" s="28"/>
      <c r="AR26" s="28"/>
      <c r="AS26" s="28"/>
      <c r="AT26" s="28"/>
      <c r="AU26" s="28"/>
      <c r="AV26" s="194"/>
      <c r="AW26" s="100" cm="1">
        <f t="array" ref="AW26">SUM(COUNTIFS(C26:S26,{"Aspettativa";"Ex-accordo";"Ferie";"Malattia";"Esame";"Formazione"}))</f>
        <v>0</v>
      </c>
      <c r="AX26" s="100" cm="1">
        <f t="array" ref="AX26">SUM(COUNTIFS(W26:AI26,{"Aspettativa";"Ex-accordo";"Ferie";"Malattia";"Esame";"Formazione"}))</f>
        <v>0</v>
      </c>
      <c r="AY26" s="100" cm="1">
        <f t="array" ref="AY26">SUM(COUNTIFS(AJ26:AS26,{"Aspettativa";"Ex-accordo";"Ferie";"Malattia";"Esame";"Formazione"}))</f>
        <v>0</v>
      </c>
      <c r="AZ26" s="23" t="str">
        <f t="shared" si="16"/>
        <v/>
      </c>
      <c r="BA26" s="158" cm="1">
        <f t="array" ref="BA26">SUM(COUNTIFS(C26:AU26,{"Aspettativa";"Ex-accordo";"Ferie";"Malattia";"Esame";"Formazione"}))</f>
        <v>0</v>
      </c>
      <c r="BB26" s="158">
        <f>IF(  TYPE(VLOOKUP($B26,Regole!$B$3:$C$49,2,0))=1,  VLOOKUP($B26,Regole!$B$3:$C$49,2,0),  IF(   TYPE(VLOOKUP(WEEKDAY($B26),Regole!$C$52:$D$58,2,0))=1,   IF(VLOOKUP(WEEKDAY($B26),Regole!$C$52:$D$58,2,0)&lt;&gt;0,   Regole!$H$13-VLOOKUP(WEEKDAY($B26),Regole!$C$52:$D$58,2,0),   " - "),  " - " )  )</f>
        <v>28</v>
      </c>
      <c r="BC26" s="100">
        <f t="shared" si="17"/>
        <v>30</v>
      </c>
      <c r="BD26" s="207" cm="1">
        <f t="array" ref="BD26">SUM(COUNTIFS(C26:S26,{"Altro"}))</f>
        <v>0</v>
      </c>
      <c r="BE26" s="207" cm="1">
        <f t="array" ref="BE26">SUM(COUNTIFS(W26:AI26,{"Altro"}))</f>
        <v>0</v>
      </c>
      <c r="BF26" s="207" cm="1">
        <f t="array" ref="BF26">SUM(COUNTIFS(AJ26:AS26,{"Altro"}))</f>
        <v>0</v>
      </c>
      <c r="BG26" s="139" cm="1">
        <f t="array" ref="BG26">SUM(COUNTIFS(C26:S26,{"Ridotto Ex-Acc";"Ridotto Ferie";"Ridotto Maternità"}))</f>
        <v>0</v>
      </c>
      <c r="BH26" s="139" cm="1">
        <f t="array" ref="BH26">SUM(COUNTIFS(W26:AI26,{"Ridotto Ex-Acc";"Ridotto Ferie";"Ridotto Maternità"}))</f>
        <v>0</v>
      </c>
      <c r="BI26" s="139" cm="1">
        <f t="array" ref="BI26">SUM(COUNTIFS(AJ26:AS26,{"Ridotto Ex-Acc";"Ridotto Ferie";"Ridotto Maternità"}))</f>
        <v>0</v>
      </c>
      <c r="BJ26" s="140">
        <f>SUM(COUNTIFS(C26:AU26,{"Ridotto Ex-Acc";"Ridotto Ferie";"Ridotto Maternità"}))</f>
        <v>0</v>
      </c>
      <c r="BK26" s="19"/>
      <c r="BL26" s="194"/>
      <c r="BM26" s="28"/>
      <c r="BN26" s="28"/>
      <c r="BO26" s="28"/>
      <c r="BP26" s="28"/>
      <c r="BQ26" s="28"/>
      <c r="BR26" s="28"/>
      <c r="BS26" s="194"/>
      <c r="BT26" s="45" t="str">
        <f t="shared" si="18"/>
        <v>mar</v>
      </c>
      <c r="BU26" s="45">
        <f t="shared" si="19"/>
        <v>44915</v>
      </c>
      <c r="BV26" s="28"/>
      <c r="BW26" s="28"/>
      <c r="BX26" s="28"/>
      <c r="BY26" s="28"/>
      <c r="BZ26" s="28"/>
      <c r="CA26" s="28"/>
      <c r="CB26" s="28"/>
      <c r="CC26" s="28"/>
      <c r="CD26" s="28"/>
      <c r="CE26" s="28"/>
      <c r="CF26" s="6"/>
      <c r="CG26" s="85"/>
    </row>
    <row r="27" spans="1:85" ht="11.25" customHeight="1" x14ac:dyDescent="0.25">
      <c r="A27" s="45" t="s">
        <v>19</v>
      </c>
      <c r="B27" s="46">
        <f t="shared" si="20"/>
        <v>44916</v>
      </c>
      <c r="C27" s="28"/>
      <c r="D27" s="28"/>
      <c r="E27" s="28"/>
      <c r="F27" s="28"/>
      <c r="G27" s="28"/>
      <c r="H27" s="28"/>
      <c r="I27" s="28"/>
      <c r="J27" s="28"/>
      <c r="K27" s="28"/>
      <c r="L27" s="28"/>
      <c r="M27" s="28"/>
      <c r="N27" s="28"/>
      <c r="O27" s="28"/>
      <c r="P27" s="28"/>
      <c r="Q27" s="28"/>
      <c r="R27" s="28"/>
      <c r="S27" s="28"/>
      <c r="T27" s="151"/>
      <c r="U27" s="45" t="str">
        <f t="shared" si="9"/>
        <v>mer</v>
      </c>
      <c r="V27" s="46">
        <f t="shared" si="10"/>
        <v>44916</v>
      </c>
      <c r="W27" s="28"/>
      <c r="X27" s="28"/>
      <c r="Y27" s="28"/>
      <c r="Z27" s="28"/>
      <c r="AA27" s="28"/>
      <c r="AB27" s="28"/>
      <c r="AC27" s="28"/>
      <c r="AD27" s="28"/>
      <c r="AE27" s="28"/>
      <c r="AF27" s="28"/>
      <c r="AG27" s="28"/>
      <c r="AH27" s="28"/>
      <c r="AI27" s="28"/>
      <c r="AJ27" s="28"/>
      <c r="AK27" s="28"/>
      <c r="AL27" s="28"/>
      <c r="AM27" s="28"/>
      <c r="AN27" s="28"/>
      <c r="AO27" s="28"/>
      <c r="AP27" s="28"/>
      <c r="AQ27" s="28"/>
      <c r="AR27" s="28"/>
      <c r="AS27" s="28"/>
      <c r="AT27" s="28"/>
      <c r="AU27" s="28"/>
      <c r="AV27" s="194"/>
      <c r="AW27" s="100" cm="1">
        <f t="array" ref="AW27">SUM(COUNTIFS(C27:S27,{"Aspettativa";"Ex-accordo";"Ferie";"Malattia";"Esame";"Formazione"}))</f>
        <v>0</v>
      </c>
      <c r="AX27" s="100" cm="1">
        <f t="array" ref="AX27">SUM(COUNTIFS(W27:AI27,{"Aspettativa";"Ex-accordo";"Ferie";"Malattia";"Esame";"Formazione"}))</f>
        <v>0</v>
      </c>
      <c r="AY27" s="100" cm="1">
        <f t="array" ref="AY27">SUM(COUNTIFS(AJ27:AS27,{"Aspettativa";"Ex-accordo";"Ferie";"Malattia";"Esame";"Formazione"}))</f>
        <v>0</v>
      </c>
      <c r="AZ27" s="23" t="str">
        <f t="shared" si="16"/>
        <v/>
      </c>
      <c r="BA27" s="158" cm="1">
        <f t="array" ref="BA27">SUM(COUNTIFS(C27:AU27,{"Aspettativa";"Ex-accordo";"Ferie";"Malattia";"Esame";"Formazione"}))</f>
        <v>0</v>
      </c>
      <c r="BB27" s="158">
        <f>IF(  TYPE(VLOOKUP($B27,Regole!$B$3:$C$49,2,0))=1,  VLOOKUP($B27,Regole!$B$3:$C$49,2,0),  IF(   TYPE(VLOOKUP(WEEKDAY($B27),Regole!$C$52:$D$58,2,0))=1,   IF(VLOOKUP(WEEKDAY($B27),Regole!$C$52:$D$58,2,0)&lt;&gt;0,   Regole!$H$13-VLOOKUP(WEEKDAY($B27),Regole!$C$52:$D$58,2,0),   " - "),  " - " )  )</f>
        <v>28</v>
      </c>
      <c r="BC27" s="100">
        <f t="shared" si="17"/>
        <v>30</v>
      </c>
      <c r="BD27" s="207" cm="1">
        <f t="array" ref="BD27">SUM(COUNTIFS(C27:S27,{"Altro"}))</f>
        <v>0</v>
      </c>
      <c r="BE27" s="207" cm="1">
        <f t="array" ref="BE27">SUM(COUNTIFS(W27:AI27,{"Altro"}))</f>
        <v>0</v>
      </c>
      <c r="BF27" s="207" cm="1">
        <f t="array" ref="BF27">SUM(COUNTIFS(AJ27:AS27,{"Altro"}))</f>
        <v>0</v>
      </c>
      <c r="BG27" s="139" cm="1">
        <f t="array" ref="BG27">SUM(COUNTIFS(C27:S27,{"Ridotto Ex-Acc";"Ridotto Ferie";"Ridotto Maternità"}))</f>
        <v>0</v>
      </c>
      <c r="BH27" s="139" cm="1">
        <f t="array" ref="BH27">SUM(COUNTIFS(W27:AI27,{"Ridotto Ex-Acc";"Ridotto Ferie";"Ridotto Maternità"}))</f>
        <v>0</v>
      </c>
      <c r="BI27" s="139" cm="1">
        <f t="array" ref="BI27">SUM(COUNTIFS(AJ27:AS27,{"Ridotto Ex-Acc";"Ridotto Ferie";"Ridotto Maternità"}))</f>
        <v>0</v>
      </c>
      <c r="BJ27" s="140">
        <f>SUM(COUNTIFS(C27:AU27,{"Ridotto Ex-Acc";"Ridotto Ferie";"Ridotto Maternità"}))</f>
        <v>0</v>
      </c>
      <c r="BK27" s="19"/>
      <c r="BL27" s="194"/>
      <c r="BM27" s="28"/>
      <c r="BN27" s="28"/>
      <c r="BO27" s="28"/>
      <c r="BP27" s="28"/>
      <c r="BQ27" s="28"/>
      <c r="BR27" s="28"/>
      <c r="BS27" s="194"/>
      <c r="BT27" s="45" t="str">
        <f t="shared" si="18"/>
        <v>mer</v>
      </c>
      <c r="BU27" s="45">
        <f t="shared" si="19"/>
        <v>44916</v>
      </c>
      <c r="BV27" s="28"/>
      <c r="BW27" s="28"/>
      <c r="BX27" s="28"/>
      <c r="BY27" s="28"/>
      <c r="BZ27" s="28"/>
      <c r="CA27" s="28"/>
      <c r="CB27" s="28"/>
      <c r="CC27" s="28"/>
      <c r="CD27" s="28"/>
      <c r="CE27" s="28"/>
      <c r="CF27" s="6"/>
      <c r="CG27" s="85"/>
    </row>
    <row r="28" spans="1:85" ht="11.25" customHeight="1" x14ac:dyDescent="0.25">
      <c r="A28" s="45" t="s">
        <v>20</v>
      </c>
      <c r="B28" s="46">
        <f t="shared" si="20"/>
        <v>44917</v>
      </c>
      <c r="C28" s="28"/>
      <c r="D28" s="28"/>
      <c r="E28" s="28"/>
      <c r="F28" s="28"/>
      <c r="G28" s="28"/>
      <c r="H28" s="28"/>
      <c r="I28" s="28"/>
      <c r="J28" s="28"/>
      <c r="K28" s="28"/>
      <c r="L28" s="28"/>
      <c r="M28" s="28"/>
      <c r="N28" s="28"/>
      <c r="O28" s="28"/>
      <c r="P28" s="28"/>
      <c r="Q28" s="28"/>
      <c r="R28" s="28"/>
      <c r="S28" s="28"/>
      <c r="T28" s="151"/>
      <c r="U28" s="45" t="str">
        <f t="shared" si="9"/>
        <v>gio</v>
      </c>
      <c r="V28" s="46">
        <f t="shared" si="10"/>
        <v>44917</v>
      </c>
      <c r="W28" s="28"/>
      <c r="X28" s="28"/>
      <c r="Y28" s="28"/>
      <c r="Z28" s="28"/>
      <c r="AA28" s="28"/>
      <c r="AB28" s="28"/>
      <c r="AC28" s="28"/>
      <c r="AD28" s="28"/>
      <c r="AE28" s="28"/>
      <c r="AF28" s="28"/>
      <c r="AG28" s="28"/>
      <c r="AH28" s="28"/>
      <c r="AI28" s="28"/>
      <c r="AJ28" s="28"/>
      <c r="AK28" s="28"/>
      <c r="AL28" s="28"/>
      <c r="AM28" s="28"/>
      <c r="AN28" s="28"/>
      <c r="AO28" s="28"/>
      <c r="AP28" s="28"/>
      <c r="AQ28" s="28"/>
      <c r="AR28" s="28"/>
      <c r="AS28" s="28"/>
      <c r="AT28" s="28"/>
      <c r="AU28" s="28"/>
      <c r="AV28" s="194"/>
      <c r="AW28" s="100" cm="1">
        <f t="array" ref="AW28">SUM(COUNTIFS(C28:S28,{"Aspettativa";"Ex-accordo";"Ferie";"Malattia";"Esame";"Formazione"}))</f>
        <v>0</v>
      </c>
      <c r="AX28" s="100" cm="1">
        <f t="array" ref="AX28">SUM(COUNTIFS(W28:AI28,{"Aspettativa";"Ex-accordo";"Ferie";"Malattia";"Esame";"Formazione"}))</f>
        <v>0</v>
      </c>
      <c r="AY28" s="100" cm="1">
        <f t="array" ref="AY28">SUM(COUNTIFS(AJ28:AS28,{"Aspettativa";"Ex-accordo";"Ferie";"Malattia";"Esame";"Formazione"}))</f>
        <v>0</v>
      </c>
      <c r="AZ28" s="23" t="str">
        <f t="shared" si="16"/>
        <v/>
      </c>
      <c r="BA28" s="158" cm="1">
        <f t="array" ref="BA28">SUM(COUNTIFS(C28:AU28,{"Aspettativa";"Ex-accordo";"Ferie";"Malattia";"Esame";"Formazione"}))</f>
        <v>0</v>
      </c>
      <c r="BB28" s="158">
        <f>IF(  TYPE(VLOOKUP($B28,Regole!$B$3:$C$49,2,0))=1,  VLOOKUP($B28,Regole!$B$3:$C$49,2,0),  IF(   TYPE(VLOOKUP(WEEKDAY($B28),Regole!$C$52:$D$58,2,0))=1,   IF(VLOOKUP(WEEKDAY($B28),Regole!$C$52:$D$58,2,0)&lt;&gt;0,   Regole!$H$13-VLOOKUP(WEEKDAY($B28),Regole!$C$52:$D$58,2,0),   " - "),  " - " )  )</f>
        <v>28</v>
      </c>
      <c r="BC28" s="100">
        <f t="shared" si="17"/>
        <v>30</v>
      </c>
      <c r="BD28" s="207" cm="1">
        <f t="array" ref="BD28">SUM(COUNTIFS(C28:S28,{"Altro"}))</f>
        <v>0</v>
      </c>
      <c r="BE28" s="207" cm="1">
        <f t="array" ref="BE28">SUM(COUNTIFS(W28:AI28,{"Altro"}))</f>
        <v>0</v>
      </c>
      <c r="BF28" s="207" cm="1">
        <f t="array" ref="BF28">SUM(COUNTIFS(AJ28:AS28,{"Altro"}))</f>
        <v>0</v>
      </c>
      <c r="BG28" s="139" cm="1">
        <f t="array" ref="BG28">SUM(COUNTIFS(C28:S28,{"Ridotto Ex-Acc";"Ridotto Ferie";"Ridotto Maternità"}))</f>
        <v>0</v>
      </c>
      <c r="BH28" s="139" cm="1">
        <f t="array" ref="BH28">SUM(COUNTIFS(W28:AI28,{"Ridotto Ex-Acc";"Ridotto Ferie";"Ridotto Maternità"}))</f>
        <v>0</v>
      </c>
      <c r="BI28" s="139" cm="1">
        <f t="array" ref="BI28">SUM(COUNTIFS(AJ28:AS28,{"Ridotto Ex-Acc";"Ridotto Ferie";"Ridotto Maternità"}))</f>
        <v>0</v>
      </c>
      <c r="BJ28" s="140">
        <f>SUM(COUNTIFS(C28:AU28,{"Ridotto Ex-Acc";"Ridotto Ferie";"Ridotto Maternità"}))</f>
        <v>0</v>
      </c>
      <c r="BK28" s="19"/>
      <c r="BL28" s="194"/>
      <c r="BM28" s="28"/>
      <c r="BN28" s="28"/>
      <c r="BO28" s="28"/>
      <c r="BP28" s="28"/>
      <c r="BQ28" s="28"/>
      <c r="BR28" s="28"/>
      <c r="BS28" s="194"/>
      <c r="BT28" s="45" t="str">
        <f t="shared" si="18"/>
        <v>gio</v>
      </c>
      <c r="BU28" s="45">
        <f t="shared" si="19"/>
        <v>44917</v>
      </c>
      <c r="BV28" s="28"/>
      <c r="BW28" s="28"/>
      <c r="BX28" s="28"/>
      <c r="BY28" s="28"/>
      <c r="BZ28" s="28"/>
      <c r="CA28" s="28"/>
      <c r="CB28" s="28"/>
      <c r="CC28" s="28"/>
      <c r="CD28" s="28"/>
      <c r="CE28" s="28"/>
      <c r="CF28" s="104"/>
      <c r="CG28" s="85"/>
    </row>
    <row r="29" spans="1:85" ht="11.25" customHeight="1" x14ac:dyDescent="0.25">
      <c r="A29" s="45" t="s">
        <v>21</v>
      </c>
      <c r="B29" s="46">
        <f t="shared" si="20"/>
        <v>44918</v>
      </c>
      <c r="C29" s="28"/>
      <c r="D29" s="28"/>
      <c r="E29" s="28"/>
      <c r="F29" s="28"/>
      <c r="G29" s="28"/>
      <c r="H29" s="28"/>
      <c r="I29" s="28"/>
      <c r="J29" s="28"/>
      <c r="K29" s="28"/>
      <c r="L29" s="28"/>
      <c r="M29" s="28"/>
      <c r="N29" s="28"/>
      <c r="O29" s="28"/>
      <c r="P29" s="28"/>
      <c r="Q29" s="28"/>
      <c r="R29" s="28"/>
      <c r="S29" s="28"/>
      <c r="T29" s="151"/>
      <c r="U29" s="45" t="str">
        <f t="shared" si="9"/>
        <v>ven</v>
      </c>
      <c r="V29" s="46">
        <f t="shared" si="10"/>
        <v>44918</v>
      </c>
      <c r="W29" s="28"/>
      <c r="X29" s="28"/>
      <c r="Y29" s="28"/>
      <c r="Z29" s="28"/>
      <c r="AA29" s="28"/>
      <c r="AB29" s="28"/>
      <c r="AC29" s="28"/>
      <c r="AD29" s="28"/>
      <c r="AE29" s="28"/>
      <c r="AF29" s="28"/>
      <c r="AG29" s="28"/>
      <c r="AH29" s="28"/>
      <c r="AI29" s="28"/>
      <c r="AJ29" s="28"/>
      <c r="AK29" s="28"/>
      <c r="AL29" s="28"/>
      <c r="AM29" s="28"/>
      <c r="AN29" s="28"/>
      <c r="AO29" s="28"/>
      <c r="AP29" s="28"/>
      <c r="AQ29" s="28"/>
      <c r="AR29" s="28"/>
      <c r="AS29" s="28"/>
      <c r="AT29" s="28"/>
      <c r="AU29" s="28"/>
      <c r="AV29" s="194"/>
      <c r="AW29" s="100" cm="1">
        <f t="array" ref="AW29">SUM(COUNTIFS(C29:S29,{"Aspettativa";"Ex-accordo";"Ferie";"Malattia";"Esame";"Formazione"}))</f>
        <v>0</v>
      </c>
      <c r="AX29" s="100" cm="1">
        <f t="array" ref="AX29">SUM(COUNTIFS(W29:AI29,{"Aspettativa";"Ex-accordo";"Ferie";"Malattia";"Esame";"Formazione"}))</f>
        <v>0</v>
      </c>
      <c r="AY29" s="100" cm="1">
        <f t="array" ref="AY29">SUM(COUNTIFS(AJ29:AS29,{"Aspettativa";"Ex-accordo";"Ferie";"Malattia";"Esame";"Formazione"}))</f>
        <v>0</v>
      </c>
      <c r="AZ29" s="23" t="str">
        <f t="shared" si="16"/>
        <v/>
      </c>
      <c r="BA29" s="158" cm="1">
        <f t="array" ref="BA29">SUM(COUNTIFS(C29:AU29,{"Aspettativa";"Ex-accordo";"Ferie";"Malattia";"Esame";"Formazione"}))</f>
        <v>0</v>
      </c>
      <c r="BB29" s="158">
        <f>IF(  TYPE(VLOOKUP($B29,Regole!$B$3:$C$49,2,0))=1,  VLOOKUP($B29,Regole!$B$3:$C$49,2,0),  IF(   TYPE(VLOOKUP(WEEKDAY($B29),Regole!$C$52:$D$58,2,0))=1,   IF(VLOOKUP(WEEKDAY($B29),Regole!$C$52:$D$58,2,0)&lt;&gt;0,   Regole!$H$13-VLOOKUP(WEEKDAY($B29),Regole!$C$52:$D$58,2,0),   " - "),  " - " )  )</f>
        <v>28</v>
      </c>
      <c r="BC29" s="100">
        <f t="shared" si="17"/>
        <v>30</v>
      </c>
      <c r="BD29" s="207" cm="1">
        <f t="array" ref="BD29">SUM(COUNTIFS(C29:S29,{"Altro"}))</f>
        <v>0</v>
      </c>
      <c r="BE29" s="207" cm="1">
        <f t="array" ref="BE29">SUM(COUNTIFS(W29:AI29,{"Altro"}))</f>
        <v>0</v>
      </c>
      <c r="BF29" s="207" cm="1">
        <f t="array" ref="BF29">SUM(COUNTIFS(AJ29:AS29,{"Altro"}))</f>
        <v>0</v>
      </c>
      <c r="BG29" s="139" cm="1">
        <f t="array" ref="BG29">SUM(COUNTIFS(C29:S29,{"Ridotto Ex-Acc";"Ridotto Ferie";"Ridotto Maternità"}))</f>
        <v>0</v>
      </c>
      <c r="BH29" s="139" cm="1">
        <f t="array" ref="BH29">SUM(COUNTIFS(W29:AI29,{"Ridotto Ex-Acc";"Ridotto Ferie";"Ridotto Maternità"}))</f>
        <v>0</v>
      </c>
      <c r="BI29" s="139" cm="1">
        <f t="array" ref="BI29">SUM(COUNTIFS(AJ29:AS29,{"Ridotto Ex-Acc";"Ridotto Ferie";"Ridotto Maternità"}))</f>
        <v>0</v>
      </c>
      <c r="BJ29" s="140">
        <f>SUM(COUNTIFS(C29:AU29,{"Ridotto Ex-Acc";"Ridotto Ferie";"Ridotto Maternità"}))</f>
        <v>0</v>
      </c>
      <c r="BK29" s="19"/>
      <c r="BL29" s="194"/>
      <c r="BM29" s="28"/>
      <c r="BN29" s="28"/>
      <c r="BO29" s="28"/>
      <c r="BP29" s="28"/>
      <c r="BQ29" s="28"/>
      <c r="BR29" s="28"/>
      <c r="BS29" s="194"/>
      <c r="BT29" s="45" t="str">
        <f t="shared" si="18"/>
        <v>ven</v>
      </c>
      <c r="BU29" s="45">
        <f t="shared" si="19"/>
        <v>44918</v>
      </c>
      <c r="BV29" s="28"/>
      <c r="BW29" s="28"/>
      <c r="BX29" s="28"/>
      <c r="BY29" s="28"/>
      <c r="BZ29" s="28"/>
      <c r="CA29" s="28"/>
      <c r="CB29" s="28"/>
      <c r="CC29" s="28"/>
      <c r="CD29" s="28"/>
      <c r="CE29" s="28"/>
      <c r="CF29" s="104"/>
      <c r="CG29" s="85"/>
    </row>
    <row r="30" spans="1:85" ht="11.25" customHeight="1" x14ac:dyDescent="0.25">
      <c r="A30" s="45" t="s">
        <v>22</v>
      </c>
      <c r="B30" s="46">
        <f t="shared" si="20"/>
        <v>44919</v>
      </c>
      <c r="C30" s="28"/>
      <c r="D30" s="28"/>
      <c r="E30" s="28"/>
      <c r="F30" s="28"/>
      <c r="G30" s="28"/>
      <c r="H30" s="28"/>
      <c r="I30" s="28"/>
      <c r="J30" s="28"/>
      <c r="K30" s="28"/>
      <c r="L30" s="28"/>
      <c r="M30" s="28"/>
      <c r="N30" s="28"/>
      <c r="O30" s="28"/>
      <c r="P30" s="28"/>
      <c r="Q30" s="28"/>
      <c r="R30" s="28"/>
      <c r="S30" s="28"/>
      <c r="T30" s="151"/>
      <c r="U30" s="45" t="str">
        <f t="shared" si="9"/>
        <v>sab</v>
      </c>
      <c r="V30" s="46">
        <f t="shared" si="10"/>
        <v>44919</v>
      </c>
      <c r="W30" s="28"/>
      <c r="X30" s="28"/>
      <c r="Y30" s="28"/>
      <c r="Z30" s="28"/>
      <c r="AA30" s="28"/>
      <c r="AB30" s="28"/>
      <c r="AC30" s="28"/>
      <c r="AD30" s="28"/>
      <c r="AE30" s="28"/>
      <c r="AF30" s="28"/>
      <c r="AG30" s="28"/>
      <c r="AH30" s="28"/>
      <c r="AI30" s="28"/>
      <c r="AJ30" s="28"/>
      <c r="AK30" s="28"/>
      <c r="AL30" s="28"/>
      <c r="AM30" s="28"/>
      <c r="AN30" s="28"/>
      <c r="AO30" s="28"/>
      <c r="AP30" s="28"/>
      <c r="AQ30" s="28"/>
      <c r="AR30" s="28"/>
      <c r="AS30" s="28"/>
      <c r="AT30" s="28"/>
      <c r="AU30" s="28"/>
      <c r="AV30" s="194"/>
      <c r="AW30" s="100" cm="1">
        <f t="array" ref="AW30">SUM(COUNTIFS(C30:S30,{"Aspettativa";"Ex-accordo";"Ferie";"Malattia";"Esame";"Formazione"}))</f>
        <v>0</v>
      </c>
      <c r="AX30" s="100" cm="1">
        <f t="array" ref="AX30">SUM(COUNTIFS(W30:AI30,{"Aspettativa";"Ex-accordo";"Ferie";"Malattia";"Esame";"Formazione"}))</f>
        <v>0</v>
      </c>
      <c r="AY30" s="100" cm="1">
        <f t="array" ref="AY30">SUM(COUNTIFS(AJ30:AS30,{"Aspettativa";"Ex-accordo";"Ferie";"Malattia";"Esame";"Formazione"}))</f>
        <v>0</v>
      </c>
      <c r="AZ30" s="23" t="str">
        <f t="shared" si="16"/>
        <v/>
      </c>
      <c r="BA30" s="158" cm="1">
        <f t="array" ref="BA30">SUM(COUNTIFS(C30:AU30,{"Aspettativa";"Ex-accordo";"Ferie";"Malattia";"Esame";"Formazione"}))</f>
        <v>0</v>
      </c>
      <c r="BB30" s="158" t="str">
        <f>IF(  TYPE(VLOOKUP($B30,Regole!$B$3:$C$49,2,0))=1,  VLOOKUP($B30,Regole!$B$3:$C$49,2,0),  IF(   TYPE(VLOOKUP(WEEKDAY($B30),Regole!$C$52:$D$58,2,0))=1,   IF(VLOOKUP(WEEKDAY($B30),Regole!$C$52:$D$58,2,0)&lt;&gt;0,   Regole!$H$13-VLOOKUP(WEEKDAY($B30),Regole!$C$52:$D$58,2,0),   " - "),  " - " )  )</f>
        <v xml:space="preserve"> - </v>
      </c>
      <c r="BC30" s="100">
        <f t="shared" si="17"/>
        <v>30</v>
      </c>
      <c r="BD30" s="207" cm="1">
        <f t="array" ref="BD30">SUM(COUNTIFS(C30:S30,{"Altro"}))</f>
        <v>0</v>
      </c>
      <c r="BE30" s="207" cm="1">
        <f t="array" ref="BE30">SUM(COUNTIFS(W30:AI30,{"Altro"}))</f>
        <v>0</v>
      </c>
      <c r="BF30" s="207" cm="1">
        <f t="array" ref="BF30">SUM(COUNTIFS(AJ30:AS30,{"Altro"}))</f>
        <v>0</v>
      </c>
      <c r="BG30" s="139" cm="1">
        <f t="array" ref="BG30">SUM(COUNTIFS(C30:S30,{"Ridotto Ex-Acc";"Ridotto Ferie";"Ridotto Maternità"}))</f>
        <v>0</v>
      </c>
      <c r="BH30" s="139" cm="1">
        <f t="array" ref="BH30">SUM(COUNTIFS(W30:AI30,{"Ridotto Ex-Acc";"Ridotto Ferie";"Ridotto Maternità"}))</f>
        <v>0</v>
      </c>
      <c r="BI30" s="139" cm="1">
        <f t="array" ref="BI30">SUM(COUNTIFS(AJ30:AS30,{"Ridotto Ex-Acc";"Ridotto Ferie";"Ridotto Maternità"}))</f>
        <v>0</v>
      </c>
      <c r="BJ30" s="140">
        <f>SUM(COUNTIFS(C30:AU30,{"Ridotto Ex-Acc";"Ridotto Ferie";"Ridotto Maternità"}))</f>
        <v>0</v>
      </c>
      <c r="BK30" s="19"/>
      <c r="BL30" s="194"/>
      <c r="BM30" s="28"/>
      <c r="BN30" s="28"/>
      <c r="BO30" s="28"/>
      <c r="BP30" s="28"/>
      <c r="BQ30" s="28"/>
      <c r="BR30" s="28"/>
      <c r="BS30" s="194"/>
      <c r="BT30" s="45" t="str">
        <f t="shared" si="18"/>
        <v>sab</v>
      </c>
      <c r="BU30" s="45">
        <f t="shared" si="19"/>
        <v>44919</v>
      </c>
      <c r="BV30" s="28"/>
      <c r="BW30" s="28"/>
      <c r="BX30" s="28"/>
      <c r="BY30" s="28"/>
      <c r="BZ30" s="28"/>
      <c r="CA30" s="28"/>
      <c r="CB30" s="28"/>
      <c r="CC30" s="28"/>
      <c r="CD30" s="28"/>
      <c r="CE30" s="28"/>
      <c r="CF30" s="104"/>
      <c r="CG30" s="85"/>
    </row>
    <row r="31" spans="1:85" ht="11.25" customHeight="1" x14ac:dyDescent="0.25">
      <c r="A31" s="26"/>
      <c r="B31" s="48">
        <f t="shared" si="20"/>
        <v>44920</v>
      </c>
      <c r="C31" s="119" t="s">
        <v>40</v>
      </c>
      <c r="D31" s="119" t="s">
        <v>40</v>
      </c>
      <c r="E31" s="119" t="s">
        <v>40</v>
      </c>
      <c r="F31" s="119" t="s">
        <v>40</v>
      </c>
      <c r="G31" s="119" t="s">
        <v>40</v>
      </c>
      <c r="H31" s="119" t="s">
        <v>40</v>
      </c>
      <c r="I31" s="119" t="s">
        <v>40</v>
      </c>
      <c r="J31" s="119" t="s">
        <v>40</v>
      </c>
      <c r="K31" s="119" t="s">
        <v>40</v>
      </c>
      <c r="L31" s="119" t="s">
        <v>40</v>
      </c>
      <c r="M31" s="119" t="s">
        <v>40</v>
      </c>
      <c r="N31" s="119" t="s">
        <v>40</v>
      </c>
      <c r="O31" s="119" t="s">
        <v>40</v>
      </c>
      <c r="P31" s="119" t="s">
        <v>40</v>
      </c>
      <c r="Q31" s="119" t="s">
        <v>40</v>
      </c>
      <c r="R31" s="119" t="s">
        <v>40</v>
      </c>
      <c r="S31" s="119" t="s">
        <v>40</v>
      </c>
      <c r="T31" s="152"/>
      <c r="U31" s="26" t="str">
        <f t="shared" si="9"/>
        <v/>
      </c>
      <c r="V31" s="48">
        <f t="shared" si="10"/>
        <v>44920</v>
      </c>
      <c r="W31" s="119" t="s">
        <v>40</v>
      </c>
      <c r="X31" s="119" t="s">
        <v>40</v>
      </c>
      <c r="Y31" s="120" t="s">
        <v>40</v>
      </c>
      <c r="Z31" s="119" t="s">
        <v>40</v>
      </c>
      <c r="AA31" s="119" t="s">
        <v>40</v>
      </c>
      <c r="AB31" s="119" t="s">
        <v>40</v>
      </c>
      <c r="AC31" s="119" t="s">
        <v>40</v>
      </c>
      <c r="AD31" s="119" t="s">
        <v>40</v>
      </c>
      <c r="AE31" s="119" t="s">
        <v>40</v>
      </c>
      <c r="AF31" s="119" t="s">
        <v>40</v>
      </c>
      <c r="AG31" s="119" t="s">
        <v>40</v>
      </c>
      <c r="AH31" s="119" t="s">
        <v>40</v>
      </c>
      <c r="AI31" s="119" t="s">
        <v>40</v>
      </c>
      <c r="AJ31" s="119" t="s">
        <v>40</v>
      </c>
      <c r="AK31" s="119" t="s">
        <v>40</v>
      </c>
      <c r="AL31" s="119" t="s">
        <v>40</v>
      </c>
      <c r="AM31" s="120" t="s">
        <v>40</v>
      </c>
      <c r="AN31" s="120" t="s">
        <v>40</v>
      </c>
      <c r="AO31" s="120" t="s">
        <v>40</v>
      </c>
      <c r="AP31" s="120" t="s">
        <v>40</v>
      </c>
      <c r="AQ31" s="120" t="s">
        <v>40</v>
      </c>
      <c r="AR31" s="119" t="s">
        <v>40</v>
      </c>
      <c r="AS31" s="119" t="s">
        <v>40</v>
      </c>
      <c r="AT31" s="119" t="s">
        <v>40</v>
      </c>
      <c r="AU31" s="119" t="s">
        <v>40</v>
      </c>
      <c r="AV31" s="194"/>
      <c r="AW31" s="194"/>
      <c r="AX31" s="194"/>
      <c r="AY31" s="194"/>
      <c r="AZ31" s="194"/>
      <c r="BA31" s="194"/>
      <c r="BB31" s="88"/>
      <c r="BC31" s="88"/>
      <c r="BD31" s="88"/>
      <c r="BE31" s="88"/>
      <c r="BF31" s="88"/>
      <c r="BG31" s="194"/>
      <c r="BH31" s="194"/>
      <c r="BI31" s="89"/>
      <c r="BJ31" s="88"/>
      <c r="BK31" s="96"/>
      <c r="BL31" s="194"/>
      <c r="BM31" s="120" t="s">
        <v>40</v>
      </c>
      <c r="BN31" s="120" t="s">
        <v>40</v>
      </c>
      <c r="BO31" s="120" t="s">
        <v>40</v>
      </c>
      <c r="BP31" s="120" t="s">
        <v>40</v>
      </c>
      <c r="BQ31" s="120" t="s">
        <v>40</v>
      </c>
      <c r="BR31" s="120" t="s">
        <v>40</v>
      </c>
      <c r="BS31" s="194"/>
      <c r="BT31" s="26" t="str">
        <f t="shared" si="18"/>
        <v/>
      </c>
      <c r="BU31" s="135">
        <f t="shared" si="19"/>
        <v>44920</v>
      </c>
      <c r="BV31" s="121" t="s">
        <v>40</v>
      </c>
      <c r="BW31" s="121" t="s">
        <v>40</v>
      </c>
      <c r="BX31" s="121" t="s">
        <v>40</v>
      </c>
      <c r="BY31" s="121" t="s">
        <v>40</v>
      </c>
      <c r="BZ31" s="121" t="s">
        <v>40</v>
      </c>
      <c r="CA31" s="121" t="s">
        <v>40</v>
      </c>
      <c r="CB31" s="121" t="s">
        <v>40</v>
      </c>
      <c r="CC31" s="121" t="s">
        <v>40</v>
      </c>
      <c r="CD31" s="121" t="s">
        <v>40</v>
      </c>
      <c r="CE31" s="121" t="s">
        <v>40</v>
      </c>
      <c r="CF31" s="96"/>
    </row>
    <row r="32" spans="1:85" s="194" customFormat="1" ht="11.25" customHeight="1" x14ac:dyDescent="0.25">
      <c r="T32" s="141"/>
      <c r="AW32" s="98"/>
      <c r="AX32" s="98"/>
      <c r="AZ32" s="98"/>
      <c r="BG32" s="98"/>
      <c r="BK32" s="92"/>
    </row>
    <row r="33" spans="1:85" s="194" customFormat="1" ht="11.25" customHeight="1" x14ac:dyDescent="0.25">
      <c r="T33" s="141"/>
      <c r="AW33" s="94"/>
      <c r="AX33" s="94"/>
      <c r="AY33" s="88" t="str">
        <f>IF(   TYPE(VLOOKUP($B33,Regole!#REF!,2,0))=1,   VLOOKUP($B33,Regole!#REF!,2,0),   IF(    TYPE(VLOOKUP(WEEKDAY($B33),Regole!#REF!,2,0))=1,    IF(VLOOKUP(WEEKDAY($B33),Regole!#REF!,2,0)&lt;&gt;0, Regole!#REF!-VLOOKUP(WEEKDAY($B33),Regole!#REF!,2,0), ""),    ""   ) )</f>
        <v/>
      </c>
      <c r="AZ33" s="94"/>
      <c r="BA33" s="88" t="str">
        <f>IF(   TYPE(VLOOKUP($B33,Regole!#REF!,2,0))=1,   VLOOKUP($B33,Regole!#REF!,2,0),   IF(    TYPE(VLOOKUP(WEEKDAY($B33),Regole!#REF!,2,0))=1,    IF(VLOOKUP(WEEKDAY($B33),Regole!#REF!,2,0)&lt;&gt;0, Regole!#REF!-VLOOKUP(WEEKDAY($B33),Regole!#REF!,2,0), ""),    ""   ) )</f>
        <v/>
      </c>
      <c r="BB33" s="88"/>
      <c r="BC33" s="88"/>
      <c r="BD33" s="88"/>
      <c r="BE33" s="88"/>
      <c r="BF33" s="88"/>
      <c r="BG33" s="94"/>
      <c r="BH33" s="88" t="str">
        <f>IF(   TYPE(VLOOKUP($B33,Regole!#REF!,2,0))=1,   VLOOKUP($B33,Regole!#REF!,2,0),   IF(    TYPE(VLOOKUP(WEEKDAY($B33),Regole!#REF!,2,0))=1,    IF(VLOOKUP(WEEKDAY($B33),Regole!#REF!,2,0)&lt;&gt;0, Regole!#REF!-VLOOKUP(WEEKDAY($B33),Regole!#REF!,2,0), ""),    ""   ) )</f>
        <v/>
      </c>
      <c r="BI33" s="88"/>
      <c r="BJ33" s="88"/>
      <c r="BK33" s="97"/>
    </row>
    <row r="34" spans="1:85" ht="11.25" customHeight="1" x14ac:dyDescent="0.25">
      <c r="A34" s="45" t="s">
        <v>17</v>
      </c>
      <c r="B34" s="46">
        <f>B31+1</f>
        <v>44921</v>
      </c>
      <c r="C34" s="28"/>
      <c r="D34" s="28"/>
      <c r="E34" s="28"/>
      <c r="F34" s="28"/>
      <c r="G34" s="28"/>
      <c r="H34" s="28"/>
      <c r="I34" s="28"/>
      <c r="J34" s="28"/>
      <c r="K34" s="28"/>
      <c r="L34" s="28"/>
      <c r="M34" s="28"/>
      <c r="N34" s="28"/>
      <c r="O34" s="28"/>
      <c r="P34" s="28"/>
      <c r="Q34" s="28"/>
      <c r="R34" s="28"/>
      <c r="S34" s="28"/>
      <c r="T34" s="151"/>
      <c r="U34" s="45" t="str">
        <f t="shared" ref="U34:U40" si="21">IF($A34&lt;&gt;"",$A34,"")</f>
        <v>lun</v>
      </c>
      <c r="V34" s="46">
        <f t="shared" ref="V34:V40" si="22">IF($B34&lt;&gt;"",$B34,"")</f>
        <v>44921</v>
      </c>
      <c r="W34" s="28"/>
      <c r="X34" s="28"/>
      <c r="Y34" s="28"/>
      <c r="Z34" s="28"/>
      <c r="AA34" s="28"/>
      <c r="AB34" s="28"/>
      <c r="AC34" s="28"/>
      <c r="AD34" s="28"/>
      <c r="AE34" s="28"/>
      <c r="AF34" s="28"/>
      <c r="AG34" s="28"/>
      <c r="AH34" s="28"/>
      <c r="AI34" s="28"/>
      <c r="AJ34" s="28"/>
      <c r="AK34" s="28"/>
      <c r="AL34" s="28"/>
      <c r="AM34" s="28"/>
      <c r="AN34" s="28"/>
      <c r="AO34" s="28"/>
      <c r="AP34" s="28"/>
      <c r="AQ34" s="28"/>
      <c r="AR34" s="28"/>
      <c r="AS34" s="28"/>
      <c r="AT34" s="28"/>
      <c r="AU34" s="28"/>
      <c r="AV34" s="24"/>
      <c r="AW34" s="100" cm="1">
        <f t="array" ref="AW34">SUM(COUNTIFS(C34:S34,{"Aspettativa";"Ex-accordo";"Ferie";"Malattia";"Esame";"Formazione"}))</f>
        <v>0</v>
      </c>
      <c r="AX34" s="100" cm="1">
        <f t="array" ref="AX34">SUM(COUNTIFS(W34:AI34,{"Aspettativa";"Ex-accordo";"Ferie";"Malattia";"Esame";"Formazione"}))</f>
        <v>0</v>
      </c>
      <c r="AY34" s="100" cm="1">
        <f t="array" ref="AY34">SUM(COUNTIFS(AJ34:AS34,{"Aspettativa";"Ex-accordo";"Ferie";"Malattia";"Esame";"Formazione"}))</f>
        <v>0</v>
      </c>
      <c r="AZ34" s="99" t="str">
        <f t="shared" ref="AZ34:AZ39" si="23">IF(BA34&gt;$BJ$2-N(BB34),"!!!","")</f>
        <v/>
      </c>
      <c r="BA34" s="153" cm="1">
        <f t="array" ref="BA34">SUM(COUNTIFS(C34:AU34,{"Aspettativa";"Ex-accordo";"Ferie";"Malattia";"Esame";"Formazione"}))</f>
        <v>0</v>
      </c>
      <c r="BB34" s="100">
        <f>IF(  TYPE(VLOOKUP($B34,Regole!$B$3:$C$49,2,0))=1,  VLOOKUP($B34,Regole!$B$3:$C$49,2,0),  IF(   TYPE(VLOOKUP(WEEKDAY($B34),Regole!$C$52:$D$58,2,0))=1,   IF(VLOOKUP(WEEKDAY($B34),Regole!$C$52:$D$58,2,0)&lt;&gt;0,   Regole!$H$13-VLOOKUP(WEEKDAY($B34),Regole!$C$52:$D$58,2,0),   " - "),  " - " )  )</f>
        <v>28</v>
      </c>
      <c r="BC34" s="100">
        <f t="shared" ref="BC34:BC39" si="24">$BJ$2-BA34</f>
        <v>30</v>
      </c>
      <c r="BD34" s="207" cm="1">
        <f t="array" ref="BD34">SUM(COUNTIFS(C34:S34,{"Altro"}))</f>
        <v>0</v>
      </c>
      <c r="BE34" s="207" cm="1">
        <f t="array" ref="BE34">SUM(COUNTIFS(W34:AI34,{"Altro"}))</f>
        <v>0</v>
      </c>
      <c r="BF34" s="207" cm="1">
        <f t="array" ref="BF34">SUM(COUNTIFS(AJ34:AS34,{"Altro"}))</f>
        <v>0</v>
      </c>
      <c r="BG34" s="139" cm="1">
        <f t="array" ref="BG34">SUM(COUNTIFS(C34:S34,{"Ridotto Ex-Acc";"Ridotto Ferie";"Ridotto Maternità"}))</f>
        <v>0</v>
      </c>
      <c r="BH34" s="139" cm="1">
        <f t="array" ref="BH34">SUM(COUNTIFS(W34:AI34,{"Ridotto Ex-Acc";"Ridotto Ferie";"Ridotto Maternità"}))</f>
        <v>0</v>
      </c>
      <c r="BI34" s="139" cm="1">
        <f t="array" ref="BI34">SUM(COUNTIFS(AJ34:AS34,{"Ridotto Ex-Acc";"Ridotto Ferie";"Ridotto Maternità"}))</f>
        <v>0</v>
      </c>
      <c r="BJ34" s="142">
        <f>SUM(COUNTIFS(C34:AU34,{"Ridotto Ex-Acc";"Ridotto Ferie";"Ridotto Maternità"}))</f>
        <v>0</v>
      </c>
      <c r="BK34" s="19"/>
      <c r="BL34" s="194"/>
      <c r="BM34" s="28"/>
      <c r="BN34" s="28"/>
      <c r="BO34" s="28"/>
      <c r="BP34" s="28"/>
      <c r="BQ34" s="28"/>
      <c r="BR34" s="28"/>
      <c r="BS34" s="194"/>
      <c r="BT34" s="45" t="str">
        <f t="shared" ref="BT34:BT40" si="25">IF($A34&lt;&gt;"",$A34,"")</f>
        <v>lun</v>
      </c>
      <c r="BU34" s="45">
        <f t="shared" ref="BU34:BU40" si="26">IF($B34&lt;&gt;"",$B34,"")</f>
        <v>44921</v>
      </c>
      <c r="BV34" s="28"/>
      <c r="BW34" s="28"/>
      <c r="BX34" s="28"/>
      <c r="BY34" s="28"/>
      <c r="BZ34" s="28"/>
      <c r="CA34" s="28"/>
      <c r="CB34" s="28"/>
      <c r="CC34" s="28"/>
      <c r="CD34" s="28"/>
      <c r="CE34" s="28"/>
      <c r="CF34" s="6"/>
      <c r="CG34" s="85"/>
    </row>
    <row r="35" spans="1:85" ht="11.25" customHeight="1" x14ac:dyDescent="0.25">
      <c r="A35" s="45" t="s">
        <v>18</v>
      </c>
      <c r="B35" s="46">
        <f t="shared" ref="B35:B40" si="27">B34+1</f>
        <v>44922</v>
      </c>
      <c r="C35" s="28"/>
      <c r="D35" s="28"/>
      <c r="E35" s="28"/>
      <c r="F35" s="28"/>
      <c r="G35" s="28"/>
      <c r="H35" s="28"/>
      <c r="I35" s="28"/>
      <c r="J35" s="28"/>
      <c r="K35" s="28"/>
      <c r="L35" s="28"/>
      <c r="M35" s="28"/>
      <c r="N35" s="28"/>
      <c r="O35" s="28"/>
      <c r="P35" s="28"/>
      <c r="Q35" s="28"/>
      <c r="R35" s="28"/>
      <c r="S35" s="28"/>
      <c r="T35" s="151"/>
      <c r="U35" s="45" t="str">
        <f t="shared" si="21"/>
        <v>mar</v>
      </c>
      <c r="V35" s="46">
        <f t="shared" si="22"/>
        <v>44922</v>
      </c>
      <c r="W35" s="28"/>
      <c r="X35" s="28"/>
      <c r="Y35" s="28"/>
      <c r="Z35" s="28"/>
      <c r="AA35" s="28"/>
      <c r="AB35" s="28"/>
      <c r="AC35" s="28"/>
      <c r="AD35" s="28"/>
      <c r="AE35" s="28"/>
      <c r="AF35" s="28"/>
      <c r="AG35" s="28"/>
      <c r="AH35" s="28"/>
      <c r="AI35" s="28"/>
      <c r="AJ35" s="28"/>
      <c r="AK35" s="28"/>
      <c r="AL35" s="28"/>
      <c r="AM35" s="28"/>
      <c r="AN35" s="28"/>
      <c r="AO35" s="28"/>
      <c r="AP35" s="28"/>
      <c r="AQ35" s="28"/>
      <c r="AR35" s="28"/>
      <c r="AS35" s="28"/>
      <c r="AT35" s="28"/>
      <c r="AU35" s="28"/>
      <c r="AV35" s="194"/>
      <c r="AW35" s="100" cm="1">
        <f t="array" ref="AW35">SUM(COUNTIFS(C35:S35,{"Aspettativa";"Ex-accordo";"Ferie";"Malattia";"Esame";"Formazione"}))</f>
        <v>0</v>
      </c>
      <c r="AX35" s="100" cm="1">
        <f t="array" ref="AX35">SUM(COUNTIFS(W35:AI35,{"Aspettativa";"Ex-accordo";"Ferie";"Malattia";"Esame";"Formazione"}))</f>
        <v>0</v>
      </c>
      <c r="AY35" s="100" cm="1">
        <f t="array" ref="AY35">SUM(COUNTIFS(AJ35:AS35,{"Aspettativa";"Ex-accordo";"Ferie";"Malattia";"Esame";"Formazione"}))</f>
        <v>0</v>
      </c>
      <c r="AZ35" s="95" t="str">
        <f t="shared" si="23"/>
        <v/>
      </c>
      <c r="BA35" s="100" cm="1">
        <f t="array" ref="BA35">SUM(COUNTIFS(C35:AU35,{"Aspettativa";"Ex-accordo";"Ferie";"Malattia";"Esame";"Formazione"}))</f>
        <v>0</v>
      </c>
      <c r="BB35" s="22">
        <f>IF(  TYPE(VLOOKUP($B35,Regole!$B$3:$C$49,2,0))=1,  VLOOKUP($B35,Regole!$B$3:$C$49,2,0),  IF(   TYPE(VLOOKUP(WEEKDAY($B35),Regole!$C$52:$D$58,2,0))=1,   IF(VLOOKUP(WEEKDAY($B35),Regole!$C$52:$D$58,2,0)&lt;&gt;0,   Regole!$H$13-VLOOKUP(WEEKDAY($B35),Regole!$C$52:$D$58,2,0),   " - "),  " - " )  )</f>
        <v>28</v>
      </c>
      <c r="BC35" s="100">
        <f t="shared" si="24"/>
        <v>30</v>
      </c>
      <c r="BD35" s="207" cm="1">
        <f t="array" ref="BD35">SUM(COUNTIFS(C35:S35,{"Altro"}))</f>
        <v>0</v>
      </c>
      <c r="BE35" s="207" cm="1">
        <f t="array" ref="BE35">SUM(COUNTIFS(W35:AI35,{"Altro"}))</f>
        <v>0</v>
      </c>
      <c r="BF35" s="207" cm="1">
        <f t="array" ref="BF35">SUM(COUNTIFS(AJ35:AS35,{"Altro"}))</f>
        <v>0</v>
      </c>
      <c r="BG35" s="139" cm="1">
        <f t="array" ref="BG35">SUM(COUNTIFS(C35:S35,{"Ridotto Ex-Acc";"Ridotto Ferie";"Ridotto Maternità"}))</f>
        <v>0</v>
      </c>
      <c r="BH35" s="139" cm="1">
        <f t="array" ref="BH35">SUM(COUNTIFS(W35:AI35,{"Ridotto Ex-Acc";"Ridotto Ferie";"Ridotto Maternità"}))</f>
        <v>0</v>
      </c>
      <c r="BI35" s="139" cm="1">
        <f t="array" ref="BI35">SUM(COUNTIFS(AJ35:AS35,{"Ridotto Ex-Acc";"Ridotto Ferie";"Ridotto Maternità"}))</f>
        <v>0</v>
      </c>
      <c r="BJ35" s="139">
        <f>SUM(COUNTIFS(C35:AU35,{"Ridotto Ex-Acc";"Ridotto Ferie";"Ridotto Maternità"}))</f>
        <v>0</v>
      </c>
      <c r="BK35" s="19"/>
      <c r="BL35" s="194"/>
      <c r="BM35" s="28"/>
      <c r="BN35" s="28"/>
      <c r="BO35" s="28"/>
      <c r="BP35" s="28"/>
      <c r="BQ35" s="28"/>
      <c r="BR35" s="28"/>
      <c r="BS35" s="194"/>
      <c r="BT35" s="45" t="str">
        <f t="shared" si="25"/>
        <v>mar</v>
      </c>
      <c r="BU35" s="45">
        <f t="shared" si="26"/>
        <v>44922</v>
      </c>
      <c r="BV35" s="28"/>
      <c r="BW35" s="28"/>
      <c r="BX35" s="28"/>
      <c r="BY35" s="28"/>
      <c r="BZ35" s="28"/>
      <c r="CA35" s="28"/>
      <c r="CB35" s="28"/>
      <c r="CC35" s="28"/>
      <c r="CD35" s="28"/>
      <c r="CE35" s="28"/>
      <c r="CF35" s="6"/>
      <c r="CG35" s="85"/>
    </row>
    <row r="36" spans="1:85" ht="11.25" customHeight="1" x14ac:dyDescent="0.25">
      <c r="A36" s="45" t="s">
        <v>19</v>
      </c>
      <c r="B36" s="46">
        <f t="shared" si="27"/>
        <v>44923</v>
      </c>
      <c r="C36" s="28"/>
      <c r="D36" s="28"/>
      <c r="E36" s="28"/>
      <c r="F36" s="28"/>
      <c r="G36" s="28"/>
      <c r="H36" s="28"/>
      <c r="I36" s="28"/>
      <c r="J36" s="28"/>
      <c r="K36" s="28"/>
      <c r="L36" s="28"/>
      <c r="M36" s="28"/>
      <c r="N36" s="28"/>
      <c r="O36" s="28"/>
      <c r="P36" s="28"/>
      <c r="Q36" s="28"/>
      <c r="R36" s="28"/>
      <c r="S36" s="28"/>
      <c r="T36" s="151"/>
      <c r="U36" s="45" t="str">
        <f t="shared" si="21"/>
        <v>mer</v>
      </c>
      <c r="V36" s="46">
        <f t="shared" si="22"/>
        <v>44923</v>
      </c>
      <c r="W36" s="28"/>
      <c r="X36" s="28"/>
      <c r="Y36" s="28"/>
      <c r="Z36" s="28"/>
      <c r="AA36" s="28"/>
      <c r="AB36" s="28"/>
      <c r="AC36" s="28"/>
      <c r="AD36" s="28"/>
      <c r="AE36" s="28"/>
      <c r="AF36" s="28"/>
      <c r="AG36" s="28"/>
      <c r="AH36" s="28"/>
      <c r="AI36" s="28"/>
      <c r="AJ36" s="28"/>
      <c r="AK36" s="28"/>
      <c r="AL36" s="28"/>
      <c r="AM36" s="28"/>
      <c r="AN36" s="28"/>
      <c r="AO36" s="28"/>
      <c r="AP36" s="28"/>
      <c r="AQ36" s="28"/>
      <c r="AR36" s="28"/>
      <c r="AS36" s="28"/>
      <c r="AT36" s="28"/>
      <c r="AU36" s="28"/>
      <c r="AV36" s="194"/>
      <c r="AW36" s="100" cm="1">
        <f t="array" ref="AW36">SUM(COUNTIFS(C36:S36,{"Aspettativa";"Ex-accordo";"Ferie";"Malattia";"Esame";"Formazione"}))</f>
        <v>0</v>
      </c>
      <c r="AX36" s="100" cm="1">
        <f t="array" ref="AX36">SUM(COUNTIFS(W36:AI36,{"Aspettativa";"Ex-accordo";"Ferie";"Malattia";"Esame";"Formazione"}))</f>
        <v>0</v>
      </c>
      <c r="AY36" s="100" cm="1">
        <f t="array" ref="AY36">SUM(COUNTIFS(AJ36:AS36,{"Aspettativa";"Ex-accordo";"Ferie";"Malattia";"Esame";"Formazione"}))</f>
        <v>0</v>
      </c>
      <c r="AZ36" s="23" t="str">
        <f t="shared" si="23"/>
        <v/>
      </c>
      <c r="BA36" s="100" cm="1">
        <f t="array" ref="BA36">SUM(COUNTIFS(C36:AU36,{"Aspettativa";"Ex-accordo";"Ferie";"Malattia";"Esame";"Formazione"}))</f>
        <v>0</v>
      </c>
      <c r="BB36" s="158">
        <f>IF(  TYPE(VLOOKUP($B36,Regole!$B$3:$C$49,2,0))=1,  VLOOKUP($B36,Regole!$B$3:$C$49,2,0),  IF(   TYPE(VLOOKUP(WEEKDAY($B36),Regole!$C$52:$D$58,2,0))=1,   IF(VLOOKUP(WEEKDAY($B36),Regole!$C$52:$D$58,2,0)&lt;&gt;0,   Regole!$H$13-VLOOKUP(WEEKDAY($B36),Regole!$C$52:$D$58,2,0),   " - "),  " - " )  )</f>
        <v>28</v>
      </c>
      <c r="BC36" s="100">
        <f t="shared" si="24"/>
        <v>30</v>
      </c>
      <c r="BD36" s="207" cm="1">
        <f t="array" ref="BD36">SUM(COUNTIFS(C36:S36,{"Altro"}))</f>
        <v>0</v>
      </c>
      <c r="BE36" s="207" cm="1">
        <f t="array" ref="BE36">SUM(COUNTIFS(W36:AI36,{"Altro"}))</f>
        <v>0</v>
      </c>
      <c r="BF36" s="207" cm="1">
        <f t="array" ref="BF36">SUM(COUNTIFS(AJ36:AS36,{"Altro"}))</f>
        <v>0</v>
      </c>
      <c r="BG36" s="139" cm="1">
        <f t="array" ref="BG36">SUM(COUNTIFS(C36:S36,{"Ridotto Ex-Acc";"Ridotto Ferie";"Ridotto Maternità"}))</f>
        <v>0</v>
      </c>
      <c r="BH36" s="139" cm="1">
        <f t="array" ref="BH36">SUM(COUNTIFS(W36:AI36,{"Ridotto Ex-Acc";"Ridotto Ferie";"Ridotto Maternità"}))</f>
        <v>0</v>
      </c>
      <c r="BI36" s="139" cm="1">
        <f t="array" ref="BI36">SUM(COUNTIFS(AJ36:AS36,{"Ridotto Ex-Acc";"Ridotto Ferie";"Ridotto Maternità"}))</f>
        <v>0</v>
      </c>
      <c r="BJ36" s="139">
        <f>SUM(COUNTIFS(C36:AU36,{"Ridotto Ex-Acc";"Ridotto Ferie";"Ridotto Maternità"}))</f>
        <v>0</v>
      </c>
      <c r="BK36" s="19"/>
      <c r="BL36" s="194"/>
      <c r="BM36" s="28"/>
      <c r="BN36" s="28"/>
      <c r="BO36" s="28"/>
      <c r="BP36" s="28"/>
      <c r="BQ36" s="28"/>
      <c r="BR36" s="28"/>
      <c r="BS36" s="194"/>
      <c r="BT36" s="45" t="str">
        <f t="shared" si="25"/>
        <v>mer</v>
      </c>
      <c r="BU36" s="45">
        <f t="shared" si="26"/>
        <v>44923</v>
      </c>
      <c r="BV36" s="28"/>
      <c r="BW36" s="28"/>
      <c r="BX36" s="28"/>
      <c r="BY36" s="28"/>
      <c r="BZ36" s="28"/>
      <c r="CA36" s="28"/>
      <c r="CB36" s="28"/>
      <c r="CC36" s="28"/>
      <c r="CD36" s="28"/>
      <c r="CE36" s="28"/>
      <c r="CF36" s="80"/>
      <c r="CG36" s="85"/>
    </row>
    <row r="37" spans="1:85" ht="11.25" customHeight="1" x14ac:dyDescent="0.25">
      <c r="A37" s="45" t="s">
        <v>20</v>
      </c>
      <c r="B37" s="46">
        <f t="shared" si="27"/>
        <v>44924</v>
      </c>
      <c r="C37" s="28"/>
      <c r="D37" s="28"/>
      <c r="E37" s="28"/>
      <c r="F37" s="28"/>
      <c r="G37" s="28"/>
      <c r="H37" s="28"/>
      <c r="I37" s="28"/>
      <c r="J37" s="28"/>
      <c r="K37" s="28"/>
      <c r="L37" s="28"/>
      <c r="M37" s="28"/>
      <c r="N37" s="28"/>
      <c r="O37" s="28"/>
      <c r="P37" s="28"/>
      <c r="Q37" s="28"/>
      <c r="R37" s="28"/>
      <c r="S37" s="28"/>
      <c r="T37" s="151"/>
      <c r="U37" s="45" t="str">
        <f t="shared" si="21"/>
        <v>gio</v>
      </c>
      <c r="V37" s="46">
        <f t="shared" si="22"/>
        <v>44924</v>
      </c>
      <c r="W37" s="28"/>
      <c r="X37" s="28"/>
      <c r="Y37" s="28"/>
      <c r="Z37" s="28"/>
      <c r="AA37" s="28"/>
      <c r="AB37" s="28"/>
      <c r="AC37" s="28"/>
      <c r="AD37" s="28"/>
      <c r="AE37" s="28"/>
      <c r="AF37" s="28"/>
      <c r="AG37" s="28"/>
      <c r="AH37" s="28"/>
      <c r="AI37" s="28"/>
      <c r="AJ37" s="28"/>
      <c r="AK37" s="28"/>
      <c r="AL37" s="28"/>
      <c r="AM37" s="28"/>
      <c r="AN37" s="28"/>
      <c r="AO37" s="28"/>
      <c r="AP37" s="28"/>
      <c r="AQ37" s="28"/>
      <c r="AR37" s="28"/>
      <c r="AS37" s="28"/>
      <c r="AT37" s="28"/>
      <c r="AU37" s="28"/>
      <c r="AV37" s="194"/>
      <c r="AW37" s="100" cm="1">
        <f t="array" ref="AW37">SUM(COUNTIFS(C37:S37,{"Aspettativa";"Ex-accordo";"Ferie";"Malattia";"Esame";"Formazione"}))</f>
        <v>0</v>
      </c>
      <c r="AX37" s="100" cm="1">
        <f t="array" ref="AX37">SUM(COUNTIFS(W37:AI37,{"Aspettativa";"Ex-accordo";"Ferie";"Malattia";"Esame";"Formazione"}))</f>
        <v>0</v>
      </c>
      <c r="AY37" s="100" cm="1">
        <f t="array" ref="AY37">SUM(COUNTIFS(AJ37:AS37,{"Aspettativa";"Ex-accordo";"Ferie";"Malattia";"Esame";"Formazione"}))</f>
        <v>0</v>
      </c>
      <c r="AZ37" s="23" t="str">
        <f t="shared" si="23"/>
        <v/>
      </c>
      <c r="BA37" s="100" cm="1">
        <f t="array" ref="BA37">SUM(COUNTIFS(C37:AU37,{"Aspettativa";"Ex-accordo";"Ferie";"Malattia";"Esame";"Formazione"}))</f>
        <v>0</v>
      </c>
      <c r="BB37" s="158">
        <f>IF(  TYPE(VLOOKUP($B37,Regole!$B$3:$C$49,2,0))=1,  VLOOKUP($B37,Regole!$B$3:$C$49,2,0),  IF(   TYPE(VLOOKUP(WEEKDAY($B37),Regole!$C$52:$D$58,2,0))=1,   IF(VLOOKUP(WEEKDAY($B37),Regole!$C$52:$D$58,2,0)&lt;&gt;0,   Regole!$H$13-VLOOKUP(WEEKDAY($B37),Regole!$C$52:$D$58,2,0),   " - "),  " - " )  )</f>
        <v>28</v>
      </c>
      <c r="BC37" s="100">
        <f t="shared" si="24"/>
        <v>30</v>
      </c>
      <c r="BD37" s="207" cm="1">
        <f t="array" ref="BD37">SUM(COUNTIFS(C37:S37,{"Altro"}))</f>
        <v>0</v>
      </c>
      <c r="BE37" s="207" cm="1">
        <f t="array" ref="BE37">SUM(COUNTIFS(W37:AI37,{"Altro"}))</f>
        <v>0</v>
      </c>
      <c r="BF37" s="207" cm="1">
        <f t="array" ref="BF37">SUM(COUNTIFS(AJ37:AS37,{"Altro"}))</f>
        <v>0</v>
      </c>
      <c r="BG37" s="139" cm="1">
        <f t="array" ref="BG37">SUM(COUNTIFS(C37:S37,{"Ridotto Ex-Acc";"Ridotto Ferie";"Ridotto Maternità"}))</f>
        <v>0</v>
      </c>
      <c r="BH37" s="139" cm="1">
        <f t="array" ref="BH37">SUM(COUNTIFS(W37:AI37,{"Ridotto Ex-Acc";"Ridotto Ferie";"Ridotto Maternità"}))</f>
        <v>0</v>
      </c>
      <c r="BI37" s="139" cm="1">
        <f t="array" ref="BI37">SUM(COUNTIFS(AJ37:AS37,{"Ridotto Ex-Acc";"Ridotto Ferie";"Ridotto Maternità"}))</f>
        <v>0</v>
      </c>
      <c r="BJ37" s="139">
        <f>SUM(COUNTIFS(C37:AU37,{"Ridotto Ex-Acc";"Ridotto Ferie";"Ridotto Maternità"}))</f>
        <v>0</v>
      </c>
      <c r="BK37" s="19"/>
      <c r="BL37" s="194"/>
      <c r="BM37" s="28"/>
      <c r="BN37" s="28"/>
      <c r="BO37" s="28"/>
      <c r="BP37" s="28"/>
      <c r="BQ37" s="28"/>
      <c r="BR37" s="28"/>
      <c r="BS37" s="194"/>
      <c r="BT37" s="45" t="str">
        <f t="shared" si="25"/>
        <v>gio</v>
      </c>
      <c r="BU37" s="45">
        <f t="shared" si="26"/>
        <v>44924</v>
      </c>
      <c r="BV37" s="28"/>
      <c r="BW37" s="28"/>
      <c r="BX37" s="28"/>
      <c r="BY37" s="28"/>
      <c r="BZ37" s="28"/>
      <c r="CA37" s="28"/>
      <c r="CB37" s="28"/>
      <c r="CC37" s="28"/>
      <c r="CD37" s="28"/>
      <c r="CE37" s="28"/>
      <c r="CF37" s="104"/>
      <c r="CG37" s="85"/>
    </row>
    <row r="38" spans="1:85" ht="11.25" customHeight="1" x14ac:dyDescent="0.25">
      <c r="A38" s="45" t="s">
        <v>21</v>
      </c>
      <c r="B38" s="46">
        <f t="shared" si="27"/>
        <v>44925</v>
      </c>
      <c r="C38" s="28"/>
      <c r="D38" s="28"/>
      <c r="E38" s="28"/>
      <c r="F38" s="28"/>
      <c r="G38" s="28"/>
      <c r="H38" s="28"/>
      <c r="I38" s="28"/>
      <c r="J38" s="28"/>
      <c r="K38" s="28"/>
      <c r="L38" s="28"/>
      <c r="M38" s="28"/>
      <c r="N38" s="28"/>
      <c r="O38" s="28"/>
      <c r="P38" s="28"/>
      <c r="Q38" s="28"/>
      <c r="R38" s="28"/>
      <c r="S38" s="28"/>
      <c r="T38" s="151"/>
      <c r="U38" s="45" t="str">
        <f t="shared" si="21"/>
        <v>ven</v>
      </c>
      <c r="V38" s="46">
        <f t="shared" si="22"/>
        <v>44925</v>
      </c>
      <c r="W38" s="28"/>
      <c r="X38" s="28"/>
      <c r="Y38" s="28"/>
      <c r="Z38" s="28"/>
      <c r="AA38" s="28"/>
      <c r="AB38" s="28"/>
      <c r="AC38" s="28"/>
      <c r="AD38" s="28"/>
      <c r="AE38" s="28"/>
      <c r="AF38" s="28"/>
      <c r="AG38" s="28"/>
      <c r="AH38" s="28"/>
      <c r="AI38" s="28"/>
      <c r="AJ38" s="28"/>
      <c r="AK38" s="28"/>
      <c r="AL38" s="28"/>
      <c r="AM38" s="28"/>
      <c r="AN38" s="28"/>
      <c r="AO38" s="28"/>
      <c r="AP38" s="28"/>
      <c r="AQ38" s="28"/>
      <c r="AR38" s="28"/>
      <c r="AS38" s="28"/>
      <c r="AT38" s="28"/>
      <c r="AU38" s="28"/>
      <c r="AV38" s="194"/>
      <c r="AW38" s="100" cm="1">
        <f t="array" ref="AW38">SUM(COUNTIFS(C38:S38,{"Aspettativa";"Ex-accordo";"Ferie";"Malattia";"Esame";"Formazione"}))</f>
        <v>0</v>
      </c>
      <c r="AX38" s="100" cm="1">
        <f t="array" ref="AX38">SUM(COUNTIFS(W38:AI38,{"Aspettativa";"Ex-accordo";"Ferie";"Malattia";"Esame";"Formazione"}))</f>
        <v>0</v>
      </c>
      <c r="AY38" s="100" cm="1">
        <f t="array" ref="AY38">SUM(COUNTIFS(AJ38:AS38,{"Aspettativa";"Ex-accordo";"Ferie";"Malattia";"Esame";"Formazione"}))</f>
        <v>0</v>
      </c>
      <c r="AZ38" s="23" t="str">
        <f t="shared" si="23"/>
        <v/>
      </c>
      <c r="BA38" s="100" cm="1">
        <f t="array" ref="BA38">SUM(COUNTIFS(C38:AU38,{"Aspettativa";"Ex-accordo";"Ferie";"Malattia";"Esame";"Formazione"}))</f>
        <v>0</v>
      </c>
      <c r="BB38" s="158">
        <f>IF(  TYPE(VLOOKUP($B38,Regole!$B$3:$C$49,2,0))=1,  VLOOKUP($B38,Regole!$B$3:$C$49,2,0),  IF(   TYPE(VLOOKUP(WEEKDAY($B38),Regole!$C$52:$D$58,2,0))=1,   IF(VLOOKUP(WEEKDAY($B38),Regole!$C$52:$D$58,2,0)&lt;&gt;0,   Regole!$H$13-VLOOKUP(WEEKDAY($B38),Regole!$C$52:$D$58,2,0),   " - "),  " - " )  )</f>
        <v>28</v>
      </c>
      <c r="BC38" s="100">
        <f t="shared" si="24"/>
        <v>30</v>
      </c>
      <c r="BD38" s="207" cm="1">
        <f t="array" ref="BD38">SUM(COUNTIFS(C38:S38,{"Altro"}))</f>
        <v>0</v>
      </c>
      <c r="BE38" s="207" cm="1">
        <f t="array" ref="BE38">SUM(COUNTIFS(W38:AI38,{"Altro"}))</f>
        <v>0</v>
      </c>
      <c r="BF38" s="207" cm="1">
        <f t="array" ref="BF38">SUM(COUNTIFS(AJ38:AS38,{"Altro"}))</f>
        <v>0</v>
      </c>
      <c r="BG38" s="139" cm="1">
        <f t="array" ref="BG38">SUM(COUNTIFS(C38:S38,{"Ridotto Ex-Acc";"Ridotto Ferie";"Ridotto Maternità"}))</f>
        <v>0</v>
      </c>
      <c r="BH38" s="139" cm="1">
        <f t="array" ref="BH38">SUM(COUNTIFS(W38:AI38,{"Ridotto Ex-Acc";"Ridotto Ferie";"Ridotto Maternità"}))</f>
        <v>0</v>
      </c>
      <c r="BI38" s="139" cm="1">
        <f t="array" ref="BI38">SUM(COUNTIFS(AJ38:AS38,{"Ridotto Ex-Acc";"Ridotto Ferie";"Ridotto Maternità"}))</f>
        <v>0</v>
      </c>
      <c r="BJ38" s="139">
        <f>SUM(COUNTIFS(C38:AU38,{"Ridotto Ex-Acc";"Ridotto Ferie";"Ridotto Maternità"}))</f>
        <v>0</v>
      </c>
      <c r="BK38" s="19"/>
      <c r="BL38" s="194"/>
      <c r="BM38" s="28"/>
      <c r="BN38" s="28"/>
      <c r="BO38" s="28"/>
      <c r="BP38" s="28"/>
      <c r="BQ38" s="28"/>
      <c r="BR38" s="28"/>
      <c r="BS38" s="194"/>
      <c r="BT38" s="45" t="str">
        <f t="shared" si="25"/>
        <v>ven</v>
      </c>
      <c r="BU38" s="45">
        <f t="shared" si="26"/>
        <v>44925</v>
      </c>
      <c r="BV38" s="28"/>
      <c r="BW38" s="28"/>
      <c r="BX38" s="28"/>
      <c r="BY38" s="28"/>
      <c r="BZ38" s="28"/>
      <c r="CA38" s="28"/>
      <c r="CB38" s="28"/>
      <c r="CC38" s="28"/>
      <c r="CD38" s="28"/>
      <c r="CE38" s="28"/>
      <c r="CF38" s="104"/>
      <c r="CG38" s="85"/>
    </row>
    <row r="39" spans="1:85" ht="11.25" customHeight="1" x14ac:dyDescent="0.25">
      <c r="A39" s="45" t="s">
        <v>22</v>
      </c>
      <c r="B39" s="46">
        <f t="shared" si="27"/>
        <v>44926</v>
      </c>
      <c r="C39" s="28"/>
      <c r="D39" s="28"/>
      <c r="E39" s="28"/>
      <c r="F39" s="28"/>
      <c r="G39" s="28"/>
      <c r="H39" s="28"/>
      <c r="I39" s="28"/>
      <c r="J39" s="28"/>
      <c r="K39" s="28"/>
      <c r="L39" s="28"/>
      <c r="M39" s="28"/>
      <c r="N39" s="28"/>
      <c r="O39" s="28"/>
      <c r="P39" s="28"/>
      <c r="Q39" s="28"/>
      <c r="R39" s="28"/>
      <c r="S39" s="28"/>
      <c r="T39" s="151"/>
      <c r="U39" s="45" t="str">
        <f t="shared" si="21"/>
        <v>sab</v>
      </c>
      <c r="V39" s="46">
        <f t="shared" si="22"/>
        <v>44926</v>
      </c>
      <c r="W39" s="28"/>
      <c r="X39" s="28"/>
      <c r="Y39" s="28"/>
      <c r="Z39" s="28"/>
      <c r="AA39" s="28"/>
      <c r="AB39" s="28"/>
      <c r="AC39" s="28"/>
      <c r="AD39" s="28"/>
      <c r="AE39" s="28"/>
      <c r="AF39" s="28"/>
      <c r="AG39" s="28"/>
      <c r="AH39" s="28"/>
      <c r="AI39" s="28"/>
      <c r="AJ39" s="28"/>
      <c r="AK39" s="28"/>
      <c r="AL39" s="28"/>
      <c r="AM39" s="28"/>
      <c r="AN39" s="28"/>
      <c r="AO39" s="28"/>
      <c r="AP39" s="28"/>
      <c r="AQ39" s="28"/>
      <c r="AR39" s="28"/>
      <c r="AS39" s="28"/>
      <c r="AT39" s="28"/>
      <c r="AU39" s="28"/>
      <c r="AV39" s="194"/>
      <c r="AW39" s="100" cm="1">
        <f t="array" ref="AW39">SUM(COUNTIFS(C39:S39,{"Aspettativa";"Ex-accordo";"Ferie";"Malattia";"Esame";"Formazione"}))</f>
        <v>0</v>
      </c>
      <c r="AX39" s="100" cm="1">
        <f t="array" ref="AX39">SUM(COUNTIFS(W39:AI39,{"Aspettativa";"Ex-accordo";"Ferie";"Malattia";"Esame";"Formazione"}))</f>
        <v>0</v>
      </c>
      <c r="AY39" s="100" cm="1">
        <f t="array" ref="AY39">SUM(COUNTIFS(AJ39:AS39,{"Aspettativa";"Ex-accordo";"Ferie";"Malattia";"Esame";"Formazione"}))</f>
        <v>0</v>
      </c>
      <c r="AZ39" s="23" t="str">
        <f t="shared" si="23"/>
        <v/>
      </c>
      <c r="BA39" s="100" cm="1">
        <f t="array" ref="BA39">SUM(COUNTIFS(C39:AU39,{"Aspettativa";"Ex-accordo";"Ferie";"Malattia";"Esame";"Formazione"}))</f>
        <v>0</v>
      </c>
      <c r="BB39" s="158" t="str">
        <f>IF(  TYPE(VLOOKUP($B39,Regole!$B$3:$C$49,2,0))=1,  VLOOKUP($B39,Regole!$B$3:$C$49,2,0),  IF(   TYPE(VLOOKUP(WEEKDAY($B39),Regole!$C$52:$D$58,2,0))=1,   IF(VLOOKUP(WEEKDAY($B39),Regole!$C$52:$D$58,2,0)&lt;&gt;0,   Regole!$H$13-VLOOKUP(WEEKDAY($B39),Regole!$C$52:$D$58,2,0),   " - "),  " - " )  )</f>
        <v xml:space="preserve"> - </v>
      </c>
      <c r="BC39" s="100">
        <f t="shared" si="24"/>
        <v>30</v>
      </c>
      <c r="BD39" s="207" cm="1">
        <f t="array" ref="BD39">SUM(COUNTIFS(C39:S39,{"Altro"}))</f>
        <v>0</v>
      </c>
      <c r="BE39" s="207" cm="1">
        <f t="array" ref="BE39">SUM(COUNTIFS(W39:AI39,{"Altro"}))</f>
        <v>0</v>
      </c>
      <c r="BF39" s="207" cm="1">
        <f t="array" ref="BF39">SUM(COUNTIFS(AJ39:AS39,{"Altro"}))</f>
        <v>0</v>
      </c>
      <c r="BG39" s="139" cm="1">
        <f t="array" ref="BG39">SUM(COUNTIFS(C39:S39,{"Ridotto Ex-Acc";"Ridotto Ferie";"Ridotto Maternità"}))</f>
        <v>0</v>
      </c>
      <c r="BH39" s="139" cm="1">
        <f t="array" ref="BH39">SUM(COUNTIFS(W39:AI39,{"Ridotto Ex-Acc";"Ridotto Ferie";"Ridotto Maternità"}))</f>
        <v>0</v>
      </c>
      <c r="BI39" s="139" cm="1">
        <f t="array" ref="BI39">SUM(COUNTIFS(AJ39:AS39,{"Ridotto Ex-Acc";"Ridotto Ferie";"Ridotto Maternità"}))</f>
        <v>0</v>
      </c>
      <c r="BJ39" s="139">
        <f>SUM(COUNTIFS(C39:AU39,{"Ridotto Ex-Acc";"Ridotto Ferie";"Ridotto Maternità"}))</f>
        <v>0</v>
      </c>
      <c r="BK39" s="19"/>
      <c r="BL39" s="194"/>
      <c r="BM39" s="28"/>
      <c r="BN39" s="28"/>
      <c r="BO39" s="28"/>
      <c r="BP39" s="28"/>
      <c r="BQ39" s="28"/>
      <c r="BR39" s="28"/>
      <c r="BS39" s="194"/>
      <c r="BT39" s="45" t="str">
        <f t="shared" si="25"/>
        <v>sab</v>
      </c>
      <c r="BU39" s="45">
        <f t="shared" si="26"/>
        <v>44926</v>
      </c>
      <c r="BV39" s="28"/>
      <c r="BW39" s="28"/>
      <c r="BX39" s="28"/>
      <c r="BY39" s="28"/>
      <c r="BZ39" s="28"/>
      <c r="CA39" s="28"/>
      <c r="CB39" s="28"/>
      <c r="CC39" s="28"/>
      <c r="CD39" s="28"/>
      <c r="CE39" s="28"/>
      <c r="CF39" s="104"/>
      <c r="CG39" s="85"/>
    </row>
    <row r="40" spans="1:85" ht="11.25" customHeight="1" x14ac:dyDescent="0.25">
      <c r="A40" s="26"/>
      <c r="B40" s="48">
        <f t="shared" si="27"/>
        <v>44927</v>
      </c>
      <c r="C40" s="119" t="s">
        <v>40</v>
      </c>
      <c r="D40" s="119" t="s">
        <v>40</v>
      </c>
      <c r="E40" s="119" t="s">
        <v>40</v>
      </c>
      <c r="F40" s="119" t="s">
        <v>40</v>
      </c>
      <c r="G40" s="119" t="s">
        <v>40</v>
      </c>
      <c r="H40" s="119" t="s">
        <v>40</v>
      </c>
      <c r="I40" s="119" t="s">
        <v>40</v>
      </c>
      <c r="J40" s="119" t="s">
        <v>40</v>
      </c>
      <c r="K40" s="119" t="s">
        <v>40</v>
      </c>
      <c r="L40" s="119" t="s">
        <v>40</v>
      </c>
      <c r="M40" s="119" t="s">
        <v>40</v>
      </c>
      <c r="N40" s="119" t="s">
        <v>40</v>
      </c>
      <c r="O40" s="119" t="s">
        <v>40</v>
      </c>
      <c r="P40" s="119" t="s">
        <v>40</v>
      </c>
      <c r="Q40" s="119" t="s">
        <v>40</v>
      </c>
      <c r="R40" s="119" t="s">
        <v>40</v>
      </c>
      <c r="S40" s="119" t="s">
        <v>40</v>
      </c>
      <c r="T40" s="152"/>
      <c r="U40" s="26" t="str">
        <f t="shared" si="21"/>
        <v/>
      </c>
      <c r="V40" s="48">
        <f t="shared" si="22"/>
        <v>44927</v>
      </c>
      <c r="W40" s="119" t="s">
        <v>40</v>
      </c>
      <c r="X40" s="119" t="s">
        <v>40</v>
      </c>
      <c r="Y40" s="120" t="s">
        <v>40</v>
      </c>
      <c r="Z40" s="119" t="s">
        <v>40</v>
      </c>
      <c r="AA40" s="119" t="s">
        <v>40</v>
      </c>
      <c r="AB40" s="119" t="s">
        <v>40</v>
      </c>
      <c r="AC40" s="119" t="s">
        <v>40</v>
      </c>
      <c r="AD40" s="119" t="s">
        <v>40</v>
      </c>
      <c r="AE40" s="119" t="s">
        <v>40</v>
      </c>
      <c r="AF40" s="119" t="s">
        <v>40</v>
      </c>
      <c r="AG40" s="119" t="s">
        <v>40</v>
      </c>
      <c r="AH40" s="119" t="s">
        <v>40</v>
      </c>
      <c r="AI40" s="119" t="s">
        <v>40</v>
      </c>
      <c r="AJ40" s="119" t="s">
        <v>40</v>
      </c>
      <c r="AK40" s="119" t="s">
        <v>40</v>
      </c>
      <c r="AL40" s="119" t="s">
        <v>40</v>
      </c>
      <c r="AM40" s="120" t="s">
        <v>40</v>
      </c>
      <c r="AN40" s="120" t="s">
        <v>40</v>
      </c>
      <c r="AO40" s="120" t="s">
        <v>40</v>
      </c>
      <c r="AP40" s="120" t="s">
        <v>40</v>
      </c>
      <c r="AQ40" s="120" t="s">
        <v>40</v>
      </c>
      <c r="AR40" s="119" t="s">
        <v>40</v>
      </c>
      <c r="AS40" s="119" t="s">
        <v>40</v>
      </c>
      <c r="AT40" s="119" t="s">
        <v>40</v>
      </c>
      <c r="AU40" s="119" t="s">
        <v>40</v>
      </c>
      <c r="AV40" s="194"/>
      <c r="AW40" s="194"/>
      <c r="AX40" s="194"/>
      <c r="AY40" s="194"/>
      <c r="AZ40" s="194"/>
      <c r="BA40" s="194"/>
      <c r="BB40" s="89"/>
      <c r="BC40" s="205"/>
      <c r="BD40" s="205"/>
      <c r="BE40" s="205"/>
      <c r="BF40" s="205"/>
      <c r="BG40" s="194"/>
      <c r="BH40" s="194"/>
      <c r="BI40" s="89"/>
      <c r="BJ40" s="89"/>
      <c r="BK40" s="96"/>
      <c r="BL40" s="194"/>
      <c r="BM40" s="120" t="s">
        <v>40</v>
      </c>
      <c r="BN40" s="120" t="s">
        <v>40</v>
      </c>
      <c r="BO40" s="120" t="s">
        <v>40</v>
      </c>
      <c r="BP40" s="120" t="s">
        <v>40</v>
      </c>
      <c r="BQ40" s="120" t="s">
        <v>40</v>
      </c>
      <c r="BR40" s="120" t="s">
        <v>40</v>
      </c>
      <c r="BS40" s="194"/>
      <c r="BT40" s="26" t="str">
        <f t="shared" si="25"/>
        <v/>
      </c>
      <c r="BU40" s="135">
        <f t="shared" si="26"/>
        <v>44927</v>
      </c>
      <c r="BV40" s="121" t="s">
        <v>40</v>
      </c>
      <c r="BW40" s="121" t="s">
        <v>40</v>
      </c>
      <c r="BX40" s="121" t="s">
        <v>40</v>
      </c>
      <c r="BY40" s="121" t="s">
        <v>40</v>
      </c>
      <c r="BZ40" s="121" t="s">
        <v>40</v>
      </c>
      <c r="CA40" s="121" t="s">
        <v>40</v>
      </c>
      <c r="CB40" s="121" t="s">
        <v>40</v>
      </c>
      <c r="CC40" s="121" t="s">
        <v>40</v>
      </c>
      <c r="CD40" s="121" t="s">
        <v>40</v>
      </c>
      <c r="CE40" s="121" t="s">
        <v>40</v>
      </c>
      <c r="CF40" s="96"/>
    </row>
    <row r="41" spans="1:85" s="194" customFormat="1" ht="11.25" customHeight="1" x14ac:dyDescent="0.25">
      <c r="T41" s="141"/>
      <c r="AW41" s="98"/>
      <c r="AX41" s="98"/>
      <c r="AZ41" s="98"/>
      <c r="BG41" s="98"/>
      <c r="BK41" s="92"/>
    </row>
    <row r="42" spans="1:85" s="194" customFormat="1" ht="11.25" customHeight="1" x14ac:dyDescent="0.25">
      <c r="T42" s="141"/>
      <c r="AW42" s="94"/>
      <c r="AX42" s="94"/>
      <c r="AY42" s="88" t="str">
        <f>IF(   TYPE(VLOOKUP($B42,Regole!#REF!,2,0))=1,   VLOOKUP($B42,Regole!#REF!,2,0),   IF(    TYPE(VLOOKUP(WEEKDAY($B42),Regole!#REF!,2,0))=1,    IF(VLOOKUP(WEEKDAY($B42),Regole!#REF!,2,0)&lt;&gt;0, Regole!#REF!-VLOOKUP(WEEKDAY($B42),Regole!#REF!,2,0), ""),    ""   ) )</f>
        <v/>
      </c>
      <c r="AZ42" s="94"/>
      <c r="BA42" s="88" t="str">
        <f>IF(   TYPE(VLOOKUP($B42,Regole!#REF!,2,0))=1,   VLOOKUP($B42,Regole!#REF!,2,0),   IF(    TYPE(VLOOKUP(WEEKDAY($B42),Regole!#REF!,2,0))=1,    IF(VLOOKUP(WEEKDAY($B42),Regole!#REF!,2,0)&lt;&gt;0, Regole!#REF!-VLOOKUP(WEEKDAY($B42),Regole!#REF!,2,0), ""),    ""   ) )</f>
        <v/>
      </c>
      <c r="BB42" s="88"/>
      <c r="BC42" s="88"/>
      <c r="BD42" s="88"/>
      <c r="BE42" s="88"/>
      <c r="BF42" s="88"/>
      <c r="BG42" s="94"/>
      <c r="BH42" s="88" t="str">
        <f>IF(   TYPE(VLOOKUP($B42,Regole!#REF!,2,0))=1,   VLOOKUP($B42,Regole!#REF!,2,0),   IF(    TYPE(VLOOKUP(WEEKDAY($B42),Regole!#REF!,2,0))=1,    IF(VLOOKUP(WEEKDAY($B42),Regole!#REF!,2,0)&lt;&gt;0, Regole!#REF!-VLOOKUP(WEEKDAY($B42),Regole!#REF!,2,0), ""),    ""   ) )</f>
        <v/>
      </c>
      <c r="BI42" s="88"/>
      <c r="BJ42" s="88"/>
      <c r="BK42" s="97"/>
    </row>
    <row r="43" spans="1:85" ht="11.25" customHeight="1" x14ac:dyDescent="0.25">
      <c r="A43" s="45" t="s">
        <v>17</v>
      </c>
      <c r="B43" s="46">
        <f>B40+1</f>
        <v>44928</v>
      </c>
      <c r="C43" s="28"/>
      <c r="D43" s="28"/>
      <c r="E43" s="28"/>
      <c r="F43" s="28"/>
      <c r="G43" s="28"/>
      <c r="H43" s="28"/>
      <c r="I43" s="28"/>
      <c r="J43" s="28"/>
      <c r="K43" s="28"/>
      <c r="L43" s="28"/>
      <c r="M43" s="28"/>
      <c r="N43" s="28"/>
      <c r="O43" s="28"/>
      <c r="P43" s="28"/>
      <c r="Q43" s="28"/>
      <c r="R43" s="28"/>
      <c r="S43" s="28"/>
      <c r="T43" s="151"/>
      <c r="U43" s="45" t="str">
        <f t="shared" ref="U43:U49" si="28">IF($A43&lt;&gt;"",$A43,"")</f>
        <v>lun</v>
      </c>
      <c r="V43" s="46">
        <f t="shared" ref="V43:V49" si="29">IF($B43&lt;&gt;"",$B43,"")</f>
        <v>44928</v>
      </c>
      <c r="W43" s="28"/>
      <c r="X43" s="28"/>
      <c r="Y43" s="28"/>
      <c r="Z43" s="28"/>
      <c r="AA43" s="28"/>
      <c r="AB43" s="28"/>
      <c r="AC43" s="28"/>
      <c r="AD43" s="28"/>
      <c r="AE43" s="28"/>
      <c r="AF43" s="28"/>
      <c r="AG43" s="28"/>
      <c r="AH43" s="28"/>
      <c r="AI43" s="28"/>
      <c r="AJ43" s="28"/>
      <c r="AK43" s="28"/>
      <c r="AL43" s="28"/>
      <c r="AM43" s="28"/>
      <c r="AN43" s="28"/>
      <c r="AO43" s="28"/>
      <c r="AP43" s="28"/>
      <c r="AQ43" s="28"/>
      <c r="AR43" s="28"/>
      <c r="AS43" s="28"/>
      <c r="AT43" s="28"/>
      <c r="AU43" s="28"/>
      <c r="AV43" s="24"/>
      <c r="AW43" s="100" cm="1">
        <f t="array" ref="AW43">SUM(COUNTIFS(C43:S43,{"Aspettativa";"Ex-accordo";"Ferie";"Malattia";"Esame";"Formazione"}))</f>
        <v>0</v>
      </c>
      <c r="AX43" s="100" cm="1">
        <f t="array" ref="AX43">SUM(COUNTIFS(W43:AI43,{"Aspettativa";"Ex-accordo";"Ferie";"Malattia";"Esame";"Formazione"}))</f>
        <v>0</v>
      </c>
      <c r="AY43" s="100" cm="1">
        <f t="array" ref="AY43">SUM(COUNTIFS(AJ43:AS43,{"Aspettativa";"Ex-accordo";"Ferie";"Malattia";"Esame";"Formazione"}))</f>
        <v>0</v>
      </c>
      <c r="AZ43" s="23" t="str">
        <f t="shared" ref="AZ43:AZ48" si="30">IF(BA43&gt;$BJ$2-N(BB43),"!!!","")</f>
        <v/>
      </c>
      <c r="BA43" s="158" cm="1">
        <f t="array" ref="BA43">SUM(COUNTIFS(C43:AU43,{"Aspettativa";"Ex-accordo";"Ferie";"Malattia";"Esame";"Formazione"}))</f>
        <v>0</v>
      </c>
      <c r="BB43" s="158">
        <f>IF(  TYPE(VLOOKUP($B43,Regole!$B$3:$C$49,2,0))=1,  VLOOKUP($B43,Regole!$B$3:$C$49,2,0),  IF(   TYPE(VLOOKUP(WEEKDAY($B43),Regole!$C$52:$D$58,2,0))=1,   IF(VLOOKUP(WEEKDAY($B43),Regole!$C$52:$D$58,2,0)&lt;&gt;0,   Regole!$H$13-VLOOKUP(WEEKDAY($B43),Regole!$C$52:$D$58,2,0),   " - "),  " - " )  )</f>
        <v>28</v>
      </c>
      <c r="BC43" s="100">
        <f t="shared" ref="BC43:BC48" si="31">$BJ$2-BA43</f>
        <v>30</v>
      </c>
      <c r="BD43" s="207" cm="1">
        <f t="array" ref="BD43">SUM(COUNTIFS(C43:S43,{"Altro"}))</f>
        <v>0</v>
      </c>
      <c r="BE43" s="207" cm="1">
        <f t="array" ref="BE43">SUM(COUNTIFS(W43:AI43,{"Altro"}))</f>
        <v>0</v>
      </c>
      <c r="BF43" s="207" cm="1">
        <f t="array" ref="BF43">SUM(COUNTIFS(AJ43:AS43,{"Altro"}))</f>
        <v>0</v>
      </c>
      <c r="BG43" s="139" cm="1">
        <f t="array" ref="BG43">SUM(COUNTIFS(C43:S43,{"Ridotto Ex-Acc";"Ridotto Ferie";"Ridotto Maternità"}))</f>
        <v>0</v>
      </c>
      <c r="BH43" s="139" cm="1">
        <f t="array" ref="BH43">SUM(COUNTIFS(W43:AI43,{"Ridotto Ex-Acc";"Ridotto Ferie";"Ridotto Maternità"}))</f>
        <v>0</v>
      </c>
      <c r="BI43" s="139" cm="1">
        <f t="array" ref="BI43">SUM(COUNTIFS(AJ43:AS43,{"Ridotto Ex-Acc";"Ridotto Ferie";"Ridotto Maternità"}))</f>
        <v>0</v>
      </c>
      <c r="BJ43" s="142">
        <f>SUM(COUNTIFS(C43:AU43,{"Ridotto Ex-Acc";"Ridotto Ferie";"Ridotto Maternità"}))</f>
        <v>0</v>
      </c>
      <c r="BK43" s="19"/>
      <c r="BL43" s="194"/>
      <c r="BM43" s="28"/>
      <c r="BN43" s="28"/>
      <c r="BO43" s="28"/>
      <c r="BP43" s="28"/>
      <c r="BQ43" s="28"/>
      <c r="BR43" s="28"/>
      <c r="BS43" s="194"/>
      <c r="BT43" s="45" t="str">
        <f t="shared" ref="BT43:BT49" si="32">IF($A43&lt;&gt;"",$A43,"")</f>
        <v>lun</v>
      </c>
      <c r="BU43" s="45">
        <f t="shared" ref="BU43:BU49" si="33">IF($B43&lt;&gt;"",$B43,"")</f>
        <v>44928</v>
      </c>
      <c r="BV43" s="28"/>
      <c r="BW43" s="28"/>
      <c r="BX43" s="28"/>
      <c r="BY43" s="28"/>
      <c r="BZ43" s="28"/>
      <c r="CA43" s="28"/>
      <c r="CB43" s="28"/>
      <c r="CC43" s="7"/>
      <c r="CD43" s="7"/>
      <c r="CE43" s="7"/>
      <c r="CF43" s="6"/>
      <c r="CG43" s="85"/>
    </row>
    <row r="44" spans="1:85" ht="11.25" customHeight="1" x14ac:dyDescent="0.25">
      <c r="A44" s="45" t="s">
        <v>18</v>
      </c>
      <c r="B44" s="46">
        <f t="shared" ref="B44:B49" si="34">B43+1</f>
        <v>44929</v>
      </c>
      <c r="C44" s="28"/>
      <c r="D44" s="28"/>
      <c r="E44" s="28"/>
      <c r="F44" s="28"/>
      <c r="G44" s="28"/>
      <c r="H44" s="28"/>
      <c r="I44" s="28"/>
      <c r="J44" s="28"/>
      <c r="K44" s="28"/>
      <c r="L44" s="28"/>
      <c r="M44" s="28"/>
      <c r="N44" s="28"/>
      <c r="O44" s="28"/>
      <c r="P44" s="28"/>
      <c r="Q44" s="28"/>
      <c r="R44" s="28"/>
      <c r="S44" s="28"/>
      <c r="T44" s="151"/>
      <c r="U44" s="45" t="str">
        <f t="shared" si="28"/>
        <v>mar</v>
      </c>
      <c r="V44" s="46">
        <f t="shared" si="29"/>
        <v>44929</v>
      </c>
      <c r="W44" s="28"/>
      <c r="X44" s="28"/>
      <c r="Y44" s="28"/>
      <c r="Z44" s="28"/>
      <c r="AA44" s="28"/>
      <c r="AB44" s="28"/>
      <c r="AC44" s="28"/>
      <c r="AD44" s="28"/>
      <c r="AE44" s="28"/>
      <c r="AF44" s="28"/>
      <c r="AG44" s="28"/>
      <c r="AH44" s="28"/>
      <c r="AI44" s="28"/>
      <c r="AJ44" s="28"/>
      <c r="AK44" s="28"/>
      <c r="AL44" s="28"/>
      <c r="AM44" s="28"/>
      <c r="AN44" s="28"/>
      <c r="AO44" s="28"/>
      <c r="AP44" s="28"/>
      <c r="AQ44" s="28"/>
      <c r="AR44" s="28"/>
      <c r="AS44" s="28"/>
      <c r="AT44" s="28"/>
      <c r="AU44" s="28"/>
      <c r="AV44" s="194"/>
      <c r="AW44" s="100" cm="1">
        <f t="array" ref="AW44">SUM(COUNTIFS(C44:S44,{"Aspettativa";"Ex-accordo";"Ferie";"Malattia";"Esame";"Formazione"}))</f>
        <v>0</v>
      </c>
      <c r="AX44" s="100" cm="1">
        <f t="array" ref="AX44">SUM(COUNTIFS(W44:AI44,{"Aspettativa";"Ex-accordo";"Ferie";"Malattia";"Esame";"Formazione"}))</f>
        <v>0</v>
      </c>
      <c r="AY44" s="100" cm="1">
        <f t="array" ref="AY44">SUM(COUNTIFS(AJ44:AS44,{"Aspettativa";"Ex-accordo";"Ferie";"Malattia";"Esame";"Formazione"}))</f>
        <v>0</v>
      </c>
      <c r="AZ44" s="95" t="str">
        <f t="shared" si="30"/>
        <v/>
      </c>
      <c r="BA44" s="102" cm="1">
        <f t="array" ref="BA44">SUM(COUNTIFS(C44:AU44,{"Aspettativa";"Ex-accordo";"Ferie";"Malattia";"Esame";"Formazione"}))</f>
        <v>0</v>
      </c>
      <c r="BB44" s="22">
        <f>IF(  TYPE(VLOOKUP($B44,Regole!$B$3:$C$49,2,0))=1,  VLOOKUP($B44,Regole!$B$3:$C$49,2,0),  IF(   TYPE(VLOOKUP(WEEKDAY($B44),Regole!$C$52:$D$58,2,0))=1,   IF(VLOOKUP(WEEKDAY($B44),Regole!$C$52:$D$58,2,0)&lt;&gt;0,   Regole!$H$13-VLOOKUP(WEEKDAY($B44),Regole!$C$52:$D$58,2,0),   " - "),  " - " )  )</f>
        <v>28</v>
      </c>
      <c r="BC44" s="100">
        <f t="shared" si="31"/>
        <v>30</v>
      </c>
      <c r="BD44" s="207" cm="1">
        <f t="array" ref="BD44">SUM(COUNTIFS(C44:S44,{"Altro"}))</f>
        <v>0</v>
      </c>
      <c r="BE44" s="207" cm="1">
        <f t="array" ref="BE44">SUM(COUNTIFS(W44:AI44,{"Altro"}))</f>
        <v>0</v>
      </c>
      <c r="BF44" s="207" cm="1">
        <f t="array" ref="BF44">SUM(COUNTIFS(AJ44:AS44,{"Altro"}))</f>
        <v>0</v>
      </c>
      <c r="BG44" s="139" cm="1">
        <f t="array" ref="BG44">SUM(COUNTIFS(C44:S44,{"Ridotto Ex-Acc";"Ridotto Ferie";"Ridotto Maternità"}))</f>
        <v>0</v>
      </c>
      <c r="BH44" s="139" cm="1">
        <f t="array" ref="BH44">SUM(COUNTIFS(W44:AI44,{"Ridotto Ex-Acc";"Ridotto Ferie";"Ridotto Maternità"}))</f>
        <v>0</v>
      </c>
      <c r="BI44" s="139" cm="1">
        <f t="array" ref="BI44">SUM(COUNTIFS(AJ44:AS44,{"Ridotto Ex-Acc";"Ridotto Ferie";"Ridotto Maternità"}))</f>
        <v>0</v>
      </c>
      <c r="BJ44" s="139">
        <f>SUM(COUNTIFS(C44:AU44,{"Ridotto Ex-Acc";"Ridotto Ferie";"Ridotto Maternità"}))</f>
        <v>0</v>
      </c>
      <c r="BK44" s="19"/>
      <c r="BL44" s="194"/>
      <c r="BM44" s="28"/>
      <c r="BN44" s="28"/>
      <c r="BO44" s="28"/>
      <c r="BP44" s="28"/>
      <c r="BQ44" s="28"/>
      <c r="BR44" s="28"/>
      <c r="BS44" s="194"/>
      <c r="BT44" s="45" t="str">
        <f t="shared" si="32"/>
        <v>mar</v>
      </c>
      <c r="BU44" s="45">
        <f t="shared" si="33"/>
        <v>44929</v>
      </c>
      <c r="BV44" s="28"/>
      <c r="BW44" s="28"/>
      <c r="BX44" s="28"/>
      <c r="BY44" s="28"/>
      <c r="BZ44" s="28"/>
      <c r="CA44" s="28"/>
      <c r="CB44" s="28"/>
      <c r="CC44" s="7"/>
      <c r="CD44" s="7"/>
      <c r="CE44" s="7"/>
      <c r="CF44" s="104"/>
      <c r="CG44" s="85"/>
    </row>
    <row r="45" spans="1:85" ht="11.25" customHeight="1" x14ac:dyDescent="0.25">
      <c r="A45" s="45" t="s">
        <v>19</v>
      </c>
      <c r="B45" s="46">
        <f t="shared" si="34"/>
        <v>44930</v>
      </c>
      <c r="C45" s="28"/>
      <c r="D45" s="28"/>
      <c r="E45" s="28"/>
      <c r="F45" s="28"/>
      <c r="G45" s="28"/>
      <c r="H45" s="28"/>
      <c r="I45" s="28"/>
      <c r="J45" s="28"/>
      <c r="K45" s="28"/>
      <c r="L45" s="28"/>
      <c r="M45" s="28"/>
      <c r="N45" s="28"/>
      <c r="O45" s="28"/>
      <c r="P45" s="28"/>
      <c r="Q45" s="28"/>
      <c r="R45" s="28"/>
      <c r="S45" s="28"/>
      <c r="T45" s="151"/>
      <c r="U45" s="45" t="str">
        <f t="shared" si="28"/>
        <v>mer</v>
      </c>
      <c r="V45" s="46">
        <f t="shared" si="29"/>
        <v>44930</v>
      </c>
      <c r="W45" s="28"/>
      <c r="X45" s="28"/>
      <c r="Y45" s="28"/>
      <c r="Z45" s="28"/>
      <c r="AA45" s="28"/>
      <c r="AB45" s="28"/>
      <c r="AC45" s="28"/>
      <c r="AD45" s="28"/>
      <c r="AE45" s="28"/>
      <c r="AF45" s="28"/>
      <c r="AG45" s="28"/>
      <c r="AH45" s="28"/>
      <c r="AI45" s="28"/>
      <c r="AJ45" s="28"/>
      <c r="AK45" s="28"/>
      <c r="AL45" s="28"/>
      <c r="AM45" s="28"/>
      <c r="AN45" s="28"/>
      <c r="AO45" s="28"/>
      <c r="AP45" s="28"/>
      <c r="AQ45" s="28"/>
      <c r="AR45" s="28"/>
      <c r="AS45" s="28"/>
      <c r="AT45" s="28"/>
      <c r="AU45" s="28"/>
      <c r="AV45" s="194"/>
      <c r="AW45" s="100" cm="1">
        <f t="array" ref="AW45">SUM(COUNTIFS(C45:S45,{"Aspettativa";"Ex-accordo";"Ferie";"Malattia";"Esame";"Formazione"}))</f>
        <v>0</v>
      </c>
      <c r="AX45" s="100" cm="1">
        <f t="array" ref="AX45">SUM(COUNTIFS(W45:AI45,{"Aspettativa";"Ex-accordo";"Ferie";"Malattia";"Esame";"Formazione"}))</f>
        <v>0</v>
      </c>
      <c r="AY45" s="100" cm="1">
        <f t="array" ref="AY45">SUM(COUNTIFS(AJ45:AS45,{"Aspettativa";"Ex-accordo";"Ferie";"Malattia";"Esame";"Formazione"}))</f>
        <v>0</v>
      </c>
      <c r="AZ45" s="23" t="str">
        <f t="shared" si="30"/>
        <v/>
      </c>
      <c r="BA45" s="100" cm="1">
        <f t="array" ref="BA45">SUM(COUNTIFS(C45:AU45,{"Aspettativa";"Ex-accordo";"Ferie";"Malattia";"Esame";"Formazione"}))</f>
        <v>0</v>
      </c>
      <c r="BB45" s="158">
        <f>IF(  TYPE(VLOOKUP($B45,Regole!$B$3:$C$49,2,0))=1,  VLOOKUP($B45,Regole!$B$3:$C$49,2,0),  IF(   TYPE(VLOOKUP(WEEKDAY($B45),Regole!$C$52:$D$58,2,0))=1,   IF(VLOOKUP(WEEKDAY($B45),Regole!$C$52:$D$58,2,0)&lt;&gt;0,   Regole!$H$13-VLOOKUP(WEEKDAY($B45),Regole!$C$52:$D$58,2,0),   " - "),  " - " )  )</f>
        <v>28</v>
      </c>
      <c r="BC45" s="100">
        <f t="shared" si="31"/>
        <v>30</v>
      </c>
      <c r="BD45" s="207" cm="1">
        <f t="array" ref="BD45">SUM(COUNTIFS(C45:S45,{"Altro"}))</f>
        <v>0</v>
      </c>
      <c r="BE45" s="207" cm="1">
        <f t="array" ref="BE45">SUM(COUNTIFS(W45:AI45,{"Altro"}))</f>
        <v>0</v>
      </c>
      <c r="BF45" s="207" cm="1">
        <f t="array" ref="BF45">SUM(COUNTIFS(AJ45:AS45,{"Altro"}))</f>
        <v>0</v>
      </c>
      <c r="BG45" s="139" cm="1">
        <f t="array" ref="BG45">SUM(COUNTIFS(C45:S45,{"Ridotto Ex-Acc";"Ridotto Ferie";"Ridotto Maternità"}))</f>
        <v>0</v>
      </c>
      <c r="BH45" s="139" cm="1">
        <f t="array" ref="BH45">SUM(COUNTIFS(W45:AI45,{"Ridotto Ex-Acc";"Ridotto Ferie";"Ridotto Maternità"}))</f>
        <v>0</v>
      </c>
      <c r="BI45" s="139" cm="1">
        <f t="array" ref="BI45">SUM(COUNTIFS(AJ45:AS45,{"Ridotto Ex-Acc";"Ridotto Ferie";"Ridotto Maternità"}))</f>
        <v>0</v>
      </c>
      <c r="BJ45" s="139">
        <f>SUM(COUNTIFS(C45:AU45,{"Ridotto Ex-Acc";"Ridotto Ferie";"Ridotto Maternità"}))</f>
        <v>0</v>
      </c>
      <c r="BK45" s="19"/>
      <c r="BL45" s="194"/>
      <c r="BM45" s="28"/>
      <c r="BN45" s="28"/>
      <c r="BO45" s="28"/>
      <c r="BP45" s="28"/>
      <c r="BQ45" s="28"/>
      <c r="BR45" s="28"/>
      <c r="BS45" s="194"/>
      <c r="BT45" s="45" t="str">
        <f t="shared" si="32"/>
        <v>mer</v>
      </c>
      <c r="BU45" s="45">
        <f t="shared" si="33"/>
        <v>44930</v>
      </c>
      <c r="BV45" s="28"/>
      <c r="BW45" s="28"/>
      <c r="BX45" s="28"/>
      <c r="BY45" s="28"/>
      <c r="BZ45" s="28"/>
      <c r="CA45" s="28"/>
      <c r="CB45" s="28"/>
      <c r="CC45" s="7"/>
      <c r="CD45" s="7"/>
      <c r="CE45" s="7"/>
      <c r="CF45" s="104"/>
      <c r="CG45" s="85"/>
    </row>
    <row r="46" spans="1:85" ht="11.25" customHeight="1" x14ac:dyDescent="0.25">
      <c r="A46" s="45" t="s">
        <v>20</v>
      </c>
      <c r="B46" s="46">
        <f t="shared" si="34"/>
        <v>44931</v>
      </c>
      <c r="C46" s="28"/>
      <c r="D46" s="28"/>
      <c r="E46" s="28"/>
      <c r="F46" s="28"/>
      <c r="G46" s="28"/>
      <c r="H46" s="28"/>
      <c r="I46" s="28"/>
      <c r="J46" s="28"/>
      <c r="K46" s="28"/>
      <c r="L46" s="28"/>
      <c r="M46" s="28"/>
      <c r="N46" s="28"/>
      <c r="O46" s="28"/>
      <c r="P46" s="28"/>
      <c r="Q46" s="28"/>
      <c r="R46" s="28"/>
      <c r="S46" s="28"/>
      <c r="T46" s="151"/>
      <c r="U46" s="45" t="str">
        <f t="shared" si="28"/>
        <v>gio</v>
      </c>
      <c r="V46" s="46">
        <f t="shared" si="29"/>
        <v>44931</v>
      </c>
      <c r="W46" s="28"/>
      <c r="X46" s="28"/>
      <c r="Y46" s="28"/>
      <c r="Z46" s="28"/>
      <c r="AA46" s="28"/>
      <c r="AB46" s="28"/>
      <c r="AC46" s="28"/>
      <c r="AD46" s="28"/>
      <c r="AE46" s="28"/>
      <c r="AF46" s="28"/>
      <c r="AG46" s="28"/>
      <c r="AH46" s="28"/>
      <c r="AI46" s="28"/>
      <c r="AJ46" s="28"/>
      <c r="AK46" s="28"/>
      <c r="AL46" s="28"/>
      <c r="AM46" s="28"/>
      <c r="AN46" s="28"/>
      <c r="AO46" s="28"/>
      <c r="AP46" s="28"/>
      <c r="AQ46" s="28"/>
      <c r="AR46" s="28"/>
      <c r="AS46" s="28"/>
      <c r="AT46" s="28"/>
      <c r="AU46" s="28"/>
      <c r="AV46" s="194"/>
      <c r="AW46" s="100" cm="1">
        <f t="array" ref="AW46">SUM(COUNTIFS(C46:S46,{"Aspettativa";"Ex-accordo";"Ferie";"Malattia";"Esame";"Formazione"}))</f>
        <v>0</v>
      </c>
      <c r="AX46" s="100" cm="1">
        <f t="array" ref="AX46">SUM(COUNTIFS(W46:AI46,{"Aspettativa";"Ex-accordo";"Ferie";"Malattia";"Esame";"Formazione"}))</f>
        <v>0</v>
      </c>
      <c r="AY46" s="100" cm="1">
        <f t="array" ref="AY46">SUM(COUNTIFS(AJ46:AS46,{"Aspettativa";"Ex-accordo";"Ferie";"Malattia";"Esame";"Formazione"}))</f>
        <v>0</v>
      </c>
      <c r="AZ46" s="23" t="str">
        <f t="shared" si="30"/>
        <v/>
      </c>
      <c r="BA46" s="100" cm="1">
        <f t="array" ref="BA46">SUM(COUNTIFS(C46:AU46,{"Aspettativa";"Ex-accordo";"Ferie";"Malattia";"Esame";"Formazione"}))</f>
        <v>0</v>
      </c>
      <c r="BB46" s="158">
        <f>IF(  TYPE(VLOOKUP($B46,Regole!$B$3:$C$49,2,0))=1,  VLOOKUP($B46,Regole!$B$3:$C$49,2,0),  IF(   TYPE(VLOOKUP(WEEKDAY($B46),Regole!$C$52:$D$58,2,0))=1,   IF(VLOOKUP(WEEKDAY($B46),Regole!$C$52:$D$58,2,0)&lt;&gt;0,   Regole!$H$13-VLOOKUP(WEEKDAY($B46),Regole!$C$52:$D$58,2,0),   " - "),  " - " )  )</f>
        <v>28</v>
      </c>
      <c r="BC46" s="100">
        <f t="shared" si="31"/>
        <v>30</v>
      </c>
      <c r="BD46" s="207" cm="1">
        <f t="array" ref="BD46">SUM(COUNTIFS(C46:S46,{"Altro"}))</f>
        <v>0</v>
      </c>
      <c r="BE46" s="207" cm="1">
        <f t="array" ref="BE46">SUM(COUNTIFS(W46:AI46,{"Altro"}))</f>
        <v>0</v>
      </c>
      <c r="BF46" s="207" cm="1">
        <f t="array" ref="BF46">SUM(COUNTIFS(AJ46:AS46,{"Altro"}))</f>
        <v>0</v>
      </c>
      <c r="BG46" s="139" cm="1">
        <f t="array" ref="BG46">SUM(COUNTIFS(C46:S46,{"Ridotto Ex-Acc";"Ridotto Ferie";"Ridotto Maternità"}))</f>
        <v>0</v>
      </c>
      <c r="BH46" s="139" cm="1">
        <f t="array" ref="BH46">SUM(COUNTIFS(W46:AI46,{"Ridotto Ex-Acc";"Ridotto Ferie";"Ridotto Maternità"}))</f>
        <v>0</v>
      </c>
      <c r="BI46" s="139" cm="1">
        <f t="array" ref="BI46">SUM(COUNTIFS(AJ46:AS46,{"Ridotto Ex-Acc";"Ridotto Ferie";"Ridotto Maternità"}))</f>
        <v>0</v>
      </c>
      <c r="BJ46" s="139">
        <f>SUM(COUNTIFS(C46:AU46,{"Ridotto Ex-Acc";"Ridotto Ferie";"Ridotto Maternità"}))</f>
        <v>0</v>
      </c>
      <c r="BK46" s="19"/>
      <c r="BL46" s="194"/>
      <c r="BM46" s="28"/>
      <c r="BN46" s="28"/>
      <c r="BO46" s="28"/>
      <c r="BP46" s="28"/>
      <c r="BQ46" s="28"/>
      <c r="BR46" s="28"/>
      <c r="BS46" s="194"/>
      <c r="BT46" s="45" t="str">
        <f t="shared" si="32"/>
        <v>gio</v>
      </c>
      <c r="BU46" s="45">
        <f t="shared" si="33"/>
        <v>44931</v>
      </c>
      <c r="BV46" s="28"/>
      <c r="BW46" s="28"/>
      <c r="BX46" s="28"/>
      <c r="BY46" s="28"/>
      <c r="BZ46" s="28"/>
      <c r="CA46" s="28"/>
      <c r="CB46" s="28"/>
      <c r="CC46" s="7"/>
      <c r="CD46" s="7"/>
      <c r="CE46" s="7"/>
      <c r="CF46" s="104"/>
      <c r="CG46" s="85"/>
    </row>
    <row r="47" spans="1:85" ht="11.25" customHeight="1" x14ac:dyDescent="0.25">
      <c r="A47" s="45" t="s">
        <v>21</v>
      </c>
      <c r="B47" s="46">
        <f t="shared" si="34"/>
        <v>44932</v>
      </c>
      <c r="C47" s="28"/>
      <c r="D47" s="28"/>
      <c r="E47" s="28"/>
      <c r="F47" s="28"/>
      <c r="G47" s="28"/>
      <c r="H47" s="28"/>
      <c r="I47" s="28"/>
      <c r="J47" s="28"/>
      <c r="K47" s="28"/>
      <c r="L47" s="28"/>
      <c r="M47" s="28"/>
      <c r="N47" s="28"/>
      <c r="O47" s="28"/>
      <c r="P47" s="28"/>
      <c r="Q47" s="28"/>
      <c r="R47" s="28"/>
      <c r="S47" s="28"/>
      <c r="T47" s="151"/>
      <c r="U47" s="45" t="str">
        <f t="shared" si="28"/>
        <v>ven</v>
      </c>
      <c r="V47" s="46">
        <f t="shared" si="29"/>
        <v>44932</v>
      </c>
      <c r="W47" s="28"/>
      <c r="X47" s="28"/>
      <c r="Y47" s="28"/>
      <c r="Z47" s="28"/>
      <c r="AA47" s="28"/>
      <c r="AB47" s="28"/>
      <c r="AC47" s="28"/>
      <c r="AD47" s="28"/>
      <c r="AE47" s="28"/>
      <c r="AF47" s="28"/>
      <c r="AG47" s="28"/>
      <c r="AH47" s="28"/>
      <c r="AI47" s="28"/>
      <c r="AJ47" s="28"/>
      <c r="AK47" s="28"/>
      <c r="AL47" s="28"/>
      <c r="AM47" s="28"/>
      <c r="AN47" s="28"/>
      <c r="AO47" s="28"/>
      <c r="AP47" s="28"/>
      <c r="AQ47" s="28"/>
      <c r="AR47" s="28"/>
      <c r="AS47" s="28"/>
      <c r="AT47" s="28"/>
      <c r="AU47" s="28"/>
      <c r="AV47" s="194"/>
      <c r="AW47" s="100" cm="1">
        <f t="array" ref="AW47">SUM(COUNTIFS(C47:S47,{"Aspettativa";"Ex-accordo";"Ferie";"Malattia";"Esame";"Formazione"}))</f>
        <v>0</v>
      </c>
      <c r="AX47" s="100" cm="1">
        <f t="array" ref="AX47">SUM(COUNTIFS(W47:AI47,{"Aspettativa";"Ex-accordo";"Ferie";"Malattia";"Esame";"Formazione"}))</f>
        <v>0</v>
      </c>
      <c r="AY47" s="100" cm="1">
        <f t="array" ref="AY47">SUM(COUNTIFS(AJ47:AS47,{"Aspettativa";"Ex-accordo";"Ferie";"Malattia";"Esame";"Formazione"}))</f>
        <v>0</v>
      </c>
      <c r="AZ47" s="23" t="str">
        <f t="shared" si="30"/>
        <v/>
      </c>
      <c r="BA47" s="100" cm="1">
        <f t="array" ref="BA47">SUM(COUNTIFS(C47:AU47,{"Aspettativa";"Ex-accordo";"Ferie";"Malattia";"Esame";"Formazione"}))</f>
        <v>0</v>
      </c>
      <c r="BB47" s="158">
        <f>IF(  TYPE(VLOOKUP($B47,Regole!$B$3:$C$49,2,0))=1,  VLOOKUP($B47,Regole!$B$3:$C$49,2,0),  IF(   TYPE(VLOOKUP(WEEKDAY($B47),Regole!$C$52:$D$58,2,0))=1,   IF(VLOOKUP(WEEKDAY($B47),Regole!$C$52:$D$58,2,0)&lt;&gt;0,   Regole!$H$13-VLOOKUP(WEEKDAY($B47),Regole!$C$52:$D$58,2,0),   " - "),  " - " )  )</f>
        <v>28</v>
      </c>
      <c r="BC47" s="100">
        <f t="shared" si="31"/>
        <v>30</v>
      </c>
      <c r="BD47" s="207" cm="1">
        <f t="array" ref="BD47">SUM(COUNTIFS(C47:S47,{"Altro"}))</f>
        <v>0</v>
      </c>
      <c r="BE47" s="207" cm="1">
        <f t="array" ref="BE47">SUM(COUNTIFS(W47:AI47,{"Altro"}))</f>
        <v>0</v>
      </c>
      <c r="BF47" s="207" cm="1">
        <f t="array" ref="BF47">SUM(COUNTIFS(AJ47:AS47,{"Altro"}))</f>
        <v>0</v>
      </c>
      <c r="BG47" s="139" cm="1">
        <f t="array" ref="BG47">SUM(COUNTIFS(C47:S47,{"Ridotto Ex-Acc";"Ridotto Ferie";"Ridotto Maternità"}))</f>
        <v>0</v>
      </c>
      <c r="BH47" s="139" cm="1">
        <f t="array" ref="BH47">SUM(COUNTIFS(W47:AI47,{"Ridotto Ex-Acc";"Ridotto Ferie";"Ridotto Maternità"}))</f>
        <v>0</v>
      </c>
      <c r="BI47" s="139" cm="1">
        <f t="array" ref="BI47">SUM(COUNTIFS(AJ47:AS47,{"Ridotto Ex-Acc";"Ridotto Ferie";"Ridotto Maternità"}))</f>
        <v>0</v>
      </c>
      <c r="BJ47" s="139">
        <f>SUM(COUNTIFS(C47:AU47,{"Ridotto Ex-Acc";"Ridotto Ferie";"Ridotto Maternità"}))</f>
        <v>0</v>
      </c>
      <c r="BK47" s="19"/>
      <c r="BL47" s="194"/>
      <c r="BM47" s="28"/>
      <c r="BN47" s="28"/>
      <c r="BO47" s="28"/>
      <c r="BP47" s="28"/>
      <c r="BQ47" s="28"/>
      <c r="BR47" s="28"/>
      <c r="BS47" s="194"/>
      <c r="BT47" s="45" t="str">
        <f t="shared" si="32"/>
        <v>ven</v>
      </c>
      <c r="BU47" s="45">
        <f t="shared" si="33"/>
        <v>44932</v>
      </c>
      <c r="BV47" s="28"/>
      <c r="BW47" s="28"/>
      <c r="BX47" s="28"/>
      <c r="BY47" s="28"/>
      <c r="BZ47" s="28"/>
      <c r="CA47" s="28"/>
      <c r="CB47" s="28"/>
      <c r="CC47" s="7"/>
      <c r="CD47" s="7"/>
      <c r="CE47" s="7"/>
      <c r="CF47" s="104"/>
      <c r="CG47" s="85"/>
    </row>
    <row r="48" spans="1:85" ht="11.25" customHeight="1" x14ac:dyDescent="0.25">
      <c r="A48" s="45" t="s">
        <v>22</v>
      </c>
      <c r="B48" s="46">
        <f t="shared" si="34"/>
        <v>44933</v>
      </c>
      <c r="C48" s="28"/>
      <c r="D48" s="28"/>
      <c r="E48" s="28"/>
      <c r="F48" s="28"/>
      <c r="G48" s="28"/>
      <c r="H48" s="28"/>
      <c r="I48" s="28"/>
      <c r="J48" s="28"/>
      <c r="K48" s="28"/>
      <c r="L48" s="28"/>
      <c r="M48" s="28"/>
      <c r="N48" s="28"/>
      <c r="O48" s="28"/>
      <c r="P48" s="28"/>
      <c r="Q48" s="28"/>
      <c r="R48" s="28"/>
      <c r="S48" s="28"/>
      <c r="T48" s="151"/>
      <c r="U48" s="45" t="str">
        <f t="shared" si="28"/>
        <v>sab</v>
      </c>
      <c r="V48" s="46">
        <f t="shared" si="29"/>
        <v>44933</v>
      </c>
      <c r="W48" s="28"/>
      <c r="X48" s="28"/>
      <c r="Y48" s="28"/>
      <c r="Z48" s="28"/>
      <c r="AA48" s="28"/>
      <c r="AB48" s="28"/>
      <c r="AC48" s="28"/>
      <c r="AD48" s="28"/>
      <c r="AE48" s="28"/>
      <c r="AF48" s="28"/>
      <c r="AG48" s="28"/>
      <c r="AH48" s="28"/>
      <c r="AI48" s="28"/>
      <c r="AJ48" s="28"/>
      <c r="AK48" s="28"/>
      <c r="AL48" s="28"/>
      <c r="AM48" s="28"/>
      <c r="AN48" s="28"/>
      <c r="AO48" s="28"/>
      <c r="AP48" s="28"/>
      <c r="AQ48" s="28"/>
      <c r="AR48" s="28"/>
      <c r="AS48" s="28"/>
      <c r="AT48" s="28"/>
      <c r="AU48" s="28"/>
      <c r="AV48" s="194"/>
      <c r="AW48" s="100" cm="1">
        <f t="array" ref="AW48">SUM(COUNTIFS(C48:S48,{"Aspettativa";"Ex-accordo";"Ferie";"Malattia";"Esame";"Formazione"}))</f>
        <v>0</v>
      </c>
      <c r="AX48" s="100" cm="1">
        <f t="array" ref="AX48">SUM(COUNTIFS(W48:AI48,{"Aspettativa";"Ex-accordo";"Ferie";"Malattia";"Esame";"Formazione"}))</f>
        <v>0</v>
      </c>
      <c r="AY48" s="100" cm="1">
        <f t="array" ref="AY48">SUM(COUNTIFS(AJ48:AS48,{"Aspettativa";"Ex-accordo";"Ferie";"Malattia";"Esame";"Formazione"}))</f>
        <v>0</v>
      </c>
      <c r="AZ48" s="23" t="str">
        <f t="shared" si="30"/>
        <v/>
      </c>
      <c r="BA48" s="100" cm="1">
        <f t="array" ref="BA48">SUM(COUNTIFS(C48:AU48,{"Aspettativa";"Ex-accordo";"Ferie";"Malattia";"Esame";"Formazione"}))</f>
        <v>0</v>
      </c>
      <c r="BB48" s="158" t="str">
        <f>IF(  TYPE(VLOOKUP($B48,Regole!$B$3:$C$49,2,0))=1,  VLOOKUP($B48,Regole!$B$3:$C$49,2,0),  IF(   TYPE(VLOOKUP(WEEKDAY($B48),Regole!$C$52:$D$58,2,0))=1,   IF(VLOOKUP(WEEKDAY($B48),Regole!$C$52:$D$58,2,0)&lt;&gt;0,   Regole!$H$13-VLOOKUP(WEEKDAY($B48),Regole!$C$52:$D$58,2,0),   " - "),  " - " )  )</f>
        <v xml:space="preserve"> - </v>
      </c>
      <c r="BC48" s="100">
        <f t="shared" si="31"/>
        <v>30</v>
      </c>
      <c r="BD48" s="207" cm="1">
        <f t="array" ref="BD48">SUM(COUNTIFS(C48:S48,{"Altro"}))</f>
        <v>0</v>
      </c>
      <c r="BE48" s="207" cm="1">
        <f t="array" ref="BE48">SUM(COUNTIFS(W48:AI48,{"Altro"}))</f>
        <v>0</v>
      </c>
      <c r="BF48" s="207" cm="1">
        <f t="array" ref="BF48">SUM(COUNTIFS(AJ48:AS48,{"Altro"}))</f>
        <v>0</v>
      </c>
      <c r="BG48" s="139" cm="1">
        <f t="array" ref="BG48">SUM(COUNTIFS(C48:S48,{"Ridotto Ex-Acc";"Ridotto Ferie";"Ridotto Maternità"}))</f>
        <v>0</v>
      </c>
      <c r="BH48" s="139" cm="1">
        <f t="array" ref="BH48">SUM(COUNTIFS(W48:AI48,{"Ridotto Ex-Acc";"Ridotto Ferie";"Ridotto Maternità"}))</f>
        <v>0</v>
      </c>
      <c r="BI48" s="139" cm="1">
        <f t="array" ref="BI48">SUM(COUNTIFS(AJ48:AS48,{"Ridotto Ex-Acc";"Ridotto Ferie";"Ridotto Maternità"}))</f>
        <v>0</v>
      </c>
      <c r="BJ48" s="139">
        <f>SUM(COUNTIFS(C48:AU48,{"Ridotto Ex-Acc";"Ridotto Ferie";"Ridotto Maternità"}))</f>
        <v>0</v>
      </c>
      <c r="BK48" s="19"/>
      <c r="BL48" s="194"/>
      <c r="BM48" s="28"/>
      <c r="BN48" s="28"/>
      <c r="BO48" s="28"/>
      <c r="BP48" s="28"/>
      <c r="BQ48" s="28"/>
      <c r="BR48" s="28"/>
      <c r="BS48" s="194"/>
      <c r="BT48" s="45" t="str">
        <f t="shared" si="32"/>
        <v>sab</v>
      </c>
      <c r="BU48" s="45">
        <f t="shared" si="33"/>
        <v>44933</v>
      </c>
      <c r="BV48" s="28"/>
      <c r="BW48" s="28"/>
      <c r="BX48" s="28"/>
      <c r="BY48" s="28"/>
      <c r="BZ48" s="28"/>
      <c r="CA48" s="28"/>
      <c r="CB48" s="28"/>
      <c r="CC48" s="7"/>
      <c r="CD48" s="7"/>
      <c r="CE48" s="7"/>
      <c r="CF48" s="104"/>
      <c r="CG48" s="85"/>
    </row>
    <row r="49" spans="1:85" ht="11.25" customHeight="1" x14ac:dyDescent="0.25">
      <c r="A49" s="26"/>
      <c r="B49" s="48">
        <f t="shared" si="34"/>
        <v>44934</v>
      </c>
      <c r="C49" s="119" t="s">
        <v>40</v>
      </c>
      <c r="D49" s="119" t="s">
        <v>40</v>
      </c>
      <c r="E49" s="119" t="s">
        <v>40</v>
      </c>
      <c r="F49" s="119" t="s">
        <v>40</v>
      </c>
      <c r="G49" s="119" t="s">
        <v>40</v>
      </c>
      <c r="H49" s="119" t="s">
        <v>40</v>
      </c>
      <c r="I49" s="119" t="s">
        <v>40</v>
      </c>
      <c r="J49" s="119" t="s">
        <v>40</v>
      </c>
      <c r="K49" s="119" t="s">
        <v>40</v>
      </c>
      <c r="L49" s="119" t="s">
        <v>40</v>
      </c>
      <c r="M49" s="119" t="s">
        <v>40</v>
      </c>
      <c r="N49" s="119" t="s">
        <v>40</v>
      </c>
      <c r="O49" s="119" t="s">
        <v>40</v>
      </c>
      <c r="P49" s="119" t="s">
        <v>40</v>
      </c>
      <c r="Q49" s="119" t="s">
        <v>40</v>
      </c>
      <c r="R49" s="119" t="s">
        <v>40</v>
      </c>
      <c r="S49" s="119" t="s">
        <v>40</v>
      </c>
      <c r="T49" s="152"/>
      <c r="U49" s="26" t="str">
        <f t="shared" si="28"/>
        <v/>
      </c>
      <c r="V49" s="48">
        <f t="shared" si="29"/>
        <v>44934</v>
      </c>
      <c r="W49" s="119" t="s">
        <v>40</v>
      </c>
      <c r="X49" s="119" t="s">
        <v>40</v>
      </c>
      <c r="Y49" s="120" t="s">
        <v>40</v>
      </c>
      <c r="Z49" s="119" t="s">
        <v>40</v>
      </c>
      <c r="AA49" s="119" t="s">
        <v>40</v>
      </c>
      <c r="AB49" s="119" t="s">
        <v>40</v>
      </c>
      <c r="AC49" s="119" t="s">
        <v>40</v>
      </c>
      <c r="AD49" s="119" t="s">
        <v>40</v>
      </c>
      <c r="AE49" s="119" t="s">
        <v>40</v>
      </c>
      <c r="AF49" s="119" t="s">
        <v>40</v>
      </c>
      <c r="AG49" s="119" t="s">
        <v>40</v>
      </c>
      <c r="AH49" s="119" t="s">
        <v>40</v>
      </c>
      <c r="AI49" s="119" t="s">
        <v>40</v>
      </c>
      <c r="AJ49" s="119" t="s">
        <v>40</v>
      </c>
      <c r="AK49" s="119" t="s">
        <v>40</v>
      </c>
      <c r="AL49" s="119" t="s">
        <v>40</v>
      </c>
      <c r="AM49" s="120" t="s">
        <v>40</v>
      </c>
      <c r="AN49" s="120" t="s">
        <v>40</v>
      </c>
      <c r="AO49" s="120" t="s">
        <v>40</v>
      </c>
      <c r="AP49" s="120" t="s">
        <v>40</v>
      </c>
      <c r="AQ49" s="120" t="s">
        <v>40</v>
      </c>
      <c r="AR49" s="119" t="s">
        <v>40</v>
      </c>
      <c r="AS49" s="119" t="s">
        <v>40</v>
      </c>
      <c r="AT49" s="119" t="s">
        <v>40</v>
      </c>
      <c r="AU49" s="119" t="s">
        <v>40</v>
      </c>
      <c r="AV49" s="194"/>
      <c r="AW49" s="194"/>
      <c r="AX49" s="194"/>
      <c r="AY49" s="194"/>
      <c r="AZ49" s="194"/>
      <c r="BA49" s="194"/>
      <c r="BB49" s="89"/>
      <c r="BC49" s="89"/>
      <c r="BD49" s="89"/>
      <c r="BE49" s="89"/>
      <c r="BF49" s="89"/>
      <c r="BG49" s="89"/>
      <c r="BH49" s="89"/>
      <c r="BI49" s="89"/>
      <c r="BJ49" s="89"/>
      <c r="BK49" s="96"/>
      <c r="BL49" s="194"/>
      <c r="BM49" s="120" t="s">
        <v>40</v>
      </c>
      <c r="BN49" s="120" t="s">
        <v>40</v>
      </c>
      <c r="BO49" s="120" t="s">
        <v>40</v>
      </c>
      <c r="BP49" s="120" t="s">
        <v>40</v>
      </c>
      <c r="BQ49" s="120" t="s">
        <v>40</v>
      </c>
      <c r="BR49" s="120" t="s">
        <v>40</v>
      </c>
      <c r="BS49" s="194"/>
      <c r="BT49" s="26" t="str">
        <f t="shared" si="32"/>
        <v/>
      </c>
      <c r="BU49" s="135">
        <f t="shared" si="33"/>
        <v>44934</v>
      </c>
      <c r="BV49" s="43" t="s">
        <v>40</v>
      </c>
      <c r="BW49" s="43" t="s">
        <v>40</v>
      </c>
      <c r="BX49" s="30" t="s">
        <v>40</v>
      </c>
      <c r="BY49" s="30" t="s">
        <v>40</v>
      </c>
      <c r="BZ49" s="30" t="s">
        <v>40</v>
      </c>
      <c r="CA49" s="30" t="s">
        <v>40</v>
      </c>
      <c r="CB49" s="30" t="s">
        <v>40</v>
      </c>
      <c r="CC49" s="30" t="s">
        <v>40</v>
      </c>
      <c r="CD49" s="30" t="s">
        <v>40</v>
      </c>
      <c r="CE49" s="30" t="s">
        <v>40</v>
      </c>
      <c r="CF49" s="96"/>
    </row>
    <row r="50" spans="1:85" s="101" customFormat="1" x14ac:dyDescent="0.25">
      <c r="A50" s="329" t="s">
        <v>41</v>
      </c>
      <c r="B50" s="329"/>
      <c r="C50" s="32" t="s">
        <v>42</v>
      </c>
      <c r="D50" s="32" t="s">
        <v>42</v>
      </c>
      <c r="E50" s="32" t="s">
        <v>42</v>
      </c>
      <c r="F50" s="32" t="s">
        <v>42</v>
      </c>
      <c r="G50" s="32" t="s">
        <v>42</v>
      </c>
      <c r="H50" s="32" t="s">
        <v>42</v>
      </c>
      <c r="I50" s="32" t="s">
        <v>42</v>
      </c>
      <c r="J50" s="32" t="s">
        <v>42</v>
      </c>
      <c r="K50" s="32" t="s">
        <v>42</v>
      </c>
      <c r="L50" s="32" t="s">
        <v>42</v>
      </c>
      <c r="M50" s="32" t="s">
        <v>42</v>
      </c>
      <c r="N50" s="32" t="s">
        <v>42</v>
      </c>
      <c r="O50" s="32" t="s">
        <v>42</v>
      </c>
      <c r="P50" s="32" t="s">
        <v>42</v>
      </c>
      <c r="Q50" s="32" t="s">
        <v>42</v>
      </c>
      <c r="R50" s="32" t="s">
        <v>42</v>
      </c>
      <c r="S50" s="32" t="s">
        <v>42</v>
      </c>
      <c r="T50" s="194"/>
      <c r="U50" s="194"/>
      <c r="V50" s="194"/>
      <c r="W50" s="32" t="s">
        <v>42</v>
      </c>
      <c r="X50" s="32" t="s">
        <v>42</v>
      </c>
      <c r="Y50" s="32" t="s">
        <v>42</v>
      </c>
      <c r="Z50" s="32" t="s">
        <v>42</v>
      </c>
      <c r="AA50" s="32" t="s">
        <v>42</v>
      </c>
      <c r="AB50" s="32" t="s">
        <v>42</v>
      </c>
      <c r="AC50" s="32" t="s">
        <v>42</v>
      </c>
      <c r="AD50" s="32" t="s">
        <v>42</v>
      </c>
      <c r="AE50" s="32" t="s">
        <v>42</v>
      </c>
      <c r="AF50" s="32" t="s">
        <v>42</v>
      </c>
      <c r="AG50" s="32" t="s">
        <v>42</v>
      </c>
      <c r="AH50" s="32" t="s">
        <v>42</v>
      </c>
      <c r="AI50" s="32" t="s">
        <v>42</v>
      </c>
      <c r="AJ50" s="32" t="s">
        <v>42</v>
      </c>
      <c r="AK50" s="32" t="s">
        <v>42</v>
      </c>
      <c r="AL50" s="32" t="s">
        <v>42</v>
      </c>
      <c r="AM50" s="32" t="s">
        <v>42</v>
      </c>
      <c r="AN50" s="32" t="s">
        <v>42</v>
      </c>
      <c r="AO50" s="32" t="s">
        <v>42</v>
      </c>
      <c r="AP50" s="32" t="s">
        <v>42</v>
      </c>
      <c r="AQ50" s="32" t="s">
        <v>42</v>
      </c>
      <c r="AR50" s="32" t="s">
        <v>42</v>
      </c>
      <c r="AS50" s="32" t="s">
        <v>42</v>
      </c>
      <c r="AT50" s="32" t="s">
        <v>42</v>
      </c>
      <c r="AU50" s="32" t="s">
        <v>42</v>
      </c>
      <c r="AV50" s="194"/>
      <c r="AW50" s="194"/>
      <c r="AX50" s="194"/>
      <c r="AY50" s="194"/>
      <c r="AZ50" s="194"/>
      <c r="BA50" s="194"/>
      <c r="BB50" s="194"/>
      <c r="BC50" s="194"/>
      <c r="BD50" s="194"/>
      <c r="BE50" s="194"/>
      <c r="BF50" s="194"/>
      <c r="BG50" s="194"/>
      <c r="BH50" s="194"/>
      <c r="BI50" s="194"/>
      <c r="BJ50" s="194"/>
      <c r="BK50" s="194"/>
      <c r="BL50" s="194"/>
      <c r="BM50" s="32" t="s">
        <v>42</v>
      </c>
      <c r="BN50" s="32" t="s">
        <v>42</v>
      </c>
      <c r="BO50" s="32" t="s">
        <v>42</v>
      </c>
      <c r="BP50" s="32" t="s">
        <v>42</v>
      </c>
      <c r="BQ50" s="32" t="s">
        <v>42</v>
      </c>
      <c r="BR50" s="32" t="s">
        <v>42</v>
      </c>
      <c r="BS50" s="194"/>
      <c r="BT50" s="194"/>
      <c r="BU50" s="194"/>
      <c r="BV50" s="32" t="s">
        <v>42</v>
      </c>
      <c r="BW50" s="32" t="s">
        <v>42</v>
      </c>
      <c r="BX50" s="32" t="s">
        <v>42</v>
      </c>
      <c r="BY50" s="32" t="s">
        <v>42</v>
      </c>
      <c r="BZ50" s="32" t="s">
        <v>42</v>
      </c>
      <c r="CA50" s="32" t="s">
        <v>42</v>
      </c>
      <c r="CB50" s="32" t="s">
        <v>42</v>
      </c>
      <c r="CC50" s="32" t="s">
        <v>42</v>
      </c>
      <c r="CD50" s="32" t="s">
        <v>42</v>
      </c>
      <c r="CE50" s="32" t="s">
        <v>42</v>
      </c>
      <c r="CF50" s="194"/>
      <c r="CG50" s="194"/>
    </row>
    <row r="51" spans="1:85" ht="11.25" customHeight="1" x14ac:dyDescent="0.25">
      <c r="A51" s="316" t="s">
        <v>213</v>
      </c>
      <c r="B51" s="316"/>
      <c r="C51" s="136" t="str">
        <f>IF(COUNTIF(C7:C49,"*Aspettativa*")=0,"",COUNTIF(C7:C49,"*Aspettativa*"))</f>
        <v/>
      </c>
      <c r="D51" s="136" t="str">
        <f>IF(COUNTIF(D7:D49,"*Aspettativa*")=0,"",COUNTIF(D7:D49,"*Aspettativa*"))</f>
        <v/>
      </c>
      <c r="E51" s="136" t="str">
        <f t="shared" ref="E51:S51" si="35">IF(COUNTIF(E7:E49,"*Aspettativa*")=0,"",COUNTIF(E7:E49,"*Aspettativa*"))</f>
        <v/>
      </c>
      <c r="F51" s="136" t="str">
        <f t="shared" si="35"/>
        <v/>
      </c>
      <c r="G51" s="136" t="str">
        <f t="shared" si="35"/>
        <v/>
      </c>
      <c r="H51" s="136" t="str">
        <f t="shared" si="35"/>
        <v/>
      </c>
      <c r="I51" s="136" t="str">
        <f t="shared" si="35"/>
        <v/>
      </c>
      <c r="J51" s="136" t="str">
        <f t="shared" si="35"/>
        <v/>
      </c>
      <c r="K51" s="136" t="str">
        <f t="shared" si="35"/>
        <v/>
      </c>
      <c r="L51" s="136" t="str">
        <f t="shared" si="35"/>
        <v/>
      </c>
      <c r="M51" s="136" t="str">
        <f t="shared" si="35"/>
        <v/>
      </c>
      <c r="N51" s="136" t="str">
        <f t="shared" si="35"/>
        <v/>
      </c>
      <c r="O51" s="136" t="str">
        <f t="shared" si="35"/>
        <v/>
      </c>
      <c r="P51" s="136" t="str">
        <f t="shared" si="35"/>
        <v/>
      </c>
      <c r="Q51" s="136" t="str">
        <f t="shared" si="35"/>
        <v/>
      </c>
      <c r="R51" s="136" t="str">
        <f t="shared" si="35"/>
        <v/>
      </c>
      <c r="S51" s="136" t="str">
        <f t="shared" si="35"/>
        <v/>
      </c>
      <c r="T51" s="194"/>
      <c r="U51" s="316" t="s">
        <v>213</v>
      </c>
      <c r="V51" s="316"/>
      <c r="W51" s="136" t="str">
        <f t="shared" ref="W51:AU51" si="36">IF(COUNTIF(W7:W49,"*Aspettativa*")=0,"",COUNTIF(W7:W49,"*Aspettativa*"))</f>
        <v/>
      </c>
      <c r="X51" s="136" t="str">
        <f t="shared" si="36"/>
        <v/>
      </c>
      <c r="Y51" s="136" t="str">
        <f t="shared" si="36"/>
        <v/>
      </c>
      <c r="Z51" s="136" t="str">
        <f t="shared" si="36"/>
        <v/>
      </c>
      <c r="AA51" s="136" t="str">
        <f t="shared" si="36"/>
        <v/>
      </c>
      <c r="AB51" s="136" t="str">
        <f t="shared" si="36"/>
        <v/>
      </c>
      <c r="AC51" s="136" t="str">
        <f t="shared" si="36"/>
        <v/>
      </c>
      <c r="AD51" s="136" t="str">
        <f t="shared" si="36"/>
        <v/>
      </c>
      <c r="AE51" s="136" t="str">
        <f t="shared" si="36"/>
        <v/>
      </c>
      <c r="AF51" s="136" t="str">
        <f t="shared" si="36"/>
        <v/>
      </c>
      <c r="AG51" s="136" t="str">
        <f t="shared" si="36"/>
        <v/>
      </c>
      <c r="AH51" s="136" t="str">
        <f t="shared" si="36"/>
        <v/>
      </c>
      <c r="AI51" s="136" t="str">
        <f t="shared" si="36"/>
        <v/>
      </c>
      <c r="AJ51" s="136" t="str">
        <f t="shared" si="36"/>
        <v/>
      </c>
      <c r="AK51" s="136" t="str">
        <f t="shared" si="36"/>
        <v/>
      </c>
      <c r="AL51" s="136" t="str">
        <f t="shared" si="36"/>
        <v/>
      </c>
      <c r="AM51" s="136" t="str">
        <f t="shared" si="36"/>
        <v/>
      </c>
      <c r="AN51" s="136" t="str">
        <f t="shared" si="36"/>
        <v/>
      </c>
      <c r="AO51" s="136" t="str">
        <f t="shared" si="36"/>
        <v/>
      </c>
      <c r="AP51" s="136" t="str">
        <f t="shared" si="36"/>
        <v/>
      </c>
      <c r="AQ51" s="136" t="str">
        <f t="shared" si="36"/>
        <v/>
      </c>
      <c r="AR51" s="136" t="str">
        <f t="shared" si="36"/>
        <v/>
      </c>
      <c r="AS51" s="136" t="str">
        <f t="shared" si="36"/>
        <v/>
      </c>
      <c r="AT51" s="136" t="str">
        <f t="shared" si="36"/>
        <v/>
      </c>
      <c r="AU51" s="136" t="str">
        <f t="shared" si="36"/>
        <v/>
      </c>
      <c r="AV51" s="194"/>
      <c r="AW51" s="194"/>
      <c r="AX51" s="194"/>
      <c r="AY51" s="194"/>
      <c r="AZ51" s="194"/>
      <c r="BA51" s="194"/>
      <c r="BB51" s="194"/>
      <c r="BC51" s="194"/>
      <c r="BD51" s="194"/>
      <c r="BE51" s="194"/>
      <c r="BF51" s="194"/>
      <c r="BG51" s="194"/>
      <c r="BH51" s="194"/>
      <c r="BI51" s="194"/>
      <c r="BJ51" s="141"/>
      <c r="BK51" s="194"/>
      <c r="BL51" s="194"/>
      <c r="BM51" s="136" t="str">
        <f t="shared" ref="BM51:BR51" si="37">IF(COUNTIF(BM7:BM49,"*Aspettativa*")=0,"",COUNTIF(BM7:BM49,"*Aspettativa*"))</f>
        <v/>
      </c>
      <c r="BN51" s="136" t="str">
        <f t="shared" si="37"/>
        <v/>
      </c>
      <c r="BO51" s="136" t="str">
        <f t="shared" si="37"/>
        <v/>
      </c>
      <c r="BP51" s="136" t="str">
        <f t="shared" si="37"/>
        <v/>
      </c>
      <c r="BQ51" s="136" t="str">
        <f t="shared" si="37"/>
        <v/>
      </c>
      <c r="BR51" s="136" t="str">
        <f t="shared" si="37"/>
        <v/>
      </c>
      <c r="BS51" s="194"/>
      <c r="BT51" s="316" t="s">
        <v>213</v>
      </c>
      <c r="BU51" s="316"/>
      <c r="BV51" s="136" t="str">
        <f t="shared" ref="BV51:CD51" si="38">IF(COUNTIF(BV7:BV49,"*Aspettativa*")=0,"",COUNTIF(BV7:BV49,"*Aspettativa*"))</f>
        <v/>
      </c>
      <c r="BW51" s="136" t="str">
        <f t="shared" si="38"/>
        <v/>
      </c>
      <c r="BX51" s="136" t="str">
        <f t="shared" si="38"/>
        <v/>
      </c>
      <c r="BY51" s="136" t="str">
        <f t="shared" si="38"/>
        <v/>
      </c>
      <c r="BZ51" s="136" t="str">
        <f t="shared" si="38"/>
        <v/>
      </c>
      <c r="CA51" s="136" t="str">
        <f t="shared" si="38"/>
        <v/>
      </c>
      <c r="CB51" s="136" t="str">
        <f t="shared" si="38"/>
        <v/>
      </c>
      <c r="CC51" s="136" t="str">
        <f t="shared" si="38"/>
        <v/>
      </c>
      <c r="CD51" s="136" t="str">
        <f t="shared" si="38"/>
        <v/>
      </c>
      <c r="CE51" s="136"/>
      <c r="CF51" s="194"/>
    </row>
    <row r="52" spans="1:85" ht="11.25" customHeight="1" x14ac:dyDescent="0.25">
      <c r="A52" s="317" t="s">
        <v>214</v>
      </c>
      <c r="B52" s="317"/>
      <c r="C52" s="137" t="str">
        <f>IF(COUNTIF(C7:C49,"*Ex-accordo*")=0,"",COUNTIF(C7:C49,"*Ex-accordo*"))</f>
        <v/>
      </c>
      <c r="D52" s="137" t="str">
        <f>IF(COUNTIF(D7:D49,"*Ex-accordo*")=0,"",COUNTIF(D7:D49,"*Ex-accordo*"))</f>
        <v/>
      </c>
      <c r="E52" s="137" t="str">
        <f t="shared" ref="E52:S52" si="39">IF(COUNTIF(E7:E49,"*Ex-accordo*")=0,"",COUNTIF(E7:E49,"*Ex-accordo*"))</f>
        <v/>
      </c>
      <c r="F52" s="137" t="str">
        <f t="shared" si="39"/>
        <v/>
      </c>
      <c r="G52" s="137" t="str">
        <f t="shared" si="39"/>
        <v/>
      </c>
      <c r="H52" s="137" t="str">
        <f t="shared" si="39"/>
        <v/>
      </c>
      <c r="I52" s="137" t="str">
        <f t="shared" si="39"/>
        <v/>
      </c>
      <c r="J52" s="137" t="str">
        <f t="shared" si="39"/>
        <v/>
      </c>
      <c r="K52" s="137" t="str">
        <f t="shared" si="39"/>
        <v/>
      </c>
      <c r="L52" s="137" t="str">
        <f t="shared" si="39"/>
        <v/>
      </c>
      <c r="M52" s="137" t="str">
        <f t="shared" si="39"/>
        <v/>
      </c>
      <c r="N52" s="137" t="str">
        <f t="shared" si="39"/>
        <v/>
      </c>
      <c r="O52" s="137" t="str">
        <f t="shared" si="39"/>
        <v/>
      </c>
      <c r="P52" s="137" t="str">
        <f t="shared" si="39"/>
        <v/>
      </c>
      <c r="Q52" s="137" t="str">
        <f t="shared" si="39"/>
        <v/>
      </c>
      <c r="R52" s="137" t="str">
        <f t="shared" si="39"/>
        <v/>
      </c>
      <c r="S52" s="137" t="str">
        <f t="shared" si="39"/>
        <v/>
      </c>
      <c r="T52" s="194"/>
      <c r="U52" s="317" t="s">
        <v>214</v>
      </c>
      <c r="V52" s="317"/>
      <c r="W52" s="137" t="str">
        <f t="shared" ref="W52:AU52" si="40">IF(COUNTIF(W7:W49,"*Ex-accordo*")=0,"",COUNTIF(W7:W49,"*Ex-accordo*"))</f>
        <v/>
      </c>
      <c r="X52" s="137" t="str">
        <f t="shared" si="40"/>
        <v/>
      </c>
      <c r="Y52" s="137" t="str">
        <f t="shared" si="40"/>
        <v/>
      </c>
      <c r="Z52" s="137" t="str">
        <f t="shared" si="40"/>
        <v/>
      </c>
      <c r="AA52" s="137" t="str">
        <f t="shared" si="40"/>
        <v/>
      </c>
      <c r="AB52" s="137" t="str">
        <f t="shared" si="40"/>
        <v/>
      </c>
      <c r="AC52" s="137" t="str">
        <f t="shared" si="40"/>
        <v/>
      </c>
      <c r="AD52" s="137" t="str">
        <f t="shared" si="40"/>
        <v/>
      </c>
      <c r="AE52" s="137" t="str">
        <f t="shared" si="40"/>
        <v/>
      </c>
      <c r="AF52" s="137" t="str">
        <f t="shared" si="40"/>
        <v/>
      </c>
      <c r="AG52" s="137" t="str">
        <f t="shared" si="40"/>
        <v/>
      </c>
      <c r="AH52" s="137" t="str">
        <f t="shared" si="40"/>
        <v/>
      </c>
      <c r="AI52" s="137" t="str">
        <f t="shared" si="40"/>
        <v/>
      </c>
      <c r="AJ52" s="137" t="str">
        <f t="shared" si="40"/>
        <v/>
      </c>
      <c r="AK52" s="137" t="str">
        <f t="shared" si="40"/>
        <v/>
      </c>
      <c r="AL52" s="137" t="str">
        <f t="shared" si="40"/>
        <v/>
      </c>
      <c r="AM52" s="137" t="str">
        <f t="shared" si="40"/>
        <v/>
      </c>
      <c r="AN52" s="137" t="str">
        <f t="shared" si="40"/>
        <v/>
      </c>
      <c r="AO52" s="137" t="str">
        <f t="shared" si="40"/>
        <v/>
      </c>
      <c r="AP52" s="137" t="str">
        <f t="shared" si="40"/>
        <v/>
      </c>
      <c r="AQ52" s="137" t="str">
        <f t="shared" si="40"/>
        <v/>
      </c>
      <c r="AR52" s="137" t="str">
        <f t="shared" si="40"/>
        <v/>
      </c>
      <c r="AS52" s="137" t="str">
        <f t="shared" si="40"/>
        <v/>
      </c>
      <c r="AT52" s="137" t="str">
        <f t="shared" si="40"/>
        <v/>
      </c>
      <c r="AU52" s="137" t="str">
        <f t="shared" si="40"/>
        <v/>
      </c>
      <c r="AV52" s="194"/>
      <c r="AW52" s="194"/>
      <c r="AX52" s="194"/>
      <c r="AY52" s="194"/>
      <c r="AZ52" s="194"/>
      <c r="BA52" s="194"/>
      <c r="BB52" s="194"/>
      <c r="BC52" s="194"/>
      <c r="BD52" s="194"/>
      <c r="BE52" s="194"/>
      <c r="BF52" s="194"/>
      <c r="BG52" s="194"/>
      <c r="BH52" s="194"/>
      <c r="BI52" s="194"/>
      <c r="BJ52" s="141"/>
      <c r="BK52" s="194"/>
      <c r="BL52" s="194"/>
      <c r="BM52" s="137" t="str">
        <f t="shared" ref="BM52:BR52" si="41">IF(COUNTIF(BM7:BM49,"*Ex-accordo*")=0,"",COUNTIF(BM7:BM49,"*Ex-accordo*"))</f>
        <v/>
      </c>
      <c r="BN52" s="137" t="str">
        <f t="shared" si="41"/>
        <v/>
      </c>
      <c r="BO52" s="137" t="str">
        <f t="shared" si="41"/>
        <v/>
      </c>
      <c r="BP52" s="137" t="str">
        <f t="shared" si="41"/>
        <v/>
      </c>
      <c r="BQ52" s="137" t="str">
        <f t="shared" si="41"/>
        <v/>
      </c>
      <c r="BR52" s="137" t="str">
        <f t="shared" si="41"/>
        <v/>
      </c>
      <c r="BS52" s="194"/>
      <c r="BT52" s="317" t="s">
        <v>214</v>
      </c>
      <c r="BU52" s="317"/>
      <c r="BV52" s="137" t="str">
        <f t="shared" ref="BV52:CD52" si="42">IF(COUNTIF(BV7:BV49,"*Ex-accordo*")=0,"",COUNTIF(BV7:BV49,"*Ex-accordo*"))</f>
        <v/>
      </c>
      <c r="BW52" s="137" t="str">
        <f t="shared" si="42"/>
        <v/>
      </c>
      <c r="BX52" s="137" t="str">
        <f t="shared" si="42"/>
        <v/>
      </c>
      <c r="BY52" s="137" t="str">
        <f t="shared" si="42"/>
        <v/>
      </c>
      <c r="BZ52" s="137" t="str">
        <f t="shared" si="42"/>
        <v/>
      </c>
      <c r="CA52" s="137" t="str">
        <f t="shared" si="42"/>
        <v/>
      </c>
      <c r="CB52" s="137" t="str">
        <f t="shared" si="42"/>
        <v/>
      </c>
      <c r="CC52" s="137" t="str">
        <f t="shared" si="42"/>
        <v/>
      </c>
      <c r="CD52" s="137" t="str">
        <f t="shared" si="42"/>
        <v/>
      </c>
      <c r="CE52" s="137"/>
      <c r="CF52" s="194"/>
    </row>
    <row r="53" spans="1:85" ht="11.25" customHeight="1" x14ac:dyDescent="0.25">
      <c r="A53" s="316" t="s">
        <v>215</v>
      </c>
      <c r="B53" s="316"/>
      <c r="C53" s="136" t="str">
        <f>IF(COUNTIF(C7:C49,"Ferie*")=0,"",COUNTIF(C7:C49,"Ferie*"))</f>
        <v/>
      </c>
      <c r="D53" s="136" t="str">
        <f>IF(COUNTIF(D7:D49,"Ferie*")=0,"",COUNTIF(D7:D49,"Ferie*"))</f>
        <v/>
      </c>
      <c r="E53" s="136" t="str">
        <f t="shared" ref="E53:S53" si="43">IF(COUNTIF(E7:E49,"Ferie*")=0,"",COUNTIF(E7:E49,"Ferie*"))</f>
        <v/>
      </c>
      <c r="F53" s="136" t="str">
        <f t="shared" si="43"/>
        <v/>
      </c>
      <c r="G53" s="136" t="str">
        <f t="shared" si="43"/>
        <v/>
      </c>
      <c r="H53" s="136" t="str">
        <f t="shared" si="43"/>
        <v/>
      </c>
      <c r="I53" s="136" t="str">
        <f t="shared" si="43"/>
        <v/>
      </c>
      <c r="J53" s="136" t="str">
        <f t="shared" si="43"/>
        <v/>
      </c>
      <c r="K53" s="136" t="str">
        <f t="shared" si="43"/>
        <v/>
      </c>
      <c r="L53" s="136" t="str">
        <f t="shared" si="43"/>
        <v/>
      </c>
      <c r="M53" s="136" t="str">
        <f t="shared" si="43"/>
        <v/>
      </c>
      <c r="N53" s="136" t="str">
        <f t="shared" si="43"/>
        <v/>
      </c>
      <c r="O53" s="136" t="str">
        <f t="shared" si="43"/>
        <v/>
      </c>
      <c r="P53" s="136" t="str">
        <f t="shared" si="43"/>
        <v/>
      </c>
      <c r="Q53" s="136" t="str">
        <f t="shared" si="43"/>
        <v/>
      </c>
      <c r="R53" s="136" t="str">
        <f t="shared" si="43"/>
        <v/>
      </c>
      <c r="S53" s="136" t="str">
        <f t="shared" si="43"/>
        <v/>
      </c>
      <c r="T53" s="194"/>
      <c r="U53" s="316" t="s">
        <v>215</v>
      </c>
      <c r="V53" s="316"/>
      <c r="W53" s="136" t="str">
        <f t="shared" ref="W53:AU53" si="44">IF(COUNTIF(W7:W49,"Ferie*")=0,"",COUNTIF(W7:W49,"Ferie*"))</f>
        <v/>
      </c>
      <c r="X53" s="136" t="str">
        <f t="shared" si="44"/>
        <v/>
      </c>
      <c r="Y53" s="136" t="str">
        <f t="shared" si="44"/>
        <v/>
      </c>
      <c r="Z53" s="136" t="str">
        <f t="shared" si="44"/>
        <v/>
      </c>
      <c r="AA53" s="136" t="str">
        <f t="shared" si="44"/>
        <v/>
      </c>
      <c r="AB53" s="136" t="str">
        <f t="shared" si="44"/>
        <v/>
      </c>
      <c r="AC53" s="136" t="str">
        <f t="shared" si="44"/>
        <v/>
      </c>
      <c r="AD53" s="136" t="str">
        <f t="shared" si="44"/>
        <v/>
      </c>
      <c r="AE53" s="136" t="str">
        <f t="shared" si="44"/>
        <v/>
      </c>
      <c r="AF53" s="136" t="str">
        <f t="shared" si="44"/>
        <v/>
      </c>
      <c r="AG53" s="136" t="str">
        <f t="shared" si="44"/>
        <v/>
      </c>
      <c r="AH53" s="136" t="str">
        <f t="shared" si="44"/>
        <v/>
      </c>
      <c r="AI53" s="136" t="str">
        <f t="shared" si="44"/>
        <v/>
      </c>
      <c r="AJ53" s="136" t="str">
        <f t="shared" si="44"/>
        <v/>
      </c>
      <c r="AK53" s="136" t="str">
        <f t="shared" si="44"/>
        <v/>
      </c>
      <c r="AL53" s="136" t="str">
        <f t="shared" si="44"/>
        <v/>
      </c>
      <c r="AM53" s="136" t="str">
        <f t="shared" si="44"/>
        <v/>
      </c>
      <c r="AN53" s="136" t="str">
        <f t="shared" si="44"/>
        <v/>
      </c>
      <c r="AO53" s="136" t="str">
        <f t="shared" si="44"/>
        <v/>
      </c>
      <c r="AP53" s="136" t="str">
        <f t="shared" si="44"/>
        <v/>
      </c>
      <c r="AQ53" s="136" t="str">
        <f t="shared" si="44"/>
        <v/>
      </c>
      <c r="AR53" s="136" t="str">
        <f t="shared" si="44"/>
        <v/>
      </c>
      <c r="AS53" s="136" t="str">
        <f t="shared" si="44"/>
        <v/>
      </c>
      <c r="AT53" s="136" t="str">
        <f t="shared" si="44"/>
        <v/>
      </c>
      <c r="AU53" s="136" t="str">
        <f t="shared" si="44"/>
        <v/>
      </c>
      <c r="AV53" s="194"/>
      <c r="AW53" s="194"/>
      <c r="AX53" s="194"/>
      <c r="AY53" s="194"/>
      <c r="AZ53" s="194"/>
      <c r="BA53" s="194"/>
      <c r="BB53" s="194"/>
      <c r="BC53" s="194"/>
      <c r="BD53" s="194"/>
      <c r="BE53" s="194"/>
      <c r="BF53" s="194"/>
      <c r="BG53" s="194"/>
      <c r="BH53" s="194"/>
      <c r="BI53" s="194"/>
      <c r="BJ53" s="138"/>
      <c r="BK53" s="194"/>
      <c r="BL53" s="194"/>
      <c r="BM53" s="136" t="str">
        <f t="shared" ref="BM53:BR53" si="45">IF(COUNTIF(BM7:BM49,"Ferie*")=0,"",COUNTIF(BM7:BM49,"Ferie*"))</f>
        <v/>
      </c>
      <c r="BN53" s="136" t="str">
        <f t="shared" si="45"/>
        <v/>
      </c>
      <c r="BO53" s="136" t="str">
        <f t="shared" si="45"/>
        <v/>
      </c>
      <c r="BP53" s="136" t="str">
        <f t="shared" si="45"/>
        <v/>
      </c>
      <c r="BQ53" s="136" t="str">
        <f t="shared" si="45"/>
        <v/>
      </c>
      <c r="BR53" s="136" t="str">
        <f t="shared" si="45"/>
        <v/>
      </c>
      <c r="BS53" s="194"/>
      <c r="BT53" s="316" t="s">
        <v>215</v>
      </c>
      <c r="BU53" s="316"/>
      <c r="BV53" s="136" t="str">
        <f t="shared" ref="BV53:CD53" si="46">IF(COUNTIF(BV7:BV49,"Ferie*")=0,"",COUNTIF(BV7:BV49,"Ferie*"))</f>
        <v/>
      </c>
      <c r="BW53" s="136" t="str">
        <f t="shared" si="46"/>
        <v/>
      </c>
      <c r="BX53" s="136" t="str">
        <f t="shared" si="46"/>
        <v/>
      </c>
      <c r="BY53" s="136" t="str">
        <f t="shared" si="46"/>
        <v/>
      </c>
      <c r="BZ53" s="136" t="str">
        <f t="shared" si="46"/>
        <v/>
      </c>
      <c r="CA53" s="136" t="str">
        <f t="shared" si="46"/>
        <v/>
      </c>
      <c r="CB53" s="136" t="str">
        <f t="shared" si="46"/>
        <v/>
      </c>
      <c r="CC53" s="136" t="str">
        <f t="shared" si="46"/>
        <v/>
      </c>
      <c r="CD53" s="136" t="str">
        <f t="shared" si="46"/>
        <v/>
      </c>
      <c r="CE53" s="136"/>
      <c r="CF53" s="194"/>
    </row>
    <row r="54" spans="1:85" ht="11.25" customHeight="1" x14ac:dyDescent="0.25">
      <c r="A54" s="317" t="s">
        <v>216</v>
      </c>
      <c r="B54" s="317"/>
      <c r="C54" s="137" t="str">
        <f>IF(COUNTIF(C7:C49,"*Ridotto Ex-Acc*")=0,"",COUNTIF(C7:C49,"*Ridotto Ex-Acc*"))</f>
        <v/>
      </c>
      <c r="D54" s="137" t="str">
        <f>IF(COUNTIF(D7:D49,"*Ridotto Ex-Acc*")=0,"",COUNTIF(D7:D49,"*Ridotto Ex-Acc*"))</f>
        <v/>
      </c>
      <c r="E54" s="137" t="str">
        <f t="shared" ref="E54:S54" si="47">IF(COUNTIF(E7:E49,"*Ridotto Ex-Acc*")=0,"",COUNTIF(E7:E49,"*Ridotto Ex-Acc*"))</f>
        <v/>
      </c>
      <c r="F54" s="137" t="str">
        <f t="shared" si="47"/>
        <v/>
      </c>
      <c r="G54" s="137" t="str">
        <f t="shared" si="47"/>
        <v/>
      </c>
      <c r="H54" s="137" t="str">
        <f t="shared" si="47"/>
        <v/>
      </c>
      <c r="I54" s="137" t="str">
        <f t="shared" si="47"/>
        <v/>
      </c>
      <c r="J54" s="137" t="str">
        <f t="shared" si="47"/>
        <v/>
      </c>
      <c r="K54" s="137" t="str">
        <f t="shared" si="47"/>
        <v/>
      </c>
      <c r="L54" s="137" t="str">
        <f t="shared" si="47"/>
        <v/>
      </c>
      <c r="M54" s="137" t="str">
        <f t="shared" si="47"/>
        <v/>
      </c>
      <c r="N54" s="137" t="str">
        <f t="shared" si="47"/>
        <v/>
      </c>
      <c r="O54" s="137" t="str">
        <f t="shared" si="47"/>
        <v/>
      </c>
      <c r="P54" s="137" t="str">
        <f t="shared" si="47"/>
        <v/>
      </c>
      <c r="Q54" s="137" t="str">
        <f t="shared" si="47"/>
        <v/>
      </c>
      <c r="R54" s="137" t="str">
        <f t="shared" si="47"/>
        <v/>
      </c>
      <c r="S54" s="137" t="str">
        <f t="shared" si="47"/>
        <v/>
      </c>
      <c r="T54" s="194"/>
      <c r="U54" s="317" t="s">
        <v>216</v>
      </c>
      <c r="V54" s="317"/>
      <c r="W54" s="137" t="str">
        <f t="shared" ref="W54:AU54" si="48">IF(COUNTIF(W7:W49,"*Ridotto Ex-Acc*")=0,"",COUNTIF(W7:W49,"*Ridotto Ex-Acc*"))</f>
        <v/>
      </c>
      <c r="X54" s="137" t="str">
        <f t="shared" si="48"/>
        <v/>
      </c>
      <c r="Y54" s="137" t="str">
        <f t="shared" si="48"/>
        <v/>
      </c>
      <c r="Z54" s="137" t="str">
        <f t="shared" si="48"/>
        <v/>
      </c>
      <c r="AA54" s="137" t="str">
        <f t="shared" si="48"/>
        <v/>
      </c>
      <c r="AB54" s="137" t="str">
        <f t="shared" si="48"/>
        <v/>
      </c>
      <c r="AC54" s="137" t="str">
        <f t="shared" si="48"/>
        <v/>
      </c>
      <c r="AD54" s="137" t="str">
        <f t="shared" si="48"/>
        <v/>
      </c>
      <c r="AE54" s="137" t="str">
        <f t="shared" si="48"/>
        <v/>
      </c>
      <c r="AF54" s="137" t="str">
        <f t="shared" si="48"/>
        <v/>
      </c>
      <c r="AG54" s="137" t="str">
        <f t="shared" si="48"/>
        <v/>
      </c>
      <c r="AH54" s="137" t="str">
        <f t="shared" si="48"/>
        <v/>
      </c>
      <c r="AI54" s="137" t="str">
        <f t="shared" si="48"/>
        <v/>
      </c>
      <c r="AJ54" s="137" t="str">
        <f t="shared" si="48"/>
        <v/>
      </c>
      <c r="AK54" s="137" t="str">
        <f t="shared" si="48"/>
        <v/>
      </c>
      <c r="AL54" s="137" t="str">
        <f t="shared" si="48"/>
        <v/>
      </c>
      <c r="AM54" s="137" t="str">
        <f t="shared" si="48"/>
        <v/>
      </c>
      <c r="AN54" s="137" t="str">
        <f t="shared" si="48"/>
        <v/>
      </c>
      <c r="AO54" s="137" t="str">
        <f t="shared" si="48"/>
        <v/>
      </c>
      <c r="AP54" s="137" t="str">
        <f t="shared" si="48"/>
        <v/>
      </c>
      <c r="AQ54" s="137" t="str">
        <f t="shared" si="48"/>
        <v/>
      </c>
      <c r="AR54" s="137" t="str">
        <f t="shared" si="48"/>
        <v/>
      </c>
      <c r="AS54" s="137" t="str">
        <f t="shared" si="48"/>
        <v/>
      </c>
      <c r="AT54" s="137" t="str">
        <f t="shared" si="48"/>
        <v/>
      </c>
      <c r="AU54" s="137" t="str">
        <f t="shared" si="48"/>
        <v/>
      </c>
      <c r="AV54" s="194"/>
      <c r="AW54" s="194"/>
      <c r="AX54" s="194"/>
      <c r="AY54" s="194"/>
      <c r="AZ54" s="194"/>
      <c r="BA54" s="194"/>
      <c r="BB54" s="194"/>
      <c r="BC54" s="194"/>
      <c r="BD54" s="194"/>
      <c r="BE54" s="194"/>
      <c r="BF54" s="194"/>
      <c r="BG54" s="194"/>
      <c r="BH54" s="194"/>
      <c r="BI54" s="194"/>
      <c r="BJ54" s="141"/>
      <c r="BK54" s="194"/>
      <c r="BL54" s="194"/>
      <c r="BM54" s="137" t="str">
        <f t="shared" ref="BM54:BR54" si="49">IF(COUNTIF(BM7:BM49,"*Ridotto Ex-Acc*")=0,"",COUNTIF(BM7:BM49,"*Ridotto Ex-Acc*"))</f>
        <v/>
      </c>
      <c r="BN54" s="137" t="str">
        <f t="shared" si="49"/>
        <v/>
      </c>
      <c r="BO54" s="137" t="str">
        <f t="shared" si="49"/>
        <v/>
      </c>
      <c r="BP54" s="137" t="str">
        <f t="shared" si="49"/>
        <v/>
      </c>
      <c r="BQ54" s="137" t="str">
        <f t="shared" si="49"/>
        <v/>
      </c>
      <c r="BR54" s="137" t="str">
        <f t="shared" si="49"/>
        <v/>
      </c>
      <c r="BS54" s="194"/>
      <c r="BT54" s="317" t="s">
        <v>216</v>
      </c>
      <c r="BU54" s="317"/>
      <c r="BV54" s="137" t="str">
        <f t="shared" ref="BV54:CD54" si="50">IF(COUNTIF(BV7:BV49,"*Ridotto Ex-Acc*")=0,"",COUNTIF(BV7:BV49,"*Ridotto Ex-Acc*"))</f>
        <v/>
      </c>
      <c r="BW54" s="137" t="str">
        <f t="shared" si="50"/>
        <v/>
      </c>
      <c r="BX54" s="137" t="str">
        <f t="shared" si="50"/>
        <v/>
      </c>
      <c r="BY54" s="137" t="str">
        <f t="shared" si="50"/>
        <v/>
      </c>
      <c r="BZ54" s="137" t="str">
        <f t="shared" si="50"/>
        <v/>
      </c>
      <c r="CA54" s="137" t="str">
        <f t="shared" si="50"/>
        <v/>
      </c>
      <c r="CB54" s="137" t="str">
        <f t="shared" si="50"/>
        <v/>
      </c>
      <c r="CC54" s="137" t="str">
        <f t="shared" si="50"/>
        <v/>
      </c>
      <c r="CD54" s="137" t="str">
        <f t="shared" si="50"/>
        <v/>
      </c>
      <c r="CE54" s="137"/>
      <c r="CF54" s="194"/>
    </row>
    <row r="55" spans="1:85" ht="11.25" customHeight="1" x14ac:dyDescent="0.25">
      <c r="A55" s="316" t="s">
        <v>217</v>
      </c>
      <c r="B55" s="316"/>
      <c r="C55" s="136" t="str">
        <f>IF(COUNTIF(C7:C49,"*Ridotto Ferie*")=0,"",COUNTIF(C7:C49,"*Ridotto Ferie*"))</f>
        <v/>
      </c>
      <c r="D55" s="136" t="str">
        <f>IF(COUNTIF(D7:D49,"*Ridotto Ferie*")=0,"",COUNTIF(D7:D49,"*Ridotto Ferie*"))</f>
        <v/>
      </c>
      <c r="E55" s="136" t="str">
        <f t="shared" ref="E55:S55" si="51">IF(COUNTIF(E7:E49,"*Ridotto Ferie*")=0,"",COUNTIF(E7:E49,"*Ridotto Ferie*"))</f>
        <v/>
      </c>
      <c r="F55" s="136" t="str">
        <f t="shared" si="51"/>
        <v/>
      </c>
      <c r="G55" s="136" t="str">
        <f t="shared" si="51"/>
        <v/>
      </c>
      <c r="H55" s="136" t="str">
        <f t="shared" si="51"/>
        <v/>
      </c>
      <c r="I55" s="136" t="str">
        <f t="shared" si="51"/>
        <v/>
      </c>
      <c r="J55" s="136" t="str">
        <f t="shared" si="51"/>
        <v/>
      </c>
      <c r="K55" s="136" t="str">
        <f t="shared" si="51"/>
        <v/>
      </c>
      <c r="L55" s="136" t="str">
        <f t="shared" si="51"/>
        <v/>
      </c>
      <c r="M55" s="136" t="str">
        <f t="shared" si="51"/>
        <v/>
      </c>
      <c r="N55" s="136" t="str">
        <f t="shared" si="51"/>
        <v/>
      </c>
      <c r="O55" s="136" t="str">
        <f t="shared" si="51"/>
        <v/>
      </c>
      <c r="P55" s="136" t="str">
        <f t="shared" si="51"/>
        <v/>
      </c>
      <c r="Q55" s="136" t="str">
        <f t="shared" si="51"/>
        <v/>
      </c>
      <c r="R55" s="136" t="str">
        <f t="shared" si="51"/>
        <v/>
      </c>
      <c r="S55" s="136" t="str">
        <f t="shared" si="51"/>
        <v/>
      </c>
      <c r="T55" s="194"/>
      <c r="U55" s="316" t="s">
        <v>217</v>
      </c>
      <c r="V55" s="316"/>
      <c r="W55" s="136" t="str">
        <f t="shared" ref="W55:AU55" si="52">IF(COUNTIF(W7:W49,"*Ridotto Ferie*")=0,"",COUNTIF(W7:W49,"*Ridotto Ferie*"))</f>
        <v/>
      </c>
      <c r="X55" s="136" t="str">
        <f t="shared" si="52"/>
        <v/>
      </c>
      <c r="Y55" s="136" t="str">
        <f t="shared" si="52"/>
        <v/>
      </c>
      <c r="Z55" s="136" t="str">
        <f t="shared" si="52"/>
        <v/>
      </c>
      <c r="AA55" s="136" t="str">
        <f t="shared" si="52"/>
        <v/>
      </c>
      <c r="AB55" s="136" t="str">
        <f t="shared" si="52"/>
        <v/>
      </c>
      <c r="AC55" s="136" t="str">
        <f t="shared" si="52"/>
        <v/>
      </c>
      <c r="AD55" s="136" t="str">
        <f t="shared" si="52"/>
        <v/>
      </c>
      <c r="AE55" s="136" t="str">
        <f t="shared" si="52"/>
        <v/>
      </c>
      <c r="AF55" s="136" t="str">
        <f t="shared" si="52"/>
        <v/>
      </c>
      <c r="AG55" s="136" t="str">
        <f t="shared" si="52"/>
        <v/>
      </c>
      <c r="AH55" s="136" t="str">
        <f t="shared" si="52"/>
        <v/>
      </c>
      <c r="AI55" s="136" t="str">
        <f t="shared" si="52"/>
        <v/>
      </c>
      <c r="AJ55" s="136" t="str">
        <f t="shared" si="52"/>
        <v/>
      </c>
      <c r="AK55" s="136" t="str">
        <f t="shared" si="52"/>
        <v/>
      </c>
      <c r="AL55" s="136" t="str">
        <f t="shared" si="52"/>
        <v/>
      </c>
      <c r="AM55" s="136" t="str">
        <f t="shared" si="52"/>
        <v/>
      </c>
      <c r="AN55" s="136" t="str">
        <f t="shared" si="52"/>
        <v/>
      </c>
      <c r="AO55" s="136" t="str">
        <f t="shared" si="52"/>
        <v/>
      </c>
      <c r="AP55" s="136" t="str">
        <f t="shared" si="52"/>
        <v/>
      </c>
      <c r="AQ55" s="136" t="str">
        <f t="shared" si="52"/>
        <v/>
      </c>
      <c r="AR55" s="136" t="str">
        <f t="shared" si="52"/>
        <v/>
      </c>
      <c r="AS55" s="136" t="str">
        <f t="shared" si="52"/>
        <v/>
      </c>
      <c r="AT55" s="136" t="str">
        <f t="shared" si="52"/>
        <v/>
      </c>
      <c r="AU55" s="136" t="str">
        <f t="shared" si="52"/>
        <v/>
      </c>
      <c r="AV55" s="194"/>
      <c r="AW55" s="194"/>
      <c r="AX55" s="194"/>
      <c r="AY55" s="194"/>
      <c r="AZ55" s="194"/>
      <c r="BA55" s="194"/>
      <c r="BB55" s="194"/>
      <c r="BC55" s="194"/>
      <c r="BD55" s="194"/>
      <c r="BE55" s="194"/>
      <c r="BF55" s="194"/>
      <c r="BG55" s="194"/>
      <c r="BH55" s="194"/>
      <c r="BI55" s="194"/>
      <c r="BJ55" s="141"/>
      <c r="BK55" s="194"/>
      <c r="BL55" s="194"/>
      <c r="BM55" s="136" t="str">
        <f t="shared" ref="BM55:BR55" si="53">IF(COUNTIF(BM7:BM49,"*Ridotto Ferie*")=0,"",COUNTIF(BM7:BM49,"*Ridotto Ferie*"))</f>
        <v/>
      </c>
      <c r="BN55" s="136" t="str">
        <f t="shared" si="53"/>
        <v/>
      </c>
      <c r="BO55" s="136" t="str">
        <f t="shared" si="53"/>
        <v/>
      </c>
      <c r="BP55" s="136" t="str">
        <f t="shared" si="53"/>
        <v/>
      </c>
      <c r="BQ55" s="136" t="str">
        <f t="shared" si="53"/>
        <v/>
      </c>
      <c r="BR55" s="136" t="str">
        <f t="shared" si="53"/>
        <v/>
      </c>
      <c r="BS55" s="194"/>
      <c r="BT55" s="316" t="s">
        <v>217</v>
      </c>
      <c r="BU55" s="316"/>
      <c r="BV55" s="136" t="str">
        <f t="shared" ref="BV55:CD55" si="54">IF(COUNTIF(BV7:BV49,"*Ridotto Ferie*")=0,"",COUNTIF(BV7:BV49,"*Ridotto Ferie*"))</f>
        <v/>
      </c>
      <c r="BW55" s="136" t="str">
        <f t="shared" si="54"/>
        <v/>
      </c>
      <c r="BX55" s="136" t="str">
        <f t="shared" si="54"/>
        <v/>
      </c>
      <c r="BY55" s="136" t="str">
        <f t="shared" si="54"/>
        <v/>
      </c>
      <c r="BZ55" s="136" t="str">
        <f t="shared" si="54"/>
        <v/>
      </c>
      <c r="CA55" s="136" t="str">
        <f t="shared" si="54"/>
        <v/>
      </c>
      <c r="CB55" s="136" t="str">
        <f t="shared" si="54"/>
        <v/>
      </c>
      <c r="CC55" s="136" t="str">
        <f t="shared" si="54"/>
        <v/>
      </c>
      <c r="CD55" s="136" t="str">
        <f t="shared" si="54"/>
        <v/>
      </c>
      <c r="CE55" s="136"/>
      <c r="CF55" s="194"/>
    </row>
    <row r="56" spans="1:85" ht="11.25" customHeight="1" x14ac:dyDescent="0.25">
      <c r="A56" s="317" t="s">
        <v>218</v>
      </c>
      <c r="B56" s="317"/>
      <c r="C56" s="137" t="str">
        <f>IF(COUNTIF(C7:C49,"*Ridotto Maternità*")=0,"",COUNTIF(C7:C49,"*Ridotto Maternità*"))</f>
        <v/>
      </c>
      <c r="D56" s="137" t="str">
        <f>IF(COUNTIF(D7:D49,"*Ridotto Maternità*")=0,"",COUNTIF(D7:D49,"*Ridotto Maternità*"))</f>
        <v/>
      </c>
      <c r="E56" s="137" t="str">
        <f t="shared" ref="E56:S56" si="55">IF(COUNTIF(E7:E49,"*Ridotto Maternità*")=0,"",COUNTIF(E7:E49,"*Ridotto Maternità*"))</f>
        <v/>
      </c>
      <c r="F56" s="137" t="str">
        <f t="shared" si="55"/>
        <v/>
      </c>
      <c r="G56" s="137" t="str">
        <f t="shared" si="55"/>
        <v/>
      </c>
      <c r="H56" s="137" t="str">
        <f t="shared" si="55"/>
        <v/>
      </c>
      <c r="I56" s="137" t="str">
        <f t="shared" si="55"/>
        <v/>
      </c>
      <c r="J56" s="137" t="str">
        <f t="shared" si="55"/>
        <v/>
      </c>
      <c r="K56" s="137" t="str">
        <f t="shared" si="55"/>
        <v/>
      </c>
      <c r="L56" s="137" t="str">
        <f t="shared" si="55"/>
        <v/>
      </c>
      <c r="M56" s="137" t="str">
        <f t="shared" si="55"/>
        <v/>
      </c>
      <c r="N56" s="137" t="str">
        <f t="shared" si="55"/>
        <v/>
      </c>
      <c r="O56" s="137" t="str">
        <f t="shared" si="55"/>
        <v/>
      </c>
      <c r="P56" s="137" t="str">
        <f t="shared" si="55"/>
        <v/>
      </c>
      <c r="Q56" s="137" t="str">
        <f t="shared" si="55"/>
        <v/>
      </c>
      <c r="R56" s="137" t="str">
        <f t="shared" si="55"/>
        <v/>
      </c>
      <c r="S56" s="137" t="str">
        <f t="shared" si="55"/>
        <v/>
      </c>
      <c r="T56" s="194"/>
      <c r="U56" s="317" t="s">
        <v>218</v>
      </c>
      <c r="V56" s="317"/>
      <c r="W56" s="137" t="str">
        <f t="shared" ref="W56:AU56" si="56">IF(COUNTIF(W7:W49,"*Ridotto Maternità*")=0,"",COUNTIF(W7:W49,"*Ridotto Maternità*"))</f>
        <v/>
      </c>
      <c r="X56" s="137" t="str">
        <f t="shared" si="56"/>
        <v/>
      </c>
      <c r="Y56" s="137" t="str">
        <f t="shared" si="56"/>
        <v/>
      </c>
      <c r="Z56" s="137" t="str">
        <f t="shared" si="56"/>
        <v/>
      </c>
      <c r="AA56" s="137" t="str">
        <f t="shared" si="56"/>
        <v/>
      </c>
      <c r="AB56" s="137" t="str">
        <f t="shared" si="56"/>
        <v/>
      </c>
      <c r="AC56" s="137" t="str">
        <f t="shared" si="56"/>
        <v/>
      </c>
      <c r="AD56" s="137" t="str">
        <f t="shared" si="56"/>
        <v/>
      </c>
      <c r="AE56" s="137" t="str">
        <f t="shared" si="56"/>
        <v/>
      </c>
      <c r="AF56" s="137" t="str">
        <f t="shared" si="56"/>
        <v/>
      </c>
      <c r="AG56" s="137" t="str">
        <f t="shared" si="56"/>
        <v/>
      </c>
      <c r="AH56" s="137" t="str">
        <f t="shared" si="56"/>
        <v/>
      </c>
      <c r="AI56" s="137" t="str">
        <f t="shared" si="56"/>
        <v/>
      </c>
      <c r="AJ56" s="137" t="str">
        <f t="shared" si="56"/>
        <v/>
      </c>
      <c r="AK56" s="137" t="str">
        <f t="shared" si="56"/>
        <v/>
      </c>
      <c r="AL56" s="137" t="str">
        <f t="shared" si="56"/>
        <v/>
      </c>
      <c r="AM56" s="137" t="str">
        <f t="shared" si="56"/>
        <v/>
      </c>
      <c r="AN56" s="137" t="str">
        <f t="shared" si="56"/>
        <v/>
      </c>
      <c r="AO56" s="137" t="str">
        <f t="shared" si="56"/>
        <v/>
      </c>
      <c r="AP56" s="137" t="str">
        <f t="shared" si="56"/>
        <v/>
      </c>
      <c r="AQ56" s="137" t="str">
        <f t="shared" si="56"/>
        <v/>
      </c>
      <c r="AR56" s="137" t="str">
        <f t="shared" si="56"/>
        <v/>
      </c>
      <c r="AS56" s="137" t="str">
        <f t="shared" si="56"/>
        <v/>
      </c>
      <c r="AT56" s="137" t="str">
        <f t="shared" si="56"/>
        <v/>
      </c>
      <c r="AU56" s="137" t="str">
        <f t="shared" si="56"/>
        <v/>
      </c>
      <c r="AV56" s="194"/>
      <c r="AW56" s="194"/>
      <c r="AX56" s="194"/>
      <c r="AY56" s="194"/>
      <c r="AZ56" s="194"/>
      <c r="BA56" s="194"/>
      <c r="BB56" s="194"/>
      <c r="BC56" s="194"/>
      <c r="BD56" s="194"/>
      <c r="BE56" s="194"/>
      <c r="BF56" s="194"/>
      <c r="BG56" s="194"/>
      <c r="BH56" s="194"/>
      <c r="BI56" s="194"/>
      <c r="BJ56" s="141"/>
      <c r="BK56" s="194"/>
      <c r="BL56" s="194"/>
      <c r="BM56" s="137" t="str">
        <f t="shared" ref="BM56:BR56" si="57">IF(COUNTIF(BM7:BM49,"*Ridotto Maternità*")=0,"",COUNTIF(BM7:BM49,"*Ridotto Maternità*"))</f>
        <v/>
      </c>
      <c r="BN56" s="137" t="str">
        <f t="shared" si="57"/>
        <v/>
      </c>
      <c r="BO56" s="137" t="str">
        <f t="shared" si="57"/>
        <v/>
      </c>
      <c r="BP56" s="137" t="str">
        <f t="shared" si="57"/>
        <v/>
      </c>
      <c r="BQ56" s="137" t="str">
        <f t="shared" si="57"/>
        <v/>
      </c>
      <c r="BR56" s="137" t="str">
        <f t="shared" si="57"/>
        <v/>
      </c>
      <c r="BS56" s="194"/>
      <c r="BT56" s="317" t="s">
        <v>218</v>
      </c>
      <c r="BU56" s="317"/>
      <c r="BV56" s="137" t="str">
        <f t="shared" ref="BV56:CD56" si="58">IF(COUNTIF(BV7:BV49,"*Ridotto Maternità*")=0,"",COUNTIF(BV7:BV49,"*Ridotto Maternità*"))</f>
        <v/>
      </c>
      <c r="BW56" s="137" t="str">
        <f t="shared" si="58"/>
        <v/>
      </c>
      <c r="BX56" s="137" t="str">
        <f t="shared" si="58"/>
        <v/>
      </c>
      <c r="BY56" s="137" t="str">
        <f t="shared" si="58"/>
        <v/>
      </c>
      <c r="BZ56" s="137" t="str">
        <f t="shared" si="58"/>
        <v/>
      </c>
      <c r="CA56" s="137" t="str">
        <f t="shared" si="58"/>
        <v/>
      </c>
      <c r="CB56" s="137" t="str">
        <f t="shared" si="58"/>
        <v/>
      </c>
      <c r="CC56" s="137" t="str">
        <f t="shared" si="58"/>
        <v/>
      </c>
      <c r="CD56" s="137" t="str">
        <f t="shared" si="58"/>
        <v/>
      </c>
      <c r="CE56" s="137"/>
      <c r="CF56" s="194"/>
    </row>
    <row r="57" spans="1:85" ht="11.25" customHeight="1" x14ac:dyDescent="0.25">
      <c r="A57" s="316" t="s">
        <v>219</v>
      </c>
      <c r="B57" s="316"/>
      <c r="C57" s="136" t="str">
        <f>IF(COUNTIF(C7:C49,"*Malattia*")=0,"",COUNTIF(C7:C49,"*Malattia*"))</f>
        <v/>
      </c>
      <c r="D57" s="136" t="str">
        <f>IF(COUNTIF(D7:D49,"*Malattia*")=0,"",COUNTIF(D7:D49,"*Malattia*"))</f>
        <v/>
      </c>
      <c r="E57" s="136" t="str">
        <f t="shared" ref="E57:S57" si="59">IF(COUNTIF(E7:E49,"*Malattia*")=0,"",COUNTIF(E7:E49,"*Malattia*"))</f>
        <v/>
      </c>
      <c r="F57" s="136" t="str">
        <f t="shared" si="59"/>
        <v/>
      </c>
      <c r="G57" s="136" t="str">
        <f t="shared" si="59"/>
        <v/>
      </c>
      <c r="H57" s="136" t="str">
        <f t="shared" si="59"/>
        <v/>
      </c>
      <c r="I57" s="136" t="str">
        <f t="shared" si="59"/>
        <v/>
      </c>
      <c r="J57" s="136" t="str">
        <f t="shared" si="59"/>
        <v/>
      </c>
      <c r="K57" s="136" t="str">
        <f t="shared" si="59"/>
        <v/>
      </c>
      <c r="L57" s="136" t="str">
        <f t="shared" si="59"/>
        <v/>
      </c>
      <c r="M57" s="136" t="str">
        <f t="shared" si="59"/>
        <v/>
      </c>
      <c r="N57" s="136" t="str">
        <f t="shared" si="59"/>
        <v/>
      </c>
      <c r="O57" s="136" t="str">
        <f t="shared" si="59"/>
        <v/>
      </c>
      <c r="P57" s="136" t="str">
        <f t="shared" si="59"/>
        <v/>
      </c>
      <c r="Q57" s="136" t="str">
        <f t="shared" si="59"/>
        <v/>
      </c>
      <c r="R57" s="136" t="str">
        <f t="shared" si="59"/>
        <v/>
      </c>
      <c r="S57" s="136" t="str">
        <f t="shared" si="59"/>
        <v/>
      </c>
      <c r="T57" s="194"/>
      <c r="U57" s="316" t="s">
        <v>219</v>
      </c>
      <c r="V57" s="316"/>
      <c r="W57" s="136" t="str">
        <f t="shared" ref="W57:AU57" si="60">IF(COUNTIF(W7:W49,"*Malattia*")=0,"",COUNTIF(W7:W49,"*Malattia*"))</f>
        <v/>
      </c>
      <c r="X57" s="136" t="str">
        <f t="shared" si="60"/>
        <v/>
      </c>
      <c r="Y57" s="136" t="str">
        <f t="shared" si="60"/>
        <v/>
      </c>
      <c r="Z57" s="136" t="str">
        <f t="shared" si="60"/>
        <v/>
      </c>
      <c r="AA57" s="136" t="str">
        <f t="shared" si="60"/>
        <v/>
      </c>
      <c r="AB57" s="136" t="str">
        <f t="shared" si="60"/>
        <v/>
      </c>
      <c r="AC57" s="136" t="str">
        <f t="shared" si="60"/>
        <v/>
      </c>
      <c r="AD57" s="136" t="str">
        <f t="shared" si="60"/>
        <v/>
      </c>
      <c r="AE57" s="136" t="str">
        <f t="shared" si="60"/>
        <v/>
      </c>
      <c r="AF57" s="136" t="str">
        <f t="shared" si="60"/>
        <v/>
      </c>
      <c r="AG57" s="136" t="str">
        <f t="shared" si="60"/>
        <v/>
      </c>
      <c r="AH57" s="136" t="str">
        <f t="shared" si="60"/>
        <v/>
      </c>
      <c r="AI57" s="136" t="str">
        <f t="shared" si="60"/>
        <v/>
      </c>
      <c r="AJ57" s="136" t="str">
        <f t="shared" si="60"/>
        <v/>
      </c>
      <c r="AK57" s="136" t="str">
        <f t="shared" si="60"/>
        <v/>
      </c>
      <c r="AL57" s="136" t="str">
        <f t="shared" si="60"/>
        <v/>
      </c>
      <c r="AM57" s="136" t="str">
        <f t="shared" si="60"/>
        <v/>
      </c>
      <c r="AN57" s="136" t="str">
        <f t="shared" si="60"/>
        <v/>
      </c>
      <c r="AO57" s="136" t="str">
        <f t="shared" si="60"/>
        <v/>
      </c>
      <c r="AP57" s="136" t="str">
        <f t="shared" si="60"/>
        <v/>
      </c>
      <c r="AQ57" s="136" t="str">
        <f t="shared" si="60"/>
        <v/>
      </c>
      <c r="AR57" s="136" t="str">
        <f t="shared" si="60"/>
        <v/>
      </c>
      <c r="AS57" s="136" t="str">
        <f t="shared" si="60"/>
        <v/>
      </c>
      <c r="AT57" s="136" t="str">
        <f t="shared" si="60"/>
        <v/>
      </c>
      <c r="AU57" s="136" t="str">
        <f t="shared" si="60"/>
        <v/>
      </c>
      <c r="AV57" s="194"/>
      <c r="AW57" s="194"/>
      <c r="AX57" s="194"/>
      <c r="AY57" s="194"/>
      <c r="AZ57" s="194"/>
      <c r="BA57" s="194"/>
      <c r="BB57" s="194"/>
      <c r="BC57" s="194"/>
      <c r="BD57" s="194"/>
      <c r="BE57" s="194"/>
      <c r="BF57" s="194"/>
      <c r="BG57" s="194"/>
      <c r="BH57" s="194"/>
      <c r="BI57" s="194"/>
      <c r="BJ57" s="141"/>
      <c r="BK57" s="194"/>
      <c r="BL57" s="194"/>
      <c r="BM57" s="136" t="str">
        <f t="shared" ref="BM57:BR57" si="61">IF(COUNTIF(BM7:BM49,"*Malattia*")=0,"",COUNTIF(BM7:BM49,"*Malattia*"))</f>
        <v/>
      </c>
      <c r="BN57" s="136" t="str">
        <f t="shared" si="61"/>
        <v/>
      </c>
      <c r="BO57" s="136" t="str">
        <f t="shared" si="61"/>
        <v/>
      </c>
      <c r="BP57" s="136" t="str">
        <f t="shared" si="61"/>
        <v/>
      </c>
      <c r="BQ57" s="136" t="str">
        <f t="shared" si="61"/>
        <v/>
      </c>
      <c r="BR57" s="136" t="str">
        <f t="shared" si="61"/>
        <v/>
      </c>
      <c r="BS57" s="194"/>
      <c r="BT57" s="316" t="s">
        <v>219</v>
      </c>
      <c r="BU57" s="316"/>
      <c r="BV57" s="136" t="str">
        <f t="shared" ref="BV57:CD57" si="62">IF(COUNTIF(BV7:BV49,"*Malattia*")=0,"",COUNTIF(BV7:BV49,"*Malattia*"))</f>
        <v/>
      </c>
      <c r="BW57" s="136" t="str">
        <f t="shared" si="62"/>
        <v/>
      </c>
      <c r="BX57" s="136" t="str">
        <f t="shared" si="62"/>
        <v/>
      </c>
      <c r="BY57" s="136" t="str">
        <f t="shared" si="62"/>
        <v/>
      </c>
      <c r="BZ57" s="136" t="str">
        <f t="shared" si="62"/>
        <v/>
      </c>
      <c r="CA57" s="136" t="str">
        <f t="shared" si="62"/>
        <v/>
      </c>
      <c r="CB57" s="136" t="str">
        <f t="shared" si="62"/>
        <v/>
      </c>
      <c r="CC57" s="136" t="str">
        <f t="shared" si="62"/>
        <v/>
      </c>
      <c r="CD57" s="136" t="str">
        <f t="shared" si="62"/>
        <v/>
      </c>
      <c r="CE57" s="136"/>
      <c r="CF57" s="194"/>
    </row>
    <row r="58" spans="1:85" ht="11.25" customHeight="1" x14ac:dyDescent="0.25">
      <c r="A58" s="317" t="s">
        <v>220</v>
      </c>
      <c r="B58" s="317"/>
      <c r="C58" s="137" t="str">
        <f>IF(COUNTIF(C7:C49,"*Esame*")=0,"",COUNTIF(C7:C49,"*Esame*"))</f>
        <v/>
      </c>
      <c r="D58" s="137" t="str">
        <f>IF(COUNTIF(D7:D49,"*Esame*")=0,"",COUNTIF(D7:D49,"*Esame*"))</f>
        <v/>
      </c>
      <c r="E58" s="137" t="str">
        <f t="shared" ref="E58:S58" si="63">IF(COUNTIF(E7:E49,"*Esame*")=0,"",COUNTIF(E7:E49,"*Esame*"))</f>
        <v/>
      </c>
      <c r="F58" s="137" t="str">
        <f t="shared" si="63"/>
        <v/>
      </c>
      <c r="G58" s="137" t="str">
        <f t="shared" si="63"/>
        <v/>
      </c>
      <c r="H58" s="137" t="str">
        <f t="shared" si="63"/>
        <v/>
      </c>
      <c r="I58" s="137" t="str">
        <f t="shared" si="63"/>
        <v/>
      </c>
      <c r="J58" s="137" t="str">
        <f t="shared" si="63"/>
        <v/>
      </c>
      <c r="K58" s="137" t="str">
        <f t="shared" si="63"/>
        <v/>
      </c>
      <c r="L58" s="137" t="str">
        <f t="shared" si="63"/>
        <v/>
      </c>
      <c r="M58" s="137" t="str">
        <f t="shared" si="63"/>
        <v/>
      </c>
      <c r="N58" s="137" t="str">
        <f t="shared" si="63"/>
        <v/>
      </c>
      <c r="O58" s="137" t="str">
        <f t="shared" si="63"/>
        <v/>
      </c>
      <c r="P58" s="137" t="str">
        <f t="shared" si="63"/>
        <v/>
      </c>
      <c r="Q58" s="137" t="str">
        <f t="shared" si="63"/>
        <v/>
      </c>
      <c r="R58" s="137" t="str">
        <f t="shared" si="63"/>
        <v/>
      </c>
      <c r="S58" s="137" t="str">
        <f t="shared" si="63"/>
        <v/>
      </c>
      <c r="T58" s="194"/>
      <c r="U58" s="317" t="s">
        <v>220</v>
      </c>
      <c r="V58" s="317"/>
      <c r="W58" s="137" t="str">
        <f t="shared" ref="W58:AU58" si="64">IF(COUNTIF(W7:W49,"*Esame*")=0,"",COUNTIF(W7:W49,"*Esame*"))</f>
        <v/>
      </c>
      <c r="X58" s="137" t="str">
        <f t="shared" si="64"/>
        <v/>
      </c>
      <c r="Y58" s="137" t="str">
        <f t="shared" si="64"/>
        <v/>
      </c>
      <c r="Z58" s="137" t="str">
        <f t="shared" si="64"/>
        <v/>
      </c>
      <c r="AA58" s="137" t="str">
        <f t="shared" si="64"/>
        <v/>
      </c>
      <c r="AB58" s="137" t="str">
        <f t="shared" si="64"/>
        <v/>
      </c>
      <c r="AC58" s="137" t="str">
        <f t="shared" si="64"/>
        <v/>
      </c>
      <c r="AD58" s="137" t="str">
        <f t="shared" si="64"/>
        <v/>
      </c>
      <c r="AE58" s="137" t="str">
        <f t="shared" si="64"/>
        <v/>
      </c>
      <c r="AF58" s="137" t="str">
        <f t="shared" si="64"/>
        <v/>
      </c>
      <c r="AG58" s="137" t="str">
        <f t="shared" si="64"/>
        <v/>
      </c>
      <c r="AH58" s="137" t="str">
        <f t="shared" si="64"/>
        <v/>
      </c>
      <c r="AI58" s="137" t="str">
        <f t="shared" si="64"/>
        <v/>
      </c>
      <c r="AJ58" s="137" t="str">
        <f t="shared" si="64"/>
        <v/>
      </c>
      <c r="AK58" s="137" t="str">
        <f t="shared" si="64"/>
        <v/>
      </c>
      <c r="AL58" s="137" t="str">
        <f t="shared" si="64"/>
        <v/>
      </c>
      <c r="AM58" s="137" t="str">
        <f t="shared" si="64"/>
        <v/>
      </c>
      <c r="AN58" s="137" t="str">
        <f t="shared" si="64"/>
        <v/>
      </c>
      <c r="AO58" s="137" t="str">
        <f t="shared" si="64"/>
        <v/>
      </c>
      <c r="AP58" s="137" t="str">
        <f t="shared" si="64"/>
        <v/>
      </c>
      <c r="AQ58" s="137" t="str">
        <f t="shared" si="64"/>
        <v/>
      </c>
      <c r="AR58" s="137" t="str">
        <f t="shared" si="64"/>
        <v/>
      </c>
      <c r="AS58" s="137" t="str">
        <f t="shared" si="64"/>
        <v/>
      </c>
      <c r="AT58" s="137" t="str">
        <f t="shared" si="64"/>
        <v/>
      </c>
      <c r="AU58" s="137" t="str">
        <f t="shared" si="64"/>
        <v/>
      </c>
      <c r="AV58" s="194"/>
      <c r="AW58" s="194"/>
      <c r="AX58" s="194"/>
      <c r="AY58" s="194"/>
      <c r="AZ58" s="194"/>
      <c r="BA58" s="194"/>
      <c r="BB58" s="194"/>
      <c r="BC58" s="194"/>
      <c r="BD58" s="194"/>
      <c r="BE58" s="194"/>
      <c r="BF58" s="194"/>
      <c r="BG58" s="194"/>
      <c r="BH58" s="194"/>
      <c r="BI58" s="194"/>
      <c r="BJ58" s="141"/>
      <c r="BK58" s="194"/>
      <c r="BL58" s="194"/>
      <c r="BM58" s="137" t="str">
        <f t="shared" ref="BM58:BR58" si="65">IF(COUNTIF(BM7:BM49,"*Esame*")=0,"",COUNTIF(BM7:BM49,"*Esame*"))</f>
        <v/>
      </c>
      <c r="BN58" s="137" t="str">
        <f t="shared" si="65"/>
        <v/>
      </c>
      <c r="BO58" s="137" t="str">
        <f t="shared" si="65"/>
        <v/>
      </c>
      <c r="BP58" s="137" t="str">
        <f t="shared" si="65"/>
        <v/>
      </c>
      <c r="BQ58" s="137" t="str">
        <f t="shared" si="65"/>
        <v/>
      </c>
      <c r="BR58" s="137" t="str">
        <f t="shared" si="65"/>
        <v/>
      </c>
      <c r="BS58" s="194"/>
      <c r="BT58" s="317" t="s">
        <v>220</v>
      </c>
      <c r="BU58" s="317"/>
      <c r="BV58" s="137" t="str">
        <f t="shared" ref="BV58:CD58" si="66">IF(COUNTIF(BV7:BV49,"*Esame*")=0,"",COUNTIF(BV7:BV49,"*Esame*"))</f>
        <v/>
      </c>
      <c r="BW58" s="137" t="str">
        <f t="shared" si="66"/>
        <v/>
      </c>
      <c r="BX58" s="137" t="str">
        <f t="shared" si="66"/>
        <v/>
      </c>
      <c r="BY58" s="137" t="str">
        <f t="shared" si="66"/>
        <v/>
      </c>
      <c r="BZ58" s="137" t="str">
        <f t="shared" si="66"/>
        <v/>
      </c>
      <c r="CA58" s="137" t="str">
        <f t="shared" si="66"/>
        <v/>
      </c>
      <c r="CB58" s="137" t="str">
        <f t="shared" si="66"/>
        <v/>
      </c>
      <c r="CC58" s="137" t="str">
        <f t="shared" si="66"/>
        <v/>
      </c>
      <c r="CD58" s="137" t="str">
        <f t="shared" si="66"/>
        <v/>
      </c>
      <c r="CE58" s="137"/>
      <c r="CF58" s="194"/>
    </row>
    <row r="59" spans="1:85" ht="11.25" customHeight="1" x14ac:dyDescent="0.25">
      <c r="A59" s="316" t="s">
        <v>221</v>
      </c>
      <c r="B59" s="316"/>
      <c r="C59" s="136" t="str">
        <f>IF(COUNTIF(C7:C49,"*Altro*")=0,"",COUNTIF(C7:C49,"*Altro*"))</f>
        <v/>
      </c>
      <c r="D59" s="136" t="str">
        <f>IF(COUNTIF(D7:D49,"*Altro*")=0,"",COUNTIF(D7:D49,"*Altro*"))</f>
        <v/>
      </c>
      <c r="E59" s="136" t="str">
        <f t="shared" ref="E59:S59" si="67">IF(COUNTIF(E7:E49,"*Altro*")=0,"",COUNTIF(E7:E49,"*Altro*"))</f>
        <v/>
      </c>
      <c r="F59" s="136" t="str">
        <f t="shared" si="67"/>
        <v/>
      </c>
      <c r="G59" s="136" t="str">
        <f t="shared" si="67"/>
        <v/>
      </c>
      <c r="H59" s="136" t="str">
        <f t="shared" si="67"/>
        <v/>
      </c>
      <c r="I59" s="136" t="str">
        <f t="shared" si="67"/>
        <v/>
      </c>
      <c r="J59" s="136" t="str">
        <f t="shared" si="67"/>
        <v/>
      </c>
      <c r="K59" s="136" t="str">
        <f t="shared" si="67"/>
        <v/>
      </c>
      <c r="L59" s="136" t="str">
        <f t="shared" si="67"/>
        <v/>
      </c>
      <c r="M59" s="136" t="str">
        <f t="shared" si="67"/>
        <v/>
      </c>
      <c r="N59" s="136" t="str">
        <f t="shared" si="67"/>
        <v/>
      </c>
      <c r="O59" s="136" t="str">
        <f t="shared" si="67"/>
        <v/>
      </c>
      <c r="P59" s="136" t="str">
        <f t="shared" si="67"/>
        <v/>
      </c>
      <c r="Q59" s="136" t="str">
        <f t="shared" si="67"/>
        <v/>
      </c>
      <c r="R59" s="136" t="str">
        <f t="shared" si="67"/>
        <v/>
      </c>
      <c r="S59" s="136" t="str">
        <f t="shared" si="67"/>
        <v/>
      </c>
      <c r="T59" s="194"/>
      <c r="U59" s="316" t="s">
        <v>221</v>
      </c>
      <c r="V59" s="316"/>
      <c r="W59" s="136" t="str">
        <f t="shared" ref="W59:AU59" si="68">IF(COUNTIF(W7:W49,"*Altro*")=0,"",COUNTIF(W7:W49,"*Altro*"))</f>
        <v/>
      </c>
      <c r="X59" s="136" t="str">
        <f t="shared" si="68"/>
        <v/>
      </c>
      <c r="Y59" s="136" t="str">
        <f t="shared" si="68"/>
        <v/>
      </c>
      <c r="Z59" s="136" t="str">
        <f t="shared" si="68"/>
        <v/>
      </c>
      <c r="AA59" s="136" t="str">
        <f t="shared" si="68"/>
        <v/>
      </c>
      <c r="AB59" s="136" t="str">
        <f t="shared" si="68"/>
        <v/>
      </c>
      <c r="AC59" s="136" t="str">
        <f t="shared" si="68"/>
        <v/>
      </c>
      <c r="AD59" s="136" t="str">
        <f t="shared" si="68"/>
        <v/>
      </c>
      <c r="AE59" s="136" t="str">
        <f t="shared" si="68"/>
        <v/>
      </c>
      <c r="AF59" s="136" t="str">
        <f t="shared" si="68"/>
        <v/>
      </c>
      <c r="AG59" s="136" t="str">
        <f t="shared" si="68"/>
        <v/>
      </c>
      <c r="AH59" s="136" t="str">
        <f t="shared" si="68"/>
        <v/>
      </c>
      <c r="AI59" s="136" t="str">
        <f t="shared" si="68"/>
        <v/>
      </c>
      <c r="AJ59" s="136" t="str">
        <f t="shared" si="68"/>
        <v/>
      </c>
      <c r="AK59" s="136" t="str">
        <f t="shared" si="68"/>
        <v/>
      </c>
      <c r="AL59" s="136" t="str">
        <f t="shared" si="68"/>
        <v/>
      </c>
      <c r="AM59" s="136" t="str">
        <f t="shared" si="68"/>
        <v/>
      </c>
      <c r="AN59" s="136" t="str">
        <f t="shared" si="68"/>
        <v/>
      </c>
      <c r="AO59" s="136" t="str">
        <f t="shared" si="68"/>
        <v/>
      </c>
      <c r="AP59" s="136" t="str">
        <f t="shared" si="68"/>
        <v/>
      </c>
      <c r="AQ59" s="136" t="str">
        <f t="shared" si="68"/>
        <v/>
      </c>
      <c r="AR59" s="136" t="str">
        <f t="shared" si="68"/>
        <v/>
      </c>
      <c r="AS59" s="136" t="str">
        <f t="shared" si="68"/>
        <v/>
      </c>
      <c r="AT59" s="136" t="str">
        <f t="shared" si="68"/>
        <v/>
      </c>
      <c r="AU59" s="136" t="str">
        <f t="shared" si="68"/>
        <v/>
      </c>
      <c r="AV59" s="194"/>
      <c r="AW59" s="194"/>
      <c r="AX59" s="194"/>
      <c r="AY59" s="194"/>
      <c r="AZ59" s="194"/>
      <c r="BA59" s="194"/>
      <c r="BB59" s="194"/>
      <c r="BC59" s="194"/>
      <c r="BD59" s="194"/>
      <c r="BE59" s="194"/>
      <c r="BF59" s="194"/>
      <c r="BG59" s="194"/>
      <c r="BH59" s="194"/>
      <c r="BI59" s="194"/>
      <c r="BJ59" s="141"/>
      <c r="BK59" s="194"/>
      <c r="BL59" s="194"/>
      <c r="BM59" s="136" t="str">
        <f t="shared" ref="BM59:BR59" si="69">IF(COUNTIF(BM7:BM49,"*Altro*")=0,"",COUNTIF(BM7:BM49,"*Altro*"))</f>
        <v/>
      </c>
      <c r="BN59" s="136" t="str">
        <f t="shared" si="69"/>
        <v/>
      </c>
      <c r="BO59" s="136" t="str">
        <f t="shared" si="69"/>
        <v/>
      </c>
      <c r="BP59" s="136" t="str">
        <f t="shared" si="69"/>
        <v/>
      </c>
      <c r="BQ59" s="136" t="str">
        <f t="shared" si="69"/>
        <v/>
      </c>
      <c r="BR59" s="136" t="str">
        <f t="shared" si="69"/>
        <v/>
      </c>
      <c r="BS59" s="194"/>
      <c r="BT59" s="316" t="s">
        <v>221</v>
      </c>
      <c r="BU59" s="316"/>
      <c r="BV59" s="136" t="str">
        <f t="shared" ref="BV59:CD59" si="70">IF(COUNTIF(BV7:BV49,"*Altro*")=0,"",COUNTIF(BV7:BV49,"*Altro*"))</f>
        <v/>
      </c>
      <c r="BW59" s="136" t="str">
        <f t="shared" si="70"/>
        <v/>
      </c>
      <c r="BX59" s="136" t="str">
        <f t="shared" si="70"/>
        <v/>
      </c>
      <c r="BY59" s="136" t="str">
        <f t="shared" si="70"/>
        <v/>
      </c>
      <c r="BZ59" s="136" t="str">
        <f t="shared" si="70"/>
        <v/>
      </c>
      <c r="CA59" s="136" t="str">
        <f t="shared" si="70"/>
        <v/>
      </c>
      <c r="CB59" s="136" t="str">
        <f t="shared" si="70"/>
        <v/>
      </c>
      <c r="CC59" s="136" t="str">
        <f t="shared" si="70"/>
        <v/>
      </c>
      <c r="CD59" s="136" t="str">
        <f t="shared" si="70"/>
        <v/>
      </c>
      <c r="CE59" s="136"/>
      <c r="CF59" s="194"/>
    </row>
    <row r="60" spans="1:85" ht="11.25" customHeight="1" x14ac:dyDescent="0.25">
      <c r="A60" s="194"/>
      <c r="B60" s="194"/>
      <c r="C60" s="194"/>
      <c r="D60" s="194"/>
      <c r="E60" s="194"/>
      <c r="F60" s="194"/>
      <c r="G60" s="194"/>
      <c r="H60" s="194"/>
      <c r="I60" s="194"/>
      <c r="J60" s="194"/>
      <c r="K60" s="194"/>
      <c r="L60" s="194"/>
      <c r="M60" s="194"/>
      <c r="N60" s="194"/>
      <c r="O60" s="194"/>
      <c r="P60" s="194"/>
      <c r="Q60" s="194"/>
      <c r="R60" s="194"/>
      <c r="S60" s="194"/>
      <c r="T60" s="194"/>
      <c r="U60" s="194"/>
      <c r="V60" s="194"/>
      <c r="W60" s="194"/>
      <c r="X60" s="194"/>
      <c r="Y60" s="194"/>
      <c r="Z60" s="194"/>
      <c r="AA60" s="194"/>
      <c r="AB60" s="194"/>
      <c r="AC60" s="194"/>
      <c r="AD60" s="194"/>
      <c r="AE60" s="194"/>
      <c r="AF60" s="194"/>
      <c r="AG60" s="194"/>
      <c r="AH60" s="194"/>
      <c r="AI60" s="194"/>
      <c r="AJ60" s="194"/>
      <c r="AK60" s="194"/>
      <c r="AL60" s="194"/>
      <c r="AM60" s="194"/>
      <c r="AN60" s="194"/>
      <c r="AO60" s="194"/>
      <c r="AP60" s="194"/>
      <c r="AQ60" s="194"/>
      <c r="AR60" s="194"/>
      <c r="AS60" s="194"/>
      <c r="AT60" s="194"/>
      <c r="AU60" s="194"/>
      <c r="AV60" s="194"/>
      <c r="AW60" s="194"/>
      <c r="AX60" s="194"/>
      <c r="AY60" s="194"/>
      <c r="AZ60" s="194"/>
      <c r="BA60" s="194"/>
      <c r="BB60" s="194"/>
      <c r="BC60" s="194"/>
      <c r="BD60" s="194"/>
      <c r="BE60" s="194"/>
      <c r="BF60" s="194"/>
      <c r="BG60" s="194"/>
      <c r="BH60" s="194"/>
      <c r="BI60" s="194"/>
      <c r="BJ60" s="141"/>
      <c r="BK60" s="194"/>
      <c r="BL60" s="194"/>
      <c r="BM60" s="194"/>
      <c r="BN60" s="194"/>
      <c r="BO60" s="194"/>
      <c r="BP60" s="194"/>
      <c r="BQ60" s="194"/>
      <c r="BR60" s="194"/>
      <c r="BS60" s="194"/>
      <c r="BT60" s="194"/>
      <c r="BU60" s="194"/>
      <c r="BV60" s="194"/>
      <c r="BW60" s="194"/>
      <c r="BX60" s="194"/>
      <c r="BY60" s="194"/>
      <c r="BZ60" s="194"/>
      <c r="CA60" s="194"/>
      <c r="CB60" s="194"/>
      <c r="CC60" s="194"/>
      <c r="CD60" s="194"/>
      <c r="CE60" s="194"/>
      <c r="CF60" s="194"/>
    </row>
    <row r="61" spans="1:85" ht="11.25" customHeight="1" x14ac:dyDescent="0.25">
      <c r="A61" s="194"/>
      <c r="B61" s="194"/>
      <c r="C61" s="194"/>
      <c r="D61" s="194"/>
      <c r="E61" s="194"/>
      <c r="F61" s="194"/>
      <c r="G61" s="194"/>
      <c r="H61" s="194"/>
      <c r="I61" s="194"/>
      <c r="J61" s="194"/>
      <c r="K61" s="194"/>
      <c r="L61" s="194"/>
      <c r="M61" s="194"/>
      <c r="N61" s="194"/>
      <c r="O61" s="194"/>
      <c r="P61" s="194"/>
      <c r="Q61" s="194"/>
      <c r="R61" s="194"/>
      <c r="S61" s="194"/>
      <c r="T61" s="194"/>
      <c r="U61" s="194"/>
      <c r="V61" s="194"/>
      <c r="W61" s="194"/>
      <c r="X61" s="194"/>
      <c r="Y61" s="194"/>
      <c r="Z61" s="194"/>
      <c r="AA61" s="194"/>
      <c r="AB61" s="194"/>
      <c r="AC61" s="194"/>
      <c r="AD61" s="194"/>
      <c r="AE61" s="194"/>
      <c r="AF61" s="194"/>
      <c r="AG61" s="194"/>
      <c r="AH61" s="194"/>
      <c r="AI61" s="194"/>
      <c r="AJ61" s="194"/>
      <c r="AK61" s="194"/>
      <c r="AL61" s="194"/>
      <c r="AM61" s="194"/>
      <c r="AN61" s="194"/>
      <c r="AO61" s="194"/>
      <c r="AP61" s="194"/>
      <c r="AQ61" s="194"/>
      <c r="AR61" s="194"/>
      <c r="AS61" s="194"/>
      <c r="AT61" s="194"/>
      <c r="AU61" s="194"/>
      <c r="AV61" s="194"/>
      <c r="AW61" s="194"/>
      <c r="AX61" s="194"/>
      <c r="AY61" s="194"/>
      <c r="AZ61" s="194"/>
      <c r="BA61" s="194"/>
      <c r="BB61" s="194"/>
      <c r="BC61" s="194"/>
      <c r="BD61" s="194"/>
      <c r="BE61" s="194"/>
      <c r="BF61" s="194"/>
      <c r="BG61" s="194"/>
      <c r="BH61" s="194"/>
      <c r="BI61" s="194"/>
      <c r="BJ61" s="141"/>
      <c r="BK61" s="194"/>
      <c r="BL61" s="194"/>
      <c r="BM61" s="194"/>
      <c r="BN61" s="194"/>
      <c r="BO61" s="194"/>
      <c r="BP61" s="194"/>
      <c r="BQ61" s="194"/>
      <c r="BR61" s="194"/>
      <c r="BS61" s="194"/>
      <c r="BT61" s="194"/>
      <c r="BU61" s="194"/>
      <c r="BV61" s="194"/>
      <c r="BW61" s="194"/>
      <c r="BX61" s="194"/>
      <c r="BY61" s="194"/>
      <c r="BZ61" s="194"/>
      <c r="CA61" s="194"/>
      <c r="CB61" s="194"/>
      <c r="CC61" s="194"/>
      <c r="CD61" s="194"/>
      <c r="CE61" s="194"/>
      <c r="CF61" s="194"/>
    </row>
    <row r="62" spans="1:85" ht="11.25" customHeight="1" x14ac:dyDescent="0.25">
      <c r="A62" s="194"/>
      <c r="B62" s="194"/>
      <c r="C62" s="194"/>
      <c r="D62" s="194"/>
      <c r="E62" s="194"/>
      <c r="F62" s="194"/>
      <c r="G62" s="194"/>
      <c r="H62" s="194"/>
      <c r="I62" s="194"/>
      <c r="J62" s="194"/>
      <c r="K62" s="194"/>
      <c r="L62" s="194"/>
      <c r="M62" s="194"/>
      <c r="N62" s="194"/>
      <c r="O62" s="194"/>
      <c r="P62" s="194"/>
      <c r="Q62" s="194"/>
      <c r="R62" s="194"/>
      <c r="S62" s="194"/>
      <c r="T62" s="194"/>
      <c r="U62" s="194"/>
      <c r="V62" s="194"/>
      <c r="W62" s="194"/>
      <c r="X62" s="194"/>
      <c r="Y62" s="194"/>
      <c r="Z62" s="194"/>
      <c r="AA62" s="194"/>
      <c r="AB62" s="194"/>
      <c r="AC62" s="194"/>
      <c r="AD62" s="194"/>
      <c r="AE62" s="194"/>
      <c r="AF62" s="194"/>
      <c r="AG62" s="194"/>
      <c r="AH62" s="194"/>
      <c r="AI62" s="194"/>
      <c r="AJ62" s="194"/>
      <c r="AK62" s="194"/>
      <c r="AL62" s="194"/>
      <c r="AM62" s="194"/>
      <c r="AN62" s="194"/>
      <c r="AO62" s="194"/>
      <c r="AP62" s="194"/>
      <c r="AQ62" s="194"/>
      <c r="AR62" s="194"/>
      <c r="AS62" s="194"/>
      <c r="AT62" s="194"/>
      <c r="AU62" s="194"/>
      <c r="AV62" s="194"/>
      <c r="AW62" s="194"/>
      <c r="AX62" s="194"/>
      <c r="AY62" s="194"/>
      <c r="AZ62" s="194"/>
      <c r="BA62" s="194"/>
      <c r="BB62" s="194"/>
      <c r="BC62" s="194"/>
      <c r="BD62" s="194"/>
      <c r="BE62" s="194"/>
      <c r="BF62" s="194"/>
      <c r="BG62" s="194"/>
      <c r="BH62" s="194"/>
      <c r="BI62" s="194"/>
      <c r="BJ62" s="141"/>
      <c r="BK62" s="194"/>
      <c r="BL62" s="194"/>
      <c r="BM62" s="194"/>
      <c r="BN62" s="194"/>
      <c r="BO62" s="194"/>
      <c r="BP62" s="194"/>
      <c r="BQ62" s="194"/>
      <c r="BR62" s="194"/>
      <c r="BS62" s="194"/>
      <c r="BT62" s="194"/>
      <c r="BU62" s="194"/>
      <c r="BV62" s="194"/>
      <c r="BW62" s="194"/>
      <c r="BX62" s="194"/>
      <c r="BY62" s="194"/>
      <c r="BZ62" s="194"/>
      <c r="CA62" s="194"/>
      <c r="CB62" s="194"/>
      <c r="CC62" s="194"/>
      <c r="CD62" s="194"/>
      <c r="CE62" s="194"/>
      <c r="CF62" s="194"/>
    </row>
    <row r="63" spans="1:85" ht="11.25" customHeight="1" x14ac:dyDescent="0.25">
      <c r="A63" s="194"/>
      <c r="B63" s="194"/>
      <c r="C63" s="194"/>
      <c r="D63" s="194"/>
      <c r="E63" s="194"/>
      <c r="F63" s="194"/>
      <c r="G63" s="194"/>
      <c r="H63" s="194"/>
      <c r="I63" s="194"/>
      <c r="J63" s="194"/>
      <c r="K63" s="194"/>
      <c r="L63" s="194"/>
      <c r="M63" s="194"/>
      <c r="N63" s="194"/>
      <c r="O63" s="194"/>
      <c r="P63" s="194"/>
      <c r="Q63" s="194"/>
      <c r="R63" s="194"/>
      <c r="S63" s="194"/>
      <c r="T63" s="194"/>
      <c r="U63" s="194"/>
      <c r="V63" s="194"/>
      <c r="W63" s="194"/>
      <c r="X63" s="194"/>
      <c r="Y63" s="194"/>
      <c r="Z63" s="194"/>
      <c r="AA63" s="194"/>
      <c r="AB63" s="194"/>
      <c r="AC63" s="194"/>
      <c r="AD63" s="194"/>
      <c r="AE63" s="194"/>
      <c r="AF63" s="194"/>
      <c r="AG63" s="194"/>
      <c r="AH63" s="194"/>
      <c r="AI63" s="194"/>
      <c r="AJ63" s="194"/>
      <c r="AK63" s="194"/>
      <c r="AL63" s="194"/>
      <c r="AM63" s="194"/>
      <c r="AN63" s="194"/>
      <c r="AO63" s="194"/>
      <c r="AP63" s="194"/>
      <c r="AQ63" s="194"/>
      <c r="AR63" s="194"/>
      <c r="AS63" s="194"/>
      <c r="AT63" s="194"/>
      <c r="AU63" s="194"/>
      <c r="AV63" s="194"/>
      <c r="AW63" s="194"/>
      <c r="AX63" s="194"/>
      <c r="AY63" s="194"/>
      <c r="AZ63" s="194"/>
      <c r="BA63" s="194"/>
      <c r="BB63" s="194"/>
      <c r="BC63" s="194"/>
      <c r="BD63" s="194"/>
      <c r="BE63" s="194"/>
      <c r="BF63" s="194"/>
      <c r="BG63" s="194"/>
      <c r="BH63" s="194"/>
      <c r="BI63" s="194"/>
      <c r="BJ63" s="138"/>
      <c r="BK63" s="194"/>
      <c r="BL63" s="194"/>
      <c r="BM63" s="194"/>
      <c r="BN63" s="194"/>
      <c r="BO63" s="194"/>
      <c r="BP63" s="194"/>
      <c r="BQ63" s="194"/>
      <c r="BR63" s="194"/>
      <c r="BS63" s="194"/>
      <c r="BT63" s="194"/>
      <c r="BU63" s="194"/>
      <c r="BV63" s="194"/>
      <c r="BW63" s="194"/>
      <c r="BX63" s="194"/>
      <c r="BY63" s="194"/>
      <c r="BZ63" s="194"/>
      <c r="CA63" s="194"/>
      <c r="CB63" s="194"/>
      <c r="CC63" s="194"/>
      <c r="CD63" s="194"/>
      <c r="CE63" s="194"/>
      <c r="CF63" s="194"/>
    </row>
    <row r="64" spans="1:85" ht="11.25" customHeight="1" x14ac:dyDescent="0.25">
      <c r="A64" s="194"/>
      <c r="B64" s="194"/>
      <c r="C64" s="194"/>
      <c r="D64" s="194"/>
      <c r="E64" s="194"/>
      <c r="F64" s="194"/>
      <c r="G64" s="194"/>
      <c r="H64" s="194"/>
      <c r="I64" s="194"/>
      <c r="J64" s="194"/>
      <c r="K64" s="194"/>
      <c r="L64" s="194"/>
      <c r="M64" s="194"/>
      <c r="N64" s="194"/>
      <c r="O64" s="194"/>
      <c r="P64" s="194"/>
      <c r="Q64" s="194"/>
      <c r="R64" s="194"/>
      <c r="S64" s="194"/>
      <c r="T64" s="194"/>
      <c r="U64" s="194"/>
      <c r="V64" s="194"/>
      <c r="W64" s="194"/>
      <c r="X64" s="194"/>
      <c r="Y64" s="194"/>
      <c r="Z64" s="194"/>
      <c r="AA64" s="194"/>
      <c r="AB64" s="194"/>
      <c r="AC64" s="194"/>
      <c r="AD64" s="194"/>
      <c r="AE64" s="194"/>
      <c r="AF64" s="194"/>
      <c r="AG64" s="194"/>
      <c r="AH64" s="194"/>
      <c r="AI64" s="194"/>
      <c r="AJ64" s="194"/>
      <c r="AK64" s="194"/>
      <c r="AL64" s="194"/>
      <c r="AM64" s="194"/>
      <c r="AN64" s="194"/>
      <c r="AO64" s="194"/>
      <c r="AP64" s="194"/>
      <c r="AQ64" s="194"/>
      <c r="AR64" s="194"/>
      <c r="AS64" s="194"/>
      <c r="AT64" s="194"/>
      <c r="AU64" s="194"/>
      <c r="AV64" s="194"/>
      <c r="AW64" s="194"/>
      <c r="AX64" s="194"/>
      <c r="AY64" s="194"/>
      <c r="AZ64" s="194"/>
      <c r="BA64" s="194"/>
      <c r="BB64" s="194"/>
      <c r="BC64" s="194"/>
      <c r="BD64" s="194"/>
      <c r="BE64" s="194"/>
      <c r="BF64" s="194"/>
      <c r="BG64" s="194"/>
      <c r="BH64" s="194"/>
      <c r="BI64" s="194"/>
      <c r="BJ64" s="138"/>
      <c r="BK64" s="194"/>
      <c r="BL64" s="194"/>
      <c r="BM64" s="194"/>
      <c r="BN64" s="194"/>
      <c r="BO64" s="194"/>
      <c r="BP64" s="194"/>
      <c r="BQ64" s="194"/>
      <c r="BR64" s="194"/>
      <c r="BS64" s="194"/>
      <c r="BT64" s="194"/>
      <c r="BU64" s="194"/>
      <c r="BV64" s="194"/>
      <c r="BW64" s="194"/>
      <c r="BX64" s="194"/>
      <c r="BY64" s="194"/>
      <c r="BZ64" s="194"/>
      <c r="CA64" s="194"/>
      <c r="CB64" s="194"/>
      <c r="CC64" s="194"/>
      <c r="CD64" s="194"/>
      <c r="CE64" s="194"/>
      <c r="CF64" s="194"/>
    </row>
    <row r="65" spans="1:84" ht="11.25" customHeight="1" x14ac:dyDescent="0.25">
      <c r="A65" s="194"/>
      <c r="B65" s="194"/>
      <c r="C65" s="194"/>
      <c r="D65" s="194"/>
      <c r="E65" s="194"/>
      <c r="F65" s="194"/>
      <c r="G65" s="194"/>
      <c r="H65" s="194"/>
      <c r="I65" s="194"/>
      <c r="J65" s="194"/>
      <c r="K65" s="194"/>
      <c r="L65" s="194"/>
      <c r="M65" s="194"/>
      <c r="N65" s="194"/>
      <c r="O65" s="194"/>
      <c r="P65" s="194"/>
      <c r="Q65" s="194"/>
      <c r="R65" s="194"/>
      <c r="S65" s="194"/>
      <c r="T65" s="194"/>
      <c r="U65" s="194"/>
      <c r="V65" s="194"/>
      <c r="W65" s="194"/>
      <c r="X65" s="194"/>
      <c r="Y65" s="194"/>
      <c r="Z65" s="194"/>
      <c r="AA65" s="194"/>
      <c r="AB65" s="194"/>
      <c r="AC65" s="194"/>
      <c r="AD65" s="194"/>
      <c r="AE65" s="194"/>
      <c r="AF65" s="194"/>
      <c r="AG65" s="194"/>
      <c r="AH65" s="194"/>
      <c r="AI65" s="194"/>
      <c r="AJ65" s="194"/>
      <c r="AK65" s="194"/>
      <c r="AL65" s="194"/>
      <c r="AM65" s="194"/>
      <c r="AN65" s="194"/>
      <c r="AO65" s="194"/>
      <c r="AP65" s="194"/>
      <c r="AQ65" s="194"/>
      <c r="AR65" s="194"/>
      <c r="AS65" s="194"/>
      <c r="AT65" s="194"/>
      <c r="AU65" s="194"/>
      <c r="AV65" s="194"/>
      <c r="AW65" s="194"/>
      <c r="AX65" s="194"/>
      <c r="AY65" s="194"/>
      <c r="AZ65" s="194"/>
      <c r="BA65" s="194"/>
      <c r="BB65" s="194"/>
      <c r="BC65" s="194"/>
      <c r="BD65" s="194"/>
      <c r="BE65" s="194"/>
      <c r="BF65" s="194"/>
      <c r="BG65" s="194"/>
      <c r="BH65" s="194"/>
      <c r="BI65" s="194"/>
      <c r="BJ65" s="138"/>
      <c r="BK65" s="194"/>
      <c r="BL65" s="194"/>
      <c r="BM65" s="194"/>
      <c r="BN65" s="194"/>
      <c r="BO65" s="194"/>
      <c r="BP65" s="194"/>
      <c r="BQ65" s="194"/>
      <c r="BR65" s="194"/>
      <c r="BS65" s="194"/>
      <c r="BT65" s="194"/>
      <c r="BU65" s="194"/>
      <c r="BV65" s="194"/>
      <c r="BW65" s="194"/>
      <c r="BX65" s="194"/>
      <c r="BY65" s="194"/>
      <c r="BZ65" s="194"/>
      <c r="CA65" s="194"/>
      <c r="CB65" s="194"/>
      <c r="CC65" s="194"/>
      <c r="CD65" s="194"/>
      <c r="CE65" s="194"/>
      <c r="CF65" s="194"/>
    </row>
    <row r="66" spans="1:84" ht="11.25" customHeight="1" x14ac:dyDescent="0.25">
      <c r="A66" s="194"/>
      <c r="B66" s="194"/>
      <c r="C66" s="194"/>
      <c r="D66" s="194"/>
      <c r="E66" s="194"/>
      <c r="F66" s="194"/>
      <c r="G66" s="194"/>
      <c r="H66" s="194"/>
      <c r="I66" s="194"/>
      <c r="J66" s="194"/>
      <c r="K66" s="194"/>
      <c r="L66" s="194"/>
      <c r="M66" s="194"/>
      <c r="N66" s="194"/>
      <c r="O66" s="194"/>
      <c r="P66" s="194"/>
      <c r="Q66" s="194"/>
      <c r="R66" s="194"/>
      <c r="S66" s="194"/>
      <c r="T66" s="194"/>
      <c r="U66" s="194"/>
      <c r="V66" s="194"/>
      <c r="W66" s="194"/>
      <c r="X66" s="194"/>
      <c r="Y66" s="194"/>
      <c r="Z66" s="194"/>
      <c r="AA66" s="194"/>
      <c r="AB66" s="194"/>
      <c r="AC66" s="194"/>
      <c r="AD66" s="194"/>
      <c r="AE66" s="194"/>
      <c r="AF66" s="194"/>
      <c r="AG66" s="194"/>
      <c r="AH66" s="194"/>
      <c r="AI66" s="194"/>
      <c r="AJ66" s="194"/>
      <c r="AK66" s="194"/>
      <c r="AL66" s="194"/>
      <c r="AM66" s="194"/>
      <c r="AN66" s="194"/>
      <c r="AO66" s="194"/>
      <c r="AP66" s="194"/>
      <c r="AQ66" s="194"/>
      <c r="AR66" s="194"/>
      <c r="AS66" s="194"/>
      <c r="AT66" s="194"/>
      <c r="AU66" s="194"/>
      <c r="AV66" s="194"/>
      <c r="AW66" s="194"/>
      <c r="AX66" s="194"/>
      <c r="AY66" s="194"/>
      <c r="AZ66" s="194"/>
      <c r="BA66" s="194"/>
      <c r="BB66" s="194"/>
      <c r="BC66" s="194"/>
      <c r="BD66" s="194"/>
      <c r="BE66" s="194"/>
      <c r="BF66" s="194"/>
      <c r="BG66" s="194"/>
      <c r="BH66" s="194"/>
      <c r="BI66" s="194"/>
      <c r="BJ66" s="138"/>
      <c r="BK66" s="194"/>
      <c r="BL66" s="194"/>
      <c r="BM66" s="194"/>
      <c r="BN66" s="194"/>
      <c r="BO66" s="194"/>
      <c r="BP66" s="194"/>
      <c r="BQ66" s="194"/>
      <c r="BR66" s="194"/>
      <c r="BS66" s="194"/>
      <c r="BT66" s="194"/>
      <c r="BU66" s="194"/>
      <c r="BV66" s="194"/>
      <c r="BW66" s="194"/>
      <c r="BX66" s="194"/>
      <c r="BY66" s="194"/>
      <c r="BZ66" s="194"/>
      <c r="CA66" s="194"/>
      <c r="CB66" s="194"/>
      <c r="CC66" s="194"/>
      <c r="CD66" s="194"/>
      <c r="CE66" s="194"/>
      <c r="CF66" s="194"/>
    </row>
    <row r="67" spans="1:84" ht="11.25" customHeight="1" x14ac:dyDescent="0.25">
      <c r="A67" s="194"/>
      <c r="B67" s="194"/>
      <c r="C67" s="194"/>
      <c r="D67" s="194"/>
      <c r="E67" s="194"/>
      <c r="F67" s="194"/>
      <c r="G67" s="194"/>
      <c r="H67" s="194"/>
      <c r="I67" s="194"/>
      <c r="J67" s="194"/>
      <c r="K67" s="194"/>
      <c r="L67" s="194"/>
      <c r="M67" s="194"/>
      <c r="N67" s="194"/>
      <c r="O67" s="194"/>
      <c r="P67" s="194"/>
      <c r="Q67" s="194"/>
      <c r="R67" s="194"/>
      <c r="S67" s="194"/>
      <c r="T67" s="194"/>
      <c r="U67" s="194"/>
      <c r="V67" s="194"/>
      <c r="W67" s="194"/>
      <c r="X67" s="194"/>
      <c r="Y67" s="194"/>
      <c r="Z67" s="194"/>
      <c r="AA67" s="194"/>
      <c r="AB67" s="194"/>
      <c r="AC67" s="194"/>
      <c r="AD67" s="194"/>
      <c r="AE67" s="194"/>
      <c r="AF67" s="194"/>
      <c r="AG67" s="194"/>
      <c r="AH67" s="194"/>
      <c r="AI67" s="194"/>
      <c r="AJ67" s="194"/>
      <c r="AK67" s="194"/>
      <c r="AL67" s="194"/>
      <c r="AM67" s="194"/>
      <c r="AN67" s="194"/>
      <c r="AO67" s="194"/>
      <c r="AP67" s="194"/>
      <c r="AQ67" s="194"/>
      <c r="AR67" s="194"/>
      <c r="AS67" s="194"/>
      <c r="AT67" s="194"/>
      <c r="AU67" s="194"/>
      <c r="AV67" s="194"/>
      <c r="AW67" s="194"/>
      <c r="AX67" s="194"/>
      <c r="AY67" s="194"/>
      <c r="AZ67" s="194"/>
      <c r="BA67" s="194"/>
      <c r="BB67" s="194"/>
      <c r="BC67" s="194"/>
      <c r="BD67" s="194"/>
      <c r="BE67" s="194"/>
      <c r="BF67" s="194"/>
      <c r="BG67" s="194"/>
      <c r="BH67" s="194"/>
      <c r="BI67" s="194"/>
      <c r="BJ67" s="138"/>
      <c r="BK67" s="194"/>
      <c r="BL67" s="194"/>
      <c r="BM67" s="194"/>
      <c r="BN67" s="194"/>
      <c r="BO67" s="194"/>
      <c r="BP67" s="194"/>
      <c r="BQ67" s="194"/>
      <c r="BR67" s="194"/>
      <c r="BS67" s="194"/>
      <c r="BT67" s="194"/>
      <c r="BU67" s="194"/>
      <c r="BV67" s="194"/>
      <c r="BW67" s="194"/>
      <c r="BX67" s="194"/>
      <c r="BY67" s="194"/>
      <c r="BZ67" s="194"/>
      <c r="CA67" s="194"/>
      <c r="CB67" s="194"/>
      <c r="CC67" s="194"/>
      <c r="CD67" s="194"/>
      <c r="CE67" s="194"/>
      <c r="CF67" s="194"/>
    </row>
    <row r="68" spans="1:84" ht="11.25" customHeight="1" x14ac:dyDescent="0.25">
      <c r="A68" s="194"/>
      <c r="B68" s="194"/>
      <c r="C68" s="194"/>
      <c r="D68" s="194"/>
      <c r="E68" s="194"/>
      <c r="F68" s="194"/>
      <c r="G68" s="194"/>
      <c r="H68" s="194"/>
      <c r="I68" s="194"/>
      <c r="J68" s="194"/>
      <c r="K68" s="194"/>
      <c r="L68" s="194"/>
      <c r="M68" s="194"/>
      <c r="N68" s="194"/>
      <c r="O68" s="194"/>
      <c r="P68" s="194"/>
      <c r="Q68" s="194"/>
      <c r="R68" s="194"/>
      <c r="S68" s="194"/>
      <c r="T68" s="194"/>
      <c r="U68" s="194"/>
      <c r="V68" s="194"/>
      <c r="W68" s="194"/>
      <c r="X68" s="194"/>
      <c r="Y68" s="194"/>
      <c r="Z68" s="194"/>
      <c r="AA68" s="194"/>
      <c r="AB68" s="194"/>
      <c r="AC68" s="194"/>
      <c r="AD68" s="194"/>
      <c r="AE68" s="194"/>
      <c r="AF68" s="194"/>
      <c r="AG68" s="194"/>
      <c r="AH68" s="194"/>
      <c r="AI68" s="194"/>
      <c r="AJ68" s="194"/>
      <c r="AK68" s="194"/>
      <c r="AL68" s="194"/>
      <c r="AM68" s="194"/>
      <c r="AN68" s="194"/>
      <c r="AO68" s="194"/>
      <c r="AP68" s="194"/>
      <c r="AQ68" s="194"/>
      <c r="AR68" s="194"/>
      <c r="AS68" s="194"/>
      <c r="AT68" s="194"/>
      <c r="AU68" s="194"/>
      <c r="AV68" s="194"/>
      <c r="AW68" s="194"/>
      <c r="AX68" s="194"/>
      <c r="AY68" s="194"/>
      <c r="AZ68" s="194"/>
      <c r="BA68" s="194"/>
      <c r="BB68" s="194"/>
      <c r="BC68" s="194"/>
      <c r="BD68" s="194"/>
      <c r="BE68" s="194"/>
      <c r="BF68" s="194"/>
      <c r="BG68" s="194"/>
      <c r="BH68" s="194"/>
      <c r="BI68" s="194"/>
      <c r="BJ68" s="138"/>
      <c r="BK68" s="194"/>
      <c r="BL68" s="194"/>
      <c r="BM68" s="194"/>
      <c r="BN68" s="194"/>
      <c r="BO68" s="194"/>
      <c r="BP68" s="194"/>
      <c r="BQ68" s="194"/>
      <c r="BR68" s="194"/>
      <c r="BS68" s="194"/>
      <c r="BT68" s="194"/>
      <c r="BU68" s="194"/>
      <c r="BV68" s="194"/>
      <c r="BW68" s="194"/>
      <c r="BX68" s="194"/>
      <c r="BY68" s="194"/>
      <c r="BZ68" s="194"/>
      <c r="CA68" s="194"/>
      <c r="CB68" s="194"/>
      <c r="CC68" s="194"/>
      <c r="CD68" s="194"/>
      <c r="CE68" s="194"/>
      <c r="CF68" s="194"/>
    </row>
    <row r="69" spans="1:84" ht="11.25" customHeight="1" x14ac:dyDescent="0.25">
      <c r="A69" s="194"/>
      <c r="B69" s="194"/>
      <c r="C69" s="194"/>
      <c r="D69" s="194"/>
      <c r="E69" s="194"/>
      <c r="F69" s="194"/>
      <c r="G69" s="194"/>
      <c r="H69" s="194"/>
      <c r="I69" s="194"/>
      <c r="J69" s="194"/>
      <c r="K69" s="194"/>
      <c r="L69" s="194"/>
      <c r="M69" s="194"/>
      <c r="N69" s="194"/>
      <c r="O69" s="194"/>
      <c r="P69" s="194"/>
      <c r="Q69" s="194"/>
      <c r="R69" s="194"/>
      <c r="S69" s="194"/>
      <c r="T69" s="194"/>
      <c r="U69" s="194"/>
      <c r="V69" s="194"/>
      <c r="W69" s="194"/>
      <c r="X69" s="194"/>
      <c r="Y69" s="194"/>
      <c r="Z69" s="194"/>
      <c r="AA69" s="194"/>
      <c r="AB69" s="194"/>
      <c r="AC69" s="194"/>
      <c r="AD69" s="194"/>
      <c r="AE69" s="194"/>
      <c r="AF69" s="194"/>
      <c r="AG69" s="194"/>
      <c r="AH69" s="194"/>
      <c r="AI69" s="194"/>
      <c r="AJ69" s="194"/>
      <c r="AK69" s="194"/>
      <c r="AL69" s="194"/>
      <c r="AM69" s="194"/>
      <c r="AN69" s="194"/>
      <c r="AO69" s="194"/>
      <c r="AP69" s="194"/>
      <c r="AQ69" s="194"/>
      <c r="AR69" s="194"/>
      <c r="AS69" s="194"/>
      <c r="AT69" s="194"/>
      <c r="AU69" s="194"/>
      <c r="AV69" s="194"/>
      <c r="AW69" s="194"/>
      <c r="AX69" s="194"/>
      <c r="AY69" s="194"/>
      <c r="AZ69" s="194"/>
      <c r="BA69" s="194"/>
      <c r="BB69" s="194"/>
      <c r="BC69" s="194"/>
      <c r="BD69" s="194"/>
      <c r="BE69" s="194"/>
      <c r="BF69" s="194"/>
      <c r="BG69" s="194"/>
      <c r="BH69" s="194"/>
      <c r="BI69" s="194"/>
      <c r="BJ69" s="138"/>
      <c r="BK69" s="194"/>
      <c r="BL69" s="194"/>
      <c r="BM69" s="194"/>
      <c r="BN69" s="194"/>
      <c r="BO69" s="194"/>
      <c r="BP69" s="194"/>
      <c r="BQ69" s="194"/>
      <c r="BR69" s="194"/>
      <c r="BS69" s="194"/>
      <c r="BT69" s="194"/>
      <c r="BU69" s="194"/>
      <c r="BV69" s="194"/>
      <c r="BW69" s="194"/>
      <c r="BX69" s="194"/>
      <c r="BY69" s="194"/>
      <c r="BZ69" s="194"/>
      <c r="CA69" s="194"/>
      <c r="CB69" s="194"/>
      <c r="CC69" s="194"/>
      <c r="CD69" s="194"/>
      <c r="CE69" s="194"/>
      <c r="CF69" s="194"/>
    </row>
    <row r="70" spans="1:84" ht="11.25" customHeight="1" x14ac:dyDescent="0.25">
      <c r="A70" s="194"/>
      <c r="B70" s="194"/>
      <c r="C70" s="194"/>
      <c r="D70" s="194"/>
      <c r="E70" s="194"/>
      <c r="F70" s="194"/>
      <c r="G70" s="194"/>
      <c r="H70" s="194"/>
      <c r="I70" s="194"/>
      <c r="J70" s="194"/>
      <c r="K70" s="194"/>
      <c r="L70" s="194"/>
      <c r="M70" s="194"/>
      <c r="N70" s="194"/>
      <c r="O70" s="194"/>
      <c r="P70" s="194"/>
      <c r="Q70" s="194"/>
      <c r="R70" s="194"/>
      <c r="S70" s="194"/>
      <c r="T70" s="194"/>
      <c r="U70" s="194"/>
      <c r="V70" s="194"/>
      <c r="W70" s="194"/>
      <c r="X70" s="194"/>
      <c r="Y70" s="194"/>
      <c r="Z70" s="194"/>
      <c r="AA70" s="194"/>
      <c r="AB70" s="194"/>
      <c r="AC70" s="194"/>
      <c r="AD70" s="194"/>
      <c r="AE70" s="194"/>
      <c r="AF70" s="194"/>
      <c r="AG70" s="194"/>
      <c r="AH70" s="194"/>
      <c r="AI70" s="194"/>
      <c r="AJ70" s="194"/>
      <c r="AK70" s="194"/>
      <c r="AL70" s="194"/>
      <c r="AM70" s="194"/>
      <c r="AN70" s="194"/>
      <c r="AO70" s="194"/>
      <c r="AP70" s="194"/>
      <c r="AQ70" s="194"/>
      <c r="AR70" s="194"/>
      <c r="AS70" s="194"/>
      <c r="AT70" s="194"/>
      <c r="AU70" s="194"/>
      <c r="AV70" s="194"/>
      <c r="AW70" s="194"/>
      <c r="AX70" s="194"/>
      <c r="AY70" s="194"/>
      <c r="AZ70" s="194"/>
      <c r="BA70" s="194"/>
      <c r="BB70" s="194"/>
      <c r="BC70" s="194"/>
      <c r="BD70" s="194"/>
      <c r="BE70" s="194"/>
      <c r="BF70" s="194"/>
      <c r="BG70" s="194"/>
      <c r="BH70" s="194"/>
      <c r="BI70" s="194"/>
      <c r="BJ70" s="138"/>
      <c r="BK70" s="194"/>
      <c r="BL70" s="194"/>
      <c r="BM70" s="194"/>
      <c r="BN70" s="194"/>
      <c r="BO70" s="194"/>
      <c r="BP70" s="194"/>
      <c r="BQ70" s="194"/>
      <c r="BR70" s="194"/>
      <c r="BS70" s="194"/>
      <c r="BT70" s="194"/>
      <c r="BU70" s="194"/>
      <c r="BV70" s="194"/>
      <c r="BW70" s="194"/>
      <c r="BX70" s="194"/>
      <c r="BY70" s="194"/>
      <c r="BZ70" s="194"/>
      <c r="CA70" s="194"/>
      <c r="CB70" s="194"/>
      <c r="CC70" s="194"/>
      <c r="CD70" s="194"/>
      <c r="CE70" s="194"/>
      <c r="CF70" s="194"/>
    </row>
    <row r="71" spans="1:84" ht="11.25" customHeight="1" x14ac:dyDescent="0.25">
      <c r="A71" s="194"/>
      <c r="B71" s="194"/>
      <c r="C71" s="194"/>
      <c r="D71" s="194"/>
      <c r="E71" s="194"/>
      <c r="F71" s="194"/>
      <c r="G71" s="194"/>
      <c r="H71" s="194"/>
      <c r="I71" s="194"/>
      <c r="J71" s="194"/>
      <c r="K71" s="194"/>
      <c r="L71" s="194"/>
      <c r="M71" s="194"/>
      <c r="N71" s="194"/>
      <c r="O71" s="194"/>
      <c r="P71" s="194"/>
      <c r="Q71" s="194"/>
      <c r="R71" s="194"/>
      <c r="S71" s="194"/>
      <c r="T71" s="194"/>
      <c r="U71" s="194"/>
      <c r="V71" s="194"/>
      <c r="W71" s="194"/>
      <c r="X71" s="194"/>
      <c r="Y71" s="194"/>
      <c r="Z71" s="194"/>
      <c r="AA71" s="194"/>
      <c r="AB71" s="194"/>
      <c r="AC71" s="194"/>
      <c r="AD71" s="194"/>
      <c r="AE71" s="194"/>
      <c r="AF71" s="194"/>
      <c r="AG71" s="194"/>
      <c r="AH71" s="194"/>
      <c r="AI71" s="194"/>
      <c r="AJ71" s="194"/>
      <c r="AK71" s="194"/>
      <c r="AL71" s="194"/>
      <c r="AM71" s="194"/>
      <c r="AN71" s="194"/>
      <c r="AO71" s="194"/>
      <c r="AP71" s="194"/>
      <c r="AQ71" s="194"/>
      <c r="AR71" s="194"/>
      <c r="AS71" s="194"/>
      <c r="AT71" s="194"/>
      <c r="AU71" s="194"/>
      <c r="AV71" s="194"/>
      <c r="AW71" s="194"/>
      <c r="AX71" s="194"/>
      <c r="AY71" s="194"/>
      <c r="AZ71" s="194"/>
      <c r="BA71" s="194"/>
      <c r="BB71" s="194"/>
      <c r="BC71" s="194"/>
      <c r="BD71" s="194"/>
      <c r="BE71" s="194"/>
      <c r="BF71" s="194"/>
      <c r="BG71" s="194"/>
      <c r="BH71" s="194"/>
      <c r="BI71" s="194"/>
      <c r="BJ71" s="138"/>
      <c r="BK71" s="194"/>
      <c r="BL71" s="194"/>
      <c r="BM71" s="194"/>
      <c r="BN71" s="194"/>
      <c r="BO71" s="194"/>
      <c r="BP71" s="194"/>
      <c r="BQ71" s="194"/>
      <c r="BR71" s="194"/>
      <c r="BS71" s="194"/>
      <c r="BT71" s="194"/>
      <c r="BU71" s="194"/>
      <c r="BV71" s="194"/>
      <c r="BW71" s="194"/>
      <c r="BX71" s="194"/>
      <c r="BY71" s="194"/>
      <c r="BZ71" s="194"/>
      <c r="CA71" s="194"/>
      <c r="CB71" s="194"/>
      <c r="CC71" s="194"/>
      <c r="CD71" s="194"/>
      <c r="CE71" s="194"/>
      <c r="CF71" s="194"/>
    </row>
    <row r="72" spans="1:84" ht="11.25" customHeight="1" x14ac:dyDescent="0.25">
      <c r="A72" s="194"/>
      <c r="B72" s="194"/>
      <c r="C72" s="194"/>
      <c r="D72" s="194"/>
      <c r="E72" s="194"/>
      <c r="F72" s="194"/>
      <c r="G72" s="194"/>
      <c r="H72" s="194"/>
      <c r="I72" s="194"/>
      <c r="J72" s="194"/>
      <c r="K72" s="194"/>
      <c r="L72" s="194"/>
      <c r="M72" s="194"/>
      <c r="N72" s="194"/>
      <c r="O72" s="194"/>
      <c r="P72" s="194"/>
      <c r="Q72" s="194"/>
      <c r="R72" s="194"/>
      <c r="S72" s="194"/>
      <c r="T72" s="194"/>
      <c r="U72" s="194"/>
      <c r="V72" s="194"/>
      <c r="W72" s="194"/>
      <c r="X72" s="194"/>
      <c r="Y72" s="194"/>
      <c r="Z72" s="194"/>
      <c r="AA72" s="194"/>
      <c r="AB72" s="194"/>
      <c r="AC72" s="194"/>
      <c r="AD72" s="194"/>
      <c r="AE72" s="194"/>
      <c r="AF72" s="194"/>
      <c r="AG72" s="194"/>
      <c r="AH72" s="194"/>
      <c r="AI72" s="194"/>
      <c r="AJ72" s="194"/>
      <c r="AK72" s="194"/>
      <c r="AL72" s="194"/>
      <c r="AM72" s="194"/>
      <c r="AN72" s="194"/>
      <c r="AO72" s="194"/>
      <c r="AP72" s="194"/>
      <c r="AQ72" s="194"/>
      <c r="AR72" s="194"/>
      <c r="AS72" s="194"/>
      <c r="AT72" s="194"/>
      <c r="AU72" s="194"/>
      <c r="AV72" s="194"/>
      <c r="AW72" s="194"/>
      <c r="AX72" s="194"/>
      <c r="AY72" s="194"/>
      <c r="AZ72" s="194"/>
      <c r="BA72" s="194"/>
      <c r="BB72" s="194"/>
      <c r="BC72" s="194"/>
      <c r="BD72" s="194"/>
      <c r="BE72" s="194"/>
      <c r="BF72" s="194"/>
      <c r="BG72" s="194"/>
      <c r="BH72" s="194"/>
      <c r="BI72" s="194"/>
      <c r="BJ72" s="138"/>
      <c r="BK72" s="194"/>
      <c r="BL72" s="194"/>
      <c r="BM72" s="194"/>
      <c r="BN72" s="194"/>
      <c r="BO72" s="194"/>
      <c r="BP72" s="194"/>
      <c r="BQ72" s="194"/>
      <c r="BR72" s="194"/>
      <c r="BS72" s="194"/>
      <c r="BT72" s="194"/>
      <c r="BU72" s="194"/>
      <c r="BV72" s="194"/>
      <c r="BW72" s="194"/>
      <c r="BX72" s="194"/>
      <c r="BY72" s="194"/>
      <c r="BZ72" s="194"/>
      <c r="CA72" s="194"/>
      <c r="CB72" s="194"/>
      <c r="CC72" s="194"/>
      <c r="CD72" s="194"/>
      <c r="CE72" s="194"/>
      <c r="CF72" s="194"/>
    </row>
    <row r="73" spans="1:84" ht="11.25" customHeight="1" x14ac:dyDescent="0.25">
      <c r="A73" s="194"/>
      <c r="B73" s="194"/>
      <c r="C73" s="194"/>
      <c r="D73" s="194"/>
      <c r="E73" s="194"/>
      <c r="F73" s="194"/>
      <c r="G73" s="194"/>
      <c r="H73" s="194"/>
      <c r="I73" s="194"/>
      <c r="J73" s="194"/>
      <c r="K73" s="194"/>
      <c r="L73" s="194"/>
      <c r="M73" s="194"/>
      <c r="N73" s="194"/>
      <c r="O73" s="194"/>
      <c r="P73" s="194"/>
      <c r="Q73" s="194"/>
      <c r="R73" s="194"/>
      <c r="S73" s="194"/>
      <c r="T73" s="194"/>
      <c r="U73" s="194"/>
      <c r="V73" s="194"/>
      <c r="W73" s="194"/>
      <c r="X73" s="194"/>
      <c r="Y73" s="194"/>
      <c r="Z73" s="194"/>
      <c r="AA73" s="194"/>
      <c r="AB73" s="194"/>
      <c r="AC73" s="194"/>
      <c r="AD73" s="194"/>
      <c r="AE73" s="194"/>
      <c r="AF73" s="194"/>
      <c r="AG73" s="194"/>
      <c r="AH73" s="194"/>
      <c r="AI73" s="194"/>
      <c r="AJ73" s="194"/>
      <c r="AK73" s="194"/>
      <c r="AL73" s="194"/>
      <c r="AM73" s="194"/>
      <c r="AN73" s="194"/>
      <c r="AO73" s="194"/>
      <c r="AP73" s="194"/>
      <c r="AQ73" s="194"/>
      <c r="AR73" s="194"/>
      <c r="AS73" s="194"/>
      <c r="AT73" s="194"/>
      <c r="AU73" s="194"/>
      <c r="AV73" s="194"/>
      <c r="AW73" s="194"/>
      <c r="AX73" s="194"/>
      <c r="AY73" s="194"/>
      <c r="AZ73" s="194"/>
      <c r="BA73" s="194"/>
      <c r="BB73" s="194"/>
      <c r="BC73" s="194"/>
      <c r="BD73" s="194"/>
      <c r="BE73" s="194"/>
      <c r="BF73" s="194"/>
      <c r="BG73" s="194"/>
      <c r="BH73" s="194"/>
      <c r="BI73" s="194"/>
      <c r="BJ73" s="138"/>
      <c r="BK73" s="194"/>
      <c r="BL73" s="194"/>
      <c r="BM73" s="194"/>
      <c r="BN73" s="194"/>
      <c r="BO73" s="194"/>
      <c r="BP73" s="194"/>
      <c r="BQ73" s="194"/>
      <c r="BR73" s="194"/>
      <c r="BS73" s="194"/>
      <c r="BT73" s="194"/>
      <c r="BU73" s="194"/>
      <c r="BV73" s="194"/>
      <c r="BW73" s="194"/>
      <c r="BX73" s="194"/>
      <c r="BY73" s="194"/>
      <c r="BZ73" s="194"/>
      <c r="CA73" s="194"/>
      <c r="CB73" s="194"/>
      <c r="CC73" s="194"/>
      <c r="CD73" s="194"/>
      <c r="CE73" s="194"/>
      <c r="CF73" s="194"/>
    </row>
    <row r="74" spans="1:84" ht="11.25" customHeight="1" x14ac:dyDescent="0.25">
      <c r="A74" s="194"/>
      <c r="B74" s="194"/>
      <c r="C74" s="194"/>
      <c r="D74" s="194"/>
      <c r="E74" s="194"/>
      <c r="F74" s="194"/>
      <c r="G74" s="194"/>
      <c r="H74" s="194"/>
      <c r="I74" s="194"/>
      <c r="J74" s="194"/>
      <c r="K74" s="194"/>
      <c r="L74" s="194"/>
      <c r="M74" s="194"/>
      <c r="N74" s="194"/>
      <c r="O74" s="194"/>
      <c r="P74" s="194"/>
      <c r="Q74" s="194"/>
      <c r="R74" s="194"/>
      <c r="S74" s="194"/>
      <c r="T74" s="194"/>
      <c r="U74" s="194"/>
      <c r="V74" s="194"/>
      <c r="W74" s="194"/>
      <c r="X74" s="194"/>
      <c r="Y74" s="194"/>
      <c r="Z74" s="194"/>
      <c r="AA74" s="194"/>
      <c r="AB74" s="194"/>
      <c r="AC74" s="194"/>
      <c r="AD74" s="194"/>
      <c r="AE74" s="194"/>
      <c r="AF74" s="194"/>
      <c r="AG74" s="194"/>
      <c r="AH74" s="194"/>
      <c r="AI74" s="194"/>
      <c r="AJ74" s="194"/>
      <c r="AK74" s="194"/>
      <c r="AL74" s="194"/>
      <c r="AM74" s="194"/>
      <c r="AN74" s="194"/>
      <c r="AO74" s="194"/>
      <c r="AP74" s="194"/>
      <c r="AQ74" s="194"/>
      <c r="AR74" s="194"/>
      <c r="AS74" s="194"/>
      <c r="AT74" s="194"/>
      <c r="AU74" s="194"/>
      <c r="AV74" s="194"/>
      <c r="AW74" s="194"/>
      <c r="AX74" s="194"/>
      <c r="AY74" s="194"/>
      <c r="AZ74" s="194"/>
      <c r="BA74" s="194"/>
      <c r="BB74" s="194"/>
      <c r="BC74" s="194"/>
      <c r="BD74" s="194"/>
      <c r="BE74" s="194"/>
      <c r="BF74" s="194"/>
      <c r="BG74" s="194"/>
      <c r="BH74" s="194"/>
      <c r="BI74" s="194"/>
      <c r="BJ74" s="138"/>
      <c r="BK74" s="194"/>
      <c r="BL74" s="194"/>
      <c r="BM74" s="194"/>
      <c r="BN74" s="194"/>
      <c r="BO74" s="194"/>
      <c r="BP74" s="194"/>
      <c r="BQ74" s="194"/>
      <c r="BR74" s="194"/>
      <c r="BS74" s="194"/>
      <c r="BT74" s="194"/>
      <c r="BU74" s="194"/>
      <c r="BV74" s="194"/>
      <c r="BW74" s="194"/>
      <c r="BX74" s="194"/>
      <c r="BY74" s="194"/>
      <c r="BZ74" s="194"/>
      <c r="CA74" s="194"/>
      <c r="CB74" s="194"/>
      <c r="CC74" s="194"/>
      <c r="CD74" s="194"/>
      <c r="CE74" s="194"/>
      <c r="CF74" s="194"/>
    </row>
    <row r="75" spans="1:84" ht="11.25" customHeight="1" x14ac:dyDescent="0.25">
      <c r="A75" s="194"/>
      <c r="B75" s="194"/>
      <c r="C75" s="194"/>
      <c r="D75" s="194"/>
      <c r="E75" s="194"/>
      <c r="F75" s="194"/>
      <c r="G75" s="194"/>
      <c r="H75" s="194"/>
      <c r="I75" s="194"/>
      <c r="J75" s="194"/>
      <c r="K75" s="194"/>
      <c r="L75" s="194"/>
      <c r="M75" s="194"/>
      <c r="N75" s="194"/>
      <c r="O75" s="194"/>
      <c r="P75" s="194"/>
      <c r="Q75" s="194"/>
      <c r="R75" s="194"/>
      <c r="S75" s="194"/>
      <c r="T75" s="194"/>
      <c r="U75" s="194"/>
      <c r="V75" s="194"/>
      <c r="W75" s="194"/>
      <c r="X75" s="194"/>
      <c r="Y75" s="194"/>
      <c r="Z75" s="194"/>
      <c r="AA75" s="194"/>
      <c r="AB75" s="194"/>
      <c r="AC75" s="194"/>
      <c r="AD75" s="194"/>
      <c r="AE75" s="194"/>
      <c r="AF75" s="194"/>
      <c r="AG75" s="194"/>
      <c r="AH75" s="194"/>
      <c r="AI75" s="194"/>
      <c r="AJ75" s="194"/>
      <c r="AK75" s="194"/>
      <c r="AL75" s="194"/>
      <c r="AM75" s="194"/>
      <c r="AN75" s="194"/>
      <c r="AO75" s="194"/>
      <c r="AP75" s="194"/>
      <c r="AQ75" s="194"/>
      <c r="AR75" s="194"/>
      <c r="AS75" s="194"/>
      <c r="AT75" s="194"/>
      <c r="AU75" s="194"/>
      <c r="AV75" s="194"/>
      <c r="AW75" s="194"/>
      <c r="AX75" s="194"/>
      <c r="AY75" s="194"/>
      <c r="AZ75" s="194"/>
      <c r="BA75" s="194"/>
      <c r="BB75" s="194"/>
      <c r="BC75" s="194"/>
      <c r="BD75" s="194"/>
      <c r="BE75" s="194"/>
      <c r="BF75" s="194"/>
      <c r="BG75" s="194"/>
      <c r="BH75" s="194"/>
      <c r="BI75" s="194"/>
      <c r="BJ75" s="138"/>
      <c r="BK75" s="194"/>
      <c r="BL75" s="194"/>
      <c r="BM75" s="194"/>
      <c r="BN75" s="194"/>
      <c r="BO75" s="194"/>
      <c r="BP75" s="194"/>
      <c r="BQ75" s="194"/>
      <c r="BR75" s="194"/>
      <c r="BS75" s="194"/>
      <c r="BT75" s="194"/>
      <c r="BU75" s="194"/>
      <c r="BV75" s="194"/>
      <c r="BW75" s="194"/>
      <c r="BX75" s="194"/>
      <c r="BY75" s="194"/>
      <c r="BZ75" s="194"/>
      <c r="CA75" s="194"/>
      <c r="CB75" s="194"/>
      <c r="CC75" s="194"/>
      <c r="CD75" s="194"/>
      <c r="CE75" s="194"/>
      <c r="CF75" s="194"/>
    </row>
    <row r="76" spans="1:84" ht="11.25" customHeight="1" x14ac:dyDescent="0.25">
      <c r="A76" s="194"/>
      <c r="B76" s="194"/>
      <c r="C76" s="194"/>
      <c r="D76" s="194"/>
      <c r="E76" s="194"/>
      <c r="F76" s="194"/>
      <c r="G76" s="194"/>
      <c r="H76" s="194"/>
      <c r="I76" s="194"/>
      <c r="J76" s="194"/>
      <c r="K76" s="194"/>
      <c r="L76" s="194"/>
      <c r="M76" s="194"/>
      <c r="N76" s="194"/>
      <c r="O76" s="194"/>
      <c r="P76" s="194"/>
      <c r="Q76" s="194"/>
      <c r="R76" s="194"/>
      <c r="S76" s="194"/>
      <c r="T76" s="194"/>
      <c r="U76" s="194"/>
      <c r="V76" s="194"/>
      <c r="W76" s="194"/>
      <c r="X76" s="194"/>
      <c r="Y76" s="194"/>
      <c r="Z76" s="194"/>
      <c r="AA76" s="194"/>
      <c r="AB76" s="194"/>
      <c r="AC76" s="194"/>
      <c r="AD76" s="194"/>
      <c r="AE76" s="194"/>
      <c r="AF76" s="194"/>
      <c r="AG76" s="194"/>
      <c r="AH76" s="194"/>
      <c r="AI76" s="194"/>
      <c r="AJ76" s="194"/>
      <c r="AK76" s="194"/>
      <c r="AL76" s="194"/>
      <c r="AM76" s="194"/>
      <c r="AN76" s="194"/>
      <c r="AO76" s="194"/>
      <c r="AP76" s="194"/>
      <c r="AQ76" s="194"/>
      <c r="AR76" s="194"/>
      <c r="AS76" s="194"/>
      <c r="AT76" s="194"/>
      <c r="AU76" s="194"/>
      <c r="AV76" s="194"/>
      <c r="AW76" s="194"/>
      <c r="AX76" s="194"/>
      <c r="AY76" s="194"/>
      <c r="AZ76" s="194"/>
      <c r="BA76" s="194"/>
      <c r="BB76" s="194"/>
      <c r="BC76" s="194"/>
      <c r="BD76" s="194"/>
      <c r="BE76" s="194"/>
      <c r="BF76" s="194"/>
      <c r="BG76" s="194"/>
      <c r="BH76" s="194"/>
      <c r="BI76" s="194"/>
      <c r="BJ76" s="138"/>
      <c r="BK76" s="194"/>
      <c r="BL76" s="194"/>
      <c r="BM76" s="194"/>
      <c r="BN76" s="194"/>
      <c r="BO76" s="194"/>
      <c r="BP76" s="194"/>
      <c r="BQ76" s="194"/>
      <c r="BR76" s="194"/>
      <c r="BS76" s="194"/>
      <c r="BT76" s="194"/>
      <c r="BU76" s="194"/>
      <c r="BV76" s="194"/>
      <c r="BW76" s="194"/>
      <c r="BX76" s="194"/>
      <c r="BY76" s="194"/>
      <c r="BZ76" s="194"/>
      <c r="CA76" s="194"/>
      <c r="CB76" s="194"/>
      <c r="CC76" s="194"/>
      <c r="CD76" s="194"/>
      <c r="CE76" s="194"/>
      <c r="CF76" s="194"/>
    </row>
    <row r="77" spans="1:84" ht="11.25" customHeight="1" x14ac:dyDescent="0.25">
      <c r="A77" s="194"/>
      <c r="B77" s="194"/>
      <c r="C77" s="194"/>
      <c r="D77" s="194"/>
      <c r="E77" s="194"/>
      <c r="F77" s="194"/>
      <c r="G77" s="194"/>
      <c r="H77" s="194"/>
      <c r="I77" s="194"/>
      <c r="J77" s="194"/>
      <c r="K77" s="194"/>
      <c r="L77" s="194"/>
      <c r="M77" s="194"/>
      <c r="N77" s="194"/>
      <c r="O77" s="194"/>
      <c r="P77" s="194"/>
      <c r="Q77" s="194"/>
      <c r="R77" s="194"/>
      <c r="S77" s="194"/>
      <c r="T77" s="194"/>
      <c r="U77" s="194"/>
      <c r="V77" s="194"/>
      <c r="W77" s="194"/>
      <c r="X77" s="194"/>
      <c r="Y77" s="194"/>
      <c r="Z77" s="194"/>
      <c r="AA77" s="194"/>
      <c r="AB77" s="194"/>
      <c r="AC77" s="194"/>
      <c r="AD77" s="194"/>
      <c r="AE77" s="194"/>
      <c r="AF77" s="194"/>
      <c r="AG77" s="194"/>
      <c r="AH77" s="194"/>
      <c r="AI77" s="194"/>
      <c r="AJ77" s="194"/>
      <c r="AK77" s="194"/>
      <c r="AL77" s="194"/>
      <c r="AM77" s="194"/>
      <c r="AN77" s="194"/>
      <c r="AO77" s="194"/>
      <c r="AP77" s="194"/>
      <c r="AQ77" s="194"/>
      <c r="AR77" s="194"/>
      <c r="AS77" s="194"/>
      <c r="AT77" s="194"/>
      <c r="AU77" s="194"/>
      <c r="AV77" s="194"/>
      <c r="AW77" s="194"/>
      <c r="AX77" s="194"/>
      <c r="AY77" s="194"/>
      <c r="AZ77" s="194"/>
      <c r="BA77" s="194"/>
      <c r="BB77" s="194"/>
      <c r="BC77" s="194"/>
      <c r="BD77" s="194"/>
      <c r="BE77" s="194"/>
      <c r="BF77" s="194"/>
      <c r="BG77" s="194"/>
      <c r="BH77" s="194"/>
      <c r="BI77" s="194"/>
      <c r="BJ77" s="138"/>
      <c r="BK77" s="194"/>
      <c r="BL77" s="194"/>
      <c r="BM77" s="194"/>
      <c r="BN77" s="194"/>
      <c r="BO77" s="194"/>
      <c r="BP77" s="194"/>
      <c r="BQ77" s="194"/>
      <c r="BR77" s="194"/>
      <c r="BS77" s="194"/>
      <c r="BT77" s="194"/>
      <c r="BU77" s="194"/>
      <c r="BV77" s="194"/>
      <c r="BW77" s="194"/>
      <c r="BX77" s="194"/>
      <c r="BY77" s="194"/>
      <c r="BZ77" s="194"/>
      <c r="CA77" s="194"/>
      <c r="CB77" s="194"/>
      <c r="CC77" s="194"/>
      <c r="CD77" s="194"/>
      <c r="CE77" s="194"/>
      <c r="CF77" s="194"/>
    </row>
    <row r="78" spans="1:84" x14ac:dyDescent="0.25">
      <c r="AZ78" s="194"/>
      <c r="BA78" s="194"/>
      <c r="BB78" s="194"/>
      <c r="BC78" s="194"/>
      <c r="BD78" s="194"/>
      <c r="BE78" s="194"/>
      <c r="BF78" s="194"/>
      <c r="BG78" s="194"/>
      <c r="BH78" s="194"/>
      <c r="BI78" s="194"/>
      <c r="BJ78" s="138"/>
      <c r="BK78" s="194"/>
    </row>
    <row r="79" spans="1:84" x14ac:dyDescent="0.25">
      <c r="AZ79" s="194"/>
      <c r="BA79" s="194"/>
      <c r="BB79" s="194"/>
      <c r="BC79" s="194"/>
      <c r="BD79" s="194"/>
      <c r="BE79" s="194"/>
      <c r="BF79" s="194"/>
      <c r="BG79" s="194"/>
      <c r="BH79" s="194"/>
      <c r="BI79" s="194"/>
      <c r="BJ79" s="138"/>
      <c r="BK79" s="194"/>
    </row>
    <row r="80" spans="1:84" x14ac:dyDescent="0.25">
      <c r="AZ80" s="194"/>
      <c r="BA80" s="194"/>
      <c r="BB80" s="194"/>
      <c r="BC80" s="194"/>
      <c r="BD80" s="194"/>
      <c r="BE80" s="194"/>
      <c r="BF80" s="194"/>
      <c r="BG80" s="194"/>
      <c r="BH80" s="194"/>
      <c r="BI80" s="194"/>
      <c r="BJ80" s="138"/>
      <c r="BK80" s="194"/>
    </row>
    <row r="81" spans="52:63" x14ac:dyDescent="0.25">
      <c r="AZ81" s="194"/>
      <c r="BA81" s="194"/>
      <c r="BB81" s="194"/>
      <c r="BC81" s="194"/>
      <c r="BD81" s="194"/>
      <c r="BE81" s="194"/>
      <c r="BF81" s="194"/>
      <c r="BG81" s="194"/>
      <c r="BH81" s="194"/>
      <c r="BI81" s="194"/>
      <c r="BJ81" s="138"/>
      <c r="BK81" s="194"/>
    </row>
    <row r="82" spans="52:63" x14ac:dyDescent="0.25">
      <c r="AZ82" s="194"/>
      <c r="BA82" s="194"/>
      <c r="BB82" s="194"/>
      <c r="BC82" s="194"/>
      <c r="BD82" s="194"/>
      <c r="BE82" s="194"/>
      <c r="BF82" s="194"/>
      <c r="BG82" s="194"/>
      <c r="BH82" s="194"/>
      <c r="BI82" s="194"/>
      <c r="BJ82" s="138"/>
      <c r="BK82" s="194"/>
    </row>
    <row r="83" spans="52:63" x14ac:dyDescent="0.25">
      <c r="AZ83" s="194"/>
      <c r="BA83" s="194"/>
      <c r="BB83" s="194"/>
      <c r="BC83" s="194"/>
      <c r="BD83" s="194"/>
      <c r="BE83" s="194"/>
      <c r="BF83" s="194"/>
      <c r="BG83" s="194"/>
      <c r="BH83" s="194"/>
      <c r="BI83" s="194"/>
      <c r="BJ83" s="138"/>
      <c r="BK83" s="194"/>
    </row>
    <row r="84" spans="52:63" x14ac:dyDescent="0.25">
      <c r="AZ84" s="194"/>
      <c r="BA84" s="194"/>
      <c r="BB84" s="194"/>
      <c r="BC84" s="194"/>
      <c r="BD84" s="194"/>
      <c r="BE84" s="194"/>
      <c r="BF84" s="194"/>
      <c r="BG84" s="194"/>
      <c r="BH84" s="194"/>
      <c r="BI84" s="194"/>
      <c r="BJ84" s="138"/>
      <c r="BK84" s="194"/>
    </row>
    <row r="85" spans="52:63" x14ac:dyDescent="0.25">
      <c r="AZ85" s="194"/>
      <c r="BA85" s="194"/>
      <c r="BB85" s="194"/>
      <c r="BC85" s="194"/>
      <c r="BD85" s="194"/>
      <c r="BE85" s="194"/>
      <c r="BF85" s="194"/>
      <c r="BG85" s="194"/>
      <c r="BH85" s="194"/>
      <c r="BI85" s="194"/>
      <c r="BJ85" s="138"/>
      <c r="BK85" s="194"/>
    </row>
    <row r="86" spans="52:63" x14ac:dyDescent="0.25">
      <c r="AZ86" s="194"/>
      <c r="BA86" s="194"/>
      <c r="BB86" s="194"/>
      <c r="BC86" s="194"/>
      <c r="BD86" s="194"/>
      <c r="BE86" s="194"/>
      <c r="BF86" s="194"/>
      <c r="BG86" s="194"/>
      <c r="BH86" s="194"/>
      <c r="BI86" s="194"/>
      <c r="BJ86" s="138"/>
      <c r="BK86" s="194"/>
    </row>
    <row r="87" spans="52:63" x14ac:dyDescent="0.25">
      <c r="AZ87" s="194"/>
      <c r="BA87" s="194"/>
      <c r="BB87" s="194"/>
      <c r="BC87" s="194"/>
      <c r="BD87" s="194"/>
      <c r="BE87" s="194"/>
      <c r="BF87" s="194"/>
      <c r="BG87" s="194"/>
      <c r="BH87" s="194"/>
      <c r="BI87" s="194"/>
      <c r="BJ87" s="138"/>
      <c r="BK87" s="194"/>
    </row>
    <row r="88" spans="52:63" x14ac:dyDescent="0.25">
      <c r="AZ88" s="194"/>
      <c r="BA88" s="194"/>
      <c r="BB88" s="194"/>
      <c r="BC88" s="194"/>
      <c r="BD88" s="194"/>
      <c r="BE88" s="194"/>
      <c r="BF88" s="194"/>
      <c r="BG88" s="194"/>
      <c r="BH88" s="194"/>
      <c r="BI88" s="194"/>
      <c r="BJ88" s="138"/>
      <c r="BK88" s="194"/>
    </row>
    <row r="89" spans="52:63" x14ac:dyDescent="0.25">
      <c r="AZ89" s="194"/>
      <c r="BA89" s="194"/>
      <c r="BB89" s="194"/>
      <c r="BC89" s="194"/>
      <c r="BD89" s="194"/>
      <c r="BE89" s="194"/>
      <c r="BF89" s="194"/>
      <c r="BG89" s="194"/>
      <c r="BH89" s="194"/>
      <c r="BI89" s="194"/>
      <c r="BK89" s="194"/>
    </row>
    <row r="90" spans="52:63" x14ac:dyDescent="0.25">
      <c r="AZ90" s="194"/>
      <c r="BA90" s="194"/>
      <c r="BB90" s="194"/>
      <c r="BC90" s="194"/>
      <c r="BD90" s="194"/>
      <c r="BE90" s="194"/>
      <c r="BF90" s="194"/>
      <c r="BG90" s="194"/>
      <c r="BH90" s="194"/>
      <c r="BI90" s="194"/>
      <c r="BK90" s="194"/>
    </row>
    <row r="91" spans="52:63" x14ac:dyDescent="0.25">
      <c r="AZ91" s="194"/>
      <c r="BA91" s="194"/>
      <c r="BB91" s="194"/>
      <c r="BC91" s="194"/>
      <c r="BD91" s="194"/>
      <c r="BE91" s="194"/>
      <c r="BF91" s="194"/>
      <c r="BG91" s="194"/>
      <c r="BH91" s="194"/>
      <c r="BI91" s="194"/>
      <c r="BJ91" s="194"/>
      <c r="BK91" s="194"/>
    </row>
    <row r="92" spans="52:63" x14ac:dyDescent="0.25">
      <c r="AZ92" s="194"/>
      <c r="BA92" s="194"/>
      <c r="BB92" s="194"/>
      <c r="BC92" s="194"/>
      <c r="BD92" s="194"/>
      <c r="BE92" s="194"/>
      <c r="BF92" s="194"/>
      <c r="BG92" s="194"/>
      <c r="BH92" s="194"/>
      <c r="BI92" s="194"/>
      <c r="BJ92" s="194"/>
      <c r="BK92" s="194"/>
    </row>
    <row r="93" spans="52:63" x14ac:dyDescent="0.25">
      <c r="AZ93" s="194"/>
      <c r="BA93" s="194"/>
      <c r="BB93" s="194"/>
      <c r="BC93" s="194"/>
      <c r="BD93" s="194"/>
      <c r="BE93" s="194"/>
      <c r="BF93" s="194"/>
      <c r="BG93" s="194"/>
      <c r="BH93" s="194"/>
      <c r="BI93" s="194"/>
      <c r="BJ93" s="194"/>
      <c r="BK93" s="194"/>
    </row>
    <row r="94" spans="52:63" x14ac:dyDescent="0.25">
      <c r="AZ94" s="194"/>
      <c r="BA94" s="194"/>
      <c r="BB94" s="194"/>
      <c r="BC94" s="194"/>
      <c r="BD94" s="194"/>
      <c r="BE94" s="194"/>
      <c r="BF94" s="194"/>
      <c r="BG94" s="194"/>
      <c r="BH94" s="194"/>
      <c r="BI94" s="194"/>
      <c r="BJ94" s="194"/>
      <c r="BK94" s="194"/>
    </row>
    <row r="95" spans="52:63" x14ac:dyDescent="0.25">
      <c r="AZ95" s="194"/>
      <c r="BA95" s="194"/>
      <c r="BB95" s="194"/>
      <c r="BC95" s="194"/>
      <c r="BD95" s="194"/>
      <c r="BE95" s="194"/>
      <c r="BF95" s="194"/>
      <c r="BG95" s="194"/>
      <c r="BH95" s="194"/>
      <c r="BI95" s="194"/>
      <c r="BJ95" s="194"/>
      <c r="BK95" s="194"/>
    </row>
    <row r="96" spans="52:63" x14ac:dyDescent="0.25">
      <c r="AZ96" s="194"/>
      <c r="BA96" s="194"/>
      <c r="BB96" s="194"/>
      <c r="BC96" s="194"/>
      <c r="BD96" s="194"/>
      <c r="BE96" s="194"/>
      <c r="BF96" s="194"/>
      <c r="BG96" s="194"/>
      <c r="BH96" s="194"/>
      <c r="BI96" s="194"/>
      <c r="BJ96" s="194"/>
      <c r="BK96" s="194"/>
    </row>
  </sheetData>
  <mergeCells count="100">
    <mergeCell ref="C1:S1"/>
    <mergeCell ref="W1:AI1"/>
    <mergeCell ref="AJ1:AU1"/>
    <mergeCell ref="AW2:BI2"/>
    <mergeCell ref="C3:C4"/>
    <mergeCell ref="D3:D4"/>
    <mergeCell ref="E3:E4"/>
    <mergeCell ref="F3:F4"/>
    <mergeCell ref="G3:G4"/>
    <mergeCell ref="H3:H4"/>
    <mergeCell ref="W3:W4"/>
    <mergeCell ref="I3:I4"/>
    <mergeCell ref="J3:J4"/>
    <mergeCell ref="K3:K4"/>
    <mergeCell ref="L3:L4"/>
    <mergeCell ref="M3:M4"/>
    <mergeCell ref="N3:N4"/>
    <mergeCell ref="O3:O4"/>
    <mergeCell ref="P3:P4"/>
    <mergeCell ref="Q3:Q4"/>
    <mergeCell ref="R3:R4"/>
    <mergeCell ref="S3:S4"/>
    <mergeCell ref="AF3:AF4"/>
    <mergeCell ref="AG3:AG4"/>
    <mergeCell ref="AH3:AH4"/>
    <mergeCell ref="AI3:AI4"/>
    <mergeCell ref="X3:X4"/>
    <mergeCell ref="Y3:Y4"/>
    <mergeCell ref="Z3:Z4"/>
    <mergeCell ref="AA3:AA4"/>
    <mergeCell ref="AB3:AB4"/>
    <mergeCell ref="AC3:AC4"/>
    <mergeCell ref="A50:B50"/>
    <mergeCell ref="BY3:BY4"/>
    <mergeCell ref="BZ3:BZ4"/>
    <mergeCell ref="CA3:CA4"/>
    <mergeCell ref="CB3:CB4"/>
    <mergeCell ref="AW3:BB3"/>
    <mergeCell ref="BG3:BJ3"/>
    <mergeCell ref="BK3:BK4"/>
    <mergeCell ref="BV3:BV4"/>
    <mergeCell ref="BW3:BW4"/>
    <mergeCell ref="BX3:BX4"/>
    <mergeCell ref="AP3:AP4"/>
    <mergeCell ref="AQ3:AQ4"/>
    <mergeCell ref="AR3:AR4"/>
    <mergeCell ref="AS3:AS4"/>
    <mergeCell ref="AT3:AT4"/>
    <mergeCell ref="CE3:CE4"/>
    <mergeCell ref="CF3:CF4"/>
    <mergeCell ref="AZ4:BA4"/>
    <mergeCell ref="A5:B5"/>
    <mergeCell ref="U5:V5"/>
    <mergeCell ref="CC3:CC4"/>
    <mergeCell ref="CD3:CD4"/>
    <mergeCell ref="AU3:AU4"/>
    <mergeCell ref="AJ3:AJ4"/>
    <mergeCell ref="AK3:AK4"/>
    <mergeCell ref="AL3:AL4"/>
    <mergeCell ref="AM3:AM4"/>
    <mergeCell ref="AN3:AN4"/>
    <mergeCell ref="AO3:AO4"/>
    <mergeCell ref="AD3:AD4"/>
    <mergeCell ref="AE3:AE4"/>
    <mergeCell ref="A51:B51"/>
    <mergeCell ref="U51:V51"/>
    <mergeCell ref="BT51:BU51"/>
    <mergeCell ref="A52:B52"/>
    <mergeCell ref="U52:V52"/>
    <mergeCell ref="BT52:BU52"/>
    <mergeCell ref="A53:B53"/>
    <mergeCell ref="U53:V53"/>
    <mergeCell ref="BT53:BU53"/>
    <mergeCell ref="A54:B54"/>
    <mergeCell ref="U54:V54"/>
    <mergeCell ref="BT54:BU54"/>
    <mergeCell ref="A55:B55"/>
    <mergeCell ref="U55:V55"/>
    <mergeCell ref="BT55:BU55"/>
    <mergeCell ref="A56:B56"/>
    <mergeCell ref="U56:V56"/>
    <mergeCell ref="BT56:BU56"/>
    <mergeCell ref="A59:B59"/>
    <mergeCell ref="U59:V59"/>
    <mergeCell ref="BT59:BU59"/>
    <mergeCell ref="A57:B57"/>
    <mergeCell ref="U57:V57"/>
    <mergeCell ref="BT57:BU57"/>
    <mergeCell ref="A58:B58"/>
    <mergeCell ref="U58:V58"/>
    <mergeCell ref="BT58:BU58"/>
    <mergeCell ref="BC3:BC4"/>
    <mergeCell ref="BM1:BR1"/>
    <mergeCell ref="BM3:BM4"/>
    <mergeCell ref="BN3:BN4"/>
    <mergeCell ref="BO3:BO4"/>
    <mergeCell ref="BP3:BP4"/>
    <mergeCell ref="BQ3:BQ4"/>
    <mergeCell ref="BR3:BR4"/>
    <mergeCell ref="BD3:BF3"/>
  </mergeCells>
  <conditionalFormatting sqref="CG50 CG60:CG1048576 CF5 CF1 CF23:XFD24 CF60:CF77 CF32:XFD33 CF41:XFD42 AZ1:BI1 AW2 BJ2 BL1:BL13 BL60:BS77 BL41:BS42 BK50:BL50 BK14:BL15 BS14:BV15 BL16:BL40 BS16:BS40 BS6:BS13 BS1:BU5 BL43:BL49 BS43:BS49 BS50:BU50 BL51:BL59 BS51:BS59">
    <cfRule type="cellIs" dxfId="31107" priority="1185" operator="equal">
      <formula>" "</formula>
    </cfRule>
  </conditionalFormatting>
  <conditionalFormatting sqref="A14:A15">
    <cfRule type="cellIs" dxfId="31106" priority="1004" operator="equal">
      <formula>" "</formula>
    </cfRule>
  </conditionalFormatting>
  <conditionalFormatting sqref="BV5:CB5 CD5 A1 AV16:AV24 BK60:BK96 CG31 CG40 CG49:CG50 AV51:AY76 CH51:XFD51 CF51:CG59 BX14:BY15 B15:P15 BX23:CD24 U6:X6 BX32:CD33 BX41:CD42 CF41:XFD42 CF32:XFD33 CF23:XFD24 CF5 CF1 CF60:CF77 W23:Y24 CG60:CG1048576 AV1:AY1 AC23:AU24 AC60:AU77 AC14:AU15 Z6:AU6 W41:AV42 W32:AV33 T1:V1 A4:B4 BL60:BS77 BL41:BS42 BK14:BL15 BK50:BL59 BK1:BL1 BL4:BL13 BS6:BS13 BS4:BU5 BS1:BU1 BS14:BV15 BL16:BL40 BS16:BS40 BL43:BL49 BS43:BS49 BS51:BS59 BS50:BU50">
    <cfRule type="cellIs" dxfId="31105" priority="1186" operator="equal">
      <formula>$AZ1</formula>
    </cfRule>
  </conditionalFormatting>
  <conditionalFormatting sqref="B14:C14">
    <cfRule type="cellIs" dxfId="31104" priority="1008" operator="equal">
      <formula>$AZ14</formula>
    </cfRule>
  </conditionalFormatting>
  <conditionalFormatting sqref="BV5:CB5 CD5 A1 AV16:AV24 BK60:BK96 CG31 CG40 CG49:CG50 AV51:AY76 CH51:XFD51 CF51:CG59 BX14:BY15 BX23:CD24 U6:X6 B15:P15 BX32:CD33 BX41:CD42 CF41:XFD42 CF32:XFD33 CF23:XFD24 CF5 CF1 CF60:CF77 W23:Y24 CG60:CG1048576 AV1:AY1 AC23:AU24 AC60:AU77 AC14:AU15 Z6:AU6 W41:AV42 W32:AV33 T1:V1 A4:B4 BL60:BS77 BL41:BS42 BK14:BL15 BK50:BL59 BK1:BL1 BL4:BL13 BS6:BS13 BS4:BU5 BS1:BU1 BS14:BV15 BL16:BL40 BS16:BS40 BL43:BL49 BS43:BS49 BS51:BS59 BS50:BU50">
    <cfRule type="cellIs" dxfId="31103" priority="1187" operator="greaterThan">
      <formula>$AZ1</formula>
    </cfRule>
  </conditionalFormatting>
  <conditionalFormatting sqref="BK5">
    <cfRule type="cellIs" dxfId="31102" priority="1184" operator="greaterThan">
      <formula>$AZ5</formula>
    </cfRule>
  </conditionalFormatting>
  <conditionalFormatting sqref="BV6:CD6">
    <cfRule type="cellIs" dxfId="31101" priority="1170" operator="greaterThan">
      <formula>$AZ6</formula>
    </cfRule>
  </conditionalFormatting>
  <conditionalFormatting sqref="BK5 BV5:CB5 CD5">
    <cfRule type="cellIs" dxfId="31100" priority="1182" operator="equal">
      <formula>" "</formula>
    </cfRule>
  </conditionalFormatting>
  <conditionalFormatting sqref="BK5">
    <cfRule type="cellIs" dxfId="31099" priority="1183" operator="equal">
      <formula>$AZ5</formula>
    </cfRule>
  </conditionalFormatting>
  <conditionalFormatting sqref="BU6">
    <cfRule type="cellIs" dxfId="31098" priority="1179" operator="equal">
      <formula>" "</formula>
    </cfRule>
  </conditionalFormatting>
  <conditionalFormatting sqref="BU6">
    <cfRule type="cellIs" dxfId="31097" priority="1180" operator="equal">
      <formula>$AZ6</formula>
    </cfRule>
  </conditionalFormatting>
  <conditionalFormatting sqref="BU6">
    <cfRule type="cellIs" dxfId="31096" priority="1181" operator="greaterThan">
      <formula>$AZ6</formula>
    </cfRule>
  </conditionalFormatting>
  <conditionalFormatting sqref="AV1:AY1 BK1:BK2 AV2">
    <cfRule type="cellIs" dxfId="31095" priority="1178" operator="equal">
      <formula>" "</formula>
    </cfRule>
  </conditionalFormatting>
  <conditionalFormatting sqref="BV1:CD1">
    <cfRule type="cellIs" dxfId="31094" priority="1175" operator="equal">
      <formula>" "</formula>
    </cfRule>
  </conditionalFormatting>
  <conditionalFormatting sqref="BV1:CD1">
    <cfRule type="cellIs" dxfId="31093" priority="1176" operator="equal">
      <formula>$AZ1</formula>
    </cfRule>
  </conditionalFormatting>
  <conditionalFormatting sqref="BV1:CD1">
    <cfRule type="cellIs" dxfId="31092" priority="1177" operator="greaterThan">
      <formula>$AZ1</formula>
    </cfRule>
  </conditionalFormatting>
  <conditionalFormatting sqref="CC5">
    <cfRule type="cellIs" dxfId="31091" priority="1171" operator="equal">
      <formula>" "</formula>
    </cfRule>
  </conditionalFormatting>
  <conditionalFormatting sqref="CC5">
    <cfRule type="cellIs" dxfId="31090" priority="1172" operator="equal">
      <formula>$AZ5</formula>
    </cfRule>
  </conditionalFormatting>
  <conditionalFormatting sqref="CC5">
    <cfRule type="cellIs" dxfId="31089" priority="1173" operator="greaterThan">
      <formula>$AZ5</formula>
    </cfRule>
  </conditionalFormatting>
  <conditionalFormatting sqref="BV6:CD6">
    <cfRule type="cellIs" dxfId="31088" priority="1168" operator="equal">
      <formula>" "</formula>
    </cfRule>
  </conditionalFormatting>
  <conditionalFormatting sqref="BV6:CD6">
    <cfRule type="cellIs" dxfId="31087" priority="1169" operator="equal">
      <formula>$AZ6</formula>
    </cfRule>
  </conditionalFormatting>
  <conditionalFormatting sqref="CD2">
    <cfRule type="cellIs" dxfId="31086" priority="1167" operator="equal">
      <formula>" "</formula>
    </cfRule>
  </conditionalFormatting>
  <conditionalFormatting sqref="CC2">
    <cfRule type="cellIs" dxfId="31085" priority="1166" operator="equal">
      <formula>" "</formula>
    </cfRule>
  </conditionalFormatting>
  <conditionalFormatting sqref="CB2">
    <cfRule type="cellIs" dxfId="31084" priority="1165" operator="equal">
      <formula>" "</formula>
    </cfRule>
  </conditionalFormatting>
  <conditionalFormatting sqref="CA2">
    <cfRule type="cellIs" dxfId="31083" priority="1164" operator="equal">
      <formula>" "</formula>
    </cfRule>
  </conditionalFormatting>
  <conditionalFormatting sqref="BY2">
    <cfRule type="cellIs" dxfId="31082" priority="1163" operator="equal">
      <formula>" "</formula>
    </cfRule>
  </conditionalFormatting>
  <conditionalFormatting sqref="BX2">
    <cfRule type="cellIs" dxfId="31081" priority="1162" operator="equal">
      <formula>" "</formula>
    </cfRule>
  </conditionalFormatting>
  <conditionalFormatting sqref="BZ15:CD15">
    <cfRule type="cellIs" dxfId="31080" priority="1159" operator="equal">
      <formula>" "</formula>
    </cfRule>
  </conditionalFormatting>
  <conditionalFormatting sqref="BZ15:CD15">
    <cfRule type="cellIs" dxfId="31079" priority="1160" operator="equal">
      <formula>$AZ15</formula>
    </cfRule>
  </conditionalFormatting>
  <conditionalFormatting sqref="BZ15:CD15">
    <cfRule type="cellIs" dxfId="31078" priority="1161" operator="greaterThan">
      <formula>$AZ15</formula>
    </cfRule>
  </conditionalFormatting>
  <conditionalFormatting sqref="T1">
    <cfRule type="cellIs" dxfId="31077" priority="1156" operator="equal">
      <formula>" "</formula>
    </cfRule>
  </conditionalFormatting>
  <conditionalFormatting sqref="A2:B4 A1">
    <cfRule type="cellIs" dxfId="31076" priority="1155" operator="equal">
      <formula>" "</formula>
    </cfRule>
  </conditionalFormatting>
  <conditionalFormatting sqref="U1:V1">
    <cfRule type="cellIs" dxfId="31075" priority="1154" operator="equal">
      <formula>" "</formula>
    </cfRule>
  </conditionalFormatting>
  <conditionalFormatting sqref="AV26:AV31 AV60:AY76">
    <cfRule type="cellIs" dxfId="31074" priority="1151" operator="equal">
      <formula>" "</formula>
    </cfRule>
  </conditionalFormatting>
  <conditionalFormatting sqref="AV26:AV31">
    <cfRule type="cellIs" dxfId="31073" priority="1152" operator="equal">
      <formula>$AZ26</formula>
    </cfRule>
  </conditionalFormatting>
  <conditionalFormatting sqref="AV26:AV31">
    <cfRule type="cellIs" dxfId="31072" priority="1153" operator="greaterThan">
      <formula>$AZ26</formula>
    </cfRule>
  </conditionalFormatting>
  <conditionalFormatting sqref="AV5:AY6 AV16:AV24 AV7:AV13 AV3:AV4">
    <cfRule type="cellIs" dxfId="31071" priority="1148" operator="equal">
      <formula>" "</formula>
    </cfRule>
  </conditionalFormatting>
  <conditionalFormatting sqref="AV5:AY6 AV7:AV13 AV4">
    <cfRule type="cellIs" dxfId="31070" priority="1149" operator="equal">
      <formula>$AZ4</formula>
    </cfRule>
  </conditionalFormatting>
  <conditionalFormatting sqref="AV5:AY6 AV7:AV13 AV4">
    <cfRule type="cellIs" dxfId="31069" priority="1150" operator="greaterThan">
      <formula>$AZ4</formula>
    </cfRule>
  </conditionalFormatting>
  <conditionalFormatting sqref="BK13">
    <cfRule type="cellIs" dxfId="31068" priority="1145" operator="equal">
      <formula>" "</formula>
    </cfRule>
  </conditionalFormatting>
  <conditionalFormatting sqref="BK13">
    <cfRule type="cellIs" dxfId="31067" priority="1146" operator="equal">
      <formula>$AZ13</formula>
    </cfRule>
  </conditionalFormatting>
  <conditionalFormatting sqref="BK13">
    <cfRule type="cellIs" dxfId="31066" priority="1147" operator="greaterThan">
      <formula>$AZ13</formula>
    </cfRule>
  </conditionalFormatting>
  <conditionalFormatting sqref="BT60:CD76">
    <cfRule type="cellIs" dxfId="31065" priority="1139" operator="equal">
      <formula>" "</formula>
    </cfRule>
  </conditionalFormatting>
  <conditionalFormatting sqref="BT60:CD76">
    <cfRule type="cellIs" dxfId="31064" priority="1140" operator="equal">
      <formula>$AZ60</formula>
    </cfRule>
  </conditionalFormatting>
  <conditionalFormatting sqref="BT60:CD76">
    <cfRule type="cellIs" dxfId="31063" priority="1141" operator="greaterThan">
      <formula>$AZ60</formula>
    </cfRule>
  </conditionalFormatting>
  <conditionalFormatting sqref="BT60:CD60">
    <cfRule type="cellIs" dxfId="31062" priority="1136" operator="equal">
      <formula>" "</formula>
    </cfRule>
  </conditionalFormatting>
  <conditionalFormatting sqref="BT60:CD60">
    <cfRule type="cellIs" dxfId="31061" priority="1137" operator="equal">
      <formula>$AZ60</formula>
    </cfRule>
  </conditionalFormatting>
  <conditionalFormatting sqref="BT60:CD60">
    <cfRule type="cellIs" dxfId="31060" priority="1138" operator="greaterThan">
      <formula>$AZ60</formula>
    </cfRule>
  </conditionalFormatting>
  <conditionalFormatting sqref="BT23:BV24 BX23:CD24">
    <cfRule type="cellIs" dxfId="31059" priority="1133" operator="equal">
      <formula>" "</formula>
    </cfRule>
  </conditionalFormatting>
  <conditionalFormatting sqref="BT23:BV24">
    <cfRule type="cellIs" dxfId="31058" priority="1134" operator="equal">
      <formula>$AZ23</formula>
    </cfRule>
  </conditionalFormatting>
  <conditionalFormatting sqref="BT23:BV24">
    <cfRule type="cellIs" dxfId="31057" priority="1135" operator="greaterThan">
      <formula>$AZ23</formula>
    </cfRule>
  </conditionalFormatting>
  <conditionalFormatting sqref="CG13:XFD13">
    <cfRule type="cellIs" dxfId="31056" priority="1130" operator="equal">
      <formula>" "</formula>
    </cfRule>
  </conditionalFormatting>
  <conditionalFormatting sqref="CG13:XFD13">
    <cfRule type="cellIs" dxfId="31055" priority="1131" operator="equal">
      <formula>$AZ13</formula>
    </cfRule>
  </conditionalFormatting>
  <conditionalFormatting sqref="CG13:XFD13">
    <cfRule type="cellIs" dxfId="31054" priority="1132" operator="greaterThan">
      <formula>$AZ13</formula>
    </cfRule>
  </conditionalFormatting>
  <conditionalFormatting sqref="A60:X76 AC60:AU76">
    <cfRule type="cellIs" dxfId="31053" priority="1127" operator="equal">
      <formula>" "</formula>
    </cfRule>
  </conditionalFormatting>
  <conditionalFormatting sqref="A60:X76">
    <cfRule type="cellIs" dxfId="31052" priority="1128" operator="equal">
      <formula>$AZ60</formula>
    </cfRule>
  </conditionalFormatting>
  <conditionalFormatting sqref="A60:X76">
    <cfRule type="cellIs" dxfId="31051" priority="1129" operator="greaterThan">
      <formula>$AZ60</formula>
    </cfRule>
  </conditionalFormatting>
  <conditionalFormatting sqref="A60:X60 AC60:AU60">
    <cfRule type="cellIs" dxfId="31050" priority="1124" operator="equal">
      <formula>" "</formula>
    </cfRule>
  </conditionalFormatting>
  <conditionalFormatting sqref="A60:X60">
    <cfRule type="cellIs" dxfId="31049" priority="1125" operator="equal">
      <formula>$AZ60</formula>
    </cfRule>
  </conditionalFormatting>
  <conditionalFormatting sqref="A60:X60">
    <cfRule type="cellIs" dxfId="31048" priority="1126" operator="greaterThan">
      <formula>$AZ60</formula>
    </cfRule>
  </conditionalFormatting>
  <conditionalFormatting sqref="C23:S24 W23:X24 AC23:AU24">
    <cfRule type="cellIs" dxfId="31047" priority="1121" operator="equal">
      <formula>" "</formula>
    </cfRule>
  </conditionalFormatting>
  <conditionalFormatting sqref="C23:S24">
    <cfRule type="cellIs" dxfId="31046" priority="1122" operator="equal">
      <formula>$AZ23</formula>
    </cfRule>
  </conditionalFormatting>
  <conditionalFormatting sqref="C23:S24">
    <cfRule type="cellIs" dxfId="31045" priority="1123" operator="greaterThan">
      <formula>$AZ23</formula>
    </cfRule>
  </conditionalFormatting>
  <conditionalFormatting sqref="B1">
    <cfRule type="cellIs" dxfId="31044" priority="1118" operator="equal">
      <formula>" "</formula>
    </cfRule>
  </conditionalFormatting>
  <conditionalFormatting sqref="B1">
    <cfRule type="cellIs" dxfId="31043" priority="1119" operator="equal">
      <formula>$AZ1</formula>
    </cfRule>
  </conditionalFormatting>
  <conditionalFormatting sqref="B1">
    <cfRule type="cellIs" dxfId="31042" priority="1120" operator="greaterThan">
      <formula>$AZ1</formula>
    </cfRule>
  </conditionalFormatting>
  <conditionalFormatting sqref="Q15:S15">
    <cfRule type="cellIs" dxfId="31041" priority="1115" operator="equal">
      <formula>" "</formula>
    </cfRule>
  </conditionalFormatting>
  <conditionalFormatting sqref="Q15:S15">
    <cfRule type="cellIs" dxfId="31040" priority="1116" operator="equal">
      <formula>$AZ15</formula>
    </cfRule>
  </conditionalFormatting>
  <conditionalFormatting sqref="Q15:S15">
    <cfRule type="cellIs" dxfId="31039" priority="1117" operator="greaterThan">
      <formula>$AZ15</formula>
    </cfRule>
  </conditionalFormatting>
  <conditionalFormatting sqref="U23:V24">
    <cfRule type="cellIs" dxfId="31038" priority="1112" operator="equal">
      <formula>" "</formula>
    </cfRule>
  </conditionalFormatting>
  <conditionalFormatting sqref="U23:V24">
    <cfRule type="cellIs" dxfId="31037" priority="1113" operator="equal">
      <formula>$AZ23</formula>
    </cfRule>
  </conditionalFormatting>
  <conditionalFormatting sqref="U23:V24">
    <cfRule type="cellIs" dxfId="31036" priority="1114" operator="greaterThan">
      <formula>$AZ23</formula>
    </cfRule>
  </conditionalFormatting>
  <conditionalFormatting sqref="A23:B24">
    <cfRule type="cellIs" dxfId="31035" priority="1109" operator="equal">
      <formula>" "</formula>
    </cfRule>
  </conditionalFormatting>
  <conditionalFormatting sqref="A23:B24">
    <cfRule type="cellIs" dxfId="31034" priority="1110" operator="equal">
      <formula>$AZ23</formula>
    </cfRule>
  </conditionalFormatting>
  <conditionalFormatting sqref="A23:B24">
    <cfRule type="cellIs" dxfId="31033" priority="1111" operator="greaterThan">
      <formula>$AZ23</formula>
    </cfRule>
  </conditionalFormatting>
  <conditionalFormatting sqref="CF50">
    <cfRule type="cellIs" dxfId="31032" priority="1106" operator="equal">
      <formula>" "</formula>
    </cfRule>
  </conditionalFormatting>
  <conditionalFormatting sqref="CF50">
    <cfRule type="cellIs" dxfId="31031" priority="1107" operator="equal">
      <formula>$AZ50</formula>
    </cfRule>
  </conditionalFormatting>
  <conditionalFormatting sqref="CF50">
    <cfRule type="cellIs" dxfId="31030" priority="1108" operator="greaterThan">
      <formula>$AZ50</formula>
    </cfRule>
  </conditionalFormatting>
  <conditionalFormatting sqref="AV50:AY50 BK60:BK96">
    <cfRule type="cellIs" dxfId="31029" priority="1103" operator="equal">
      <formula>" "</formula>
    </cfRule>
  </conditionalFormatting>
  <conditionalFormatting sqref="AV50:AY50">
    <cfRule type="cellIs" dxfId="31028" priority="1104" operator="equal">
      <formula>$AZ50</formula>
    </cfRule>
  </conditionalFormatting>
  <conditionalFormatting sqref="AV50:AY50">
    <cfRule type="cellIs" dxfId="31027" priority="1105" operator="greaterThan">
      <formula>$AZ50</formula>
    </cfRule>
  </conditionalFormatting>
  <conditionalFormatting sqref="AV77:AY77">
    <cfRule type="cellIs" dxfId="31026" priority="1100" operator="equal">
      <formula>" "</formula>
    </cfRule>
  </conditionalFormatting>
  <conditionalFormatting sqref="AV77:AY77">
    <cfRule type="cellIs" dxfId="31025" priority="1101" operator="equal">
      <formula>$AZ77</formula>
    </cfRule>
  </conditionalFormatting>
  <conditionalFormatting sqref="AV77:AY77">
    <cfRule type="cellIs" dxfId="31024" priority="1102" operator="greaterThan">
      <formula>$AZ77</formula>
    </cfRule>
  </conditionalFormatting>
  <conditionalFormatting sqref="BT77:CD77">
    <cfRule type="cellIs" dxfId="31023" priority="1094" operator="equal">
      <formula>" "</formula>
    </cfRule>
  </conditionalFormatting>
  <conditionalFormatting sqref="BT77:CD77">
    <cfRule type="cellIs" dxfId="31022" priority="1095" operator="equal">
      <formula>$AZ77</formula>
    </cfRule>
  </conditionalFormatting>
  <conditionalFormatting sqref="BT77:CD77">
    <cfRule type="cellIs" dxfId="31021" priority="1096" operator="greaterThan">
      <formula>$AZ77</formula>
    </cfRule>
  </conditionalFormatting>
  <conditionalFormatting sqref="A77:X77 AC77:AU77">
    <cfRule type="cellIs" dxfId="31020" priority="1091" operator="equal">
      <formula>" "</formula>
    </cfRule>
  </conditionalFormatting>
  <conditionalFormatting sqref="A77:X77">
    <cfRule type="cellIs" dxfId="31019" priority="1092" operator="equal">
      <formula>$AZ77</formula>
    </cfRule>
  </conditionalFormatting>
  <conditionalFormatting sqref="A77:X77">
    <cfRule type="cellIs" dxfId="31018" priority="1093" operator="greaterThan">
      <formula>$AZ77</formula>
    </cfRule>
  </conditionalFormatting>
  <conditionalFormatting sqref="U50:V50">
    <cfRule type="cellIs" dxfId="31017" priority="1088" operator="equal">
      <formula>" "</formula>
    </cfRule>
  </conditionalFormatting>
  <conditionalFormatting sqref="U50:V50">
    <cfRule type="cellIs" dxfId="31016" priority="1089" operator="equal">
      <formula>$AZ50</formula>
    </cfRule>
  </conditionalFormatting>
  <conditionalFormatting sqref="U50:V50">
    <cfRule type="cellIs" dxfId="31015" priority="1090" operator="greaterThan">
      <formula>$AZ50</formula>
    </cfRule>
  </conditionalFormatting>
  <conditionalFormatting sqref="CG22">
    <cfRule type="cellIs" dxfId="31014" priority="1085" operator="equal">
      <formula>" "</formula>
    </cfRule>
  </conditionalFormatting>
  <conditionalFormatting sqref="CG22">
    <cfRule type="cellIs" dxfId="31013" priority="1086" operator="equal">
      <formula>$AZ22</formula>
    </cfRule>
  </conditionalFormatting>
  <conditionalFormatting sqref="CG22">
    <cfRule type="cellIs" dxfId="31012" priority="1087" operator="greaterThan">
      <formula>$AZ22</formula>
    </cfRule>
  </conditionalFormatting>
  <conditionalFormatting sqref="CG15">
    <cfRule type="cellIs" dxfId="31011" priority="1082" operator="equal">
      <formula>" "</formula>
    </cfRule>
  </conditionalFormatting>
  <conditionalFormatting sqref="CG15">
    <cfRule type="cellIs" dxfId="31010" priority="1083" operator="equal">
      <formula>$AZ15</formula>
    </cfRule>
  </conditionalFormatting>
  <conditionalFormatting sqref="CG15">
    <cfRule type="cellIs" dxfId="31009" priority="1084" operator="greaterThan">
      <formula>$AZ15</formula>
    </cfRule>
  </conditionalFormatting>
  <conditionalFormatting sqref="CG31">
    <cfRule type="cellIs" dxfId="31008" priority="1081" operator="equal">
      <formula>" "</formula>
    </cfRule>
  </conditionalFormatting>
  <conditionalFormatting sqref="A6:S6 U6:X6 AC6:AU6">
    <cfRule type="cellIs" dxfId="31007" priority="1078" operator="equal">
      <formula>" "</formula>
    </cfRule>
  </conditionalFormatting>
  <conditionalFormatting sqref="A6:S6">
    <cfRule type="cellIs" dxfId="31006" priority="1079" operator="equal">
      <formula>$AZ6</formula>
    </cfRule>
  </conditionalFormatting>
  <conditionalFormatting sqref="A6:S6">
    <cfRule type="cellIs" dxfId="31005" priority="1080" operator="greaterThan">
      <formula>$AZ6</formula>
    </cfRule>
  </conditionalFormatting>
  <conditionalFormatting sqref="BZ14:CD14">
    <cfRule type="cellIs" dxfId="31004" priority="1075" operator="equal">
      <formula>" "</formula>
    </cfRule>
  </conditionalFormatting>
  <conditionalFormatting sqref="BZ14:CD14">
    <cfRule type="cellIs" dxfId="31003" priority="1076" operator="equal">
      <formula>$AZ14</formula>
    </cfRule>
  </conditionalFormatting>
  <conditionalFormatting sqref="BZ14:CD14">
    <cfRule type="cellIs" dxfId="31002" priority="1077" operator="greaterThan">
      <formula>$AZ14</formula>
    </cfRule>
  </conditionalFormatting>
  <conditionalFormatting sqref="D14:S14">
    <cfRule type="cellIs" dxfId="31001" priority="1072" operator="equal">
      <formula>" "</formula>
    </cfRule>
  </conditionalFormatting>
  <conditionalFormatting sqref="D14:S14">
    <cfRule type="cellIs" dxfId="31000" priority="1073" operator="equal">
      <formula>$AZ14</formula>
    </cfRule>
  </conditionalFormatting>
  <conditionalFormatting sqref="D14:S14">
    <cfRule type="cellIs" dxfId="30999" priority="1074" operator="greaterThan">
      <formula>$AZ14</formula>
    </cfRule>
  </conditionalFormatting>
  <conditionalFormatting sqref="CG14">
    <cfRule type="cellIs" dxfId="30998" priority="1069" operator="equal">
      <formula>" "</formula>
    </cfRule>
  </conditionalFormatting>
  <conditionalFormatting sqref="CG14">
    <cfRule type="cellIs" dxfId="30997" priority="1070" operator="equal">
      <formula>$AZ14</formula>
    </cfRule>
  </conditionalFormatting>
  <conditionalFormatting sqref="CG14">
    <cfRule type="cellIs" dxfId="30996" priority="1071" operator="greaterThan">
      <formula>$AZ14</formula>
    </cfRule>
  </conditionalFormatting>
  <conditionalFormatting sqref="CF13">
    <cfRule type="cellIs" dxfId="30995" priority="1066" operator="equal">
      <formula>" "</formula>
    </cfRule>
  </conditionalFormatting>
  <conditionalFormatting sqref="CF13">
    <cfRule type="cellIs" dxfId="30994" priority="1067" operator="equal">
      <formula>$AZ13</formula>
    </cfRule>
  </conditionalFormatting>
  <conditionalFormatting sqref="CF13">
    <cfRule type="cellIs" dxfId="30993" priority="1068" operator="greaterThan">
      <formula>$AZ13</formula>
    </cfRule>
  </conditionalFormatting>
  <conditionalFormatting sqref="CF14">
    <cfRule type="cellIs" dxfId="30992" priority="1063" operator="equal">
      <formula>" "</formula>
    </cfRule>
  </conditionalFormatting>
  <conditionalFormatting sqref="CF14">
    <cfRule type="cellIs" dxfId="30991" priority="1064" operator="equal">
      <formula>$AZ14</formula>
    </cfRule>
  </conditionalFormatting>
  <conditionalFormatting sqref="CF14">
    <cfRule type="cellIs" dxfId="30990" priority="1065" operator="greaterThan">
      <formula>$AZ14</formula>
    </cfRule>
  </conditionalFormatting>
  <conditionalFormatting sqref="A7:B13">
    <cfRule type="containsText" dxfId="30989" priority="1046" operator="containsText" text="08.30 – 14.30">
      <formula>NOT(ISERROR(SEARCH("08.30 – 14.30",A7)))</formula>
    </cfRule>
    <cfRule type="containsText" dxfId="30988" priority="1047" operator="containsText" text="09:30 – 18.30">
      <formula>NOT(ISERROR(SEARCH("09:30 – 18.30",A7)))</formula>
    </cfRule>
    <cfRule type="containsText" dxfId="30987" priority="1048" operator="containsText" text="10.30 – 18.30">
      <formula>NOT(ISERROR(SEARCH("10.30 – 18.30",A7)))</formula>
    </cfRule>
    <cfRule type="containsText" dxfId="30986" priority="1049" operator="containsText" text="09.30 – 18.30">
      <formula>NOT(ISERROR(SEARCH("09.30 – 18.30",A7)))</formula>
    </cfRule>
    <cfRule type="containsText" dxfId="30985" priority="1050" operator="containsText" text="09.00 – 13:00">
      <formula>NOT(ISERROR(SEARCH("09.00 – 13:00",A7)))</formula>
    </cfRule>
    <cfRule type="containsText" dxfId="30984" priority="1051" operator="containsText" text="08.30 – 16.30">
      <formula>NOT(ISERROR(SEARCH("08.30 – 16.30",A7)))</formula>
    </cfRule>
    <cfRule type="containsText" dxfId="30983" priority="1052" operator="containsText" text="08:30 – 17.30">
      <formula>NOT(ISERROR(SEARCH("08:30 – 17.30",A7)))</formula>
    </cfRule>
    <cfRule type="containsText" dxfId="30982" priority="1053" operator="containsText" text="08.30 – 17.30">
      <formula>NOT(ISERROR(SEARCH("08.30 – 17.30",A7)))</formula>
    </cfRule>
    <cfRule type="containsText" dxfId="30981" priority="1054" operator="containsText" text="09.00 – 18.00">
      <formula>NOT(ISERROR(SEARCH("09.00 – 18.00",A7)))</formula>
    </cfRule>
    <cfRule type="containsText" dxfId="30980" priority="1055" operator="containsText" text="09.00 – 13.00">
      <formula>NOT(ISERROR(SEARCH("09.00 – 13.00",A7)))</formula>
    </cfRule>
    <cfRule type="containsText" dxfId="30979" priority="1056" operator="containsText" text="11.30 – 19.30">
      <formula>NOT(ISERROR(SEARCH("11.30 – 19.30",A7)))</formula>
    </cfRule>
    <cfRule type="containsText" dxfId="30978" priority="1057" operator="containsText" text="10.30 – 19.30">
      <formula>NOT(ISERROR(SEARCH("10.30 – 19.30",A7)))</formula>
    </cfRule>
    <cfRule type="containsText" dxfId="30977" priority="1058" operator="containsText" text="09.00 – 15.00">
      <formula>NOT(ISERROR(SEARCH("09.00 – 15.00",A7)))</formula>
    </cfRule>
    <cfRule type="containsText" dxfId="30976" priority="1059" operator="containsText" text="12:30">
      <formula>NOT(ISERROR(SEARCH("12:30",A7)))</formula>
    </cfRule>
    <cfRule type="containsText" dxfId="30975" priority="1060" operator="containsText" text="13:30">
      <formula>NOT(ISERROR(SEARCH("13:30",A7)))</formula>
    </cfRule>
    <cfRule type="containsText" dxfId="30974" priority="1061" operator="containsText" text="FESTIVITÁ">
      <formula>NOT(ISERROR(SEARCH("FESTIVITÁ",A7)))</formula>
    </cfRule>
    <cfRule type="cellIs" dxfId="30973" priority="1062" operator="equal">
      <formula>"DOMENICA"</formula>
    </cfRule>
  </conditionalFormatting>
  <conditionalFormatting sqref="B7:B13">
    <cfRule type="iconSet" priority="1045">
      <iconSet iconSet="3Symbols2">
        <cfvo type="percent" val="0"/>
        <cfvo type="percent" val="0"/>
        <cfvo type="formula" val="TODAY()" gte="0"/>
      </iconSet>
    </cfRule>
  </conditionalFormatting>
  <conditionalFormatting sqref="A16:B22">
    <cfRule type="containsText" dxfId="30972" priority="1028" operator="containsText" text="08.30 – 14.30">
      <formula>NOT(ISERROR(SEARCH("08.30 – 14.30",A16)))</formula>
    </cfRule>
    <cfRule type="containsText" dxfId="30971" priority="1029" operator="containsText" text="09:30 – 18.30">
      <formula>NOT(ISERROR(SEARCH("09:30 – 18.30",A16)))</formula>
    </cfRule>
    <cfRule type="containsText" dxfId="30970" priority="1030" operator="containsText" text="10.30 – 18.30">
      <formula>NOT(ISERROR(SEARCH("10.30 – 18.30",A16)))</formula>
    </cfRule>
    <cfRule type="containsText" dxfId="30969" priority="1031" operator="containsText" text="09.30 – 18.30">
      <formula>NOT(ISERROR(SEARCH("09.30 – 18.30",A16)))</formula>
    </cfRule>
    <cfRule type="containsText" dxfId="30968" priority="1032" operator="containsText" text="09.00 – 13:00">
      <formula>NOT(ISERROR(SEARCH("09.00 – 13:00",A16)))</formula>
    </cfRule>
    <cfRule type="containsText" dxfId="30967" priority="1033" operator="containsText" text="08.30 – 16.30">
      <formula>NOT(ISERROR(SEARCH("08.30 – 16.30",A16)))</formula>
    </cfRule>
    <cfRule type="containsText" dxfId="30966" priority="1034" operator="containsText" text="08:30 – 17.30">
      <formula>NOT(ISERROR(SEARCH("08:30 – 17.30",A16)))</formula>
    </cfRule>
    <cfRule type="containsText" dxfId="30965" priority="1035" operator="containsText" text="08.30 – 17.30">
      <formula>NOT(ISERROR(SEARCH("08.30 – 17.30",A16)))</formula>
    </cfRule>
    <cfRule type="containsText" dxfId="30964" priority="1036" operator="containsText" text="09.00 – 18.00">
      <formula>NOT(ISERROR(SEARCH("09.00 – 18.00",A16)))</formula>
    </cfRule>
    <cfRule type="containsText" dxfId="30963" priority="1037" operator="containsText" text="09.00 – 13.00">
      <formula>NOT(ISERROR(SEARCH("09.00 – 13.00",A16)))</formula>
    </cfRule>
    <cfRule type="containsText" dxfId="30962" priority="1038" operator="containsText" text="11.30 – 19.30">
      <formula>NOT(ISERROR(SEARCH("11.30 – 19.30",A16)))</formula>
    </cfRule>
    <cfRule type="containsText" dxfId="30961" priority="1039" operator="containsText" text="10.30 – 19.30">
      <formula>NOT(ISERROR(SEARCH("10.30 – 19.30",A16)))</formula>
    </cfRule>
    <cfRule type="containsText" dxfId="30960" priority="1040" operator="containsText" text="09.00 – 15.00">
      <formula>NOT(ISERROR(SEARCH("09.00 – 15.00",A16)))</formula>
    </cfRule>
    <cfRule type="containsText" dxfId="30959" priority="1041" operator="containsText" text="12:30">
      <formula>NOT(ISERROR(SEARCH("12:30",A16)))</formula>
    </cfRule>
    <cfRule type="containsText" dxfId="30958" priority="1042" operator="containsText" text="13:30">
      <formula>NOT(ISERROR(SEARCH("13:30",A16)))</formula>
    </cfRule>
    <cfRule type="containsText" dxfId="30957" priority="1043" operator="containsText" text="FESTIVITÁ">
      <formula>NOT(ISERROR(SEARCH("FESTIVITÁ",A16)))</formula>
    </cfRule>
    <cfRule type="cellIs" dxfId="30956" priority="1044" operator="equal">
      <formula>"DOMENICA"</formula>
    </cfRule>
  </conditionalFormatting>
  <conditionalFormatting sqref="B16:B22">
    <cfRule type="iconSet" priority="1027">
      <iconSet iconSet="3Symbols2">
        <cfvo type="percent" val="0"/>
        <cfvo type="percent" val="0"/>
        <cfvo type="formula" val="TODAY()" gte="0"/>
      </iconSet>
    </cfRule>
  </conditionalFormatting>
  <conditionalFormatting sqref="A25:B31">
    <cfRule type="containsText" dxfId="30955" priority="1010" operator="containsText" text="08.30 – 14.30">
      <formula>NOT(ISERROR(SEARCH("08.30 – 14.30",A25)))</formula>
    </cfRule>
    <cfRule type="containsText" dxfId="30954" priority="1011" operator="containsText" text="09:30 – 18.30">
      <formula>NOT(ISERROR(SEARCH("09:30 – 18.30",A25)))</formula>
    </cfRule>
    <cfRule type="containsText" dxfId="30953" priority="1012" operator="containsText" text="10.30 – 18.30">
      <formula>NOT(ISERROR(SEARCH("10.30 – 18.30",A25)))</formula>
    </cfRule>
    <cfRule type="containsText" dxfId="30952" priority="1013" operator="containsText" text="09.30 – 18.30">
      <formula>NOT(ISERROR(SEARCH("09.30 – 18.30",A25)))</formula>
    </cfRule>
    <cfRule type="containsText" dxfId="30951" priority="1014" operator="containsText" text="09.00 – 13:00">
      <formula>NOT(ISERROR(SEARCH("09.00 – 13:00",A25)))</formula>
    </cfRule>
    <cfRule type="containsText" dxfId="30950" priority="1015" operator="containsText" text="08.30 – 16.30">
      <formula>NOT(ISERROR(SEARCH("08.30 – 16.30",A25)))</formula>
    </cfRule>
    <cfRule type="containsText" dxfId="30949" priority="1016" operator="containsText" text="08:30 – 17.30">
      <formula>NOT(ISERROR(SEARCH("08:30 – 17.30",A25)))</formula>
    </cfRule>
    <cfRule type="containsText" dxfId="30948" priority="1017" operator="containsText" text="08.30 – 17.30">
      <formula>NOT(ISERROR(SEARCH("08.30 – 17.30",A25)))</formula>
    </cfRule>
    <cfRule type="containsText" dxfId="30947" priority="1018" operator="containsText" text="09.00 – 18.00">
      <formula>NOT(ISERROR(SEARCH("09.00 – 18.00",A25)))</formula>
    </cfRule>
    <cfRule type="containsText" dxfId="30946" priority="1019" operator="containsText" text="09.00 – 13.00">
      <formula>NOT(ISERROR(SEARCH("09.00 – 13.00",A25)))</formula>
    </cfRule>
    <cfRule type="containsText" dxfId="30945" priority="1020" operator="containsText" text="11.30 – 19.30">
      <formula>NOT(ISERROR(SEARCH("11.30 – 19.30",A25)))</formula>
    </cfRule>
    <cfRule type="containsText" dxfId="30944" priority="1021" operator="containsText" text="10.30 – 19.30">
      <formula>NOT(ISERROR(SEARCH("10.30 – 19.30",A25)))</formula>
    </cfRule>
    <cfRule type="containsText" dxfId="30943" priority="1022" operator="containsText" text="09.00 – 15.00">
      <formula>NOT(ISERROR(SEARCH("09.00 – 15.00",A25)))</formula>
    </cfRule>
    <cfRule type="containsText" dxfId="30942" priority="1023" operator="containsText" text="12:30">
      <formula>NOT(ISERROR(SEARCH("12:30",A25)))</formula>
    </cfRule>
    <cfRule type="containsText" dxfId="30941" priority="1024" operator="containsText" text="13:30">
      <formula>NOT(ISERROR(SEARCH("13:30",A25)))</formula>
    </cfRule>
    <cfRule type="containsText" dxfId="30940" priority="1025" operator="containsText" text="FESTIVITÁ">
      <formula>NOT(ISERROR(SEARCH("FESTIVITÁ",A25)))</formula>
    </cfRule>
    <cfRule type="cellIs" dxfId="30939" priority="1026" operator="equal">
      <formula>"DOMENICA"</formula>
    </cfRule>
  </conditionalFormatting>
  <conditionalFormatting sqref="B14:C14 B15:P15">
    <cfRule type="cellIs" dxfId="30938" priority="1007" operator="equal">
      <formula>" "</formula>
    </cfRule>
  </conditionalFormatting>
  <conditionalFormatting sqref="B14:C14">
    <cfRule type="cellIs" dxfId="30937" priority="1009" operator="greaterThan">
      <formula>$AZ14</formula>
    </cfRule>
  </conditionalFormatting>
  <conditionalFormatting sqref="A14:A15">
    <cfRule type="cellIs" dxfId="30936" priority="1005" operator="equal">
      <formula>$AZ14</formula>
    </cfRule>
  </conditionalFormatting>
  <conditionalFormatting sqref="A14:A15">
    <cfRule type="cellIs" dxfId="30935" priority="1006" operator="greaterThan">
      <formula>$AZ14</formula>
    </cfRule>
  </conditionalFormatting>
  <conditionalFormatting sqref="AV14:AV15 BX14:BY15">
    <cfRule type="cellIs" dxfId="30934" priority="1001" operator="equal">
      <formula>" "</formula>
    </cfRule>
  </conditionalFormatting>
  <conditionalFormatting sqref="AV14:AV15">
    <cfRule type="cellIs" dxfId="30933" priority="1002" operator="equal">
      <formula>$AZ14</formula>
    </cfRule>
  </conditionalFormatting>
  <conditionalFormatting sqref="AV14:AV15">
    <cfRule type="cellIs" dxfId="30932" priority="1003" operator="greaterThan">
      <formula>$AZ14</formula>
    </cfRule>
  </conditionalFormatting>
  <conditionalFormatting sqref="U7:V13">
    <cfRule type="containsText" dxfId="30931" priority="984" operator="containsText" text="08.30 – 14.30">
      <formula>NOT(ISERROR(SEARCH("08.30 – 14.30",U7)))</formula>
    </cfRule>
    <cfRule type="containsText" dxfId="30930" priority="985" operator="containsText" text="09:30 – 18.30">
      <formula>NOT(ISERROR(SEARCH("09:30 – 18.30",U7)))</formula>
    </cfRule>
    <cfRule type="containsText" dxfId="30929" priority="986" operator="containsText" text="10.30 – 18.30">
      <formula>NOT(ISERROR(SEARCH("10.30 – 18.30",U7)))</formula>
    </cfRule>
    <cfRule type="containsText" dxfId="30928" priority="987" operator="containsText" text="09.30 – 18.30">
      <formula>NOT(ISERROR(SEARCH("09.30 – 18.30",U7)))</formula>
    </cfRule>
    <cfRule type="containsText" dxfId="30927" priority="988" operator="containsText" text="09.00 – 13:00">
      <formula>NOT(ISERROR(SEARCH("09.00 – 13:00",U7)))</formula>
    </cfRule>
    <cfRule type="containsText" dxfId="30926" priority="989" operator="containsText" text="08.30 – 16.30">
      <formula>NOT(ISERROR(SEARCH("08.30 – 16.30",U7)))</formula>
    </cfRule>
    <cfRule type="containsText" dxfId="30925" priority="990" operator="containsText" text="08:30 – 17.30">
      <formula>NOT(ISERROR(SEARCH("08:30 – 17.30",U7)))</formula>
    </cfRule>
    <cfRule type="containsText" dxfId="30924" priority="991" operator="containsText" text="08.30 – 17.30">
      <formula>NOT(ISERROR(SEARCH("08.30 – 17.30",U7)))</formula>
    </cfRule>
    <cfRule type="containsText" dxfId="30923" priority="992" operator="containsText" text="09.00 – 18.00">
      <formula>NOT(ISERROR(SEARCH("09.00 – 18.00",U7)))</formula>
    </cfRule>
    <cfRule type="containsText" dxfId="30922" priority="993" operator="containsText" text="09.00 – 13.00">
      <formula>NOT(ISERROR(SEARCH("09.00 – 13.00",U7)))</formula>
    </cfRule>
    <cfRule type="containsText" dxfId="30921" priority="994" operator="containsText" text="11.30 – 19.30">
      <formula>NOT(ISERROR(SEARCH("11.30 – 19.30",U7)))</formula>
    </cfRule>
    <cfRule type="containsText" dxfId="30920" priority="995" operator="containsText" text="10.30 – 19.30">
      <formula>NOT(ISERROR(SEARCH("10.30 – 19.30",U7)))</formula>
    </cfRule>
    <cfRule type="containsText" dxfId="30919" priority="996" operator="containsText" text="09.00 – 15.00">
      <formula>NOT(ISERROR(SEARCH("09.00 – 15.00",U7)))</formula>
    </cfRule>
    <cfRule type="containsText" dxfId="30918" priority="997" operator="containsText" text="12:30">
      <formula>NOT(ISERROR(SEARCH("12:30",U7)))</formula>
    </cfRule>
    <cfRule type="containsText" dxfId="30917" priority="998" operator="containsText" text="13:30">
      <formula>NOT(ISERROR(SEARCH("13:30",U7)))</formula>
    </cfRule>
    <cfRule type="containsText" dxfId="30916" priority="999" operator="containsText" text="FESTIVITÁ">
      <formula>NOT(ISERROR(SEARCH("FESTIVITÁ",U7)))</formula>
    </cfRule>
    <cfRule type="cellIs" dxfId="30915" priority="1000" operator="equal">
      <formula>"DOMENICA"</formula>
    </cfRule>
  </conditionalFormatting>
  <conditionalFormatting sqref="V7:V13">
    <cfRule type="iconSet" priority="983">
      <iconSet iconSet="3Symbols2">
        <cfvo type="percent" val="0"/>
        <cfvo type="percent" val="0"/>
        <cfvo type="formula" val="TODAY()" gte="0"/>
      </iconSet>
    </cfRule>
  </conditionalFormatting>
  <conditionalFormatting sqref="U16:V22">
    <cfRule type="containsText" dxfId="30914" priority="966" operator="containsText" text="08.30 – 14.30">
      <formula>NOT(ISERROR(SEARCH("08.30 – 14.30",U16)))</formula>
    </cfRule>
    <cfRule type="containsText" dxfId="30913" priority="967" operator="containsText" text="09:30 – 18.30">
      <formula>NOT(ISERROR(SEARCH("09:30 – 18.30",U16)))</formula>
    </cfRule>
    <cfRule type="containsText" dxfId="30912" priority="968" operator="containsText" text="10.30 – 18.30">
      <formula>NOT(ISERROR(SEARCH("10.30 – 18.30",U16)))</formula>
    </cfRule>
    <cfRule type="containsText" dxfId="30911" priority="969" operator="containsText" text="09.30 – 18.30">
      <formula>NOT(ISERROR(SEARCH("09.30 – 18.30",U16)))</formula>
    </cfRule>
    <cfRule type="containsText" dxfId="30910" priority="970" operator="containsText" text="09.00 – 13:00">
      <formula>NOT(ISERROR(SEARCH("09.00 – 13:00",U16)))</formula>
    </cfRule>
    <cfRule type="containsText" dxfId="30909" priority="971" operator="containsText" text="08.30 – 16.30">
      <formula>NOT(ISERROR(SEARCH("08.30 – 16.30",U16)))</formula>
    </cfRule>
    <cfRule type="containsText" dxfId="30908" priority="972" operator="containsText" text="08:30 – 17.30">
      <formula>NOT(ISERROR(SEARCH("08:30 – 17.30",U16)))</formula>
    </cfRule>
    <cfRule type="containsText" dxfId="30907" priority="973" operator="containsText" text="08.30 – 17.30">
      <formula>NOT(ISERROR(SEARCH("08.30 – 17.30",U16)))</formula>
    </cfRule>
    <cfRule type="containsText" dxfId="30906" priority="974" operator="containsText" text="09.00 – 18.00">
      <formula>NOT(ISERROR(SEARCH("09.00 – 18.00",U16)))</formula>
    </cfRule>
    <cfRule type="containsText" dxfId="30905" priority="975" operator="containsText" text="09.00 – 13.00">
      <formula>NOT(ISERROR(SEARCH("09.00 – 13.00",U16)))</formula>
    </cfRule>
    <cfRule type="containsText" dxfId="30904" priority="976" operator="containsText" text="11.30 – 19.30">
      <formula>NOT(ISERROR(SEARCH("11.30 – 19.30",U16)))</formula>
    </cfRule>
    <cfRule type="containsText" dxfId="30903" priority="977" operator="containsText" text="10.30 – 19.30">
      <formula>NOT(ISERROR(SEARCH("10.30 – 19.30",U16)))</formula>
    </cfRule>
    <cfRule type="containsText" dxfId="30902" priority="978" operator="containsText" text="09.00 – 15.00">
      <formula>NOT(ISERROR(SEARCH("09.00 – 15.00",U16)))</formula>
    </cfRule>
    <cfRule type="containsText" dxfId="30901" priority="979" operator="containsText" text="12:30">
      <formula>NOT(ISERROR(SEARCH("12:30",U16)))</formula>
    </cfRule>
    <cfRule type="containsText" dxfId="30900" priority="980" operator="containsText" text="13:30">
      <formula>NOT(ISERROR(SEARCH("13:30",U16)))</formula>
    </cfRule>
    <cfRule type="containsText" dxfId="30899" priority="981" operator="containsText" text="FESTIVITÁ">
      <formula>NOT(ISERROR(SEARCH("FESTIVITÁ",U16)))</formula>
    </cfRule>
    <cfRule type="cellIs" dxfId="30898" priority="982" operator="equal">
      <formula>"DOMENICA"</formula>
    </cfRule>
  </conditionalFormatting>
  <conditionalFormatting sqref="V16:V22">
    <cfRule type="iconSet" priority="965">
      <iconSet iconSet="3Symbols2">
        <cfvo type="percent" val="0"/>
        <cfvo type="percent" val="0"/>
        <cfvo type="formula" val="TODAY()" gte="0"/>
      </iconSet>
    </cfRule>
  </conditionalFormatting>
  <conditionalFormatting sqref="U25:V31">
    <cfRule type="containsText" dxfId="30897" priority="948" operator="containsText" text="08.30 – 14.30">
      <formula>NOT(ISERROR(SEARCH("08.30 – 14.30",U25)))</formula>
    </cfRule>
    <cfRule type="containsText" dxfId="30896" priority="949" operator="containsText" text="09:30 – 18.30">
      <formula>NOT(ISERROR(SEARCH("09:30 – 18.30",U25)))</formula>
    </cfRule>
    <cfRule type="containsText" dxfId="30895" priority="950" operator="containsText" text="10.30 – 18.30">
      <formula>NOT(ISERROR(SEARCH("10.30 – 18.30",U25)))</formula>
    </cfRule>
    <cfRule type="containsText" dxfId="30894" priority="951" operator="containsText" text="09.30 – 18.30">
      <formula>NOT(ISERROR(SEARCH("09.30 – 18.30",U25)))</formula>
    </cfRule>
    <cfRule type="containsText" dxfId="30893" priority="952" operator="containsText" text="09.00 – 13:00">
      <formula>NOT(ISERROR(SEARCH("09.00 – 13:00",U25)))</formula>
    </cfRule>
    <cfRule type="containsText" dxfId="30892" priority="953" operator="containsText" text="08.30 – 16.30">
      <formula>NOT(ISERROR(SEARCH("08.30 – 16.30",U25)))</formula>
    </cfRule>
    <cfRule type="containsText" dxfId="30891" priority="954" operator="containsText" text="08:30 – 17.30">
      <formula>NOT(ISERROR(SEARCH("08:30 – 17.30",U25)))</formula>
    </cfRule>
    <cfRule type="containsText" dxfId="30890" priority="955" operator="containsText" text="08.30 – 17.30">
      <formula>NOT(ISERROR(SEARCH("08.30 – 17.30",U25)))</formula>
    </cfRule>
    <cfRule type="containsText" dxfId="30889" priority="956" operator="containsText" text="09.00 – 18.00">
      <formula>NOT(ISERROR(SEARCH("09.00 – 18.00",U25)))</formula>
    </cfRule>
    <cfRule type="containsText" dxfId="30888" priority="957" operator="containsText" text="09.00 – 13.00">
      <formula>NOT(ISERROR(SEARCH("09.00 – 13.00",U25)))</formula>
    </cfRule>
    <cfRule type="containsText" dxfId="30887" priority="958" operator="containsText" text="11.30 – 19.30">
      <formula>NOT(ISERROR(SEARCH("11.30 – 19.30",U25)))</formula>
    </cfRule>
    <cfRule type="containsText" dxfId="30886" priority="959" operator="containsText" text="10.30 – 19.30">
      <formula>NOT(ISERROR(SEARCH("10.30 – 19.30",U25)))</formula>
    </cfRule>
    <cfRule type="containsText" dxfId="30885" priority="960" operator="containsText" text="09.00 – 15.00">
      <formula>NOT(ISERROR(SEARCH("09.00 – 15.00",U25)))</formula>
    </cfRule>
    <cfRule type="containsText" dxfId="30884" priority="961" operator="containsText" text="12:30">
      <formula>NOT(ISERROR(SEARCH("12:30",U25)))</formula>
    </cfRule>
    <cfRule type="containsText" dxfId="30883" priority="962" operator="containsText" text="13:30">
      <formula>NOT(ISERROR(SEARCH("13:30",U25)))</formula>
    </cfRule>
    <cfRule type="containsText" dxfId="30882" priority="963" operator="containsText" text="FESTIVITÁ">
      <formula>NOT(ISERROR(SEARCH("FESTIVITÁ",U25)))</formula>
    </cfRule>
    <cfRule type="cellIs" dxfId="30881" priority="964" operator="equal">
      <formula>"DOMENICA"</formula>
    </cfRule>
  </conditionalFormatting>
  <conditionalFormatting sqref="BT16:BU22">
    <cfRule type="containsText" dxfId="30880" priority="931" operator="containsText" text="08.30 – 14.30">
      <formula>NOT(ISERROR(SEARCH("08.30 – 14.30",BT16)))</formula>
    </cfRule>
    <cfRule type="containsText" dxfId="30879" priority="932" operator="containsText" text="09:30 – 18.30">
      <formula>NOT(ISERROR(SEARCH("09:30 – 18.30",BT16)))</formula>
    </cfRule>
    <cfRule type="containsText" dxfId="30878" priority="933" operator="containsText" text="10.30 – 18.30">
      <formula>NOT(ISERROR(SEARCH("10.30 – 18.30",BT16)))</formula>
    </cfRule>
    <cfRule type="containsText" dxfId="30877" priority="934" operator="containsText" text="09.30 – 18.30">
      <formula>NOT(ISERROR(SEARCH("09.30 – 18.30",BT16)))</formula>
    </cfRule>
    <cfRule type="containsText" dxfId="30876" priority="935" operator="containsText" text="09.00 – 13:00">
      <formula>NOT(ISERROR(SEARCH("09.00 – 13:00",BT16)))</formula>
    </cfRule>
    <cfRule type="containsText" dxfId="30875" priority="936" operator="containsText" text="08.30 – 16.30">
      <formula>NOT(ISERROR(SEARCH("08.30 – 16.30",BT16)))</formula>
    </cfRule>
    <cfRule type="containsText" dxfId="30874" priority="937" operator="containsText" text="08:30 – 17.30">
      <formula>NOT(ISERROR(SEARCH("08:30 – 17.30",BT16)))</formula>
    </cfRule>
    <cfRule type="containsText" dxfId="30873" priority="938" operator="containsText" text="08.30 – 17.30">
      <formula>NOT(ISERROR(SEARCH("08.30 – 17.30",BT16)))</formula>
    </cfRule>
    <cfRule type="containsText" dxfId="30872" priority="939" operator="containsText" text="09.00 – 18.00">
      <formula>NOT(ISERROR(SEARCH("09.00 – 18.00",BT16)))</formula>
    </cfRule>
    <cfRule type="containsText" dxfId="30871" priority="940" operator="containsText" text="09.00 – 13.00">
      <formula>NOT(ISERROR(SEARCH("09.00 – 13.00",BT16)))</formula>
    </cfRule>
    <cfRule type="containsText" dxfId="30870" priority="941" operator="containsText" text="11.30 – 19.30">
      <formula>NOT(ISERROR(SEARCH("11.30 – 19.30",BT16)))</formula>
    </cfRule>
    <cfRule type="containsText" dxfId="30869" priority="942" operator="containsText" text="10.30 – 19.30">
      <formula>NOT(ISERROR(SEARCH("10.30 – 19.30",BT16)))</formula>
    </cfRule>
    <cfRule type="containsText" dxfId="30868" priority="943" operator="containsText" text="09.00 – 15.00">
      <formula>NOT(ISERROR(SEARCH("09.00 – 15.00",BT16)))</formula>
    </cfRule>
    <cfRule type="containsText" dxfId="30867" priority="944" operator="containsText" text="12:30">
      <formula>NOT(ISERROR(SEARCH("12:30",BT16)))</formula>
    </cfRule>
    <cfRule type="containsText" dxfId="30866" priority="945" operator="containsText" text="13:30">
      <formula>NOT(ISERROR(SEARCH("13:30",BT16)))</formula>
    </cfRule>
    <cfRule type="containsText" dxfId="30865" priority="946" operator="containsText" text="FESTIVITÁ">
      <formula>NOT(ISERROR(SEARCH("FESTIVITÁ",BT16)))</formula>
    </cfRule>
    <cfRule type="cellIs" dxfId="30864" priority="947" operator="equal">
      <formula>"DOMENICA"</formula>
    </cfRule>
  </conditionalFormatting>
  <conditionalFormatting sqref="BU16:BU22">
    <cfRule type="iconSet" priority="930">
      <iconSet iconSet="3Symbols2">
        <cfvo type="percent" val="0"/>
        <cfvo type="percent" val="0"/>
        <cfvo type="formula" val="TODAY()" gte="0"/>
      </iconSet>
    </cfRule>
  </conditionalFormatting>
  <conditionalFormatting sqref="BT7:BU13">
    <cfRule type="containsText" dxfId="30863" priority="913" operator="containsText" text="08.30 – 14.30">
      <formula>NOT(ISERROR(SEARCH("08.30 – 14.30",BT7)))</formula>
    </cfRule>
    <cfRule type="containsText" dxfId="30862" priority="914" operator="containsText" text="09:30 – 18.30">
      <formula>NOT(ISERROR(SEARCH("09:30 – 18.30",BT7)))</formula>
    </cfRule>
    <cfRule type="containsText" dxfId="30861" priority="915" operator="containsText" text="10.30 – 18.30">
      <formula>NOT(ISERROR(SEARCH("10.30 – 18.30",BT7)))</formula>
    </cfRule>
    <cfRule type="containsText" dxfId="30860" priority="916" operator="containsText" text="09.30 – 18.30">
      <formula>NOT(ISERROR(SEARCH("09.30 – 18.30",BT7)))</formula>
    </cfRule>
    <cfRule type="containsText" dxfId="30859" priority="917" operator="containsText" text="09.00 – 13:00">
      <formula>NOT(ISERROR(SEARCH("09.00 – 13:00",BT7)))</formula>
    </cfRule>
    <cfRule type="containsText" dxfId="30858" priority="918" operator="containsText" text="08.30 – 16.30">
      <formula>NOT(ISERROR(SEARCH("08.30 – 16.30",BT7)))</formula>
    </cfRule>
    <cfRule type="containsText" dxfId="30857" priority="919" operator="containsText" text="08:30 – 17.30">
      <formula>NOT(ISERROR(SEARCH("08:30 – 17.30",BT7)))</formula>
    </cfRule>
    <cfRule type="containsText" dxfId="30856" priority="920" operator="containsText" text="08.30 – 17.30">
      <formula>NOT(ISERROR(SEARCH("08.30 – 17.30",BT7)))</formula>
    </cfRule>
    <cfRule type="containsText" dxfId="30855" priority="921" operator="containsText" text="09.00 – 18.00">
      <formula>NOT(ISERROR(SEARCH("09.00 – 18.00",BT7)))</formula>
    </cfRule>
    <cfRule type="containsText" dxfId="30854" priority="922" operator="containsText" text="09.00 – 13.00">
      <formula>NOT(ISERROR(SEARCH("09.00 – 13.00",BT7)))</formula>
    </cfRule>
    <cfRule type="containsText" dxfId="30853" priority="923" operator="containsText" text="11.30 – 19.30">
      <formula>NOT(ISERROR(SEARCH("11.30 – 19.30",BT7)))</formula>
    </cfRule>
    <cfRule type="containsText" dxfId="30852" priority="924" operator="containsText" text="10.30 – 19.30">
      <formula>NOT(ISERROR(SEARCH("10.30 – 19.30",BT7)))</formula>
    </cfRule>
    <cfRule type="containsText" dxfId="30851" priority="925" operator="containsText" text="09.00 – 15.00">
      <formula>NOT(ISERROR(SEARCH("09.00 – 15.00",BT7)))</formula>
    </cfRule>
    <cfRule type="containsText" dxfId="30850" priority="926" operator="containsText" text="12:30">
      <formula>NOT(ISERROR(SEARCH("12:30",BT7)))</formula>
    </cfRule>
    <cfRule type="containsText" dxfId="30849" priority="927" operator="containsText" text="13:30">
      <formula>NOT(ISERROR(SEARCH("13:30",BT7)))</formula>
    </cfRule>
    <cfRule type="containsText" dxfId="30848" priority="928" operator="containsText" text="FESTIVITÁ">
      <formula>NOT(ISERROR(SEARCH("FESTIVITÁ",BT7)))</formula>
    </cfRule>
    <cfRule type="cellIs" dxfId="30847" priority="929" operator="equal">
      <formula>"DOMENICA"</formula>
    </cfRule>
  </conditionalFormatting>
  <conditionalFormatting sqref="BU7:BU13">
    <cfRule type="iconSet" priority="912">
      <iconSet iconSet="3Symbols2">
        <cfvo type="percent" val="0"/>
        <cfvo type="percent" val="0"/>
        <cfvo type="formula" val="TODAY()" gte="0"/>
      </iconSet>
    </cfRule>
  </conditionalFormatting>
  <conditionalFormatting sqref="BT25:BU31">
    <cfRule type="containsText" dxfId="30846" priority="895" operator="containsText" text="08.30 – 14.30">
      <formula>NOT(ISERROR(SEARCH("08.30 – 14.30",BT25)))</formula>
    </cfRule>
    <cfRule type="containsText" dxfId="30845" priority="896" operator="containsText" text="09:30 – 18.30">
      <formula>NOT(ISERROR(SEARCH("09:30 – 18.30",BT25)))</formula>
    </cfRule>
    <cfRule type="containsText" dxfId="30844" priority="897" operator="containsText" text="10.30 – 18.30">
      <formula>NOT(ISERROR(SEARCH("10.30 – 18.30",BT25)))</formula>
    </cfRule>
    <cfRule type="containsText" dxfId="30843" priority="898" operator="containsText" text="09.30 – 18.30">
      <formula>NOT(ISERROR(SEARCH("09.30 – 18.30",BT25)))</formula>
    </cfRule>
    <cfRule type="containsText" dxfId="30842" priority="899" operator="containsText" text="09.00 – 13:00">
      <formula>NOT(ISERROR(SEARCH("09.00 – 13:00",BT25)))</formula>
    </cfRule>
    <cfRule type="containsText" dxfId="30841" priority="900" operator="containsText" text="08.30 – 16.30">
      <formula>NOT(ISERROR(SEARCH("08.30 – 16.30",BT25)))</formula>
    </cfRule>
    <cfRule type="containsText" dxfId="30840" priority="901" operator="containsText" text="08:30 – 17.30">
      <formula>NOT(ISERROR(SEARCH("08:30 – 17.30",BT25)))</formula>
    </cfRule>
    <cfRule type="containsText" dxfId="30839" priority="902" operator="containsText" text="08.30 – 17.30">
      <formula>NOT(ISERROR(SEARCH("08.30 – 17.30",BT25)))</formula>
    </cfRule>
    <cfRule type="containsText" dxfId="30838" priority="903" operator="containsText" text="09.00 – 18.00">
      <formula>NOT(ISERROR(SEARCH("09.00 – 18.00",BT25)))</formula>
    </cfRule>
    <cfRule type="containsText" dxfId="30837" priority="904" operator="containsText" text="09.00 – 13.00">
      <formula>NOT(ISERROR(SEARCH("09.00 – 13.00",BT25)))</formula>
    </cfRule>
    <cfRule type="containsText" dxfId="30836" priority="905" operator="containsText" text="11.30 – 19.30">
      <formula>NOT(ISERROR(SEARCH("11.30 – 19.30",BT25)))</formula>
    </cfRule>
    <cfRule type="containsText" dxfId="30835" priority="906" operator="containsText" text="10.30 – 19.30">
      <formula>NOT(ISERROR(SEARCH("10.30 – 19.30",BT25)))</formula>
    </cfRule>
    <cfRule type="containsText" dxfId="30834" priority="907" operator="containsText" text="09.00 – 15.00">
      <formula>NOT(ISERROR(SEARCH("09.00 – 15.00",BT25)))</formula>
    </cfRule>
    <cfRule type="containsText" dxfId="30833" priority="908" operator="containsText" text="12:30">
      <formula>NOT(ISERROR(SEARCH("12:30",BT25)))</formula>
    </cfRule>
    <cfRule type="containsText" dxfId="30832" priority="909" operator="containsText" text="13:30">
      <formula>NOT(ISERROR(SEARCH("13:30",BT25)))</formula>
    </cfRule>
    <cfRule type="containsText" dxfId="30831" priority="910" operator="containsText" text="FESTIVITÁ">
      <formula>NOT(ISERROR(SEARCH("FESTIVITÁ",BT25)))</formula>
    </cfRule>
    <cfRule type="cellIs" dxfId="30830" priority="911" operator="equal">
      <formula>"DOMENICA"</formula>
    </cfRule>
  </conditionalFormatting>
  <conditionalFormatting sqref="U15:X15 AC15:AU15">
    <cfRule type="cellIs" dxfId="30829" priority="892" operator="equal">
      <formula>" "</formula>
    </cfRule>
  </conditionalFormatting>
  <conditionalFormatting sqref="U15:X15">
    <cfRule type="cellIs" dxfId="30828" priority="893" operator="equal">
      <formula>$AZ15</formula>
    </cfRule>
  </conditionalFormatting>
  <conditionalFormatting sqref="U15:X15">
    <cfRule type="cellIs" dxfId="30827" priority="894" operator="greaterThan">
      <formula>$AZ15</formula>
    </cfRule>
  </conditionalFormatting>
  <conditionalFormatting sqref="U14:X14 AC14:AU14">
    <cfRule type="cellIs" dxfId="30826" priority="889" operator="equal">
      <formula>" "</formula>
    </cfRule>
  </conditionalFormatting>
  <conditionalFormatting sqref="U14:X14">
    <cfRule type="cellIs" dxfId="30825" priority="890" operator="equal">
      <formula>$AZ14</formula>
    </cfRule>
  </conditionalFormatting>
  <conditionalFormatting sqref="U14:X14">
    <cfRule type="cellIs" dxfId="30824" priority="891" operator="greaterThan">
      <formula>$AZ14</formula>
    </cfRule>
  </conditionalFormatting>
  <conditionalFormatting sqref="AZ91:BJ96 AZ50:BJ50 AZ53:BI90 AZ51:BA52">
    <cfRule type="cellIs" dxfId="30823" priority="692" operator="equal">
      <formula>" "</formula>
    </cfRule>
  </conditionalFormatting>
  <conditionalFormatting sqref="AZ51">
    <cfRule type="cellIs" dxfId="30822" priority="693" operator="equal">
      <formula>" "</formula>
    </cfRule>
  </conditionalFormatting>
  <conditionalFormatting sqref="AZ77">
    <cfRule type="cellIs" dxfId="30821" priority="677" operator="equal">
      <formula>" "</formula>
    </cfRule>
  </conditionalFormatting>
  <conditionalFormatting sqref="AV35:AV40">
    <cfRule type="cellIs" dxfId="30820" priority="884" operator="equal">
      <formula>" "</formula>
    </cfRule>
  </conditionalFormatting>
  <conditionalFormatting sqref="AV35:AV40">
    <cfRule type="cellIs" dxfId="30819" priority="885" operator="equal">
      <formula>$AZ35</formula>
    </cfRule>
  </conditionalFormatting>
  <conditionalFormatting sqref="AV35:AV40">
    <cfRule type="cellIs" dxfId="30818" priority="886" operator="greaterThan">
      <formula>$AZ35</formula>
    </cfRule>
  </conditionalFormatting>
  <conditionalFormatting sqref="AV32:AV33">
    <cfRule type="cellIs" dxfId="30817" priority="883" operator="equal">
      <formula>" "</formula>
    </cfRule>
  </conditionalFormatting>
  <conditionalFormatting sqref="BT32:BV33 BX32:CD33">
    <cfRule type="cellIs" dxfId="30816" priority="879" operator="equal">
      <formula>" "</formula>
    </cfRule>
  </conditionalFormatting>
  <conditionalFormatting sqref="BT32:BV33">
    <cfRule type="cellIs" dxfId="30815" priority="880" operator="equal">
      <formula>$AZ32</formula>
    </cfRule>
  </conditionalFormatting>
  <conditionalFormatting sqref="BT32:BV33">
    <cfRule type="cellIs" dxfId="30814" priority="881" operator="greaterThan">
      <formula>$AZ32</formula>
    </cfRule>
  </conditionalFormatting>
  <conditionalFormatting sqref="C32:S33 W32:X33 AC32:AU33">
    <cfRule type="cellIs" dxfId="30813" priority="876" operator="equal">
      <formula>" "</formula>
    </cfRule>
  </conditionalFormatting>
  <conditionalFormatting sqref="C32:S33">
    <cfRule type="cellIs" dxfId="30812" priority="877" operator="equal">
      <formula>$AZ32</formula>
    </cfRule>
  </conditionalFormatting>
  <conditionalFormatting sqref="C32:S33">
    <cfRule type="cellIs" dxfId="30811" priority="878" operator="greaterThan">
      <formula>$AZ32</formula>
    </cfRule>
  </conditionalFormatting>
  <conditionalFormatting sqref="U32:V33">
    <cfRule type="cellIs" dxfId="30810" priority="873" operator="equal">
      <formula>" "</formula>
    </cfRule>
  </conditionalFormatting>
  <conditionalFormatting sqref="U32:V33">
    <cfRule type="cellIs" dxfId="30809" priority="874" operator="equal">
      <formula>$AZ32</formula>
    </cfRule>
  </conditionalFormatting>
  <conditionalFormatting sqref="U32:V33">
    <cfRule type="cellIs" dxfId="30808" priority="875" operator="greaterThan">
      <formula>$AZ32</formula>
    </cfRule>
  </conditionalFormatting>
  <conditionalFormatting sqref="A32:B33">
    <cfRule type="cellIs" dxfId="30807" priority="870" operator="equal">
      <formula>" "</formula>
    </cfRule>
  </conditionalFormatting>
  <conditionalFormatting sqref="A32:B33">
    <cfRule type="cellIs" dxfId="30806" priority="871" operator="equal">
      <formula>$AZ32</formula>
    </cfRule>
  </conditionalFormatting>
  <conditionalFormatting sqref="A32:B33">
    <cfRule type="cellIs" dxfId="30805" priority="872" operator="greaterThan">
      <formula>$AZ32</formula>
    </cfRule>
  </conditionalFormatting>
  <conditionalFormatting sqref="CG40">
    <cfRule type="cellIs" dxfId="30804" priority="869" operator="equal">
      <formula>" "</formula>
    </cfRule>
  </conditionalFormatting>
  <conditionalFormatting sqref="A34:B40">
    <cfRule type="containsText" dxfId="30803" priority="852" operator="containsText" text="08.30 – 14.30">
      <formula>NOT(ISERROR(SEARCH("08.30 – 14.30",A34)))</formula>
    </cfRule>
    <cfRule type="containsText" dxfId="30802" priority="853" operator="containsText" text="09:30 – 18.30">
      <formula>NOT(ISERROR(SEARCH("09:30 – 18.30",A34)))</formula>
    </cfRule>
    <cfRule type="containsText" dxfId="30801" priority="854" operator="containsText" text="10.30 – 18.30">
      <formula>NOT(ISERROR(SEARCH("10.30 – 18.30",A34)))</formula>
    </cfRule>
    <cfRule type="containsText" dxfId="30800" priority="855" operator="containsText" text="09.30 – 18.30">
      <formula>NOT(ISERROR(SEARCH("09.30 – 18.30",A34)))</formula>
    </cfRule>
    <cfRule type="containsText" dxfId="30799" priority="856" operator="containsText" text="09.00 – 13:00">
      <formula>NOT(ISERROR(SEARCH("09.00 – 13:00",A34)))</formula>
    </cfRule>
    <cfRule type="containsText" dxfId="30798" priority="857" operator="containsText" text="08.30 – 16.30">
      <formula>NOT(ISERROR(SEARCH("08.30 – 16.30",A34)))</formula>
    </cfRule>
    <cfRule type="containsText" dxfId="30797" priority="858" operator="containsText" text="08:30 – 17.30">
      <formula>NOT(ISERROR(SEARCH("08:30 – 17.30",A34)))</formula>
    </cfRule>
    <cfRule type="containsText" dxfId="30796" priority="859" operator="containsText" text="08.30 – 17.30">
      <formula>NOT(ISERROR(SEARCH("08.30 – 17.30",A34)))</formula>
    </cfRule>
    <cfRule type="containsText" dxfId="30795" priority="860" operator="containsText" text="09.00 – 18.00">
      <formula>NOT(ISERROR(SEARCH("09.00 – 18.00",A34)))</formula>
    </cfRule>
    <cfRule type="containsText" dxfId="30794" priority="861" operator="containsText" text="09.00 – 13.00">
      <formula>NOT(ISERROR(SEARCH("09.00 – 13.00",A34)))</formula>
    </cfRule>
    <cfRule type="containsText" dxfId="30793" priority="862" operator="containsText" text="11.30 – 19.30">
      <formula>NOT(ISERROR(SEARCH("11.30 – 19.30",A34)))</formula>
    </cfRule>
    <cfRule type="containsText" dxfId="30792" priority="863" operator="containsText" text="10.30 – 19.30">
      <formula>NOT(ISERROR(SEARCH("10.30 – 19.30",A34)))</formula>
    </cfRule>
    <cfRule type="containsText" dxfId="30791" priority="864" operator="containsText" text="09.00 – 15.00">
      <formula>NOT(ISERROR(SEARCH("09.00 – 15.00",A34)))</formula>
    </cfRule>
    <cfRule type="containsText" dxfId="30790" priority="865" operator="containsText" text="12:30">
      <formula>NOT(ISERROR(SEARCH("12:30",A34)))</formula>
    </cfRule>
    <cfRule type="containsText" dxfId="30789" priority="866" operator="containsText" text="13:30">
      <formula>NOT(ISERROR(SEARCH("13:30",A34)))</formula>
    </cfRule>
    <cfRule type="containsText" dxfId="30788" priority="867" operator="containsText" text="FESTIVITÁ">
      <formula>NOT(ISERROR(SEARCH("FESTIVITÁ",A34)))</formula>
    </cfRule>
    <cfRule type="cellIs" dxfId="30787" priority="868" operator="equal">
      <formula>"DOMENICA"</formula>
    </cfRule>
  </conditionalFormatting>
  <conditionalFormatting sqref="B34:B40">
    <cfRule type="iconSet" priority="851">
      <iconSet iconSet="3Symbols2">
        <cfvo type="percent" val="0"/>
        <cfvo type="percent" val="0"/>
        <cfvo type="formula" val="TODAY()" gte="0"/>
      </iconSet>
    </cfRule>
  </conditionalFormatting>
  <conditionalFormatting sqref="U34:V40">
    <cfRule type="containsText" dxfId="30786" priority="834" operator="containsText" text="08.30 – 14.30">
      <formula>NOT(ISERROR(SEARCH("08.30 – 14.30",U34)))</formula>
    </cfRule>
    <cfRule type="containsText" dxfId="30785" priority="835" operator="containsText" text="09:30 – 18.30">
      <formula>NOT(ISERROR(SEARCH("09:30 – 18.30",U34)))</formula>
    </cfRule>
    <cfRule type="containsText" dxfId="30784" priority="836" operator="containsText" text="10.30 – 18.30">
      <formula>NOT(ISERROR(SEARCH("10.30 – 18.30",U34)))</formula>
    </cfRule>
    <cfRule type="containsText" dxfId="30783" priority="837" operator="containsText" text="09.30 – 18.30">
      <formula>NOT(ISERROR(SEARCH("09.30 – 18.30",U34)))</formula>
    </cfRule>
    <cfRule type="containsText" dxfId="30782" priority="838" operator="containsText" text="09.00 – 13:00">
      <formula>NOT(ISERROR(SEARCH("09.00 – 13:00",U34)))</formula>
    </cfRule>
    <cfRule type="containsText" dxfId="30781" priority="839" operator="containsText" text="08.30 – 16.30">
      <formula>NOT(ISERROR(SEARCH("08.30 – 16.30",U34)))</formula>
    </cfRule>
    <cfRule type="containsText" dxfId="30780" priority="840" operator="containsText" text="08:30 – 17.30">
      <formula>NOT(ISERROR(SEARCH("08:30 – 17.30",U34)))</formula>
    </cfRule>
    <cfRule type="containsText" dxfId="30779" priority="841" operator="containsText" text="08.30 – 17.30">
      <formula>NOT(ISERROR(SEARCH("08.30 – 17.30",U34)))</formula>
    </cfRule>
    <cfRule type="containsText" dxfId="30778" priority="842" operator="containsText" text="09.00 – 18.00">
      <formula>NOT(ISERROR(SEARCH("09.00 – 18.00",U34)))</formula>
    </cfRule>
    <cfRule type="containsText" dxfId="30777" priority="843" operator="containsText" text="09.00 – 13.00">
      <formula>NOT(ISERROR(SEARCH("09.00 – 13.00",U34)))</formula>
    </cfRule>
    <cfRule type="containsText" dxfId="30776" priority="844" operator="containsText" text="11.30 – 19.30">
      <formula>NOT(ISERROR(SEARCH("11.30 – 19.30",U34)))</formula>
    </cfRule>
    <cfRule type="containsText" dxfId="30775" priority="845" operator="containsText" text="10.30 – 19.30">
      <formula>NOT(ISERROR(SEARCH("10.30 – 19.30",U34)))</formula>
    </cfRule>
    <cfRule type="containsText" dxfId="30774" priority="846" operator="containsText" text="09.00 – 15.00">
      <formula>NOT(ISERROR(SEARCH("09.00 – 15.00",U34)))</formula>
    </cfRule>
    <cfRule type="containsText" dxfId="30773" priority="847" operator="containsText" text="12:30">
      <formula>NOT(ISERROR(SEARCH("12:30",U34)))</formula>
    </cfRule>
    <cfRule type="containsText" dxfId="30772" priority="848" operator="containsText" text="13:30">
      <formula>NOT(ISERROR(SEARCH("13:30",U34)))</formula>
    </cfRule>
    <cfRule type="containsText" dxfId="30771" priority="849" operator="containsText" text="FESTIVITÁ">
      <formula>NOT(ISERROR(SEARCH("FESTIVITÁ",U34)))</formula>
    </cfRule>
    <cfRule type="cellIs" dxfId="30770" priority="850" operator="equal">
      <formula>"DOMENICA"</formula>
    </cfRule>
  </conditionalFormatting>
  <conditionalFormatting sqref="V34:V40">
    <cfRule type="iconSet" priority="833">
      <iconSet iconSet="3Symbols2">
        <cfvo type="percent" val="0"/>
        <cfvo type="percent" val="0"/>
        <cfvo type="formula" val="TODAY()" gte="0"/>
      </iconSet>
    </cfRule>
  </conditionalFormatting>
  <conditionalFormatting sqref="BT34:BU40">
    <cfRule type="containsText" dxfId="30769" priority="816" operator="containsText" text="08.30 – 14.30">
      <formula>NOT(ISERROR(SEARCH("08.30 – 14.30",BT34)))</formula>
    </cfRule>
    <cfRule type="containsText" dxfId="30768" priority="817" operator="containsText" text="09:30 – 18.30">
      <formula>NOT(ISERROR(SEARCH("09:30 – 18.30",BT34)))</formula>
    </cfRule>
    <cfRule type="containsText" dxfId="30767" priority="818" operator="containsText" text="10.30 – 18.30">
      <formula>NOT(ISERROR(SEARCH("10.30 – 18.30",BT34)))</formula>
    </cfRule>
    <cfRule type="containsText" dxfId="30766" priority="819" operator="containsText" text="09.30 – 18.30">
      <formula>NOT(ISERROR(SEARCH("09.30 – 18.30",BT34)))</formula>
    </cfRule>
    <cfRule type="containsText" dxfId="30765" priority="820" operator="containsText" text="09.00 – 13:00">
      <formula>NOT(ISERROR(SEARCH("09.00 – 13:00",BT34)))</formula>
    </cfRule>
    <cfRule type="containsText" dxfId="30764" priority="821" operator="containsText" text="08.30 – 16.30">
      <formula>NOT(ISERROR(SEARCH("08.30 – 16.30",BT34)))</formula>
    </cfRule>
    <cfRule type="containsText" dxfId="30763" priority="822" operator="containsText" text="08:30 – 17.30">
      <formula>NOT(ISERROR(SEARCH("08:30 – 17.30",BT34)))</formula>
    </cfRule>
    <cfRule type="containsText" dxfId="30762" priority="823" operator="containsText" text="08.30 – 17.30">
      <formula>NOT(ISERROR(SEARCH("08.30 – 17.30",BT34)))</formula>
    </cfRule>
    <cfRule type="containsText" dxfId="30761" priority="824" operator="containsText" text="09.00 – 18.00">
      <formula>NOT(ISERROR(SEARCH("09.00 – 18.00",BT34)))</formula>
    </cfRule>
    <cfRule type="containsText" dxfId="30760" priority="825" operator="containsText" text="09.00 – 13.00">
      <formula>NOT(ISERROR(SEARCH("09.00 – 13.00",BT34)))</formula>
    </cfRule>
    <cfRule type="containsText" dxfId="30759" priority="826" operator="containsText" text="11.30 – 19.30">
      <formula>NOT(ISERROR(SEARCH("11.30 – 19.30",BT34)))</formula>
    </cfRule>
    <cfRule type="containsText" dxfId="30758" priority="827" operator="containsText" text="10.30 – 19.30">
      <formula>NOT(ISERROR(SEARCH("10.30 – 19.30",BT34)))</formula>
    </cfRule>
    <cfRule type="containsText" dxfId="30757" priority="828" operator="containsText" text="09.00 – 15.00">
      <formula>NOT(ISERROR(SEARCH("09.00 – 15.00",BT34)))</formula>
    </cfRule>
    <cfRule type="containsText" dxfId="30756" priority="829" operator="containsText" text="12:30">
      <formula>NOT(ISERROR(SEARCH("12:30",BT34)))</formula>
    </cfRule>
    <cfRule type="containsText" dxfId="30755" priority="830" operator="containsText" text="13:30">
      <formula>NOT(ISERROR(SEARCH("13:30",BT34)))</formula>
    </cfRule>
    <cfRule type="containsText" dxfId="30754" priority="831" operator="containsText" text="FESTIVITÁ">
      <formula>NOT(ISERROR(SEARCH("FESTIVITÁ",BT34)))</formula>
    </cfRule>
    <cfRule type="cellIs" dxfId="30753" priority="832" operator="equal">
      <formula>"DOMENICA"</formula>
    </cfRule>
  </conditionalFormatting>
  <conditionalFormatting sqref="BU34:BU40">
    <cfRule type="iconSet" priority="815">
      <iconSet iconSet="3Symbols2">
        <cfvo type="percent" val="0"/>
        <cfvo type="percent" val="0"/>
        <cfvo type="formula" val="TODAY()" gte="0"/>
      </iconSet>
    </cfRule>
  </conditionalFormatting>
  <conditionalFormatting sqref="BJ40">
    <cfRule type="cellIs" dxfId="30752" priority="590" operator="equal">
      <formula>" "</formula>
    </cfRule>
  </conditionalFormatting>
  <conditionalFormatting sqref="BB40:BF40">
    <cfRule type="cellIs" dxfId="30751" priority="591" operator="equal">
      <formula>" "</formula>
    </cfRule>
  </conditionalFormatting>
  <conditionalFormatting sqref="AZ42:BF42">
    <cfRule type="cellIs" dxfId="30750" priority="580" operator="equal">
      <formula>" "</formula>
    </cfRule>
  </conditionalFormatting>
  <conditionalFormatting sqref="AV49:AY49 AV44:AV48">
    <cfRule type="cellIs" dxfId="30749" priority="810" operator="equal">
      <formula>" "</formula>
    </cfRule>
  </conditionalFormatting>
  <conditionalFormatting sqref="AV49:AY49 AV44:AV48">
    <cfRule type="cellIs" dxfId="30748" priority="811" operator="equal">
      <formula>$AZ44</formula>
    </cfRule>
  </conditionalFormatting>
  <conditionalFormatting sqref="AV49:AY49 AV44:AV48">
    <cfRule type="cellIs" dxfId="30747" priority="812" operator="greaterThan">
      <formula>$AZ44</formula>
    </cfRule>
  </conditionalFormatting>
  <conditionalFormatting sqref="AV41:AV42">
    <cfRule type="cellIs" dxfId="30746" priority="809" operator="equal">
      <formula>" "</formula>
    </cfRule>
  </conditionalFormatting>
  <conditionalFormatting sqref="BT41:BV42 BX41:CD42">
    <cfRule type="cellIs" dxfId="30745" priority="805" operator="equal">
      <formula>" "</formula>
    </cfRule>
  </conditionalFormatting>
  <conditionalFormatting sqref="BT41:BV42">
    <cfRule type="cellIs" dxfId="30744" priority="806" operator="equal">
      <formula>$AZ41</formula>
    </cfRule>
  </conditionalFormatting>
  <conditionalFormatting sqref="BT41:BV42">
    <cfRule type="cellIs" dxfId="30743" priority="807" operator="greaterThan">
      <formula>$AZ41</formula>
    </cfRule>
  </conditionalFormatting>
  <conditionalFormatting sqref="C41:S42 W41:X42 AC41:AU42">
    <cfRule type="cellIs" dxfId="30742" priority="802" operator="equal">
      <formula>" "</formula>
    </cfRule>
  </conditionalFormatting>
  <conditionalFormatting sqref="C41:S42">
    <cfRule type="cellIs" dxfId="30741" priority="803" operator="equal">
      <formula>$AZ41</formula>
    </cfRule>
  </conditionalFormatting>
  <conditionalFormatting sqref="C41:S42">
    <cfRule type="cellIs" dxfId="30740" priority="804" operator="greaterThan">
      <formula>$AZ41</formula>
    </cfRule>
  </conditionalFormatting>
  <conditionalFormatting sqref="U41:V42">
    <cfRule type="cellIs" dxfId="30739" priority="799" operator="equal">
      <formula>" "</formula>
    </cfRule>
  </conditionalFormatting>
  <conditionalFormatting sqref="U41:V42">
    <cfRule type="cellIs" dxfId="30738" priority="800" operator="equal">
      <formula>$AZ41</formula>
    </cfRule>
  </conditionalFormatting>
  <conditionalFormatting sqref="U41:V42">
    <cfRule type="cellIs" dxfId="30737" priority="801" operator="greaterThan">
      <formula>$AZ41</formula>
    </cfRule>
  </conditionalFormatting>
  <conditionalFormatting sqref="A41:B42">
    <cfRule type="cellIs" dxfId="30736" priority="796" operator="equal">
      <formula>" "</formula>
    </cfRule>
  </conditionalFormatting>
  <conditionalFormatting sqref="A41:B42">
    <cfRule type="cellIs" dxfId="30735" priority="797" operator="equal">
      <formula>$AZ41</formula>
    </cfRule>
  </conditionalFormatting>
  <conditionalFormatting sqref="A41:B42">
    <cfRule type="cellIs" dxfId="30734" priority="798" operator="greaterThan">
      <formula>$AZ41</formula>
    </cfRule>
  </conditionalFormatting>
  <conditionalFormatting sqref="CG49">
    <cfRule type="cellIs" dxfId="30733" priority="795" operator="equal">
      <formula>" "</formula>
    </cfRule>
  </conditionalFormatting>
  <conditionalFormatting sqref="U43:V49">
    <cfRule type="containsText" dxfId="30732" priority="778" operator="containsText" text="08.30 – 14.30">
      <formula>NOT(ISERROR(SEARCH("08.30 – 14.30",U43)))</formula>
    </cfRule>
    <cfRule type="containsText" dxfId="30731" priority="779" operator="containsText" text="09:30 – 18.30">
      <formula>NOT(ISERROR(SEARCH("09:30 – 18.30",U43)))</formula>
    </cfRule>
    <cfRule type="containsText" dxfId="30730" priority="780" operator="containsText" text="10.30 – 18.30">
      <formula>NOT(ISERROR(SEARCH("10.30 – 18.30",U43)))</formula>
    </cfRule>
    <cfRule type="containsText" dxfId="30729" priority="781" operator="containsText" text="09.30 – 18.30">
      <formula>NOT(ISERROR(SEARCH("09.30 – 18.30",U43)))</formula>
    </cfRule>
    <cfRule type="containsText" dxfId="30728" priority="782" operator="containsText" text="09.00 – 13:00">
      <formula>NOT(ISERROR(SEARCH("09.00 – 13:00",U43)))</formula>
    </cfRule>
    <cfRule type="containsText" dxfId="30727" priority="783" operator="containsText" text="08.30 – 16.30">
      <formula>NOT(ISERROR(SEARCH("08.30 – 16.30",U43)))</formula>
    </cfRule>
    <cfRule type="containsText" dxfId="30726" priority="784" operator="containsText" text="08:30 – 17.30">
      <formula>NOT(ISERROR(SEARCH("08:30 – 17.30",U43)))</formula>
    </cfRule>
    <cfRule type="containsText" dxfId="30725" priority="785" operator="containsText" text="08.30 – 17.30">
      <formula>NOT(ISERROR(SEARCH("08.30 – 17.30",U43)))</formula>
    </cfRule>
    <cfRule type="containsText" dxfId="30724" priority="786" operator="containsText" text="09.00 – 18.00">
      <formula>NOT(ISERROR(SEARCH("09.00 – 18.00",U43)))</formula>
    </cfRule>
    <cfRule type="containsText" dxfId="30723" priority="787" operator="containsText" text="09.00 – 13.00">
      <formula>NOT(ISERROR(SEARCH("09.00 – 13.00",U43)))</formula>
    </cfRule>
    <cfRule type="containsText" dxfId="30722" priority="788" operator="containsText" text="11.30 – 19.30">
      <formula>NOT(ISERROR(SEARCH("11.30 – 19.30",U43)))</formula>
    </cfRule>
    <cfRule type="containsText" dxfId="30721" priority="789" operator="containsText" text="10.30 – 19.30">
      <formula>NOT(ISERROR(SEARCH("10.30 – 19.30",U43)))</formula>
    </cfRule>
    <cfRule type="containsText" dxfId="30720" priority="790" operator="containsText" text="09.00 – 15.00">
      <formula>NOT(ISERROR(SEARCH("09.00 – 15.00",U43)))</formula>
    </cfRule>
    <cfRule type="containsText" dxfId="30719" priority="791" operator="containsText" text="12:30">
      <formula>NOT(ISERROR(SEARCH("12:30",U43)))</formula>
    </cfRule>
    <cfRule type="containsText" dxfId="30718" priority="792" operator="containsText" text="13:30">
      <formula>NOT(ISERROR(SEARCH("13:30",U43)))</formula>
    </cfRule>
    <cfRule type="containsText" dxfId="30717" priority="793" operator="containsText" text="FESTIVITÁ">
      <formula>NOT(ISERROR(SEARCH("FESTIVITÁ",U43)))</formula>
    </cfRule>
    <cfRule type="cellIs" dxfId="30716" priority="794" operator="equal">
      <formula>"DOMENICA"</formula>
    </cfRule>
  </conditionalFormatting>
  <conditionalFormatting sqref="V43:V49">
    <cfRule type="iconSet" priority="777">
      <iconSet iconSet="3Symbols2">
        <cfvo type="percent" val="0"/>
        <cfvo type="percent" val="0"/>
        <cfvo type="formula" val="TODAY()" gte="0"/>
      </iconSet>
    </cfRule>
  </conditionalFormatting>
  <conditionalFormatting sqref="BT43:BU49">
    <cfRule type="containsText" dxfId="30715" priority="760" operator="containsText" text="08.30 – 14.30">
      <formula>NOT(ISERROR(SEARCH("08.30 – 14.30",BT43)))</formula>
    </cfRule>
    <cfRule type="containsText" dxfId="30714" priority="761" operator="containsText" text="09:30 – 18.30">
      <formula>NOT(ISERROR(SEARCH("09:30 – 18.30",BT43)))</formula>
    </cfRule>
    <cfRule type="containsText" dxfId="30713" priority="762" operator="containsText" text="10.30 – 18.30">
      <formula>NOT(ISERROR(SEARCH("10.30 – 18.30",BT43)))</formula>
    </cfRule>
    <cfRule type="containsText" dxfId="30712" priority="763" operator="containsText" text="09.30 – 18.30">
      <formula>NOT(ISERROR(SEARCH("09.30 – 18.30",BT43)))</formula>
    </cfRule>
    <cfRule type="containsText" dxfId="30711" priority="764" operator="containsText" text="09.00 – 13:00">
      <formula>NOT(ISERROR(SEARCH("09.00 – 13:00",BT43)))</formula>
    </cfRule>
    <cfRule type="containsText" dxfId="30710" priority="765" operator="containsText" text="08.30 – 16.30">
      <formula>NOT(ISERROR(SEARCH("08.30 – 16.30",BT43)))</formula>
    </cfRule>
    <cfRule type="containsText" dxfId="30709" priority="766" operator="containsText" text="08:30 – 17.30">
      <formula>NOT(ISERROR(SEARCH("08:30 – 17.30",BT43)))</formula>
    </cfRule>
    <cfRule type="containsText" dxfId="30708" priority="767" operator="containsText" text="08.30 – 17.30">
      <formula>NOT(ISERROR(SEARCH("08.30 – 17.30",BT43)))</formula>
    </cfRule>
    <cfRule type="containsText" dxfId="30707" priority="768" operator="containsText" text="09.00 – 18.00">
      <formula>NOT(ISERROR(SEARCH("09.00 – 18.00",BT43)))</formula>
    </cfRule>
    <cfRule type="containsText" dxfId="30706" priority="769" operator="containsText" text="09.00 – 13.00">
      <formula>NOT(ISERROR(SEARCH("09.00 – 13.00",BT43)))</formula>
    </cfRule>
    <cfRule type="containsText" dxfId="30705" priority="770" operator="containsText" text="11.30 – 19.30">
      <formula>NOT(ISERROR(SEARCH("11.30 – 19.30",BT43)))</formula>
    </cfRule>
    <cfRule type="containsText" dxfId="30704" priority="771" operator="containsText" text="10.30 – 19.30">
      <formula>NOT(ISERROR(SEARCH("10.30 – 19.30",BT43)))</formula>
    </cfRule>
    <cfRule type="containsText" dxfId="30703" priority="772" operator="containsText" text="09.00 – 15.00">
      <formula>NOT(ISERROR(SEARCH("09.00 – 15.00",BT43)))</formula>
    </cfRule>
    <cfRule type="containsText" dxfId="30702" priority="773" operator="containsText" text="12:30">
      <formula>NOT(ISERROR(SEARCH("12:30",BT43)))</formula>
    </cfRule>
    <cfRule type="containsText" dxfId="30701" priority="774" operator="containsText" text="13:30">
      <formula>NOT(ISERROR(SEARCH("13:30",BT43)))</formula>
    </cfRule>
    <cfRule type="containsText" dxfId="30700" priority="775" operator="containsText" text="FESTIVITÁ">
      <formula>NOT(ISERROR(SEARCH("FESTIVITÁ",BT43)))</formula>
    </cfRule>
    <cfRule type="cellIs" dxfId="30699" priority="776" operator="equal">
      <formula>"DOMENICA"</formula>
    </cfRule>
  </conditionalFormatting>
  <conditionalFormatting sqref="BU43:BU49">
    <cfRule type="iconSet" priority="759">
      <iconSet iconSet="3Symbols2">
        <cfvo type="percent" val="0"/>
        <cfvo type="percent" val="0"/>
        <cfvo type="formula" val="TODAY()" gte="0"/>
      </iconSet>
    </cfRule>
  </conditionalFormatting>
  <conditionalFormatting sqref="B25:B31">
    <cfRule type="iconSet" priority="1188">
      <iconSet iconSet="3Symbols2">
        <cfvo type="percent" val="0"/>
        <cfvo type="percent" val="0"/>
        <cfvo type="formula" val="TODAY()" gte="0"/>
      </iconSet>
    </cfRule>
  </conditionalFormatting>
  <conditionalFormatting sqref="V25:V31">
    <cfRule type="iconSet" priority="1189">
      <iconSet iconSet="3Symbols2">
        <cfvo type="percent" val="0"/>
        <cfvo type="percent" val="0"/>
        <cfvo type="formula" val="TODAY()" gte="0"/>
      </iconSet>
    </cfRule>
  </conditionalFormatting>
  <conditionalFormatting sqref="BU25:BU31">
    <cfRule type="iconSet" priority="1190">
      <iconSet iconSet="3Symbols2">
        <cfvo type="percent" val="0"/>
        <cfvo type="percent" val="0"/>
        <cfvo type="formula" val="TODAY()" gte="0"/>
      </iconSet>
    </cfRule>
  </conditionalFormatting>
  <conditionalFormatting sqref="CG51:CG59">
    <cfRule type="cellIs" dxfId="30698" priority="758" operator="equal">
      <formula>" "</formula>
    </cfRule>
  </conditionalFormatting>
  <conditionalFormatting sqref="AV51:AY59">
    <cfRule type="cellIs" dxfId="30697" priority="757" operator="equal">
      <formula>" "</formula>
    </cfRule>
  </conditionalFormatting>
  <conditionalFormatting sqref="CF51:CF59">
    <cfRule type="cellIs" dxfId="30696" priority="755" operator="equal">
      <formula>" "</formula>
    </cfRule>
  </conditionalFormatting>
  <conditionalFormatting sqref="CF59">
    <cfRule type="cellIs" dxfId="30695" priority="754" operator="equal">
      <formula>" "</formula>
    </cfRule>
  </conditionalFormatting>
  <conditionalFormatting sqref="CH51:XFD51 CF51">
    <cfRule type="cellIs" dxfId="30694" priority="753" operator="equal">
      <formula>" "</formula>
    </cfRule>
  </conditionalFormatting>
  <conditionalFormatting sqref="BK51:BK59">
    <cfRule type="cellIs" dxfId="30693" priority="752" operator="equal">
      <formula>" "</formula>
    </cfRule>
  </conditionalFormatting>
  <conditionalFormatting sqref="AZ16:AZ21 AZ52:AZ57 AZ61:AZ66 AZ70:AZ75 AZ5:BI5 BB16:BB21 AZ51:BA51 AZ50:BJ50 AZ25:AZ30">
    <cfRule type="cellIs" dxfId="30692" priority="746" operator="equal">
      <formula>" "</formula>
    </cfRule>
  </conditionalFormatting>
  <conditionalFormatting sqref="BB76:BI76 AZ76">
    <cfRule type="cellIs" dxfId="30691" priority="694" operator="equal">
      <formula>" "</formula>
    </cfRule>
  </conditionalFormatting>
  <conditionalFormatting sqref="AZ6:BI6 BA43:BA48 BA34:BA39 BA25:BA30 BA16:BA21 AZ7:BB12">
    <cfRule type="cellIs" dxfId="30690" priority="737" operator="equal">
      <formula>" "</formula>
    </cfRule>
  </conditionalFormatting>
  <conditionalFormatting sqref="BB25:BB30 BA53:BI57 BA61:BI66 BA70:BI75 BA52">
    <cfRule type="cellIs" dxfId="30689" priority="747" operator="equal">
      <formula>" "</formula>
    </cfRule>
  </conditionalFormatting>
  <conditionalFormatting sqref="AZ8:AZ12 AZ16:AZ21 AZ91:BJ96 AZ5:BI5 BB8:BB12 BB16:BB21 AZ50:BJ50 AZ53:BI90 AZ51:BA52 AZ25:AZ30 AZ1:BI1 AW2 BJ2">
    <cfRule type="cellIs" dxfId="30688" priority="748" operator="equal">
      <formula>#REF!</formula>
    </cfRule>
  </conditionalFormatting>
  <conditionalFormatting sqref="BB25:BB30">
    <cfRule type="cellIs" dxfId="30687" priority="749" operator="equal">
      <formula>#REF!</formula>
    </cfRule>
  </conditionalFormatting>
  <conditionalFormatting sqref="AZ8:AZ12 AZ16:AZ21 AZ91:BJ96 AZ5:BI5 BB8:BB12 BB16:BB21 AZ50:BJ50 AZ53:BI90 AZ51:BA52 AZ25:AZ30 AZ1:BI1 AW2 BJ2">
    <cfRule type="cellIs" dxfId="30686" priority="750" operator="greaterThan">
      <formula>#REF!</formula>
    </cfRule>
  </conditionalFormatting>
  <conditionalFormatting sqref="BB25:BB30">
    <cfRule type="cellIs" dxfId="30685" priority="751" operator="greaterThan">
      <formula>#REF!</formula>
    </cfRule>
  </conditionalFormatting>
  <conditionalFormatting sqref="AZ7:BB7 BA8:BA12 BA43:BA48 BA34:BA39 BA25:BA30 BA16:BA21">
    <cfRule type="cellIs" dxfId="30684" priority="738" operator="equal">
      <formula>#REF!</formula>
    </cfRule>
  </conditionalFormatting>
  <conditionalFormatting sqref="AZ6">
    <cfRule type="cellIs" dxfId="30683" priority="739" operator="equal">
      <formula>#REF!</formula>
    </cfRule>
  </conditionalFormatting>
  <conditionalFormatting sqref="BA6">
    <cfRule type="cellIs" dxfId="30682" priority="740" operator="equal">
      <formula>#REF!</formula>
    </cfRule>
  </conditionalFormatting>
  <conditionalFormatting sqref="BB6:BI6">
    <cfRule type="cellIs" dxfId="30681" priority="741" operator="equal">
      <formula>#REF!</formula>
    </cfRule>
  </conditionalFormatting>
  <conditionalFormatting sqref="AZ7:BB7 BA8:BA12 BA43:BA48 BA34:BA39 BA25:BA30 BA16:BA21">
    <cfRule type="cellIs" dxfId="30680" priority="742" operator="greaterThan">
      <formula>#REF!</formula>
    </cfRule>
  </conditionalFormatting>
  <conditionalFormatting sqref="AZ6">
    <cfRule type="cellIs" dxfId="30679" priority="743" operator="greaterThan">
      <formula>#REF!</formula>
    </cfRule>
  </conditionalFormatting>
  <conditionalFormatting sqref="BA6">
    <cfRule type="cellIs" dxfId="30678" priority="744" operator="greaterThan">
      <formula>#REF!</formula>
    </cfRule>
  </conditionalFormatting>
  <conditionalFormatting sqref="BB6:BI6">
    <cfRule type="cellIs" dxfId="30677" priority="745" operator="greaterThan">
      <formula>#REF!</formula>
    </cfRule>
  </conditionalFormatting>
  <conditionalFormatting sqref="BB58:BI58 AZ58:AZ60">
    <cfRule type="cellIs" dxfId="30676" priority="719" operator="equal">
      <formula>" "</formula>
    </cfRule>
  </conditionalFormatting>
  <conditionalFormatting sqref="BB59:BI60">
    <cfRule type="cellIs" dxfId="30675" priority="720" operator="equal">
      <formula>" "</formula>
    </cfRule>
  </conditionalFormatting>
  <conditionalFormatting sqref="BA58:BA60">
    <cfRule type="cellIs" dxfId="30674" priority="721" operator="equal">
      <formula>" "</formula>
    </cfRule>
  </conditionalFormatting>
  <conditionalFormatting sqref="AZ58:AZ60 BK2:BL2 BS2:BU2">
    <cfRule type="cellIs" dxfId="30673" priority="722" operator="equal">
      <formula>#REF!</formula>
    </cfRule>
  </conditionalFormatting>
  <conditionalFormatting sqref="BA58:BA60">
    <cfRule type="cellIs" dxfId="30672" priority="723" operator="equal">
      <formula>#REF!</formula>
    </cfRule>
  </conditionalFormatting>
  <conditionalFormatting sqref="BB58:BI58">
    <cfRule type="cellIs" dxfId="30671" priority="724" operator="equal">
      <formula>#REF!</formula>
    </cfRule>
  </conditionalFormatting>
  <conditionalFormatting sqref="BB58:BI60">
    <cfRule type="cellIs" dxfId="30670" priority="725" operator="equal">
      <formula>#REF!</formula>
    </cfRule>
  </conditionalFormatting>
  <conditionalFormatting sqref="BB58:BI58">
    <cfRule type="cellIs" dxfId="30669" priority="726" operator="equal">
      <formula>#REF!</formula>
    </cfRule>
  </conditionalFormatting>
  <conditionalFormatting sqref="BB59:BI60">
    <cfRule type="cellIs" dxfId="30668" priority="727" operator="equal">
      <formula>#REF!</formula>
    </cfRule>
  </conditionalFormatting>
  <conditionalFormatting sqref="BB59:BI60">
    <cfRule type="cellIs" dxfId="30667" priority="728" operator="equal">
      <formula>#REF!</formula>
    </cfRule>
  </conditionalFormatting>
  <conditionalFormatting sqref="AZ58:AZ60">
    <cfRule type="cellIs" dxfId="30666" priority="729" operator="greaterThan">
      <formula>#REF!</formula>
    </cfRule>
  </conditionalFormatting>
  <conditionalFormatting sqref="BA58:BA60">
    <cfRule type="cellIs" dxfId="30665" priority="730" operator="greaterThan">
      <formula>#REF!</formula>
    </cfRule>
  </conditionalFormatting>
  <conditionalFormatting sqref="BB58:BI58">
    <cfRule type="cellIs" dxfId="30664" priority="731" operator="greaterThan">
      <formula>#REF!</formula>
    </cfRule>
  </conditionalFormatting>
  <conditionalFormatting sqref="BB58:BI58">
    <cfRule type="cellIs" dxfId="30663" priority="732" operator="greaterThan">
      <formula>#REF!</formula>
    </cfRule>
  </conditionalFormatting>
  <conditionalFormatting sqref="BB58:BI58">
    <cfRule type="cellIs" dxfId="30662" priority="733" operator="greaterThan">
      <formula>#REF!</formula>
    </cfRule>
  </conditionalFormatting>
  <conditionalFormatting sqref="BB59:BI60">
    <cfRule type="cellIs" dxfId="30661" priority="734" operator="greaterThan">
      <formula>#REF!</formula>
    </cfRule>
  </conditionalFormatting>
  <conditionalFormatting sqref="BB59:BI60">
    <cfRule type="cellIs" dxfId="30660" priority="735" operator="greaterThan">
      <formula>#REF!</formula>
    </cfRule>
  </conditionalFormatting>
  <conditionalFormatting sqref="BB59:BI60">
    <cfRule type="cellIs" dxfId="30659" priority="736" operator="greaterThan">
      <formula>#REF!</formula>
    </cfRule>
  </conditionalFormatting>
  <conditionalFormatting sqref="BB67:BI67 AZ51:AZ76">
    <cfRule type="cellIs" dxfId="30658" priority="701" operator="equal">
      <formula>" "</formula>
    </cfRule>
  </conditionalFormatting>
  <conditionalFormatting sqref="BB53:BI76">
    <cfRule type="cellIs" dxfId="30657" priority="702" operator="equal">
      <formula>" "</formula>
    </cfRule>
  </conditionalFormatting>
  <conditionalFormatting sqref="BA51:BA76">
    <cfRule type="cellIs" dxfId="30656" priority="703" operator="equal">
      <formula>" "</formula>
    </cfRule>
  </conditionalFormatting>
  <conditionalFormatting sqref="AZ51:AZ76">
    <cfRule type="cellIs" dxfId="30655" priority="704" operator="equal">
      <formula>#REF!</formula>
    </cfRule>
  </conditionalFormatting>
  <conditionalFormatting sqref="BA51:BA76">
    <cfRule type="cellIs" dxfId="30654" priority="705" operator="equal">
      <formula>#REF!</formula>
    </cfRule>
  </conditionalFormatting>
  <conditionalFormatting sqref="BB67:BI67">
    <cfRule type="cellIs" dxfId="30653" priority="706" operator="equal">
      <formula>#REF!</formula>
    </cfRule>
  </conditionalFormatting>
  <conditionalFormatting sqref="BB53:BI76">
    <cfRule type="cellIs" dxfId="30652" priority="707" operator="equal">
      <formula>#REF!</formula>
    </cfRule>
  </conditionalFormatting>
  <conditionalFormatting sqref="BB67:BI67">
    <cfRule type="cellIs" dxfId="30651" priority="708" operator="equal">
      <formula>#REF!</formula>
    </cfRule>
  </conditionalFormatting>
  <conditionalFormatting sqref="BB53:BI76">
    <cfRule type="cellIs" dxfId="30650" priority="709" operator="equal">
      <formula>#REF!</formula>
    </cfRule>
  </conditionalFormatting>
  <conditionalFormatting sqref="BB53:BI76">
    <cfRule type="cellIs" dxfId="30649" priority="710" operator="equal">
      <formula>#REF!</formula>
    </cfRule>
  </conditionalFormatting>
  <conditionalFormatting sqref="AZ51:AZ76">
    <cfRule type="cellIs" dxfId="30648" priority="711" operator="greaterThan">
      <formula>#REF!</formula>
    </cfRule>
  </conditionalFormatting>
  <conditionalFormatting sqref="BA51:BA76">
    <cfRule type="cellIs" dxfId="30647" priority="712" operator="greaterThan">
      <formula>#REF!</formula>
    </cfRule>
  </conditionalFormatting>
  <conditionalFormatting sqref="BB67:BI67">
    <cfRule type="cellIs" dxfId="30646" priority="713" operator="greaterThan">
      <formula>#REF!</formula>
    </cfRule>
  </conditionalFormatting>
  <conditionalFormatting sqref="BB67:BI67">
    <cfRule type="cellIs" dxfId="30645" priority="714" operator="greaterThan">
      <formula>#REF!</formula>
    </cfRule>
  </conditionalFormatting>
  <conditionalFormatting sqref="BB67:BI67">
    <cfRule type="cellIs" dxfId="30644" priority="715" operator="greaterThan">
      <formula>#REF!</formula>
    </cfRule>
  </conditionalFormatting>
  <conditionalFormatting sqref="BB53:BI76">
    <cfRule type="cellIs" dxfId="30643" priority="716" operator="greaterThan">
      <formula>#REF!</formula>
    </cfRule>
  </conditionalFormatting>
  <conditionalFormatting sqref="BB53:BI76">
    <cfRule type="cellIs" dxfId="30642" priority="717" operator="greaterThan">
      <formula>#REF!</formula>
    </cfRule>
  </conditionalFormatting>
  <conditionalFormatting sqref="BB53:BI76">
    <cfRule type="cellIs" dxfId="30641" priority="718" operator="greaterThan">
      <formula>#REF!</formula>
    </cfRule>
  </conditionalFormatting>
  <conditionalFormatting sqref="BA76">
    <cfRule type="cellIs" dxfId="30640" priority="695" operator="equal">
      <formula>" "</formula>
    </cfRule>
  </conditionalFormatting>
  <conditionalFormatting sqref="BB76:BI76">
    <cfRule type="cellIs" dxfId="30639" priority="696" operator="equal">
      <formula>#REF!</formula>
    </cfRule>
  </conditionalFormatting>
  <conditionalFormatting sqref="BB76:BI76">
    <cfRule type="cellIs" dxfId="30638" priority="697" operator="equal">
      <formula>#REF!</formula>
    </cfRule>
  </conditionalFormatting>
  <conditionalFormatting sqref="BB76:BI76">
    <cfRule type="cellIs" dxfId="30637" priority="698" operator="greaterThan">
      <formula>#REF!</formula>
    </cfRule>
  </conditionalFormatting>
  <conditionalFormatting sqref="BB76:BI76">
    <cfRule type="cellIs" dxfId="30636" priority="699" operator="greaterThan">
      <formula>#REF!</formula>
    </cfRule>
  </conditionalFormatting>
  <conditionalFormatting sqref="BB76:BI76">
    <cfRule type="cellIs" dxfId="30635" priority="700" operator="greaterThan">
      <formula>#REF!</formula>
    </cfRule>
  </conditionalFormatting>
  <conditionalFormatting sqref="BB77:BI77 AZ77">
    <cfRule type="cellIs" dxfId="30634" priority="670" operator="equal">
      <formula>" "</formula>
    </cfRule>
  </conditionalFormatting>
  <conditionalFormatting sqref="AZ77:BI77">
    <cfRule type="cellIs" dxfId="30633" priority="690" operator="equal">
      <formula>#REF!</formula>
    </cfRule>
  </conditionalFormatting>
  <conditionalFormatting sqref="AZ77:BA77 BK2:BL2 BS2:BU2">
    <cfRule type="cellIs" dxfId="30632" priority="691" operator="greaterThan">
      <formula>#REF!</formula>
    </cfRule>
  </conditionalFormatting>
  <conditionalFormatting sqref="BB77:BI77">
    <cfRule type="cellIs" dxfId="30631" priority="678" operator="equal">
      <formula>" "</formula>
    </cfRule>
  </conditionalFormatting>
  <conditionalFormatting sqref="BA77">
    <cfRule type="cellIs" dxfId="30630" priority="679" operator="equal">
      <formula>" "</formula>
    </cfRule>
  </conditionalFormatting>
  <conditionalFormatting sqref="AZ77">
    <cfRule type="cellIs" dxfId="30629" priority="680" operator="equal">
      <formula>#REF!</formula>
    </cfRule>
  </conditionalFormatting>
  <conditionalFormatting sqref="BA77">
    <cfRule type="cellIs" dxfId="30628" priority="681" operator="equal">
      <formula>#REF!</formula>
    </cfRule>
  </conditionalFormatting>
  <conditionalFormatting sqref="BB77:BI77">
    <cfRule type="cellIs" dxfId="30627" priority="682" operator="equal">
      <formula>#REF!</formula>
    </cfRule>
  </conditionalFormatting>
  <conditionalFormatting sqref="BB77:BI77">
    <cfRule type="cellIs" dxfId="30626" priority="683" operator="equal">
      <formula>#REF!</formula>
    </cfRule>
  </conditionalFormatting>
  <conditionalFormatting sqref="BB77:BI77">
    <cfRule type="cellIs" dxfId="30625" priority="684" operator="equal">
      <formula>#REF!</formula>
    </cfRule>
  </conditionalFormatting>
  <conditionalFormatting sqref="AZ77">
    <cfRule type="cellIs" dxfId="30624" priority="685" operator="greaterThan">
      <formula>#REF!</formula>
    </cfRule>
  </conditionalFormatting>
  <conditionalFormatting sqref="BA77">
    <cfRule type="cellIs" dxfId="30623" priority="686" operator="greaterThan">
      <formula>#REF!</formula>
    </cfRule>
  </conditionalFormatting>
  <conditionalFormatting sqref="BB77:BI77">
    <cfRule type="cellIs" dxfId="30622" priority="687" operator="greaterThan">
      <formula>#REF!</formula>
    </cfRule>
  </conditionalFormatting>
  <conditionalFormatting sqref="BB77:BI77">
    <cfRule type="cellIs" dxfId="30621" priority="688" operator="greaterThan">
      <formula>#REF!</formula>
    </cfRule>
  </conditionalFormatting>
  <conditionalFormatting sqref="BB77:BI77">
    <cfRule type="cellIs" dxfId="30620" priority="689" operator="greaterThan">
      <formula>#REF!</formula>
    </cfRule>
  </conditionalFormatting>
  <conditionalFormatting sqref="BA77">
    <cfRule type="cellIs" dxfId="30619" priority="671" operator="equal">
      <formula>" "</formula>
    </cfRule>
  </conditionalFormatting>
  <conditionalFormatting sqref="BB77:BI77">
    <cfRule type="cellIs" dxfId="30618" priority="672" operator="equal">
      <formula>#REF!</formula>
    </cfRule>
  </conditionalFormatting>
  <conditionalFormatting sqref="BB77:BI77">
    <cfRule type="cellIs" dxfId="30617" priority="673" operator="equal">
      <formula>#REF!</formula>
    </cfRule>
  </conditionalFormatting>
  <conditionalFormatting sqref="BB77:BI77">
    <cfRule type="cellIs" dxfId="30616" priority="674" operator="greaterThan">
      <formula>#REF!</formula>
    </cfRule>
  </conditionalFormatting>
  <conditionalFormatting sqref="BB77:BI77">
    <cfRule type="cellIs" dxfId="30615" priority="675" operator="greaterThan">
      <formula>#REF!</formula>
    </cfRule>
  </conditionalFormatting>
  <conditionalFormatting sqref="BB77:BI77">
    <cfRule type="cellIs" dxfId="30614" priority="676" operator="greaterThan">
      <formula>#REF!</formula>
    </cfRule>
  </conditionalFormatting>
  <conditionalFormatting sqref="AZ34:AZ39">
    <cfRule type="cellIs" dxfId="30613" priority="664" operator="equal">
      <formula>" "</formula>
    </cfRule>
  </conditionalFormatting>
  <conditionalFormatting sqref="BB34:BB39">
    <cfRule type="cellIs" dxfId="30612" priority="665" operator="equal">
      <formula>" "</formula>
    </cfRule>
  </conditionalFormatting>
  <conditionalFormatting sqref="AZ34:AZ39">
    <cfRule type="cellIs" dxfId="30611" priority="666" operator="equal">
      <formula>#REF!</formula>
    </cfRule>
  </conditionalFormatting>
  <conditionalFormatting sqref="BB34:BB39">
    <cfRule type="cellIs" dxfId="30610" priority="667" operator="equal">
      <formula>#REF!</formula>
    </cfRule>
  </conditionalFormatting>
  <conditionalFormatting sqref="AZ34:AZ39">
    <cfRule type="cellIs" dxfId="30609" priority="668" operator="greaterThan">
      <formula>#REF!</formula>
    </cfRule>
  </conditionalFormatting>
  <conditionalFormatting sqref="BB34:BB39">
    <cfRule type="cellIs" dxfId="30608" priority="669" operator="greaterThan">
      <formula>#REF!</formula>
    </cfRule>
  </conditionalFormatting>
  <conditionalFormatting sqref="AZ40">
    <cfRule type="cellIs" dxfId="30607" priority="661" operator="equal">
      <formula>" "</formula>
    </cfRule>
  </conditionalFormatting>
  <conditionalFormatting sqref="AZ40">
    <cfRule type="cellIs" dxfId="30606" priority="662" operator="equal">
      <formula>#REF!</formula>
    </cfRule>
  </conditionalFormatting>
  <conditionalFormatting sqref="AZ40">
    <cfRule type="cellIs" dxfId="30605" priority="663" operator="greaterThan">
      <formula>#REF!</formula>
    </cfRule>
  </conditionalFormatting>
  <conditionalFormatting sqref="AZ41 AZ43:AZ48">
    <cfRule type="cellIs" dxfId="30604" priority="655" operator="equal">
      <formula>" "</formula>
    </cfRule>
  </conditionalFormatting>
  <conditionalFormatting sqref="BB43:BB48">
    <cfRule type="cellIs" dxfId="30603" priority="656" operator="equal">
      <formula>" "</formula>
    </cfRule>
  </conditionalFormatting>
  <conditionalFormatting sqref="AZ41 AZ43:AZ48">
    <cfRule type="cellIs" dxfId="30602" priority="657" operator="equal">
      <formula>#REF!</formula>
    </cfRule>
  </conditionalFormatting>
  <conditionalFormatting sqref="BB43:BB48">
    <cfRule type="cellIs" dxfId="30601" priority="658" operator="equal">
      <formula>#REF!</formula>
    </cfRule>
  </conditionalFormatting>
  <conditionalFormatting sqref="AZ41 AZ43:AZ48">
    <cfRule type="cellIs" dxfId="30600" priority="659" operator="greaterThan">
      <formula>#REF!</formula>
    </cfRule>
  </conditionalFormatting>
  <conditionalFormatting sqref="BB43:BB48">
    <cfRule type="cellIs" dxfId="30599" priority="660" operator="greaterThan">
      <formula>#REF!</formula>
    </cfRule>
  </conditionalFormatting>
  <conditionalFormatting sqref="BB49:BI49">
    <cfRule type="cellIs" dxfId="30598" priority="645" operator="equal">
      <formula>" "</formula>
    </cfRule>
  </conditionalFormatting>
  <conditionalFormatting sqref="BA49">
    <cfRule type="cellIs" dxfId="30597" priority="646" operator="equal">
      <formula>" "</formula>
    </cfRule>
  </conditionalFormatting>
  <conditionalFormatting sqref="BA49">
    <cfRule type="cellIs" dxfId="30596" priority="647" operator="equal">
      <formula>#REF!</formula>
    </cfRule>
  </conditionalFormatting>
  <conditionalFormatting sqref="BB49:BI49">
    <cfRule type="cellIs" dxfId="30595" priority="648" operator="equal">
      <formula>#REF!</formula>
    </cfRule>
  </conditionalFormatting>
  <conditionalFormatting sqref="BB49:BI49">
    <cfRule type="cellIs" dxfId="30594" priority="649" operator="equal">
      <formula>#REF!</formula>
    </cfRule>
  </conditionalFormatting>
  <conditionalFormatting sqref="BB49:BI49">
    <cfRule type="cellIs" dxfId="30593" priority="650" operator="equal">
      <formula>#REF!</formula>
    </cfRule>
  </conditionalFormatting>
  <conditionalFormatting sqref="BA49">
    <cfRule type="cellIs" dxfId="30592" priority="651" operator="greaterThan">
      <formula>#REF!</formula>
    </cfRule>
  </conditionalFormatting>
  <conditionalFormatting sqref="BB49:BI49">
    <cfRule type="cellIs" dxfId="30591" priority="652" operator="greaterThan">
      <formula>#REF!</formula>
    </cfRule>
  </conditionalFormatting>
  <conditionalFormatting sqref="BB49:BI49">
    <cfRule type="cellIs" dxfId="30590" priority="653" operator="greaterThan">
      <formula>#REF!</formula>
    </cfRule>
  </conditionalFormatting>
  <conditionalFormatting sqref="BB49:BI49">
    <cfRule type="cellIs" dxfId="30589" priority="654" operator="greaterThan">
      <formula>#REF!</formula>
    </cfRule>
  </conditionalFormatting>
  <conditionalFormatting sqref="AZ49">
    <cfRule type="cellIs" dxfId="30588" priority="642" operator="equal">
      <formula>" "</formula>
    </cfRule>
  </conditionalFormatting>
  <conditionalFormatting sqref="AZ49">
    <cfRule type="cellIs" dxfId="30587" priority="643" operator="equal">
      <formula>#REF!</formula>
    </cfRule>
  </conditionalFormatting>
  <conditionalFormatting sqref="AZ49">
    <cfRule type="cellIs" dxfId="30586" priority="644" operator="greaterThan">
      <formula>#REF!</formula>
    </cfRule>
  </conditionalFormatting>
  <conditionalFormatting sqref="BA51">
    <cfRule type="cellIs" dxfId="30585" priority="639" operator="equal">
      <formula>" "</formula>
    </cfRule>
  </conditionalFormatting>
  <conditionalFormatting sqref="BA51">
    <cfRule type="cellIs" dxfId="30584" priority="640" operator="equal">
      <formula>#REF!</formula>
    </cfRule>
  </conditionalFormatting>
  <conditionalFormatting sqref="BA51">
    <cfRule type="cellIs" dxfId="30583" priority="641" operator="greaterThan">
      <formula>#REF!</formula>
    </cfRule>
  </conditionalFormatting>
  <conditionalFormatting sqref="BA51">
    <cfRule type="cellIs" dxfId="30582" priority="638" operator="equal">
      <formula>" "</formula>
    </cfRule>
  </conditionalFormatting>
  <conditionalFormatting sqref="BJ49">
    <cfRule type="cellIs" dxfId="30581" priority="628" operator="equal">
      <formula>" "</formula>
    </cfRule>
  </conditionalFormatting>
  <conditionalFormatting sqref="BB49:BI49">
    <cfRule type="cellIs" dxfId="30580" priority="629" operator="equal">
      <formula>" "</formula>
    </cfRule>
  </conditionalFormatting>
  <conditionalFormatting sqref="BB49:BI49">
    <cfRule type="cellIs" dxfId="30579" priority="630" operator="equal">
      <formula>#REF!</formula>
    </cfRule>
  </conditionalFormatting>
  <conditionalFormatting sqref="BJ49">
    <cfRule type="cellIs" dxfId="30578" priority="631" operator="equal">
      <formula>#REF!</formula>
    </cfRule>
  </conditionalFormatting>
  <conditionalFormatting sqref="BJ49">
    <cfRule type="cellIs" dxfId="30577" priority="632" operator="equal">
      <formula>#REF!</formula>
    </cfRule>
  </conditionalFormatting>
  <conditionalFormatting sqref="BJ49">
    <cfRule type="cellIs" dxfId="30576" priority="633" operator="equal">
      <formula>#REF!</formula>
    </cfRule>
  </conditionalFormatting>
  <conditionalFormatting sqref="BB49:BI49">
    <cfRule type="cellIs" dxfId="30575" priority="634" operator="greaterThan">
      <formula>#REF!</formula>
    </cfRule>
  </conditionalFormatting>
  <conditionalFormatting sqref="BJ49">
    <cfRule type="cellIs" dxfId="30574" priority="635" operator="greaterThan">
      <formula>#REF!</formula>
    </cfRule>
  </conditionalFormatting>
  <conditionalFormatting sqref="BJ49">
    <cfRule type="cellIs" dxfId="30573" priority="636" operator="greaterThan">
      <formula>#REF!</formula>
    </cfRule>
  </conditionalFormatting>
  <conditionalFormatting sqref="BJ49">
    <cfRule type="cellIs" dxfId="30572" priority="637" operator="greaterThan">
      <formula>#REF!</formula>
    </cfRule>
  </conditionalFormatting>
  <conditionalFormatting sqref="BA49">
    <cfRule type="cellIs" dxfId="30571" priority="625" operator="equal">
      <formula>" "</formula>
    </cfRule>
  </conditionalFormatting>
  <conditionalFormatting sqref="BA49">
    <cfRule type="cellIs" dxfId="30570" priority="626" operator="equal">
      <formula>#REF!</formula>
    </cfRule>
  </conditionalFormatting>
  <conditionalFormatting sqref="BA49">
    <cfRule type="cellIs" dxfId="30569" priority="627" operator="greaterThan">
      <formula>#REF!</formula>
    </cfRule>
  </conditionalFormatting>
  <conditionalFormatting sqref="BB51:BI52">
    <cfRule type="cellIs" dxfId="30568" priority="622" operator="equal">
      <formula>" "</formula>
    </cfRule>
  </conditionalFormatting>
  <conditionalFormatting sqref="BB51:BI52">
    <cfRule type="cellIs" dxfId="30567" priority="623" operator="equal">
      <formula>#REF!</formula>
    </cfRule>
  </conditionalFormatting>
  <conditionalFormatting sqref="BB51:BI52">
    <cfRule type="cellIs" dxfId="30566" priority="624" operator="greaterThan">
      <formula>#REF!</formula>
    </cfRule>
  </conditionalFormatting>
  <conditionalFormatting sqref="BB51:BI52">
    <cfRule type="cellIs" dxfId="30565" priority="615" operator="equal">
      <formula>" "</formula>
    </cfRule>
  </conditionalFormatting>
  <conditionalFormatting sqref="BB51:BI52">
    <cfRule type="cellIs" dxfId="30564" priority="616" operator="equal">
      <formula>#REF!</formula>
    </cfRule>
  </conditionalFormatting>
  <conditionalFormatting sqref="BB51:BI52">
    <cfRule type="cellIs" dxfId="30563" priority="617" operator="equal">
      <formula>#REF!</formula>
    </cfRule>
  </conditionalFormatting>
  <conditionalFormatting sqref="BB51:BI52">
    <cfRule type="cellIs" dxfId="30562" priority="618" operator="equal">
      <formula>#REF!</formula>
    </cfRule>
  </conditionalFormatting>
  <conditionalFormatting sqref="BB51:BI52">
    <cfRule type="cellIs" dxfId="30561" priority="619" operator="greaterThan">
      <formula>#REF!</formula>
    </cfRule>
  </conditionalFormatting>
  <conditionalFormatting sqref="BB51:BI52">
    <cfRule type="cellIs" dxfId="30560" priority="620" operator="greaterThan">
      <formula>#REF!</formula>
    </cfRule>
  </conditionalFormatting>
  <conditionalFormatting sqref="BB51:BI52">
    <cfRule type="cellIs" dxfId="30559" priority="621" operator="greaterThan">
      <formula>#REF!</formula>
    </cfRule>
  </conditionalFormatting>
  <conditionalFormatting sqref="BB51:BI52">
    <cfRule type="cellIs" dxfId="30558" priority="614" operator="equal">
      <formula>" "</formula>
    </cfRule>
  </conditionalFormatting>
  <conditionalFormatting sqref="BA41:BF41 BJ41">
    <cfRule type="cellIs" dxfId="30557" priority="611" operator="equal">
      <formula>" "</formula>
    </cfRule>
  </conditionalFormatting>
  <conditionalFormatting sqref="BA41:BF41 BJ41">
    <cfRule type="cellIs" dxfId="30556" priority="612" operator="equal">
      <formula>#REF!</formula>
    </cfRule>
  </conditionalFormatting>
  <conditionalFormatting sqref="BA41:BF41 BJ41">
    <cfRule type="cellIs" dxfId="30555" priority="613" operator="greaterThan">
      <formula>#REF!</formula>
    </cfRule>
  </conditionalFormatting>
  <conditionalFormatting sqref="BA41:BF41 BJ41">
    <cfRule type="cellIs" dxfId="30554" priority="610" operator="equal">
      <formula>" "</formula>
    </cfRule>
  </conditionalFormatting>
  <conditionalFormatting sqref="BB40:BF40">
    <cfRule type="cellIs" dxfId="30553" priority="600" operator="equal">
      <formula>" "</formula>
    </cfRule>
  </conditionalFormatting>
  <conditionalFormatting sqref="BA40">
    <cfRule type="cellIs" dxfId="30552" priority="601" operator="equal">
      <formula>" "</formula>
    </cfRule>
  </conditionalFormatting>
  <conditionalFormatting sqref="BA40">
    <cfRule type="cellIs" dxfId="30551" priority="602" operator="equal">
      <formula>#REF!</formula>
    </cfRule>
  </conditionalFormatting>
  <conditionalFormatting sqref="BB40:BF40">
    <cfRule type="cellIs" dxfId="30550" priority="603" operator="equal">
      <formula>#REF!</formula>
    </cfRule>
  </conditionalFormatting>
  <conditionalFormatting sqref="BB40:BF40">
    <cfRule type="cellIs" dxfId="30549" priority="604" operator="equal">
      <formula>#REF!</formula>
    </cfRule>
  </conditionalFormatting>
  <conditionalFormatting sqref="BB40:BF40">
    <cfRule type="cellIs" dxfId="30548" priority="605" operator="equal">
      <formula>#REF!</formula>
    </cfRule>
  </conditionalFormatting>
  <conditionalFormatting sqref="BA40">
    <cfRule type="cellIs" dxfId="30547" priority="606" operator="greaterThan">
      <formula>#REF!</formula>
    </cfRule>
  </conditionalFormatting>
  <conditionalFormatting sqref="BB40:BF40">
    <cfRule type="cellIs" dxfId="30546" priority="607" operator="greaterThan">
      <formula>#REF!</formula>
    </cfRule>
  </conditionalFormatting>
  <conditionalFormatting sqref="BB40:BF40">
    <cfRule type="cellIs" dxfId="30545" priority="608" operator="greaterThan">
      <formula>#REF!</formula>
    </cfRule>
  </conditionalFormatting>
  <conditionalFormatting sqref="BB40:BF40">
    <cfRule type="cellIs" dxfId="30544" priority="609" operator="greaterThan">
      <formula>#REF!</formula>
    </cfRule>
  </conditionalFormatting>
  <conditionalFormatting sqref="BB40:BF40">
    <cfRule type="cellIs" dxfId="30543" priority="592" operator="equal">
      <formula>#REF!</formula>
    </cfRule>
  </conditionalFormatting>
  <conditionalFormatting sqref="BJ40">
    <cfRule type="cellIs" dxfId="30542" priority="593" operator="equal">
      <formula>#REF!</formula>
    </cfRule>
  </conditionalFormatting>
  <conditionalFormatting sqref="BJ40">
    <cfRule type="cellIs" dxfId="30541" priority="594" operator="equal">
      <formula>#REF!</formula>
    </cfRule>
  </conditionalFormatting>
  <conditionalFormatting sqref="BJ40">
    <cfRule type="cellIs" dxfId="30540" priority="595" operator="equal">
      <formula>#REF!</formula>
    </cfRule>
  </conditionalFormatting>
  <conditionalFormatting sqref="BB40:BF40">
    <cfRule type="cellIs" dxfId="30539" priority="596" operator="greaterThan">
      <formula>#REF!</formula>
    </cfRule>
  </conditionalFormatting>
  <conditionalFormatting sqref="BJ40">
    <cfRule type="cellIs" dxfId="30538" priority="597" operator="greaterThan">
      <formula>#REF!</formula>
    </cfRule>
  </conditionalFormatting>
  <conditionalFormatting sqref="BJ40">
    <cfRule type="cellIs" dxfId="30537" priority="598" operator="greaterThan">
      <formula>#REF!</formula>
    </cfRule>
  </conditionalFormatting>
  <conditionalFormatting sqref="BJ40">
    <cfRule type="cellIs" dxfId="30536" priority="599" operator="greaterThan">
      <formula>#REF!</formula>
    </cfRule>
  </conditionalFormatting>
  <conditionalFormatting sqref="BA40">
    <cfRule type="cellIs" dxfId="30535" priority="587" operator="equal">
      <formula>" "</formula>
    </cfRule>
  </conditionalFormatting>
  <conditionalFormatting sqref="BA40">
    <cfRule type="cellIs" dxfId="30534" priority="588" operator="equal">
      <formula>#REF!</formula>
    </cfRule>
  </conditionalFormatting>
  <conditionalFormatting sqref="BA40">
    <cfRule type="cellIs" dxfId="30533" priority="589" operator="greaterThan">
      <formula>#REF!</formula>
    </cfRule>
  </conditionalFormatting>
  <conditionalFormatting sqref="AZ42">
    <cfRule type="cellIs" dxfId="30532" priority="581" operator="equal">
      <formula>#REF!</formula>
    </cfRule>
  </conditionalFormatting>
  <conditionalFormatting sqref="BA42">
    <cfRule type="cellIs" dxfId="30531" priority="582" operator="equal">
      <formula>#REF!</formula>
    </cfRule>
  </conditionalFormatting>
  <conditionalFormatting sqref="BB42:BF42">
    <cfRule type="cellIs" dxfId="30530" priority="583" operator="equal">
      <formula>#REF!</formula>
    </cfRule>
  </conditionalFormatting>
  <conditionalFormatting sqref="AZ42">
    <cfRule type="cellIs" dxfId="30529" priority="584" operator="greaterThan">
      <formula>#REF!</formula>
    </cfRule>
  </conditionalFormatting>
  <conditionalFormatting sqref="BA42">
    <cfRule type="cellIs" dxfId="30528" priority="585" operator="greaterThan">
      <formula>#REF!</formula>
    </cfRule>
  </conditionalFormatting>
  <conditionalFormatting sqref="BB42:BF42">
    <cfRule type="cellIs" dxfId="30527" priority="586" operator="greaterThan">
      <formula>#REF!</formula>
    </cfRule>
  </conditionalFormatting>
  <conditionalFormatting sqref="AZ31">
    <cfRule type="cellIs" dxfId="30526" priority="577" operator="equal">
      <formula>" "</formula>
    </cfRule>
  </conditionalFormatting>
  <conditionalFormatting sqref="AZ31">
    <cfRule type="cellIs" dxfId="30525" priority="578" operator="equal">
      <formula>#REF!</formula>
    </cfRule>
  </conditionalFormatting>
  <conditionalFormatting sqref="AZ31">
    <cfRule type="cellIs" dxfId="30524" priority="579" operator="greaterThan">
      <formula>#REF!</formula>
    </cfRule>
  </conditionalFormatting>
  <conditionalFormatting sqref="AZ32">
    <cfRule type="cellIs" dxfId="30523" priority="574" operator="equal">
      <formula>" "</formula>
    </cfRule>
  </conditionalFormatting>
  <conditionalFormatting sqref="AZ32">
    <cfRule type="cellIs" dxfId="30522" priority="575" operator="equal">
      <formula>#REF!</formula>
    </cfRule>
  </conditionalFormatting>
  <conditionalFormatting sqref="AZ32">
    <cfRule type="cellIs" dxfId="30521" priority="576" operator="greaterThan">
      <formula>#REF!</formula>
    </cfRule>
  </conditionalFormatting>
  <conditionalFormatting sqref="BA32:BF32 BJ32">
    <cfRule type="cellIs" dxfId="30520" priority="571" operator="equal">
      <formula>" "</formula>
    </cfRule>
  </conditionalFormatting>
  <conditionalFormatting sqref="BA32:BF32 BJ32">
    <cfRule type="cellIs" dxfId="30519" priority="572" operator="equal">
      <formula>#REF!</formula>
    </cfRule>
  </conditionalFormatting>
  <conditionalFormatting sqref="BA32:BF32 BJ32">
    <cfRule type="cellIs" dxfId="30518" priority="573" operator="greaterThan">
      <formula>#REF!</formula>
    </cfRule>
  </conditionalFormatting>
  <conditionalFormatting sqref="BA32:BF32 BJ32">
    <cfRule type="cellIs" dxfId="30517" priority="570" operator="equal">
      <formula>" "</formula>
    </cfRule>
  </conditionalFormatting>
  <conditionalFormatting sqref="BB31:BF31">
    <cfRule type="cellIs" dxfId="30516" priority="560" operator="equal">
      <formula>" "</formula>
    </cfRule>
  </conditionalFormatting>
  <conditionalFormatting sqref="BA31">
    <cfRule type="cellIs" dxfId="30515" priority="561" operator="equal">
      <formula>" "</formula>
    </cfRule>
  </conditionalFormatting>
  <conditionalFormatting sqref="BA31">
    <cfRule type="cellIs" dxfId="30514" priority="562" operator="equal">
      <formula>#REF!</formula>
    </cfRule>
  </conditionalFormatting>
  <conditionalFormatting sqref="BB31:BF31">
    <cfRule type="cellIs" dxfId="30513" priority="563" operator="equal">
      <formula>#REF!</formula>
    </cfRule>
  </conditionalFormatting>
  <conditionalFormatting sqref="BB31:BF31">
    <cfRule type="cellIs" dxfId="30512" priority="564" operator="equal">
      <formula>#REF!</formula>
    </cfRule>
  </conditionalFormatting>
  <conditionalFormatting sqref="BB31:BF31">
    <cfRule type="cellIs" dxfId="30511" priority="565" operator="equal">
      <formula>#REF!</formula>
    </cfRule>
  </conditionalFormatting>
  <conditionalFormatting sqref="BA31">
    <cfRule type="cellIs" dxfId="30510" priority="566" operator="greaterThan">
      <formula>#REF!</formula>
    </cfRule>
  </conditionalFormatting>
  <conditionalFormatting sqref="BB31:BF31">
    <cfRule type="cellIs" dxfId="30509" priority="567" operator="greaterThan">
      <formula>#REF!</formula>
    </cfRule>
  </conditionalFormatting>
  <conditionalFormatting sqref="BB31:BF31">
    <cfRule type="cellIs" dxfId="30508" priority="568" operator="greaterThan">
      <formula>#REF!</formula>
    </cfRule>
  </conditionalFormatting>
  <conditionalFormatting sqref="BB31:BF31">
    <cfRule type="cellIs" dxfId="30507" priority="569" operator="greaterThan">
      <formula>#REF!</formula>
    </cfRule>
  </conditionalFormatting>
  <conditionalFormatting sqref="BJ31">
    <cfRule type="cellIs" dxfId="30506" priority="550" operator="equal">
      <formula>" "</formula>
    </cfRule>
  </conditionalFormatting>
  <conditionalFormatting sqref="BB31:BF31">
    <cfRule type="cellIs" dxfId="30505" priority="551" operator="equal">
      <formula>" "</formula>
    </cfRule>
  </conditionalFormatting>
  <conditionalFormatting sqref="BB31:BF31">
    <cfRule type="cellIs" dxfId="30504" priority="552" operator="equal">
      <formula>#REF!</formula>
    </cfRule>
  </conditionalFormatting>
  <conditionalFormatting sqref="BJ31">
    <cfRule type="cellIs" dxfId="30503" priority="553" operator="equal">
      <formula>#REF!</formula>
    </cfRule>
  </conditionalFormatting>
  <conditionalFormatting sqref="BJ31">
    <cfRule type="cellIs" dxfId="30502" priority="554" operator="equal">
      <formula>#REF!</formula>
    </cfRule>
  </conditionalFormatting>
  <conditionalFormatting sqref="BJ31">
    <cfRule type="cellIs" dxfId="30501" priority="555" operator="equal">
      <formula>#REF!</formula>
    </cfRule>
  </conditionalFormatting>
  <conditionalFormatting sqref="BB31:BF31">
    <cfRule type="cellIs" dxfId="30500" priority="556" operator="greaterThan">
      <formula>#REF!</formula>
    </cfRule>
  </conditionalFormatting>
  <conditionalFormatting sqref="BJ31">
    <cfRule type="cellIs" dxfId="30499" priority="557" operator="greaterThan">
      <formula>#REF!</formula>
    </cfRule>
  </conditionalFormatting>
  <conditionalFormatting sqref="BJ31">
    <cfRule type="cellIs" dxfId="30498" priority="558" operator="greaterThan">
      <formula>#REF!</formula>
    </cfRule>
  </conditionalFormatting>
  <conditionalFormatting sqref="BJ31">
    <cfRule type="cellIs" dxfId="30497" priority="559" operator="greaterThan">
      <formula>#REF!</formula>
    </cfRule>
  </conditionalFormatting>
  <conditionalFormatting sqref="BA31">
    <cfRule type="cellIs" dxfId="30496" priority="547" operator="equal">
      <formula>" "</formula>
    </cfRule>
  </conditionalFormatting>
  <conditionalFormatting sqref="BA31">
    <cfRule type="cellIs" dxfId="30495" priority="548" operator="equal">
      <formula>#REF!</formula>
    </cfRule>
  </conditionalFormatting>
  <conditionalFormatting sqref="BA31">
    <cfRule type="cellIs" dxfId="30494" priority="549" operator="greaterThan">
      <formula>#REF!</formula>
    </cfRule>
  </conditionalFormatting>
  <conditionalFormatting sqref="AZ33:BF33">
    <cfRule type="cellIs" dxfId="30493" priority="540" operator="equal">
      <formula>" "</formula>
    </cfRule>
  </conditionalFormatting>
  <conditionalFormatting sqref="AZ33">
    <cfRule type="cellIs" dxfId="30492" priority="541" operator="equal">
      <formula>#REF!</formula>
    </cfRule>
  </conditionalFormatting>
  <conditionalFormatting sqref="BA33">
    <cfRule type="cellIs" dxfId="30491" priority="542" operator="equal">
      <formula>#REF!</formula>
    </cfRule>
  </conditionalFormatting>
  <conditionalFormatting sqref="BB33:BF33">
    <cfRule type="cellIs" dxfId="30490" priority="543" operator="equal">
      <formula>#REF!</formula>
    </cfRule>
  </conditionalFormatting>
  <conditionalFormatting sqref="AZ33">
    <cfRule type="cellIs" dxfId="30489" priority="544" operator="greaterThan">
      <formula>#REF!</formula>
    </cfRule>
  </conditionalFormatting>
  <conditionalFormatting sqref="BA33">
    <cfRule type="cellIs" dxfId="30488" priority="545" operator="greaterThan">
      <formula>#REF!</formula>
    </cfRule>
  </conditionalFormatting>
  <conditionalFormatting sqref="BB33:BF33">
    <cfRule type="cellIs" dxfId="30487" priority="546" operator="greaterThan">
      <formula>#REF!</formula>
    </cfRule>
  </conditionalFormatting>
  <conditionalFormatting sqref="AZ22">
    <cfRule type="cellIs" dxfId="30486" priority="537" operator="equal">
      <formula>" "</formula>
    </cfRule>
  </conditionalFormatting>
  <conditionalFormatting sqref="AZ22">
    <cfRule type="cellIs" dxfId="30485" priority="538" operator="equal">
      <formula>#REF!</formula>
    </cfRule>
  </conditionalFormatting>
  <conditionalFormatting sqref="AZ22">
    <cfRule type="cellIs" dxfId="30484" priority="539" operator="greaterThan">
      <formula>#REF!</formula>
    </cfRule>
  </conditionalFormatting>
  <conditionalFormatting sqref="AZ23">
    <cfRule type="cellIs" dxfId="30483" priority="534" operator="equal">
      <formula>" "</formula>
    </cfRule>
  </conditionalFormatting>
  <conditionalFormatting sqref="AZ23">
    <cfRule type="cellIs" dxfId="30482" priority="535" operator="equal">
      <formula>#REF!</formula>
    </cfRule>
  </conditionalFormatting>
  <conditionalFormatting sqref="AZ23">
    <cfRule type="cellIs" dxfId="30481" priority="536" operator="greaterThan">
      <formula>#REF!</formula>
    </cfRule>
  </conditionalFormatting>
  <conditionalFormatting sqref="BA23:BF23 BJ23">
    <cfRule type="cellIs" dxfId="30480" priority="531" operator="equal">
      <formula>" "</formula>
    </cfRule>
  </conditionalFormatting>
  <conditionalFormatting sqref="BA23:BF23 BJ23">
    <cfRule type="cellIs" dxfId="30479" priority="532" operator="equal">
      <formula>#REF!</formula>
    </cfRule>
  </conditionalFormatting>
  <conditionalFormatting sqref="BA23:BF23 BJ23">
    <cfRule type="cellIs" dxfId="30478" priority="533" operator="greaterThan">
      <formula>#REF!</formula>
    </cfRule>
  </conditionalFormatting>
  <conditionalFormatting sqref="BA23:BF23 BJ23">
    <cfRule type="cellIs" dxfId="30477" priority="530" operator="equal">
      <formula>" "</formula>
    </cfRule>
  </conditionalFormatting>
  <conditionalFormatting sqref="BB22:BF22">
    <cfRule type="cellIs" dxfId="30476" priority="520" operator="equal">
      <formula>" "</formula>
    </cfRule>
  </conditionalFormatting>
  <conditionalFormatting sqref="BA22">
    <cfRule type="cellIs" dxfId="30475" priority="521" operator="equal">
      <formula>" "</formula>
    </cfRule>
  </conditionalFormatting>
  <conditionalFormatting sqref="BA22">
    <cfRule type="cellIs" dxfId="30474" priority="522" operator="equal">
      <formula>#REF!</formula>
    </cfRule>
  </conditionalFormatting>
  <conditionalFormatting sqref="BB22:BF22">
    <cfRule type="cellIs" dxfId="30473" priority="523" operator="equal">
      <formula>#REF!</formula>
    </cfRule>
  </conditionalFormatting>
  <conditionalFormatting sqref="BB22:BF22">
    <cfRule type="cellIs" dxfId="30472" priority="524" operator="equal">
      <formula>#REF!</formula>
    </cfRule>
  </conditionalFormatting>
  <conditionalFormatting sqref="BB22:BF22">
    <cfRule type="cellIs" dxfId="30471" priority="525" operator="equal">
      <formula>#REF!</formula>
    </cfRule>
  </conditionalFormatting>
  <conditionalFormatting sqref="BA22">
    <cfRule type="cellIs" dxfId="30470" priority="526" operator="greaterThan">
      <formula>#REF!</formula>
    </cfRule>
  </conditionalFormatting>
  <conditionalFormatting sqref="BB22:BF22">
    <cfRule type="cellIs" dxfId="30469" priority="527" operator="greaterThan">
      <formula>#REF!</formula>
    </cfRule>
  </conditionalFormatting>
  <conditionalFormatting sqref="BB22:BF22">
    <cfRule type="cellIs" dxfId="30468" priority="528" operator="greaterThan">
      <formula>#REF!</formula>
    </cfRule>
  </conditionalFormatting>
  <conditionalFormatting sqref="BB22:BF22">
    <cfRule type="cellIs" dxfId="30467" priority="529" operator="greaterThan">
      <formula>#REF!</formula>
    </cfRule>
  </conditionalFormatting>
  <conditionalFormatting sqref="BJ22">
    <cfRule type="cellIs" dxfId="30466" priority="510" operator="equal">
      <formula>" "</formula>
    </cfRule>
  </conditionalFormatting>
  <conditionalFormatting sqref="BB22:BF22">
    <cfRule type="cellIs" dxfId="30465" priority="511" operator="equal">
      <formula>" "</formula>
    </cfRule>
  </conditionalFormatting>
  <conditionalFormatting sqref="BB22:BF22">
    <cfRule type="cellIs" dxfId="30464" priority="512" operator="equal">
      <formula>#REF!</formula>
    </cfRule>
  </conditionalFormatting>
  <conditionalFormatting sqref="BJ22">
    <cfRule type="cellIs" dxfId="30463" priority="513" operator="equal">
      <formula>#REF!</formula>
    </cfRule>
  </conditionalFormatting>
  <conditionalFormatting sqref="BJ22">
    <cfRule type="cellIs" dxfId="30462" priority="514" operator="equal">
      <formula>#REF!</formula>
    </cfRule>
  </conditionalFormatting>
  <conditionalFormatting sqref="BJ22">
    <cfRule type="cellIs" dxfId="30461" priority="515" operator="equal">
      <formula>#REF!</formula>
    </cfRule>
  </conditionalFormatting>
  <conditionalFormatting sqref="BB22:BF22">
    <cfRule type="cellIs" dxfId="30460" priority="516" operator="greaterThan">
      <formula>#REF!</formula>
    </cfRule>
  </conditionalFormatting>
  <conditionalFormatting sqref="BJ22">
    <cfRule type="cellIs" dxfId="30459" priority="517" operator="greaterThan">
      <formula>#REF!</formula>
    </cfRule>
  </conditionalFormatting>
  <conditionalFormatting sqref="BJ22">
    <cfRule type="cellIs" dxfId="30458" priority="518" operator="greaterThan">
      <formula>#REF!</formula>
    </cfRule>
  </conditionalFormatting>
  <conditionalFormatting sqref="BJ22">
    <cfRule type="cellIs" dxfId="30457" priority="519" operator="greaterThan">
      <formula>#REF!</formula>
    </cfRule>
  </conditionalFormatting>
  <conditionalFormatting sqref="BA22">
    <cfRule type="cellIs" dxfId="30456" priority="507" operator="equal">
      <formula>" "</formula>
    </cfRule>
  </conditionalFormatting>
  <conditionalFormatting sqref="BA22">
    <cfRule type="cellIs" dxfId="30455" priority="508" operator="equal">
      <formula>#REF!</formula>
    </cfRule>
  </conditionalFormatting>
  <conditionalFormatting sqref="BA22">
    <cfRule type="cellIs" dxfId="30454" priority="509" operator="greaterThan">
      <formula>#REF!</formula>
    </cfRule>
  </conditionalFormatting>
  <conditionalFormatting sqref="AZ24:BF24">
    <cfRule type="cellIs" dxfId="30453" priority="500" operator="equal">
      <formula>" "</formula>
    </cfRule>
  </conditionalFormatting>
  <conditionalFormatting sqref="AZ24">
    <cfRule type="cellIs" dxfId="30452" priority="501" operator="equal">
      <formula>#REF!</formula>
    </cfRule>
  </conditionalFormatting>
  <conditionalFormatting sqref="BA24">
    <cfRule type="cellIs" dxfId="30451" priority="502" operator="equal">
      <formula>#REF!</formula>
    </cfRule>
  </conditionalFormatting>
  <conditionalFormatting sqref="BB24:BF24">
    <cfRule type="cellIs" dxfId="30450" priority="503" operator="equal">
      <formula>#REF!</formula>
    </cfRule>
  </conditionalFormatting>
  <conditionalFormatting sqref="AZ24">
    <cfRule type="cellIs" dxfId="30449" priority="504" operator="greaterThan">
      <formula>#REF!</formula>
    </cfRule>
  </conditionalFormatting>
  <conditionalFormatting sqref="BA24">
    <cfRule type="cellIs" dxfId="30448" priority="505" operator="greaterThan">
      <formula>#REF!</formula>
    </cfRule>
  </conditionalFormatting>
  <conditionalFormatting sqref="BB24:BF24">
    <cfRule type="cellIs" dxfId="30447" priority="506" operator="greaterThan">
      <formula>#REF!</formula>
    </cfRule>
  </conditionalFormatting>
  <conditionalFormatting sqref="AZ13">
    <cfRule type="cellIs" dxfId="30446" priority="497" operator="equal">
      <formula>" "</formula>
    </cfRule>
  </conditionalFormatting>
  <conditionalFormatting sqref="AZ13">
    <cfRule type="cellIs" dxfId="30445" priority="498" operator="equal">
      <formula>#REF!</formula>
    </cfRule>
  </conditionalFormatting>
  <conditionalFormatting sqref="AZ13">
    <cfRule type="cellIs" dxfId="30444" priority="499" operator="greaterThan">
      <formula>#REF!</formula>
    </cfRule>
  </conditionalFormatting>
  <conditionalFormatting sqref="AZ14">
    <cfRule type="cellIs" dxfId="30443" priority="494" operator="equal">
      <formula>" "</formula>
    </cfRule>
  </conditionalFormatting>
  <conditionalFormatting sqref="AZ14">
    <cfRule type="cellIs" dxfId="30442" priority="495" operator="equal">
      <formula>#REF!</formula>
    </cfRule>
  </conditionalFormatting>
  <conditionalFormatting sqref="AZ14">
    <cfRule type="cellIs" dxfId="30441" priority="496" operator="greaterThan">
      <formula>#REF!</formula>
    </cfRule>
  </conditionalFormatting>
  <conditionalFormatting sqref="BA14:BF14 BJ14">
    <cfRule type="cellIs" dxfId="30440" priority="491" operator="equal">
      <formula>" "</formula>
    </cfRule>
  </conditionalFormatting>
  <conditionalFormatting sqref="BA14:BF14 BJ14">
    <cfRule type="cellIs" dxfId="30439" priority="492" operator="equal">
      <formula>#REF!</formula>
    </cfRule>
  </conditionalFormatting>
  <conditionalFormatting sqref="BA14:BF14 BJ14">
    <cfRule type="cellIs" dxfId="30438" priority="493" operator="greaterThan">
      <formula>#REF!</formula>
    </cfRule>
  </conditionalFormatting>
  <conditionalFormatting sqref="BA14:BF14 BJ14">
    <cfRule type="cellIs" dxfId="30437" priority="490" operator="equal">
      <formula>" "</formula>
    </cfRule>
  </conditionalFormatting>
  <conditionalFormatting sqref="BB13:BF13">
    <cfRule type="cellIs" dxfId="30436" priority="480" operator="equal">
      <formula>" "</formula>
    </cfRule>
  </conditionalFormatting>
  <conditionalFormatting sqref="BA13">
    <cfRule type="cellIs" dxfId="30435" priority="481" operator="equal">
      <formula>" "</formula>
    </cfRule>
  </conditionalFormatting>
  <conditionalFormatting sqref="BA13">
    <cfRule type="cellIs" dxfId="30434" priority="482" operator="equal">
      <formula>#REF!</formula>
    </cfRule>
  </conditionalFormatting>
  <conditionalFormatting sqref="BB13:BF13">
    <cfRule type="cellIs" dxfId="30433" priority="483" operator="equal">
      <formula>#REF!</formula>
    </cfRule>
  </conditionalFormatting>
  <conditionalFormatting sqref="BB13:BF13">
    <cfRule type="cellIs" dxfId="30432" priority="484" operator="equal">
      <formula>#REF!</formula>
    </cfRule>
  </conditionalFormatting>
  <conditionalFormatting sqref="BB13:BF13">
    <cfRule type="cellIs" dxfId="30431" priority="485" operator="equal">
      <formula>#REF!</formula>
    </cfRule>
  </conditionalFormatting>
  <conditionalFormatting sqref="BA13">
    <cfRule type="cellIs" dxfId="30430" priority="486" operator="greaterThan">
      <formula>#REF!</formula>
    </cfRule>
  </conditionalFormatting>
  <conditionalFormatting sqref="BB13:BF13">
    <cfRule type="cellIs" dxfId="30429" priority="487" operator="greaterThan">
      <formula>#REF!</formula>
    </cfRule>
  </conditionalFormatting>
  <conditionalFormatting sqref="BB13:BF13">
    <cfRule type="cellIs" dxfId="30428" priority="488" operator="greaterThan">
      <formula>#REF!</formula>
    </cfRule>
  </conditionalFormatting>
  <conditionalFormatting sqref="BB13:BF13">
    <cfRule type="cellIs" dxfId="30427" priority="489" operator="greaterThan">
      <formula>#REF!</formula>
    </cfRule>
  </conditionalFormatting>
  <conditionalFormatting sqref="BJ13">
    <cfRule type="cellIs" dxfId="30426" priority="470" operator="equal">
      <formula>" "</formula>
    </cfRule>
  </conditionalFormatting>
  <conditionalFormatting sqref="BB13:BF13">
    <cfRule type="cellIs" dxfId="30425" priority="471" operator="equal">
      <formula>" "</formula>
    </cfRule>
  </conditionalFormatting>
  <conditionalFormatting sqref="BB13:BF13">
    <cfRule type="cellIs" dxfId="30424" priority="472" operator="equal">
      <formula>#REF!</formula>
    </cfRule>
  </conditionalFormatting>
  <conditionalFormatting sqref="BJ13">
    <cfRule type="cellIs" dxfId="30423" priority="473" operator="equal">
      <formula>#REF!</formula>
    </cfRule>
  </conditionalFormatting>
  <conditionalFormatting sqref="BJ13">
    <cfRule type="cellIs" dxfId="30422" priority="474" operator="equal">
      <formula>#REF!</formula>
    </cfRule>
  </conditionalFormatting>
  <conditionalFormatting sqref="BJ13">
    <cfRule type="cellIs" dxfId="30421" priority="475" operator="equal">
      <formula>#REF!</formula>
    </cfRule>
  </conditionalFormatting>
  <conditionalFormatting sqref="BB13:BF13">
    <cfRule type="cellIs" dxfId="30420" priority="476" operator="greaterThan">
      <formula>#REF!</formula>
    </cfRule>
  </conditionalFormatting>
  <conditionalFormatting sqref="BJ13">
    <cfRule type="cellIs" dxfId="30419" priority="477" operator="greaterThan">
      <formula>#REF!</formula>
    </cfRule>
  </conditionalFormatting>
  <conditionalFormatting sqref="BJ13">
    <cfRule type="cellIs" dxfId="30418" priority="478" operator="greaterThan">
      <formula>#REF!</formula>
    </cfRule>
  </conditionalFormatting>
  <conditionalFormatting sqref="BJ13">
    <cfRule type="cellIs" dxfId="30417" priority="479" operator="greaterThan">
      <formula>#REF!</formula>
    </cfRule>
  </conditionalFormatting>
  <conditionalFormatting sqref="BA13">
    <cfRule type="cellIs" dxfId="30416" priority="467" operator="equal">
      <formula>" "</formula>
    </cfRule>
  </conditionalFormatting>
  <conditionalFormatting sqref="BA13">
    <cfRule type="cellIs" dxfId="30415" priority="468" operator="equal">
      <formula>#REF!</formula>
    </cfRule>
  </conditionalFormatting>
  <conditionalFormatting sqref="BA13">
    <cfRule type="cellIs" dxfId="30414" priority="469" operator="greaterThan">
      <formula>#REF!</formula>
    </cfRule>
  </conditionalFormatting>
  <conditionalFormatting sqref="AZ15:BF15">
    <cfRule type="cellIs" dxfId="30413" priority="460" operator="equal">
      <formula>" "</formula>
    </cfRule>
  </conditionalFormatting>
  <conditionalFormatting sqref="AZ15">
    <cfRule type="cellIs" dxfId="30412" priority="461" operator="equal">
      <formula>#REF!</formula>
    </cfRule>
  </conditionalFormatting>
  <conditionalFormatting sqref="BA15">
    <cfRule type="cellIs" dxfId="30411" priority="462" operator="equal">
      <formula>#REF!</formula>
    </cfRule>
  </conditionalFormatting>
  <conditionalFormatting sqref="BB15:BF15">
    <cfRule type="cellIs" dxfId="30410" priority="463" operator="equal">
      <formula>#REF!</formula>
    </cfRule>
  </conditionalFormatting>
  <conditionalFormatting sqref="AZ15">
    <cfRule type="cellIs" dxfId="30409" priority="464" operator="greaterThan">
      <formula>#REF!</formula>
    </cfRule>
  </conditionalFormatting>
  <conditionalFormatting sqref="BA15">
    <cfRule type="cellIs" dxfId="30408" priority="465" operator="greaterThan">
      <formula>#REF!</formula>
    </cfRule>
  </conditionalFormatting>
  <conditionalFormatting sqref="BB15:BF15">
    <cfRule type="cellIs" dxfId="30407" priority="466" operator="greaterThan">
      <formula>#REF!</formula>
    </cfRule>
  </conditionalFormatting>
  <conditionalFormatting sqref="A43:A49">
    <cfRule type="containsText" dxfId="30406" priority="443" operator="containsText" text="08.30 – 14.30">
      <formula>NOT(ISERROR(SEARCH("08.30 – 14.30",A43)))</formula>
    </cfRule>
    <cfRule type="containsText" dxfId="30405" priority="444" operator="containsText" text="09:30 – 18.30">
      <formula>NOT(ISERROR(SEARCH("09:30 – 18.30",A43)))</formula>
    </cfRule>
    <cfRule type="containsText" dxfId="30404" priority="445" operator="containsText" text="10.30 – 18.30">
      <formula>NOT(ISERROR(SEARCH("10.30 – 18.30",A43)))</formula>
    </cfRule>
    <cfRule type="containsText" dxfId="30403" priority="446" operator="containsText" text="09.30 – 18.30">
      <formula>NOT(ISERROR(SEARCH("09.30 – 18.30",A43)))</formula>
    </cfRule>
    <cfRule type="containsText" dxfId="30402" priority="447" operator="containsText" text="09.00 – 13:00">
      <formula>NOT(ISERROR(SEARCH("09.00 – 13:00",A43)))</formula>
    </cfRule>
    <cfRule type="containsText" dxfId="30401" priority="448" operator="containsText" text="08.30 – 16.30">
      <formula>NOT(ISERROR(SEARCH("08.30 – 16.30",A43)))</formula>
    </cfRule>
    <cfRule type="containsText" dxfId="30400" priority="449" operator="containsText" text="08:30 – 17.30">
      <formula>NOT(ISERROR(SEARCH("08:30 – 17.30",A43)))</formula>
    </cfRule>
    <cfRule type="containsText" dxfId="30399" priority="450" operator="containsText" text="08.30 – 17.30">
      <formula>NOT(ISERROR(SEARCH("08.30 – 17.30",A43)))</formula>
    </cfRule>
    <cfRule type="containsText" dxfId="30398" priority="451" operator="containsText" text="09.00 – 18.00">
      <formula>NOT(ISERROR(SEARCH("09.00 – 18.00",A43)))</formula>
    </cfRule>
    <cfRule type="containsText" dxfId="30397" priority="452" operator="containsText" text="09.00 – 13.00">
      <formula>NOT(ISERROR(SEARCH("09.00 – 13.00",A43)))</formula>
    </cfRule>
    <cfRule type="containsText" dxfId="30396" priority="453" operator="containsText" text="11.30 – 19.30">
      <formula>NOT(ISERROR(SEARCH("11.30 – 19.30",A43)))</formula>
    </cfRule>
    <cfRule type="containsText" dxfId="30395" priority="454" operator="containsText" text="10.30 – 19.30">
      <formula>NOT(ISERROR(SEARCH("10.30 – 19.30",A43)))</formula>
    </cfRule>
    <cfRule type="containsText" dxfId="30394" priority="455" operator="containsText" text="09.00 – 15.00">
      <formula>NOT(ISERROR(SEARCH("09.00 – 15.00",A43)))</formula>
    </cfRule>
    <cfRule type="containsText" dxfId="30393" priority="456" operator="containsText" text="12:30">
      <formula>NOT(ISERROR(SEARCH("12:30",A43)))</formula>
    </cfRule>
    <cfRule type="containsText" dxfId="30392" priority="457" operator="containsText" text="13:30">
      <formula>NOT(ISERROR(SEARCH("13:30",A43)))</formula>
    </cfRule>
    <cfRule type="containsText" dxfId="30391" priority="458" operator="containsText" text="FESTIVITÁ">
      <formula>NOT(ISERROR(SEARCH("FESTIVITÁ",A43)))</formula>
    </cfRule>
    <cfRule type="cellIs" dxfId="30390" priority="459" operator="equal">
      <formula>"DOMENICA"</formula>
    </cfRule>
  </conditionalFormatting>
  <conditionalFormatting sqref="T50">
    <cfRule type="cellIs" dxfId="30389" priority="440" operator="equal">
      <formula>" "</formula>
    </cfRule>
  </conditionalFormatting>
  <conditionalFormatting sqref="T50">
    <cfRule type="cellIs" dxfId="30388" priority="441" operator="equal">
      <formula>$AZ50</formula>
    </cfRule>
  </conditionalFormatting>
  <conditionalFormatting sqref="T50">
    <cfRule type="cellIs" dxfId="30387" priority="442" operator="greaterThan">
      <formula>$AZ50</formula>
    </cfRule>
  </conditionalFormatting>
  <conditionalFormatting sqref="T51">
    <cfRule type="cellIs" dxfId="30386" priority="438" operator="equal">
      <formula>$AZ51</formula>
    </cfRule>
  </conditionalFormatting>
  <conditionalFormatting sqref="T51">
    <cfRule type="cellIs" dxfId="30385" priority="439" operator="greaterThan">
      <formula>$AZ51</formula>
    </cfRule>
  </conditionalFormatting>
  <conditionalFormatting sqref="T51">
    <cfRule type="cellIs" dxfId="30384" priority="437" operator="equal">
      <formula>" "</formula>
    </cfRule>
  </conditionalFormatting>
  <conditionalFormatting sqref="T51:T59">
    <cfRule type="cellIs" dxfId="30383" priority="434" operator="equal">
      <formula>" "</formula>
    </cfRule>
  </conditionalFormatting>
  <conditionalFormatting sqref="T51:T59">
    <cfRule type="cellIs" dxfId="30382" priority="435" operator="equal">
      <formula>$AZ51</formula>
    </cfRule>
  </conditionalFormatting>
  <conditionalFormatting sqref="T51:T59">
    <cfRule type="cellIs" dxfId="30381" priority="436" operator="greaterThan">
      <formula>$AZ51</formula>
    </cfRule>
  </conditionalFormatting>
  <conditionalFormatting sqref="T59">
    <cfRule type="cellIs" dxfId="30380" priority="431" operator="equal">
      <formula>" "</formula>
    </cfRule>
  </conditionalFormatting>
  <conditionalFormatting sqref="T59">
    <cfRule type="cellIs" dxfId="30379" priority="432" operator="equal">
      <formula>$AZ59</formula>
    </cfRule>
  </conditionalFormatting>
  <conditionalFormatting sqref="T59">
    <cfRule type="cellIs" dxfId="30378" priority="433" operator="greaterThan">
      <formula>$AZ59</formula>
    </cfRule>
  </conditionalFormatting>
  <conditionalFormatting sqref="BW23:BW24">
    <cfRule type="cellIs" dxfId="30377" priority="428" operator="equal">
      <formula>" "</formula>
    </cfRule>
  </conditionalFormatting>
  <conditionalFormatting sqref="BW14:BW15">
    <cfRule type="cellIs" dxfId="30376" priority="425" operator="equal">
      <formula>" "</formula>
    </cfRule>
  </conditionalFormatting>
  <conditionalFormatting sqref="BW32:BW33">
    <cfRule type="cellIs" dxfId="30375" priority="422" operator="equal">
      <formula>" "</formula>
    </cfRule>
  </conditionalFormatting>
  <conditionalFormatting sqref="BW41:BW42">
    <cfRule type="cellIs" dxfId="30374" priority="419" operator="equal">
      <formula>" "</formula>
    </cfRule>
  </conditionalFormatting>
  <conditionalFormatting sqref="Z23:AB24">
    <cfRule type="cellIs" dxfId="30373" priority="417" operator="equal">
      <formula>$AZ23</formula>
    </cfRule>
  </conditionalFormatting>
  <conditionalFormatting sqref="Z23:AB24">
    <cfRule type="cellIs" dxfId="30372" priority="418" operator="greaterThan">
      <formula>$AZ23</formula>
    </cfRule>
  </conditionalFormatting>
  <conditionalFormatting sqref="Z60:AB76">
    <cfRule type="cellIs" dxfId="30371" priority="414" operator="equal">
      <formula>" "</formula>
    </cfRule>
  </conditionalFormatting>
  <conditionalFormatting sqref="Z60:AB76">
    <cfRule type="cellIs" dxfId="30370" priority="415" operator="equal">
      <formula>$AZ60</formula>
    </cfRule>
  </conditionalFormatting>
  <conditionalFormatting sqref="Z60:AB76">
    <cfRule type="cellIs" dxfId="30369" priority="416" operator="greaterThan">
      <formula>$AZ60</formula>
    </cfRule>
  </conditionalFormatting>
  <conditionalFormatting sqref="Z60:AB60">
    <cfRule type="cellIs" dxfId="30368" priority="411" operator="equal">
      <formula>" "</formula>
    </cfRule>
  </conditionalFormatting>
  <conditionalFormatting sqref="Z60:AB60">
    <cfRule type="cellIs" dxfId="30367" priority="412" operator="equal">
      <formula>$AZ60</formula>
    </cfRule>
  </conditionalFormatting>
  <conditionalFormatting sqref="Z60:AB60">
    <cfRule type="cellIs" dxfId="30366" priority="413" operator="greaterThan">
      <formula>$AZ60</formula>
    </cfRule>
  </conditionalFormatting>
  <conditionalFormatting sqref="Z23:AB24">
    <cfRule type="cellIs" dxfId="30365" priority="410" operator="equal">
      <formula>" "</formula>
    </cfRule>
  </conditionalFormatting>
  <conditionalFormatting sqref="Z77:AB77">
    <cfRule type="cellIs" dxfId="30364" priority="407" operator="equal">
      <formula>" "</formula>
    </cfRule>
  </conditionalFormatting>
  <conditionalFormatting sqref="Z77:AB77">
    <cfRule type="cellIs" dxfId="30363" priority="408" operator="equal">
      <formula>$AZ77</formula>
    </cfRule>
  </conditionalFormatting>
  <conditionalFormatting sqref="Z77:AB77">
    <cfRule type="cellIs" dxfId="30362" priority="409" operator="greaterThan">
      <formula>$AZ77</formula>
    </cfRule>
  </conditionalFormatting>
  <conditionalFormatting sqref="Z6:AB6">
    <cfRule type="cellIs" dxfId="30361" priority="406" operator="equal">
      <formula>" "</formula>
    </cfRule>
  </conditionalFormatting>
  <conditionalFormatting sqref="Z15:AB15">
    <cfRule type="cellIs" dxfId="30360" priority="403" operator="equal">
      <formula>" "</formula>
    </cfRule>
  </conditionalFormatting>
  <conditionalFormatting sqref="Z15:AB15">
    <cfRule type="cellIs" dxfId="30359" priority="404" operator="equal">
      <formula>$AZ15</formula>
    </cfRule>
  </conditionalFormatting>
  <conditionalFormatting sqref="Z15:AB15">
    <cfRule type="cellIs" dxfId="30358" priority="405" operator="greaterThan">
      <formula>$AZ15</formula>
    </cfRule>
  </conditionalFormatting>
  <conditionalFormatting sqref="Z14:AB14">
    <cfRule type="cellIs" dxfId="30357" priority="400" operator="equal">
      <formula>" "</formula>
    </cfRule>
  </conditionalFormatting>
  <conditionalFormatting sqref="Z14:AB14">
    <cfRule type="cellIs" dxfId="30356" priority="401" operator="equal">
      <formula>$AZ14</formula>
    </cfRule>
  </conditionalFormatting>
  <conditionalFormatting sqref="Z14:AB14">
    <cfRule type="cellIs" dxfId="30355" priority="402" operator="greaterThan">
      <formula>$AZ14</formula>
    </cfRule>
  </conditionalFormatting>
  <conditionalFormatting sqref="Z32:AB33">
    <cfRule type="cellIs" dxfId="30354" priority="399" operator="equal">
      <formula>" "</formula>
    </cfRule>
  </conditionalFormatting>
  <conditionalFormatting sqref="Z41:AB42">
    <cfRule type="cellIs" dxfId="30353" priority="398" operator="equal">
      <formula>" "</formula>
    </cfRule>
  </conditionalFormatting>
  <conditionalFormatting sqref="Y6">
    <cfRule type="cellIs" dxfId="30352" priority="396" operator="equal">
      <formula>$AZ6</formula>
    </cfRule>
  </conditionalFormatting>
  <conditionalFormatting sqref="Y6">
    <cfRule type="cellIs" dxfId="30351" priority="397" operator="greaterThan">
      <formula>$AZ6</formula>
    </cfRule>
  </conditionalFormatting>
  <conditionalFormatting sqref="Y60:Y76">
    <cfRule type="cellIs" dxfId="30350" priority="393" operator="equal">
      <formula>" "</formula>
    </cfRule>
  </conditionalFormatting>
  <conditionalFormatting sqref="Y60:Y76">
    <cfRule type="cellIs" dxfId="30349" priority="394" operator="equal">
      <formula>$AZ60</formula>
    </cfRule>
  </conditionalFormatting>
  <conditionalFormatting sqref="Y60:Y76">
    <cfRule type="cellIs" dxfId="30348" priority="395" operator="greaterThan">
      <formula>$AZ60</formula>
    </cfRule>
  </conditionalFormatting>
  <conditionalFormatting sqref="Y60">
    <cfRule type="cellIs" dxfId="30347" priority="390" operator="equal">
      <formula>" "</formula>
    </cfRule>
  </conditionalFormatting>
  <conditionalFormatting sqref="Y60">
    <cfRule type="cellIs" dxfId="30346" priority="391" operator="equal">
      <formula>$AZ60</formula>
    </cfRule>
  </conditionalFormatting>
  <conditionalFormatting sqref="Y60">
    <cfRule type="cellIs" dxfId="30345" priority="392" operator="greaterThan">
      <formula>$AZ60</formula>
    </cfRule>
  </conditionalFormatting>
  <conditionalFormatting sqref="Y23:Y24">
    <cfRule type="cellIs" dxfId="30344" priority="389" operator="equal">
      <formula>" "</formula>
    </cfRule>
  </conditionalFormatting>
  <conditionalFormatting sqref="Y77">
    <cfRule type="cellIs" dxfId="30343" priority="386" operator="equal">
      <formula>" "</formula>
    </cfRule>
  </conditionalFormatting>
  <conditionalFormatting sqref="Y77">
    <cfRule type="cellIs" dxfId="30342" priority="387" operator="equal">
      <formula>$AZ77</formula>
    </cfRule>
  </conditionalFormatting>
  <conditionalFormatting sqref="Y77">
    <cfRule type="cellIs" dxfId="30341" priority="388" operator="greaterThan">
      <formula>$AZ77</formula>
    </cfRule>
  </conditionalFormatting>
  <conditionalFormatting sqref="Y6">
    <cfRule type="cellIs" dxfId="30340" priority="385" operator="equal">
      <formula>" "</formula>
    </cfRule>
  </conditionalFormatting>
  <conditionalFormatting sqref="Y15">
    <cfRule type="cellIs" dxfId="30339" priority="382" operator="equal">
      <formula>" "</formula>
    </cfRule>
  </conditionalFormatting>
  <conditionalFormatting sqref="Y15">
    <cfRule type="cellIs" dxfId="30338" priority="383" operator="equal">
      <formula>$AZ15</formula>
    </cfRule>
  </conditionalFormatting>
  <conditionalFormatting sqref="Y15">
    <cfRule type="cellIs" dxfId="30337" priority="384" operator="greaterThan">
      <formula>$AZ15</formula>
    </cfRule>
  </conditionalFormatting>
  <conditionalFormatting sqref="Y14">
    <cfRule type="cellIs" dxfId="30336" priority="379" operator="equal">
      <formula>" "</formula>
    </cfRule>
  </conditionalFormatting>
  <conditionalFormatting sqref="Y14">
    <cfRule type="cellIs" dxfId="30335" priority="380" operator="equal">
      <formula>$AZ14</formula>
    </cfRule>
  </conditionalFormatting>
  <conditionalFormatting sqref="Y14">
    <cfRule type="cellIs" dxfId="30334" priority="381" operator="greaterThan">
      <formula>$AZ14</formula>
    </cfRule>
  </conditionalFormatting>
  <conditionalFormatting sqref="Y32:Y33">
    <cfRule type="cellIs" dxfId="30333" priority="378" operator="equal">
      <formula>" "</formula>
    </cfRule>
  </conditionalFormatting>
  <conditionalFormatting sqref="Y41:Y42">
    <cfRule type="cellIs" dxfId="30332" priority="377" operator="equal">
      <formula>" "</formula>
    </cfRule>
  </conditionalFormatting>
  <conditionalFormatting sqref="CE5">
    <cfRule type="cellIs" dxfId="30331" priority="374" operator="equal">
      <formula>" "</formula>
    </cfRule>
  </conditionalFormatting>
  <conditionalFormatting sqref="CE1">
    <cfRule type="cellIs" dxfId="30330" priority="371" operator="equal">
      <formula>" "</formula>
    </cfRule>
  </conditionalFormatting>
  <conditionalFormatting sqref="CE6">
    <cfRule type="cellIs" dxfId="30329" priority="368" operator="equal">
      <formula>" "</formula>
    </cfRule>
  </conditionalFormatting>
  <conditionalFormatting sqref="CE2">
    <cfRule type="cellIs" dxfId="30328" priority="365" operator="equal">
      <formula>" "</formula>
    </cfRule>
  </conditionalFormatting>
  <conditionalFormatting sqref="CE15">
    <cfRule type="cellIs" dxfId="30327" priority="362" operator="equal">
      <formula>" "</formula>
    </cfRule>
  </conditionalFormatting>
  <conditionalFormatting sqref="CE60:CE76">
    <cfRule type="cellIs" dxfId="30326" priority="359" operator="equal">
      <formula>" "</formula>
    </cfRule>
  </conditionalFormatting>
  <conditionalFormatting sqref="CE60">
    <cfRule type="cellIs" dxfId="30325" priority="356" operator="equal">
      <formula>" "</formula>
    </cfRule>
  </conditionalFormatting>
  <conditionalFormatting sqref="CE23:CE24">
    <cfRule type="cellIs" dxfId="30324" priority="353" operator="equal">
      <formula>" "</formula>
    </cfRule>
  </conditionalFormatting>
  <conditionalFormatting sqref="CE77">
    <cfRule type="cellIs" dxfId="30323" priority="350" operator="equal">
      <formula>" "</formula>
    </cfRule>
  </conditionalFormatting>
  <conditionalFormatting sqref="CE14">
    <cfRule type="cellIs" dxfId="30322" priority="347" operator="equal">
      <formula>" "</formula>
    </cfRule>
  </conditionalFormatting>
  <conditionalFormatting sqref="CE32:CE33">
    <cfRule type="cellIs" dxfId="30321" priority="344" operator="equal">
      <formula>" "</formula>
    </cfRule>
  </conditionalFormatting>
  <conditionalFormatting sqref="CE41:CE42">
    <cfRule type="cellIs" dxfId="30320" priority="341" operator="equal">
      <formula>" "</formula>
    </cfRule>
  </conditionalFormatting>
  <conditionalFormatting sqref="AV2 CA2:CD2 BX2:BY2 A2:B2">
    <cfRule type="cellIs" dxfId="30319" priority="1191" operator="equal">
      <formula>#REF!</formula>
    </cfRule>
  </conditionalFormatting>
  <conditionalFormatting sqref="AV2 CA2:CD2 BX2:BY2 A2:B2">
    <cfRule type="cellIs" dxfId="30318" priority="1192" operator="greaterThan">
      <formula>#REF!</formula>
    </cfRule>
  </conditionalFormatting>
  <conditionalFormatting sqref="U2:V4">
    <cfRule type="cellIs" dxfId="30317" priority="339" operator="equal">
      <formula>#REF!</formula>
    </cfRule>
  </conditionalFormatting>
  <conditionalFormatting sqref="U2:V4">
    <cfRule type="cellIs" dxfId="30316" priority="340" operator="greaterThan">
      <formula>#REF!</formula>
    </cfRule>
  </conditionalFormatting>
  <conditionalFormatting sqref="U2:V4">
    <cfRule type="cellIs" dxfId="30315" priority="338" operator="equal">
      <formula>" "</formula>
    </cfRule>
  </conditionalFormatting>
  <conditionalFormatting sqref="B43:B49">
    <cfRule type="containsText" dxfId="30314" priority="321" operator="containsText" text="08.30 – 14.30">
      <formula>NOT(ISERROR(SEARCH("08.30 – 14.30",B43)))</formula>
    </cfRule>
    <cfRule type="containsText" dxfId="30313" priority="322" operator="containsText" text="09:30 – 18.30">
      <formula>NOT(ISERROR(SEARCH("09:30 – 18.30",B43)))</formula>
    </cfRule>
    <cfRule type="containsText" dxfId="30312" priority="323" operator="containsText" text="10.30 – 18.30">
      <formula>NOT(ISERROR(SEARCH("10.30 – 18.30",B43)))</formula>
    </cfRule>
    <cfRule type="containsText" dxfId="30311" priority="324" operator="containsText" text="09.30 – 18.30">
      <formula>NOT(ISERROR(SEARCH("09.30 – 18.30",B43)))</formula>
    </cfRule>
    <cfRule type="containsText" dxfId="30310" priority="325" operator="containsText" text="09.00 – 13:00">
      <formula>NOT(ISERROR(SEARCH("09.00 – 13:00",B43)))</formula>
    </cfRule>
    <cfRule type="containsText" dxfId="30309" priority="326" operator="containsText" text="08.30 – 16.30">
      <formula>NOT(ISERROR(SEARCH("08.30 – 16.30",B43)))</formula>
    </cfRule>
    <cfRule type="containsText" dxfId="30308" priority="327" operator="containsText" text="08:30 – 17.30">
      <formula>NOT(ISERROR(SEARCH("08:30 – 17.30",B43)))</formula>
    </cfRule>
    <cfRule type="containsText" dxfId="30307" priority="328" operator="containsText" text="08.30 – 17.30">
      <formula>NOT(ISERROR(SEARCH("08.30 – 17.30",B43)))</formula>
    </cfRule>
    <cfRule type="containsText" dxfId="30306" priority="329" operator="containsText" text="09.00 – 18.00">
      <formula>NOT(ISERROR(SEARCH("09.00 – 18.00",B43)))</formula>
    </cfRule>
    <cfRule type="containsText" dxfId="30305" priority="330" operator="containsText" text="09.00 – 13.00">
      <formula>NOT(ISERROR(SEARCH("09.00 – 13.00",B43)))</formula>
    </cfRule>
    <cfRule type="containsText" dxfId="30304" priority="331" operator="containsText" text="11.30 – 19.30">
      <formula>NOT(ISERROR(SEARCH("11.30 – 19.30",B43)))</formula>
    </cfRule>
    <cfRule type="containsText" dxfId="30303" priority="332" operator="containsText" text="10.30 – 19.30">
      <formula>NOT(ISERROR(SEARCH("10.30 – 19.30",B43)))</formula>
    </cfRule>
    <cfRule type="containsText" dxfId="30302" priority="333" operator="containsText" text="09.00 – 15.00">
      <formula>NOT(ISERROR(SEARCH("09.00 – 15.00",B43)))</formula>
    </cfRule>
    <cfRule type="containsText" dxfId="30301" priority="334" operator="containsText" text="12:30">
      <formula>NOT(ISERROR(SEARCH("12:30",B43)))</formula>
    </cfRule>
    <cfRule type="containsText" dxfId="30300" priority="335" operator="containsText" text="13:30">
      <formula>NOT(ISERROR(SEARCH("13:30",B43)))</formula>
    </cfRule>
    <cfRule type="containsText" dxfId="30299" priority="336" operator="containsText" text="FESTIVITÁ">
      <formula>NOT(ISERROR(SEARCH("FESTIVITÁ",B43)))</formula>
    </cfRule>
    <cfRule type="cellIs" dxfId="30298" priority="337" operator="equal">
      <formula>"DOMENICA"</formula>
    </cfRule>
  </conditionalFormatting>
  <conditionalFormatting sqref="B43:B49">
    <cfRule type="iconSet" priority="320">
      <iconSet iconSet="3Symbols2">
        <cfvo type="percent" val="0"/>
        <cfvo type="percent" val="0"/>
        <cfvo type="formula" val="TODAY()" gte="0"/>
      </iconSet>
    </cfRule>
  </conditionalFormatting>
  <conditionalFormatting sqref="A3:B3 AV3 BL3 BS3:BU3">
    <cfRule type="cellIs" dxfId="30297" priority="1193" operator="equal">
      <formula>$AW3</formula>
    </cfRule>
  </conditionalFormatting>
  <conditionalFormatting sqref="A3:B3 AV3 BL3 BS3:BU3">
    <cfRule type="cellIs" dxfId="30296" priority="1194" operator="greaterThan">
      <formula>$AW3</formula>
    </cfRule>
  </conditionalFormatting>
  <conditionalFormatting sqref="AX7:AY7 AX8:AX12 AX16:AX21 AX25:AX30 AX34:AX39 AX43:AX48">
    <cfRule type="cellIs" dxfId="30295" priority="317" operator="equal">
      <formula>" "</formula>
    </cfRule>
  </conditionalFormatting>
  <conditionalFormatting sqref="AX7:AY7 AX8:AX12 AX16:AX21 AX25:AX30 AX34:AX39 AX43:AX48">
    <cfRule type="cellIs" dxfId="30294" priority="318" operator="equal">
      <formula>#REF!</formula>
    </cfRule>
  </conditionalFormatting>
  <conditionalFormatting sqref="AX7:AY7 AX8:AX12 AX16:AX21 AX25:AX30 AX34:AX39 AX43:AX48">
    <cfRule type="cellIs" dxfId="30293" priority="319" operator="greaterThan">
      <formula>#REF!</formula>
    </cfRule>
  </conditionalFormatting>
  <conditionalFormatting sqref="AW7:AW12 AW16:AW21 AW25:AW30 AW34:AW39 AW43:AW48">
    <cfRule type="cellIs" dxfId="30292" priority="314" operator="equal">
      <formula>" "</formula>
    </cfRule>
  </conditionalFormatting>
  <conditionalFormatting sqref="AW7:AW12 AW16:AW21 AW25:AW30 AW34:AW39 AW43:AW48">
    <cfRule type="cellIs" dxfId="30291" priority="315" operator="equal">
      <formula>#REF!</formula>
    </cfRule>
  </conditionalFormatting>
  <conditionalFormatting sqref="AW7:AW12 AW16:AW21 AW25:AW30 AW34:AW39 AW43:AW48">
    <cfRule type="cellIs" dxfId="30290" priority="316" operator="greaterThan">
      <formula>#REF!</formula>
    </cfRule>
  </conditionalFormatting>
  <conditionalFormatting sqref="AW13">
    <cfRule type="cellIs" dxfId="30289" priority="311" operator="equal">
      <formula>" "</formula>
    </cfRule>
  </conditionalFormatting>
  <conditionalFormatting sqref="AW13">
    <cfRule type="cellIs" dxfId="30288" priority="312" operator="equal">
      <formula>#REF!</formula>
    </cfRule>
  </conditionalFormatting>
  <conditionalFormatting sqref="AW13">
    <cfRule type="cellIs" dxfId="30287" priority="313" operator="greaterThan">
      <formula>#REF!</formula>
    </cfRule>
  </conditionalFormatting>
  <conditionalFormatting sqref="AW14">
    <cfRule type="cellIs" dxfId="30286" priority="308" operator="equal">
      <formula>" "</formula>
    </cfRule>
  </conditionalFormatting>
  <conditionalFormatting sqref="AW14">
    <cfRule type="cellIs" dxfId="30285" priority="309" operator="equal">
      <formula>#REF!</formula>
    </cfRule>
  </conditionalFormatting>
  <conditionalFormatting sqref="AW14">
    <cfRule type="cellIs" dxfId="30284" priority="310" operator="greaterThan">
      <formula>#REF!</formula>
    </cfRule>
  </conditionalFormatting>
  <conditionalFormatting sqref="AW15">
    <cfRule type="cellIs" dxfId="30283" priority="305" operator="equal">
      <formula>" "</formula>
    </cfRule>
  </conditionalFormatting>
  <conditionalFormatting sqref="AW15">
    <cfRule type="cellIs" dxfId="30282" priority="306" operator="equal">
      <formula>#REF!</formula>
    </cfRule>
  </conditionalFormatting>
  <conditionalFormatting sqref="AW15">
    <cfRule type="cellIs" dxfId="30281" priority="307" operator="greaterThan">
      <formula>#REF!</formula>
    </cfRule>
  </conditionalFormatting>
  <conditionalFormatting sqref="AW22">
    <cfRule type="cellIs" dxfId="30280" priority="302" operator="equal">
      <formula>" "</formula>
    </cfRule>
  </conditionalFormatting>
  <conditionalFormatting sqref="AW22">
    <cfRule type="cellIs" dxfId="30279" priority="303" operator="equal">
      <formula>#REF!</formula>
    </cfRule>
  </conditionalFormatting>
  <conditionalFormatting sqref="AW22">
    <cfRule type="cellIs" dxfId="30278" priority="304" operator="greaterThan">
      <formula>#REF!</formula>
    </cfRule>
  </conditionalFormatting>
  <conditionalFormatting sqref="AW23">
    <cfRule type="cellIs" dxfId="30277" priority="299" operator="equal">
      <formula>" "</formula>
    </cfRule>
  </conditionalFormatting>
  <conditionalFormatting sqref="AW23">
    <cfRule type="cellIs" dxfId="30276" priority="300" operator="equal">
      <formula>#REF!</formula>
    </cfRule>
  </conditionalFormatting>
  <conditionalFormatting sqref="AW23">
    <cfRule type="cellIs" dxfId="30275" priority="301" operator="greaterThan">
      <formula>#REF!</formula>
    </cfRule>
  </conditionalFormatting>
  <conditionalFormatting sqref="AW24">
    <cfRule type="cellIs" dxfId="30274" priority="296" operator="equal">
      <formula>" "</formula>
    </cfRule>
  </conditionalFormatting>
  <conditionalFormatting sqref="AW24">
    <cfRule type="cellIs" dxfId="30273" priority="297" operator="equal">
      <formula>#REF!</formula>
    </cfRule>
  </conditionalFormatting>
  <conditionalFormatting sqref="AW24">
    <cfRule type="cellIs" dxfId="30272" priority="298" operator="greaterThan">
      <formula>#REF!</formula>
    </cfRule>
  </conditionalFormatting>
  <conditionalFormatting sqref="AW31">
    <cfRule type="cellIs" dxfId="30271" priority="293" operator="equal">
      <formula>" "</formula>
    </cfRule>
  </conditionalFormatting>
  <conditionalFormatting sqref="AW31">
    <cfRule type="cellIs" dxfId="30270" priority="294" operator="equal">
      <formula>#REF!</formula>
    </cfRule>
  </conditionalFormatting>
  <conditionalFormatting sqref="AW31">
    <cfRule type="cellIs" dxfId="30269" priority="295" operator="greaterThan">
      <formula>#REF!</formula>
    </cfRule>
  </conditionalFormatting>
  <conditionalFormatting sqref="AW32">
    <cfRule type="cellIs" dxfId="30268" priority="290" operator="equal">
      <formula>" "</formula>
    </cfRule>
  </conditionalFormatting>
  <conditionalFormatting sqref="AW32">
    <cfRule type="cellIs" dxfId="30267" priority="291" operator="equal">
      <formula>#REF!</formula>
    </cfRule>
  </conditionalFormatting>
  <conditionalFormatting sqref="AW32">
    <cfRule type="cellIs" dxfId="30266" priority="292" operator="greaterThan">
      <formula>#REF!</formula>
    </cfRule>
  </conditionalFormatting>
  <conditionalFormatting sqref="AW33">
    <cfRule type="cellIs" dxfId="30265" priority="287" operator="equal">
      <formula>" "</formula>
    </cfRule>
  </conditionalFormatting>
  <conditionalFormatting sqref="AW33">
    <cfRule type="cellIs" dxfId="30264" priority="288" operator="equal">
      <formula>#REF!</formula>
    </cfRule>
  </conditionalFormatting>
  <conditionalFormatting sqref="AW33">
    <cfRule type="cellIs" dxfId="30263" priority="289" operator="greaterThan">
      <formula>#REF!</formula>
    </cfRule>
  </conditionalFormatting>
  <conditionalFormatting sqref="AW40">
    <cfRule type="cellIs" dxfId="30262" priority="284" operator="equal">
      <formula>" "</formula>
    </cfRule>
  </conditionalFormatting>
  <conditionalFormatting sqref="AW40">
    <cfRule type="cellIs" dxfId="30261" priority="285" operator="equal">
      <formula>#REF!</formula>
    </cfRule>
  </conditionalFormatting>
  <conditionalFormatting sqref="AW40">
    <cfRule type="cellIs" dxfId="30260" priority="286" operator="greaterThan">
      <formula>#REF!</formula>
    </cfRule>
  </conditionalFormatting>
  <conditionalFormatting sqref="AW41">
    <cfRule type="cellIs" dxfId="30259" priority="281" operator="equal">
      <formula>" "</formula>
    </cfRule>
  </conditionalFormatting>
  <conditionalFormatting sqref="AW41">
    <cfRule type="cellIs" dxfId="30258" priority="282" operator="equal">
      <formula>#REF!</formula>
    </cfRule>
  </conditionalFormatting>
  <conditionalFormatting sqref="AW41">
    <cfRule type="cellIs" dxfId="30257" priority="283" operator="greaterThan">
      <formula>#REF!</formula>
    </cfRule>
  </conditionalFormatting>
  <conditionalFormatting sqref="AW42">
    <cfRule type="cellIs" dxfId="30256" priority="278" operator="equal">
      <formula>" "</formula>
    </cfRule>
  </conditionalFormatting>
  <conditionalFormatting sqref="AW42">
    <cfRule type="cellIs" dxfId="30255" priority="279" operator="equal">
      <formula>#REF!</formula>
    </cfRule>
  </conditionalFormatting>
  <conditionalFormatting sqref="AW42">
    <cfRule type="cellIs" dxfId="30254" priority="280" operator="greaterThan">
      <formula>#REF!</formula>
    </cfRule>
  </conditionalFormatting>
  <conditionalFormatting sqref="AY8:AY12 AY16:AY21 AY25:AY30 AY34:AY39 AY43:AY48">
    <cfRule type="cellIs" dxfId="30253" priority="275" operator="equal">
      <formula>" "</formula>
    </cfRule>
  </conditionalFormatting>
  <conditionalFormatting sqref="AY8:AY12 AY16:AY21 AY25:AY30 AY34:AY39 AY43:AY48">
    <cfRule type="cellIs" dxfId="30252" priority="276" operator="equal">
      <formula>#REF!</formula>
    </cfRule>
  </conditionalFormatting>
  <conditionalFormatting sqref="AY8:AY12 AY16:AY21 AY25:AY30 AY34:AY39 AY43:AY48">
    <cfRule type="cellIs" dxfId="30251" priority="277" operator="greaterThan">
      <formula>#REF!</formula>
    </cfRule>
  </conditionalFormatting>
  <conditionalFormatting sqref="AX13">
    <cfRule type="cellIs" dxfId="30250" priority="272" operator="equal">
      <formula>" "</formula>
    </cfRule>
  </conditionalFormatting>
  <conditionalFormatting sqref="AX13">
    <cfRule type="cellIs" dxfId="30249" priority="273" operator="equal">
      <formula>#REF!</formula>
    </cfRule>
  </conditionalFormatting>
  <conditionalFormatting sqref="AX13">
    <cfRule type="cellIs" dxfId="30248" priority="274" operator="greaterThan">
      <formula>#REF!</formula>
    </cfRule>
  </conditionalFormatting>
  <conditionalFormatting sqref="AX14">
    <cfRule type="cellIs" dxfId="30247" priority="269" operator="equal">
      <formula>" "</formula>
    </cfRule>
  </conditionalFormatting>
  <conditionalFormatting sqref="AX14">
    <cfRule type="cellIs" dxfId="30246" priority="270" operator="equal">
      <formula>#REF!</formula>
    </cfRule>
  </conditionalFormatting>
  <conditionalFormatting sqref="AX14">
    <cfRule type="cellIs" dxfId="30245" priority="271" operator="greaterThan">
      <formula>#REF!</formula>
    </cfRule>
  </conditionalFormatting>
  <conditionalFormatting sqref="AY14">
    <cfRule type="cellIs" dxfId="30244" priority="266" operator="equal">
      <formula>" "</formula>
    </cfRule>
  </conditionalFormatting>
  <conditionalFormatting sqref="AY14">
    <cfRule type="cellIs" dxfId="30243" priority="267" operator="equal">
      <formula>#REF!</formula>
    </cfRule>
  </conditionalFormatting>
  <conditionalFormatting sqref="AY14">
    <cfRule type="cellIs" dxfId="30242" priority="268" operator="greaterThan">
      <formula>#REF!</formula>
    </cfRule>
  </conditionalFormatting>
  <conditionalFormatting sqref="AY14">
    <cfRule type="cellIs" dxfId="30241" priority="265" operator="equal">
      <formula>" "</formula>
    </cfRule>
  </conditionalFormatting>
  <conditionalFormatting sqref="AY13">
    <cfRule type="cellIs" dxfId="30240" priority="262" operator="equal">
      <formula>" "</formula>
    </cfRule>
  </conditionalFormatting>
  <conditionalFormatting sqref="AY13">
    <cfRule type="cellIs" dxfId="30239" priority="263" operator="equal">
      <formula>#REF!</formula>
    </cfRule>
  </conditionalFormatting>
  <conditionalFormatting sqref="AY13">
    <cfRule type="cellIs" dxfId="30238" priority="264" operator="greaterThan">
      <formula>#REF!</formula>
    </cfRule>
  </conditionalFormatting>
  <conditionalFormatting sqref="AY13">
    <cfRule type="cellIs" dxfId="30237" priority="259" operator="equal">
      <formula>" "</formula>
    </cfRule>
  </conditionalFormatting>
  <conditionalFormatting sqref="AY13">
    <cfRule type="cellIs" dxfId="30236" priority="260" operator="equal">
      <formula>#REF!</formula>
    </cfRule>
  </conditionalFormatting>
  <conditionalFormatting sqref="AY13">
    <cfRule type="cellIs" dxfId="30235" priority="261" operator="greaterThan">
      <formula>#REF!</formula>
    </cfRule>
  </conditionalFormatting>
  <conditionalFormatting sqref="AX15:AY15">
    <cfRule type="cellIs" dxfId="30234" priority="254" operator="equal">
      <formula>" "</formula>
    </cfRule>
  </conditionalFormatting>
  <conditionalFormatting sqref="AX15">
    <cfRule type="cellIs" dxfId="30233" priority="255" operator="equal">
      <formula>#REF!</formula>
    </cfRule>
  </conditionalFormatting>
  <conditionalFormatting sqref="AY15">
    <cfRule type="cellIs" dxfId="30232" priority="256" operator="equal">
      <formula>#REF!</formula>
    </cfRule>
  </conditionalFormatting>
  <conditionalFormatting sqref="AX15">
    <cfRule type="cellIs" dxfId="30231" priority="257" operator="greaterThan">
      <formula>#REF!</formula>
    </cfRule>
  </conditionalFormatting>
  <conditionalFormatting sqref="AY15">
    <cfRule type="cellIs" dxfId="30230" priority="258" operator="greaterThan">
      <formula>#REF!</formula>
    </cfRule>
  </conditionalFormatting>
  <conditionalFormatting sqref="AX22">
    <cfRule type="cellIs" dxfId="30229" priority="251" operator="equal">
      <formula>" "</formula>
    </cfRule>
  </conditionalFormatting>
  <conditionalFormatting sqref="AX22">
    <cfRule type="cellIs" dxfId="30228" priority="252" operator="equal">
      <formula>#REF!</formula>
    </cfRule>
  </conditionalFormatting>
  <conditionalFormatting sqref="AX22">
    <cfRule type="cellIs" dxfId="30227" priority="253" operator="greaterThan">
      <formula>#REF!</formula>
    </cfRule>
  </conditionalFormatting>
  <conditionalFormatting sqref="AX23">
    <cfRule type="cellIs" dxfId="30226" priority="248" operator="equal">
      <formula>" "</formula>
    </cfRule>
  </conditionalFormatting>
  <conditionalFormatting sqref="AX23">
    <cfRule type="cellIs" dxfId="30225" priority="249" operator="equal">
      <formula>#REF!</formula>
    </cfRule>
  </conditionalFormatting>
  <conditionalFormatting sqref="AX23">
    <cfRule type="cellIs" dxfId="30224" priority="250" operator="greaterThan">
      <formula>#REF!</formula>
    </cfRule>
  </conditionalFormatting>
  <conditionalFormatting sqref="AY23">
    <cfRule type="cellIs" dxfId="30223" priority="245" operator="equal">
      <formula>" "</formula>
    </cfRule>
  </conditionalFormatting>
  <conditionalFormatting sqref="AY23">
    <cfRule type="cellIs" dxfId="30222" priority="246" operator="equal">
      <formula>#REF!</formula>
    </cfRule>
  </conditionalFormatting>
  <conditionalFormatting sqref="AY23">
    <cfRule type="cellIs" dxfId="30221" priority="247" operator="greaterThan">
      <formula>#REF!</formula>
    </cfRule>
  </conditionalFormatting>
  <conditionalFormatting sqref="AY23">
    <cfRule type="cellIs" dxfId="30220" priority="244" operator="equal">
      <formula>" "</formula>
    </cfRule>
  </conditionalFormatting>
  <conditionalFormatting sqref="AY22">
    <cfRule type="cellIs" dxfId="30219" priority="241" operator="equal">
      <formula>" "</formula>
    </cfRule>
  </conditionalFormatting>
  <conditionalFormatting sqref="AY22">
    <cfRule type="cellIs" dxfId="30218" priority="242" operator="equal">
      <formula>#REF!</formula>
    </cfRule>
  </conditionalFormatting>
  <conditionalFormatting sqref="AY22">
    <cfRule type="cellIs" dxfId="30217" priority="243" operator="greaterThan">
      <formula>#REF!</formula>
    </cfRule>
  </conditionalFormatting>
  <conditionalFormatting sqref="AY22">
    <cfRule type="cellIs" dxfId="30216" priority="238" operator="equal">
      <formula>" "</formula>
    </cfRule>
  </conditionalFormatting>
  <conditionalFormatting sqref="AY22">
    <cfRule type="cellIs" dxfId="30215" priority="239" operator="equal">
      <formula>#REF!</formula>
    </cfRule>
  </conditionalFormatting>
  <conditionalFormatting sqref="AY22">
    <cfRule type="cellIs" dxfId="30214" priority="240" operator="greaterThan">
      <formula>#REF!</formula>
    </cfRule>
  </conditionalFormatting>
  <conditionalFormatting sqref="AX24:AY24">
    <cfRule type="cellIs" dxfId="30213" priority="233" operator="equal">
      <formula>" "</formula>
    </cfRule>
  </conditionalFormatting>
  <conditionalFormatting sqref="AX24">
    <cfRule type="cellIs" dxfId="30212" priority="234" operator="equal">
      <formula>#REF!</formula>
    </cfRule>
  </conditionalFormatting>
  <conditionalFormatting sqref="AY24">
    <cfRule type="cellIs" dxfId="30211" priority="235" operator="equal">
      <formula>#REF!</formula>
    </cfRule>
  </conditionalFormatting>
  <conditionalFormatting sqref="AX24">
    <cfRule type="cellIs" dxfId="30210" priority="236" operator="greaterThan">
      <formula>#REF!</formula>
    </cfRule>
  </conditionalFormatting>
  <conditionalFormatting sqref="AY24">
    <cfRule type="cellIs" dxfId="30209" priority="237" operator="greaterThan">
      <formula>#REF!</formula>
    </cfRule>
  </conditionalFormatting>
  <conditionalFormatting sqref="AX31">
    <cfRule type="cellIs" dxfId="30208" priority="230" operator="equal">
      <formula>" "</formula>
    </cfRule>
  </conditionalFormatting>
  <conditionalFormatting sqref="AX31">
    <cfRule type="cellIs" dxfId="30207" priority="231" operator="equal">
      <formula>#REF!</formula>
    </cfRule>
  </conditionalFormatting>
  <conditionalFormatting sqref="AX31">
    <cfRule type="cellIs" dxfId="30206" priority="232" operator="greaterThan">
      <formula>#REF!</formula>
    </cfRule>
  </conditionalFormatting>
  <conditionalFormatting sqref="AX32">
    <cfRule type="cellIs" dxfId="30205" priority="227" operator="equal">
      <formula>" "</formula>
    </cfRule>
  </conditionalFormatting>
  <conditionalFormatting sqref="AX32">
    <cfRule type="cellIs" dxfId="30204" priority="228" operator="equal">
      <formula>#REF!</formula>
    </cfRule>
  </conditionalFormatting>
  <conditionalFormatting sqref="AX32">
    <cfRule type="cellIs" dxfId="30203" priority="229" operator="greaterThan">
      <formula>#REF!</formula>
    </cfRule>
  </conditionalFormatting>
  <conditionalFormatting sqref="AY32">
    <cfRule type="cellIs" dxfId="30202" priority="224" operator="equal">
      <formula>" "</formula>
    </cfRule>
  </conditionalFormatting>
  <conditionalFormatting sqref="AY32">
    <cfRule type="cellIs" dxfId="30201" priority="225" operator="equal">
      <formula>#REF!</formula>
    </cfRule>
  </conditionalFormatting>
  <conditionalFormatting sqref="AY32">
    <cfRule type="cellIs" dxfId="30200" priority="226" operator="greaterThan">
      <formula>#REF!</formula>
    </cfRule>
  </conditionalFormatting>
  <conditionalFormatting sqref="AY32">
    <cfRule type="cellIs" dxfId="30199" priority="223" operator="equal">
      <formula>" "</formula>
    </cfRule>
  </conditionalFormatting>
  <conditionalFormatting sqref="AY31">
    <cfRule type="cellIs" dxfId="30198" priority="220" operator="equal">
      <formula>" "</formula>
    </cfRule>
  </conditionalFormatting>
  <conditionalFormatting sqref="AY31">
    <cfRule type="cellIs" dxfId="30197" priority="221" operator="equal">
      <formula>#REF!</formula>
    </cfRule>
  </conditionalFormatting>
  <conditionalFormatting sqref="AY31">
    <cfRule type="cellIs" dxfId="30196" priority="222" operator="greaterThan">
      <formula>#REF!</formula>
    </cfRule>
  </conditionalFormatting>
  <conditionalFormatting sqref="AY31">
    <cfRule type="cellIs" dxfId="30195" priority="217" operator="equal">
      <formula>" "</formula>
    </cfRule>
  </conditionalFormatting>
  <conditionalFormatting sqref="AY31">
    <cfRule type="cellIs" dxfId="30194" priority="218" operator="equal">
      <formula>#REF!</formula>
    </cfRule>
  </conditionalFormatting>
  <conditionalFormatting sqref="AY31">
    <cfRule type="cellIs" dxfId="30193" priority="219" operator="greaterThan">
      <formula>#REF!</formula>
    </cfRule>
  </conditionalFormatting>
  <conditionalFormatting sqref="AX33:AY33">
    <cfRule type="cellIs" dxfId="30192" priority="212" operator="equal">
      <formula>" "</formula>
    </cfRule>
  </conditionalFormatting>
  <conditionalFormatting sqref="AX33">
    <cfRule type="cellIs" dxfId="30191" priority="213" operator="equal">
      <formula>#REF!</formula>
    </cfRule>
  </conditionalFormatting>
  <conditionalFormatting sqref="AY33">
    <cfRule type="cellIs" dxfId="30190" priority="214" operator="equal">
      <formula>#REF!</formula>
    </cfRule>
  </conditionalFormatting>
  <conditionalFormatting sqref="AX33">
    <cfRule type="cellIs" dxfId="30189" priority="215" operator="greaterThan">
      <formula>#REF!</formula>
    </cfRule>
  </conditionalFormatting>
  <conditionalFormatting sqref="AY33">
    <cfRule type="cellIs" dxfId="30188" priority="216" operator="greaterThan">
      <formula>#REF!</formula>
    </cfRule>
  </conditionalFormatting>
  <conditionalFormatting sqref="AX40">
    <cfRule type="cellIs" dxfId="30187" priority="209" operator="equal">
      <formula>" "</formula>
    </cfRule>
  </conditionalFormatting>
  <conditionalFormatting sqref="AX40">
    <cfRule type="cellIs" dxfId="30186" priority="210" operator="equal">
      <formula>#REF!</formula>
    </cfRule>
  </conditionalFormatting>
  <conditionalFormatting sqref="AX40">
    <cfRule type="cellIs" dxfId="30185" priority="211" operator="greaterThan">
      <formula>#REF!</formula>
    </cfRule>
  </conditionalFormatting>
  <conditionalFormatting sqref="AX41">
    <cfRule type="cellIs" dxfId="30184" priority="206" operator="equal">
      <formula>" "</formula>
    </cfRule>
  </conditionalFormatting>
  <conditionalFormatting sqref="AX41">
    <cfRule type="cellIs" dxfId="30183" priority="207" operator="equal">
      <formula>#REF!</formula>
    </cfRule>
  </conditionalFormatting>
  <conditionalFormatting sqref="AX41">
    <cfRule type="cellIs" dxfId="30182" priority="208" operator="greaterThan">
      <formula>#REF!</formula>
    </cfRule>
  </conditionalFormatting>
  <conditionalFormatting sqref="AY41">
    <cfRule type="cellIs" dxfId="30181" priority="203" operator="equal">
      <formula>" "</formula>
    </cfRule>
  </conditionalFormatting>
  <conditionalFormatting sqref="AY41">
    <cfRule type="cellIs" dxfId="30180" priority="204" operator="equal">
      <formula>#REF!</formula>
    </cfRule>
  </conditionalFormatting>
  <conditionalFormatting sqref="AY41">
    <cfRule type="cellIs" dxfId="30179" priority="205" operator="greaterThan">
      <formula>#REF!</formula>
    </cfRule>
  </conditionalFormatting>
  <conditionalFormatting sqref="AY41">
    <cfRule type="cellIs" dxfId="30178" priority="202" operator="equal">
      <formula>" "</formula>
    </cfRule>
  </conditionalFormatting>
  <conditionalFormatting sqref="AY40">
    <cfRule type="cellIs" dxfId="30177" priority="199" operator="equal">
      <formula>" "</formula>
    </cfRule>
  </conditionalFormatting>
  <conditionalFormatting sqref="AY40">
    <cfRule type="cellIs" dxfId="30176" priority="200" operator="equal">
      <formula>#REF!</formula>
    </cfRule>
  </conditionalFormatting>
  <conditionalFormatting sqref="AY40">
    <cfRule type="cellIs" dxfId="30175" priority="201" operator="greaterThan">
      <formula>#REF!</formula>
    </cfRule>
  </conditionalFormatting>
  <conditionalFormatting sqref="AY40">
    <cfRule type="cellIs" dxfId="30174" priority="196" operator="equal">
      <formula>" "</formula>
    </cfRule>
  </conditionalFormatting>
  <conditionalFormatting sqref="AY40">
    <cfRule type="cellIs" dxfId="30173" priority="197" operator="equal">
      <formula>#REF!</formula>
    </cfRule>
  </conditionalFormatting>
  <conditionalFormatting sqref="AY40">
    <cfRule type="cellIs" dxfId="30172" priority="198" operator="greaterThan">
      <formula>#REF!</formula>
    </cfRule>
  </conditionalFormatting>
  <conditionalFormatting sqref="AX42:AY42">
    <cfRule type="cellIs" dxfId="30171" priority="191" operator="equal">
      <formula>" "</formula>
    </cfRule>
  </conditionalFormatting>
  <conditionalFormatting sqref="AX42">
    <cfRule type="cellIs" dxfId="30170" priority="192" operator="equal">
      <formula>#REF!</formula>
    </cfRule>
  </conditionalFormatting>
  <conditionalFormatting sqref="AY42">
    <cfRule type="cellIs" dxfId="30169" priority="193" operator="equal">
      <formula>#REF!</formula>
    </cfRule>
  </conditionalFormatting>
  <conditionalFormatting sqref="AX42">
    <cfRule type="cellIs" dxfId="30168" priority="194" operator="greaterThan">
      <formula>#REF!</formula>
    </cfRule>
  </conditionalFormatting>
  <conditionalFormatting sqref="AY42">
    <cfRule type="cellIs" dxfId="30167" priority="195" operator="greaterThan">
      <formula>#REF!</formula>
    </cfRule>
  </conditionalFormatting>
  <conditionalFormatting sqref="BG13">
    <cfRule type="cellIs" dxfId="30166" priority="188" operator="equal">
      <formula>" "</formula>
    </cfRule>
  </conditionalFormatting>
  <conditionalFormatting sqref="BG13">
    <cfRule type="cellIs" dxfId="30165" priority="189" operator="equal">
      <formula>#REF!</formula>
    </cfRule>
  </conditionalFormatting>
  <conditionalFormatting sqref="BG13">
    <cfRule type="cellIs" dxfId="30164" priority="190" operator="greaterThan">
      <formula>#REF!</formula>
    </cfRule>
  </conditionalFormatting>
  <conditionalFormatting sqref="BG14">
    <cfRule type="cellIs" dxfId="30163" priority="185" operator="equal">
      <formula>" "</formula>
    </cfRule>
  </conditionalFormatting>
  <conditionalFormatting sqref="BG14">
    <cfRule type="cellIs" dxfId="30162" priority="186" operator="equal">
      <formula>#REF!</formula>
    </cfRule>
  </conditionalFormatting>
  <conditionalFormatting sqref="BG14">
    <cfRule type="cellIs" dxfId="30161" priority="187" operator="greaterThan">
      <formula>#REF!</formula>
    </cfRule>
  </conditionalFormatting>
  <conditionalFormatting sqref="BH14:BI14">
    <cfRule type="cellIs" dxfId="30160" priority="182" operator="equal">
      <formula>" "</formula>
    </cfRule>
  </conditionalFormatting>
  <conditionalFormatting sqref="BH14:BI14">
    <cfRule type="cellIs" dxfId="30159" priority="183" operator="equal">
      <formula>#REF!</formula>
    </cfRule>
  </conditionalFormatting>
  <conditionalFormatting sqref="BH14:BI14">
    <cfRule type="cellIs" dxfId="30158" priority="184" operator="greaterThan">
      <formula>#REF!</formula>
    </cfRule>
  </conditionalFormatting>
  <conditionalFormatting sqref="BH14:BI14">
    <cfRule type="cellIs" dxfId="30157" priority="181" operator="equal">
      <formula>" "</formula>
    </cfRule>
  </conditionalFormatting>
  <conditionalFormatting sqref="BI13">
    <cfRule type="cellIs" dxfId="30156" priority="171" operator="equal">
      <formula>" "</formula>
    </cfRule>
  </conditionalFormatting>
  <conditionalFormatting sqref="BH13">
    <cfRule type="cellIs" dxfId="30155" priority="172" operator="equal">
      <formula>" "</formula>
    </cfRule>
  </conditionalFormatting>
  <conditionalFormatting sqref="BH13">
    <cfRule type="cellIs" dxfId="30154" priority="173" operator="equal">
      <formula>#REF!</formula>
    </cfRule>
  </conditionalFormatting>
  <conditionalFormatting sqref="BI13">
    <cfRule type="cellIs" dxfId="30153" priority="174" operator="equal">
      <formula>#REF!</formula>
    </cfRule>
  </conditionalFormatting>
  <conditionalFormatting sqref="BI13">
    <cfRule type="cellIs" dxfId="30152" priority="175" operator="equal">
      <formula>#REF!</formula>
    </cfRule>
  </conditionalFormatting>
  <conditionalFormatting sqref="BI13">
    <cfRule type="cellIs" dxfId="30151" priority="176" operator="equal">
      <formula>#REF!</formula>
    </cfRule>
  </conditionalFormatting>
  <conditionalFormatting sqref="BH13">
    <cfRule type="cellIs" dxfId="30150" priority="177" operator="greaterThan">
      <formula>#REF!</formula>
    </cfRule>
  </conditionalFormatting>
  <conditionalFormatting sqref="BI13">
    <cfRule type="cellIs" dxfId="30149" priority="178" operator="greaterThan">
      <formula>#REF!</formula>
    </cfRule>
  </conditionalFormatting>
  <conditionalFormatting sqref="BI13">
    <cfRule type="cellIs" dxfId="30148" priority="179" operator="greaterThan">
      <formula>#REF!</formula>
    </cfRule>
  </conditionalFormatting>
  <conditionalFormatting sqref="BI13">
    <cfRule type="cellIs" dxfId="30147" priority="180" operator="greaterThan">
      <formula>#REF!</formula>
    </cfRule>
  </conditionalFormatting>
  <conditionalFormatting sqref="BI13">
    <cfRule type="cellIs" dxfId="30146" priority="168" operator="equal">
      <formula>" "</formula>
    </cfRule>
  </conditionalFormatting>
  <conditionalFormatting sqref="BI13">
    <cfRule type="cellIs" dxfId="30145" priority="169" operator="equal">
      <formula>#REF!</formula>
    </cfRule>
  </conditionalFormatting>
  <conditionalFormatting sqref="BI13">
    <cfRule type="cellIs" dxfId="30144" priority="170" operator="greaterThan">
      <formula>#REF!</formula>
    </cfRule>
  </conditionalFormatting>
  <conditionalFormatting sqref="BH13">
    <cfRule type="cellIs" dxfId="30143" priority="165" operator="equal">
      <formula>" "</formula>
    </cfRule>
  </conditionalFormatting>
  <conditionalFormatting sqref="BH13">
    <cfRule type="cellIs" dxfId="30142" priority="166" operator="equal">
      <formula>#REF!</formula>
    </cfRule>
  </conditionalFormatting>
  <conditionalFormatting sqref="BH13">
    <cfRule type="cellIs" dxfId="30141" priority="167" operator="greaterThan">
      <formula>#REF!</formula>
    </cfRule>
  </conditionalFormatting>
  <conditionalFormatting sqref="BG15:BI15">
    <cfRule type="cellIs" dxfId="30140" priority="158" operator="equal">
      <formula>" "</formula>
    </cfRule>
  </conditionalFormatting>
  <conditionalFormatting sqref="BG15">
    <cfRule type="cellIs" dxfId="30139" priority="159" operator="equal">
      <formula>#REF!</formula>
    </cfRule>
  </conditionalFormatting>
  <conditionalFormatting sqref="BH15">
    <cfRule type="cellIs" dxfId="30138" priority="160" operator="equal">
      <formula>#REF!</formula>
    </cfRule>
  </conditionalFormatting>
  <conditionalFormatting sqref="BI15">
    <cfRule type="cellIs" dxfId="30137" priority="161" operator="equal">
      <formula>#REF!</formula>
    </cfRule>
  </conditionalFormatting>
  <conditionalFormatting sqref="BG15">
    <cfRule type="cellIs" dxfId="30136" priority="162" operator="greaterThan">
      <formula>#REF!</formula>
    </cfRule>
  </conditionalFormatting>
  <conditionalFormatting sqref="BH15">
    <cfRule type="cellIs" dxfId="30135" priority="163" operator="greaterThan">
      <formula>#REF!</formula>
    </cfRule>
  </conditionalFormatting>
  <conditionalFormatting sqref="BI15">
    <cfRule type="cellIs" dxfId="30134" priority="164" operator="greaterThan">
      <formula>#REF!</formula>
    </cfRule>
  </conditionalFormatting>
  <conditionalFormatting sqref="BG22">
    <cfRule type="cellIs" dxfId="30133" priority="155" operator="equal">
      <formula>" "</formula>
    </cfRule>
  </conditionalFormatting>
  <conditionalFormatting sqref="BG22">
    <cfRule type="cellIs" dxfId="30132" priority="156" operator="equal">
      <formula>#REF!</formula>
    </cfRule>
  </conditionalFormatting>
  <conditionalFormatting sqref="BG22">
    <cfRule type="cellIs" dxfId="30131" priority="157" operator="greaterThan">
      <formula>#REF!</formula>
    </cfRule>
  </conditionalFormatting>
  <conditionalFormatting sqref="BG23">
    <cfRule type="cellIs" dxfId="30130" priority="152" operator="equal">
      <formula>" "</formula>
    </cfRule>
  </conditionalFormatting>
  <conditionalFormatting sqref="BG23">
    <cfRule type="cellIs" dxfId="30129" priority="153" operator="equal">
      <formula>#REF!</formula>
    </cfRule>
  </conditionalFormatting>
  <conditionalFormatting sqref="BG23">
    <cfRule type="cellIs" dxfId="30128" priority="154" operator="greaterThan">
      <formula>#REF!</formula>
    </cfRule>
  </conditionalFormatting>
  <conditionalFormatting sqref="BH23:BI23">
    <cfRule type="cellIs" dxfId="30127" priority="149" operator="equal">
      <formula>" "</formula>
    </cfRule>
  </conditionalFormatting>
  <conditionalFormatting sqref="BH23:BI23">
    <cfRule type="cellIs" dxfId="30126" priority="150" operator="equal">
      <formula>#REF!</formula>
    </cfRule>
  </conditionalFormatting>
  <conditionalFormatting sqref="BH23:BI23">
    <cfRule type="cellIs" dxfId="30125" priority="151" operator="greaterThan">
      <formula>#REF!</formula>
    </cfRule>
  </conditionalFormatting>
  <conditionalFormatting sqref="BH23:BI23">
    <cfRule type="cellIs" dxfId="30124" priority="148" operator="equal">
      <formula>" "</formula>
    </cfRule>
  </conditionalFormatting>
  <conditionalFormatting sqref="BI22">
    <cfRule type="cellIs" dxfId="30123" priority="138" operator="equal">
      <formula>" "</formula>
    </cfRule>
  </conditionalFormatting>
  <conditionalFormatting sqref="BH22">
    <cfRule type="cellIs" dxfId="30122" priority="139" operator="equal">
      <formula>" "</formula>
    </cfRule>
  </conditionalFormatting>
  <conditionalFormatting sqref="BH22">
    <cfRule type="cellIs" dxfId="30121" priority="140" operator="equal">
      <formula>#REF!</formula>
    </cfRule>
  </conditionalFormatting>
  <conditionalFormatting sqref="BI22">
    <cfRule type="cellIs" dxfId="30120" priority="141" operator="equal">
      <formula>#REF!</formula>
    </cfRule>
  </conditionalFormatting>
  <conditionalFormatting sqref="BI22">
    <cfRule type="cellIs" dxfId="30119" priority="142" operator="equal">
      <formula>#REF!</formula>
    </cfRule>
  </conditionalFormatting>
  <conditionalFormatting sqref="BI22">
    <cfRule type="cellIs" dxfId="30118" priority="143" operator="equal">
      <formula>#REF!</formula>
    </cfRule>
  </conditionalFormatting>
  <conditionalFormatting sqref="BH22">
    <cfRule type="cellIs" dxfId="30117" priority="144" operator="greaterThan">
      <formula>#REF!</formula>
    </cfRule>
  </conditionalFormatting>
  <conditionalFormatting sqref="BI22">
    <cfRule type="cellIs" dxfId="30116" priority="145" operator="greaterThan">
      <formula>#REF!</formula>
    </cfRule>
  </conditionalFormatting>
  <conditionalFormatting sqref="BI22">
    <cfRule type="cellIs" dxfId="30115" priority="146" operator="greaterThan">
      <formula>#REF!</formula>
    </cfRule>
  </conditionalFormatting>
  <conditionalFormatting sqref="BI22">
    <cfRule type="cellIs" dxfId="30114" priority="147" operator="greaterThan">
      <formula>#REF!</formula>
    </cfRule>
  </conditionalFormatting>
  <conditionalFormatting sqref="BI22">
    <cfRule type="cellIs" dxfId="30113" priority="135" operator="equal">
      <formula>" "</formula>
    </cfRule>
  </conditionalFormatting>
  <conditionalFormatting sqref="BI22">
    <cfRule type="cellIs" dxfId="30112" priority="136" operator="equal">
      <formula>#REF!</formula>
    </cfRule>
  </conditionalFormatting>
  <conditionalFormatting sqref="BI22">
    <cfRule type="cellIs" dxfId="30111" priority="137" operator="greaterThan">
      <formula>#REF!</formula>
    </cfRule>
  </conditionalFormatting>
  <conditionalFormatting sqref="BH22">
    <cfRule type="cellIs" dxfId="30110" priority="132" operator="equal">
      <formula>" "</formula>
    </cfRule>
  </conditionalFormatting>
  <conditionalFormatting sqref="BH22">
    <cfRule type="cellIs" dxfId="30109" priority="133" operator="equal">
      <formula>#REF!</formula>
    </cfRule>
  </conditionalFormatting>
  <conditionalFormatting sqref="BH22">
    <cfRule type="cellIs" dxfId="30108" priority="134" operator="greaterThan">
      <formula>#REF!</formula>
    </cfRule>
  </conditionalFormatting>
  <conditionalFormatting sqref="BG24:BI24">
    <cfRule type="cellIs" dxfId="30107" priority="125" operator="equal">
      <formula>" "</formula>
    </cfRule>
  </conditionalFormatting>
  <conditionalFormatting sqref="BG24">
    <cfRule type="cellIs" dxfId="30106" priority="126" operator="equal">
      <formula>#REF!</formula>
    </cfRule>
  </conditionalFormatting>
  <conditionalFormatting sqref="BH24">
    <cfRule type="cellIs" dxfId="30105" priority="127" operator="equal">
      <formula>#REF!</formula>
    </cfRule>
  </conditionalFormatting>
  <conditionalFormatting sqref="BI24">
    <cfRule type="cellIs" dxfId="30104" priority="128" operator="equal">
      <formula>#REF!</formula>
    </cfRule>
  </conditionalFormatting>
  <conditionalFormatting sqref="BG24">
    <cfRule type="cellIs" dxfId="30103" priority="129" operator="greaterThan">
      <formula>#REF!</formula>
    </cfRule>
  </conditionalFormatting>
  <conditionalFormatting sqref="BH24">
    <cfRule type="cellIs" dxfId="30102" priority="130" operator="greaterThan">
      <formula>#REF!</formula>
    </cfRule>
  </conditionalFormatting>
  <conditionalFormatting sqref="BI24">
    <cfRule type="cellIs" dxfId="30101" priority="131" operator="greaterThan">
      <formula>#REF!</formula>
    </cfRule>
  </conditionalFormatting>
  <conditionalFormatting sqref="BG31">
    <cfRule type="cellIs" dxfId="30100" priority="122" operator="equal">
      <formula>" "</formula>
    </cfRule>
  </conditionalFormatting>
  <conditionalFormatting sqref="BG31">
    <cfRule type="cellIs" dxfId="30099" priority="123" operator="equal">
      <formula>#REF!</formula>
    </cfRule>
  </conditionalFormatting>
  <conditionalFormatting sqref="BG31">
    <cfRule type="cellIs" dxfId="30098" priority="124" operator="greaterThan">
      <formula>#REF!</formula>
    </cfRule>
  </conditionalFormatting>
  <conditionalFormatting sqref="BG32">
    <cfRule type="cellIs" dxfId="30097" priority="119" operator="equal">
      <formula>" "</formula>
    </cfRule>
  </conditionalFormatting>
  <conditionalFormatting sqref="BG32">
    <cfRule type="cellIs" dxfId="30096" priority="120" operator="equal">
      <formula>#REF!</formula>
    </cfRule>
  </conditionalFormatting>
  <conditionalFormatting sqref="BG32">
    <cfRule type="cellIs" dxfId="30095" priority="121" operator="greaterThan">
      <formula>#REF!</formula>
    </cfRule>
  </conditionalFormatting>
  <conditionalFormatting sqref="BH32:BI32">
    <cfRule type="cellIs" dxfId="30094" priority="116" operator="equal">
      <formula>" "</formula>
    </cfRule>
  </conditionalFormatting>
  <conditionalFormatting sqref="BH32:BI32">
    <cfRule type="cellIs" dxfId="30093" priority="117" operator="equal">
      <formula>#REF!</formula>
    </cfRule>
  </conditionalFormatting>
  <conditionalFormatting sqref="BH32:BI32">
    <cfRule type="cellIs" dxfId="30092" priority="118" operator="greaterThan">
      <formula>#REF!</formula>
    </cfRule>
  </conditionalFormatting>
  <conditionalFormatting sqref="BH32:BI32">
    <cfRule type="cellIs" dxfId="30091" priority="115" operator="equal">
      <formula>" "</formula>
    </cfRule>
  </conditionalFormatting>
  <conditionalFormatting sqref="BI31">
    <cfRule type="cellIs" dxfId="30090" priority="105" operator="equal">
      <formula>" "</formula>
    </cfRule>
  </conditionalFormatting>
  <conditionalFormatting sqref="BH31">
    <cfRule type="cellIs" dxfId="30089" priority="106" operator="equal">
      <formula>" "</formula>
    </cfRule>
  </conditionalFormatting>
  <conditionalFormatting sqref="BH31">
    <cfRule type="cellIs" dxfId="30088" priority="107" operator="equal">
      <formula>#REF!</formula>
    </cfRule>
  </conditionalFormatting>
  <conditionalFormatting sqref="BI31">
    <cfRule type="cellIs" dxfId="30087" priority="108" operator="equal">
      <formula>#REF!</formula>
    </cfRule>
  </conditionalFormatting>
  <conditionalFormatting sqref="BI31">
    <cfRule type="cellIs" dxfId="30086" priority="109" operator="equal">
      <formula>#REF!</formula>
    </cfRule>
  </conditionalFormatting>
  <conditionalFormatting sqref="BI31">
    <cfRule type="cellIs" dxfId="30085" priority="110" operator="equal">
      <formula>#REF!</formula>
    </cfRule>
  </conditionalFormatting>
  <conditionalFormatting sqref="BH31">
    <cfRule type="cellIs" dxfId="30084" priority="111" operator="greaterThan">
      <formula>#REF!</formula>
    </cfRule>
  </conditionalFormatting>
  <conditionalFormatting sqref="BI31">
    <cfRule type="cellIs" dxfId="30083" priority="112" operator="greaterThan">
      <formula>#REF!</formula>
    </cfRule>
  </conditionalFormatting>
  <conditionalFormatting sqref="BI31">
    <cfRule type="cellIs" dxfId="30082" priority="113" operator="greaterThan">
      <formula>#REF!</formula>
    </cfRule>
  </conditionalFormatting>
  <conditionalFormatting sqref="BI31">
    <cfRule type="cellIs" dxfId="30081" priority="114" operator="greaterThan">
      <formula>#REF!</formula>
    </cfRule>
  </conditionalFormatting>
  <conditionalFormatting sqref="BI31">
    <cfRule type="cellIs" dxfId="30080" priority="102" operator="equal">
      <formula>" "</formula>
    </cfRule>
  </conditionalFormatting>
  <conditionalFormatting sqref="BI31">
    <cfRule type="cellIs" dxfId="30079" priority="103" operator="equal">
      <formula>#REF!</formula>
    </cfRule>
  </conditionalFormatting>
  <conditionalFormatting sqref="BI31">
    <cfRule type="cellIs" dxfId="30078" priority="104" operator="greaterThan">
      <formula>#REF!</formula>
    </cfRule>
  </conditionalFormatting>
  <conditionalFormatting sqref="BH31">
    <cfRule type="cellIs" dxfId="30077" priority="99" operator="equal">
      <formula>" "</formula>
    </cfRule>
  </conditionalFormatting>
  <conditionalFormatting sqref="BH31">
    <cfRule type="cellIs" dxfId="30076" priority="100" operator="equal">
      <formula>#REF!</formula>
    </cfRule>
  </conditionalFormatting>
  <conditionalFormatting sqref="BH31">
    <cfRule type="cellIs" dxfId="30075" priority="101" operator="greaterThan">
      <formula>#REF!</formula>
    </cfRule>
  </conditionalFormatting>
  <conditionalFormatting sqref="BG33:BI33">
    <cfRule type="cellIs" dxfId="30074" priority="92" operator="equal">
      <formula>" "</formula>
    </cfRule>
  </conditionalFormatting>
  <conditionalFormatting sqref="BG33">
    <cfRule type="cellIs" dxfId="30073" priority="93" operator="equal">
      <formula>#REF!</formula>
    </cfRule>
  </conditionalFormatting>
  <conditionalFormatting sqref="BH33">
    <cfRule type="cellIs" dxfId="30072" priority="94" operator="equal">
      <formula>#REF!</formula>
    </cfRule>
  </conditionalFormatting>
  <conditionalFormatting sqref="BI33">
    <cfRule type="cellIs" dxfId="30071" priority="95" operator="equal">
      <formula>#REF!</formula>
    </cfRule>
  </conditionalFormatting>
  <conditionalFormatting sqref="BG33">
    <cfRule type="cellIs" dxfId="30070" priority="96" operator="greaterThan">
      <formula>#REF!</formula>
    </cfRule>
  </conditionalFormatting>
  <conditionalFormatting sqref="BH33">
    <cfRule type="cellIs" dxfId="30069" priority="97" operator="greaterThan">
      <formula>#REF!</formula>
    </cfRule>
  </conditionalFormatting>
  <conditionalFormatting sqref="BI33">
    <cfRule type="cellIs" dxfId="30068" priority="98" operator="greaterThan">
      <formula>#REF!</formula>
    </cfRule>
  </conditionalFormatting>
  <conditionalFormatting sqref="BG40">
    <cfRule type="cellIs" dxfId="30067" priority="89" operator="equal">
      <formula>" "</formula>
    </cfRule>
  </conditionalFormatting>
  <conditionalFormatting sqref="BG40">
    <cfRule type="cellIs" dxfId="30066" priority="90" operator="equal">
      <formula>#REF!</formula>
    </cfRule>
  </conditionalFormatting>
  <conditionalFormatting sqref="BG40">
    <cfRule type="cellIs" dxfId="30065" priority="91" operator="greaterThan">
      <formula>#REF!</formula>
    </cfRule>
  </conditionalFormatting>
  <conditionalFormatting sqref="BG41">
    <cfRule type="cellIs" dxfId="30064" priority="86" operator="equal">
      <formula>" "</formula>
    </cfRule>
  </conditionalFormatting>
  <conditionalFormatting sqref="BG41">
    <cfRule type="cellIs" dxfId="30063" priority="87" operator="equal">
      <formula>#REF!</formula>
    </cfRule>
  </conditionalFormatting>
  <conditionalFormatting sqref="BG41">
    <cfRule type="cellIs" dxfId="30062" priority="88" operator="greaterThan">
      <formula>#REF!</formula>
    </cfRule>
  </conditionalFormatting>
  <conditionalFormatting sqref="BH41:BI41">
    <cfRule type="cellIs" dxfId="30061" priority="83" operator="equal">
      <formula>" "</formula>
    </cfRule>
  </conditionalFormatting>
  <conditionalFormatting sqref="BH41:BI41">
    <cfRule type="cellIs" dxfId="30060" priority="84" operator="equal">
      <formula>#REF!</formula>
    </cfRule>
  </conditionalFormatting>
  <conditionalFormatting sqref="BH41:BI41">
    <cfRule type="cellIs" dxfId="30059" priority="85" operator="greaterThan">
      <formula>#REF!</formula>
    </cfRule>
  </conditionalFormatting>
  <conditionalFormatting sqref="BH41:BI41">
    <cfRule type="cellIs" dxfId="30058" priority="82" operator="equal">
      <formula>" "</formula>
    </cfRule>
  </conditionalFormatting>
  <conditionalFormatting sqref="BI40">
    <cfRule type="cellIs" dxfId="30057" priority="72" operator="equal">
      <formula>" "</formula>
    </cfRule>
  </conditionalFormatting>
  <conditionalFormatting sqref="BH40">
    <cfRule type="cellIs" dxfId="30056" priority="73" operator="equal">
      <formula>" "</formula>
    </cfRule>
  </conditionalFormatting>
  <conditionalFormatting sqref="BH40">
    <cfRule type="cellIs" dxfId="30055" priority="74" operator="equal">
      <formula>#REF!</formula>
    </cfRule>
  </conditionalFormatting>
  <conditionalFormatting sqref="BI40">
    <cfRule type="cellIs" dxfId="30054" priority="75" operator="equal">
      <formula>#REF!</formula>
    </cfRule>
  </conditionalFormatting>
  <conditionalFormatting sqref="BI40">
    <cfRule type="cellIs" dxfId="30053" priority="76" operator="equal">
      <formula>#REF!</formula>
    </cfRule>
  </conditionalFormatting>
  <conditionalFormatting sqref="BI40">
    <cfRule type="cellIs" dxfId="30052" priority="77" operator="equal">
      <formula>#REF!</formula>
    </cfRule>
  </conditionalFormatting>
  <conditionalFormatting sqref="BH40">
    <cfRule type="cellIs" dxfId="30051" priority="78" operator="greaterThan">
      <formula>#REF!</formula>
    </cfRule>
  </conditionalFormatting>
  <conditionalFormatting sqref="BI40">
    <cfRule type="cellIs" dxfId="30050" priority="79" operator="greaterThan">
      <formula>#REF!</formula>
    </cfRule>
  </conditionalFormatting>
  <conditionalFormatting sqref="BI40">
    <cfRule type="cellIs" dxfId="30049" priority="80" operator="greaterThan">
      <formula>#REF!</formula>
    </cfRule>
  </conditionalFormatting>
  <conditionalFormatting sqref="BI40">
    <cfRule type="cellIs" dxfId="30048" priority="81" operator="greaterThan">
      <formula>#REF!</formula>
    </cfRule>
  </conditionalFormatting>
  <conditionalFormatting sqref="BI40">
    <cfRule type="cellIs" dxfId="30047" priority="69" operator="equal">
      <formula>" "</formula>
    </cfRule>
  </conditionalFormatting>
  <conditionalFormatting sqref="BI40">
    <cfRule type="cellIs" dxfId="30046" priority="70" operator="equal">
      <formula>#REF!</formula>
    </cfRule>
  </conditionalFormatting>
  <conditionalFormatting sqref="BI40">
    <cfRule type="cellIs" dxfId="30045" priority="71" operator="greaterThan">
      <formula>#REF!</formula>
    </cfRule>
  </conditionalFormatting>
  <conditionalFormatting sqref="BH40">
    <cfRule type="cellIs" dxfId="30044" priority="66" operator="equal">
      <formula>" "</formula>
    </cfRule>
  </conditionalFormatting>
  <conditionalFormatting sqref="BH40">
    <cfRule type="cellIs" dxfId="30043" priority="67" operator="equal">
      <formula>#REF!</formula>
    </cfRule>
  </conditionalFormatting>
  <conditionalFormatting sqref="BH40">
    <cfRule type="cellIs" dxfId="30042" priority="68" operator="greaterThan">
      <formula>#REF!</formula>
    </cfRule>
  </conditionalFormatting>
  <conditionalFormatting sqref="BG42:BI42">
    <cfRule type="cellIs" dxfId="30041" priority="59" operator="equal">
      <formula>" "</formula>
    </cfRule>
  </conditionalFormatting>
  <conditionalFormatting sqref="BG42">
    <cfRule type="cellIs" dxfId="30040" priority="60" operator="equal">
      <formula>#REF!</formula>
    </cfRule>
  </conditionalFormatting>
  <conditionalFormatting sqref="BH42">
    <cfRule type="cellIs" dxfId="30039" priority="61" operator="equal">
      <formula>#REF!</formula>
    </cfRule>
  </conditionalFormatting>
  <conditionalFormatting sqref="BI42">
    <cfRule type="cellIs" dxfId="30038" priority="62" operator="equal">
      <formula>#REF!</formula>
    </cfRule>
  </conditionalFormatting>
  <conditionalFormatting sqref="BG42">
    <cfRule type="cellIs" dxfId="30037" priority="63" operator="greaterThan">
      <formula>#REF!</formula>
    </cfRule>
  </conditionalFormatting>
  <conditionalFormatting sqref="BH42">
    <cfRule type="cellIs" dxfId="30036" priority="64" operator="greaterThan">
      <formula>#REF!</formula>
    </cfRule>
  </conditionalFormatting>
  <conditionalFormatting sqref="BI42">
    <cfRule type="cellIs" dxfId="30035" priority="65" operator="greaterThan">
      <formula>#REF!</formula>
    </cfRule>
  </conditionalFormatting>
  <conditionalFormatting sqref="BW23:BW24">
    <cfRule type="cellIs" dxfId="30034" priority="429" operator="equal">
      <formula>#REF!</formula>
    </cfRule>
  </conditionalFormatting>
  <conditionalFormatting sqref="BW23:BW24">
    <cfRule type="cellIs" dxfId="30033" priority="430" operator="greaterThan">
      <formula>#REF!</formula>
    </cfRule>
  </conditionalFormatting>
  <conditionalFormatting sqref="BW14:BW15">
    <cfRule type="cellIs" dxfId="30032" priority="426" operator="equal">
      <formula>#REF!</formula>
    </cfRule>
  </conditionalFormatting>
  <conditionalFormatting sqref="BW14:BW15">
    <cfRule type="cellIs" dxfId="30031" priority="427" operator="greaterThan">
      <formula>#REF!</formula>
    </cfRule>
  </conditionalFormatting>
  <conditionalFormatting sqref="BW32:BW33">
    <cfRule type="cellIs" dxfId="30030" priority="423" operator="equal">
      <formula>#REF!</formula>
    </cfRule>
  </conditionalFormatting>
  <conditionalFormatting sqref="BW32:BW33">
    <cfRule type="cellIs" dxfId="30029" priority="424" operator="greaterThan">
      <formula>#REF!</formula>
    </cfRule>
  </conditionalFormatting>
  <conditionalFormatting sqref="BW41:BW42">
    <cfRule type="cellIs" dxfId="30028" priority="420" operator="equal">
      <formula>#REF!</formula>
    </cfRule>
  </conditionalFormatting>
  <conditionalFormatting sqref="BW41:BW42">
    <cfRule type="cellIs" dxfId="30027" priority="421" operator="greaterThan">
      <formula>#REF!</formula>
    </cfRule>
  </conditionalFormatting>
  <conditionalFormatting sqref="CE5">
    <cfRule type="cellIs" dxfId="30026" priority="375" operator="equal">
      <formula>#REF!</formula>
    </cfRule>
  </conditionalFormatting>
  <conditionalFormatting sqref="CE5">
    <cfRule type="cellIs" dxfId="30025" priority="376" operator="greaterThan">
      <formula>#REF!</formula>
    </cfRule>
  </conditionalFormatting>
  <conditionalFormatting sqref="CE1">
    <cfRule type="cellIs" dxfId="30024" priority="372" operator="equal">
      <formula>#REF!</formula>
    </cfRule>
  </conditionalFormatting>
  <conditionalFormatting sqref="CE1">
    <cfRule type="cellIs" dxfId="30023" priority="373" operator="greaterThan">
      <formula>#REF!</formula>
    </cfRule>
  </conditionalFormatting>
  <conditionalFormatting sqref="CE6">
    <cfRule type="cellIs" dxfId="30022" priority="369" operator="equal">
      <formula>#REF!</formula>
    </cfRule>
  </conditionalFormatting>
  <conditionalFormatting sqref="CE6">
    <cfRule type="cellIs" dxfId="30021" priority="370" operator="greaterThan">
      <formula>#REF!</formula>
    </cfRule>
  </conditionalFormatting>
  <conditionalFormatting sqref="CE2">
    <cfRule type="cellIs" dxfId="30020" priority="366" operator="equal">
      <formula>#REF!</formula>
    </cfRule>
  </conditionalFormatting>
  <conditionalFormatting sqref="CE2">
    <cfRule type="cellIs" dxfId="30019" priority="367" operator="greaterThan">
      <formula>#REF!</formula>
    </cfRule>
  </conditionalFormatting>
  <conditionalFormatting sqref="CE15">
    <cfRule type="cellIs" dxfId="30018" priority="363" operator="equal">
      <formula>#REF!</formula>
    </cfRule>
  </conditionalFormatting>
  <conditionalFormatting sqref="CE15">
    <cfRule type="cellIs" dxfId="30017" priority="364" operator="greaterThan">
      <formula>#REF!</formula>
    </cfRule>
  </conditionalFormatting>
  <conditionalFormatting sqref="CE60:CE76">
    <cfRule type="cellIs" dxfId="30016" priority="360" operator="equal">
      <formula>#REF!</formula>
    </cfRule>
  </conditionalFormatting>
  <conditionalFormatting sqref="CE60:CE76">
    <cfRule type="cellIs" dxfId="30015" priority="361" operator="greaterThan">
      <formula>#REF!</formula>
    </cfRule>
  </conditionalFormatting>
  <conditionalFormatting sqref="CE60">
    <cfRule type="cellIs" dxfId="30014" priority="357" operator="equal">
      <formula>#REF!</formula>
    </cfRule>
  </conditionalFormatting>
  <conditionalFormatting sqref="CE60">
    <cfRule type="cellIs" dxfId="30013" priority="358" operator="greaterThan">
      <formula>#REF!</formula>
    </cfRule>
  </conditionalFormatting>
  <conditionalFormatting sqref="CE23:CE24">
    <cfRule type="cellIs" dxfId="30012" priority="354" operator="equal">
      <formula>#REF!</formula>
    </cfRule>
  </conditionalFormatting>
  <conditionalFormatting sqref="CE23:CE24">
    <cfRule type="cellIs" dxfId="30011" priority="355" operator="greaterThan">
      <formula>#REF!</formula>
    </cfRule>
  </conditionalFormatting>
  <conditionalFormatting sqref="CE77">
    <cfRule type="cellIs" dxfId="30010" priority="351" operator="equal">
      <formula>#REF!</formula>
    </cfRule>
  </conditionalFormatting>
  <conditionalFormatting sqref="CE77">
    <cfRule type="cellIs" dxfId="30009" priority="352" operator="greaterThan">
      <formula>#REF!</formula>
    </cfRule>
  </conditionalFormatting>
  <conditionalFormatting sqref="CE14">
    <cfRule type="cellIs" dxfId="30008" priority="348" operator="equal">
      <formula>#REF!</formula>
    </cfRule>
  </conditionalFormatting>
  <conditionalFormatting sqref="CE14">
    <cfRule type="cellIs" dxfId="30007" priority="349" operator="greaterThan">
      <formula>#REF!</formula>
    </cfRule>
  </conditionalFormatting>
  <conditionalFormatting sqref="CE32:CE33">
    <cfRule type="cellIs" dxfId="30006" priority="345" operator="equal">
      <formula>#REF!</formula>
    </cfRule>
  </conditionalFormatting>
  <conditionalFormatting sqref="CE32:CE33">
    <cfRule type="cellIs" dxfId="30005" priority="346" operator="greaterThan">
      <formula>#REF!</formula>
    </cfRule>
  </conditionalFormatting>
  <conditionalFormatting sqref="CE41:CE42">
    <cfRule type="cellIs" dxfId="30004" priority="342" operator="equal">
      <formula>#REF!</formula>
    </cfRule>
  </conditionalFormatting>
  <conditionalFormatting sqref="CE41:CE42">
    <cfRule type="cellIs" dxfId="30003" priority="343" operator="greaterThan">
      <formula>#REF!</formula>
    </cfRule>
  </conditionalFormatting>
  <conditionalFormatting sqref="BD7:BF7">
    <cfRule type="cellIs" dxfId="30002" priority="56" operator="equal">
      <formula>" "</formula>
    </cfRule>
  </conditionalFormatting>
  <conditionalFormatting sqref="BD7:BF7">
    <cfRule type="cellIs" dxfId="30001" priority="57" operator="equal">
      <formula>#REF!</formula>
    </cfRule>
  </conditionalFormatting>
  <conditionalFormatting sqref="BD7:BF7">
    <cfRule type="cellIs" dxfId="30000" priority="58" operator="greaterThan">
      <formula>#REF!</formula>
    </cfRule>
  </conditionalFormatting>
  <conditionalFormatting sqref="BD8:BF12">
    <cfRule type="cellIs" dxfId="29999" priority="53" operator="equal">
      <formula>" "</formula>
    </cfRule>
  </conditionalFormatting>
  <conditionalFormatting sqref="BD8:BF12">
    <cfRule type="cellIs" dxfId="29998" priority="54" operator="equal">
      <formula>#REF!</formula>
    </cfRule>
  </conditionalFormatting>
  <conditionalFormatting sqref="BD8:BF12">
    <cfRule type="cellIs" dxfId="29997" priority="55" operator="greaterThan">
      <formula>#REF!</formula>
    </cfRule>
  </conditionalFormatting>
  <conditionalFormatting sqref="BD16:BF21">
    <cfRule type="cellIs" dxfId="29996" priority="50" operator="equal">
      <formula>" "</formula>
    </cfRule>
  </conditionalFormatting>
  <conditionalFormatting sqref="BD16:BF21">
    <cfRule type="cellIs" dxfId="29995" priority="51" operator="equal">
      <formula>#REF!</formula>
    </cfRule>
  </conditionalFormatting>
  <conditionalFormatting sqref="BD16:BF21">
    <cfRule type="cellIs" dxfId="29994" priority="52" operator="greaterThan">
      <formula>#REF!</formula>
    </cfRule>
  </conditionalFormatting>
  <conditionalFormatting sqref="BD25:BF30">
    <cfRule type="cellIs" dxfId="29993" priority="47" operator="equal">
      <formula>" "</formula>
    </cfRule>
  </conditionalFormatting>
  <conditionalFormatting sqref="BD25:BF30">
    <cfRule type="cellIs" dxfId="29992" priority="48" operator="equal">
      <formula>#REF!</formula>
    </cfRule>
  </conditionalFormatting>
  <conditionalFormatting sqref="BD25:BF30">
    <cfRule type="cellIs" dxfId="29991" priority="49" operator="greaterThan">
      <formula>#REF!</formula>
    </cfRule>
  </conditionalFormatting>
  <conditionalFormatting sqref="BD34:BF39">
    <cfRule type="cellIs" dxfId="29990" priority="44" operator="equal">
      <formula>" "</formula>
    </cfRule>
  </conditionalFormatting>
  <conditionalFormatting sqref="BD34:BF39">
    <cfRule type="cellIs" dxfId="29989" priority="45" operator="equal">
      <formula>#REF!</formula>
    </cfRule>
  </conditionalFormatting>
  <conditionalFormatting sqref="BD34:BF39">
    <cfRule type="cellIs" dxfId="29988" priority="46" operator="greaterThan">
      <formula>#REF!</formula>
    </cfRule>
  </conditionalFormatting>
  <conditionalFormatting sqref="BD43:BF48">
    <cfRule type="cellIs" dxfId="29987" priority="41" operator="equal">
      <formula>" "</formula>
    </cfRule>
  </conditionalFormatting>
  <conditionalFormatting sqref="BD43:BF48">
    <cfRule type="cellIs" dxfId="29986" priority="42" operator="equal">
      <formula>#REF!</formula>
    </cfRule>
  </conditionalFormatting>
  <conditionalFormatting sqref="BD43:BF48">
    <cfRule type="cellIs" dxfId="29985" priority="43" operator="greaterThan">
      <formula>#REF!</formula>
    </cfRule>
  </conditionalFormatting>
  <conditionalFormatting sqref="BC7">
    <cfRule type="cellIs" dxfId="29984" priority="38" operator="equal">
      <formula>" "</formula>
    </cfRule>
  </conditionalFormatting>
  <conditionalFormatting sqref="BC7">
    <cfRule type="cellIs" dxfId="29983" priority="39" operator="equal">
      <formula>#REF!</formula>
    </cfRule>
  </conditionalFormatting>
  <conditionalFormatting sqref="BC7">
    <cfRule type="cellIs" dxfId="29982" priority="40" operator="greaterThan">
      <formula>#REF!</formula>
    </cfRule>
  </conditionalFormatting>
  <conditionalFormatting sqref="BC8:BC12">
    <cfRule type="cellIs" dxfId="29981" priority="35" operator="equal">
      <formula>" "</formula>
    </cfRule>
  </conditionalFormatting>
  <conditionalFormatting sqref="BC8:BC12">
    <cfRule type="cellIs" dxfId="29980" priority="36" operator="equal">
      <formula>#REF!</formula>
    </cfRule>
  </conditionalFormatting>
  <conditionalFormatting sqref="BC8:BC12">
    <cfRule type="cellIs" dxfId="29979" priority="37" operator="greaterThan">
      <formula>#REF!</formula>
    </cfRule>
  </conditionalFormatting>
  <conditionalFormatting sqref="BC16:BC21">
    <cfRule type="cellIs" dxfId="29978" priority="32" operator="equal">
      <formula>" "</formula>
    </cfRule>
  </conditionalFormatting>
  <conditionalFormatting sqref="BC16:BC21">
    <cfRule type="cellIs" dxfId="29977" priority="33" operator="equal">
      <formula>#REF!</formula>
    </cfRule>
  </conditionalFormatting>
  <conditionalFormatting sqref="BC16:BC21">
    <cfRule type="cellIs" dxfId="29976" priority="34" operator="greaterThan">
      <formula>#REF!</formula>
    </cfRule>
  </conditionalFormatting>
  <conditionalFormatting sqref="BC25:BC30">
    <cfRule type="cellIs" dxfId="29975" priority="29" operator="equal">
      <formula>" "</formula>
    </cfRule>
  </conditionalFormatting>
  <conditionalFormatting sqref="BC25:BC30">
    <cfRule type="cellIs" dxfId="29974" priority="30" operator="equal">
      <formula>#REF!</formula>
    </cfRule>
  </conditionalFormatting>
  <conditionalFormatting sqref="BC25:BC30">
    <cfRule type="cellIs" dxfId="29973" priority="31" operator="greaterThan">
      <formula>#REF!</formula>
    </cfRule>
  </conditionalFormatting>
  <conditionalFormatting sqref="BC34:BC39">
    <cfRule type="cellIs" dxfId="29972" priority="26" operator="equal">
      <formula>" "</formula>
    </cfRule>
  </conditionalFormatting>
  <conditionalFormatting sqref="BC34:BC39">
    <cfRule type="cellIs" dxfId="29971" priority="27" operator="equal">
      <formula>#REF!</formula>
    </cfRule>
  </conditionalFormatting>
  <conditionalFormatting sqref="BC34:BC39">
    <cfRule type="cellIs" dxfId="29970" priority="28" operator="greaterThan">
      <formula>#REF!</formula>
    </cfRule>
  </conditionalFormatting>
  <conditionalFormatting sqref="BC43:BC48">
    <cfRule type="cellIs" dxfId="29969" priority="23" operator="equal">
      <formula>" "</formula>
    </cfRule>
  </conditionalFormatting>
  <conditionalFormatting sqref="BC43:BC48">
    <cfRule type="cellIs" dxfId="29968" priority="24" operator="equal">
      <formula>#REF!</formula>
    </cfRule>
  </conditionalFormatting>
  <conditionalFormatting sqref="BC43:BC48">
    <cfRule type="cellIs" dxfId="29967" priority="25" operator="greaterThan">
      <formula>#REF!</formula>
    </cfRule>
  </conditionalFormatting>
  <conditionalFormatting sqref="BM1">
    <cfRule type="cellIs" dxfId="29966" priority="19" operator="equal">
      <formula>" "</formula>
    </cfRule>
  </conditionalFormatting>
  <conditionalFormatting sqref="BP5:BR5 BM1:BR1">
    <cfRule type="cellIs" dxfId="29965" priority="20" operator="equal">
      <formula>$AZ1</formula>
    </cfRule>
  </conditionalFormatting>
  <conditionalFormatting sqref="BP5:BR5 BM1:BR1">
    <cfRule type="cellIs" dxfId="29964" priority="21" operator="greaterThan">
      <formula>$AZ1</formula>
    </cfRule>
  </conditionalFormatting>
  <conditionalFormatting sqref="BM1:BR1 BP5:BR5">
    <cfRule type="cellIs" dxfId="29963" priority="18" operator="equal">
      <formula>" "</formula>
    </cfRule>
  </conditionalFormatting>
  <conditionalFormatting sqref="BM6:BR6">
    <cfRule type="cellIs" dxfId="29962" priority="15" operator="equal">
      <formula>" "</formula>
    </cfRule>
  </conditionalFormatting>
  <conditionalFormatting sqref="BM6:BR6">
    <cfRule type="cellIs" dxfId="29961" priority="16" operator="equal">
      <formula>$AZ6</formula>
    </cfRule>
  </conditionalFormatting>
  <conditionalFormatting sqref="BM6:BR6">
    <cfRule type="cellIs" dxfId="29960" priority="17" operator="greaterThan">
      <formula>$AZ6</formula>
    </cfRule>
  </conditionalFormatting>
  <conditionalFormatting sqref="BM1">
    <cfRule type="cellIs" dxfId="29959" priority="14" operator="greaterThan">
      <formula>#REF!</formula>
    </cfRule>
  </conditionalFormatting>
  <conditionalFormatting sqref="BM1">
    <cfRule type="cellIs" dxfId="29958" priority="22" operator="equal">
      <formula>#REF!</formula>
    </cfRule>
  </conditionalFormatting>
  <conditionalFormatting sqref="BM23:BR24 BM14:BR15">
    <cfRule type="cellIs" dxfId="29957" priority="12" operator="equal">
      <formula>$AZ14</formula>
    </cfRule>
  </conditionalFormatting>
  <conditionalFormatting sqref="BM23:BR24 BM14:BR15">
    <cfRule type="cellIs" dxfId="29956" priority="13" operator="greaterThan">
      <formula>$AZ14</formula>
    </cfRule>
  </conditionalFormatting>
  <conditionalFormatting sqref="BM23:BR24">
    <cfRule type="cellIs" dxfId="29955" priority="11" operator="equal">
      <formula>" "</formula>
    </cfRule>
  </conditionalFormatting>
  <conditionalFormatting sqref="BM14:BR15">
    <cfRule type="cellIs" dxfId="29954" priority="10" operator="equal">
      <formula>" "</formula>
    </cfRule>
  </conditionalFormatting>
  <conditionalFormatting sqref="BM32:BR33">
    <cfRule type="cellIs" dxfId="29953" priority="8" operator="equal">
      <formula>$AZ32</formula>
    </cfRule>
  </conditionalFormatting>
  <conditionalFormatting sqref="BM32:BR33">
    <cfRule type="cellIs" dxfId="29952" priority="9" operator="greaterThan">
      <formula>$AZ32</formula>
    </cfRule>
  </conditionalFormatting>
  <conditionalFormatting sqref="BM32:BR33">
    <cfRule type="cellIs" dxfId="29951" priority="7" operator="equal">
      <formula>" "</formula>
    </cfRule>
  </conditionalFormatting>
  <conditionalFormatting sqref="C1">
    <cfRule type="cellIs" dxfId="29950" priority="6" operator="equal">
      <formula>" "</formula>
    </cfRule>
  </conditionalFormatting>
  <conditionalFormatting sqref="C1">
    <cfRule type="cellIs" dxfId="29949" priority="5" operator="equal">
      <formula>#REF!</formula>
    </cfRule>
  </conditionalFormatting>
  <conditionalFormatting sqref="C1">
    <cfRule type="cellIs" dxfId="29948" priority="4" operator="greaterThan">
      <formula>#REF!</formula>
    </cfRule>
  </conditionalFormatting>
  <conditionalFormatting sqref="W1">
    <cfRule type="cellIs" dxfId="29947" priority="3" operator="equal">
      <formula>" "</formula>
    </cfRule>
  </conditionalFormatting>
  <conditionalFormatting sqref="W1">
    <cfRule type="cellIs" dxfId="29946" priority="2" operator="equal">
      <formula>#REF!</formula>
    </cfRule>
  </conditionalFormatting>
  <conditionalFormatting sqref="W1">
    <cfRule type="cellIs" dxfId="29945" priority="1" operator="greaterThan">
      <formula>#REF!</formula>
    </cfRule>
  </conditionalFormatting>
  <dataValidations count="3">
    <dataValidation type="list" allowBlank="1" showErrorMessage="1" errorTitle="Valore errato" error="Inserisci un valore corretto" sqref="CC18:CC21 CE18:CE21 CC25:CE29 CC43:CE47 CD17:CD21 CC8:CE12 CC34:CE38" xr:uid="{022226A8-DCA9-4DD2-8E0D-22C779FDF16D}">
      <formula1>"Aspettativa,Ex-accordo,Ferie,Ridotto Ex-Acc,Ridotto Ferie,Ridotto Maternità,Malattia,Esame,Altro"</formula1>
      <formula2>0</formula2>
    </dataValidation>
    <dataValidation type="list" allowBlank="1" showErrorMessage="1" errorTitle="Valore errato" error="Inserisci un valore corretto" sqref="BV16:CB21 CC16:CC17 BV34:CB39 W43:AU48 C7:S12 C34:S39 W25:AU30 C25:S30 CE16:CE17 BV7:CB12 CC39:CE39 CC30:CE30 CD16 W16:AU21 W34:AU39 W7:AU12 C16:S21 CC7:CE7 C43:S48 BV25:CB30 CC48:CE48 BV43:CB48 BM7:BR12 BM16:BR21 BM25:BR30 BM34:BR39 BM43:BR48" xr:uid="{6A8D835E-34C1-4DC6-BA24-F3FEE18C6103}">
      <formula1>"CHIUSURA,FESTIVITÁ,Aspettativa,Ex-accordo,Ferie,Ridotto Ex-Acc,Ridotto Ferie,Ridotto Maternità,Malattia,Esame,Altro"</formula1>
      <formula2>0</formula2>
    </dataValidation>
    <dataValidation type="list" allowBlank="1" sqref="BV50:CE50 C50:S50 W50:AU50 BM50:BR50" xr:uid="{11F5165D-C4A5-40DB-A396-BD6D556B20DA}">
      <formula1>"-,Ɣ COMPLETO"</formula1>
      <formula2>0</formula2>
    </dataValidation>
  </dataValidations>
  <pageMargins left="0.23622047244094491" right="0.23622047244094491" top="0.74803149606299213" bottom="0.74803149606299213" header="0.51181102362204722" footer="0.51181102362204722"/>
  <pageSetup paperSize="9" scale="75" firstPageNumber="0"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oglio4">
    <tabColor rgb="FF00B0F0"/>
  </sheetPr>
  <dimension ref="A1:DP1048554"/>
  <sheetViews>
    <sheetView showGridLines="0" zoomScale="70" zoomScaleNormal="70" workbookViewId="0">
      <pane xSplit="2" ySplit="4" topLeftCell="C123" activePane="bottomRight" state="frozen"/>
      <selection pane="topRight" activeCell="AL8" sqref="AL8"/>
      <selection pane="bottomLeft" activeCell="AL8" sqref="AL8"/>
      <selection pane="bottomRight" activeCell="BD8" sqref="BD8"/>
    </sheetView>
  </sheetViews>
  <sheetFormatPr defaultRowHeight="13.2" x14ac:dyDescent="0.25"/>
  <cols>
    <col min="1" max="1" width="3.6640625" customWidth="1"/>
    <col min="2" max="2" width="8.109375" bestFit="1" customWidth="1"/>
    <col min="3" max="3" width="4.77734375" customWidth="1"/>
    <col min="4" max="4" width="11.88671875" customWidth="1"/>
    <col min="5" max="5" width="4.77734375" customWidth="1"/>
    <col min="6" max="6" width="11.88671875" customWidth="1"/>
    <col min="7" max="7" width="4.77734375" customWidth="1"/>
    <col min="8" max="8" width="11.88671875" customWidth="1"/>
    <col min="9" max="9" width="4.77734375" customWidth="1"/>
    <col min="10" max="10" width="11.88671875" customWidth="1"/>
    <col min="11" max="11" width="4.77734375" customWidth="1"/>
    <col min="12" max="12" width="11.88671875" customWidth="1"/>
    <col min="13" max="13" width="4.77734375" customWidth="1"/>
    <col min="14" max="14" width="11.88671875" customWidth="1"/>
    <col min="15" max="15" width="4.77734375" customWidth="1"/>
    <col min="16" max="16" width="11.88671875" customWidth="1"/>
    <col min="17" max="17" width="4.77734375" customWidth="1"/>
    <col min="18" max="18" width="11.88671875" customWidth="1"/>
    <col min="19" max="19" width="4.77734375" customWidth="1"/>
    <col min="20" max="20" width="11.88671875" customWidth="1"/>
    <col min="21" max="28" width="11.88671875" hidden="1" customWidth="1"/>
    <col min="29" max="29" width="2.33203125" customWidth="1"/>
    <col min="30" max="30" width="3.88671875" customWidth="1"/>
    <col min="31" max="31" width="8.109375" bestFit="1" customWidth="1"/>
    <col min="32" max="32" width="4.77734375" customWidth="1"/>
    <col min="33" max="33" width="11.88671875" customWidth="1"/>
    <col min="34" max="34" width="4.77734375" customWidth="1"/>
    <col min="35" max="35" width="11.88671875" customWidth="1"/>
    <col min="36" max="36" width="4.77734375" customWidth="1"/>
    <col min="37" max="37" width="11.88671875" customWidth="1"/>
    <col min="38" max="38" width="4.77734375" customWidth="1"/>
    <col min="39" max="39" width="11.88671875" customWidth="1"/>
    <col min="40" max="40" width="4.77734375" customWidth="1"/>
    <col min="41" max="41" width="11.88671875" customWidth="1"/>
    <col min="42" max="42" width="4.77734375" customWidth="1"/>
    <col min="43" max="43" width="11.88671875" customWidth="1"/>
    <col min="44" max="44" width="4.77734375" customWidth="1"/>
    <col min="45" max="45" width="11.88671875" customWidth="1"/>
    <col min="46" max="46" width="4.77734375" customWidth="1"/>
    <col min="47" max="47" width="11.88671875" customWidth="1"/>
    <col min="48" max="48" width="4.77734375" customWidth="1"/>
    <col min="49" max="49" width="11.88671875" customWidth="1"/>
    <col min="50" max="50" width="4.77734375" customWidth="1"/>
    <col min="51" max="51" width="11.88671875" customWidth="1"/>
    <col min="52" max="52" width="4.77734375" customWidth="1"/>
    <col min="53" max="53" width="11.88671875" customWidth="1"/>
    <col min="54" max="55" width="11.88671875" hidden="1" customWidth="1"/>
    <col min="56" max="56" width="4.77734375" customWidth="1"/>
    <col min="57" max="57" width="11.88671875" customWidth="1"/>
    <col min="58" max="58" width="4.77734375" customWidth="1"/>
    <col min="59" max="59" width="11.88671875" customWidth="1"/>
    <col min="60" max="60" width="4.77734375" customWidth="1"/>
    <col min="61" max="61" width="11.88671875" customWidth="1"/>
    <col min="62" max="62" width="4.77734375" customWidth="1"/>
    <col min="63" max="63" width="11.88671875" customWidth="1"/>
    <col min="64" max="64" width="4.77734375" customWidth="1"/>
    <col min="65" max="65" width="11.88671875" customWidth="1"/>
    <col min="66" max="66" width="4.77734375" customWidth="1"/>
    <col min="67" max="67" width="11.88671875" customWidth="1"/>
    <col min="68" max="68" width="4.77734375" customWidth="1"/>
    <col min="69" max="69" width="11.88671875" customWidth="1"/>
    <col min="70" max="70" width="4.77734375" customWidth="1"/>
    <col min="71" max="71" width="11.88671875" customWidth="1"/>
    <col min="72" max="72" width="4.77734375" customWidth="1"/>
    <col min="73" max="73" width="11.88671875" customWidth="1"/>
    <col min="74" max="74" width="4.77734375" customWidth="1"/>
    <col min="75" max="75" width="11.88671875" customWidth="1"/>
    <col min="76" max="76" width="4.109375" customWidth="1"/>
    <col min="77" max="78" width="2.5546875" customWidth="1"/>
    <col min="79" max="79" width="6.44140625" customWidth="1"/>
    <col min="80" max="80" width="8.21875" customWidth="1"/>
    <col min="81" max="81" width="2.5546875" style="92" customWidth="1"/>
    <col min="82" max="83" width="3.33203125" customWidth="1"/>
    <col min="84" max="84" width="4.77734375" customWidth="1"/>
    <col min="85" max="85" width="11.88671875" customWidth="1"/>
    <col min="86" max="86" width="4.77734375" customWidth="1"/>
    <col min="87" max="87" width="11.88671875" customWidth="1"/>
    <col min="88" max="91" width="11.88671875" hidden="1" customWidth="1"/>
    <col min="92" max="92" width="2.5546875" customWidth="1"/>
    <col min="93" max="93" width="4.6640625" customWidth="1"/>
    <col min="94" max="94" width="8.109375" bestFit="1" customWidth="1"/>
    <col min="95" max="95" width="4.77734375" customWidth="1"/>
    <col min="96" max="96" width="11.88671875" customWidth="1"/>
    <col min="97" max="97" width="4.77734375" customWidth="1"/>
    <col min="98" max="98" width="11.88671875" customWidth="1"/>
    <col min="99" max="99" width="4.77734375" customWidth="1"/>
    <col min="100" max="100" width="11.88671875" customWidth="1"/>
    <col min="101" max="101" width="4.77734375" customWidth="1"/>
    <col min="102" max="102" width="11.88671875" customWidth="1"/>
    <col min="103" max="103" width="4.77734375" customWidth="1"/>
    <col min="104" max="104" width="11.88671875" customWidth="1"/>
    <col min="105" max="105" width="4.77734375" customWidth="1"/>
    <col min="106" max="106" width="11.88671875" customWidth="1"/>
    <col min="107" max="107" width="4.77734375" customWidth="1"/>
    <col min="108" max="108" width="11.88671875" customWidth="1"/>
    <col min="109" max="111" width="11.88671875" hidden="1" customWidth="1"/>
    <col min="112" max="112" width="13" customWidth="1"/>
    <col min="113" max="1070" width="8.6640625" customWidth="1"/>
    <col min="1071" max="1080" width="9.109375" customWidth="1"/>
  </cols>
  <sheetData>
    <row r="1" spans="1:120" ht="13.2" customHeight="1" x14ac:dyDescent="0.25">
      <c r="C1" s="396" t="str">
        <f>UPPER(SUBSTITUTE(Regole!A98," ","   "))</f>
        <v>T   E   A   M            1</v>
      </c>
      <c r="D1" s="396"/>
      <c r="E1" s="396"/>
      <c r="F1" s="396"/>
      <c r="G1" s="396"/>
      <c r="H1" s="396"/>
      <c r="I1" s="396"/>
      <c r="J1" s="396"/>
      <c r="K1" s="396"/>
      <c r="L1" s="396"/>
      <c r="M1" s="396"/>
      <c r="N1" s="396"/>
      <c r="O1" s="396"/>
      <c r="P1" s="396"/>
      <c r="Q1" s="396"/>
      <c r="R1" s="396"/>
      <c r="S1" s="396"/>
      <c r="T1" s="396"/>
      <c r="U1" s="396"/>
      <c r="V1" s="396"/>
      <c r="W1" s="396"/>
      <c r="X1" s="396"/>
      <c r="Y1" s="396"/>
      <c r="Z1" s="396"/>
      <c r="AA1" s="396"/>
      <c r="AB1" s="396"/>
      <c r="AC1" s="91"/>
      <c r="AF1" s="411" t="str">
        <f>UPPER(SUBSTITUTE(Regole!C98," ","   "))</f>
        <v>T   E   A   M               2</v>
      </c>
      <c r="AG1" s="411"/>
      <c r="AH1" s="411"/>
      <c r="AI1" s="411"/>
      <c r="AJ1" s="411"/>
      <c r="AK1" s="411"/>
      <c r="AL1" s="411"/>
      <c r="AM1" s="411"/>
      <c r="AN1" s="411"/>
      <c r="AO1" s="411"/>
      <c r="AP1" s="411"/>
      <c r="AQ1" s="411"/>
      <c r="AR1" s="411"/>
      <c r="AS1" s="411"/>
      <c r="AT1" s="411"/>
      <c r="AU1" s="411"/>
      <c r="AV1" s="411"/>
      <c r="AW1" s="411"/>
      <c r="AX1" s="411"/>
      <c r="AY1" s="411"/>
      <c r="AZ1" s="411"/>
      <c r="BA1" s="411"/>
      <c r="BB1" s="411"/>
      <c r="BC1" s="411"/>
      <c r="BD1" s="400" t="str">
        <f>UPPER(SUBSTITUTE(Regole!F98," ","   "))</f>
        <v>T   E   A   M               3</v>
      </c>
      <c r="BE1" s="400"/>
      <c r="BF1" s="400"/>
      <c r="BG1" s="400"/>
      <c r="BH1" s="400"/>
      <c r="BI1" s="400"/>
      <c r="BJ1" s="400"/>
      <c r="BK1" s="400"/>
      <c r="BL1" s="400"/>
      <c r="BM1" s="400"/>
      <c r="BN1" s="400"/>
      <c r="BO1" s="400"/>
      <c r="BP1" s="400"/>
      <c r="BQ1" s="400"/>
      <c r="BR1" s="400"/>
      <c r="BS1" s="400"/>
      <c r="BT1" s="400"/>
      <c r="BU1" s="400"/>
      <c r="BV1" s="400"/>
      <c r="BW1" s="400"/>
      <c r="BX1" s="223"/>
      <c r="BY1" s="403" t="s">
        <v>0</v>
      </c>
      <c r="BZ1" s="404"/>
      <c r="CA1" s="404"/>
      <c r="CB1" s="404"/>
      <c r="CC1" s="405"/>
      <c r="CD1" s="409">
        <f>Regole!H13</f>
        <v>30</v>
      </c>
      <c r="CF1" s="429" t="s">
        <v>263</v>
      </c>
      <c r="CG1" s="429"/>
      <c r="CH1" s="429"/>
      <c r="CI1" s="429"/>
      <c r="CJ1" s="429"/>
      <c r="CK1" s="429"/>
      <c r="CL1" s="429"/>
      <c r="CM1" s="429"/>
    </row>
    <row r="2" spans="1:120" ht="11.25" customHeight="1" x14ac:dyDescent="0.25">
      <c r="C2" s="397">
        <v>1</v>
      </c>
      <c r="D2" s="397"/>
      <c r="E2" s="397">
        <f>IF(E3&lt;&gt;"",C2+1,0)</f>
        <v>2</v>
      </c>
      <c r="F2" s="397"/>
      <c r="G2" s="397">
        <f>IF(G3&lt;&gt;"",E2+1,0)</f>
        <v>3</v>
      </c>
      <c r="H2" s="397"/>
      <c r="I2" s="397">
        <f>IF(I3&lt;&gt;"",G2+1,0)</f>
        <v>4</v>
      </c>
      <c r="J2" s="397"/>
      <c r="K2" s="397">
        <f>IF(K3&lt;&gt;"",I2+1,0)</f>
        <v>5</v>
      </c>
      <c r="L2" s="397"/>
      <c r="M2" s="397">
        <f>IF(M3&lt;&gt;"",K2+1,0)</f>
        <v>6</v>
      </c>
      <c r="N2" s="397"/>
      <c r="O2" s="397">
        <f>IF(O3&lt;&gt;"",M2+1,0)</f>
        <v>7</v>
      </c>
      <c r="P2" s="397"/>
      <c r="Q2" s="397">
        <f>IF(Q3&lt;&gt;"",O2+1,0)</f>
        <v>8</v>
      </c>
      <c r="R2" s="397"/>
      <c r="S2" s="397">
        <f>IF(S3&lt;&gt;"",Q2+1,0)</f>
        <v>9</v>
      </c>
      <c r="T2" s="397"/>
      <c r="U2" s="200">
        <f>IF(U3&lt;&gt;"",S2+1,0)</f>
        <v>0</v>
      </c>
      <c r="V2" s="200">
        <f t="shared" ref="V2:AB2" si="0">IF(V3&lt;&gt;"",U2+1,0)</f>
        <v>0</v>
      </c>
      <c r="W2" s="6">
        <f t="shared" si="0"/>
        <v>0</v>
      </c>
      <c r="X2" s="6">
        <f t="shared" si="0"/>
        <v>0</v>
      </c>
      <c r="Y2" s="6">
        <f t="shared" si="0"/>
        <v>1</v>
      </c>
      <c r="Z2" s="6">
        <f t="shared" si="0"/>
        <v>2</v>
      </c>
      <c r="AA2" s="6">
        <f t="shared" si="0"/>
        <v>3</v>
      </c>
      <c r="AB2" s="6">
        <f t="shared" si="0"/>
        <v>0</v>
      </c>
      <c r="AE2" s="169"/>
      <c r="AF2" s="398">
        <v>1</v>
      </c>
      <c r="AG2" s="398"/>
      <c r="AH2" s="398">
        <f>IF(AH3&lt;&gt;"",AF2+1,0)</f>
        <v>2</v>
      </c>
      <c r="AI2" s="398"/>
      <c r="AJ2" s="398">
        <f>IF(AJ3&lt;&gt;"",AH2+1,0)</f>
        <v>3</v>
      </c>
      <c r="AK2" s="398"/>
      <c r="AL2" s="398">
        <f>IF(AL3&lt;&gt;"",AJ2+1,0)</f>
        <v>4</v>
      </c>
      <c r="AM2" s="398"/>
      <c r="AN2" s="398">
        <f>IF(AN3&lt;&gt;"",AL2+1,0)</f>
        <v>5</v>
      </c>
      <c r="AO2" s="398"/>
      <c r="AP2" s="398">
        <f>IF(AP3&lt;&gt;"",AN2+1,0)</f>
        <v>6</v>
      </c>
      <c r="AQ2" s="398"/>
      <c r="AR2" s="398">
        <f>IF(AR3&lt;&gt;"",AP2+1,0)</f>
        <v>7</v>
      </c>
      <c r="AS2" s="398"/>
      <c r="AT2" s="398">
        <f>IF(AT3&lt;&gt;"",AR2+1,0)</f>
        <v>8</v>
      </c>
      <c r="AU2" s="398"/>
      <c r="AV2" s="398">
        <f>IF(AV3&lt;&gt;"",AT2+1,0)</f>
        <v>9</v>
      </c>
      <c r="AW2" s="398"/>
      <c r="AX2" s="398">
        <f>IF(AX3&lt;&gt;"",AV2+1,0)</f>
        <v>10</v>
      </c>
      <c r="AY2" s="398"/>
      <c r="AZ2" s="398">
        <f>IF(AZ3&lt;&gt;"",AX2+1,0)</f>
        <v>11</v>
      </c>
      <c r="BA2" s="398"/>
      <c r="BB2" s="6">
        <f>IF(BB3&lt;&gt;"",AZ2+1,0)</f>
        <v>0</v>
      </c>
      <c r="BC2" s="6">
        <f t="shared" ref="BC2" si="1">IF(BC3&lt;&gt;"",BB2+1,0)</f>
        <v>0</v>
      </c>
      <c r="BD2" s="399">
        <f>IF(BD3&lt;&gt;"",BC2+1,0)</f>
        <v>1</v>
      </c>
      <c r="BE2" s="292"/>
      <c r="BF2" s="291">
        <f>IF(BF3&lt;&gt;"",BD2+1,0)</f>
        <v>2</v>
      </c>
      <c r="BG2" s="292"/>
      <c r="BH2" s="291">
        <f>IF(BH3&lt;&gt;"",BF2+1,0)</f>
        <v>3</v>
      </c>
      <c r="BI2" s="292"/>
      <c r="BJ2" s="291">
        <f>IF(BJ3&lt;&gt;"",BH2+1,0)</f>
        <v>4</v>
      </c>
      <c r="BK2" s="292"/>
      <c r="BL2" s="291">
        <f>IF(BL3&lt;&gt;"",BJ2+1,0)</f>
        <v>5</v>
      </c>
      <c r="BM2" s="292"/>
      <c r="BN2" s="291">
        <f>IF(BN3&lt;&gt;"",BL2+1,0)</f>
        <v>6</v>
      </c>
      <c r="BO2" s="292"/>
      <c r="BP2" s="291">
        <f>IF(BP3&lt;&gt;"",BN2+1,0)</f>
        <v>7</v>
      </c>
      <c r="BQ2" s="292"/>
      <c r="BR2" s="291">
        <f>IF(BR3&lt;&gt;"",BP2+1,0)</f>
        <v>8</v>
      </c>
      <c r="BS2" s="292"/>
      <c r="BT2" s="291">
        <f>IF(BT3&lt;&gt;"",BR2+1,0)</f>
        <v>9</v>
      </c>
      <c r="BU2" s="292"/>
      <c r="BV2" s="291">
        <f>IF(BV3&lt;&gt;"",BT2+1,0)</f>
        <v>10</v>
      </c>
      <c r="BW2" s="292"/>
      <c r="BX2" s="223"/>
      <c r="BY2" s="406"/>
      <c r="BZ2" s="407"/>
      <c r="CA2" s="407"/>
      <c r="CB2" s="407"/>
      <c r="CC2" s="408"/>
      <c r="CD2" s="410"/>
      <c r="CF2" s="383">
        <f>IF(CF3&lt;&gt;"",CE2+1,0)</f>
        <v>1</v>
      </c>
      <c r="CG2" s="383"/>
      <c r="CH2" s="306">
        <f>IF(CH3&lt;&gt;"",CF2+1,0)</f>
        <v>2</v>
      </c>
      <c r="CI2" s="307"/>
      <c r="CJ2" s="240">
        <f>IF(CJ3&lt;&gt;"",CF2+1,0)</f>
        <v>0</v>
      </c>
      <c r="CK2" s="240">
        <f>IF(CK3&lt;&gt;"",CH2+1,0)</f>
        <v>0</v>
      </c>
      <c r="CL2" s="241">
        <f>IF(CL3&lt;&gt;"",CJ2+1,0)</f>
        <v>0</v>
      </c>
      <c r="CM2" s="241">
        <f>IF(CM3&lt;&gt;"",CK2+1,0)</f>
        <v>0</v>
      </c>
    </row>
    <row r="3" spans="1:120" s="41" customFormat="1" ht="11.25" customHeight="1" x14ac:dyDescent="0.25">
      <c r="A3"/>
      <c r="B3"/>
      <c r="C3" s="393" t="str">
        <f>Regole!B100</f>
        <v>Operatore1</v>
      </c>
      <c r="D3" s="393"/>
      <c r="E3" s="393" t="str">
        <f>IF(Regole!$B101&lt;&gt;0,Regole!$B101,"")</f>
        <v>Operatore2</v>
      </c>
      <c r="F3" s="393"/>
      <c r="G3" s="393" t="str">
        <f>IF(Regole!$B102&lt;&gt;0,Regole!$B102,"")</f>
        <v>Operatore3</v>
      </c>
      <c r="H3" s="393"/>
      <c r="I3" s="393" t="str">
        <f>IF(Regole!$B103&lt;&gt;0,Regole!$B103,"")</f>
        <v>Operatore4</v>
      </c>
      <c r="J3" s="393"/>
      <c r="K3" s="393" t="str">
        <f>IF(Regole!$B104&lt;&gt;0,Regole!$B104,"")</f>
        <v>Operatore5</v>
      </c>
      <c r="L3" s="393"/>
      <c r="M3" s="393" t="str">
        <f>IF(Regole!$B105&lt;&gt;0,Regole!$B105,"")</f>
        <v>Operatore6</v>
      </c>
      <c r="N3" s="393"/>
      <c r="O3" s="393" t="str">
        <f>IF(Regole!$B106&lt;&gt;0,Regole!$B106,"")</f>
        <v>Operatore7</v>
      </c>
      <c r="P3" s="393"/>
      <c r="Q3" s="393" t="str">
        <f>IF(Regole!$B107&lt;&gt;0,Regole!$B107,"")</f>
        <v>Operatore8</v>
      </c>
      <c r="R3" s="393"/>
      <c r="S3" s="393" t="str">
        <f>IF(Regole!$B108&lt;&gt;0,Regole!$B108,"")</f>
        <v>Operatore9</v>
      </c>
      <c r="T3" s="393"/>
      <c r="U3" s="393" t="str">
        <f>IF(Regole!$B109&lt;&gt;0,Regole!$B109,"")</f>
        <v/>
      </c>
      <c r="V3" s="393" t="str">
        <f>IF(Regole!$B110&lt;&gt;0,Regole!$B110,"")</f>
        <v/>
      </c>
      <c r="W3" s="337" t="str">
        <f>IF(Regole!$B111&lt;&gt;0,Regole!$B111,"")</f>
        <v/>
      </c>
      <c r="X3" s="337" t="str">
        <f>IF(Regole!$B112&lt;&gt;0,Regole!$B112,"")</f>
        <v/>
      </c>
      <c r="Y3" s="337" t="str">
        <f>IF(Regole!$A113&lt;&gt;0,Regole!$A113,"")</f>
        <v>1° Liv. - Outbound</v>
      </c>
      <c r="Z3" s="337" t="str">
        <f>IF(Regole!$B114&lt;&gt;0,Regole!$B114,"")</f>
        <v>Operatore35</v>
      </c>
      <c r="AA3" s="337" t="str">
        <f>IF(Regole!$B115&lt;&gt;0,Regole!$B115,"")</f>
        <v>Operatore36</v>
      </c>
      <c r="AB3" s="337" t="str">
        <f>IF(Regole!$B116&lt;&gt;0,Regole!$B116,"")</f>
        <v/>
      </c>
      <c r="AC3" s="149"/>
      <c r="AD3"/>
      <c r="AE3"/>
      <c r="AF3" s="320" t="str">
        <f>IF(Regole!$C100&lt;&gt;0,Regole!$C100,"")</f>
        <v>Operatore10</v>
      </c>
      <c r="AG3" s="320"/>
      <c r="AH3" s="320" t="str">
        <f>IF(Regole!$C101&lt;&gt;0,Regole!$C101,"")</f>
        <v>Operatore11</v>
      </c>
      <c r="AI3" s="320"/>
      <c r="AJ3" s="320" t="str">
        <f>IF(Regole!$C102&lt;&gt;0,Regole!$C102,"")</f>
        <v>Operatore12</v>
      </c>
      <c r="AK3" s="320"/>
      <c r="AL3" s="320" t="str">
        <f>IF(Regole!$C103&lt;&gt;0,Regole!$C103,"")</f>
        <v>Operatore13</v>
      </c>
      <c r="AM3" s="320"/>
      <c r="AN3" s="320" t="str">
        <f>IF(Regole!$C104&lt;&gt;0,Regole!$C104,"")</f>
        <v>Operatore14</v>
      </c>
      <c r="AO3" s="320"/>
      <c r="AP3" s="320" t="str">
        <f>IF(Regole!$F105&lt;&gt;0,Regole!$F105,"")</f>
        <v>Operatore26</v>
      </c>
      <c r="AQ3" s="320"/>
      <c r="AR3" s="320" t="str">
        <f>IF(Regole!$C106&lt;&gt;0,Regole!$C106,"")</f>
        <v>Operatore16</v>
      </c>
      <c r="AS3" s="320"/>
      <c r="AT3" s="320" t="str">
        <f>IF(Regole!C107&lt;&gt;0,Regole!C107,"")</f>
        <v>Operatore17</v>
      </c>
      <c r="AU3" s="320"/>
      <c r="AV3" s="320" t="str">
        <f>IF(Regole!$C108&lt;&gt;0,Regole!$C108,"")</f>
        <v>Operatore18</v>
      </c>
      <c r="AW3" s="320"/>
      <c r="AX3" s="320" t="str">
        <f>IF(Regole!$C109&lt;&gt;0,Regole!$C109,"")</f>
        <v>Operatore19</v>
      </c>
      <c r="AY3" s="320"/>
      <c r="AZ3" s="320" t="str">
        <f>IF(Regole!$C110&lt;&gt;0,Regole!$C110,"")</f>
        <v>Operatore20</v>
      </c>
      <c r="BA3" s="320"/>
      <c r="BB3" s="337" t="str">
        <f>IF(Regole!$C111&lt;&gt;0,Regole!$C111,"")</f>
        <v/>
      </c>
      <c r="BC3" s="337" t="str">
        <f>IF(Regole!$C112&lt;&gt;0,Regole!$C112,"")</f>
        <v/>
      </c>
      <c r="BD3" s="401" t="str">
        <f>IF(Regole!F100&lt;&gt;0,Regole!F100,"")</f>
        <v>Operatore21</v>
      </c>
      <c r="BE3" s="294"/>
      <c r="BF3" s="293" t="str">
        <f>IF(Regole!$F101&lt;&gt;0,Regole!$F101,"")</f>
        <v>Operatore22</v>
      </c>
      <c r="BG3" s="294"/>
      <c r="BH3" s="293" t="str">
        <f>IF(Regole!$F102&lt;&gt;0,Regole!$F102,"")</f>
        <v>Operatore23</v>
      </c>
      <c r="BI3" s="294"/>
      <c r="BJ3" s="293" t="str">
        <f>IF(Regole!$F103&lt;&gt;0,Regole!$F103,"")</f>
        <v>Operatore24</v>
      </c>
      <c r="BK3" s="294"/>
      <c r="BL3" s="293" t="str">
        <f>IF(Regole!$F104&lt;&gt;0,Regole!$F104,"")</f>
        <v>Operatore25</v>
      </c>
      <c r="BM3" s="294"/>
      <c r="BN3" s="293" t="str">
        <f>IF(Regole!$F105&lt;&gt;0,Regole!$F105,"")</f>
        <v>Operatore26</v>
      </c>
      <c r="BO3" s="294"/>
      <c r="BP3" s="293" t="str">
        <f>IF(Regole!$F106&lt;&gt;0,Regole!$F106,"")</f>
        <v>Operatore27</v>
      </c>
      <c r="BQ3" s="294"/>
      <c r="BR3" s="293" t="str">
        <f>IF(Regole!$F107&lt;&gt;0,Regole!$F107,"")</f>
        <v>Operatore28</v>
      </c>
      <c r="BS3" s="294"/>
      <c r="BT3" s="293" t="str">
        <f>IF(Regole!$F108&lt;&gt;0,Regole!$F108,"")</f>
        <v>Operatore29</v>
      </c>
      <c r="BU3" s="294"/>
      <c r="BV3" s="293" t="str">
        <f>IF(Regole!$F109&lt;&gt;0,Regole!$F109,"")</f>
        <v>Operatore30</v>
      </c>
      <c r="BW3" s="294"/>
      <c r="BX3" s="223"/>
      <c r="BY3" s="18"/>
      <c r="BZ3" s="18"/>
      <c r="CA3" s="392" t="s">
        <v>13</v>
      </c>
      <c r="CB3" s="299" t="s">
        <v>210</v>
      </c>
      <c r="CC3" s="159"/>
      <c r="CE3"/>
      <c r="CF3" s="393" t="str">
        <f>IF(Regole!$B114&lt;&gt;0,Regole!$B114,"")</f>
        <v>Operatore35</v>
      </c>
      <c r="CG3" s="393"/>
      <c r="CH3" s="323" t="str">
        <f>IF(Regole!$B115&lt;&gt;0,Regole!$B115,"")</f>
        <v>Operatore36</v>
      </c>
      <c r="CI3" s="324"/>
      <c r="CJ3" s="320" t="str">
        <f>IF(Regole!$C114&lt;&gt;0,Regole!$C114,"")</f>
        <v/>
      </c>
      <c r="CK3" s="320" t="str">
        <f>IF(Regole!$C114&lt;&gt;0,Regole!$C114,"")</f>
        <v/>
      </c>
      <c r="CL3" s="319" t="str">
        <f>IF(Regole!$F114&lt;&gt;0,Regole!$F114,"")</f>
        <v/>
      </c>
      <c r="CM3" s="319" t="str">
        <f>IF(Regole!$F114&lt;&gt;0,Regole!$F114,"")</f>
        <v/>
      </c>
      <c r="CO3" s="168"/>
      <c r="CP3" s="387"/>
      <c r="CQ3" s="382" t="str">
        <f>IF(Regole!$H100&lt;&gt;0,Regole!$H100,"")</f>
        <v>TeamLeader1</v>
      </c>
      <c r="CR3" s="382"/>
      <c r="CS3" s="417" t="str">
        <f>IF(Regole!$H101&lt;&gt;0,Regole!$H101,"")</f>
        <v>Operatore31</v>
      </c>
      <c r="CT3" s="288"/>
      <c r="CU3" s="287" t="str">
        <f>IF(Regole!$H102&lt;&gt;0,Regole!$H102,"")</f>
        <v>Operatore32</v>
      </c>
      <c r="CV3" s="288"/>
      <c r="CW3" s="266" t="str">
        <f>IF(Regole!$H103&lt;&gt;0,Regole!$H103,"")</f>
        <v>TeamLeader2</v>
      </c>
      <c r="CX3" s="267"/>
      <c r="CY3" s="270" t="str">
        <f>IF(Regole!$H104&lt;&gt;0,Regole!$H104,"")</f>
        <v>Operatore33</v>
      </c>
      <c r="CZ3" s="271"/>
      <c r="DA3" s="274" t="str">
        <f>IF(Regole!$H105&lt;&gt;0,Regole!$H105,"")</f>
        <v>TeamLeader3</v>
      </c>
      <c r="DB3" s="275"/>
      <c r="DC3" s="278" t="str">
        <f>IF(Regole!$H106&lt;&gt;0,Regole!$H106,"")</f>
        <v>Operatore34</v>
      </c>
      <c r="DD3" s="279"/>
      <c r="DE3" s="318" t="str">
        <f>IF(Regole!$H107&lt;&gt;0,Regole!$H107,"")</f>
        <v/>
      </c>
      <c r="DF3" s="318" t="str">
        <f>IF(Regole!$H108&lt;&gt;0,Regole!$H108,"")</f>
        <v/>
      </c>
      <c r="DG3" s="318" t="str">
        <f>IF(Regole!$H109&lt;&gt;0,Regole!$H109,"")</f>
        <v/>
      </c>
      <c r="DH3"/>
    </row>
    <row r="4" spans="1:120" s="41" customFormat="1" ht="23.25" customHeight="1" x14ac:dyDescent="0.25">
      <c r="A4" s="167"/>
      <c r="B4" s="225"/>
      <c r="C4" s="393"/>
      <c r="D4" s="393"/>
      <c r="E4" s="393"/>
      <c r="F4" s="393"/>
      <c r="G4" s="393"/>
      <c r="H4" s="393"/>
      <c r="I4" s="393"/>
      <c r="J4" s="393"/>
      <c r="K4" s="393"/>
      <c r="L4" s="393"/>
      <c r="M4" s="393"/>
      <c r="N4" s="393"/>
      <c r="O4" s="393"/>
      <c r="P4" s="393"/>
      <c r="Q4" s="393"/>
      <c r="R4" s="393"/>
      <c r="S4" s="393"/>
      <c r="T4" s="393"/>
      <c r="U4" s="393"/>
      <c r="V4" s="393"/>
      <c r="W4" s="337"/>
      <c r="X4" s="337"/>
      <c r="Y4" s="337"/>
      <c r="Z4" s="337"/>
      <c r="AA4" s="337"/>
      <c r="AB4" s="337"/>
      <c r="AC4" s="149"/>
      <c r="AD4" s="168"/>
      <c r="AE4" s="225"/>
      <c r="AF4" s="320"/>
      <c r="AG4" s="320"/>
      <c r="AH4" s="320"/>
      <c r="AI4" s="320"/>
      <c r="AJ4" s="320"/>
      <c r="AK4" s="320"/>
      <c r="AL4" s="320"/>
      <c r="AM4" s="320"/>
      <c r="AN4" s="320"/>
      <c r="AO4" s="320"/>
      <c r="AP4" s="320"/>
      <c r="AQ4" s="320"/>
      <c r="AR4" s="320"/>
      <c r="AS4" s="320"/>
      <c r="AT4" s="320"/>
      <c r="AU4" s="320"/>
      <c r="AV4" s="320"/>
      <c r="AW4" s="320"/>
      <c r="AX4" s="320"/>
      <c r="AY4" s="320"/>
      <c r="AZ4" s="320"/>
      <c r="BA4" s="320"/>
      <c r="BB4" s="337"/>
      <c r="BC4" s="337"/>
      <c r="BD4" s="402"/>
      <c r="BE4" s="296"/>
      <c r="BF4" s="295"/>
      <c r="BG4" s="296"/>
      <c r="BH4" s="295"/>
      <c r="BI4" s="296"/>
      <c r="BJ4" s="295"/>
      <c r="BK4" s="296"/>
      <c r="BL4" s="295"/>
      <c r="BM4" s="296"/>
      <c r="BN4" s="295"/>
      <c r="BO4" s="296"/>
      <c r="BP4" s="295"/>
      <c r="BQ4" s="296"/>
      <c r="BR4" s="295"/>
      <c r="BS4" s="296"/>
      <c r="BT4" s="295"/>
      <c r="BU4" s="296"/>
      <c r="BV4" s="295"/>
      <c r="BW4" s="296"/>
      <c r="BX4" s="223"/>
      <c r="BY4" s="18"/>
      <c r="BZ4" s="18"/>
      <c r="CA4" s="391"/>
      <c r="CB4" s="300"/>
      <c r="CC4" s="159"/>
      <c r="CE4"/>
      <c r="CF4" s="393"/>
      <c r="CG4" s="393"/>
      <c r="CH4" s="325"/>
      <c r="CI4" s="326"/>
      <c r="CJ4" s="320"/>
      <c r="CK4" s="320"/>
      <c r="CL4" s="319"/>
      <c r="CM4" s="319"/>
      <c r="CO4" s="168"/>
      <c r="CP4" s="387"/>
      <c r="CQ4" s="382"/>
      <c r="CR4" s="382"/>
      <c r="CS4" s="418"/>
      <c r="CT4" s="290"/>
      <c r="CU4" s="289"/>
      <c r="CV4" s="290"/>
      <c r="CW4" s="268"/>
      <c r="CX4" s="269"/>
      <c r="CY4" s="272"/>
      <c r="CZ4" s="273"/>
      <c r="DA4" s="276"/>
      <c r="DB4" s="277"/>
      <c r="DC4" s="280"/>
      <c r="DD4" s="281"/>
      <c r="DE4" s="318"/>
      <c r="DF4" s="318"/>
      <c r="DG4" s="318"/>
      <c r="DH4"/>
    </row>
    <row r="5" spans="1:120" ht="11.25" customHeight="1" x14ac:dyDescent="0.25">
      <c r="A5" s="343" t="s">
        <v>14</v>
      </c>
      <c r="B5" s="343"/>
      <c r="C5" s="394"/>
      <c r="D5" s="395"/>
      <c r="E5" s="394"/>
      <c r="F5" s="395"/>
      <c r="G5" s="394"/>
      <c r="H5" s="395"/>
      <c r="I5" s="394"/>
      <c r="J5" s="395"/>
      <c r="K5" s="394"/>
      <c r="L5" s="395"/>
      <c r="M5" s="394"/>
      <c r="N5" s="395"/>
      <c r="O5" s="394"/>
      <c r="P5" s="395"/>
      <c r="Q5" s="394"/>
      <c r="R5" s="395"/>
      <c r="S5" s="394"/>
      <c r="T5" s="395"/>
      <c r="U5" s="117"/>
      <c r="V5" s="117"/>
      <c r="W5" s="117"/>
      <c r="X5" s="117"/>
      <c r="Y5" s="117"/>
      <c r="Z5" s="117"/>
      <c r="AA5" s="117"/>
      <c r="AB5" s="117"/>
      <c r="AC5" s="150"/>
      <c r="AD5" s="390" t="str">
        <f>A5</f>
        <v>Prec. SERE:</v>
      </c>
      <c r="AE5" s="388"/>
      <c r="AF5" s="394"/>
      <c r="AG5" s="395"/>
      <c r="AH5" s="394"/>
      <c r="AI5" s="395"/>
      <c r="AJ5" s="394"/>
      <c r="AK5" s="395"/>
      <c r="AL5" s="394"/>
      <c r="AM5" s="395"/>
      <c r="AN5" s="394"/>
      <c r="AO5" s="395"/>
      <c r="AP5" s="394"/>
      <c r="AQ5" s="395"/>
      <c r="AR5" s="394"/>
      <c r="AS5" s="395"/>
      <c r="AT5" s="394"/>
      <c r="AU5" s="395"/>
      <c r="AV5" s="394"/>
      <c r="AW5" s="395"/>
      <c r="AX5" s="394"/>
      <c r="AY5" s="395"/>
      <c r="AZ5" s="394"/>
      <c r="BA5" s="395"/>
      <c r="BB5" s="394"/>
      <c r="BC5" s="395"/>
      <c r="BD5" s="394"/>
      <c r="BE5" s="395"/>
      <c r="BF5" s="394"/>
      <c r="BG5" s="395"/>
      <c r="BH5" s="394"/>
      <c r="BI5" s="395"/>
      <c r="BJ5" s="394"/>
      <c r="BK5" s="395"/>
      <c r="BL5" s="394"/>
      <c r="BM5" s="395"/>
      <c r="BN5" s="394"/>
      <c r="BO5" s="395"/>
      <c r="BP5" s="394"/>
      <c r="BQ5" s="395"/>
      <c r="BR5" s="394"/>
      <c r="BS5" s="395"/>
      <c r="BT5" s="394"/>
      <c r="BU5" s="395"/>
      <c r="BV5" s="394"/>
      <c r="BW5" s="395"/>
      <c r="BX5" s="223"/>
      <c r="CA5" s="89"/>
      <c r="CB5" s="205"/>
      <c r="CC5" s="91"/>
      <c r="CF5" s="394"/>
      <c r="CG5" s="395"/>
      <c r="CH5" s="394"/>
      <c r="CI5" s="395"/>
      <c r="CJ5" s="117"/>
      <c r="CK5" s="117"/>
      <c r="CL5" s="117"/>
      <c r="CM5" s="117"/>
      <c r="CO5" s="20"/>
      <c r="CP5" s="20"/>
      <c r="CQ5" s="412"/>
      <c r="CR5" s="413"/>
      <c r="CS5" s="394"/>
      <c r="CT5" s="395"/>
      <c r="CU5" s="394"/>
      <c r="CV5" s="395"/>
      <c r="CW5" s="394"/>
      <c r="CX5" s="395"/>
      <c r="CY5" s="394"/>
      <c r="CZ5" s="395"/>
      <c r="DA5" s="394"/>
      <c r="DB5" s="395"/>
      <c r="DC5" s="394"/>
      <c r="DD5" s="395"/>
      <c r="DE5" s="86"/>
      <c r="DF5" s="86"/>
      <c r="DG5" s="86"/>
      <c r="DP5" s="203"/>
    </row>
    <row r="6" spans="1:120" ht="11.25" customHeight="1" x14ac:dyDescent="0.25">
      <c r="A6" s="44"/>
      <c r="B6" s="44" t="s">
        <v>15</v>
      </c>
      <c r="C6" s="238"/>
      <c r="D6" s="239"/>
      <c r="E6" s="238"/>
      <c r="F6" s="239"/>
      <c r="G6" s="238"/>
      <c r="H6" s="239"/>
      <c r="I6" s="238"/>
      <c r="J6" s="239"/>
      <c r="K6" s="238"/>
      <c r="L6" s="239"/>
      <c r="M6" s="238"/>
      <c r="N6" s="239"/>
      <c r="O6" s="238"/>
      <c r="P6" s="239"/>
      <c r="Q6" s="238"/>
      <c r="R6" s="239"/>
      <c r="S6" s="238"/>
      <c r="T6" s="239"/>
      <c r="U6" s="236"/>
      <c r="V6" s="79"/>
      <c r="W6" s="79"/>
      <c r="X6" s="79"/>
      <c r="Y6" s="79"/>
      <c r="Z6" s="79"/>
      <c r="AA6" s="79"/>
      <c r="AB6" s="79"/>
      <c r="AC6" s="141"/>
      <c r="AD6" s="44"/>
      <c r="AE6" s="44" t="str">
        <f t="shared" ref="AE6:AE15" si="2">IF($B6&lt;&gt;"",$B6,"")</f>
        <v>Turno</v>
      </c>
      <c r="AF6" s="242"/>
      <c r="AG6" s="239"/>
      <c r="AH6" s="238"/>
      <c r="AI6" s="239"/>
      <c r="AJ6" s="238"/>
      <c r="AK6" s="239"/>
      <c r="AL6" s="238"/>
      <c r="AM6" s="239"/>
      <c r="AN6" s="238"/>
      <c r="AO6" s="239"/>
      <c r="AP6" s="238"/>
      <c r="AQ6" s="239"/>
      <c r="AR6" s="238"/>
      <c r="AS6" s="239"/>
      <c r="AT6" s="238"/>
      <c r="AU6" s="239"/>
      <c r="AV6" s="238"/>
      <c r="AW6" s="239"/>
      <c r="AX6" s="238"/>
      <c r="AY6" s="239"/>
      <c r="AZ6" s="238"/>
      <c r="BA6" s="239"/>
      <c r="BB6" s="238"/>
      <c r="BC6" s="239"/>
      <c r="BD6" s="238"/>
      <c r="BE6" s="239"/>
      <c r="BF6" s="238"/>
      <c r="BG6" s="239"/>
      <c r="BH6" s="238"/>
      <c r="BI6" s="239"/>
      <c r="BJ6" s="238"/>
      <c r="BK6" s="239"/>
      <c r="BL6" s="238"/>
      <c r="BM6" s="239"/>
      <c r="BN6" s="238"/>
      <c r="BO6" s="239"/>
      <c r="BP6" s="238"/>
      <c r="BQ6" s="239"/>
      <c r="BR6" s="238"/>
      <c r="BS6" s="239"/>
      <c r="BT6" s="238"/>
      <c r="BU6" s="239"/>
      <c r="BV6" s="238"/>
      <c r="BW6" s="239"/>
      <c r="BX6" s="223"/>
      <c r="CA6" s="88"/>
      <c r="CB6" s="88"/>
      <c r="CC6" s="91"/>
      <c r="CF6" s="242"/>
      <c r="CG6" s="239"/>
      <c r="CH6" s="242"/>
      <c r="CI6" s="239"/>
      <c r="CJ6" s="79"/>
      <c r="CK6" s="79"/>
      <c r="CL6" s="79"/>
      <c r="CM6" s="79"/>
      <c r="CO6" s="93"/>
      <c r="CP6" s="93"/>
      <c r="CQ6" s="242"/>
      <c r="CR6" s="239"/>
      <c r="CS6" s="242"/>
      <c r="CT6" s="239"/>
      <c r="CU6" s="242"/>
      <c r="CV6" s="239"/>
      <c r="CW6" s="242"/>
      <c r="CX6" s="239"/>
      <c r="CY6" s="242"/>
      <c r="CZ6" s="239"/>
      <c r="DA6" s="242"/>
      <c r="DB6" s="239"/>
      <c r="DC6" s="242"/>
      <c r="DD6" s="239"/>
      <c r="DE6" s="79"/>
      <c r="DF6" s="79"/>
      <c r="DG6" s="79"/>
    </row>
    <row r="7" spans="1:120" ht="11.25" customHeight="1" x14ac:dyDescent="0.25">
      <c r="A7" s="20"/>
      <c r="B7" s="20"/>
      <c r="C7" s="421" t="str">
        <f>T(IF(  Ott2022_RICHIESTE!D6&lt;&gt;"",  Ott2022_RICHIESTE!D6,  HLOOKUP(D$6,Tipologie!$B$2:$AM$10,2) ))</f>
        <v>-</v>
      </c>
      <c r="D7" s="386"/>
      <c r="E7" s="421" t="str">
        <f>T(IF(  Ott2022_RICHIESTE!F6&lt;&gt;"",  Ott2022_RICHIESTE!F6,  HLOOKUP(F$6,Tipologie!$B$2:$AM$10,2) ))</f>
        <v>-</v>
      </c>
      <c r="F7" s="386"/>
      <c r="G7" s="421" t="str">
        <f>T(IF(  Ott2022_RICHIESTE!H6&lt;&gt;"",  Ott2022_RICHIESTE!H6,  HLOOKUP(H$6,Tipologie!$B$2:$AM$10,2) ))</f>
        <v>-</v>
      </c>
      <c r="H7" s="386"/>
      <c r="I7" s="421" t="str">
        <f>T(IF(  Ott2022_RICHIESTE!J6&lt;&gt;"",  Ott2022_RICHIESTE!J6,  HLOOKUP(J$6,Tipologie!$B$2:$AM$10,2) ))</f>
        <v>-</v>
      </c>
      <c r="J7" s="386"/>
      <c r="K7" s="421" t="str">
        <f>T(IF(  Ott2022_RICHIESTE!L6&lt;&gt;"",  Ott2022_RICHIESTE!L6,  HLOOKUP(L$6,Tipologie!$B$2:$AM$10,2) ))</f>
        <v>-</v>
      </c>
      <c r="L7" s="386"/>
      <c r="M7" s="421" t="str">
        <f>T(IF(  Ott2022_RICHIESTE!N6&lt;&gt;"",  Ott2022_RICHIESTE!N6,  HLOOKUP(N$6,Tipologie!$B$2:$AM$10,2) ))</f>
        <v>-</v>
      </c>
      <c r="N7" s="386"/>
      <c r="O7" s="421" t="str">
        <f>T(IF(  Ott2022_RICHIESTE!P6&lt;&gt;"",  Ott2022_RICHIESTE!P6,  HLOOKUP(P$6,Tipologie!$B$2:$AM$10,2) ))</f>
        <v>-</v>
      </c>
      <c r="P7" s="386"/>
      <c r="Q7" s="421" t="str">
        <f>T(IF(  Ott2022_RICHIESTE!R6&lt;&gt;"",  Ott2022_RICHIESTE!R6,  HLOOKUP(R$6,Tipologie!$B$2:$AM$10,2) ))</f>
        <v>-</v>
      </c>
      <c r="R7" s="386"/>
      <c r="S7" s="421" t="str">
        <f>T(IF(  Ott2022_RICHIESTE!T6&lt;&gt;"",  Ott2022_RICHIESTE!T6,  HLOOKUP(T$6,Tipologie!$B$2:$AM$10,2) ))</f>
        <v>-</v>
      </c>
      <c r="T7" s="386"/>
      <c r="U7" s="146" t="str">
        <f>T(IF(  Ott2022_RICHIESTE!U6&lt;&gt;"",  Ott2022_RICHIESTE!U6,  HLOOKUP(U$6,Tipologie!$B$2:$AM$10,2) ))</f>
        <v>-</v>
      </c>
      <c r="V7" s="146" t="str">
        <f>T(IF(  Ott2022_RICHIESTE!V6&lt;&gt;"",  Ott2022_RICHIESTE!V6,  HLOOKUP(V$6,Tipologie!$B$2:$AM$10,2) ))</f>
        <v>-</v>
      </c>
      <c r="W7" s="146" t="str">
        <f>T(IF(  Ott2022_RICHIESTE!W6&lt;&gt;"",  Ott2022_RICHIESTE!W6,  HLOOKUP(W$6,Tipologie!$B$2:$AM$10,2) ))</f>
        <v>-</v>
      </c>
      <c r="X7" s="146" t="str">
        <f>T(IF(  Ott2022_RICHIESTE!X6&lt;&gt;"",  Ott2022_RICHIESTE!X6,  HLOOKUP(X$6,Tipologie!$B$2:$AM$10,2) ))</f>
        <v>-</v>
      </c>
      <c r="Y7" s="146" t="str">
        <f>T(IF(  Ott2022_RICHIESTE!Y6&lt;&gt;"",  Ott2022_RICHIESTE!Y6,  HLOOKUP(Y$6,Tipologie!$B$2:$AM$10,2) ))</f>
        <v>-</v>
      </c>
      <c r="Z7" s="47" t="str">
        <f>T(IF(  Ott2022_RICHIESTE!Z6&lt;&gt;"",  Ott2022_RICHIESTE!Z6,  HLOOKUP(Z$6,Tipologie!$B$2:$AM$10,2) ))</f>
        <v>-</v>
      </c>
      <c r="AA7" s="47" t="str">
        <f>T(IF(  Ott2022_RICHIESTE!AA6&lt;&gt;"",  Ott2022_RICHIESTE!AA6,  HLOOKUP(AA$6,Tipologie!$B$2:$AM$10,2) ))</f>
        <v>-</v>
      </c>
      <c r="AB7" s="47" t="str">
        <f>T(IF(  Ott2022_RICHIESTE!AB6&lt;&gt;"",  Ott2022_RICHIESTE!AB6,  HLOOKUP(AB$6,Tipologie!$B$2:$AM$10,2) ))</f>
        <v>-</v>
      </c>
      <c r="AC7" s="151"/>
      <c r="AD7" s="20" t="str">
        <f t="shared" ref="AD7:AD14" si="3">IF($A7&lt;&gt;"",$A7,"")</f>
        <v/>
      </c>
      <c r="AE7" s="20" t="str">
        <f t="shared" si="2"/>
        <v/>
      </c>
      <c r="AF7" s="385" t="str">
        <f>T(IF(  Ott2022_RICHIESTE!AG6&lt;&gt;"",  Ott2022_RICHIESTE!AG6,  HLOOKUP(AG$6,Tipologie!$B$2:$AM$10,2) ))</f>
        <v>-</v>
      </c>
      <c r="AG7" s="386"/>
      <c r="AH7" s="385" t="str">
        <f>T(IF(  Ott2022_RICHIESTE!AI6&lt;&gt;"",  Ott2022_RICHIESTE!AI6,  HLOOKUP(AI$6,Tipologie!$B$2:$AM$10,2) ))</f>
        <v>-</v>
      </c>
      <c r="AI7" s="386"/>
      <c r="AJ7" s="385" t="str">
        <f>T(IF(  Ott2022_RICHIESTE!AK6&lt;&gt;"",  Ott2022_RICHIESTE!AK6,  HLOOKUP(AK$6,Tipologie!$B$2:$AM$10,2) ))</f>
        <v>-</v>
      </c>
      <c r="AK7" s="386"/>
      <c r="AL7" s="385" t="str">
        <f>T(IF(  Ott2022_RICHIESTE!AM6&lt;&gt;"",  Ott2022_RICHIESTE!AM6,  HLOOKUP(AM$6,Tipologie!$B$2:$AM$10,2) ))</f>
        <v>-</v>
      </c>
      <c r="AM7" s="386"/>
      <c r="AN7" s="385" t="str">
        <f>T(IF(  Ott2022_RICHIESTE!AO6&lt;&gt;"",  Ott2022_RICHIESTE!AO6,  HLOOKUP(AO$6,Tipologie!$B$2:$AM$10,2) ))</f>
        <v>-</v>
      </c>
      <c r="AO7" s="386"/>
      <c r="AP7" s="385" t="str">
        <f>T(IF(  Ott2022_RICHIESTE!AQ6&lt;&gt;"",  Ott2022_RICHIESTE!AQ6,  HLOOKUP(AQ$6,Tipologie!$B$2:$AM$10,2) ))</f>
        <v>-</v>
      </c>
      <c r="AQ7" s="386"/>
      <c r="AR7" s="385" t="str">
        <f>T(IF(  Ott2022_RICHIESTE!AS6&lt;&gt;"",  Ott2022_RICHIESTE!AS6,  HLOOKUP(AS$6,Tipologie!$B$2:$AM$10,2) ))</f>
        <v>-</v>
      </c>
      <c r="AS7" s="386"/>
      <c r="AT7" s="385" t="str">
        <f>T(IF(  Ott2022_RICHIESTE!AU6&lt;&gt;"",  Ott2022_RICHIESTE!AU6,  HLOOKUP(AU$6,Tipologie!$B$2:$AM$10,2) ))</f>
        <v>-</v>
      </c>
      <c r="AU7" s="386"/>
      <c r="AV7" s="385" t="str">
        <f>T(IF(  Ott2022_RICHIESTE!AW6&lt;&gt;"",  Ott2022_RICHIESTE!AW6,  HLOOKUP(AW$6,Tipologie!$B$2:$AM$10,2) ))</f>
        <v>-</v>
      </c>
      <c r="AW7" s="386"/>
      <c r="AX7" s="385" t="str">
        <f>T(IF(  Ott2022_RICHIESTE!AY6&lt;&gt;"",  Ott2022_RICHIESTE!AY6,  HLOOKUP(AY$6,Tipologie!$B$2:$AM$10,2) ))</f>
        <v>-</v>
      </c>
      <c r="AY7" s="386"/>
      <c r="AZ7" s="385" t="str">
        <f>T(IF(  Ott2022_RICHIESTE!BA6&lt;&gt;"",  Ott2022_RICHIESTE!BA6,  HLOOKUP(BA$6,Tipologie!$B$2:$AM$10,2) ))</f>
        <v>-</v>
      </c>
      <c r="BA7" s="386"/>
      <c r="BB7" s="385" t="str">
        <f>T(IF(  Ott2022_RICHIESTE!BC6&lt;&gt;"",  Ott2022_RICHIESTE!BC6,  HLOOKUP(BC$6,Tipologie!$B$2:$AM$10,2) ))</f>
        <v>-</v>
      </c>
      <c r="BC7" s="386"/>
      <c r="BD7" s="385" t="str">
        <f>T(IF(  Ott2022_RICHIESTE!BE6&lt;&gt;"",  Ott2022_RICHIESTE!BE6,  HLOOKUP(BE$6,Tipologie!$B$2:$AM$10,2) ))</f>
        <v>-</v>
      </c>
      <c r="BE7" s="386"/>
      <c r="BF7" s="385" t="str">
        <f>T(IF(  Ott2022_RICHIESTE!BG6&lt;&gt;"",  Ott2022_RICHIESTE!BG6,  HLOOKUP(BG$6,Tipologie!$B$2:$AM$10,2) ))</f>
        <v>-</v>
      </c>
      <c r="BG7" s="386"/>
      <c r="BH7" s="385" t="str">
        <f>T(IF(  Ott2022_RICHIESTE!BI6&lt;&gt;"",  Ott2022_RICHIESTE!BI6,  HLOOKUP(BI$6,Tipologie!$B$2:$AM$10,2) ))</f>
        <v>-</v>
      </c>
      <c r="BI7" s="386"/>
      <c r="BJ7" s="385" t="str">
        <f>T(IF(  Ott2022_RICHIESTE!BK6&lt;&gt;"",  Ott2022_RICHIESTE!BK6,  HLOOKUP(BK$6,Tipologie!$B$2:$AM$10,2) ))</f>
        <v>-</v>
      </c>
      <c r="BK7" s="386"/>
      <c r="BL7" s="385" t="str">
        <f>T(IF(  Ott2022_RICHIESTE!BM6&lt;&gt;"",  Ott2022_RICHIESTE!BM6,  HLOOKUP(BM$6,Tipologie!$B$2:$AM$10,2) ))</f>
        <v>-</v>
      </c>
      <c r="BM7" s="386"/>
      <c r="BN7" s="385" t="str">
        <f>T(IF(  Ott2022_RICHIESTE!BO6&lt;&gt;"",  Ott2022_RICHIESTE!BO6,  HLOOKUP(BO$6,Tipologie!$B$2:$AM$10,2) ))</f>
        <v>-</v>
      </c>
      <c r="BO7" s="386"/>
      <c r="BP7" s="385" t="str">
        <f>T(IF(  Ott2022_RICHIESTE!BQ6&lt;&gt;"",  Ott2022_RICHIESTE!BQ6,  HLOOKUP(BQ$6,Tipologie!$B$2:$AM$10,2) ))</f>
        <v>-</v>
      </c>
      <c r="BQ7" s="386"/>
      <c r="BR7" s="385" t="str">
        <f>T(IF(  Ott2022_RICHIESTE!BS6&lt;&gt;"",  Ott2022_RICHIESTE!BS6,  HLOOKUP(BS$6,Tipologie!$B$2:$AM$10,2) ))</f>
        <v>-</v>
      </c>
      <c r="BS7" s="386"/>
      <c r="BT7" s="385" t="str">
        <f>T(IF(  Ott2022_RICHIESTE!BU6&lt;&gt;"",  Ott2022_RICHIESTE!BU6,  HLOOKUP(BU$6,Tipologie!$B$2:$AM$10,2) ))</f>
        <v>-</v>
      </c>
      <c r="BU7" s="386"/>
      <c r="BV7" s="385" t="str">
        <f>T(IF(  Ott2022_RICHIESTE!BW6&lt;&gt;"",  Ott2022_RICHIESTE!BW6,  HLOOKUP(BW$6,Tipologie!$B$2:$AM$10,2) ))</f>
        <v>-</v>
      </c>
      <c r="BW7" s="386"/>
      <c r="BX7" s="223"/>
      <c r="CA7" s="90"/>
      <c r="CB7" s="205"/>
      <c r="CC7" s="91"/>
      <c r="CF7" s="414" t="str">
        <f>T(IF(  Ott2022_RICHIESTE!CR6&lt;&gt;"",  Ott2022_RICHIESTE!CR6,  HLOOKUP(CG$6,Tipologie!$B$2:$AM$10,2) ))</f>
        <v>-</v>
      </c>
      <c r="CG7" s="414"/>
      <c r="CH7" s="419" t="str">
        <f>T(IF(  Ott2022_RICHIESTE!CT6&lt;&gt;"",  Ott2022_RICHIESTE!CT6,  HLOOKUP(CI$6,Tipologie!$B$2:$AM$10,2) ))</f>
        <v>-</v>
      </c>
      <c r="CI7" s="420"/>
      <c r="CJ7" s="146" t="str">
        <f>T(IF(  Ott2022_RICHIESTE!CU6&lt;&gt;"",  Ott2022_RICHIESTE!CU6,  HLOOKUP(CJ$6,Tipologie!$B$2:$AM$10,2) ))</f>
        <v>-</v>
      </c>
      <c r="CK7" s="146" t="str">
        <f>T(IF(  Ott2022_RICHIESTE!CV6&lt;&gt;"",  Ott2022_RICHIESTE!CV6,  HLOOKUP(CK$6,Tipologie!$B$2:$AM$10,2) ))</f>
        <v>-</v>
      </c>
      <c r="CL7" s="146" t="str">
        <f>T(IF(  Ott2022_RICHIESTE!CW6&lt;&gt;"",  Ott2022_RICHIESTE!CW6,  HLOOKUP(CL$6,Tipologie!$B$2:$AM$10,2) ))</f>
        <v>-</v>
      </c>
      <c r="CM7" s="146" t="str">
        <f>T(IF(  Ott2022_RICHIESTE!CX6&lt;&gt;"",  Ott2022_RICHIESTE!CX6,  HLOOKUP(CM$6,Tipologie!$B$2:$AM$10,2) ))</f>
        <v>-</v>
      </c>
      <c r="CO7" s="93" t="str">
        <f t="shared" ref="CO7:CO14" si="4">IF($A7&lt;&gt;"",$A7,"")</f>
        <v/>
      </c>
      <c r="CP7" s="93" t="str">
        <f t="shared" ref="CP7:CP15" si="5">IF($B7&lt;&gt;"",$B7,"")</f>
        <v/>
      </c>
      <c r="CQ7" s="421" t="str">
        <f>T(IF(  Ott2022_RICHIESTE!DC6&lt;&gt;"",  Ott2022_RICHIESTE!DC6,  HLOOKUP(CR$6,Tipologie!$B$2:$AM$10,2) ))</f>
        <v>-</v>
      </c>
      <c r="CR7" s="386"/>
      <c r="CS7" s="421" t="str">
        <f>T(IF(  Ott2022_RICHIESTE!DE6&lt;&gt;"",  Ott2022_RICHIESTE!DE6,  HLOOKUP(CT$6,Tipologie!$B$2:$AM$10,2) ))</f>
        <v>-</v>
      </c>
      <c r="CT7" s="386"/>
      <c r="CU7" s="421" t="str">
        <f>T(IF(  Ott2022_RICHIESTE!DG6&lt;&gt;"",  Ott2022_RICHIESTE!DG6,  HLOOKUP(CV$6,Tipologie!$B$2:$AM$10,2) ))</f>
        <v>-</v>
      </c>
      <c r="CV7" s="386"/>
      <c r="CW7" s="421" t="str">
        <f>T(IF(  Ott2022_RICHIESTE!DI6&lt;&gt;"",  Ott2022_RICHIESTE!DI6,  HLOOKUP(CX$6,Tipologie!$B$2:$AM$10,2) ))</f>
        <v>-</v>
      </c>
      <c r="CX7" s="386"/>
      <c r="CY7" s="421" t="str">
        <f>T(IF(  Ott2022_RICHIESTE!DK6&lt;&gt;"",  Ott2022_RICHIESTE!DK6,  HLOOKUP(CZ$6,Tipologie!$B$2:$AM$10,2) ))</f>
        <v>-</v>
      </c>
      <c r="CZ7" s="386"/>
      <c r="DA7" s="421" t="str">
        <f>T(IF(  Ott2022_RICHIESTE!DM6&lt;&gt;"",  Ott2022_RICHIESTE!DM6,  HLOOKUP(DB$6,Tipologie!$B$2:$AM$10,2) ))</f>
        <v>-</v>
      </c>
      <c r="DB7" s="386"/>
      <c r="DC7" s="421" t="str">
        <f>T(IF(  Ott2022_RICHIESTE!DO6&lt;&gt;"",  Ott2022_RICHIESTE!DO6,  HLOOKUP(DD$6,Tipologie!$B$2:$AM$10,2) ))</f>
        <v>-</v>
      </c>
      <c r="DD7" s="386"/>
      <c r="DE7" s="146" t="str">
        <f>T(IF(  Ott2022_RICHIESTE!DE6&lt;&gt;"",  Ott2022_RICHIESTE!DE6,  HLOOKUP(DE$6,Tipologie!$B$2:$AM$10,2) ))</f>
        <v>-</v>
      </c>
      <c r="DF7" s="146" t="str">
        <f>T(IF(  Ott2022_RICHIESTE!DG6&lt;&gt;"",  Ott2022_RICHIESTE!DG6,  HLOOKUP(DF$6,Tipologie!$B$2:$AM$10,2) ))</f>
        <v>-</v>
      </c>
      <c r="DG7" s="146" t="str">
        <f>T(IF(  Ott2022_RICHIESTE!DI6&lt;&gt;"",  Ott2022_RICHIESTE!DI6,  HLOOKUP(DG$6,Tipologie!$B$2:$AM$10,2) ))</f>
        <v>-</v>
      </c>
    </row>
    <row r="8" spans="1:120" ht="11.25" customHeight="1" x14ac:dyDescent="0.25">
      <c r="A8" s="45" t="str">
        <f>IF(Ott2022_RICHIESTE!A7&lt;&gt;"",Ott2022_RICHIESTE!A7,"")</f>
        <v>lun</v>
      </c>
      <c r="B8" s="46">
        <f>IF(Ott2022_RICHIESTE!B7&lt;&gt;"",Ott2022_RICHIESTE!B7,"")</f>
        <v>44837</v>
      </c>
      <c r="C8" s="235" t="str">
        <f>T( IF( Ott2022_RICHIESTE!C7&lt;&gt;"",  IF(   AND(    (IFERROR(SEARCH("Ridotto",Ott2022_RICHIESTE!C7),Ott2022_RICHIESTE!C7))=1,    C$6&lt;&gt;""   ),    _xlfn.CONCAT("Rid: ",HLOOKUP(C$6,Tipologie!$B$2:$AM$10,3)  ),  Ott2022_RICHIESTE!C7),HLOOKUP(C$6,Tipologie!$B$2:$AM$10,3  ) ))</f>
        <v>🏠</v>
      </c>
      <c r="D8" s="116" t="str">
        <f>T( IF( Ott2022_RICHIESTE!D7&lt;&gt;"",  IF(   AND(    (IFERROR(SEARCH("Ridotto",Ott2022_RICHIESTE!D7),Ott2022_RICHIESTE!D7))=1,    D$6&lt;&gt;""   ),    _xlfn.CONCAT("Rid: ",HLOOKUP(D$6,Tipologie!$B$2:$AM$10,3)  ),  Ott2022_RICHIESTE!D7),HLOOKUP(D$6,Tipologie!$B$2:$AM$10,3  ) ))</f>
        <v>.</v>
      </c>
      <c r="E8" s="235" t="str">
        <f>T( IF( Ott2022_RICHIESTE!E7&lt;&gt;"",  IF(   AND(    (IFERROR(SEARCH("Ridotto",Ott2022_RICHIESTE!E7),Ott2022_RICHIESTE!E7))=1,    E$6&lt;&gt;""   ),    _xlfn.CONCAT("Rid: ",HLOOKUP(E$6,Tipologie!$B$2:$AM$10,3)  ),  Ott2022_RICHIESTE!E7),HLOOKUP(E$6,Tipologie!$B$2:$AM$10,3  ) ))</f>
        <v>.</v>
      </c>
      <c r="F8" s="116" t="str">
        <f>T( IF( Ott2022_RICHIESTE!F7&lt;&gt;"",  IF(   AND(    (IFERROR(SEARCH("Ridotto",Ott2022_RICHIESTE!F7),Ott2022_RICHIESTE!F7))=1,    F$6&lt;&gt;""   ),    _xlfn.CONCAT("Rid: ",HLOOKUP(F$6,Tipologie!$B$2:$AM$10,3)  ),  Ott2022_RICHIESTE!F7),HLOOKUP(F$6,Tipologie!$B$2:$AM$10,3  ) ))</f>
        <v>.</v>
      </c>
      <c r="G8" s="235" t="str">
        <f>T( IF( Ott2022_RICHIESTE!G7&lt;&gt;"",  IF(   AND(    (IFERROR(SEARCH("Ridotto",Ott2022_RICHIESTE!G7),Ott2022_RICHIESTE!G7))=1,    G$6&lt;&gt;""   ),    _xlfn.CONCAT("Rid: ",HLOOKUP(G$6,Tipologie!$B$2:$AM$10,3)  ),  Ott2022_RICHIESTE!G7),HLOOKUP(G$6,Tipologie!$B$2:$AM$10,3  ) ))</f>
        <v>.</v>
      </c>
      <c r="H8" s="116" t="str">
        <f>T( IF( Ott2022_RICHIESTE!H7&lt;&gt;"",  IF(   AND(    (IFERROR(SEARCH("Ridotto",Ott2022_RICHIESTE!H7),Ott2022_RICHIESTE!H7))=1,    H$6&lt;&gt;""   ),    _xlfn.CONCAT("Rid: ",HLOOKUP(H$6,Tipologie!$B$2:$AM$10,3)  ),  Ott2022_RICHIESTE!H7),HLOOKUP(H$6,Tipologie!$B$2:$AM$10,3  ) ))</f>
        <v>.</v>
      </c>
      <c r="I8" s="235" t="str">
        <f>T( IF( Ott2022_RICHIESTE!I7&lt;&gt;"",  IF(   AND(    (IFERROR(SEARCH("Ridotto",Ott2022_RICHIESTE!I7),Ott2022_RICHIESTE!I7))=1,    I$6&lt;&gt;""   ),    _xlfn.CONCAT("Rid: ",HLOOKUP(I$6,Tipologie!$B$2:$AM$10,3)  ),  Ott2022_RICHIESTE!I7),HLOOKUP(I$6,Tipologie!$B$2:$AM$10,3  ) ))</f>
        <v>.</v>
      </c>
      <c r="J8" s="116" t="str">
        <f>T( IF( Ott2022_RICHIESTE!J7&lt;&gt;"",  IF(   AND(    (IFERROR(SEARCH("Ridotto",Ott2022_RICHIESTE!J7),Ott2022_RICHIESTE!J7))=1,    J$6&lt;&gt;""   ),    _xlfn.CONCAT("Rid: ",HLOOKUP(J$6,Tipologie!$B$2:$AM$10,3)  ),  Ott2022_RICHIESTE!J7),HLOOKUP(J$6,Tipologie!$B$2:$AM$10,3  ) ))</f>
        <v>.</v>
      </c>
      <c r="K8" s="235" t="str">
        <f>T( IF( Ott2022_RICHIESTE!K7&lt;&gt;"",  IF(   AND(    (IFERROR(SEARCH("Ridotto",Ott2022_RICHIESTE!K7),Ott2022_RICHIESTE!K7))=1,    K$6&lt;&gt;""   ),    _xlfn.CONCAT("Rid: ",HLOOKUP(K$6,Tipologie!$B$2:$AM$10,3)  ),  Ott2022_RICHIESTE!K7),HLOOKUP(K$6,Tipologie!$B$2:$AM$10,3  ) ))</f>
        <v>.</v>
      </c>
      <c r="L8" s="116" t="str">
        <f>T( IF( Ott2022_RICHIESTE!L7&lt;&gt;"",  IF(   AND(    (IFERROR(SEARCH("Ridotto",Ott2022_RICHIESTE!L7),Ott2022_RICHIESTE!L7))=1,    L$6&lt;&gt;""   ),    _xlfn.CONCAT("Rid: ",HLOOKUP(L$6,Tipologie!$B$2:$AM$10,3)  ),  Ott2022_RICHIESTE!L7),HLOOKUP(L$6,Tipologie!$B$2:$AM$10,3  ) ))</f>
        <v>.</v>
      </c>
      <c r="M8" s="235" t="str">
        <f>T( IF( Ott2022_RICHIESTE!M7&lt;&gt;"",  IF(   AND(    (IFERROR(SEARCH("Ridotto",Ott2022_RICHIESTE!M7),Ott2022_RICHIESTE!M7))=1,    M$6&lt;&gt;""   ),    _xlfn.CONCAT("Rid: ",HLOOKUP(M$6,Tipologie!$B$2:$AM$10,3)  ),  Ott2022_RICHIESTE!M7),HLOOKUP(M$6,Tipologie!$B$2:$AM$10,3  ) ))</f>
        <v>.</v>
      </c>
      <c r="N8" s="116" t="str">
        <f>T( IF( Ott2022_RICHIESTE!N7&lt;&gt;"",  IF(   AND(    (IFERROR(SEARCH("Ridotto",Ott2022_RICHIESTE!N7),Ott2022_RICHIESTE!N7))=1,    N$6&lt;&gt;""   ),    _xlfn.CONCAT("Rid: ",HLOOKUP(N$6,Tipologie!$B$2:$AM$10,3)  ),  Ott2022_RICHIESTE!N7),HLOOKUP(N$6,Tipologie!$B$2:$AM$10,3  ) ))</f>
        <v>.</v>
      </c>
      <c r="O8" s="235" t="str">
        <f>T( IF( Ott2022_RICHIESTE!O7&lt;&gt;"",  IF(   AND(    (IFERROR(SEARCH("Ridotto",Ott2022_RICHIESTE!O7),Ott2022_RICHIESTE!O7))=1,    O$6&lt;&gt;""   ),    _xlfn.CONCAT("Rid: ",HLOOKUP(O$6,Tipologie!$B$2:$AM$10,3)  ),  Ott2022_RICHIESTE!O7),HLOOKUP(O$6,Tipologie!$B$2:$AM$10,3  ) ))</f>
        <v>.</v>
      </c>
      <c r="P8" s="116" t="str">
        <f>T( IF( Ott2022_RICHIESTE!P7&lt;&gt;"",  IF(   AND(    (IFERROR(SEARCH("Ridotto",Ott2022_RICHIESTE!P7),Ott2022_RICHIESTE!P7))=1,    P$6&lt;&gt;""   ),    _xlfn.CONCAT("Rid: ",HLOOKUP(P$6,Tipologie!$B$2:$AM$10,3)  ),  Ott2022_RICHIESTE!P7),HLOOKUP(P$6,Tipologie!$B$2:$AM$10,3  ) ))</f>
        <v>.</v>
      </c>
      <c r="Q8" s="235" t="str">
        <f>T( IF( Ott2022_RICHIESTE!Q7&lt;&gt;"",  IF(   AND(    (IFERROR(SEARCH("Ridotto",Ott2022_RICHIESTE!Q7),Ott2022_RICHIESTE!Q7))=1,    Q$6&lt;&gt;""   ),    _xlfn.CONCAT("Rid: ",HLOOKUP(Q$6,Tipologie!$B$2:$AM$10,3)  ),  Ott2022_RICHIESTE!Q7),HLOOKUP(Q$6,Tipologie!$B$2:$AM$10,3  ) ))</f>
        <v>.</v>
      </c>
      <c r="R8" s="116" t="str">
        <f>T( IF( Ott2022_RICHIESTE!R7&lt;&gt;"",  IF(   AND(    (IFERROR(SEARCH("Ridotto",Ott2022_RICHIESTE!R7),Ott2022_RICHIESTE!R7))=1,    R$6&lt;&gt;""   ),    _xlfn.CONCAT("Rid: ",HLOOKUP(R$6,Tipologie!$B$2:$AM$10,3)  ),  Ott2022_RICHIESTE!R7),HLOOKUP(R$6,Tipologie!$B$2:$AM$10,3  ) ))</f>
        <v>.</v>
      </c>
      <c r="S8" s="235" t="str">
        <f>T( IF( Ott2022_RICHIESTE!S7&lt;&gt;"",  IF(   AND(    (IFERROR(SEARCH("Ridotto",Ott2022_RICHIESTE!S7),Ott2022_RICHIESTE!S7))=1,    S$6&lt;&gt;""   ),    _xlfn.CONCAT("Rid: ",HLOOKUP(S$6,Tipologie!$B$2:$AM$10,3)  ),  Ott2022_RICHIESTE!S7),HLOOKUP(S$6,Tipologie!$B$2:$AM$10,3  ) ))</f>
        <v>.</v>
      </c>
      <c r="T8" s="116" t="str">
        <f>T( IF( Ott2022_RICHIESTE!T7&lt;&gt;"",  IF(   AND(    (IFERROR(SEARCH("Ridotto",Ott2022_RICHIESTE!T7),Ott2022_RICHIESTE!T7))=1,    T$6&lt;&gt;""   ),    _xlfn.CONCAT("Rid: ",HLOOKUP(T$6,Tipologie!$B$2:$AM$10,3)  ),  Ott2022_RICHIESTE!T7),HLOOKUP(T$6,Tipologie!$B$2:$AM$10,3  ) ))</f>
        <v>.</v>
      </c>
      <c r="U8" s="146" t="str">
        <f>T( IF( Ott2022_RICHIESTE!U7&lt;&gt;"",  IF(   AND(    (IFERROR(SEARCH("Ridotto",Ott2022_RICHIESTE!U7),Ott2022_RICHIESTE!U7))=1,    U$6&lt;&gt;""   ),    _xlfn.CONCAT("Rid: ",HLOOKUP(U$6,Tipologie!$B$2:$AM$10,3)  ),  Ott2022_RICHIESTE!U7),HLOOKUP(U$6,Tipologie!$B$2:$AM$10,3  ) ))</f>
        <v>.</v>
      </c>
      <c r="V8" s="146" t="str">
        <f>T( IF( Ott2022_RICHIESTE!V7&lt;&gt;"",  IF(   AND(    (IFERROR(SEARCH("Ridotto",Ott2022_RICHIESTE!V7),Ott2022_RICHIESTE!V7))=1,    V$6&lt;&gt;""   ),    _xlfn.CONCAT("Rid: ",HLOOKUP(V$6,Tipologie!$B$2:$AM$10,3)  ),  Ott2022_RICHIESTE!V7),HLOOKUP(V$6,Tipologie!$B$2:$AM$10,3  ) ))</f>
        <v>.</v>
      </c>
      <c r="W8" s="146" t="str">
        <f>T( IF( Ott2022_RICHIESTE!W7&lt;&gt;"",  IF(   AND(    (IFERROR(SEARCH("Ridotto",Ott2022_RICHIESTE!W7),Ott2022_RICHIESTE!W7))=1,    W$6&lt;&gt;""   ),    _xlfn.CONCAT("Rid: ",HLOOKUP(W$6,Tipologie!$B$2:$AM$10,3)  ),  Ott2022_RICHIESTE!W7),HLOOKUP(W$6,Tipologie!$B$2:$AM$10,3  ) ))</f>
        <v>.</v>
      </c>
      <c r="X8" s="146" t="str">
        <f>T( IF( Ott2022_RICHIESTE!X7&lt;&gt;"",  IF(   AND(    (IFERROR(SEARCH("Ridotto",Ott2022_RICHIESTE!X7),Ott2022_RICHIESTE!X7))=1,    X$6&lt;&gt;""   ),    _xlfn.CONCAT("Rid: ",HLOOKUP(X$6,Tipologie!$B$2:$AM$10,3)  ),  Ott2022_RICHIESTE!X7),HLOOKUP(X$6,Tipologie!$B$2:$AM$10,3  ) ))</f>
        <v>.</v>
      </c>
      <c r="Y8" s="146" t="str">
        <f>T( IF( Ott2022_RICHIESTE!Y7&lt;&gt;"",  IF(   AND(    (IFERROR(SEARCH("Ridotto",Ott2022_RICHIESTE!Y7),Ott2022_RICHIESTE!Y7))=1,    Y$6&lt;&gt;""   ),    _xlfn.CONCAT("Rid: ",HLOOKUP(Y$6,Tipologie!$B$2:$AM$10,3)  ),  Ott2022_RICHIESTE!Y7),HLOOKUP(Y$6,Tipologie!$B$2:$AM$10,3  ) ))</f>
        <v>.</v>
      </c>
      <c r="Z8" s="28" t="str">
        <f>T( IF( Ott2022_RICHIESTE!Z7&lt;&gt;"",  IF(   AND(    (IFERROR(SEARCH("Ridotto",Ott2022_RICHIESTE!Z7),Ott2022_RICHIESTE!Z7))=1,    Z$6&lt;&gt;""   ),    _xlfn.CONCAT("Rid: ",HLOOKUP(Z$6,Tipologie!$B$2:$AM$10,3)  ),  Ott2022_RICHIESTE!Z7),HLOOKUP(Z$6,Tipologie!$B$2:$AM$10,3  ) ))</f>
        <v>.</v>
      </c>
      <c r="AA8" s="28" t="str">
        <f>T( IF( Ott2022_RICHIESTE!AA7&lt;&gt;"",  IF(   AND(    (IFERROR(SEARCH("Ridotto",Ott2022_RICHIESTE!AA7),Ott2022_RICHIESTE!AA7))=1,    AA$6&lt;&gt;""   ),    _xlfn.CONCAT("Rid: ",HLOOKUP(AA$6,Tipologie!$B$2:$AM$10,3)  ),  Ott2022_RICHIESTE!AA7),HLOOKUP(AA$6,Tipologie!$B$2:$AM$10,3  ) ))</f>
        <v>.</v>
      </c>
      <c r="AB8" s="28" t="str">
        <f>T( IF( Ott2022_RICHIESTE!AB7&lt;&gt;"",  IF(   AND(    (IFERROR(SEARCH("Ridotto",Ott2022_RICHIESTE!AB7),Ott2022_RICHIESTE!AB7))=1,    AB$6&lt;&gt;""   ),    _xlfn.CONCAT("Rid: ",HLOOKUP(AB$6,Tipologie!$B$2:$AM$10,3)  ),  Ott2022_RICHIESTE!AB7),HLOOKUP(AB$6,Tipologie!$B$2:$AM$10,3  ) ))</f>
        <v>.</v>
      </c>
      <c r="AC8" s="151"/>
      <c r="AD8" s="45" t="str">
        <f t="shared" si="3"/>
        <v>lun</v>
      </c>
      <c r="AE8" s="46">
        <f t="shared" si="2"/>
        <v>44837</v>
      </c>
      <c r="AF8" s="235" t="str">
        <f>T( IF( Ott2022_RICHIESTE!AF7&lt;&gt;"",  IF(   AND(    (IFERROR(SEARCH("Ridotto",Ott2022_RICHIESTE!AF7),Ott2022_RICHIESTE!AF7))=1,    AF$6&lt;&gt;""   ),    _xlfn.CONCAT("Rid: ",HLOOKUP(AF$6,Tipologie!$B$2:$AM$10,3)  ),  Ott2022_RICHIESTE!AF7),HLOOKUP(AF$6,Tipologie!$B$2:$AM$10,3  ) ))</f>
        <v>.</v>
      </c>
      <c r="AG8" s="116" t="str">
        <f>T( IF( Ott2022_RICHIESTE!AG7&lt;&gt;"",  IF(   AND(    (IFERROR(SEARCH("Ridotto",Ott2022_RICHIESTE!AG7),Ott2022_RICHIESTE!AG7))=1,    AG$6&lt;&gt;""   ),    _xlfn.CONCAT("Rid: ",HLOOKUP(AG$6,Tipologie!$B$2:$AM$10,3)  ),  Ott2022_RICHIESTE!AG7),HLOOKUP(AG$6,Tipologie!$B$2:$AM$10,3  ) ))</f>
        <v>.</v>
      </c>
      <c r="AH8" s="235" t="str">
        <f>T( IF( Ott2022_RICHIESTE!AH7&lt;&gt;"",  IF(   AND(    (IFERROR(SEARCH("Ridotto",Ott2022_RICHIESTE!AH7),Ott2022_RICHIESTE!AH7))=1,    AH$6&lt;&gt;""   ),    _xlfn.CONCAT("Rid: ",HLOOKUP(AH$6,Tipologie!$B$2:$AM$10,3)  ),  Ott2022_RICHIESTE!AH7),HLOOKUP(AH$6,Tipologie!$B$2:$AM$10,3  ) ))</f>
        <v>.</v>
      </c>
      <c r="AI8" s="116" t="str">
        <f>T( IF( Ott2022_RICHIESTE!AI7&lt;&gt;"",  IF(   AND(    (IFERROR(SEARCH("Ridotto",Ott2022_RICHIESTE!AI7),Ott2022_RICHIESTE!AI7))=1,    AI$6&lt;&gt;""   ),    _xlfn.CONCAT("Rid: ",HLOOKUP(AI$6,Tipologie!$B$2:$AM$10,3)  ),  Ott2022_RICHIESTE!AI7),HLOOKUP(AI$6,Tipologie!$B$2:$AM$10,3  ) ))</f>
        <v>.</v>
      </c>
      <c r="AJ8" s="235" t="str">
        <f>T( IF( Ott2022_RICHIESTE!AJ7&lt;&gt;"",  IF(   AND(    (IFERROR(SEARCH("Ridotto",Ott2022_RICHIESTE!AJ7),Ott2022_RICHIESTE!AJ7))=1,    AJ$6&lt;&gt;""   ),    _xlfn.CONCAT("Rid: ",HLOOKUP(AJ$6,Tipologie!$B$2:$AM$10,3)  ),  Ott2022_RICHIESTE!AJ7),HLOOKUP(AJ$6,Tipologie!$B$2:$AM$10,3  ) ))</f>
        <v>.</v>
      </c>
      <c r="AK8" s="116" t="str">
        <f>T( IF( Ott2022_RICHIESTE!AK7&lt;&gt;"",  IF(   AND(    (IFERROR(SEARCH("Ridotto",Ott2022_RICHIESTE!AK7),Ott2022_RICHIESTE!AK7))=1,    AK$6&lt;&gt;""   ),    _xlfn.CONCAT("Rid: ",HLOOKUP(AK$6,Tipologie!$B$2:$AM$10,3)  ),  Ott2022_RICHIESTE!AK7),HLOOKUP(AK$6,Tipologie!$B$2:$AM$10,3  ) ))</f>
        <v>.</v>
      </c>
      <c r="AL8" s="235" t="str">
        <f>T( IF( Ott2022_RICHIESTE!AL7&lt;&gt;"",  IF(   AND(    (IFERROR(SEARCH("Ridotto",Ott2022_RICHIESTE!AL7),Ott2022_RICHIESTE!AL7))=1,    AL$6&lt;&gt;""   ),    _xlfn.CONCAT("Rid: ",HLOOKUP(AL$6,Tipologie!$B$2:$AM$10,3)  ),  Ott2022_RICHIESTE!AL7),HLOOKUP(AL$6,Tipologie!$B$2:$AM$10,3  ) ))</f>
        <v>.</v>
      </c>
      <c r="AM8" s="116" t="str">
        <f>T( IF( Ott2022_RICHIESTE!AM7&lt;&gt;"",  IF(   AND(    (IFERROR(SEARCH("Ridotto",Ott2022_RICHIESTE!AM7),Ott2022_RICHIESTE!AM7))=1,    AM$6&lt;&gt;""   ),    _xlfn.CONCAT("Rid: ",HLOOKUP(AM$6,Tipologie!$B$2:$AM$10,3)  ),  Ott2022_RICHIESTE!AM7),HLOOKUP(AM$6,Tipologie!$B$2:$AM$10,3  ) ))</f>
        <v>.</v>
      </c>
      <c r="AN8" s="235" t="str">
        <f>T( IF( Ott2022_RICHIESTE!AN7&lt;&gt;"",  IF(   AND(    (IFERROR(SEARCH("Ridotto",Ott2022_RICHIESTE!AN7),Ott2022_RICHIESTE!AN7))=1,    AN$6&lt;&gt;""   ),    _xlfn.CONCAT("Rid: ",HLOOKUP(AN$6,Tipologie!$B$2:$AM$10,3)  ),  Ott2022_RICHIESTE!AN7),HLOOKUP(AN$6,Tipologie!$B$2:$AM$10,3  ) ))</f>
        <v>.</v>
      </c>
      <c r="AO8" s="116" t="str">
        <f>T( IF( Ott2022_RICHIESTE!AO7&lt;&gt;"",  IF(   AND(    (IFERROR(SEARCH("Ridotto",Ott2022_RICHIESTE!AO7),Ott2022_RICHIESTE!AO7))=1,    AO$6&lt;&gt;""   ),    _xlfn.CONCAT("Rid: ",HLOOKUP(AO$6,Tipologie!$B$2:$AM$10,3)  ),  Ott2022_RICHIESTE!AO7),HLOOKUP(AO$6,Tipologie!$B$2:$AM$10,3  ) ))</f>
        <v>.</v>
      </c>
      <c r="AP8" s="235" t="str">
        <f>T( IF( Ott2022_RICHIESTE!AP7&lt;&gt;"",  IF(   AND(    (IFERROR(SEARCH("Ridotto",Ott2022_RICHIESTE!AP7),Ott2022_RICHIESTE!AP7))=1,    AP$6&lt;&gt;""   ),    _xlfn.CONCAT("Rid: ",HLOOKUP(AP$6,Tipologie!$B$2:$AM$10,3)  ),  Ott2022_RICHIESTE!AP7),HLOOKUP(AP$6,Tipologie!$B$2:$AM$10,3  ) ))</f>
        <v>.</v>
      </c>
      <c r="AQ8" s="116" t="str">
        <f>T( IF( Ott2022_RICHIESTE!AQ7&lt;&gt;"",  IF(   AND(    (IFERROR(SEARCH("Ridotto",Ott2022_RICHIESTE!AQ7),Ott2022_RICHIESTE!AQ7))=1,    AQ$6&lt;&gt;""   ),    _xlfn.CONCAT("Rid: ",HLOOKUP(AQ$6,Tipologie!$B$2:$AM$10,3)  ),  Ott2022_RICHIESTE!AQ7),HLOOKUP(AQ$6,Tipologie!$B$2:$AM$10,3  ) ))</f>
        <v>.</v>
      </c>
      <c r="AR8" s="235" t="str">
        <f>T( IF( Ott2022_RICHIESTE!AR7&lt;&gt;"",  IF(   AND(    (IFERROR(SEARCH("Ridotto",Ott2022_RICHIESTE!AR7),Ott2022_RICHIESTE!AR7))=1,    AR$6&lt;&gt;""   ),    _xlfn.CONCAT("Rid: ",HLOOKUP(AR$6,Tipologie!$B$2:$AM$10,3)  ),  Ott2022_RICHIESTE!AR7),HLOOKUP(AR$6,Tipologie!$B$2:$AM$10,3  ) ))</f>
        <v>.</v>
      </c>
      <c r="AS8" s="116" t="str">
        <f>T( IF( Ott2022_RICHIESTE!AS7&lt;&gt;"",  IF(   AND(    (IFERROR(SEARCH("Ridotto",Ott2022_RICHIESTE!AS7),Ott2022_RICHIESTE!AS7))=1,    AS$6&lt;&gt;""   ),    _xlfn.CONCAT("Rid: ",HLOOKUP(AS$6,Tipologie!$B$2:$AM$10,3)  ),  Ott2022_RICHIESTE!AS7),HLOOKUP(AS$6,Tipologie!$B$2:$AM$10,3  ) ))</f>
        <v>.</v>
      </c>
      <c r="AT8" s="235" t="str">
        <f>T( IF( Ott2022_RICHIESTE!AT7&lt;&gt;"",  IF(   AND(    (IFERROR(SEARCH("Ridotto",Ott2022_RICHIESTE!AT7),Ott2022_RICHIESTE!AT7))=1,    AT$6&lt;&gt;""   ),    _xlfn.CONCAT("Rid: ",HLOOKUP(AT$6,Tipologie!$B$2:$AM$10,3)  ),  Ott2022_RICHIESTE!AT7),HLOOKUP(AT$6,Tipologie!$B$2:$AM$10,3  ) ))</f>
        <v>.</v>
      </c>
      <c r="AU8" s="116" t="str">
        <f>T( IF( Ott2022_RICHIESTE!AU7&lt;&gt;"",  IF(   AND(    (IFERROR(SEARCH("Ridotto",Ott2022_RICHIESTE!AU7),Ott2022_RICHIESTE!AU7))=1,    AU$6&lt;&gt;""   ),    _xlfn.CONCAT("Rid: ",HLOOKUP(AU$6,Tipologie!$B$2:$AM$10,3)  ),  Ott2022_RICHIESTE!AU7),HLOOKUP(AU$6,Tipologie!$B$2:$AM$10,3  ) ))</f>
        <v>.</v>
      </c>
      <c r="AV8" s="235" t="str">
        <f>T( IF( Ott2022_RICHIESTE!AV7&lt;&gt;"",  IF(   AND(    (IFERROR(SEARCH("Ridotto",Ott2022_RICHIESTE!AV7),Ott2022_RICHIESTE!AV7))=1,    AV$6&lt;&gt;""   ),    _xlfn.CONCAT("Rid: ",HLOOKUP(AV$6,Tipologie!$B$2:$AM$10,3)  ),  Ott2022_RICHIESTE!AV7),HLOOKUP(AV$6,Tipologie!$B$2:$AM$10,3  ) ))</f>
        <v>.</v>
      </c>
      <c r="AW8" s="116" t="str">
        <f>T( IF( Ott2022_RICHIESTE!AW7&lt;&gt;"",  IF(   AND(    (IFERROR(SEARCH("Ridotto",Ott2022_RICHIESTE!AW7),Ott2022_RICHIESTE!AW7))=1,    AW$6&lt;&gt;""   ),    _xlfn.CONCAT("Rid: ",HLOOKUP(AW$6,Tipologie!$B$2:$AM$10,3)  ),  Ott2022_RICHIESTE!AW7),HLOOKUP(AW$6,Tipologie!$B$2:$AM$10,3  ) ))</f>
        <v>.</v>
      </c>
      <c r="AX8" s="235" t="str">
        <f>T( IF( Ott2022_RICHIESTE!AX7&lt;&gt;"",  IF(   AND(    (IFERROR(SEARCH("Ridotto",Ott2022_RICHIESTE!AX7),Ott2022_RICHIESTE!AX7))=1,    AX$6&lt;&gt;""   ),    _xlfn.CONCAT("Rid: ",HLOOKUP(AX$6,Tipologie!$B$2:$AM$10,3)  ),  Ott2022_RICHIESTE!AX7),HLOOKUP(AX$6,Tipologie!$B$2:$AM$10,3  ) ))</f>
        <v>.</v>
      </c>
      <c r="AY8" s="116" t="str">
        <f>T( IF( Ott2022_RICHIESTE!AY7&lt;&gt;"",  IF(   AND(    (IFERROR(SEARCH("Ridotto",Ott2022_RICHIESTE!AY7),Ott2022_RICHIESTE!AY7))=1,    AY$6&lt;&gt;""   ),    _xlfn.CONCAT("Rid: ",HLOOKUP(AY$6,Tipologie!$B$2:$AM$10,3)  ),  Ott2022_RICHIESTE!AY7),HLOOKUP(AY$6,Tipologie!$B$2:$AM$10,3  ) ))</f>
        <v>.</v>
      </c>
      <c r="AZ8" s="235" t="str">
        <f>T( IF( Ott2022_RICHIESTE!AZ7&lt;&gt;"",  IF(   AND(    (IFERROR(SEARCH("Ridotto",Ott2022_RICHIESTE!AZ7),Ott2022_RICHIESTE!AZ7))=1,    AZ$6&lt;&gt;""   ),    _xlfn.CONCAT("Rid: ",HLOOKUP(AZ$6,Tipologie!$B$2:$AM$10,3)  ),  Ott2022_RICHIESTE!AZ7),HLOOKUP(AZ$6,Tipologie!$B$2:$AM$10,3  ) ))</f>
        <v>.</v>
      </c>
      <c r="BA8" s="116" t="str">
        <f>T( IF( Ott2022_RICHIESTE!BA7&lt;&gt;"",  IF(   AND(    (IFERROR(SEARCH("Ridotto",Ott2022_RICHIESTE!BA7),Ott2022_RICHIESTE!BA7))=1,    BA$6&lt;&gt;""   ),    _xlfn.CONCAT("Rid: ",HLOOKUP(BA$6,Tipologie!$B$2:$AM$10,3)  ),  Ott2022_RICHIESTE!BA7),HLOOKUP(BA$6,Tipologie!$B$2:$AM$10,3  ) ))</f>
        <v>.</v>
      </c>
      <c r="BB8" s="235" t="str">
        <f>T( IF( Ott2022_RICHIESTE!BB7&lt;&gt;"",  IF(   AND(    (IFERROR(SEARCH("Ridotto",Ott2022_RICHIESTE!BB7),Ott2022_RICHIESTE!BB7))=1,    BB$6&lt;&gt;""   ),    _xlfn.CONCAT("Rid: ",HLOOKUP(BB$6,Tipologie!$B$2:$AM$10,3)  ),  Ott2022_RICHIESTE!BB7),HLOOKUP(BB$6,Tipologie!$B$2:$AM$10,3  ) ))</f>
        <v>.</v>
      </c>
      <c r="BC8" s="116" t="str">
        <f>T( IF( Ott2022_RICHIESTE!BC7&lt;&gt;"",  IF(   AND(    (IFERROR(SEARCH("Ridotto",Ott2022_RICHIESTE!BC7),Ott2022_RICHIESTE!BC7))=1,    BC$6&lt;&gt;""   ),    _xlfn.CONCAT("Rid: ",HLOOKUP(BC$6,Tipologie!$B$2:$AM$10,3)  ),  Ott2022_RICHIESTE!BC7),HLOOKUP(BC$6,Tipologie!$B$2:$AM$10,3  ) ))</f>
        <v>.</v>
      </c>
      <c r="BD8" s="235" t="str">
        <f>T( IF( Ott2022_RICHIESTE!BD7&lt;&gt;"",  IF(   AND(    (IFERROR(SEARCH("Ridotto",Ott2022_RICHIESTE!BD7),Ott2022_RICHIESTE!BD7))=1,    BD$6&lt;&gt;""   ),    _xlfn.CONCAT("Rid: ",HLOOKUP(BD$6,Tipologie!$B$2:$AM$10,3)  ),  Ott2022_RICHIESTE!BD7),HLOOKUP(BD$6,Tipologie!$B$2:$AM$10,3  ) ))</f>
        <v>.</v>
      </c>
      <c r="BE8" s="116" t="str">
        <f>T( IF( Ott2022_RICHIESTE!BE7&lt;&gt;"",  IF(   AND(    (IFERROR(SEARCH("Ridotto",Ott2022_RICHIESTE!BE7),Ott2022_RICHIESTE!BE7))=1,    BE$6&lt;&gt;""   ),    _xlfn.CONCAT("Rid: ",HLOOKUP(BE$6,Tipologie!$B$2:$AM$10,3)  ),  Ott2022_RICHIESTE!BE7),HLOOKUP(BE$6,Tipologie!$B$2:$AM$10,3  ) ))</f>
        <v>.</v>
      </c>
      <c r="BF8" s="235" t="str">
        <f>T( IF( Ott2022_RICHIESTE!BF7&lt;&gt;"",  IF(   AND(    (IFERROR(SEARCH("Ridotto",Ott2022_RICHIESTE!BF7),Ott2022_RICHIESTE!BF7))=1,    BF$6&lt;&gt;""   ),    _xlfn.CONCAT("Rid: ",HLOOKUP(BF$6,Tipologie!$B$2:$AM$10,3)  ),  Ott2022_RICHIESTE!BF7),HLOOKUP(BF$6,Tipologie!$B$2:$AM$10,3  ) ))</f>
        <v>.</v>
      </c>
      <c r="BG8" s="116" t="str">
        <f>T( IF( Ott2022_RICHIESTE!BG7&lt;&gt;"",  IF(   AND(    (IFERROR(SEARCH("Ridotto",Ott2022_RICHIESTE!BG7),Ott2022_RICHIESTE!BG7))=1,    BG$6&lt;&gt;""   ),    _xlfn.CONCAT("Rid: ",HLOOKUP(BG$6,Tipologie!$B$2:$AM$10,3)  ),  Ott2022_RICHIESTE!BG7),HLOOKUP(BG$6,Tipologie!$B$2:$AM$10,3  ) ))</f>
        <v>.</v>
      </c>
      <c r="BH8" s="235" t="str">
        <f>T( IF( Ott2022_RICHIESTE!BH7&lt;&gt;"",  IF(   AND(    (IFERROR(SEARCH("Ridotto",Ott2022_RICHIESTE!BH7),Ott2022_RICHIESTE!BH7))=1,    BH$6&lt;&gt;""   ),    _xlfn.CONCAT("Rid: ",HLOOKUP(BH$6,Tipologie!$B$2:$AM$10,3)  ),  Ott2022_RICHIESTE!BH7),HLOOKUP(BH$6,Tipologie!$B$2:$AM$10,3  ) ))</f>
        <v>.</v>
      </c>
      <c r="BI8" s="116" t="str">
        <f>T( IF( Ott2022_RICHIESTE!BI7&lt;&gt;"",  IF(   AND(    (IFERROR(SEARCH("Ridotto",Ott2022_RICHIESTE!BI7),Ott2022_RICHIESTE!BI7))=1,    BI$6&lt;&gt;""   ),    _xlfn.CONCAT("Rid: ",HLOOKUP(BI$6,Tipologie!$B$2:$AM$10,3)  ),  Ott2022_RICHIESTE!BI7),HLOOKUP(BI$6,Tipologie!$B$2:$AM$10,3  ) ))</f>
        <v>.</v>
      </c>
      <c r="BJ8" s="235" t="str">
        <f>T( IF( Ott2022_RICHIESTE!BJ7&lt;&gt;"",  IF(   AND(    (IFERROR(SEARCH("Ridotto",Ott2022_RICHIESTE!BJ7),Ott2022_RICHIESTE!BJ7))=1,    BJ$6&lt;&gt;""   ),    _xlfn.CONCAT("Rid: ",HLOOKUP(BJ$6,Tipologie!$B$2:$AM$10,3)  ),  Ott2022_RICHIESTE!BJ7),HLOOKUP(BJ$6,Tipologie!$B$2:$AM$10,3  ) ))</f>
        <v>.</v>
      </c>
      <c r="BK8" s="116" t="str">
        <f>T( IF( Ott2022_RICHIESTE!BK7&lt;&gt;"",  IF(   AND(    (IFERROR(SEARCH("Ridotto",Ott2022_RICHIESTE!BK7),Ott2022_RICHIESTE!BK7))=1,    BK$6&lt;&gt;""   ),    _xlfn.CONCAT("Rid: ",HLOOKUP(BK$6,Tipologie!$B$2:$AM$10,3)  ),  Ott2022_RICHIESTE!BK7),HLOOKUP(BK$6,Tipologie!$B$2:$AM$10,3  ) ))</f>
        <v>.</v>
      </c>
      <c r="BL8" s="235" t="str">
        <f>T( IF( Ott2022_RICHIESTE!BL7&lt;&gt;"",  IF(   AND(    (IFERROR(SEARCH("Ridotto",Ott2022_RICHIESTE!BL7),Ott2022_RICHIESTE!BL7))=1,    BL$6&lt;&gt;""   ),    _xlfn.CONCAT("Rid: ",HLOOKUP(BL$6,Tipologie!$B$2:$AM$10,3)  ),  Ott2022_RICHIESTE!BL7),HLOOKUP(BL$6,Tipologie!$B$2:$AM$10,3  ) ))</f>
        <v>.</v>
      </c>
      <c r="BM8" s="116" t="str">
        <f>T( IF( Ott2022_RICHIESTE!BM7&lt;&gt;"",  IF(   AND(    (IFERROR(SEARCH("Ridotto",Ott2022_RICHIESTE!BM7),Ott2022_RICHIESTE!BM7))=1,    BM$6&lt;&gt;""   ),    _xlfn.CONCAT("Rid: ",HLOOKUP(BM$6,Tipologie!$B$2:$AM$10,3)  ),  Ott2022_RICHIESTE!BM7),HLOOKUP(BM$6,Tipologie!$B$2:$AM$10,3  ) ))</f>
        <v>.</v>
      </c>
      <c r="BN8" s="235" t="str">
        <f>T( IF( Ott2022_RICHIESTE!BN7&lt;&gt;"",  IF(   AND(    (IFERROR(SEARCH("Ridotto",Ott2022_RICHIESTE!BN7),Ott2022_RICHIESTE!BN7))=1,    BN$6&lt;&gt;""   ),    _xlfn.CONCAT("Rid: ",HLOOKUP(BN$6,Tipologie!$B$2:$AM$10,3)  ),  Ott2022_RICHIESTE!BN7),HLOOKUP(BN$6,Tipologie!$B$2:$AM$10,3  ) ))</f>
        <v>.</v>
      </c>
      <c r="BO8" s="116" t="str">
        <f>T( IF( Ott2022_RICHIESTE!BO7&lt;&gt;"",  IF(   AND(    (IFERROR(SEARCH("Ridotto",Ott2022_RICHIESTE!BO7),Ott2022_RICHIESTE!BO7))=1,    BO$6&lt;&gt;""   ),    _xlfn.CONCAT("Rid: ",HLOOKUP(BO$6,Tipologie!$B$2:$AM$10,3)  ),  Ott2022_RICHIESTE!BO7),HLOOKUP(BO$6,Tipologie!$B$2:$AM$10,3  ) ))</f>
        <v>.</v>
      </c>
      <c r="BP8" s="235" t="str">
        <f>T( IF( Ott2022_RICHIESTE!BP7&lt;&gt;"",  IF(   AND(    (IFERROR(SEARCH("Ridotto",Ott2022_RICHIESTE!BP7),Ott2022_RICHIESTE!BP7))=1,    BP$6&lt;&gt;""   ),    _xlfn.CONCAT("Rid: ",HLOOKUP(BP$6,Tipologie!$B$2:$AM$10,3)  ),  Ott2022_RICHIESTE!BP7),HLOOKUP(BP$6,Tipologie!$B$2:$AM$10,3  ) ))</f>
        <v>.</v>
      </c>
      <c r="BQ8" s="116" t="str">
        <f>T( IF( Ott2022_RICHIESTE!BQ7&lt;&gt;"",  IF(   AND(    (IFERROR(SEARCH("Ridotto",Ott2022_RICHIESTE!BQ7),Ott2022_RICHIESTE!BQ7))=1,    BQ$6&lt;&gt;""   ),    _xlfn.CONCAT("Rid: ",HLOOKUP(BQ$6,Tipologie!$B$2:$AM$10,3)  ),  Ott2022_RICHIESTE!BQ7),HLOOKUP(BQ$6,Tipologie!$B$2:$AM$10,3  ) ))</f>
        <v>.</v>
      </c>
      <c r="BR8" s="235" t="str">
        <f>T( IF( Ott2022_RICHIESTE!BR7&lt;&gt;"",  IF(   AND(    (IFERROR(SEARCH("Ridotto",Ott2022_RICHIESTE!BR7),Ott2022_RICHIESTE!BR7))=1,    BR$6&lt;&gt;""   ),    _xlfn.CONCAT("Rid: ",HLOOKUP(BR$6,Tipologie!$B$2:$AM$10,3)  ),  Ott2022_RICHIESTE!BR7),HLOOKUP(BR$6,Tipologie!$B$2:$AM$10,3  ) ))</f>
        <v>.</v>
      </c>
      <c r="BS8" s="116" t="str">
        <f>T( IF( Ott2022_RICHIESTE!BS7&lt;&gt;"",  IF(   AND(    (IFERROR(SEARCH("Ridotto",Ott2022_RICHIESTE!BS7),Ott2022_RICHIESTE!BS7))=1,    BS$6&lt;&gt;""   ),    _xlfn.CONCAT("Rid: ",HLOOKUP(BS$6,Tipologie!$B$2:$AM$10,3)  ),  Ott2022_RICHIESTE!BS7),HLOOKUP(BS$6,Tipologie!$B$2:$AM$10,3  ) ))</f>
        <v>.</v>
      </c>
      <c r="BT8" s="235" t="str">
        <f>T( IF( Ott2022_RICHIESTE!BT7&lt;&gt;"",  IF(   AND(    (IFERROR(SEARCH("Ridotto",Ott2022_RICHIESTE!BT7),Ott2022_RICHIESTE!BT7))=1,    BT$6&lt;&gt;""   ),    _xlfn.CONCAT("Rid: ",HLOOKUP(BT$6,Tipologie!$B$2:$AM$10,3)  ),  Ott2022_RICHIESTE!BT7),HLOOKUP(BT$6,Tipologie!$B$2:$AM$10,3  ) ))</f>
        <v>.</v>
      </c>
      <c r="BU8" s="116" t="str">
        <f>T( IF( Ott2022_RICHIESTE!BU7&lt;&gt;"",  IF(   AND(    (IFERROR(SEARCH("Ridotto",Ott2022_RICHIESTE!BU7),Ott2022_RICHIESTE!BU7))=1,    BU$6&lt;&gt;""   ),    _xlfn.CONCAT("Rid: ",HLOOKUP(BU$6,Tipologie!$B$2:$AM$10,3)  ),  Ott2022_RICHIESTE!BU7),HLOOKUP(BU$6,Tipologie!$B$2:$AM$10,3  ) ))</f>
        <v>.</v>
      </c>
      <c r="BV8" s="235" t="str">
        <f>T( IF( Ott2022_RICHIESTE!BV7&lt;&gt;"",  IF(   AND(    (IFERROR(SEARCH("Ridotto",Ott2022_RICHIESTE!BV7),Ott2022_RICHIESTE!BV7))=1,    BV$6&lt;&gt;""   ),    _xlfn.CONCAT("Rid: ",HLOOKUP(BV$6,Tipologie!$B$2:$AM$10,3)  ),  Ott2022_RICHIESTE!BV7),HLOOKUP(BV$6,Tipologie!$B$2:$AM$10,3  ) ))</f>
        <v>.</v>
      </c>
      <c r="BW8" s="116" t="str">
        <f>T( IF( Ott2022_RICHIESTE!BW7&lt;&gt;"",  IF(   AND(    (IFERROR(SEARCH("Ridotto",Ott2022_RICHIESTE!BW7),Ott2022_RICHIESTE!BW7))=1,    BW$6&lt;&gt;""   ),    _xlfn.CONCAT("Rid: ",HLOOKUP(BW$6,Tipologie!$B$2:$AM$10,3)  ),  Ott2022_RICHIESTE!BW7),HLOOKUP(BW$6,Tipologie!$B$2:$AM$10,3  ) ))</f>
        <v>.</v>
      </c>
      <c r="BX8" s="223"/>
      <c r="CA8" s="22">
        <f>SUM(COUNTIFS(D8:BW8,{"Ex-accordo";"Ferie";"Ridotto Ex-Acc";"Ridotto Ferie";"Ridotto Maternità";"Malattia";"Esame";"Altro"}))</f>
        <v>0</v>
      </c>
      <c r="CB8" s="158">
        <f t="shared" ref="CB8:CB13" si="6">$CD$1-CA8</f>
        <v>30</v>
      </c>
      <c r="CC8" s="91"/>
      <c r="CF8" s="235" t="str">
        <f>T( IF( Ott2022_RICHIESTE!CQ7&lt;&gt;"",  IF(   AND(    (IFERROR(SEARCH("Ridotto",Ott2022_RICHIESTE!CQ7),Ott2022_RICHIESTE!CQ7))=1,    CF$6&lt;&gt;""   ),    _xlfn.CONCAT("Rid: ",HLOOKUP(CF$6,Tipologie!$B$2:$AM$10,3)  ),  Ott2022_RICHIESTE!CQ7),HLOOKUP(CF$6,Tipologie!$B$2:$AM$10,3  ) ))</f>
        <v>.</v>
      </c>
      <c r="CG8" s="116" t="str">
        <f>T( IF( Ott2022_RICHIESTE!CR7&lt;&gt;"",  IF(   AND(    (IFERROR(SEARCH("Ridotto",Ott2022_RICHIESTE!CR7),Ott2022_RICHIESTE!CR7))=1,    CG$6&lt;&gt;""   ),    _xlfn.CONCAT("Rid: ",HLOOKUP(CG$6,Tipologie!$B$2:$AM$10,3)  ),  Ott2022_RICHIESTE!CR7),HLOOKUP(CG$6,Tipologie!$B$2:$AM$10,3  ) ))</f>
        <v>.</v>
      </c>
      <c r="CH8" s="235" t="str">
        <f>T( IF( Ott2022_RICHIESTE!CS7&lt;&gt;"",  IF(   AND(    (IFERROR(SEARCH("Ridotto",Ott2022_RICHIESTE!CS7),Ott2022_RICHIESTE!CS7))=1,    CH$6&lt;&gt;""   ),    _xlfn.CONCAT("Rid: ",HLOOKUP(CH$6,Tipologie!$B$2:$AM$10,3)  ),  Ott2022_RICHIESTE!CS7),HLOOKUP(CH$6,Tipologie!$B$2:$AM$10,3  ) ))</f>
        <v>.</v>
      </c>
      <c r="CI8" s="116" t="str">
        <f>T( IF( Ott2022_RICHIESTE!CT7&lt;&gt;"",  IF(   AND(    (IFERROR(SEARCH("Ridotto",Ott2022_RICHIESTE!CT7),Ott2022_RICHIESTE!CT7))=1,    CI$6&lt;&gt;""   ),    _xlfn.CONCAT("Rid: ",HLOOKUP(CI$6,Tipologie!$B$2:$AM$10,3)  ),  Ott2022_RICHIESTE!CT7),HLOOKUP(CI$6,Tipologie!$B$2:$AM$10,3  ) ))</f>
        <v>.</v>
      </c>
      <c r="CJ8" s="146" t="str">
        <f>T( IF( Ott2022_RICHIESTE!CU7&lt;&gt;"",  IF(   AND(    (IFERROR(SEARCH("Ridotto",Ott2022_RICHIESTE!CU7),Ott2022_RICHIESTE!CU7))=1,    CJ$6&lt;&gt;""   ),    _xlfn.CONCAT("Rid: ",HLOOKUP(CJ$6,Tipologie!$B$2:$AM$10,3)  ),  Ott2022_RICHIESTE!CU7),HLOOKUP(CJ$6,Tipologie!$B$2:$AM$10,3  ) ))</f>
        <v>.</v>
      </c>
      <c r="CK8" s="146" t="str">
        <f>T( IF( Ott2022_RICHIESTE!CV7&lt;&gt;"",  IF(   AND(    (IFERROR(SEARCH("Ridotto",Ott2022_RICHIESTE!CV7),Ott2022_RICHIESTE!CV7))=1,    CK$6&lt;&gt;""   ),    _xlfn.CONCAT("Rid: ",HLOOKUP(CK$6,Tipologie!$B$2:$AM$10,3)  ),  Ott2022_RICHIESTE!CV7),HLOOKUP(CK$6,Tipologie!$B$2:$AM$10,3  ) ))</f>
        <v>.</v>
      </c>
      <c r="CL8" s="146" t="str">
        <f>T( IF( Ott2022_RICHIESTE!CW7&lt;&gt;"",  IF(   AND(    (IFERROR(SEARCH("Ridotto",Ott2022_RICHIESTE!CW7),Ott2022_RICHIESTE!CW7))=1,    CL$6&lt;&gt;""   ),    _xlfn.CONCAT("Rid: ",HLOOKUP(CL$6,Tipologie!$B$2:$AM$10,3)  ),  Ott2022_RICHIESTE!CW7),HLOOKUP(CL$6,Tipologie!$B$2:$AM$10,3  ) ))</f>
        <v>.</v>
      </c>
      <c r="CM8" s="146" t="str">
        <f>T( IF( Ott2022_RICHIESTE!CX7&lt;&gt;"",  IF(   AND(    (IFERROR(SEARCH("Ridotto",Ott2022_RICHIESTE!CX7),Ott2022_RICHIESTE!CX7))=1,    CM$6&lt;&gt;""   ),    _xlfn.CONCAT("Rid: ",HLOOKUP(CM$6,Tipologie!$B$2:$AM$10,3)  ),  Ott2022_RICHIESTE!CX7),HLOOKUP(CM$6,Tipologie!$B$2:$AM$10,3  ) ))</f>
        <v>.</v>
      </c>
      <c r="CO8" s="45" t="str">
        <f t="shared" si="4"/>
        <v>lun</v>
      </c>
      <c r="CP8" s="45">
        <f t="shared" si="5"/>
        <v>44837</v>
      </c>
      <c r="CQ8" s="235" t="str">
        <f>T(IF(  Ott2022_RICHIESTE!DB7&lt;&gt;"",  Ott2022_RICHIESTE!DB7,  HLOOKUP(CQ$6,Tipologie!$B$2:$AM$10,3) ))</f>
        <v>.</v>
      </c>
      <c r="CR8" s="116" t="str">
        <f>T(IF(  Ott2022_RICHIESTE!DC7&lt;&gt;"",  Ott2022_RICHIESTE!DC7,  HLOOKUP(CR$6,Tipologie!$B$2:$AM$10,3) ))</f>
        <v>.</v>
      </c>
      <c r="CS8" s="235" t="str">
        <f>T(IF(  Ott2022_RICHIESTE!DD7&lt;&gt;"",  Ott2022_RICHIESTE!DD7,  HLOOKUP(CS$6,Tipologie!$B$2:$AM$10,3) ))</f>
        <v>.</v>
      </c>
      <c r="CT8" s="116" t="str">
        <f>T(IF(  Ott2022_RICHIESTE!DE7&lt;&gt;"",  Ott2022_RICHIESTE!DE7,  HLOOKUP(CT$6,Tipologie!$B$2:$AM$10,3) ))</f>
        <v>.</v>
      </c>
      <c r="CU8" s="235" t="str">
        <f>T(IF(  Ott2022_RICHIESTE!DF7&lt;&gt;"",  Ott2022_RICHIESTE!DF7,  HLOOKUP(CU$6,Tipologie!$B$2:$AM$10,3) ))</f>
        <v>.</v>
      </c>
      <c r="CV8" s="116" t="str">
        <f>T(IF(  Ott2022_RICHIESTE!DG7&lt;&gt;"",  Ott2022_RICHIESTE!DG7,  HLOOKUP(CV$6,Tipologie!$B$2:$AM$10,3) ))</f>
        <v>.</v>
      </c>
      <c r="CW8" s="235" t="str">
        <f>T(IF(  Ott2022_RICHIESTE!DH7&lt;&gt;"",  Ott2022_RICHIESTE!DH7,  HLOOKUP(CW$6,Tipologie!$B$2:$AM$10,3) ))</f>
        <v>.</v>
      </c>
      <c r="CX8" s="116" t="str">
        <f>T(IF(  Ott2022_RICHIESTE!DI7&lt;&gt;"",  Ott2022_RICHIESTE!DI7,  HLOOKUP(CX$6,Tipologie!$B$2:$AM$10,3) ))</f>
        <v>.</v>
      </c>
      <c r="CY8" s="235" t="str">
        <f>T(IF(  Ott2022_RICHIESTE!DJ7&lt;&gt;"",  Ott2022_RICHIESTE!DJ7,  HLOOKUP(CY$6,Tipologie!$B$2:$AM$10,3) ))</f>
        <v>.</v>
      </c>
      <c r="CZ8" s="116" t="str">
        <f>T(IF(  Ott2022_RICHIESTE!DK7&lt;&gt;"",  Ott2022_RICHIESTE!DK7,  HLOOKUP(CZ$6,Tipologie!$B$2:$AM$10,3) ))</f>
        <v>.</v>
      </c>
      <c r="DA8" s="235" t="str">
        <f>T(IF(  Ott2022_RICHIESTE!DL7&lt;&gt;"",  Ott2022_RICHIESTE!DL7,  HLOOKUP(DA$6,Tipologie!$B$2:$AM$10,3) ))</f>
        <v>.</v>
      </c>
      <c r="DB8" s="116" t="str">
        <f>T(IF(  Ott2022_RICHIESTE!DM7&lt;&gt;"",  Ott2022_RICHIESTE!DM7,  HLOOKUP(DB$6,Tipologie!$B$2:$AM$10,3) ))</f>
        <v>.</v>
      </c>
      <c r="DC8" s="235" t="str">
        <f>T(IF(  Ott2022_RICHIESTE!DN7&lt;&gt;"",  Ott2022_RICHIESTE!DN7,  HLOOKUP(DC$6,Tipologie!$B$2:$AM$10,3) ))</f>
        <v>.</v>
      </c>
      <c r="DD8" s="116" t="str">
        <f>T(IF(  Ott2022_RICHIESTE!DO7&lt;&gt;"",  Ott2022_RICHIESTE!DO7,  HLOOKUP(DD$6,Tipologie!$B$2:$AM$10,3) ))</f>
        <v>.</v>
      </c>
      <c r="DE8" s="146" t="str">
        <f>T(IF(  Ott2022_RICHIESTE!DE7&lt;&gt;"",  Ott2022_RICHIESTE!DE7,  HLOOKUP(DE$6,Tipologie!$B$2:$AM$10,3) ))</f>
        <v>.</v>
      </c>
      <c r="DF8" s="146" t="str">
        <f>T(IF(  Ott2022_RICHIESTE!DG7&lt;&gt;"",  Ott2022_RICHIESTE!DG7,  HLOOKUP(DF$6,Tipologie!$B$2:$AM$10,3) ))</f>
        <v>.</v>
      </c>
      <c r="DG8" s="146" t="str">
        <f>T(IF(  Ott2022_RICHIESTE!DI7&lt;&gt;"",  Ott2022_RICHIESTE!DI7,  HLOOKUP(DG$6,Tipologie!$B$2:$AM$10,3) ))</f>
        <v>.</v>
      </c>
      <c r="DH8" s="20"/>
    </row>
    <row r="9" spans="1:120" ht="11.25" customHeight="1" x14ac:dyDescent="0.25">
      <c r="A9" s="45" t="str">
        <f>IF(Ott2022_RICHIESTE!A8&lt;&gt;"",Ott2022_RICHIESTE!A8,"")</f>
        <v>mar</v>
      </c>
      <c r="B9" s="46">
        <f>IF(Ott2022_RICHIESTE!B8&lt;&gt;"",Ott2022_RICHIESTE!B8,"")</f>
        <v>44838</v>
      </c>
      <c r="C9" s="244" t="str">
        <f>T( IF( Ott2022_RICHIESTE!C8&lt;&gt;"",  IF(   AND(    (IFERROR(SEARCH("Ridotto",Ott2022_RICHIESTE!C8),Ott2022_RICHIESTE!C8))=1,    C$6&lt;&gt;""   ),    _xlfn.CONCAT("Rid: ",HLOOKUP(C$6,Tipologie!$B$2:$AM$10,4)  ),  Ott2022_RICHIESTE!C8),HLOOKUP(C$6,Tipologie!$B$2:$AM$10,4  ) ))</f>
        <v>.</v>
      </c>
      <c r="D9" s="237" t="str">
        <f>T( IF( Ott2022_RICHIESTE!D8&lt;&gt;"",  IF(   AND(    (IFERROR(SEARCH("Ridotto",Ott2022_RICHIESTE!D8),Ott2022_RICHIESTE!D8))=1,    D$6&lt;&gt;""   ),    _xlfn.CONCAT("Rid: ",HLOOKUP(D$6,Tipologie!$B$2:$AM$10,4)  ),  Ott2022_RICHIESTE!D8),HLOOKUP(D$6,Tipologie!$B$2:$AM$10,4  ) ))</f>
        <v>Ex-accordo</v>
      </c>
      <c r="E9" s="244" t="str">
        <f>T( IF( Ott2022_RICHIESTE!E8&lt;&gt;"",  IF(   AND(    (IFERROR(SEARCH("Ridotto",Ott2022_RICHIESTE!E8),Ott2022_RICHIESTE!E8))=1,    E$6&lt;&gt;""   ),    _xlfn.CONCAT("Rid: ",HLOOKUP(E$6,Tipologie!$B$2:$AM$10,4)  ),  Ott2022_RICHIESTE!E8),HLOOKUP(E$6,Tipologie!$B$2:$AM$10,4  ) ))</f>
        <v>.</v>
      </c>
      <c r="F9" s="237" t="str">
        <f>T( IF( Ott2022_RICHIESTE!F8&lt;&gt;"",  IF(   AND(    (IFERROR(SEARCH("Ridotto",Ott2022_RICHIESTE!F8),Ott2022_RICHIESTE!F8))=1,    F$6&lt;&gt;""   ),    _xlfn.CONCAT("Rid: ",HLOOKUP(F$6,Tipologie!$B$2:$AM$10,4)  ),  Ott2022_RICHIESTE!F8),HLOOKUP(F$6,Tipologie!$B$2:$AM$10,4  ) ))</f>
        <v>.</v>
      </c>
      <c r="G9" s="244" t="str">
        <f>T( IF( Ott2022_RICHIESTE!G8&lt;&gt;"",  IF(   AND(    (IFERROR(SEARCH("Ridotto",Ott2022_RICHIESTE!G8),Ott2022_RICHIESTE!G8))=1,    G$6&lt;&gt;""   ),    _xlfn.CONCAT("Rid: ",HLOOKUP(G$6,Tipologie!$B$2:$AM$10,4)  ),  Ott2022_RICHIESTE!G8),HLOOKUP(G$6,Tipologie!$B$2:$AM$10,4  ) ))</f>
        <v>.</v>
      </c>
      <c r="H9" s="237" t="str">
        <f>T( IF( Ott2022_RICHIESTE!H8&lt;&gt;"",  IF(   AND(    (IFERROR(SEARCH("Ridotto",Ott2022_RICHIESTE!H8),Ott2022_RICHIESTE!H8))=1,    H$6&lt;&gt;""   ),    _xlfn.CONCAT("Rid: ",HLOOKUP(H$6,Tipologie!$B$2:$AM$10,4)  ),  Ott2022_RICHIESTE!H8),HLOOKUP(H$6,Tipologie!$B$2:$AM$10,4  ) ))</f>
        <v>.</v>
      </c>
      <c r="I9" s="244" t="str">
        <f>T( IF( Ott2022_RICHIESTE!I8&lt;&gt;"",  IF(   AND(    (IFERROR(SEARCH("Ridotto",Ott2022_RICHIESTE!I8),Ott2022_RICHIESTE!I8))=1,    I$6&lt;&gt;""   ),    _xlfn.CONCAT("Rid: ",HLOOKUP(I$6,Tipologie!$B$2:$AM$10,4)  ),  Ott2022_RICHIESTE!I8),HLOOKUP(I$6,Tipologie!$B$2:$AM$10,4  ) ))</f>
        <v>.</v>
      </c>
      <c r="J9" s="237" t="str">
        <f>T( IF( Ott2022_RICHIESTE!J8&lt;&gt;"",  IF(   AND(    (IFERROR(SEARCH("Ridotto",Ott2022_RICHIESTE!J8),Ott2022_RICHIESTE!J8))=1,    J$6&lt;&gt;""   ),    _xlfn.CONCAT("Rid: ",HLOOKUP(J$6,Tipologie!$B$2:$AM$10,4)  ),  Ott2022_RICHIESTE!J8),HLOOKUP(J$6,Tipologie!$B$2:$AM$10,4  ) ))</f>
        <v>.</v>
      </c>
      <c r="K9" s="244" t="str">
        <f>T( IF( Ott2022_RICHIESTE!K8&lt;&gt;"",  IF(   AND(    (IFERROR(SEARCH("Ridotto",Ott2022_RICHIESTE!K8),Ott2022_RICHIESTE!K8))=1,    K$6&lt;&gt;""   ),    _xlfn.CONCAT("Rid: ",HLOOKUP(K$6,Tipologie!$B$2:$AM$10,4)  ),  Ott2022_RICHIESTE!K8),HLOOKUP(K$6,Tipologie!$B$2:$AM$10,4  ) ))</f>
        <v>.</v>
      </c>
      <c r="L9" s="237" t="str">
        <f>T( IF( Ott2022_RICHIESTE!L8&lt;&gt;"",  IF(   AND(    (IFERROR(SEARCH("Ridotto",Ott2022_RICHIESTE!L8),Ott2022_RICHIESTE!L8))=1,    L$6&lt;&gt;""   ),    _xlfn.CONCAT("Rid: ",HLOOKUP(L$6,Tipologie!$B$2:$AM$10,4)  ),  Ott2022_RICHIESTE!L8),HLOOKUP(L$6,Tipologie!$B$2:$AM$10,4  ) ))</f>
        <v>.</v>
      </c>
      <c r="M9" s="244" t="str">
        <f>T( IF( Ott2022_RICHIESTE!M8&lt;&gt;"",  IF(   AND(    (IFERROR(SEARCH("Ridotto",Ott2022_RICHIESTE!M8),Ott2022_RICHIESTE!M8))=1,    M$6&lt;&gt;""   ),    _xlfn.CONCAT("Rid: ",HLOOKUP(M$6,Tipologie!$B$2:$AM$10,4)  ),  Ott2022_RICHIESTE!M8),HLOOKUP(M$6,Tipologie!$B$2:$AM$10,4  ) ))</f>
        <v>.</v>
      </c>
      <c r="N9" s="237" t="str">
        <f>T( IF( Ott2022_RICHIESTE!N8&lt;&gt;"",  IF(   AND(    (IFERROR(SEARCH("Ridotto",Ott2022_RICHIESTE!N8),Ott2022_RICHIESTE!N8))=1,    N$6&lt;&gt;""   ),    _xlfn.CONCAT("Rid: ",HLOOKUP(N$6,Tipologie!$B$2:$AM$10,4)  ),  Ott2022_RICHIESTE!N8),HLOOKUP(N$6,Tipologie!$B$2:$AM$10,4  ) ))</f>
        <v>.</v>
      </c>
      <c r="O9" s="244" t="str">
        <f>T( IF( Ott2022_RICHIESTE!O8&lt;&gt;"",  IF(   AND(    (IFERROR(SEARCH("Ridotto",Ott2022_RICHIESTE!O8),Ott2022_RICHIESTE!O8))=1,    O$6&lt;&gt;""   ),    _xlfn.CONCAT("Rid: ",HLOOKUP(O$6,Tipologie!$B$2:$AM$10,4)  ),  Ott2022_RICHIESTE!O8),HLOOKUP(O$6,Tipologie!$B$2:$AM$10,4  ) ))</f>
        <v>.</v>
      </c>
      <c r="P9" s="237" t="str">
        <f>T( IF( Ott2022_RICHIESTE!P8&lt;&gt;"",  IF(   AND(    (IFERROR(SEARCH("Ridotto",Ott2022_RICHIESTE!P8),Ott2022_RICHIESTE!P8))=1,    P$6&lt;&gt;""   ),    _xlfn.CONCAT("Rid: ",HLOOKUP(P$6,Tipologie!$B$2:$AM$10,4)  ),  Ott2022_RICHIESTE!P8),HLOOKUP(P$6,Tipologie!$B$2:$AM$10,4  ) ))</f>
        <v>.</v>
      </c>
      <c r="Q9" s="244" t="str">
        <f>T( IF( Ott2022_RICHIESTE!Q8&lt;&gt;"",  IF(   AND(    (IFERROR(SEARCH("Ridotto",Ott2022_RICHIESTE!Q8),Ott2022_RICHIESTE!Q8))=1,    Q$6&lt;&gt;""   ),    _xlfn.CONCAT("Rid: ",HLOOKUP(Q$6,Tipologie!$B$2:$AM$10,4)  ),  Ott2022_RICHIESTE!Q8),HLOOKUP(Q$6,Tipologie!$B$2:$AM$10,4  ) ))</f>
        <v>.</v>
      </c>
      <c r="R9" s="237" t="str">
        <f>T( IF( Ott2022_RICHIESTE!R8&lt;&gt;"",  IF(   AND(    (IFERROR(SEARCH("Ridotto",Ott2022_RICHIESTE!R8),Ott2022_RICHIESTE!R8))=1,    R$6&lt;&gt;""   ),    _xlfn.CONCAT("Rid: ",HLOOKUP(R$6,Tipologie!$B$2:$AM$10,4)  ),  Ott2022_RICHIESTE!R8),HLOOKUP(R$6,Tipologie!$B$2:$AM$10,4  ) ))</f>
        <v>.</v>
      </c>
      <c r="S9" s="244" t="str">
        <f>T( IF( Ott2022_RICHIESTE!S8&lt;&gt;"",  IF(   AND(    (IFERROR(SEARCH("Ridotto",Ott2022_RICHIESTE!S8),Ott2022_RICHIESTE!S8))=1,    S$6&lt;&gt;""   ),    _xlfn.CONCAT("Rid: ",HLOOKUP(S$6,Tipologie!$B$2:$AM$10,4)  ),  Ott2022_RICHIESTE!S8),HLOOKUP(S$6,Tipologie!$B$2:$AM$10,4  ) ))</f>
        <v>.</v>
      </c>
      <c r="T9" s="237" t="str">
        <f>T( IF( Ott2022_RICHIESTE!T8&lt;&gt;"",  IF(   AND(    (IFERROR(SEARCH("Ridotto",Ott2022_RICHIESTE!T8),Ott2022_RICHIESTE!T8))=1,    T$6&lt;&gt;""   ),    _xlfn.CONCAT("Rid: ",HLOOKUP(T$6,Tipologie!$B$2:$AM$10,4)  ),  Ott2022_RICHIESTE!T8),HLOOKUP(T$6,Tipologie!$B$2:$AM$10,4  ) ))</f>
        <v>.</v>
      </c>
      <c r="U9" s="146" t="str">
        <f>T( IF( Ott2022_RICHIESTE!U8&lt;&gt;"",  IF(   AND(    (IFERROR(SEARCH("Ridotto",Ott2022_RICHIESTE!U8),Ott2022_RICHIESTE!U8))=1,    U$6&lt;&gt;""   ),    _xlfn.CONCAT("Rid: ",HLOOKUP(U$6,Tipologie!$B$2:$AM$10,4)  ),  Ott2022_RICHIESTE!U8),HLOOKUP(U$6,Tipologie!$B$2:$AM$10,4  ) ))</f>
        <v>.</v>
      </c>
      <c r="V9" s="146" t="str">
        <f>T( IF( Ott2022_RICHIESTE!V8&lt;&gt;"",  IF(   AND(    (IFERROR(SEARCH("Ridotto",Ott2022_RICHIESTE!V8),Ott2022_RICHIESTE!V8))=1,    V$6&lt;&gt;""   ),    _xlfn.CONCAT("Rid: ",HLOOKUP(V$6,Tipologie!$B$2:$AM$10,4)  ),  Ott2022_RICHIESTE!V8),HLOOKUP(V$6,Tipologie!$B$2:$AM$10,4  ) ))</f>
        <v>.</v>
      </c>
      <c r="W9" s="146" t="str">
        <f>T( IF( Ott2022_RICHIESTE!W8&lt;&gt;"",  IF(   AND(    (IFERROR(SEARCH("Ridotto",Ott2022_RICHIESTE!W8),Ott2022_RICHIESTE!W8))=1,    W$6&lt;&gt;""   ),    _xlfn.CONCAT("Rid: ",HLOOKUP(W$6,Tipologie!$B$2:$AM$10,4)  ),  Ott2022_RICHIESTE!W8),HLOOKUP(W$6,Tipologie!$B$2:$AM$10,4  ) ))</f>
        <v>.</v>
      </c>
      <c r="X9" s="146" t="str">
        <f>T( IF( Ott2022_RICHIESTE!X8&lt;&gt;"",  IF(   AND(    (IFERROR(SEARCH("Ridotto",Ott2022_RICHIESTE!X8),Ott2022_RICHIESTE!X8))=1,    X$6&lt;&gt;""   ),    _xlfn.CONCAT("Rid: ",HLOOKUP(X$6,Tipologie!$B$2:$AM$10,4)  ),  Ott2022_RICHIESTE!X8),HLOOKUP(X$6,Tipologie!$B$2:$AM$10,4  ) ))</f>
        <v>.</v>
      </c>
      <c r="Y9" s="146" t="str">
        <f>T( IF( Ott2022_RICHIESTE!Y8&lt;&gt;"",  IF(   AND(    (IFERROR(SEARCH("Ridotto",Ott2022_RICHIESTE!Y8),Ott2022_RICHIESTE!Y8))=1,    Y$6&lt;&gt;""   ),    _xlfn.CONCAT("Rid: ",HLOOKUP(Y$6,Tipologie!$B$2:$AM$10,4)  ),  Ott2022_RICHIESTE!Y8),HLOOKUP(Y$6,Tipologie!$B$2:$AM$10,4  ) ))</f>
        <v>.</v>
      </c>
      <c r="Z9" s="28" t="str">
        <f>T( IF( Ott2022_RICHIESTE!Z8&lt;&gt;"",  IF(   AND(    (IFERROR(SEARCH("Ridotto",Ott2022_RICHIESTE!Z8),Ott2022_RICHIESTE!Z8))=1,    Z$6&lt;&gt;""   ),    _xlfn.CONCAT("Rid: ",HLOOKUP(Z$6,Tipologie!$B$2:$AM$10,4)  ),  Ott2022_RICHIESTE!Z8),HLOOKUP(Z$6,Tipologie!$B$2:$AM$10,4  ) ))</f>
        <v>.</v>
      </c>
      <c r="AA9" s="28" t="str">
        <f>T( IF( Ott2022_RICHIESTE!AA8&lt;&gt;"",  IF(   AND(    (IFERROR(SEARCH("Ridotto",Ott2022_RICHIESTE!AA8),Ott2022_RICHIESTE!AA8))=1,    AA$6&lt;&gt;""   ),    _xlfn.CONCAT("Rid: ",HLOOKUP(AA$6,Tipologie!$B$2:$AM$10,4)  ),  Ott2022_RICHIESTE!AA8),HLOOKUP(AA$6,Tipologie!$B$2:$AM$10,4  ) ))</f>
        <v>.</v>
      </c>
      <c r="AB9" s="28" t="str">
        <f>T( IF( Ott2022_RICHIESTE!AB8&lt;&gt;"",  IF(   AND(    (IFERROR(SEARCH("Ridotto",Ott2022_RICHIESTE!AB8),Ott2022_RICHIESTE!AB8))=1,    AB$6&lt;&gt;""   ),    _xlfn.CONCAT("Rid: ",HLOOKUP(AB$6,Tipologie!$B$2:$AM$10,4)  ),  Ott2022_RICHIESTE!AB8),HLOOKUP(AB$6,Tipologie!$B$2:$AM$10,4  ) ))</f>
        <v>.</v>
      </c>
      <c r="AC9" s="151"/>
      <c r="AD9" s="45" t="str">
        <f t="shared" si="3"/>
        <v>mar</v>
      </c>
      <c r="AE9" s="46">
        <f t="shared" si="2"/>
        <v>44838</v>
      </c>
      <c r="AF9" s="244" t="str">
        <f>T( IF( Ott2022_RICHIESTE!AF8&lt;&gt;"",  IF(   AND(    (IFERROR(SEARCH("Ridotto",Ott2022_RICHIESTE!AF8),Ott2022_RICHIESTE!AF8))=1,    AF$6&lt;&gt;""   ),    _xlfn.CONCAT("Rid: ",HLOOKUP(AF$6,Tipologie!$B$2:$AM$10,4)  ),  Ott2022_RICHIESTE!AF8),HLOOKUP(AF$6,Tipologie!$B$2:$AM$10,4  ) ))</f>
        <v>.</v>
      </c>
      <c r="AG9" s="237" t="str">
        <f>T( IF( Ott2022_RICHIESTE!AG8&lt;&gt;"",  IF(   AND(    (IFERROR(SEARCH("Ridotto",Ott2022_RICHIESTE!AG8),Ott2022_RICHIESTE!AG8))=1,    AG$6&lt;&gt;""   ),    _xlfn.CONCAT("Rid: ",HLOOKUP(AG$6,Tipologie!$B$2:$AM$10,4)  ),  Ott2022_RICHIESTE!AG8),HLOOKUP(AG$6,Tipologie!$B$2:$AM$10,4  ) ))</f>
        <v>.</v>
      </c>
      <c r="AH9" s="244" t="str">
        <f>T( IF( Ott2022_RICHIESTE!AH8&lt;&gt;"",  IF(   AND(    (IFERROR(SEARCH("Ridotto",Ott2022_RICHIESTE!AH8),Ott2022_RICHIESTE!AH8))=1,    AH$6&lt;&gt;""   ),    _xlfn.CONCAT("Rid: ",HLOOKUP(AH$6,Tipologie!$B$2:$AM$10,4)  ),  Ott2022_RICHIESTE!AH8),HLOOKUP(AH$6,Tipologie!$B$2:$AM$10,4  ) ))</f>
        <v>.</v>
      </c>
      <c r="AI9" s="237" t="str">
        <f>T( IF( Ott2022_RICHIESTE!AI8&lt;&gt;"",  IF(   AND(    (IFERROR(SEARCH("Ridotto",Ott2022_RICHIESTE!AI8),Ott2022_RICHIESTE!AI8))=1,    AI$6&lt;&gt;""   ),    _xlfn.CONCAT("Rid: ",HLOOKUP(AI$6,Tipologie!$B$2:$AM$10,4)  ),  Ott2022_RICHIESTE!AI8),HLOOKUP(AI$6,Tipologie!$B$2:$AM$10,4  ) ))</f>
        <v>.</v>
      </c>
      <c r="AJ9" s="244" t="str">
        <f>T( IF( Ott2022_RICHIESTE!AJ8&lt;&gt;"",  IF(   AND(    (IFERROR(SEARCH("Ridotto",Ott2022_RICHIESTE!AJ8),Ott2022_RICHIESTE!AJ8))=1,    AJ$6&lt;&gt;""   ),    _xlfn.CONCAT("Rid: ",HLOOKUP(AJ$6,Tipologie!$B$2:$AM$10,4)  ),  Ott2022_RICHIESTE!AJ8),HLOOKUP(AJ$6,Tipologie!$B$2:$AM$10,4  ) ))</f>
        <v>.</v>
      </c>
      <c r="AK9" s="237" t="str">
        <f>T( IF( Ott2022_RICHIESTE!AK8&lt;&gt;"",  IF(   AND(    (IFERROR(SEARCH("Ridotto",Ott2022_RICHIESTE!AK8),Ott2022_RICHIESTE!AK8))=1,    AK$6&lt;&gt;""   ),    _xlfn.CONCAT("Rid: ",HLOOKUP(AK$6,Tipologie!$B$2:$AM$10,4)  ),  Ott2022_RICHIESTE!AK8),HLOOKUP(AK$6,Tipologie!$B$2:$AM$10,4  ) ))</f>
        <v>.</v>
      </c>
      <c r="AL9" s="244" t="str">
        <f>T( IF( Ott2022_RICHIESTE!AL8&lt;&gt;"",  IF(   AND(    (IFERROR(SEARCH("Ridotto",Ott2022_RICHIESTE!AL8),Ott2022_RICHIESTE!AL8))=1,    AL$6&lt;&gt;""   ),    _xlfn.CONCAT("Rid: ",HLOOKUP(AL$6,Tipologie!$B$2:$AM$10,4)  ),  Ott2022_RICHIESTE!AL8),HLOOKUP(AL$6,Tipologie!$B$2:$AM$10,4  ) ))</f>
        <v>.</v>
      </c>
      <c r="AM9" s="237" t="str">
        <f>T( IF( Ott2022_RICHIESTE!AM8&lt;&gt;"",  IF(   AND(    (IFERROR(SEARCH("Ridotto",Ott2022_RICHIESTE!AM8),Ott2022_RICHIESTE!AM8))=1,    AM$6&lt;&gt;""   ),    _xlfn.CONCAT("Rid: ",HLOOKUP(AM$6,Tipologie!$B$2:$AM$10,4)  ),  Ott2022_RICHIESTE!AM8),HLOOKUP(AM$6,Tipologie!$B$2:$AM$10,4  ) ))</f>
        <v>.</v>
      </c>
      <c r="AN9" s="244" t="str">
        <f>T( IF( Ott2022_RICHIESTE!AN8&lt;&gt;"",  IF(   AND(    (IFERROR(SEARCH("Ridotto",Ott2022_RICHIESTE!AN8),Ott2022_RICHIESTE!AN8))=1,    AN$6&lt;&gt;""   ),    _xlfn.CONCAT("Rid: ",HLOOKUP(AN$6,Tipologie!$B$2:$AM$10,4)  ),  Ott2022_RICHIESTE!AN8),HLOOKUP(AN$6,Tipologie!$B$2:$AM$10,4  ) ))</f>
        <v>.</v>
      </c>
      <c r="AO9" s="237" t="str">
        <f>T( IF( Ott2022_RICHIESTE!AO8&lt;&gt;"",  IF(   AND(    (IFERROR(SEARCH("Ridotto",Ott2022_RICHIESTE!AO8),Ott2022_RICHIESTE!AO8))=1,    AO$6&lt;&gt;""   ),    _xlfn.CONCAT("Rid: ",HLOOKUP(AO$6,Tipologie!$B$2:$AM$10,4)  ),  Ott2022_RICHIESTE!AO8),HLOOKUP(AO$6,Tipologie!$B$2:$AM$10,4  ) ))</f>
        <v>.</v>
      </c>
      <c r="AP9" s="244" t="str">
        <f>T( IF( Ott2022_RICHIESTE!AP8&lt;&gt;"",  IF(   AND(    (IFERROR(SEARCH("Ridotto",Ott2022_RICHIESTE!AP8),Ott2022_RICHIESTE!AP8))=1,    AP$6&lt;&gt;""   ),    _xlfn.CONCAT("Rid: ",HLOOKUP(AP$6,Tipologie!$B$2:$AM$10,4)  ),  Ott2022_RICHIESTE!AP8),HLOOKUP(AP$6,Tipologie!$B$2:$AM$10,4  ) ))</f>
        <v>.</v>
      </c>
      <c r="AQ9" s="237" t="str">
        <f>T( IF( Ott2022_RICHIESTE!AQ8&lt;&gt;"",  IF(   AND(    (IFERROR(SEARCH("Ridotto",Ott2022_RICHIESTE!AQ8),Ott2022_RICHIESTE!AQ8))=1,    AQ$6&lt;&gt;""   ),    _xlfn.CONCAT("Rid: ",HLOOKUP(AQ$6,Tipologie!$B$2:$AM$10,4)  ),  Ott2022_RICHIESTE!AQ8),HLOOKUP(AQ$6,Tipologie!$B$2:$AM$10,4  ) ))</f>
        <v>.</v>
      </c>
      <c r="AR9" s="244" t="str">
        <f>T( IF( Ott2022_RICHIESTE!AR8&lt;&gt;"",  IF(   AND(    (IFERROR(SEARCH("Ridotto",Ott2022_RICHIESTE!AR8),Ott2022_RICHIESTE!AR8))=1,    AR$6&lt;&gt;""   ),    _xlfn.CONCAT("Rid: ",HLOOKUP(AR$6,Tipologie!$B$2:$AM$10,4)  ),  Ott2022_RICHIESTE!AR8),HLOOKUP(AR$6,Tipologie!$B$2:$AM$10,4  ) ))</f>
        <v>.</v>
      </c>
      <c r="AS9" s="237" t="str">
        <f>T( IF( Ott2022_RICHIESTE!AS8&lt;&gt;"",  IF(   AND(    (IFERROR(SEARCH("Ridotto",Ott2022_RICHIESTE!AS8),Ott2022_RICHIESTE!AS8))=1,    AS$6&lt;&gt;""   ),    _xlfn.CONCAT("Rid: ",HLOOKUP(AS$6,Tipologie!$B$2:$AM$10,4)  ),  Ott2022_RICHIESTE!AS8),HLOOKUP(AS$6,Tipologie!$B$2:$AM$10,4  ) ))</f>
        <v>.</v>
      </c>
      <c r="AT9" s="244" t="str">
        <f>T( IF( Ott2022_RICHIESTE!AT8&lt;&gt;"",  IF(   AND(    (IFERROR(SEARCH("Ridotto",Ott2022_RICHIESTE!AT8),Ott2022_RICHIESTE!AT8))=1,    AT$6&lt;&gt;""   ),    _xlfn.CONCAT("Rid: ",HLOOKUP(AT$6,Tipologie!$B$2:$AM$10,4)  ),  Ott2022_RICHIESTE!AT8),HLOOKUP(AT$6,Tipologie!$B$2:$AM$10,4  ) ))</f>
        <v>.</v>
      </c>
      <c r="AU9" s="237" t="str">
        <f>T( IF( Ott2022_RICHIESTE!AU8&lt;&gt;"",  IF(   AND(    (IFERROR(SEARCH("Ridotto",Ott2022_RICHIESTE!AU8),Ott2022_RICHIESTE!AU8))=1,    AU$6&lt;&gt;""   ),    _xlfn.CONCAT("Rid: ",HLOOKUP(AU$6,Tipologie!$B$2:$AM$10,4)  ),  Ott2022_RICHIESTE!AU8),HLOOKUP(AU$6,Tipologie!$B$2:$AM$10,4  ) ))</f>
        <v>.</v>
      </c>
      <c r="AV9" s="244" t="str">
        <f>T( IF( Ott2022_RICHIESTE!AV8&lt;&gt;"",  IF(   AND(    (IFERROR(SEARCH("Ridotto",Ott2022_RICHIESTE!AV8),Ott2022_RICHIESTE!AV8))=1,    AV$6&lt;&gt;""   ),    _xlfn.CONCAT("Rid: ",HLOOKUP(AV$6,Tipologie!$B$2:$AM$10,4)  ),  Ott2022_RICHIESTE!AV8),HLOOKUP(AV$6,Tipologie!$B$2:$AM$10,4  ) ))</f>
        <v>.</v>
      </c>
      <c r="AW9" s="237" t="str">
        <f>T( IF( Ott2022_RICHIESTE!AW8&lt;&gt;"",  IF(   AND(    (IFERROR(SEARCH("Ridotto",Ott2022_RICHIESTE!AW8),Ott2022_RICHIESTE!AW8))=1,    AW$6&lt;&gt;""   ),    _xlfn.CONCAT("Rid: ",HLOOKUP(AW$6,Tipologie!$B$2:$AM$10,4)  ),  Ott2022_RICHIESTE!AW8),HLOOKUP(AW$6,Tipologie!$B$2:$AM$10,4  ) ))</f>
        <v>.</v>
      </c>
      <c r="AX9" s="244" t="str">
        <f>T( IF( Ott2022_RICHIESTE!AX8&lt;&gt;"",  IF(   AND(    (IFERROR(SEARCH("Ridotto",Ott2022_RICHIESTE!AX8),Ott2022_RICHIESTE!AX8))=1,    AX$6&lt;&gt;""   ),    _xlfn.CONCAT("Rid: ",HLOOKUP(AX$6,Tipologie!$B$2:$AM$10,4)  ),  Ott2022_RICHIESTE!AX8),HLOOKUP(AX$6,Tipologie!$B$2:$AM$10,4  ) ))</f>
        <v>.</v>
      </c>
      <c r="AY9" s="237" t="str">
        <f>T( IF( Ott2022_RICHIESTE!AY8&lt;&gt;"",  IF(   AND(    (IFERROR(SEARCH("Ridotto",Ott2022_RICHIESTE!AY8),Ott2022_RICHIESTE!AY8))=1,    AY$6&lt;&gt;""   ),    _xlfn.CONCAT("Rid: ",HLOOKUP(AY$6,Tipologie!$B$2:$AM$10,4)  ),  Ott2022_RICHIESTE!AY8),HLOOKUP(AY$6,Tipologie!$B$2:$AM$10,4  ) ))</f>
        <v>.</v>
      </c>
      <c r="AZ9" s="244" t="str">
        <f>T( IF( Ott2022_RICHIESTE!AZ8&lt;&gt;"",  IF(   AND(    (IFERROR(SEARCH("Ridotto",Ott2022_RICHIESTE!AZ8),Ott2022_RICHIESTE!AZ8))=1,    AZ$6&lt;&gt;""   ),    _xlfn.CONCAT("Rid: ",HLOOKUP(AZ$6,Tipologie!$B$2:$AM$10,4)  ),  Ott2022_RICHIESTE!AZ8),HLOOKUP(AZ$6,Tipologie!$B$2:$AM$10,4  ) ))</f>
        <v>.</v>
      </c>
      <c r="BA9" s="237" t="str">
        <f>T( IF( Ott2022_RICHIESTE!BA8&lt;&gt;"",  IF(   AND(    (IFERROR(SEARCH("Ridotto",Ott2022_RICHIESTE!BA8),Ott2022_RICHIESTE!BA8))=1,    BA$6&lt;&gt;""   ),    _xlfn.CONCAT("Rid: ",HLOOKUP(BA$6,Tipologie!$B$2:$AM$10,4)  ),  Ott2022_RICHIESTE!BA8),HLOOKUP(BA$6,Tipologie!$B$2:$AM$10,4  ) ))</f>
        <v>.</v>
      </c>
      <c r="BB9" s="244" t="str">
        <f>T( IF( Ott2022_RICHIESTE!BB8&lt;&gt;"",  IF(   AND(    (IFERROR(SEARCH("Ridotto",Ott2022_RICHIESTE!BB8),Ott2022_RICHIESTE!BB8))=1,    BB$6&lt;&gt;""   ),    _xlfn.CONCAT("Rid: ",HLOOKUP(BB$6,Tipologie!$B$2:$AM$10,4)  ),  Ott2022_RICHIESTE!BB8),HLOOKUP(BB$6,Tipologie!$B$2:$AM$10,4  ) ))</f>
        <v>.</v>
      </c>
      <c r="BC9" s="237" t="str">
        <f>T( IF( Ott2022_RICHIESTE!BC8&lt;&gt;"",  IF(   AND(    (IFERROR(SEARCH("Ridotto",Ott2022_RICHIESTE!BC8),Ott2022_RICHIESTE!BC8))=1,    BC$6&lt;&gt;""   ),    _xlfn.CONCAT("Rid: ",HLOOKUP(BC$6,Tipologie!$B$2:$AM$10,4)  ),  Ott2022_RICHIESTE!BC8),HLOOKUP(BC$6,Tipologie!$B$2:$AM$10,4  ) ))</f>
        <v>.</v>
      </c>
      <c r="BD9" s="244" t="str">
        <f>T( IF( Ott2022_RICHIESTE!BD8&lt;&gt;"",  IF(   AND(    (IFERROR(SEARCH("Ridotto",Ott2022_RICHIESTE!BD8),Ott2022_RICHIESTE!BD8))=1,    BD$6&lt;&gt;""   ),    _xlfn.CONCAT("Rid: ",HLOOKUP(BD$6,Tipologie!$B$2:$AM$10,4)  ),  Ott2022_RICHIESTE!BD8),HLOOKUP(BD$6,Tipologie!$B$2:$AM$10,4  ) ))</f>
        <v>.</v>
      </c>
      <c r="BE9" s="237" t="str">
        <f>T( IF( Ott2022_RICHIESTE!BE8&lt;&gt;"",  IF(   AND(    (IFERROR(SEARCH("Ridotto",Ott2022_RICHIESTE!BE8),Ott2022_RICHIESTE!BE8))=1,    BE$6&lt;&gt;""   ),    _xlfn.CONCAT("Rid: ",HLOOKUP(BE$6,Tipologie!$B$2:$AM$10,4)  ),  Ott2022_RICHIESTE!BE8),HLOOKUP(BE$6,Tipologie!$B$2:$AM$10,4  ) ))</f>
        <v>.</v>
      </c>
      <c r="BF9" s="244" t="str">
        <f>T( IF( Ott2022_RICHIESTE!BF8&lt;&gt;"",  IF(   AND(    (IFERROR(SEARCH("Ridotto",Ott2022_RICHIESTE!BF8),Ott2022_RICHIESTE!BF8))=1,    BF$6&lt;&gt;""   ),    _xlfn.CONCAT("Rid: ",HLOOKUP(BF$6,Tipologie!$B$2:$AM$10,4)  ),  Ott2022_RICHIESTE!BF8),HLOOKUP(BF$6,Tipologie!$B$2:$AM$10,4  ) ))</f>
        <v>.</v>
      </c>
      <c r="BG9" s="237" t="str">
        <f>T( IF( Ott2022_RICHIESTE!BG8&lt;&gt;"",  IF(   AND(    (IFERROR(SEARCH("Ridotto",Ott2022_RICHIESTE!BG8),Ott2022_RICHIESTE!BG8))=1,    BG$6&lt;&gt;""   ),    _xlfn.CONCAT("Rid: ",HLOOKUP(BG$6,Tipologie!$B$2:$AM$10,4)  ),  Ott2022_RICHIESTE!BG8),HLOOKUP(BG$6,Tipologie!$B$2:$AM$10,4  ) ))</f>
        <v>.</v>
      </c>
      <c r="BH9" s="244" t="str">
        <f>T( IF( Ott2022_RICHIESTE!BH8&lt;&gt;"",  IF(   AND(    (IFERROR(SEARCH("Ridotto",Ott2022_RICHIESTE!BH8),Ott2022_RICHIESTE!BH8))=1,    BH$6&lt;&gt;""   ),    _xlfn.CONCAT("Rid: ",HLOOKUP(BH$6,Tipologie!$B$2:$AM$10,4)  ),  Ott2022_RICHIESTE!BH8),HLOOKUP(BH$6,Tipologie!$B$2:$AM$10,4  ) ))</f>
        <v>.</v>
      </c>
      <c r="BI9" s="237" t="str">
        <f>T( IF( Ott2022_RICHIESTE!BI8&lt;&gt;"",  IF(   AND(    (IFERROR(SEARCH("Ridotto",Ott2022_RICHIESTE!BI8),Ott2022_RICHIESTE!BI8))=1,    BI$6&lt;&gt;""   ),    _xlfn.CONCAT("Rid: ",HLOOKUP(BI$6,Tipologie!$B$2:$AM$10,4)  ),  Ott2022_RICHIESTE!BI8),HLOOKUP(BI$6,Tipologie!$B$2:$AM$10,4  ) ))</f>
        <v>.</v>
      </c>
      <c r="BJ9" s="244" t="str">
        <f>T( IF( Ott2022_RICHIESTE!BJ8&lt;&gt;"",  IF(   AND(    (IFERROR(SEARCH("Ridotto",Ott2022_RICHIESTE!BJ8),Ott2022_RICHIESTE!BJ8))=1,    BJ$6&lt;&gt;""   ),    _xlfn.CONCAT("Rid: ",HLOOKUP(BJ$6,Tipologie!$B$2:$AM$10,4)  ),  Ott2022_RICHIESTE!BJ8),HLOOKUP(BJ$6,Tipologie!$B$2:$AM$10,4  ) ))</f>
        <v>.</v>
      </c>
      <c r="BK9" s="237" t="str">
        <f>T( IF( Ott2022_RICHIESTE!BK8&lt;&gt;"",  IF(   AND(    (IFERROR(SEARCH("Ridotto",Ott2022_RICHIESTE!BK8),Ott2022_RICHIESTE!BK8))=1,    BK$6&lt;&gt;""   ),    _xlfn.CONCAT("Rid: ",HLOOKUP(BK$6,Tipologie!$B$2:$AM$10,4)  ),  Ott2022_RICHIESTE!BK8),HLOOKUP(BK$6,Tipologie!$B$2:$AM$10,4  ) ))</f>
        <v>.</v>
      </c>
      <c r="BL9" s="244" t="str">
        <f>T( IF( Ott2022_RICHIESTE!BL8&lt;&gt;"",  IF(   AND(    (IFERROR(SEARCH("Ridotto",Ott2022_RICHIESTE!BL8),Ott2022_RICHIESTE!BL8))=1,    BL$6&lt;&gt;""   ),    _xlfn.CONCAT("Rid: ",HLOOKUP(BL$6,Tipologie!$B$2:$AM$10,4)  ),  Ott2022_RICHIESTE!BL8),HLOOKUP(BL$6,Tipologie!$B$2:$AM$10,4  ) ))</f>
        <v>.</v>
      </c>
      <c r="BM9" s="237" t="str">
        <f>T( IF( Ott2022_RICHIESTE!BM8&lt;&gt;"",  IF(   AND(    (IFERROR(SEARCH("Ridotto",Ott2022_RICHIESTE!BM8),Ott2022_RICHIESTE!BM8))=1,    BM$6&lt;&gt;""   ),    _xlfn.CONCAT("Rid: ",HLOOKUP(BM$6,Tipologie!$B$2:$AM$10,4)  ),  Ott2022_RICHIESTE!BM8),HLOOKUP(BM$6,Tipologie!$B$2:$AM$10,4  ) ))</f>
        <v>.</v>
      </c>
      <c r="BN9" s="244" t="str">
        <f>T( IF( Ott2022_RICHIESTE!BN8&lt;&gt;"",  IF(   AND(    (IFERROR(SEARCH("Ridotto",Ott2022_RICHIESTE!BN8),Ott2022_RICHIESTE!BN8))=1,    BN$6&lt;&gt;""   ),    _xlfn.CONCAT("Rid: ",HLOOKUP(BN$6,Tipologie!$B$2:$AM$10,4)  ),  Ott2022_RICHIESTE!BN8),HLOOKUP(BN$6,Tipologie!$B$2:$AM$10,4  ) ))</f>
        <v>.</v>
      </c>
      <c r="BO9" s="237" t="str">
        <f>T( IF( Ott2022_RICHIESTE!BO8&lt;&gt;"",  IF(   AND(    (IFERROR(SEARCH("Ridotto",Ott2022_RICHIESTE!BO8),Ott2022_RICHIESTE!BO8))=1,    BO$6&lt;&gt;""   ),    _xlfn.CONCAT("Rid: ",HLOOKUP(BO$6,Tipologie!$B$2:$AM$10,4)  ),  Ott2022_RICHIESTE!BO8),HLOOKUP(BO$6,Tipologie!$B$2:$AM$10,4  ) ))</f>
        <v>.</v>
      </c>
      <c r="BP9" s="244" t="str">
        <f>T( IF( Ott2022_RICHIESTE!BP8&lt;&gt;"",  IF(   AND(    (IFERROR(SEARCH("Ridotto",Ott2022_RICHIESTE!BP8),Ott2022_RICHIESTE!BP8))=1,    BP$6&lt;&gt;""   ),    _xlfn.CONCAT("Rid: ",HLOOKUP(BP$6,Tipologie!$B$2:$AM$10,4)  ),  Ott2022_RICHIESTE!BP8),HLOOKUP(BP$6,Tipologie!$B$2:$AM$10,4  ) ))</f>
        <v>.</v>
      </c>
      <c r="BQ9" s="237" t="str">
        <f>T( IF( Ott2022_RICHIESTE!BQ8&lt;&gt;"",  IF(   AND(    (IFERROR(SEARCH("Ridotto",Ott2022_RICHIESTE!BQ8),Ott2022_RICHIESTE!BQ8))=1,    BQ$6&lt;&gt;""   ),    _xlfn.CONCAT("Rid: ",HLOOKUP(BQ$6,Tipologie!$B$2:$AM$10,4)  ),  Ott2022_RICHIESTE!BQ8),HLOOKUP(BQ$6,Tipologie!$B$2:$AM$10,4  ) ))</f>
        <v>.</v>
      </c>
      <c r="BR9" s="244" t="str">
        <f>T( IF( Ott2022_RICHIESTE!BR8&lt;&gt;"",  IF(   AND(    (IFERROR(SEARCH("Ridotto",Ott2022_RICHIESTE!BR8),Ott2022_RICHIESTE!BR8))=1,    BR$6&lt;&gt;""   ),    _xlfn.CONCAT("Rid: ",HLOOKUP(BR$6,Tipologie!$B$2:$AM$10,4)  ),  Ott2022_RICHIESTE!BR8),HLOOKUP(BR$6,Tipologie!$B$2:$AM$10,4  ) ))</f>
        <v>.</v>
      </c>
      <c r="BS9" s="237" t="str">
        <f>T( IF( Ott2022_RICHIESTE!BS8&lt;&gt;"",  IF(   AND(    (IFERROR(SEARCH("Ridotto",Ott2022_RICHIESTE!BS8),Ott2022_RICHIESTE!BS8))=1,    BS$6&lt;&gt;""   ),    _xlfn.CONCAT("Rid: ",HLOOKUP(BS$6,Tipologie!$B$2:$AM$10,4)  ),  Ott2022_RICHIESTE!BS8),HLOOKUP(BS$6,Tipologie!$B$2:$AM$10,4  ) ))</f>
        <v>.</v>
      </c>
      <c r="BT9" s="244" t="str">
        <f>T( IF( Ott2022_RICHIESTE!BT8&lt;&gt;"",  IF(   AND(    (IFERROR(SEARCH("Ridotto",Ott2022_RICHIESTE!BT8),Ott2022_RICHIESTE!BT8))=1,    BT$6&lt;&gt;""   ),    _xlfn.CONCAT("Rid: ",HLOOKUP(BT$6,Tipologie!$B$2:$AM$10,4)  ),  Ott2022_RICHIESTE!BT8),HLOOKUP(BT$6,Tipologie!$B$2:$AM$10,4  ) ))</f>
        <v>.</v>
      </c>
      <c r="BU9" s="237" t="str">
        <f>T( IF( Ott2022_RICHIESTE!BU8&lt;&gt;"",  IF(   AND(    (IFERROR(SEARCH("Ridotto",Ott2022_RICHIESTE!BU8),Ott2022_RICHIESTE!BU8))=1,    BU$6&lt;&gt;""   ),    _xlfn.CONCAT("Rid: ",HLOOKUP(BU$6,Tipologie!$B$2:$AM$10,4)  ),  Ott2022_RICHIESTE!BU8),HLOOKUP(BU$6,Tipologie!$B$2:$AM$10,4  ) ))</f>
        <v>.</v>
      </c>
      <c r="BV9" s="244" t="str">
        <f>T( IF( Ott2022_RICHIESTE!BV8&lt;&gt;"",  IF(   AND(    (IFERROR(SEARCH("Ridotto",Ott2022_RICHIESTE!BV8),Ott2022_RICHIESTE!BV8))=1,    BV$6&lt;&gt;""   ),    _xlfn.CONCAT("Rid: ",HLOOKUP(BV$6,Tipologie!$B$2:$AM$10,4)  ),  Ott2022_RICHIESTE!BV8),HLOOKUP(BV$6,Tipologie!$B$2:$AM$10,4  ) ))</f>
        <v>.</v>
      </c>
      <c r="BW9" s="237" t="str">
        <f>T( IF( Ott2022_RICHIESTE!BW8&lt;&gt;"",  IF(   AND(    (IFERROR(SEARCH("Ridotto",Ott2022_RICHIESTE!BW8),Ott2022_RICHIESTE!BW8))=1,    BW$6&lt;&gt;""   ),    _xlfn.CONCAT("Rid: ",HLOOKUP(BW$6,Tipologie!$B$2:$AM$10,4)  ),  Ott2022_RICHIESTE!BW8),HLOOKUP(BW$6,Tipologie!$B$2:$AM$10,4  ) ))</f>
        <v>.</v>
      </c>
      <c r="BX9" s="223"/>
      <c r="CA9" s="158">
        <f>SUM(COUNTIFS(D9:BW9,{"Ex-accordo";"Ferie";"Ridotto Ex-Acc";"Ridotto Ferie";"Ridotto Maternità";"Malattia";"Esame";"Altro"}))</f>
        <v>1</v>
      </c>
      <c r="CB9" s="158">
        <f t="shared" si="6"/>
        <v>29</v>
      </c>
      <c r="CC9" s="91"/>
      <c r="CF9" s="244" t="str">
        <f>T( IF( Ott2022_RICHIESTE!CQ8&lt;&gt;"",  IF(   AND(    (IFERROR(SEARCH("Ridotto",Ott2022_RICHIESTE!CQ8),Ott2022_RICHIESTE!CQ8))=1,    CF$6&lt;&gt;""   ),    _xlfn.CONCAT("Rid: ",HLOOKUP(CF$6,Tipologie!$B$2:$AM$10,4)  ),  Ott2022_RICHIESTE!CQ8),HLOOKUP(CF$6,Tipologie!$B$2:$AM$10,4  ) ))</f>
        <v>.</v>
      </c>
      <c r="CG9" s="237" t="str">
        <f>T( IF( Ott2022_RICHIESTE!CR8&lt;&gt;"",  IF(   AND(    (IFERROR(SEARCH("Ridotto",Ott2022_RICHIESTE!CR8),Ott2022_RICHIESTE!CR8))=1,    CG$6&lt;&gt;""   ),    _xlfn.CONCAT("Rid: ",HLOOKUP(CG$6,Tipologie!$B$2:$AM$10,4)  ),  Ott2022_RICHIESTE!CR8),HLOOKUP(CG$6,Tipologie!$B$2:$AM$10,4  ) ))</f>
        <v>.</v>
      </c>
      <c r="CH9" s="244" t="str">
        <f>T( IF( Ott2022_RICHIESTE!CS8&lt;&gt;"",  IF(   AND(    (IFERROR(SEARCH("Ridotto",Ott2022_RICHIESTE!CS8),Ott2022_RICHIESTE!CS8))=1,    CH$6&lt;&gt;""   ),    _xlfn.CONCAT("Rid: ",HLOOKUP(CH$6,Tipologie!$B$2:$AM$10,4)  ),  Ott2022_RICHIESTE!CS8),HLOOKUP(CH$6,Tipologie!$B$2:$AM$10,4  ) ))</f>
        <v>.</v>
      </c>
      <c r="CI9" s="237" t="str">
        <f>T( IF( Ott2022_RICHIESTE!CT8&lt;&gt;"",  IF(   AND(    (IFERROR(SEARCH("Ridotto",Ott2022_RICHIESTE!CT8),Ott2022_RICHIESTE!CT8))=1,    CI$6&lt;&gt;""   ),    _xlfn.CONCAT("Rid: ",HLOOKUP(CI$6,Tipologie!$B$2:$AM$10,4)  ),  Ott2022_RICHIESTE!CT8),HLOOKUP(CI$6,Tipologie!$B$2:$AM$10,4  ) ))</f>
        <v>.</v>
      </c>
      <c r="CJ9" s="146" t="str">
        <f>T( IF( Ott2022_RICHIESTE!CU8&lt;&gt;"",  IF(   AND(    (IFERROR(SEARCH("Ridotto",Ott2022_RICHIESTE!CU8),Ott2022_RICHIESTE!CU8))=1,    CJ$6&lt;&gt;""   ),    _xlfn.CONCAT("Rid: ",HLOOKUP(CJ$6,Tipologie!$B$2:$AM$10,4)  ),  Ott2022_RICHIESTE!CU8),HLOOKUP(CJ$6,Tipologie!$B$2:$AM$10,4  ) ))</f>
        <v>.</v>
      </c>
      <c r="CK9" s="146" t="str">
        <f>T( IF( Ott2022_RICHIESTE!CV8&lt;&gt;"",  IF(   AND(    (IFERROR(SEARCH("Ridotto",Ott2022_RICHIESTE!CV8),Ott2022_RICHIESTE!CV8))=1,    CK$6&lt;&gt;""   ),    _xlfn.CONCAT("Rid: ",HLOOKUP(CK$6,Tipologie!$B$2:$AM$10,4)  ),  Ott2022_RICHIESTE!CV8),HLOOKUP(CK$6,Tipologie!$B$2:$AM$10,4  ) ))</f>
        <v>.</v>
      </c>
      <c r="CL9" s="146" t="str">
        <f>T( IF( Ott2022_RICHIESTE!CW8&lt;&gt;"",  IF(   AND(    (IFERROR(SEARCH("Ridotto",Ott2022_RICHIESTE!CW8),Ott2022_RICHIESTE!CW8))=1,    CL$6&lt;&gt;""   ),    _xlfn.CONCAT("Rid: ",HLOOKUP(CL$6,Tipologie!$B$2:$AM$10,4)  ),  Ott2022_RICHIESTE!CW8),HLOOKUP(CL$6,Tipologie!$B$2:$AM$10,4  ) ))</f>
        <v>.</v>
      </c>
      <c r="CM9" s="146" t="str">
        <f>T( IF( Ott2022_RICHIESTE!CX8&lt;&gt;"",  IF(   AND(    (IFERROR(SEARCH("Ridotto",Ott2022_RICHIESTE!CX8),Ott2022_RICHIESTE!CX8))=1,    CM$6&lt;&gt;""   ),    _xlfn.CONCAT("Rid: ",HLOOKUP(CM$6,Tipologie!$B$2:$AM$10,4)  ),  Ott2022_RICHIESTE!CX8),HLOOKUP(CM$6,Tipologie!$B$2:$AM$10,4  ) ))</f>
        <v>.</v>
      </c>
      <c r="CO9" s="45" t="str">
        <f t="shared" si="4"/>
        <v>mar</v>
      </c>
      <c r="CP9" s="45">
        <f t="shared" si="5"/>
        <v>44838</v>
      </c>
      <c r="CQ9" s="244" t="str">
        <f>T(IF(  Ott2022_RICHIESTE!DB8&lt;&gt;"",  Ott2022_RICHIESTE!DB8,  HLOOKUP(CQ$6,Tipologie!$B$2:$AM$10,4) ))</f>
        <v>.</v>
      </c>
      <c r="CR9" s="237" t="str">
        <f>T(IF(  Ott2022_RICHIESTE!DC8&lt;&gt;"",  Ott2022_RICHIESTE!DC8,  HLOOKUP(CR$6,Tipologie!$B$2:$AM$10,4) ))</f>
        <v>.</v>
      </c>
      <c r="CS9" s="244" t="str">
        <f>T(IF(  Ott2022_RICHIESTE!DD8&lt;&gt;"",  Ott2022_RICHIESTE!DD8,  HLOOKUP(CS$6,Tipologie!$B$2:$AM$10,4) ))</f>
        <v>.</v>
      </c>
      <c r="CT9" s="237" t="str">
        <f>T(IF(  Ott2022_RICHIESTE!DE8&lt;&gt;"",  Ott2022_RICHIESTE!DE8,  HLOOKUP(CT$6,Tipologie!$B$2:$AM$10,4) ))</f>
        <v>.</v>
      </c>
      <c r="CU9" s="244" t="str">
        <f>T(IF(  Ott2022_RICHIESTE!DF8&lt;&gt;"",  Ott2022_RICHIESTE!DF8,  HLOOKUP(CU$6,Tipologie!$B$2:$AM$10,4) ))</f>
        <v>.</v>
      </c>
      <c r="CV9" s="237" t="str">
        <f>T(IF(  Ott2022_RICHIESTE!DG8&lt;&gt;"",  Ott2022_RICHIESTE!DG8,  HLOOKUP(CV$6,Tipologie!$B$2:$AM$10,4) ))</f>
        <v>.</v>
      </c>
      <c r="CW9" s="244" t="str">
        <f>T(IF(  Ott2022_RICHIESTE!DH8&lt;&gt;"",  Ott2022_RICHIESTE!DH8,  HLOOKUP(CW$6,Tipologie!$B$2:$AM$10,4) ))</f>
        <v>.</v>
      </c>
      <c r="CX9" s="237" t="str">
        <f>T(IF(  Ott2022_RICHIESTE!DI8&lt;&gt;"",  Ott2022_RICHIESTE!DI8,  HLOOKUP(CX$6,Tipologie!$B$2:$AM$10,4) ))</f>
        <v>.</v>
      </c>
      <c r="CY9" s="244" t="str">
        <f>T(IF(  Ott2022_RICHIESTE!DJ8&lt;&gt;"",  Ott2022_RICHIESTE!DJ8,  HLOOKUP(CY$6,Tipologie!$B$2:$AM$10,4) ))</f>
        <v>.</v>
      </c>
      <c r="CZ9" s="237" t="str">
        <f>T(IF(  Ott2022_RICHIESTE!DK8&lt;&gt;"",  Ott2022_RICHIESTE!DK8,  HLOOKUP(CZ$6,Tipologie!$B$2:$AM$10,4) ))</f>
        <v>.</v>
      </c>
      <c r="DA9" s="244" t="str">
        <f>T(IF(  Ott2022_RICHIESTE!DL8&lt;&gt;"",  Ott2022_RICHIESTE!DL8,  HLOOKUP(DA$6,Tipologie!$B$2:$AM$10,4) ))</f>
        <v>.</v>
      </c>
      <c r="DB9" s="237" t="str">
        <f>T(IF(  Ott2022_RICHIESTE!DM8&lt;&gt;"",  Ott2022_RICHIESTE!DM8,  HLOOKUP(DB$6,Tipologie!$B$2:$AM$10,4) ))</f>
        <v>.</v>
      </c>
      <c r="DC9" s="244" t="str">
        <f>T(IF(  Ott2022_RICHIESTE!DN8&lt;&gt;"",  Ott2022_RICHIESTE!DN8,  HLOOKUP(DC$6,Tipologie!$B$2:$AM$10,4) ))</f>
        <v>.</v>
      </c>
      <c r="DD9" s="237" t="str">
        <f>T(IF(  Ott2022_RICHIESTE!DO8&lt;&gt;"",  Ott2022_RICHIESTE!DO8,  HLOOKUP(DD$6,Tipologie!$B$2:$AM$10,4) ))</f>
        <v>.</v>
      </c>
      <c r="DE9" s="146" t="str">
        <f>T(IF(  Ott2022_RICHIESTE!DE8&lt;&gt;"",  Ott2022_RICHIESTE!DE8,  HLOOKUP(DE$6,Tipologie!$B$2:$AM$10,4) ))</f>
        <v>.</v>
      </c>
      <c r="DF9" s="146" t="str">
        <f>T(IF(  Ott2022_RICHIESTE!DG8&lt;&gt;"",  Ott2022_RICHIESTE!DG8,  HLOOKUP(DF$6,Tipologie!$B$2:$AM$10,4) ))</f>
        <v>.</v>
      </c>
      <c r="DG9" s="146" t="str">
        <f>T(IF(  Ott2022_RICHIESTE!DI10&lt;&gt;"",  Ott2022_RICHIESTE!DI10,  HLOOKUP(DG$6,Tipologie!$B$2:$AM$10,4) ))</f>
        <v>.</v>
      </c>
    </row>
    <row r="10" spans="1:120" ht="11.25" customHeight="1" x14ac:dyDescent="0.25">
      <c r="A10" s="45" t="str">
        <f>IF(Ott2022_RICHIESTE!A9&lt;&gt;"",Ott2022_RICHIESTE!A9,"")</f>
        <v>mer</v>
      </c>
      <c r="B10" s="46">
        <f>IF(Ott2022_RICHIESTE!B9&lt;&gt;"",Ott2022_RICHIESTE!B9,"")</f>
        <v>44839</v>
      </c>
      <c r="C10" s="244" t="str">
        <f>T( IF( Ott2022_RICHIESTE!C9&lt;&gt;"",  IF(   AND(    (IFERROR(SEARCH("Ridotto",Ott2022_RICHIESTE!C9),Ott2022_RICHIESTE!C9))=1,    C$6&lt;&gt;""   ),    _xlfn.CONCAT("Rid: ",HLOOKUP(C$6,Tipologie!$B$2:$AM$10,5)  ),  Ott2022_RICHIESTE!C9),HLOOKUP(C$6,Tipologie!$B$2:$AM$10,5  ) ))</f>
        <v>.</v>
      </c>
      <c r="D10" s="237" t="str">
        <f>T( IF( Ott2022_RICHIESTE!D9&lt;&gt;"",  IF(   AND(    (IFERROR(SEARCH("Ridotto",Ott2022_RICHIESTE!D9),Ott2022_RICHIESTE!D9))=1,    D$6&lt;&gt;""   ),    _xlfn.CONCAT("Rid: ",HLOOKUP(D$6,Tipologie!$B$2:$AM$10,5)  ),  Ott2022_RICHIESTE!D9),HLOOKUP(D$6,Tipologie!$B$2:$AM$10,5  ) ))</f>
        <v>.</v>
      </c>
      <c r="E10" s="244" t="str">
        <f>T( IF( Ott2022_RICHIESTE!E9&lt;&gt;"",  IF(   AND(    (IFERROR(SEARCH("Ridotto",Ott2022_RICHIESTE!E9),Ott2022_RICHIESTE!E9))=1,    E$6&lt;&gt;""   ),    _xlfn.CONCAT("Rid: ",HLOOKUP(E$6,Tipologie!$B$2:$AM$10,5)  ),  Ott2022_RICHIESTE!E9),HLOOKUP(E$6,Tipologie!$B$2:$AM$10,5  ) ))</f>
        <v>.</v>
      </c>
      <c r="F10" s="237" t="str">
        <f>T( IF( Ott2022_RICHIESTE!F9&lt;&gt;"",  IF(   AND(    (IFERROR(SEARCH("Ridotto",Ott2022_RICHIESTE!F9),Ott2022_RICHIESTE!F9))=1,    F$6&lt;&gt;""   ),    _xlfn.CONCAT("Rid: ",HLOOKUP(F$6,Tipologie!$B$2:$AM$10,5)  ),  Ott2022_RICHIESTE!F9),HLOOKUP(F$6,Tipologie!$B$2:$AM$10,5  ) ))</f>
        <v>.</v>
      </c>
      <c r="G10" s="244" t="str">
        <f>T( IF( Ott2022_RICHIESTE!G9&lt;&gt;"",  IF(   AND(    (IFERROR(SEARCH("Ridotto",Ott2022_RICHIESTE!G9),Ott2022_RICHIESTE!G9))=1,    G$6&lt;&gt;""   ),    _xlfn.CONCAT("Rid: ",HLOOKUP(G$6,Tipologie!$B$2:$AM$10,5)  ),  Ott2022_RICHIESTE!G9),HLOOKUP(G$6,Tipologie!$B$2:$AM$10,5  ) ))</f>
        <v>.</v>
      </c>
      <c r="H10" s="237" t="str">
        <f>T( IF( Ott2022_RICHIESTE!H9&lt;&gt;"",  IF(   AND(    (IFERROR(SEARCH("Ridotto",Ott2022_RICHIESTE!H9),Ott2022_RICHIESTE!H9))=1,    H$6&lt;&gt;""   ),    _xlfn.CONCAT("Rid: ",HLOOKUP(H$6,Tipologie!$B$2:$AM$10,5)  ),  Ott2022_RICHIESTE!H9),HLOOKUP(H$6,Tipologie!$B$2:$AM$10,5  ) ))</f>
        <v>.</v>
      </c>
      <c r="I10" s="244" t="str">
        <f>T( IF( Ott2022_RICHIESTE!I9&lt;&gt;"",  IF(   AND(    (IFERROR(SEARCH("Ridotto",Ott2022_RICHIESTE!I9),Ott2022_RICHIESTE!I9))=1,    I$6&lt;&gt;""   ),    _xlfn.CONCAT("Rid: ",HLOOKUP(I$6,Tipologie!$B$2:$AM$10,5)  ),  Ott2022_RICHIESTE!I9),HLOOKUP(I$6,Tipologie!$B$2:$AM$10,5  ) ))</f>
        <v>.</v>
      </c>
      <c r="J10" s="237" t="str">
        <f>T( IF( Ott2022_RICHIESTE!J9&lt;&gt;"",  IF(   AND(    (IFERROR(SEARCH("Ridotto",Ott2022_RICHIESTE!J9),Ott2022_RICHIESTE!J9))=1,    J$6&lt;&gt;""   ),    _xlfn.CONCAT("Rid: ",HLOOKUP(J$6,Tipologie!$B$2:$AM$10,5)  ),  Ott2022_RICHIESTE!J9),HLOOKUP(J$6,Tipologie!$B$2:$AM$10,5  ) ))</f>
        <v>.</v>
      </c>
      <c r="K10" s="244" t="str">
        <f>T( IF( Ott2022_RICHIESTE!K9&lt;&gt;"",  IF(   AND(    (IFERROR(SEARCH("Ridotto",Ott2022_RICHIESTE!K9),Ott2022_RICHIESTE!K9))=1,    K$6&lt;&gt;""   ),    _xlfn.CONCAT("Rid: ",HLOOKUP(K$6,Tipologie!$B$2:$AM$10,5)  ),  Ott2022_RICHIESTE!K9),HLOOKUP(K$6,Tipologie!$B$2:$AM$10,5  ) ))</f>
        <v>.</v>
      </c>
      <c r="L10" s="237" t="str">
        <f>T( IF( Ott2022_RICHIESTE!L9&lt;&gt;"",  IF(   AND(    (IFERROR(SEARCH("Ridotto",Ott2022_RICHIESTE!L9),Ott2022_RICHIESTE!L9))=1,    L$6&lt;&gt;""   ),    _xlfn.CONCAT("Rid: ",HLOOKUP(L$6,Tipologie!$B$2:$AM$10,5)  ),  Ott2022_RICHIESTE!L9),HLOOKUP(L$6,Tipologie!$B$2:$AM$10,5  ) ))</f>
        <v>.</v>
      </c>
      <c r="M10" s="244" t="str">
        <f>T( IF( Ott2022_RICHIESTE!M9&lt;&gt;"",  IF(   AND(    (IFERROR(SEARCH("Ridotto",Ott2022_RICHIESTE!M9),Ott2022_RICHIESTE!M9))=1,    M$6&lt;&gt;""   ),    _xlfn.CONCAT("Rid: ",HLOOKUP(M$6,Tipologie!$B$2:$AM$10,5)  ),  Ott2022_RICHIESTE!M9),HLOOKUP(M$6,Tipologie!$B$2:$AM$10,5  ) ))</f>
        <v>.</v>
      </c>
      <c r="N10" s="237" t="str">
        <f>T( IF( Ott2022_RICHIESTE!N9&lt;&gt;"",  IF(   AND(    (IFERROR(SEARCH("Ridotto",Ott2022_RICHIESTE!N9),Ott2022_RICHIESTE!N9))=1,    N$6&lt;&gt;""   ),    _xlfn.CONCAT("Rid: ",HLOOKUP(N$6,Tipologie!$B$2:$AM$10,5)  ),  Ott2022_RICHIESTE!N9),HLOOKUP(N$6,Tipologie!$B$2:$AM$10,5  ) ))</f>
        <v>.</v>
      </c>
      <c r="O10" s="244" t="str">
        <f>T( IF( Ott2022_RICHIESTE!O9&lt;&gt;"",  IF(   AND(    (IFERROR(SEARCH("Ridotto",Ott2022_RICHIESTE!O9),Ott2022_RICHIESTE!O9))=1,    O$6&lt;&gt;""   ),    _xlfn.CONCAT("Rid: ",HLOOKUP(O$6,Tipologie!$B$2:$AM$10,5)  ),  Ott2022_RICHIESTE!O9),HLOOKUP(O$6,Tipologie!$B$2:$AM$10,5  ) ))</f>
        <v>.</v>
      </c>
      <c r="P10" s="237" t="str">
        <f>T( IF( Ott2022_RICHIESTE!P9&lt;&gt;"",  IF(   AND(    (IFERROR(SEARCH("Ridotto",Ott2022_RICHIESTE!P9),Ott2022_RICHIESTE!P9))=1,    P$6&lt;&gt;""   ),    _xlfn.CONCAT("Rid: ",HLOOKUP(P$6,Tipologie!$B$2:$AM$10,5)  ),  Ott2022_RICHIESTE!P9),HLOOKUP(P$6,Tipologie!$B$2:$AM$10,5  ) ))</f>
        <v>.</v>
      </c>
      <c r="Q10" s="244" t="str">
        <f>T( IF( Ott2022_RICHIESTE!Q9&lt;&gt;"",  IF(   AND(    (IFERROR(SEARCH("Ridotto",Ott2022_RICHIESTE!Q9),Ott2022_RICHIESTE!Q9))=1,    Q$6&lt;&gt;""   ),    _xlfn.CONCAT("Rid: ",HLOOKUP(Q$6,Tipologie!$B$2:$AM$10,5)  ),  Ott2022_RICHIESTE!Q9),HLOOKUP(Q$6,Tipologie!$B$2:$AM$10,5  ) ))</f>
        <v>.</v>
      </c>
      <c r="R10" s="237" t="str">
        <f>T( IF( Ott2022_RICHIESTE!R9&lt;&gt;"",  IF(   AND(    (IFERROR(SEARCH("Ridotto",Ott2022_RICHIESTE!R9),Ott2022_RICHIESTE!R9))=1,    R$6&lt;&gt;""   ),    _xlfn.CONCAT("Rid: ",HLOOKUP(R$6,Tipologie!$B$2:$AM$10,5)  ),  Ott2022_RICHIESTE!R9),HLOOKUP(R$6,Tipologie!$B$2:$AM$10,5  ) ))</f>
        <v>.</v>
      </c>
      <c r="S10" s="244" t="str">
        <f>T( IF( Ott2022_RICHIESTE!S9&lt;&gt;"",  IF(   AND(    (IFERROR(SEARCH("Ridotto",Ott2022_RICHIESTE!S9),Ott2022_RICHIESTE!S9))=1,    S$6&lt;&gt;""   ),    _xlfn.CONCAT("Rid: ",HLOOKUP(S$6,Tipologie!$B$2:$AM$10,5)  ),  Ott2022_RICHIESTE!S9),HLOOKUP(S$6,Tipologie!$B$2:$AM$10,5  ) ))</f>
        <v>.</v>
      </c>
      <c r="T10" s="237" t="str">
        <f>T( IF( Ott2022_RICHIESTE!T9&lt;&gt;"",  IF(   AND(    (IFERROR(SEARCH("Ridotto",Ott2022_RICHIESTE!T9),Ott2022_RICHIESTE!T9))=1,    T$6&lt;&gt;""   ),    _xlfn.CONCAT("Rid: ",HLOOKUP(T$6,Tipologie!$B$2:$AM$10,5)  ),  Ott2022_RICHIESTE!T9),HLOOKUP(T$6,Tipologie!$B$2:$AM$10,5  ) ))</f>
        <v>.</v>
      </c>
      <c r="U10" s="146" t="str">
        <f>T( IF( Ott2022_RICHIESTE!U9&lt;&gt;"",  IF(   AND(    (IFERROR(SEARCH("Ridotto",Ott2022_RICHIESTE!U9),Ott2022_RICHIESTE!U9))=1,    U$6&lt;&gt;""   ),    _xlfn.CONCAT("Rid: ",HLOOKUP(U$6,Tipologie!$B$2:$AM$10,5)  ),  Ott2022_RICHIESTE!U9),HLOOKUP(U$6,Tipologie!$B$2:$AM$10,5  ) ))</f>
        <v>.</v>
      </c>
      <c r="V10" s="146" t="str">
        <f>T( IF( Ott2022_RICHIESTE!V9&lt;&gt;"",  IF(   AND(    (IFERROR(SEARCH("Ridotto",Ott2022_RICHIESTE!V9),Ott2022_RICHIESTE!V9))=1,    V$6&lt;&gt;""   ),    _xlfn.CONCAT("Rid: ",HLOOKUP(V$6,Tipologie!$B$2:$AM$10,5)  ),  Ott2022_RICHIESTE!V9),HLOOKUP(V$6,Tipologie!$B$2:$AM$10,5  ) ))</f>
        <v>.</v>
      </c>
      <c r="W10" s="146" t="str">
        <f>T( IF( Ott2022_RICHIESTE!W9&lt;&gt;"",  IF(   AND(    (IFERROR(SEARCH("Ridotto",Ott2022_RICHIESTE!W9),Ott2022_RICHIESTE!W9))=1,    W$6&lt;&gt;""   ),    _xlfn.CONCAT("Rid: ",HLOOKUP(W$6,Tipologie!$B$2:$AM$10,5)  ),  Ott2022_RICHIESTE!W9),HLOOKUP(W$6,Tipologie!$B$2:$AM$10,5  ) ))</f>
        <v>.</v>
      </c>
      <c r="X10" s="146" t="str">
        <f>T( IF( Ott2022_RICHIESTE!X9&lt;&gt;"",  IF(   AND(    (IFERROR(SEARCH("Ridotto",Ott2022_RICHIESTE!X9),Ott2022_RICHIESTE!X9))=1,    X$6&lt;&gt;""   ),    _xlfn.CONCAT("Rid: ",HLOOKUP(X$6,Tipologie!$B$2:$AM$10,5)  ),  Ott2022_RICHIESTE!X9),HLOOKUP(X$6,Tipologie!$B$2:$AM$10,5  ) ))</f>
        <v>.</v>
      </c>
      <c r="Y10" s="146" t="str">
        <f>T( IF( Ott2022_RICHIESTE!Y9&lt;&gt;"",  IF(   AND(    (IFERROR(SEARCH("Ridotto",Ott2022_RICHIESTE!Y9),Ott2022_RICHIESTE!Y9))=1,    Y$6&lt;&gt;""   ),    _xlfn.CONCAT("Rid: ",HLOOKUP(Y$6,Tipologie!$B$2:$AM$10,5)  ),  Ott2022_RICHIESTE!Y9),HLOOKUP(Y$6,Tipologie!$B$2:$AM$10,5  ) ))</f>
        <v>.</v>
      </c>
      <c r="Z10" s="28" t="str">
        <f>T( IF( Ott2022_RICHIESTE!Z9&lt;&gt;"",  IF(   AND(    (IFERROR(SEARCH("Ridotto",Ott2022_RICHIESTE!Z9),Ott2022_RICHIESTE!Z9))=1,    Z$6&lt;&gt;""   ),    _xlfn.CONCAT("Rid: ",HLOOKUP(Z$6,Tipologie!$B$2:$AM$10,5)  ),  Ott2022_RICHIESTE!Z9),HLOOKUP(Z$6,Tipologie!$B$2:$AM$10,5  ) ))</f>
        <v>.</v>
      </c>
      <c r="AA10" s="28" t="str">
        <f>T( IF( Ott2022_RICHIESTE!AA9&lt;&gt;"",  IF(   AND(    (IFERROR(SEARCH("Ridotto",Ott2022_RICHIESTE!AA9),Ott2022_RICHIESTE!AA9))=1,    AA$6&lt;&gt;""   ),    _xlfn.CONCAT("Rid: ",HLOOKUP(AA$6,Tipologie!$B$2:$AM$10,5)  ),  Ott2022_RICHIESTE!AA9),HLOOKUP(AA$6,Tipologie!$B$2:$AM$10,5  ) ))</f>
        <v>.</v>
      </c>
      <c r="AB10" s="28" t="str">
        <f>T( IF( Ott2022_RICHIESTE!AB9&lt;&gt;"",  IF(   AND(    (IFERROR(SEARCH("Ridotto",Ott2022_RICHIESTE!AB9),Ott2022_RICHIESTE!AB9))=1,    AB$6&lt;&gt;""   ),    _xlfn.CONCAT("Rid: ",HLOOKUP(AB$6,Tipologie!$B$2:$AM$10,5)  ),  Ott2022_RICHIESTE!AB9),HLOOKUP(AB$6,Tipologie!$B$2:$AM$10,5  ) ))</f>
        <v>.</v>
      </c>
      <c r="AC10" s="151"/>
      <c r="AD10" s="45" t="str">
        <f t="shared" si="3"/>
        <v>mer</v>
      </c>
      <c r="AE10" s="46">
        <f t="shared" si="2"/>
        <v>44839</v>
      </c>
      <c r="AF10" s="244" t="str">
        <f>T( IF( Ott2022_RICHIESTE!AF9&lt;&gt;"",  IF(   AND(    (IFERROR(SEARCH("Ridotto",Ott2022_RICHIESTE!AF9),Ott2022_RICHIESTE!AF9))=1,    AF$6&lt;&gt;""   ),    _xlfn.CONCAT("Rid: ",HLOOKUP(AF$6,Tipologie!$B$2:$AM$10,5)  ),  Ott2022_RICHIESTE!AF9),HLOOKUP(AF$6,Tipologie!$B$2:$AM$10,5  ) ))</f>
        <v>.</v>
      </c>
      <c r="AG10" s="237" t="str">
        <f>T( IF( Ott2022_RICHIESTE!AG9&lt;&gt;"",  IF(   AND(    (IFERROR(SEARCH("Ridotto",Ott2022_RICHIESTE!AG9),Ott2022_RICHIESTE!AG9))=1,    AG$6&lt;&gt;""   ),    _xlfn.CONCAT("Rid: ",HLOOKUP(AG$6,Tipologie!$B$2:$AM$10,5)  ),  Ott2022_RICHIESTE!AG9),HLOOKUP(AG$6,Tipologie!$B$2:$AM$10,5  ) ))</f>
        <v>.</v>
      </c>
      <c r="AH10" s="244" t="str">
        <f>T( IF( Ott2022_RICHIESTE!AH9&lt;&gt;"",  IF(   AND(    (IFERROR(SEARCH("Ridotto",Ott2022_RICHIESTE!AH9),Ott2022_RICHIESTE!AH9))=1,    AH$6&lt;&gt;""   ),    _xlfn.CONCAT("Rid: ",HLOOKUP(AH$6,Tipologie!$B$2:$AM$10,5)  ),  Ott2022_RICHIESTE!AH9),HLOOKUP(AH$6,Tipologie!$B$2:$AM$10,5  ) ))</f>
        <v>.</v>
      </c>
      <c r="AI10" s="237" t="str">
        <f>T( IF( Ott2022_RICHIESTE!AI9&lt;&gt;"",  IF(   AND(    (IFERROR(SEARCH("Ridotto",Ott2022_RICHIESTE!AI9),Ott2022_RICHIESTE!AI9))=1,    AI$6&lt;&gt;""   ),    _xlfn.CONCAT("Rid: ",HLOOKUP(AI$6,Tipologie!$B$2:$AM$10,5)  ),  Ott2022_RICHIESTE!AI9),HLOOKUP(AI$6,Tipologie!$B$2:$AM$10,5  ) ))</f>
        <v>.</v>
      </c>
      <c r="AJ10" s="244" t="str">
        <f>T( IF( Ott2022_RICHIESTE!AJ9&lt;&gt;"",  IF(   AND(    (IFERROR(SEARCH("Ridotto",Ott2022_RICHIESTE!AJ9),Ott2022_RICHIESTE!AJ9))=1,    AJ$6&lt;&gt;""   ),    _xlfn.CONCAT("Rid: ",HLOOKUP(AJ$6,Tipologie!$B$2:$AM$10,5)  ),  Ott2022_RICHIESTE!AJ9),HLOOKUP(AJ$6,Tipologie!$B$2:$AM$10,5  ) ))</f>
        <v>.</v>
      </c>
      <c r="AK10" s="237" t="str">
        <f>T( IF( Ott2022_RICHIESTE!AK9&lt;&gt;"",  IF(   AND(    (IFERROR(SEARCH("Ridotto",Ott2022_RICHIESTE!AK9),Ott2022_RICHIESTE!AK9))=1,    AK$6&lt;&gt;""   ),    _xlfn.CONCAT("Rid: ",HLOOKUP(AK$6,Tipologie!$B$2:$AM$10,5)  ),  Ott2022_RICHIESTE!AK9),HLOOKUP(AK$6,Tipologie!$B$2:$AM$10,5  ) ))</f>
        <v>.</v>
      </c>
      <c r="AL10" s="244" t="str">
        <f>T( IF( Ott2022_RICHIESTE!AL9&lt;&gt;"",  IF(   AND(    (IFERROR(SEARCH("Ridotto",Ott2022_RICHIESTE!AL9),Ott2022_RICHIESTE!AL9))=1,    AL$6&lt;&gt;""   ),    _xlfn.CONCAT("Rid: ",HLOOKUP(AL$6,Tipologie!$B$2:$AM$10,5)  ),  Ott2022_RICHIESTE!AL9),HLOOKUP(AL$6,Tipologie!$B$2:$AM$10,5  ) ))</f>
        <v>.</v>
      </c>
      <c r="AM10" s="237" t="str">
        <f>T( IF( Ott2022_RICHIESTE!AM9&lt;&gt;"",  IF(   AND(    (IFERROR(SEARCH("Ridotto",Ott2022_RICHIESTE!AM9),Ott2022_RICHIESTE!AM9))=1,    AM$6&lt;&gt;""   ),    _xlfn.CONCAT("Rid: ",HLOOKUP(AM$6,Tipologie!$B$2:$AM$10,5)  ),  Ott2022_RICHIESTE!AM9),HLOOKUP(AM$6,Tipologie!$B$2:$AM$10,5  ) ))</f>
        <v>.</v>
      </c>
      <c r="AN10" s="244" t="str">
        <f>T( IF( Ott2022_RICHIESTE!AN9&lt;&gt;"",  IF(   AND(    (IFERROR(SEARCH("Ridotto",Ott2022_RICHIESTE!AN9),Ott2022_RICHIESTE!AN9))=1,    AN$6&lt;&gt;""   ),    _xlfn.CONCAT("Rid: ",HLOOKUP(AN$6,Tipologie!$B$2:$AM$10,5)  ),  Ott2022_RICHIESTE!AN9),HLOOKUP(AN$6,Tipologie!$B$2:$AM$10,5  ) ))</f>
        <v>.</v>
      </c>
      <c r="AO10" s="237" t="str">
        <f>T( IF( Ott2022_RICHIESTE!AO9&lt;&gt;"",  IF(   AND(    (IFERROR(SEARCH("Ridotto",Ott2022_RICHIESTE!AO9),Ott2022_RICHIESTE!AO9))=1,    AO$6&lt;&gt;""   ),    _xlfn.CONCAT("Rid: ",HLOOKUP(AO$6,Tipologie!$B$2:$AM$10,5)  ),  Ott2022_RICHIESTE!AO9),HLOOKUP(AO$6,Tipologie!$B$2:$AM$10,5  ) ))</f>
        <v>.</v>
      </c>
      <c r="AP10" s="244" t="str">
        <f>T( IF( Ott2022_RICHIESTE!AP9&lt;&gt;"",  IF(   AND(    (IFERROR(SEARCH("Ridotto",Ott2022_RICHIESTE!AP9),Ott2022_RICHIESTE!AP9))=1,    AP$6&lt;&gt;""   ),    _xlfn.CONCAT("Rid: ",HLOOKUP(AP$6,Tipologie!$B$2:$AM$10,5)  ),  Ott2022_RICHIESTE!AP9),HLOOKUP(AP$6,Tipologie!$B$2:$AM$10,5  ) ))</f>
        <v>.</v>
      </c>
      <c r="AQ10" s="237" t="str">
        <f>T( IF( Ott2022_RICHIESTE!AQ9&lt;&gt;"",  IF(   AND(    (IFERROR(SEARCH("Ridotto",Ott2022_RICHIESTE!AQ9),Ott2022_RICHIESTE!AQ9))=1,    AQ$6&lt;&gt;""   ),    _xlfn.CONCAT("Rid: ",HLOOKUP(AQ$6,Tipologie!$B$2:$AM$10,5)  ),  Ott2022_RICHIESTE!AQ9),HLOOKUP(AQ$6,Tipologie!$B$2:$AM$10,5  ) ))</f>
        <v>.</v>
      </c>
      <c r="AR10" s="244" t="str">
        <f>T( IF( Ott2022_RICHIESTE!AR9&lt;&gt;"",  IF(   AND(    (IFERROR(SEARCH("Ridotto",Ott2022_RICHIESTE!AR9),Ott2022_RICHIESTE!AR9))=1,    AR$6&lt;&gt;""   ),    _xlfn.CONCAT("Rid: ",HLOOKUP(AR$6,Tipologie!$B$2:$AM$10,5)  ),  Ott2022_RICHIESTE!AR9),HLOOKUP(AR$6,Tipologie!$B$2:$AM$10,5  ) ))</f>
        <v>.</v>
      </c>
      <c r="AS10" s="237" t="str">
        <f>T( IF( Ott2022_RICHIESTE!AS9&lt;&gt;"",  IF(   AND(    (IFERROR(SEARCH("Ridotto",Ott2022_RICHIESTE!AS9),Ott2022_RICHIESTE!AS9))=1,    AS$6&lt;&gt;""   ),    _xlfn.CONCAT("Rid: ",HLOOKUP(AS$6,Tipologie!$B$2:$AM$10,5)  ),  Ott2022_RICHIESTE!AS9),HLOOKUP(AS$6,Tipologie!$B$2:$AM$10,5  ) ))</f>
        <v>.</v>
      </c>
      <c r="AT10" s="244" t="str">
        <f>T( IF( Ott2022_RICHIESTE!AT9&lt;&gt;"",  IF(   AND(    (IFERROR(SEARCH("Ridotto",Ott2022_RICHIESTE!AT9),Ott2022_RICHIESTE!AT9))=1,    AT$6&lt;&gt;""   ),    _xlfn.CONCAT("Rid: ",HLOOKUP(AT$6,Tipologie!$B$2:$AM$10,5)  ),  Ott2022_RICHIESTE!AT9),HLOOKUP(AT$6,Tipologie!$B$2:$AM$10,5  ) ))</f>
        <v>.</v>
      </c>
      <c r="AU10" s="237" t="str">
        <f>T( IF( Ott2022_RICHIESTE!AU9&lt;&gt;"",  IF(   AND(    (IFERROR(SEARCH("Ridotto",Ott2022_RICHIESTE!AU9),Ott2022_RICHIESTE!AU9))=1,    AU$6&lt;&gt;""   ),    _xlfn.CONCAT("Rid: ",HLOOKUP(AU$6,Tipologie!$B$2:$AM$10,5)  ),  Ott2022_RICHIESTE!AU9),HLOOKUP(AU$6,Tipologie!$B$2:$AM$10,5  ) ))</f>
        <v>.</v>
      </c>
      <c r="AV10" s="244" t="str">
        <f>T( IF( Ott2022_RICHIESTE!AV9&lt;&gt;"",  IF(   AND(    (IFERROR(SEARCH("Ridotto",Ott2022_RICHIESTE!AV9),Ott2022_RICHIESTE!AV9))=1,    AV$6&lt;&gt;""   ),    _xlfn.CONCAT("Rid: ",HLOOKUP(AV$6,Tipologie!$B$2:$AM$10,5)  ),  Ott2022_RICHIESTE!AV9),HLOOKUP(AV$6,Tipologie!$B$2:$AM$10,5  ) ))</f>
        <v>.</v>
      </c>
      <c r="AW10" s="237" t="str">
        <f>T( IF( Ott2022_RICHIESTE!AW9&lt;&gt;"",  IF(   AND(    (IFERROR(SEARCH("Ridotto",Ott2022_RICHIESTE!AW9),Ott2022_RICHIESTE!AW9))=1,    AW$6&lt;&gt;""   ),    _xlfn.CONCAT("Rid: ",HLOOKUP(AW$6,Tipologie!$B$2:$AM$10,5)  ),  Ott2022_RICHIESTE!AW9),HLOOKUP(AW$6,Tipologie!$B$2:$AM$10,5  ) ))</f>
        <v>.</v>
      </c>
      <c r="AX10" s="244" t="str">
        <f>T( IF( Ott2022_RICHIESTE!AX9&lt;&gt;"",  IF(   AND(    (IFERROR(SEARCH("Ridotto",Ott2022_RICHIESTE!AX9),Ott2022_RICHIESTE!AX9))=1,    AX$6&lt;&gt;""   ),    _xlfn.CONCAT("Rid: ",HLOOKUP(AX$6,Tipologie!$B$2:$AM$10,5)  ),  Ott2022_RICHIESTE!AX9),HLOOKUP(AX$6,Tipologie!$B$2:$AM$10,5  ) ))</f>
        <v>.</v>
      </c>
      <c r="AY10" s="237" t="str">
        <f>T( IF( Ott2022_RICHIESTE!AY9&lt;&gt;"",  IF(   AND(    (IFERROR(SEARCH("Ridotto",Ott2022_RICHIESTE!AY9),Ott2022_RICHIESTE!AY9))=1,    AY$6&lt;&gt;""   ),    _xlfn.CONCAT("Rid: ",HLOOKUP(AY$6,Tipologie!$B$2:$AM$10,5)  ),  Ott2022_RICHIESTE!AY9),HLOOKUP(AY$6,Tipologie!$B$2:$AM$10,5  ) ))</f>
        <v>.</v>
      </c>
      <c r="AZ10" s="244" t="str">
        <f>T( IF( Ott2022_RICHIESTE!AZ9&lt;&gt;"",  IF(   AND(    (IFERROR(SEARCH("Ridotto",Ott2022_RICHIESTE!AZ9),Ott2022_RICHIESTE!AZ9))=1,    AZ$6&lt;&gt;""   ),    _xlfn.CONCAT("Rid: ",HLOOKUP(AZ$6,Tipologie!$B$2:$AM$10,5)  ),  Ott2022_RICHIESTE!AZ9),HLOOKUP(AZ$6,Tipologie!$B$2:$AM$10,5  ) ))</f>
        <v>.</v>
      </c>
      <c r="BA10" s="237" t="str">
        <f>T( IF( Ott2022_RICHIESTE!BA9&lt;&gt;"",  IF(   AND(    (IFERROR(SEARCH("Ridotto",Ott2022_RICHIESTE!BA9),Ott2022_RICHIESTE!BA9))=1,    BA$6&lt;&gt;""   ),    _xlfn.CONCAT("Rid: ",HLOOKUP(BA$6,Tipologie!$B$2:$AM$10,5)  ),  Ott2022_RICHIESTE!BA9),HLOOKUP(BA$6,Tipologie!$B$2:$AM$10,5  ) ))</f>
        <v>.</v>
      </c>
      <c r="BB10" s="244" t="str">
        <f>T( IF( Ott2022_RICHIESTE!BB9&lt;&gt;"",  IF(   AND(    (IFERROR(SEARCH("Ridotto",Ott2022_RICHIESTE!BB9),Ott2022_RICHIESTE!BB9))=1,    BB$6&lt;&gt;""   ),    _xlfn.CONCAT("Rid: ",HLOOKUP(BB$6,Tipologie!$B$2:$AM$10,5)  ),  Ott2022_RICHIESTE!BB9),HLOOKUP(BB$6,Tipologie!$B$2:$AM$10,5  ) ))</f>
        <v>.</v>
      </c>
      <c r="BC10" s="237" t="str">
        <f>T( IF( Ott2022_RICHIESTE!BC9&lt;&gt;"",  IF(   AND(    (IFERROR(SEARCH("Ridotto",Ott2022_RICHIESTE!BC9),Ott2022_RICHIESTE!BC9))=1,    BC$6&lt;&gt;""   ),    _xlfn.CONCAT("Rid: ",HLOOKUP(BC$6,Tipologie!$B$2:$AM$10,5)  ),  Ott2022_RICHIESTE!BC9),HLOOKUP(BC$6,Tipologie!$B$2:$AM$10,5  ) ))</f>
        <v>.</v>
      </c>
      <c r="BD10" s="244" t="str">
        <f>T( IF( Ott2022_RICHIESTE!BD9&lt;&gt;"",  IF(   AND(    (IFERROR(SEARCH("Ridotto",Ott2022_RICHIESTE!BD9),Ott2022_RICHIESTE!BD9))=1,    BD$6&lt;&gt;""   ),    _xlfn.CONCAT("Rid: ",HLOOKUP(BD$6,Tipologie!$B$2:$AM$10,5)  ),  Ott2022_RICHIESTE!BD9),HLOOKUP(BD$6,Tipologie!$B$2:$AM$10,5  ) ))</f>
        <v>.</v>
      </c>
      <c r="BE10" s="237" t="str">
        <f>T( IF( Ott2022_RICHIESTE!BE9&lt;&gt;"",  IF(   AND(    (IFERROR(SEARCH("Ridotto",Ott2022_RICHIESTE!BE9),Ott2022_RICHIESTE!BE9))=1,    BE$6&lt;&gt;""   ),    _xlfn.CONCAT("Rid: ",HLOOKUP(BE$6,Tipologie!$B$2:$AM$10,5)  ),  Ott2022_RICHIESTE!BE9),HLOOKUP(BE$6,Tipologie!$B$2:$AM$10,5  ) ))</f>
        <v>.</v>
      </c>
      <c r="BF10" s="244" t="str">
        <f>T( IF( Ott2022_RICHIESTE!BF9&lt;&gt;"",  IF(   AND(    (IFERROR(SEARCH("Ridotto",Ott2022_RICHIESTE!BF9),Ott2022_RICHIESTE!BF9))=1,    BF$6&lt;&gt;""   ),    _xlfn.CONCAT("Rid: ",HLOOKUP(BF$6,Tipologie!$B$2:$AM$10,5)  ),  Ott2022_RICHIESTE!BF9),HLOOKUP(BF$6,Tipologie!$B$2:$AM$10,5  ) ))</f>
        <v>.</v>
      </c>
      <c r="BG10" s="237" t="str">
        <f>T( IF( Ott2022_RICHIESTE!BG9&lt;&gt;"",  IF(   AND(    (IFERROR(SEARCH("Ridotto",Ott2022_RICHIESTE!BG9),Ott2022_RICHIESTE!BG9))=1,    BG$6&lt;&gt;""   ),    _xlfn.CONCAT("Rid: ",HLOOKUP(BG$6,Tipologie!$B$2:$AM$10,5)  ),  Ott2022_RICHIESTE!BG9),HLOOKUP(BG$6,Tipologie!$B$2:$AM$10,5  ) ))</f>
        <v>.</v>
      </c>
      <c r="BH10" s="244" t="str">
        <f>T( IF( Ott2022_RICHIESTE!BH9&lt;&gt;"",  IF(   AND(    (IFERROR(SEARCH("Ridotto",Ott2022_RICHIESTE!BH9),Ott2022_RICHIESTE!BH9))=1,    BH$6&lt;&gt;""   ),    _xlfn.CONCAT("Rid: ",HLOOKUP(BH$6,Tipologie!$B$2:$AM$10,5)  ),  Ott2022_RICHIESTE!BH9),HLOOKUP(BH$6,Tipologie!$B$2:$AM$10,5  ) ))</f>
        <v>.</v>
      </c>
      <c r="BI10" s="237" t="str">
        <f>T( IF( Ott2022_RICHIESTE!BI9&lt;&gt;"",  IF(   AND(    (IFERROR(SEARCH("Ridotto",Ott2022_RICHIESTE!BI9),Ott2022_RICHIESTE!BI9))=1,    BI$6&lt;&gt;""   ),    _xlfn.CONCAT("Rid: ",HLOOKUP(BI$6,Tipologie!$B$2:$AM$10,5)  ),  Ott2022_RICHIESTE!BI9),HLOOKUP(BI$6,Tipologie!$B$2:$AM$10,5  ) ))</f>
        <v>.</v>
      </c>
      <c r="BJ10" s="244" t="str">
        <f>T( IF( Ott2022_RICHIESTE!BJ9&lt;&gt;"",  IF(   AND(    (IFERROR(SEARCH("Ridotto",Ott2022_RICHIESTE!BJ9),Ott2022_RICHIESTE!BJ9))=1,    BJ$6&lt;&gt;""   ),    _xlfn.CONCAT("Rid: ",HLOOKUP(BJ$6,Tipologie!$B$2:$AM$10,5)  ),  Ott2022_RICHIESTE!BJ9),HLOOKUP(BJ$6,Tipologie!$B$2:$AM$10,5  ) ))</f>
        <v>.</v>
      </c>
      <c r="BK10" s="237" t="str">
        <f>T( IF( Ott2022_RICHIESTE!BK9&lt;&gt;"",  IF(   AND(    (IFERROR(SEARCH("Ridotto",Ott2022_RICHIESTE!BK9),Ott2022_RICHIESTE!BK9))=1,    BK$6&lt;&gt;""   ),    _xlfn.CONCAT("Rid: ",HLOOKUP(BK$6,Tipologie!$B$2:$AM$10,5)  ),  Ott2022_RICHIESTE!BK9),HLOOKUP(BK$6,Tipologie!$B$2:$AM$10,5  ) ))</f>
        <v>.</v>
      </c>
      <c r="BL10" s="244" t="str">
        <f>T( IF( Ott2022_RICHIESTE!BL9&lt;&gt;"",  IF(   AND(    (IFERROR(SEARCH("Ridotto",Ott2022_RICHIESTE!BL9),Ott2022_RICHIESTE!BL9))=1,    BL$6&lt;&gt;""   ),    _xlfn.CONCAT("Rid: ",HLOOKUP(BL$6,Tipologie!$B$2:$AM$10,5)  ),  Ott2022_RICHIESTE!BL9),HLOOKUP(BL$6,Tipologie!$B$2:$AM$10,5  ) ))</f>
        <v>.</v>
      </c>
      <c r="BM10" s="237" t="str">
        <f>T( IF( Ott2022_RICHIESTE!BM9&lt;&gt;"",  IF(   AND(    (IFERROR(SEARCH("Ridotto",Ott2022_RICHIESTE!BM9),Ott2022_RICHIESTE!BM9))=1,    BM$6&lt;&gt;""   ),    _xlfn.CONCAT("Rid: ",HLOOKUP(BM$6,Tipologie!$B$2:$AM$10,5)  ),  Ott2022_RICHIESTE!BM9),HLOOKUP(BM$6,Tipologie!$B$2:$AM$10,5  ) ))</f>
        <v>.</v>
      </c>
      <c r="BN10" s="244" t="str">
        <f>T( IF( Ott2022_RICHIESTE!BN9&lt;&gt;"",  IF(   AND(    (IFERROR(SEARCH("Ridotto",Ott2022_RICHIESTE!BN9),Ott2022_RICHIESTE!BN9))=1,    BN$6&lt;&gt;""   ),    _xlfn.CONCAT("Rid: ",HLOOKUP(BN$6,Tipologie!$B$2:$AM$10,5)  ),  Ott2022_RICHIESTE!BN9),HLOOKUP(BN$6,Tipologie!$B$2:$AM$10,5  ) ))</f>
        <v>.</v>
      </c>
      <c r="BO10" s="237" t="str">
        <f>T( IF( Ott2022_RICHIESTE!BO9&lt;&gt;"",  IF(   AND(    (IFERROR(SEARCH("Ridotto",Ott2022_RICHIESTE!BO9),Ott2022_RICHIESTE!BO9))=1,    BO$6&lt;&gt;""   ),    _xlfn.CONCAT("Rid: ",HLOOKUP(BO$6,Tipologie!$B$2:$AM$10,5)  ),  Ott2022_RICHIESTE!BO9),HLOOKUP(BO$6,Tipologie!$B$2:$AM$10,5  ) ))</f>
        <v>.</v>
      </c>
      <c r="BP10" s="244" t="str">
        <f>T( IF( Ott2022_RICHIESTE!BP9&lt;&gt;"",  IF(   AND(    (IFERROR(SEARCH("Ridotto",Ott2022_RICHIESTE!BP9),Ott2022_RICHIESTE!BP9))=1,    BP$6&lt;&gt;""   ),    _xlfn.CONCAT("Rid: ",HLOOKUP(BP$6,Tipologie!$B$2:$AM$10,5)  ),  Ott2022_RICHIESTE!BP9),HLOOKUP(BP$6,Tipologie!$B$2:$AM$10,5  ) ))</f>
        <v>.</v>
      </c>
      <c r="BQ10" s="237" t="str">
        <f>T( IF( Ott2022_RICHIESTE!BQ9&lt;&gt;"",  IF(   AND(    (IFERROR(SEARCH("Ridotto",Ott2022_RICHIESTE!BQ9),Ott2022_RICHIESTE!BQ9))=1,    BQ$6&lt;&gt;""   ),    _xlfn.CONCAT("Rid: ",HLOOKUP(BQ$6,Tipologie!$B$2:$AM$10,5)  ),  Ott2022_RICHIESTE!BQ9),HLOOKUP(BQ$6,Tipologie!$B$2:$AM$10,5  ) ))</f>
        <v>.</v>
      </c>
      <c r="BR10" s="244" t="str">
        <f>T( IF( Ott2022_RICHIESTE!BR9&lt;&gt;"",  IF(   AND(    (IFERROR(SEARCH("Ridotto",Ott2022_RICHIESTE!BR9),Ott2022_RICHIESTE!BR9))=1,    BR$6&lt;&gt;""   ),    _xlfn.CONCAT("Rid: ",HLOOKUP(BR$6,Tipologie!$B$2:$AM$10,5)  ),  Ott2022_RICHIESTE!BR9),HLOOKUP(BR$6,Tipologie!$B$2:$AM$10,5  ) ))</f>
        <v>.</v>
      </c>
      <c r="BS10" s="237" t="str">
        <f>T( IF( Ott2022_RICHIESTE!BS9&lt;&gt;"",  IF(   AND(    (IFERROR(SEARCH("Ridotto",Ott2022_RICHIESTE!BS9),Ott2022_RICHIESTE!BS9))=1,    BS$6&lt;&gt;""   ),    _xlfn.CONCAT("Rid: ",HLOOKUP(BS$6,Tipologie!$B$2:$AM$10,5)  ),  Ott2022_RICHIESTE!BS9),HLOOKUP(BS$6,Tipologie!$B$2:$AM$10,5  ) ))</f>
        <v>.</v>
      </c>
      <c r="BT10" s="244" t="str">
        <f>T( IF( Ott2022_RICHIESTE!BT9&lt;&gt;"",  IF(   AND(    (IFERROR(SEARCH("Ridotto",Ott2022_RICHIESTE!BT9),Ott2022_RICHIESTE!BT9))=1,    BT$6&lt;&gt;""   ),    _xlfn.CONCAT("Rid: ",HLOOKUP(BT$6,Tipologie!$B$2:$AM$10,5)  ),  Ott2022_RICHIESTE!BT9),HLOOKUP(BT$6,Tipologie!$B$2:$AM$10,5  ) ))</f>
        <v>.</v>
      </c>
      <c r="BU10" s="237" t="str">
        <f>T( IF( Ott2022_RICHIESTE!BU9&lt;&gt;"",  IF(   AND(    (IFERROR(SEARCH("Ridotto",Ott2022_RICHIESTE!BU9),Ott2022_RICHIESTE!BU9))=1,    BU$6&lt;&gt;""   ),    _xlfn.CONCAT("Rid: ",HLOOKUP(BU$6,Tipologie!$B$2:$AM$10,5)  ),  Ott2022_RICHIESTE!BU9),HLOOKUP(BU$6,Tipologie!$B$2:$AM$10,5  ) ))</f>
        <v>.</v>
      </c>
      <c r="BV10" s="244" t="str">
        <f>T( IF( Ott2022_RICHIESTE!BV9&lt;&gt;"",  IF(   AND(    (IFERROR(SEARCH("Ridotto",Ott2022_RICHIESTE!BV9),Ott2022_RICHIESTE!BV9))=1,    BV$6&lt;&gt;""   ),    _xlfn.CONCAT("Rid: ",HLOOKUP(BV$6,Tipologie!$B$2:$AM$10,5)  ),  Ott2022_RICHIESTE!BV9),HLOOKUP(BV$6,Tipologie!$B$2:$AM$10,5  ) ))</f>
        <v>.</v>
      </c>
      <c r="BW10" s="237" t="str">
        <f>T( IF( Ott2022_RICHIESTE!BW9&lt;&gt;"",  IF(   AND(    (IFERROR(SEARCH("Ridotto",Ott2022_RICHIESTE!BW9),Ott2022_RICHIESTE!BW9))=1,    BW$6&lt;&gt;""   ),    _xlfn.CONCAT("Rid: ",HLOOKUP(BW$6,Tipologie!$B$2:$AM$10,5)  ),  Ott2022_RICHIESTE!BW9),HLOOKUP(BW$6,Tipologie!$B$2:$AM$10,5  ) ))</f>
        <v>.</v>
      </c>
      <c r="BX10" s="223"/>
      <c r="CA10" s="158">
        <f>SUM(COUNTIFS(D10:BW10,{"Ex-accordo";"Ferie";"Ridotto Ex-Acc";"Ridotto Ferie";"Ridotto Maternità";"Malattia";"Esame";"Altro"}))</f>
        <v>0</v>
      </c>
      <c r="CB10" s="158">
        <f t="shared" si="6"/>
        <v>30</v>
      </c>
      <c r="CC10" s="91"/>
      <c r="CF10" s="244" t="str">
        <f>T( IF( Ott2022_RICHIESTE!CQ9&lt;&gt;"",  IF(   AND(    (IFERROR(SEARCH("Ridotto",Ott2022_RICHIESTE!CQ9),Ott2022_RICHIESTE!CQ9))=1,    CF$6&lt;&gt;""   ),    _xlfn.CONCAT("Rid: ",HLOOKUP(CF$6,Tipologie!$B$2:$AM$10,5)  ),  Ott2022_RICHIESTE!CQ9),HLOOKUP(CF$6,Tipologie!$B$2:$AM$10,5  ) ))</f>
        <v>.</v>
      </c>
      <c r="CG10" s="237" t="str">
        <f>T( IF( Ott2022_RICHIESTE!CR9&lt;&gt;"",  IF(   AND(    (IFERROR(SEARCH("Ridotto",Ott2022_RICHIESTE!CR9),Ott2022_RICHIESTE!CR9))=1,    CG$6&lt;&gt;""   ),    _xlfn.CONCAT("Rid: ",HLOOKUP(CG$6,Tipologie!$B$2:$AM$10,5)  ),  Ott2022_RICHIESTE!CR9),HLOOKUP(CG$6,Tipologie!$B$2:$AM$10,5  ) ))</f>
        <v>.</v>
      </c>
      <c r="CH10" s="244" t="str">
        <f>T( IF( Ott2022_RICHIESTE!CS9&lt;&gt;"",  IF(   AND(    (IFERROR(SEARCH("Ridotto",Ott2022_RICHIESTE!CS9),Ott2022_RICHIESTE!CS9))=1,    CH$6&lt;&gt;""   ),    _xlfn.CONCAT("Rid: ",HLOOKUP(CH$6,Tipologie!$B$2:$AM$10,5)  ),  Ott2022_RICHIESTE!CS9),HLOOKUP(CH$6,Tipologie!$B$2:$AM$10,5  ) ))</f>
        <v>.</v>
      </c>
      <c r="CI10" s="237" t="str">
        <f>T( IF( Ott2022_RICHIESTE!CT9&lt;&gt;"",  IF(   AND(    (IFERROR(SEARCH("Ridotto",Ott2022_RICHIESTE!CT9),Ott2022_RICHIESTE!CT9))=1,    CI$6&lt;&gt;""   ),    _xlfn.CONCAT("Rid: ",HLOOKUP(CI$6,Tipologie!$B$2:$AM$10,5)  ),  Ott2022_RICHIESTE!CT9),HLOOKUP(CI$6,Tipologie!$B$2:$AM$10,5  ) ))</f>
        <v>.</v>
      </c>
      <c r="CJ10" s="146" t="str">
        <f>T( IF( Ott2022_RICHIESTE!CU9&lt;&gt;"",  IF(   AND(    (IFERROR(SEARCH("Ridotto",Ott2022_RICHIESTE!CU9),Ott2022_RICHIESTE!CU9))=1,    CJ$6&lt;&gt;""   ),    _xlfn.CONCAT("Rid: ",HLOOKUP(CJ$6,Tipologie!$B$2:$AM$10,5)  ),  Ott2022_RICHIESTE!CU9),HLOOKUP(CJ$6,Tipologie!$B$2:$AM$10,5  ) ))</f>
        <v>.</v>
      </c>
      <c r="CK10" s="146" t="str">
        <f>T( IF( Ott2022_RICHIESTE!CV9&lt;&gt;"",  IF(   AND(    (IFERROR(SEARCH("Ridotto",Ott2022_RICHIESTE!CV9),Ott2022_RICHIESTE!CV9))=1,    CK$6&lt;&gt;""   ),    _xlfn.CONCAT("Rid: ",HLOOKUP(CK$6,Tipologie!$B$2:$AM$10,5)  ),  Ott2022_RICHIESTE!CV9),HLOOKUP(CK$6,Tipologie!$B$2:$AM$10,5  ) ))</f>
        <v>.</v>
      </c>
      <c r="CL10" s="146" t="str">
        <f>T( IF( Ott2022_RICHIESTE!CW9&lt;&gt;"",  IF(   AND(    (IFERROR(SEARCH("Ridotto",Ott2022_RICHIESTE!CW9),Ott2022_RICHIESTE!CW9))=1,    CL$6&lt;&gt;""   ),    _xlfn.CONCAT("Rid: ",HLOOKUP(CL$6,Tipologie!$B$2:$AM$10,5)  ),  Ott2022_RICHIESTE!CW9),HLOOKUP(CL$6,Tipologie!$B$2:$AM$10,5  ) ))</f>
        <v>.</v>
      </c>
      <c r="CM10" s="146" t="str">
        <f>T( IF( Ott2022_RICHIESTE!CX9&lt;&gt;"",  IF(   AND(    (IFERROR(SEARCH("Ridotto",Ott2022_RICHIESTE!CX9),Ott2022_RICHIESTE!CX9))=1,    CM$6&lt;&gt;""   ),    _xlfn.CONCAT("Rid: ",HLOOKUP(CM$6,Tipologie!$B$2:$AM$10,5)  ),  Ott2022_RICHIESTE!CX9),HLOOKUP(CM$6,Tipologie!$B$2:$AM$10,5  ) ))</f>
        <v>.</v>
      </c>
      <c r="CO10" s="45" t="str">
        <f t="shared" si="4"/>
        <v>mer</v>
      </c>
      <c r="CP10" s="45">
        <f t="shared" si="5"/>
        <v>44839</v>
      </c>
      <c r="CQ10" s="244" t="str">
        <f>T(IF(  Ott2022_RICHIESTE!DB9&lt;&gt;"",  Ott2022_RICHIESTE!DB9,  HLOOKUP(CQ$6,Tipologie!$B$2:$AM$10,5) ))</f>
        <v>.</v>
      </c>
      <c r="CR10" s="237" t="str">
        <f>T(IF(  Ott2022_RICHIESTE!DC9&lt;&gt;"",  Ott2022_RICHIESTE!DC9,  HLOOKUP(CR$6,Tipologie!$B$2:$AM$10,5) ))</f>
        <v>.</v>
      </c>
      <c r="CS10" s="244" t="str">
        <f>T(IF(  Ott2022_RICHIESTE!DD9&lt;&gt;"",  Ott2022_RICHIESTE!DD9,  HLOOKUP(CS$6,Tipologie!$B$2:$AM$10,5) ))</f>
        <v>.</v>
      </c>
      <c r="CT10" s="237" t="str">
        <f>T(IF(  Ott2022_RICHIESTE!DE9&lt;&gt;"",  Ott2022_RICHIESTE!DE9,  HLOOKUP(CT$6,Tipologie!$B$2:$AM$10,5) ))</f>
        <v>.</v>
      </c>
      <c r="CU10" s="244" t="str">
        <f>T(IF(  Ott2022_RICHIESTE!DF9&lt;&gt;"",  Ott2022_RICHIESTE!DF9,  HLOOKUP(CU$6,Tipologie!$B$2:$AM$10,5) ))</f>
        <v>.</v>
      </c>
      <c r="CV10" s="237" t="str">
        <f>T(IF(  Ott2022_RICHIESTE!DG9&lt;&gt;"",  Ott2022_RICHIESTE!DG9,  HLOOKUP(CV$6,Tipologie!$B$2:$AM$10,5) ))</f>
        <v>.</v>
      </c>
      <c r="CW10" s="244" t="str">
        <f>T(IF(  Ott2022_RICHIESTE!DH9&lt;&gt;"",  Ott2022_RICHIESTE!DH9,  HLOOKUP(CW$6,Tipologie!$B$2:$AM$10,5) ))</f>
        <v>.</v>
      </c>
      <c r="CX10" s="237" t="str">
        <f>T(IF(  Ott2022_RICHIESTE!DI9&lt;&gt;"",  Ott2022_RICHIESTE!DI9,  HLOOKUP(CX$6,Tipologie!$B$2:$AM$10,5) ))</f>
        <v>.</v>
      </c>
      <c r="CY10" s="244" t="str">
        <f>T(IF(  Ott2022_RICHIESTE!DJ9&lt;&gt;"",  Ott2022_RICHIESTE!DJ9,  HLOOKUP(CY$6,Tipologie!$B$2:$AM$10,5) ))</f>
        <v>.</v>
      </c>
      <c r="CZ10" s="237" t="str">
        <f>T(IF(  Ott2022_RICHIESTE!DK9&lt;&gt;"",  Ott2022_RICHIESTE!DK9,  HLOOKUP(CZ$6,Tipologie!$B$2:$AM$10,5) ))</f>
        <v>.</v>
      </c>
      <c r="DA10" s="244" t="str">
        <f>T(IF(  Ott2022_RICHIESTE!DL9&lt;&gt;"",  Ott2022_RICHIESTE!DL9,  HLOOKUP(DA$6,Tipologie!$B$2:$AM$10,5) ))</f>
        <v>.</v>
      </c>
      <c r="DB10" s="237" t="str">
        <f>T(IF(  Ott2022_RICHIESTE!DM9&lt;&gt;"",  Ott2022_RICHIESTE!DM9,  HLOOKUP(DB$6,Tipologie!$B$2:$AM$10,5) ))</f>
        <v>.</v>
      </c>
      <c r="DC10" s="244" t="str">
        <f>T(IF(  Ott2022_RICHIESTE!DN9&lt;&gt;"",  Ott2022_RICHIESTE!DN9,  HLOOKUP(DC$6,Tipologie!$B$2:$AM$10,5) ))</f>
        <v>.</v>
      </c>
      <c r="DD10" s="237" t="str">
        <f>T(IF(  Ott2022_RICHIESTE!DO9&lt;&gt;"",  Ott2022_RICHIESTE!DO9,  HLOOKUP(DD$6,Tipologie!$B$2:$AM$10,5) ))</f>
        <v>.</v>
      </c>
      <c r="DE10" s="146" t="str">
        <f>T(IF(  Ott2022_RICHIESTE!DE9&lt;&gt;"",  Ott2022_RICHIESTE!DE9,  HLOOKUP(DE$6,Tipologie!$B$2:$AM$10,5) ))</f>
        <v>.</v>
      </c>
      <c r="DF10" s="146" t="str">
        <f>T(IF(  Ott2022_RICHIESTE!DG9&lt;&gt;"",  Ott2022_RICHIESTE!DG9,  HLOOKUP(DF$6,Tipologie!$B$2:$AM$10,5) ))</f>
        <v>.</v>
      </c>
      <c r="DG10" s="146" t="str">
        <f>T(IF(  Ott2022_RICHIESTE!DI9&lt;&gt;"",  Ott2022_RICHIESTE!DI9,  HLOOKUP(DG$6,Tipologie!$B$2:$AM$10,5) ))</f>
        <v>.</v>
      </c>
      <c r="DH10" s="20"/>
    </row>
    <row r="11" spans="1:120" ht="11.25" customHeight="1" x14ac:dyDescent="0.25">
      <c r="A11" s="45" t="str">
        <f>IF(Ott2022_RICHIESTE!A10&lt;&gt;"",Ott2022_RICHIESTE!A10,"")</f>
        <v>gio</v>
      </c>
      <c r="B11" s="46">
        <f>IF(Ott2022_RICHIESTE!B10&lt;&gt;"",Ott2022_RICHIESTE!B10,"")</f>
        <v>44840</v>
      </c>
      <c r="C11" s="244" t="str">
        <f>T( IF( Ott2022_RICHIESTE!C10&lt;&gt;"",  IF(   AND(    (IFERROR(SEARCH("Ridotto",Ott2022_RICHIESTE!C10),Ott2022_RICHIESTE!C10))=1,    C$6&lt;&gt;""   ),    _xlfn.CONCAT("Rid: ",HLOOKUP(C$6,Tipologie!$B$2:$AM$10,6)  ),  Ott2022_RICHIESTE!C10),HLOOKUP(C$6,Tipologie!$B$2:$AM$10,6  ) ))</f>
        <v>.</v>
      </c>
      <c r="D11" s="237" t="str">
        <f>T( IF( Ott2022_RICHIESTE!D10&lt;&gt;"",  IF(   AND(    (IFERROR(SEARCH("Ridotto",Ott2022_RICHIESTE!D10),Ott2022_RICHIESTE!D10))=1,    D$6&lt;&gt;""   ),    _xlfn.CONCAT("Rid: ",HLOOKUP(D$6,Tipologie!$B$2:$AM$10,6)  ),  Ott2022_RICHIESTE!D10),HLOOKUP(D$6,Tipologie!$B$2:$AM$10,6  ) ))</f>
        <v>.</v>
      </c>
      <c r="E11" s="244" t="str">
        <f>T( IF( Ott2022_RICHIESTE!E10&lt;&gt;"",  IF(   AND(    (IFERROR(SEARCH("Ridotto",Ott2022_RICHIESTE!E10),Ott2022_RICHIESTE!E10))=1,    E$6&lt;&gt;""   ),    _xlfn.CONCAT("Rid: ",HLOOKUP(E$6,Tipologie!$B$2:$AM$10,6)  ),  Ott2022_RICHIESTE!E10),HLOOKUP(E$6,Tipologie!$B$2:$AM$10,6  ) ))</f>
        <v>.</v>
      </c>
      <c r="F11" s="237" t="str">
        <f>T( IF( Ott2022_RICHIESTE!F10&lt;&gt;"",  IF(   AND(    (IFERROR(SEARCH("Ridotto",Ott2022_RICHIESTE!F10),Ott2022_RICHIESTE!F10))=1,    F$6&lt;&gt;""   ),    _xlfn.CONCAT("Rid: ",HLOOKUP(F$6,Tipologie!$B$2:$AM$10,6)  ),  Ott2022_RICHIESTE!F10),HLOOKUP(F$6,Tipologie!$B$2:$AM$10,6  ) ))</f>
        <v>.</v>
      </c>
      <c r="G11" s="244" t="str">
        <f>T( IF( Ott2022_RICHIESTE!G10&lt;&gt;"",  IF(   AND(    (IFERROR(SEARCH("Ridotto",Ott2022_RICHIESTE!G10),Ott2022_RICHIESTE!G10))=1,    G$6&lt;&gt;""   ),    _xlfn.CONCAT("Rid: ",HLOOKUP(G$6,Tipologie!$B$2:$AM$10,6)  ),  Ott2022_RICHIESTE!G10),HLOOKUP(G$6,Tipologie!$B$2:$AM$10,6  ) ))</f>
        <v>.</v>
      </c>
      <c r="H11" s="237" t="str">
        <f>T( IF( Ott2022_RICHIESTE!H10&lt;&gt;"",  IF(   AND(    (IFERROR(SEARCH("Ridotto",Ott2022_RICHIESTE!H10),Ott2022_RICHIESTE!H10))=1,    H$6&lt;&gt;""   ),    _xlfn.CONCAT("Rid: ",HLOOKUP(H$6,Tipologie!$B$2:$AM$10,6)  ),  Ott2022_RICHIESTE!H10),HLOOKUP(H$6,Tipologie!$B$2:$AM$10,6  ) ))</f>
        <v>.</v>
      </c>
      <c r="I11" s="244" t="str">
        <f>T( IF( Ott2022_RICHIESTE!I10&lt;&gt;"",  IF(   AND(    (IFERROR(SEARCH("Ridotto",Ott2022_RICHIESTE!I10),Ott2022_RICHIESTE!I10))=1,    I$6&lt;&gt;""   ),    _xlfn.CONCAT("Rid: ",HLOOKUP(I$6,Tipologie!$B$2:$AM$10,6)  ),  Ott2022_RICHIESTE!I10),HLOOKUP(I$6,Tipologie!$B$2:$AM$10,6  ) ))</f>
        <v>.</v>
      </c>
      <c r="J11" s="237" t="str">
        <f>T( IF( Ott2022_RICHIESTE!J10&lt;&gt;"",  IF(   AND(    (IFERROR(SEARCH("Ridotto",Ott2022_RICHIESTE!J10),Ott2022_RICHIESTE!J10))=1,    J$6&lt;&gt;""   ),    _xlfn.CONCAT("Rid: ",HLOOKUP(J$6,Tipologie!$B$2:$AM$10,6)  ),  Ott2022_RICHIESTE!J10),HLOOKUP(J$6,Tipologie!$B$2:$AM$10,6  ) ))</f>
        <v>.</v>
      </c>
      <c r="K11" s="244" t="str">
        <f>T( IF( Ott2022_RICHIESTE!K10&lt;&gt;"",  IF(   AND(    (IFERROR(SEARCH("Ridotto",Ott2022_RICHIESTE!K10),Ott2022_RICHIESTE!K10))=1,    K$6&lt;&gt;""   ),    _xlfn.CONCAT("Rid: ",HLOOKUP(K$6,Tipologie!$B$2:$AM$10,6)  ),  Ott2022_RICHIESTE!K10),HLOOKUP(K$6,Tipologie!$B$2:$AM$10,6  ) ))</f>
        <v>.</v>
      </c>
      <c r="L11" s="237" t="str">
        <f>T( IF( Ott2022_RICHIESTE!L10&lt;&gt;"",  IF(   AND(    (IFERROR(SEARCH("Ridotto",Ott2022_RICHIESTE!L10),Ott2022_RICHIESTE!L10))=1,    L$6&lt;&gt;""   ),    _xlfn.CONCAT("Rid: ",HLOOKUP(L$6,Tipologie!$B$2:$AM$10,6)  ),  Ott2022_RICHIESTE!L10),HLOOKUP(L$6,Tipologie!$B$2:$AM$10,6  ) ))</f>
        <v>.</v>
      </c>
      <c r="M11" s="244" t="str">
        <f>T( IF( Ott2022_RICHIESTE!M10&lt;&gt;"",  IF(   AND(    (IFERROR(SEARCH("Ridotto",Ott2022_RICHIESTE!M10),Ott2022_RICHIESTE!M10))=1,    M$6&lt;&gt;""   ),    _xlfn.CONCAT("Rid: ",HLOOKUP(M$6,Tipologie!$B$2:$AM$10,6)  ),  Ott2022_RICHIESTE!M10),HLOOKUP(M$6,Tipologie!$B$2:$AM$10,6  ) ))</f>
        <v>.</v>
      </c>
      <c r="N11" s="237" t="str">
        <f>T( IF( Ott2022_RICHIESTE!N10&lt;&gt;"",  IF(   AND(    (IFERROR(SEARCH("Ridotto",Ott2022_RICHIESTE!N10),Ott2022_RICHIESTE!N10))=1,    N$6&lt;&gt;""   ),    _xlfn.CONCAT("Rid: ",HLOOKUP(N$6,Tipologie!$B$2:$AM$10,6)  ),  Ott2022_RICHIESTE!N10),HLOOKUP(N$6,Tipologie!$B$2:$AM$10,6  ) ))</f>
        <v>.</v>
      </c>
      <c r="O11" s="244" t="str">
        <f>T( IF( Ott2022_RICHIESTE!O10&lt;&gt;"",  IF(   AND(    (IFERROR(SEARCH("Ridotto",Ott2022_RICHIESTE!O10),Ott2022_RICHIESTE!O10))=1,    O$6&lt;&gt;""   ),    _xlfn.CONCAT("Rid: ",HLOOKUP(O$6,Tipologie!$B$2:$AM$10,6)  ),  Ott2022_RICHIESTE!O10),HLOOKUP(O$6,Tipologie!$B$2:$AM$10,6  ) ))</f>
        <v>.</v>
      </c>
      <c r="P11" s="237" t="str">
        <f>T( IF( Ott2022_RICHIESTE!P10&lt;&gt;"",  IF(   AND(    (IFERROR(SEARCH("Ridotto",Ott2022_RICHIESTE!P10),Ott2022_RICHIESTE!P10))=1,    P$6&lt;&gt;""   ),    _xlfn.CONCAT("Rid: ",HLOOKUP(P$6,Tipologie!$B$2:$AM$10,6)  ),  Ott2022_RICHIESTE!P10),HLOOKUP(P$6,Tipologie!$B$2:$AM$10,6  ) ))</f>
        <v>.</v>
      </c>
      <c r="Q11" s="244" t="str">
        <f>T( IF( Ott2022_RICHIESTE!Q10&lt;&gt;"",  IF(   AND(    (IFERROR(SEARCH("Ridotto",Ott2022_RICHIESTE!Q10),Ott2022_RICHIESTE!Q10))=1,    Q$6&lt;&gt;""   ),    _xlfn.CONCAT("Rid: ",HLOOKUP(Q$6,Tipologie!$B$2:$AM$10,6)  ),  Ott2022_RICHIESTE!Q10),HLOOKUP(Q$6,Tipologie!$B$2:$AM$10,6  ) ))</f>
        <v>.</v>
      </c>
      <c r="R11" s="237" t="str">
        <f>T( IF( Ott2022_RICHIESTE!R10&lt;&gt;"",  IF(   AND(    (IFERROR(SEARCH("Ridotto",Ott2022_RICHIESTE!R10),Ott2022_RICHIESTE!R10))=1,    R$6&lt;&gt;""   ),    _xlfn.CONCAT("Rid: ",HLOOKUP(R$6,Tipologie!$B$2:$AM$10,6)  ),  Ott2022_RICHIESTE!R10),HLOOKUP(R$6,Tipologie!$B$2:$AM$10,6  ) ))</f>
        <v>.</v>
      </c>
      <c r="S11" s="244" t="str">
        <f>T( IF( Ott2022_RICHIESTE!S10&lt;&gt;"",  IF(   AND(    (IFERROR(SEARCH("Ridotto",Ott2022_RICHIESTE!S10),Ott2022_RICHIESTE!S10))=1,    S$6&lt;&gt;""   ),    _xlfn.CONCAT("Rid: ",HLOOKUP(S$6,Tipologie!$B$2:$AM$10,6)  ),  Ott2022_RICHIESTE!S10),HLOOKUP(S$6,Tipologie!$B$2:$AM$10,6  ) ))</f>
        <v>.</v>
      </c>
      <c r="T11" s="237" t="str">
        <f>T( IF( Ott2022_RICHIESTE!T10&lt;&gt;"",  IF(   AND(    (IFERROR(SEARCH("Ridotto",Ott2022_RICHIESTE!T10),Ott2022_RICHIESTE!T10))=1,    T$6&lt;&gt;""   ),    _xlfn.CONCAT("Rid: ",HLOOKUP(T$6,Tipologie!$B$2:$AM$10,6)  ),  Ott2022_RICHIESTE!T10),HLOOKUP(T$6,Tipologie!$B$2:$AM$10,6  ) ))</f>
        <v>.</v>
      </c>
      <c r="U11" s="146" t="str">
        <f>T( IF( Ott2022_RICHIESTE!U10&lt;&gt;"",  IF(   AND(    (IFERROR(SEARCH("Ridotto",Ott2022_RICHIESTE!U10),Ott2022_RICHIESTE!U10))=1,    U$6&lt;&gt;""   ),    _xlfn.CONCAT("Rid: ",HLOOKUP(U$6,Tipologie!$B$2:$AM$10,6)  ),  Ott2022_RICHIESTE!U10),HLOOKUP(U$6,Tipologie!$B$2:$AM$10,6  ) ))</f>
        <v>.</v>
      </c>
      <c r="V11" s="146" t="str">
        <f>T( IF( Ott2022_RICHIESTE!V10&lt;&gt;"",  IF(   AND(    (IFERROR(SEARCH("Ridotto",Ott2022_RICHIESTE!V10),Ott2022_RICHIESTE!V10))=1,    V$6&lt;&gt;""   ),    _xlfn.CONCAT("Rid: ",HLOOKUP(V$6,Tipologie!$B$2:$AM$10,6)  ),  Ott2022_RICHIESTE!V10),HLOOKUP(V$6,Tipologie!$B$2:$AM$10,6  ) ))</f>
        <v>.</v>
      </c>
      <c r="W11" s="146" t="str">
        <f>T( IF( Ott2022_RICHIESTE!W10&lt;&gt;"",  IF(   AND(    (IFERROR(SEARCH("Ridotto",Ott2022_RICHIESTE!W10),Ott2022_RICHIESTE!W10))=1,    W$6&lt;&gt;""   ),    _xlfn.CONCAT("Rid: ",HLOOKUP(W$6,Tipologie!$B$2:$AM$10,6)  ),  Ott2022_RICHIESTE!W10),HLOOKUP(W$6,Tipologie!$B$2:$AM$10,6  ) ))</f>
        <v>.</v>
      </c>
      <c r="X11" s="146" t="str">
        <f>T( IF( Ott2022_RICHIESTE!X10&lt;&gt;"",  IF(   AND(    (IFERROR(SEARCH("Ridotto",Ott2022_RICHIESTE!X10),Ott2022_RICHIESTE!X10))=1,    X$6&lt;&gt;""   ),    _xlfn.CONCAT("Rid: ",HLOOKUP(X$6,Tipologie!$B$2:$AM$10,6)  ),  Ott2022_RICHIESTE!X10),HLOOKUP(X$6,Tipologie!$B$2:$AM$10,6  ) ))</f>
        <v>.</v>
      </c>
      <c r="Y11" s="146" t="str">
        <f>T( IF( Ott2022_RICHIESTE!Y10&lt;&gt;"",  IF(   AND(    (IFERROR(SEARCH("Ridotto",Ott2022_RICHIESTE!Y10),Ott2022_RICHIESTE!Y10))=1,    Y$6&lt;&gt;""   ),    _xlfn.CONCAT("Rid: ",HLOOKUP(Y$6,Tipologie!$B$2:$AM$10,6)  ),  Ott2022_RICHIESTE!Y10),HLOOKUP(Y$6,Tipologie!$B$2:$AM$10,6  ) ))</f>
        <v>.</v>
      </c>
      <c r="Z11" s="28" t="str">
        <f>T( IF( Ott2022_RICHIESTE!Z10&lt;&gt;"",  IF(   AND(    (IFERROR(SEARCH("Ridotto",Ott2022_RICHIESTE!Z10),Ott2022_RICHIESTE!Z10))=1,    Z$6&lt;&gt;""   ),    _xlfn.CONCAT("Rid: ",HLOOKUP(Z$6,Tipologie!$B$2:$AM$10,6)  ),  Ott2022_RICHIESTE!Z10),HLOOKUP(Z$6,Tipologie!$B$2:$AM$10,6  ) ))</f>
        <v>.</v>
      </c>
      <c r="AA11" s="28" t="str">
        <f>T( IF( Ott2022_RICHIESTE!AA10&lt;&gt;"",  IF(   AND(    (IFERROR(SEARCH("Ridotto",Ott2022_RICHIESTE!AA10),Ott2022_RICHIESTE!AA10))=1,    AA$6&lt;&gt;""   ),    _xlfn.CONCAT("Rid: ",HLOOKUP(AA$6,Tipologie!$B$2:$AM$10,6)  ),  Ott2022_RICHIESTE!AA10),HLOOKUP(AA$6,Tipologie!$B$2:$AM$10,6  ) ))</f>
        <v>.</v>
      </c>
      <c r="AB11" s="28" t="str">
        <f>T( IF( Ott2022_RICHIESTE!AB10&lt;&gt;"",  IF(   AND(    (IFERROR(SEARCH("Ridotto",Ott2022_RICHIESTE!AB10),Ott2022_RICHIESTE!AB10))=1,    AB$6&lt;&gt;""   ),    _xlfn.CONCAT("Rid: ",HLOOKUP(AB$6,Tipologie!$B$2:$AM$10,6)  ),  Ott2022_RICHIESTE!AB10),HLOOKUP(AB$6,Tipologie!$B$2:$AM$10,6  ) ))</f>
        <v>.</v>
      </c>
      <c r="AC11" s="151"/>
      <c r="AD11" s="45" t="str">
        <f t="shared" si="3"/>
        <v>gio</v>
      </c>
      <c r="AE11" s="46">
        <f t="shared" si="2"/>
        <v>44840</v>
      </c>
      <c r="AF11" s="244" t="str">
        <f>T( IF( Ott2022_RICHIESTE!AF10&lt;&gt;"",  IF(   AND(    (IFERROR(SEARCH("Ridotto",Ott2022_RICHIESTE!AF10),Ott2022_RICHIESTE!AF10))=1,    AF$6&lt;&gt;""   ),    _xlfn.CONCAT("Rid: ",HLOOKUP(AF$6,Tipologie!$B$2:$AM$10,6)  ),  Ott2022_RICHIESTE!AF10),HLOOKUP(AF$6,Tipologie!$B$2:$AM$10,6  ) ))</f>
        <v>.</v>
      </c>
      <c r="AG11" s="237" t="str">
        <f>T( IF( Ott2022_RICHIESTE!AG10&lt;&gt;"",  IF(   AND(    (IFERROR(SEARCH("Ridotto",Ott2022_RICHIESTE!AG10),Ott2022_RICHIESTE!AG10))=1,    AG$6&lt;&gt;""   ),    _xlfn.CONCAT("Rid: ",HLOOKUP(AG$6,Tipologie!$B$2:$AM$10,6)  ),  Ott2022_RICHIESTE!AG10),HLOOKUP(AG$6,Tipologie!$B$2:$AM$10,6  ) ))</f>
        <v>.</v>
      </c>
      <c r="AH11" s="244" t="str">
        <f>T( IF( Ott2022_RICHIESTE!AH10&lt;&gt;"",  IF(   AND(    (IFERROR(SEARCH("Ridotto",Ott2022_RICHIESTE!AH10),Ott2022_RICHIESTE!AH10))=1,    AH$6&lt;&gt;""   ),    _xlfn.CONCAT("Rid: ",HLOOKUP(AH$6,Tipologie!$B$2:$AM$10,6)  ),  Ott2022_RICHIESTE!AH10),HLOOKUP(AH$6,Tipologie!$B$2:$AM$10,6  ) ))</f>
        <v>.</v>
      </c>
      <c r="AI11" s="237" t="str">
        <f>T( IF( Ott2022_RICHIESTE!AI10&lt;&gt;"",  IF(   AND(    (IFERROR(SEARCH("Ridotto",Ott2022_RICHIESTE!AI10),Ott2022_RICHIESTE!AI10))=1,    AI$6&lt;&gt;""   ),    _xlfn.CONCAT("Rid: ",HLOOKUP(AI$6,Tipologie!$B$2:$AM$10,6)  ),  Ott2022_RICHIESTE!AI10),HLOOKUP(AI$6,Tipologie!$B$2:$AM$10,6  ) ))</f>
        <v>.</v>
      </c>
      <c r="AJ11" s="244" t="str">
        <f>T( IF( Ott2022_RICHIESTE!AJ10&lt;&gt;"",  IF(   AND(    (IFERROR(SEARCH("Ridotto",Ott2022_RICHIESTE!AJ10),Ott2022_RICHIESTE!AJ10))=1,    AJ$6&lt;&gt;""   ),    _xlfn.CONCAT("Rid: ",HLOOKUP(AJ$6,Tipologie!$B$2:$AM$10,6)  ),  Ott2022_RICHIESTE!AJ10),HLOOKUP(AJ$6,Tipologie!$B$2:$AM$10,6  ) ))</f>
        <v>.</v>
      </c>
      <c r="AK11" s="237" t="str">
        <f>T( IF( Ott2022_RICHIESTE!AK10&lt;&gt;"",  IF(   AND(    (IFERROR(SEARCH("Ridotto",Ott2022_RICHIESTE!AK10),Ott2022_RICHIESTE!AK10))=1,    AK$6&lt;&gt;""   ),    _xlfn.CONCAT("Rid: ",HLOOKUP(AK$6,Tipologie!$B$2:$AM$10,6)  ),  Ott2022_RICHIESTE!AK10),HLOOKUP(AK$6,Tipologie!$B$2:$AM$10,6  ) ))</f>
        <v>.</v>
      </c>
      <c r="AL11" s="244" t="str">
        <f>T( IF( Ott2022_RICHIESTE!AL10&lt;&gt;"",  IF(   AND(    (IFERROR(SEARCH("Ridotto",Ott2022_RICHIESTE!AL10),Ott2022_RICHIESTE!AL10))=1,    AL$6&lt;&gt;""   ),    _xlfn.CONCAT("Rid: ",HLOOKUP(AL$6,Tipologie!$B$2:$AM$10,6)  ),  Ott2022_RICHIESTE!AL10),HLOOKUP(AL$6,Tipologie!$B$2:$AM$10,6  ) ))</f>
        <v>.</v>
      </c>
      <c r="AM11" s="237" t="str">
        <f>T( IF( Ott2022_RICHIESTE!AM10&lt;&gt;"",  IF(   AND(    (IFERROR(SEARCH("Ridotto",Ott2022_RICHIESTE!AM10),Ott2022_RICHIESTE!AM10))=1,    AM$6&lt;&gt;""   ),    _xlfn.CONCAT("Rid: ",HLOOKUP(AM$6,Tipologie!$B$2:$AM$10,6)  ),  Ott2022_RICHIESTE!AM10),HLOOKUP(AM$6,Tipologie!$B$2:$AM$10,6  ) ))</f>
        <v>.</v>
      </c>
      <c r="AN11" s="244" t="str">
        <f>T( IF( Ott2022_RICHIESTE!AN10&lt;&gt;"",  IF(   AND(    (IFERROR(SEARCH("Ridotto",Ott2022_RICHIESTE!AN10),Ott2022_RICHIESTE!AN10))=1,    AN$6&lt;&gt;""   ),    _xlfn.CONCAT("Rid: ",HLOOKUP(AN$6,Tipologie!$B$2:$AM$10,6)  ),  Ott2022_RICHIESTE!AN10),HLOOKUP(AN$6,Tipologie!$B$2:$AM$10,6  ) ))</f>
        <v>.</v>
      </c>
      <c r="AO11" s="237" t="str">
        <f>T( IF( Ott2022_RICHIESTE!AO10&lt;&gt;"",  IF(   AND(    (IFERROR(SEARCH("Ridotto",Ott2022_RICHIESTE!AO10),Ott2022_RICHIESTE!AO10))=1,    AO$6&lt;&gt;""   ),    _xlfn.CONCAT("Rid: ",HLOOKUP(AO$6,Tipologie!$B$2:$AM$10,6)  ),  Ott2022_RICHIESTE!AO10),HLOOKUP(AO$6,Tipologie!$B$2:$AM$10,6  ) ))</f>
        <v>.</v>
      </c>
      <c r="AP11" s="244" t="str">
        <f>T( IF( Ott2022_RICHIESTE!AP10&lt;&gt;"",  IF(   AND(    (IFERROR(SEARCH("Ridotto",Ott2022_RICHIESTE!AP10),Ott2022_RICHIESTE!AP10))=1,    AP$6&lt;&gt;""   ),    _xlfn.CONCAT("Rid: ",HLOOKUP(AP$6,Tipologie!$B$2:$AM$10,6)  ),  Ott2022_RICHIESTE!AP10),HLOOKUP(AP$6,Tipologie!$B$2:$AM$10,6  ) ))</f>
        <v>.</v>
      </c>
      <c r="AQ11" s="237" t="str">
        <f>T( IF( Ott2022_RICHIESTE!AQ10&lt;&gt;"",  IF(   AND(    (IFERROR(SEARCH("Ridotto",Ott2022_RICHIESTE!AQ10),Ott2022_RICHIESTE!AQ10))=1,    AQ$6&lt;&gt;""   ),    _xlfn.CONCAT("Rid: ",HLOOKUP(AQ$6,Tipologie!$B$2:$AM$10,6)  ),  Ott2022_RICHIESTE!AQ10),HLOOKUP(AQ$6,Tipologie!$B$2:$AM$10,6  ) ))</f>
        <v>.</v>
      </c>
      <c r="AR11" s="244" t="str">
        <f>T( IF( Ott2022_RICHIESTE!AR10&lt;&gt;"",  IF(   AND(    (IFERROR(SEARCH("Ridotto",Ott2022_RICHIESTE!AR10),Ott2022_RICHIESTE!AR10))=1,    AR$6&lt;&gt;""   ),    _xlfn.CONCAT("Rid: ",HLOOKUP(AR$6,Tipologie!$B$2:$AM$10,6)  ),  Ott2022_RICHIESTE!AR10),HLOOKUP(AR$6,Tipologie!$B$2:$AM$10,6  ) ))</f>
        <v>.</v>
      </c>
      <c r="AS11" s="237" t="str">
        <f>T( IF( Ott2022_RICHIESTE!AS10&lt;&gt;"",  IF(   AND(    (IFERROR(SEARCH("Ridotto",Ott2022_RICHIESTE!AS10),Ott2022_RICHIESTE!AS10))=1,    AS$6&lt;&gt;""   ),    _xlfn.CONCAT("Rid: ",HLOOKUP(AS$6,Tipologie!$B$2:$AM$10,6)  ),  Ott2022_RICHIESTE!AS10),HLOOKUP(AS$6,Tipologie!$B$2:$AM$10,6  ) ))</f>
        <v>.</v>
      </c>
      <c r="AT11" s="244" t="str">
        <f>T( IF( Ott2022_RICHIESTE!AT10&lt;&gt;"",  IF(   AND(    (IFERROR(SEARCH("Ridotto",Ott2022_RICHIESTE!AT10),Ott2022_RICHIESTE!AT10))=1,    AT$6&lt;&gt;""   ),    _xlfn.CONCAT("Rid: ",HLOOKUP(AT$6,Tipologie!$B$2:$AM$10,6)  ),  Ott2022_RICHIESTE!AT10),HLOOKUP(AT$6,Tipologie!$B$2:$AM$10,6  ) ))</f>
        <v>.</v>
      </c>
      <c r="AU11" s="237" t="str">
        <f>T( IF( Ott2022_RICHIESTE!AU10&lt;&gt;"",  IF(   AND(    (IFERROR(SEARCH("Ridotto",Ott2022_RICHIESTE!AU10),Ott2022_RICHIESTE!AU10))=1,    AU$6&lt;&gt;""   ),    _xlfn.CONCAT("Rid: ",HLOOKUP(AU$6,Tipologie!$B$2:$AM$10,6)  ),  Ott2022_RICHIESTE!AU10),HLOOKUP(AU$6,Tipologie!$B$2:$AM$10,6  ) ))</f>
        <v>.</v>
      </c>
      <c r="AV11" s="244" t="str">
        <f>T( IF( Ott2022_RICHIESTE!AV10&lt;&gt;"",  IF(   AND(    (IFERROR(SEARCH("Ridotto",Ott2022_RICHIESTE!AV10),Ott2022_RICHIESTE!AV10))=1,    AV$6&lt;&gt;""   ),    _xlfn.CONCAT("Rid: ",HLOOKUP(AV$6,Tipologie!$B$2:$AM$10,6)  ),  Ott2022_RICHIESTE!AV10),HLOOKUP(AV$6,Tipologie!$B$2:$AM$10,6  ) ))</f>
        <v>.</v>
      </c>
      <c r="AW11" s="237" t="str">
        <f>T( IF( Ott2022_RICHIESTE!AW10&lt;&gt;"",  IF(   AND(    (IFERROR(SEARCH("Ridotto",Ott2022_RICHIESTE!AW10),Ott2022_RICHIESTE!AW10))=1,    AW$6&lt;&gt;""   ),    _xlfn.CONCAT("Rid: ",HLOOKUP(AW$6,Tipologie!$B$2:$AM$10,6)  ),  Ott2022_RICHIESTE!AW10),HLOOKUP(AW$6,Tipologie!$B$2:$AM$10,6  ) ))</f>
        <v>.</v>
      </c>
      <c r="AX11" s="244" t="str">
        <f>T( IF( Ott2022_RICHIESTE!AX10&lt;&gt;"",  IF(   AND(    (IFERROR(SEARCH("Ridotto",Ott2022_RICHIESTE!AX10),Ott2022_RICHIESTE!AX10))=1,    AX$6&lt;&gt;""   ),    _xlfn.CONCAT("Rid: ",HLOOKUP(AX$6,Tipologie!$B$2:$AM$10,6)  ),  Ott2022_RICHIESTE!AX10),HLOOKUP(AX$6,Tipologie!$B$2:$AM$10,6  ) ))</f>
        <v>.</v>
      </c>
      <c r="AY11" s="237" t="str">
        <f>T( IF( Ott2022_RICHIESTE!AY10&lt;&gt;"",  IF(   AND(    (IFERROR(SEARCH("Ridotto",Ott2022_RICHIESTE!AY10),Ott2022_RICHIESTE!AY10))=1,    AY$6&lt;&gt;""   ),    _xlfn.CONCAT("Rid: ",HLOOKUP(AY$6,Tipologie!$B$2:$AM$10,6)  ),  Ott2022_RICHIESTE!AY10),HLOOKUP(AY$6,Tipologie!$B$2:$AM$10,6  ) ))</f>
        <v>.</v>
      </c>
      <c r="AZ11" s="244" t="str">
        <f>T( IF( Ott2022_RICHIESTE!AZ10&lt;&gt;"",  IF(   AND(    (IFERROR(SEARCH("Ridotto",Ott2022_RICHIESTE!AZ10),Ott2022_RICHIESTE!AZ10))=1,    AZ$6&lt;&gt;""   ),    _xlfn.CONCAT("Rid: ",HLOOKUP(AZ$6,Tipologie!$B$2:$AM$10,6)  ),  Ott2022_RICHIESTE!AZ10),HLOOKUP(AZ$6,Tipologie!$B$2:$AM$10,6  ) ))</f>
        <v>.</v>
      </c>
      <c r="BA11" s="237" t="str">
        <f>T( IF( Ott2022_RICHIESTE!BA10&lt;&gt;"",  IF(   AND(    (IFERROR(SEARCH("Ridotto",Ott2022_RICHIESTE!BA10),Ott2022_RICHIESTE!BA10))=1,    BA$6&lt;&gt;""   ),    _xlfn.CONCAT("Rid: ",HLOOKUP(BA$6,Tipologie!$B$2:$AM$10,6)  ),  Ott2022_RICHIESTE!BA10),HLOOKUP(BA$6,Tipologie!$B$2:$AM$10,6  ) ))</f>
        <v>.</v>
      </c>
      <c r="BB11" s="244" t="str">
        <f>T( IF( Ott2022_RICHIESTE!BB10&lt;&gt;"",  IF(   AND(    (IFERROR(SEARCH("Ridotto",Ott2022_RICHIESTE!BB10),Ott2022_RICHIESTE!BB10))=1,    BB$6&lt;&gt;""   ),    _xlfn.CONCAT("Rid: ",HLOOKUP(BB$6,Tipologie!$B$2:$AM$10,6)  ),  Ott2022_RICHIESTE!BB10),HLOOKUP(BB$6,Tipologie!$B$2:$AM$10,6  ) ))</f>
        <v>.</v>
      </c>
      <c r="BC11" s="237" t="str">
        <f>T( IF( Ott2022_RICHIESTE!BC10&lt;&gt;"",  IF(   AND(    (IFERROR(SEARCH("Ridotto",Ott2022_RICHIESTE!BC10),Ott2022_RICHIESTE!BC10))=1,    BC$6&lt;&gt;""   ),    _xlfn.CONCAT("Rid: ",HLOOKUP(BC$6,Tipologie!$B$2:$AM$10,6)  ),  Ott2022_RICHIESTE!BC10),HLOOKUP(BC$6,Tipologie!$B$2:$AM$10,6  ) ))</f>
        <v>.</v>
      </c>
      <c r="BD11" s="244" t="str">
        <f>T( IF( Ott2022_RICHIESTE!BD10&lt;&gt;"",  IF(   AND(    (IFERROR(SEARCH("Ridotto",Ott2022_RICHIESTE!BD10),Ott2022_RICHIESTE!BD10))=1,    BD$6&lt;&gt;""   ),    _xlfn.CONCAT("Rid: ",HLOOKUP(BD$6,Tipologie!$B$2:$AM$10,6)  ),  Ott2022_RICHIESTE!BD10),HLOOKUP(BD$6,Tipologie!$B$2:$AM$10,6  ) ))</f>
        <v>.</v>
      </c>
      <c r="BE11" s="237" t="str">
        <f>T( IF( Ott2022_RICHIESTE!BE10&lt;&gt;"",  IF(   AND(    (IFERROR(SEARCH("Ridotto",Ott2022_RICHIESTE!BE10),Ott2022_RICHIESTE!BE10))=1,    BE$6&lt;&gt;""   ),    _xlfn.CONCAT("Rid: ",HLOOKUP(BE$6,Tipologie!$B$2:$AM$10,6)  ),  Ott2022_RICHIESTE!BE10),HLOOKUP(BE$6,Tipologie!$B$2:$AM$10,6  ) ))</f>
        <v>.</v>
      </c>
      <c r="BF11" s="244" t="str">
        <f>T( IF( Ott2022_RICHIESTE!BF10&lt;&gt;"",  IF(   AND(    (IFERROR(SEARCH("Ridotto",Ott2022_RICHIESTE!BF10),Ott2022_RICHIESTE!BF10))=1,    BF$6&lt;&gt;""   ),    _xlfn.CONCAT("Rid: ",HLOOKUP(BF$6,Tipologie!$B$2:$AM$10,6)  ),  Ott2022_RICHIESTE!BF10),HLOOKUP(BF$6,Tipologie!$B$2:$AM$10,6  ) ))</f>
        <v>.</v>
      </c>
      <c r="BG11" s="237" t="str">
        <f>T( IF( Ott2022_RICHIESTE!BG10&lt;&gt;"",  IF(   AND(    (IFERROR(SEARCH("Ridotto",Ott2022_RICHIESTE!BG10),Ott2022_RICHIESTE!BG10))=1,    BG$6&lt;&gt;""   ),    _xlfn.CONCAT("Rid: ",HLOOKUP(BG$6,Tipologie!$B$2:$AM$10,6)  ),  Ott2022_RICHIESTE!BG10),HLOOKUP(BG$6,Tipologie!$B$2:$AM$10,6  ) ))</f>
        <v>.</v>
      </c>
      <c r="BH11" s="244" t="str">
        <f>T( IF( Ott2022_RICHIESTE!BH10&lt;&gt;"",  IF(   AND(    (IFERROR(SEARCH("Ridotto",Ott2022_RICHIESTE!BH10),Ott2022_RICHIESTE!BH10))=1,    BH$6&lt;&gt;""   ),    _xlfn.CONCAT("Rid: ",HLOOKUP(BH$6,Tipologie!$B$2:$AM$10,6)  ),  Ott2022_RICHIESTE!BH10),HLOOKUP(BH$6,Tipologie!$B$2:$AM$10,6  ) ))</f>
        <v>.</v>
      </c>
      <c r="BI11" s="237" t="str">
        <f>T( IF( Ott2022_RICHIESTE!BI10&lt;&gt;"",  IF(   AND(    (IFERROR(SEARCH("Ridotto",Ott2022_RICHIESTE!BI10),Ott2022_RICHIESTE!BI10))=1,    BI$6&lt;&gt;""   ),    _xlfn.CONCAT("Rid: ",HLOOKUP(BI$6,Tipologie!$B$2:$AM$10,6)  ),  Ott2022_RICHIESTE!BI10),HLOOKUP(BI$6,Tipologie!$B$2:$AM$10,6  ) ))</f>
        <v>.</v>
      </c>
      <c r="BJ11" s="244" t="str">
        <f>T( IF( Ott2022_RICHIESTE!BJ10&lt;&gt;"",  IF(   AND(    (IFERROR(SEARCH("Ridotto",Ott2022_RICHIESTE!BJ10),Ott2022_RICHIESTE!BJ10))=1,    BJ$6&lt;&gt;""   ),    _xlfn.CONCAT("Rid: ",HLOOKUP(BJ$6,Tipologie!$B$2:$AM$10,6)  ),  Ott2022_RICHIESTE!BJ10),HLOOKUP(BJ$6,Tipologie!$B$2:$AM$10,6  ) ))</f>
        <v>.</v>
      </c>
      <c r="BK11" s="237" t="str">
        <f>T( IF( Ott2022_RICHIESTE!BK10&lt;&gt;"",  IF(   AND(    (IFERROR(SEARCH("Ridotto",Ott2022_RICHIESTE!BK10),Ott2022_RICHIESTE!BK10))=1,    BK$6&lt;&gt;""   ),    _xlfn.CONCAT("Rid: ",HLOOKUP(BK$6,Tipologie!$B$2:$AM$10,6)  ),  Ott2022_RICHIESTE!BK10),HLOOKUP(BK$6,Tipologie!$B$2:$AM$10,6  ) ))</f>
        <v>.</v>
      </c>
      <c r="BL11" s="244" t="str">
        <f>T( IF( Ott2022_RICHIESTE!BL10&lt;&gt;"",  IF(   AND(    (IFERROR(SEARCH("Ridotto",Ott2022_RICHIESTE!BL10),Ott2022_RICHIESTE!BL10))=1,    BL$6&lt;&gt;""   ),    _xlfn.CONCAT("Rid: ",HLOOKUP(BL$6,Tipologie!$B$2:$AM$10,6)  ),  Ott2022_RICHIESTE!BL10),HLOOKUP(BL$6,Tipologie!$B$2:$AM$10,6  ) ))</f>
        <v>.</v>
      </c>
      <c r="BM11" s="237" t="str">
        <f>T( IF( Ott2022_RICHIESTE!BM10&lt;&gt;"",  IF(   AND(    (IFERROR(SEARCH("Ridotto",Ott2022_RICHIESTE!BM10),Ott2022_RICHIESTE!BM10))=1,    BM$6&lt;&gt;""   ),    _xlfn.CONCAT("Rid: ",HLOOKUP(BM$6,Tipologie!$B$2:$AM$10,6)  ),  Ott2022_RICHIESTE!BM10),HLOOKUP(BM$6,Tipologie!$B$2:$AM$10,6  ) ))</f>
        <v>.</v>
      </c>
      <c r="BN11" s="244" t="str">
        <f>T( IF( Ott2022_RICHIESTE!BN10&lt;&gt;"",  IF(   AND(    (IFERROR(SEARCH("Ridotto",Ott2022_RICHIESTE!BN10),Ott2022_RICHIESTE!BN10))=1,    BN$6&lt;&gt;""   ),    _xlfn.CONCAT("Rid: ",HLOOKUP(BN$6,Tipologie!$B$2:$AM$10,6)  ),  Ott2022_RICHIESTE!BN10),HLOOKUP(BN$6,Tipologie!$B$2:$AM$10,6  ) ))</f>
        <v>.</v>
      </c>
      <c r="BO11" s="237" t="str">
        <f>T( IF( Ott2022_RICHIESTE!BO10&lt;&gt;"",  IF(   AND(    (IFERROR(SEARCH("Ridotto",Ott2022_RICHIESTE!BO10),Ott2022_RICHIESTE!BO10))=1,    BO$6&lt;&gt;""   ),    _xlfn.CONCAT("Rid: ",HLOOKUP(BO$6,Tipologie!$B$2:$AM$10,6)  ),  Ott2022_RICHIESTE!BO10),HLOOKUP(BO$6,Tipologie!$B$2:$AM$10,6  ) ))</f>
        <v>.</v>
      </c>
      <c r="BP11" s="244" t="str">
        <f>T( IF( Ott2022_RICHIESTE!BP10&lt;&gt;"",  IF(   AND(    (IFERROR(SEARCH("Ridotto",Ott2022_RICHIESTE!BP10),Ott2022_RICHIESTE!BP10))=1,    BP$6&lt;&gt;""   ),    _xlfn.CONCAT("Rid: ",HLOOKUP(BP$6,Tipologie!$B$2:$AM$10,6)  ),  Ott2022_RICHIESTE!BP10),HLOOKUP(BP$6,Tipologie!$B$2:$AM$10,6  ) ))</f>
        <v>.</v>
      </c>
      <c r="BQ11" s="237" t="str">
        <f>T( IF( Ott2022_RICHIESTE!BQ10&lt;&gt;"",  IF(   AND(    (IFERROR(SEARCH("Ridotto",Ott2022_RICHIESTE!BQ10),Ott2022_RICHIESTE!BQ10))=1,    BQ$6&lt;&gt;""   ),    _xlfn.CONCAT("Rid: ",HLOOKUP(BQ$6,Tipologie!$B$2:$AM$10,6)  ),  Ott2022_RICHIESTE!BQ10),HLOOKUP(BQ$6,Tipologie!$B$2:$AM$10,6  ) ))</f>
        <v>.</v>
      </c>
      <c r="BR11" s="244" t="str">
        <f>T( IF( Ott2022_RICHIESTE!BR10&lt;&gt;"",  IF(   AND(    (IFERROR(SEARCH("Ridotto",Ott2022_RICHIESTE!BR10),Ott2022_RICHIESTE!BR10))=1,    BR$6&lt;&gt;""   ),    _xlfn.CONCAT("Rid: ",HLOOKUP(BR$6,Tipologie!$B$2:$AM$10,6)  ),  Ott2022_RICHIESTE!BR10),HLOOKUP(BR$6,Tipologie!$B$2:$AM$10,6  ) ))</f>
        <v>.</v>
      </c>
      <c r="BS11" s="237" t="str">
        <f>T( IF( Ott2022_RICHIESTE!BS10&lt;&gt;"",  IF(   AND(    (IFERROR(SEARCH("Ridotto",Ott2022_RICHIESTE!BS10),Ott2022_RICHIESTE!BS10))=1,    BS$6&lt;&gt;""   ),    _xlfn.CONCAT("Rid: ",HLOOKUP(BS$6,Tipologie!$B$2:$AM$10,6)  ),  Ott2022_RICHIESTE!BS10),HLOOKUP(BS$6,Tipologie!$B$2:$AM$10,6  ) ))</f>
        <v>.</v>
      </c>
      <c r="BT11" s="244" t="str">
        <f>T( IF( Ott2022_RICHIESTE!BT10&lt;&gt;"",  IF(   AND(    (IFERROR(SEARCH("Ridotto",Ott2022_RICHIESTE!BT10),Ott2022_RICHIESTE!BT10))=1,    BT$6&lt;&gt;""   ),    _xlfn.CONCAT("Rid: ",HLOOKUP(BT$6,Tipologie!$B$2:$AM$10,6)  ),  Ott2022_RICHIESTE!BT10),HLOOKUP(BT$6,Tipologie!$B$2:$AM$10,6  ) ))</f>
        <v>.</v>
      </c>
      <c r="BU11" s="237" t="str">
        <f>T( IF( Ott2022_RICHIESTE!BU10&lt;&gt;"",  IF(   AND(    (IFERROR(SEARCH("Ridotto",Ott2022_RICHIESTE!BU10),Ott2022_RICHIESTE!BU10))=1,    BU$6&lt;&gt;""   ),    _xlfn.CONCAT("Rid: ",HLOOKUP(BU$6,Tipologie!$B$2:$AM$10,6)  ),  Ott2022_RICHIESTE!BU10),HLOOKUP(BU$6,Tipologie!$B$2:$AM$10,6  ) ))</f>
        <v>.</v>
      </c>
      <c r="BV11" s="244" t="str">
        <f>T( IF( Ott2022_RICHIESTE!BV10&lt;&gt;"",  IF(   AND(    (IFERROR(SEARCH("Ridotto",Ott2022_RICHIESTE!BV10),Ott2022_RICHIESTE!BV10))=1,    BV$6&lt;&gt;""   ),    _xlfn.CONCAT("Rid: ",HLOOKUP(BV$6,Tipologie!$B$2:$AM$10,6)  ),  Ott2022_RICHIESTE!BV10),HLOOKUP(BV$6,Tipologie!$B$2:$AM$10,6  ) ))</f>
        <v>.</v>
      </c>
      <c r="BW11" s="237" t="str">
        <f>T( IF( Ott2022_RICHIESTE!BW10&lt;&gt;"",  IF(   AND(    (IFERROR(SEARCH("Ridotto",Ott2022_RICHIESTE!BW10),Ott2022_RICHIESTE!BW10))=1,    BW$6&lt;&gt;""   ),    _xlfn.CONCAT("Rid: ",HLOOKUP(BW$6,Tipologie!$B$2:$AM$10,6)  ),  Ott2022_RICHIESTE!BW10),HLOOKUP(BW$6,Tipologie!$B$2:$AM$10,6  ) ))</f>
        <v>.</v>
      </c>
      <c r="BX11" s="223"/>
      <c r="CA11" s="158">
        <f>SUM(COUNTIFS(D11:BW11,{"Ex-accordo";"Ferie";"Ridotto Ex-Acc";"Ridotto Ferie";"Ridotto Maternità";"Malattia";"Esame";"Altro"}))</f>
        <v>0</v>
      </c>
      <c r="CB11" s="158">
        <f t="shared" si="6"/>
        <v>30</v>
      </c>
      <c r="CC11" s="91"/>
      <c r="CF11" s="244" t="str">
        <f>T( IF( Ott2022_RICHIESTE!CQ10&lt;&gt;"",  IF(   AND(    (IFERROR(SEARCH("Ridotto",Ott2022_RICHIESTE!CQ10),Ott2022_RICHIESTE!CQ10))=1,    CF$6&lt;&gt;""   ),    _xlfn.CONCAT("Rid: ",HLOOKUP(CF$6,Tipologie!$B$2:$AM$10,6)  ),  Ott2022_RICHIESTE!CQ10),HLOOKUP(CF$6,Tipologie!$B$2:$AM$10,6  ) ))</f>
        <v>.</v>
      </c>
      <c r="CG11" s="237" t="str">
        <f>T( IF( Ott2022_RICHIESTE!CR10&lt;&gt;"",  IF(   AND(    (IFERROR(SEARCH("Ridotto",Ott2022_RICHIESTE!CR10),Ott2022_RICHIESTE!CR10))=1,    CG$6&lt;&gt;""   ),    _xlfn.CONCAT("Rid: ",HLOOKUP(CG$6,Tipologie!$B$2:$AM$10,6)  ),  Ott2022_RICHIESTE!CR10),HLOOKUP(CG$6,Tipologie!$B$2:$AM$10,6  ) ))</f>
        <v>.</v>
      </c>
      <c r="CH11" s="244" t="str">
        <f>T( IF( Ott2022_RICHIESTE!CS10&lt;&gt;"",  IF(   AND(    (IFERROR(SEARCH("Ridotto",Ott2022_RICHIESTE!CS10),Ott2022_RICHIESTE!CS10))=1,    CH$6&lt;&gt;""   ),    _xlfn.CONCAT("Rid: ",HLOOKUP(CH$6,Tipologie!$B$2:$AM$10,6)  ),  Ott2022_RICHIESTE!CS10),HLOOKUP(CH$6,Tipologie!$B$2:$AM$10,6  ) ))</f>
        <v>.</v>
      </c>
      <c r="CI11" s="237" t="str">
        <f>T( IF( Ott2022_RICHIESTE!CT10&lt;&gt;"",  IF(   AND(    (IFERROR(SEARCH("Ridotto",Ott2022_RICHIESTE!CT10),Ott2022_RICHIESTE!CT10))=1,    CI$6&lt;&gt;""   ),    _xlfn.CONCAT("Rid: ",HLOOKUP(CI$6,Tipologie!$B$2:$AM$10,6)  ),  Ott2022_RICHIESTE!CT10),HLOOKUP(CI$6,Tipologie!$B$2:$AM$10,6  ) ))</f>
        <v>.</v>
      </c>
      <c r="CJ11" s="146" t="str">
        <f>T( IF( Ott2022_RICHIESTE!CU10&lt;&gt;"",  IF(   AND(    (IFERROR(SEARCH("Ridotto",Ott2022_RICHIESTE!CU10),Ott2022_RICHIESTE!CU10))=1,    CJ$6&lt;&gt;""   ),    _xlfn.CONCAT("Rid: ",HLOOKUP(CJ$6,Tipologie!$B$2:$AM$10,6)  ),  Ott2022_RICHIESTE!CU10),HLOOKUP(CJ$6,Tipologie!$B$2:$AM$10,6  ) ))</f>
        <v>.</v>
      </c>
      <c r="CK11" s="146" t="str">
        <f>T( IF( Ott2022_RICHIESTE!CV10&lt;&gt;"",  IF(   AND(    (IFERROR(SEARCH("Ridotto",Ott2022_RICHIESTE!CV10),Ott2022_RICHIESTE!CV10))=1,    CK$6&lt;&gt;""   ),    _xlfn.CONCAT("Rid: ",HLOOKUP(CK$6,Tipologie!$B$2:$AM$10,6)  ),  Ott2022_RICHIESTE!CV10),HLOOKUP(CK$6,Tipologie!$B$2:$AM$10,6  ) ))</f>
        <v>.</v>
      </c>
      <c r="CL11" s="146" t="str">
        <f>T( IF( Ott2022_RICHIESTE!CW10&lt;&gt;"",  IF(   AND(    (IFERROR(SEARCH("Ridotto",Ott2022_RICHIESTE!CW10),Ott2022_RICHIESTE!CW10))=1,    CL$6&lt;&gt;""   ),    _xlfn.CONCAT("Rid: ",HLOOKUP(CL$6,Tipologie!$B$2:$AM$10,6)  ),  Ott2022_RICHIESTE!CW10),HLOOKUP(CL$6,Tipologie!$B$2:$AM$10,6  ) ))</f>
        <v>.</v>
      </c>
      <c r="CM11" s="146" t="str">
        <f>T( IF( Ott2022_RICHIESTE!CX10&lt;&gt;"",  IF(   AND(    (IFERROR(SEARCH("Ridotto",Ott2022_RICHIESTE!CX10),Ott2022_RICHIESTE!CX10))=1,    CM$6&lt;&gt;""   ),    _xlfn.CONCAT("Rid: ",HLOOKUP(CM$6,Tipologie!$B$2:$AM$10,6)  ),  Ott2022_RICHIESTE!CX10),HLOOKUP(CM$6,Tipologie!$B$2:$AM$10,6  ) ))</f>
        <v>.</v>
      </c>
      <c r="CO11" s="45" t="str">
        <f t="shared" si="4"/>
        <v>gio</v>
      </c>
      <c r="CP11" s="45">
        <f t="shared" si="5"/>
        <v>44840</v>
      </c>
      <c r="CQ11" s="244" t="str">
        <f>T(IF(  Ott2022_RICHIESTE!DB10&lt;&gt;"",  Ott2022_RICHIESTE!DB10,  HLOOKUP(CQ$6,Tipologie!$B$2:$AM$10,6) ))</f>
        <v>.</v>
      </c>
      <c r="CR11" s="237" t="str">
        <f>T(IF(  Ott2022_RICHIESTE!DC10&lt;&gt;"",  Ott2022_RICHIESTE!DC10,  HLOOKUP(CR$6,Tipologie!$B$2:$AM$10,6) ))</f>
        <v>.</v>
      </c>
      <c r="CS11" s="244" t="str">
        <f>T(IF(  Ott2022_RICHIESTE!DD10&lt;&gt;"",  Ott2022_RICHIESTE!DD10,  HLOOKUP(CS$6,Tipologie!$B$2:$AM$10,6) ))</f>
        <v>.</v>
      </c>
      <c r="CT11" s="237" t="str">
        <f>T(IF(  Ott2022_RICHIESTE!DE10&lt;&gt;"",  Ott2022_RICHIESTE!DE10,  HLOOKUP(CT$6,Tipologie!$B$2:$AM$10,6) ))</f>
        <v>.</v>
      </c>
      <c r="CU11" s="244" t="str">
        <f>T(IF(  Ott2022_RICHIESTE!DF10&lt;&gt;"",  Ott2022_RICHIESTE!DF10,  HLOOKUP(CU$6,Tipologie!$B$2:$AM$10,6) ))</f>
        <v>.</v>
      </c>
      <c r="CV11" s="237" t="str">
        <f>T(IF(  Ott2022_RICHIESTE!DG10&lt;&gt;"",  Ott2022_RICHIESTE!DG10,  HLOOKUP(CV$6,Tipologie!$B$2:$AM$10,6) ))</f>
        <v>.</v>
      </c>
      <c r="CW11" s="244" t="str">
        <f>T(IF(  Ott2022_RICHIESTE!DH10&lt;&gt;"",  Ott2022_RICHIESTE!DH10,  HLOOKUP(CW$6,Tipologie!$B$2:$AM$10,6) ))</f>
        <v>.</v>
      </c>
      <c r="CX11" s="237" t="str">
        <f>T(IF(  Ott2022_RICHIESTE!DI10&lt;&gt;"",  Ott2022_RICHIESTE!DI10,  HLOOKUP(CX$6,Tipologie!$B$2:$AM$10,6) ))</f>
        <v>.</v>
      </c>
      <c r="CY11" s="244" t="str">
        <f>T(IF(  Ott2022_RICHIESTE!DJ10&lt;&gt;"",  Ott2022_RICHIESTE!DJ10,  HLOOKUP(CY$6,Tipologie!$B$2:$AM$10,6) ))</f>
        <v>.</v>
      </c>
      <c r="CZ11" s="237" t="str">
        <f>T(IF(  Ott2022_RICHIESTE!DK10&lt;&gt;"",  Ott2022_RICHIESTE!DK10,  HLOOKUP(CZ$6,Tipologie!$B$2:$AM$10,6) ))</f>
        <v>.</v>
      </c>
      <c r="DA11" s="244" t="str">
        <f>T(IF(  Ott2022_RICHIESTE!DL10&lt;&gt;"",  Ott2022_RICHIESTE!DL10,  HLOOKUP(DA$6,Tipologie!$B$2:$AM$10,6) ))</f>
        <v>.</v>
      </c>
      <c r="DB11" s="237" t="str">
        <f>T(IF(  Ott2022_RICHIESTE!DM10&lt;&gt;"",  Ott2022_RICHIESTE!DM10,  HLOOKUP(DB$6,Tipologie!$B$2:$AM$10,6) ))</f>
        <v>.</v>
      </c>
      <c r="DC11" s="244" t="str">
        <f>T(IF(  Ott2022_RICHIESTE!DN10&lt;&gt;"",  Ott2022_RICHIESTE!DN10,  HLOOKUP(DC$6,Tipologie!$B$2:$AM$10,6) ))</f>
        <v>.</v>
      </c>
      <c r="DD11" s="237" t="str">
        <f>T(IF(  Ott2022_RICHIESTE!DO10&lt;&gt;"",  Ott2022_RICHIESTE!DO10,  HLOOKUP(DD$6,Tipologie!$B$2:$AM$10,6) ))</f>
        <v>.</v>
      </c>
      <c r="DE11" s="146" t="str">
        <f>T(IF(  Ott2022_RICHIESTE!DE10&lt;&gt;"",  Ott2022_RICHIESTE!DE10,  HLOOKUP(DE$6,Tipologie!$B$2:$AM$10,6) ))</f>
        <v>.</v>
      </c>
      <c r="DF11" s="146" t="str">
        <f>T(IF(  Ott2022_RICHIESTE!DG10&lt;&gt;"",  Ott2022_RICHIESTE!DG10,  HLOOKUP(DF$6,Tipologie!$B$2:$AM$10,6) ))</f>
        <v>.</v>
      </c>
      <c r="DG11" s="146" t="str">
        <f>T(IF(  Ott2022_RICHIESTE!DI10&lt;&gt;"",  Ott2022_RICHIESTE!DI10,  HLOOKUP(DG$6,Tipologie!$B$2:$AM$10,6) ))</f>
        <v>.</v>
      </c>
    </row>
    <row r="12" spans="1:120" ht="11.25" customHeight="1" x14ac:dyDescent="0.25">
      <c r="A12" s="45" t="str">
        <f>IF(Ott2022_RICHIESTE!A11&lt;&gt;"",Ott2022_RICHIESTE!A11,"")</f>
        <v>ven</v>
      </c>
      <c r="B12" s="46">
        <f>IF(Ott2022_RICHIESTE!B11&lt;&gt;"",Ott2022_RICHIESTE!B11,"")</f>
        <v>44841</v>
      </c>
      <c r="C12" s="244" t="str">
        <f>T( IF( Ott2022_RICHIESTE!C11&lt;&gt;"",  IF(   AND(    (IFERROR(SEARCH("Ridotto",Ott2022_RICHIESTE!C11),Ott2022_RICHIESTE!C11))=1,    C$6&lt;&gt;""   ),    _xlfn.CONCAT("Rid: ",HLOOKUP(C$6,Tipologie!$B$2:$AM$10,7)  ),  Ott2022_RICHIESTE!C11),HLOOKUP(C$6,Tipologie!$B$2:$AM$10,7  ) ))</f>
        <v>.</v>
      </c>
      <c r="D12" s="237" t="str">
        <f>T( IF( Ott2022_RICHIESTE!D11&lt;&gt;"",  IF(   AND(    (IFERROR(SEARCH("Ridotto",Ott2022_RICHIESTE!D11),Ott2022_RICHIESTE!D11))=1,    D$6&lt;&gt;""   ),    _xlfn.CONCAT("Rid: ",HLOOKUP(D$6,Tipologie!$B$2:$AM$10,7)  ),  Ott2022_RICHIESTE!D11),HLOOKUP(D$6,Tipologie!$B$2:$AM$10,7  ) ))</f>
        <v>.</v>
      </c>
      <c r="E12" s="244" t="str">
        <f>T( IF( Ott2022_RICHIESTE!E11&lt;&gt;"",  IF(   AND(    (IFERROR(SEARCH("Ridotto",Ott2022_RICHIESTE!E11),Ott2022_RICHIESTE!E11))=1,    E$6&lt;&gt;""   ),    _xlfn.CONCAT("Rid: ",HLOOKUP(E$6,Tipologie!$B$2:$AM$10,7)  ),  Ott2022_RICHIESTE!E11),HLOOKUP(E$6,Tipologie!$B$2:$AM$10,7  ) ))</f>
        <v>.</v>
      </c>
      <c r="F12" s="237" t="str">
        <f>T( IF( Ott2022_RICHIESTE!F11&lt;&gt;"",  IF(   AND(    (IFERROR(SEARCH("Ridotto",Ott2022_RICHIESTE!F11),Ott2022_RICHIESTE!F11))=1,    F$6&lt;&gt;""   ),    _xlfn.CONCAT("Rid: ",HLOOKUP(F$6,Tipologie!$B$2:$AM$10,7)  ),  Ott2022_RICHIESTE!F11),HLOOKUP(F$6,Tipologie!$B$2:$AM$10,7  ) ))</f>
        <v>.</v>
      </c>
      <c r="G12" s="244" t="str">
        <f>T( IF( Ott2022_RICHIESTE!G11&lt;&gt;"",  IF(   AND(    (IFERROR(SEARCH("Ridotto",Ott2022_RICHIESTE!G11),Ott2022_RICHIESTE!G11))=1,    G$6&lt;&gt;""   ),    _xlfn.CONCAT("Rid: ",HLOOKUP(G$6,Tipologie!$B$2:$AM$10,7)  ),  Ott2022_RICHIESTE!G11),HLOOKUP(G$6,Tipologie!$B$2:$AM$10,7  ) ))</f>
        <v>.</v>
      </c>
      <c r="H12" s="237" t="str">
        <f>T( IF( Ott2022_RICHIESTE!H11&lt;&gt;"",  IF(   AND(    (IFERROR(SEARCH("Ridotto",Ott2022_RICHIESTE!H11),Ott2022_RICHIESTE!H11))=1,    H$6&lt;&gt;""   ),    _xlfn.CONCAT("Rid: ",HLOOKUP(H$6,Tipologie!$B$2:$AM$10,7)  ),  Ott2022_RICHIESTE!H11),HLOOKUP(H$6,Tipologie!$B$2:$AM$10,7  ) ))</f>
        <v>.</v>
      </c>
      <c r="I12" s="244" t="str">
        <f>T( IF( Ott2022_RICHIESTE!I11&lt;&gt;"",  IF(   AND(    (IFERROR(SEARCH("Ridotto",Ott2022_RICHIESTE!I11),Ott2022_RICHIESTE!I11))=1,    I$6&lt;&gt;""   ),    _xlfn.CONCAT("Rid: ",HLOOKUP(I$6,Tipologie!$B$2:$AM$10,7)  ),  Ott2022_RICHIESTE!I11),HLOOKUP(I$6,Tipologie!$B$2:$AM$10,7  ) ))</f>
        <v>.</v>
      </c>
      <c r="J12" s="237" t="str">
        <f>T( IF( Ott2022_RICHIESTE!J11&lt;&gt;"",  IF(   AND(    (IFERROR(SEARCH("Ridotto",Ott2022_RICHIESTE!J11),Ott2022_RICHIESTE!J11))=1,    J$6&lt;&gt;""   ),    _xlfn.CONCAT("Rid: ",HLOOKUP(J$6,Tipologie!$B$2:$AM$10,7)  ),  Ott2022_RICHIESTE!J11),HLOOKUP(J$6,Tipologie!$B$2:$AM$10,7  ) ))</f>
        <v>.</v>
      </c>
      <c r="K12" s="244" t="str">
        <f>T( IF( Ott2022_RICHIESTE!K11&lt;&gt;"",  IF(   AND(    (IFERROR(SEARCH("Ridotto",Ott2022_RICHIESTE!K11),Ott2022_RICHIESTE!K11))=1,    K$6&lt;&gt;""   ),    _xlfn.CONCAT("Rid: ",HLOOKUP(K$6,Tipologie!$B$2:$AM$10,7)  ),  Ott2022_RICHIESTE!K11),HLOOKUP(K$6,Tipologie!$B$2:$AM$10,7  ) ))</f>
        <v>.</v>
      </c>
      <c r="L12" s="237" t="str">
        <f>T( IF( Ott2022_RICHIESTE!L11&lt;&gt;"",  IF(   AND(    (IFERROR(SEARCH("Ridotto",Ott2022_RICHIESTE!L11),Ott2022_RICHIESTE!L11))=1,    L$6&lt;&gt;""   ),    _xlfn.CONCAT("Rid: ",HLOOKUP(L$6,Tipologie!$B$2:$AM$10,7)  ),  Ott2022_RICHIESTE!L11),HLOOKUP(L$6,Tipologie!$B$2:$AM$10,7  ) ))</f>
        <v>.</v>
      </c>
      <c r="M12" s="244" t="str">
        <f>T( IF( Ott2022_RICHIESTE!M11&lt;&gt;"",  IF(   AND(    (IFERROR(SEARCH("Ridotto",Ott2022_RICHIESTE!M11),Ott2022_RICHIESTE!M11))=1,    M$6&lt;&gt;""   ),    _xlfn.CONCAT("Rid: ",HLOOKUP(M$6,Tipologie!$B$2:$AM$10,7)  ),  Ott2022_RICHIESTE!M11),HLOOKUP(M$6,Tipologie!$B$2:$AM$10,7  ) ))</f>
        <v>.</v>
      </c>
      <c r="N12" s="237" t="str">
        <f>T( IF( Ott2022_RICHIESTE!N11&lt;&gt;"",  IF(   AND(    (IFERROR(SEARCH("Ridotto",Ott2022_RICHIESTE!N11),Ott2022_RICHIESTE!N11))=1,    N$6&lt;&gt;""   ),    _xlfn.CONCAT("Rid: ",HLOOKUP(N$6,Tipologie!$B$2:$AM$10,7)  ),  Ott2022_RICHIESTE!N11),HLOOKUP(N$6,Tipologie!$B$2:$AM$10,7  ) ))</f>
        <v>.</v>
      </c>
      <c r="O12" s="244" t="str">
        <f>T( IF( Ott2022_RICHIESTE!O11&lt;&gt;"",  IF(   AND(    (IFERROR(SEARCH("Ridotto",Ott2022_RICHIESTE!O11),Ott2022_RICHIESTE!O11))=1,    O$6&lt;&gt;""   ),    _xlfn.CONCAT("Rid: ",HLOOKUP(O$6,Tipologie!$B$2:$AM$10,7)  ),  Ott2022_RICHIESTE!O11),HLOOKUP(O$6,Tipologie!$B$2:$AM$10,7  ) ))</f>
        <v>.</v>
      </c>
      <c r="P12" s="237" t="str">
        <f>T( IF( Ott2022_RICHIESTE!P11&lt;&gt;"",  IF(   AND(    (IFERROR(SEARCH("Ridotto",Ott2022_RICHIESTE!P11),Ott2022_RICHIESTE!P11))=1,    P$6&lt;&gt;""   ),    _xlfn.CONCAT("Rid: ",HLOOKUP(P$6,Tipologie!$B$2:$AM$10,7)  ),  Ott2022_RICHIESTE!P11),HLOOKUP(P$6,Tipologie!$B$2:$AM$10,7  ) ))</f>
        <v>.</v>
      </c>
      <c r="Q12" s="244" t="str">
        <f>T( IF( Ott2022_RICHIESTE!Q11&lt;&gt;"",  IF(   AND(    (IFERROR(SEARCH("Ridotto",Ott2022_RICHIESTE!Q11),Ott2022_RICHIESTE!Q11))=1,    Q$6&lt;&gt;""   ),    _xlfn.CONCAT("Rid: ",HLOOKUP(Q$6,Tipologie!$B$2:$AM$10,7)  ),  Ott2022_RICHIESTE!Q11),HLOOKUP(Q$6,Tipologie!$B$2:$AM$10,7  ) ))</f>
        <v>.</v>
      </c>
      <c r="R12" s="237" t="str">
        <f>T( IF( Ott2022_RICHIESTE!R11&lt;&gt;"",  IF(   AND(    (IFERROR(SEARCH("Ridotto",Ott2022_RICHIESTE!R11),Ott2022_RICHIESTE!R11))=1,    R$6&lt;&gt;""   ),    _xlfn.CONCAT("Rid: ",HLOOKUP(R$6,Tipologie!$B$2:$AM$10,7)  ),  Ott2022_RICHIESTE!R11),HLOOKUP(R$6,Tipologie!$B$2:$AM$10,7  ) ))</f>
        <v>.</v>
      </c>
      <c r="S12" s="244" t="str">
        <f>T( IF( Ott2022_RICHIESTE!S11&lt;&gt;"",  IF(   AND(    (IFERROR(SEARCH("Ridotto",Ott2022_RICHIESTE!S11),Ott2022_RICHIESTE!S11))=1,    S$6&lt;&gt;""   ),    _xlfn.CONCAT("Rid: ",HLOOKUP(S$6,Tipologie!$B$2:$AM$10,7)  ),  Ott2022_RICHIESTE!S11),HLOOKUP(S$6,Tipologie!$B$2:$AM$10,7  ) ))</f>
        <v>.</v>
      </c>
      <c r="T12" s="237" t="str">
        <f>T( IF( Ott2022_RICHIESTE!T11&lt;&gt;"",  IF(   AND(    (IFERROR(SEARCH("Ridotto",Ott2022_RICHIESTE!T11),Ott2022_RICHIESTE!T11))=1,    T$6&lt;&gt;""   ),    _xlfn.CONCAT("Rid: ",HLOOKUP(T$6,Tipologie!$B$2:$AM$10,7)  ),  Ott2022_RICHIESTE!T11),HLOOKUP(T$6,Tipologie!$B$2:$AM$10,7  ) ))</f>
        <v>.</v>
      </c>
      <c r="U12" s="146" t="str">
        <f>T( IF( Ott2022_RICHIESTE!U11&lt;&gt;"",  IF(   AND(    (IFERROR(SEARCH("Ridotto",Ott2022_RICHIESTE!U11),Ott2022_RICHIESTE!U11))=1,    U$6&lt;&gt;""   ),    _xlfn.CONCAT("Rid: ",HLOOKUP(U$6,Tipologie!$B$2:$AM$10,7)  ),  Ott2022_RICHIESTE!U11),HLOOKUP(U$6,Tipologie!$B$2:$AM$10,7  ) ))</f>
        <v>.</v>
      </c>
      <c r="V12" s="146" t="str">
        <f>T( IF( Ott2022_RICHIESTE!V11&lt;&gt;"",  IF(   AND(    (IFERROR(SEARCH("Ridotto",Ott2022_RICHIESTE!V11),Ott2022_RICHIESTE!V11))=1,    V$6&lt;&gt;""   ),    _xlfn.CONCAT("Rid: ",HLOOKUP(V$6,Tipologie!$B$2:$AM$10,7)  ),  Ott2022_RICHIESTE!V11),HLOOKUP(V$6,Tipologie!$B$2:$AM$10,7  ) ))</f>
        <v>.</v>
      </c>
      <c r="W12" s="146" t="str">
        <f>T( IF( Ott2022_RICHIESTE!W11&lt;&gt;"",  IF(   AND(    (IFERROR(SEARCH("Ridotto",Ott2022_RICHIESTE!W11),Ott2022_RICHIESTE!W11))=1,    W$6&lt;&gt;""   ),    _xlfn.CONCAT("Rid: ",HLOOKUP(W$6,Tipologie!$B$2:$AM$10,7)  ),  Ott2022_RICHIESTE!W11),HLOOKUP(W$6,Tipologie!$B$2:$AM$10,7  ) ))</f>
        <v>.</v>
      </c>
      <c r="X12" s="146" t="str">
        <f>T( IF( Ott2022_RICHIESTE!X11&lt;&gt;"",  IF(   AND(    (IFERROR(SEARCH("Ridotto",Ott2022_RICHIESTE!X11),Ott2022_RICHIESTE!X11))=1,    X$6&lt;&gt;""   ),    _xlfn.CONCAT("Rid: ",HLOOKUP(X$6,Tipologie!$B$2:$AM$10,7)  ),  Ott2022_RICHIESTE!X11),HLOOKUP(X$6,Tipologie!$B$2:$AM$10,7  ) ))</f>
        <v>.</v>
      </c>
      <c r="Y12" s="146" t="str">
        <f>T( IF( Ott2022_RICHIESTE!Y11&lt;&gt;"",  IF(   AND(    (IFERROR(SEARCH("Ridotto",Ott2022_RICHIESTE!Y11),Ott2022_RICHIESTE!Y11))=1,    Y$6&lt;&gt;""   ),    _xlfn.CONCAT("Rid: ",HLOOKUP(Y$6,Tipologie!$B$2:$AM$10,7)  ),  Ott2022_RICHIESTE!Y11),HLOOKUP(Y$6,Tipologie!$B$2:$AM$10,7  ) ))</f>
        <v>.</v>
      </c>
      <c r="Z12" s="28" t="str">
        <f>T( IF( Ott2022_RICHIESTE!Z11&lt;&gt;"",  IF(   AND(    (IFERROR(SEARCH("Ridotto",Ott2022_RICHIESTE!Z11),Ott2022_RICHIESTE!Z11))=1,    Z$6&lt;&gt;""   ),    _xlfn.CONCAT("Rid: ",HLOOKUP(Z$6,Tipologie!$B$2:$AM$10,7)  ),  Ott2022_RICHIESTE!Z11),HLOOKUP(Z$6,Tipologie!$B$2:$AM$10,7  ) ))</f>
        <v>.</v>
      </c>
      <c r="AA12" s="28" t="str">
        <f>T( IF( Ott2022_RICHIESTE!AA11&lt;&gt;"",  IF(   AND(    (IFERROR(SEARCH("Ridotto",Ott2022_RICHIESTE!AA11),Ott2022_RICHIESTE!AA11))=1,    AA$6&lt;&gt;""   ),    _xlfn.CONCAT("Rid: ",HLOOKUP(AA$6,Tipologie!$B$2:$AM$10,7)  ),  Ott2022_RICHIESTE!AA11),HLOOKUP(AA$6,Tipologie!$B$2:$AM$10,7  ) ))</f>
        <v>.</v>
      </c>
      <c r="AB12" s="28" t="str">
        <f>T( IF( Ott2022_RICHIESTE!AB11&lt;&gt;"",  IF(   AND(    (IFERROR(SEARCH("Ridotto",Ott2022_RICHIESTE!AB11),Ott2022_RICHIESTE!AB11))=1,    AB$6&lt;&gt;""   ),    _xlfn.CONCAT("Rid: ",HLOOKUP(AB$6,Tipologie!$B$2:$AM$10,7)  ),  Ott2022_RICHIESTE!AB11),HLOOKUP(AB$6,Tipologie!$B$2:$AM$10,7  ) ))</f>
        <v>.</v>
      </c>
      <c r="AC12" s="151"/>
      <c r="AD12" s="45" t="str">
        <f t="shared" si="3"/>
        <v>ven</v>
      </c>
      <c r="AE12" s="46">
        <f t="shared" si="2"/>
        <v>44841</v>
      </c>
      <c r="AF12" s="244" t="str">
        <f>T( IF( Ott2022_RICHIESTE!AF11&lt;&gt;"",  IF(   AND(    (IFERROR(SEARCH("Ridotto",Ott2022_RICHIESTE!AF11),Ott2022_RICHIESTE!AF11))=1,    AF$6&lt;&gt;""   ),    _xlfn.CONCAT("Rid: ",HLOOKUP(AF$6,Tipologie!$B$2:$AM$10,7)  ),  Ott2022_RICHIESTE!AF11),HLOOKUP(AF$6,Tipologie!$B$2:$AM$10,7  ) ))</f>
        <v>.</v>
      </c>
      <c r="AG12" s="237" t="str">
        <f>T( IF( Ott2022_RICHIESTE!AG11&lt;&gt;"",  IF(   AND(    (IFERROR(SEARCH("Ridotto",Ott2022_RICHIESTE!AG11),Ott2022_RICHIESTE!AG11))=1,    AG$6&lt;&gt;""   ),    _xlfn.CONCAT("Rid: ",HLOOKUP(AG$6,Tipologie!$B$2:$AM$10,7)  ),  Ott2022_RICHIESTE!AG11),HLOOKUP(AG$6,Tipologie!$B$2:$AM$10,7  ) ))</f>
        <v>.</v>
      </c>
      <c r="AH12" s="244" t="str">
        <f>T( IF( Ott2022_RICHIESTE!AH11&lt;&gt;"",  IF(   AND(    (IFERROR(SEARCH("Ridotto",Ott2022_RICHIESTE!AH11),Ott2022_RICHIESTE!AH11))=1,    AH$6&lt;&gt;""   ),    _xlfn.CONCAT("Rid: ",HLOOKUP(AH$6,Tipologie!$B$2:$AM$10,7)  ),  Ott2022_RICHIESTE!AH11),HLOOKUP(AH$6,Tipologie!$B$2:$AM$10,7  ) ))</f>
        <v>.</v>
      </c>
      <c r="AI12" s="237" t="str">
        <f>T( IF( Ott2022_RICHIESTE!AI11&lt;&gt;"",  IF(   AND(    (IFERROR(SEARCH("Ridotto",Ott2022_RICHIESTE!AI11),Ott2022_RICHIESTE!AI11))=1,    AI$6&lt;&gt;""   ),    _xlfn.CONCAT("Rid: ",HLOOKUP(AI$6,Tipologie!$B$2:$AM$10,7)  ),  Ott2022_RICHIESTE!AI11),HLOOKUP(AI$6,Tipologie!$B$2:$AM$10,7  ) ))</f>
        <v>.</v>
      </c>
      <c r="AJ12" s="244" t="str">
        <f>T( IF( Ott2022_RICHIESTE!AJ11&lt;&gt;"",  IF(   AND(    (IFERROR(SEARCH("Ridotto",Ott2022_RICHIESTE!AJ11),Ott2022_RICHIESTE!AJ11))=1,    AJ$6&lt;&gt;""   ),    _xlfn.CONCAT("Rid: ",HLOOKUP(AJ$6,Tipologie!$B$2:$AM$10,7)  ),  Ott2022_RICHIESTE!AJ11),HLOOKUP(AJ$6,Tipologie!$B$2:$AM$10,7  ) ))</f>
        <v>.</v>
      </c>
      <c r="AK12" s="237" t="str">
        <f>T( IF( Ott2022_RICHIESTE!AK11&lt;&gt;"",  IF(   AND(    (IFERROR(SEARCH("Ridotto",Ott2022_RICHIESTE!AK11),Ott2022_RICHIESTE!AK11))=1,    AK$6&lt;&gt;""   ),    _xlfn.CONCAT("Rid: ",HLOOKUP(AK$6,Tipologie!$B$2:$AM$10,7)  ),  Ott2022_RICHIESTE!AK11),HLOOKUP(AK$6,Tipologie!$B$2:$AM$10,7  ) ))</f>
        <v>.</v>
      </c>
      <c r="AL12" s="244" t="str">
        <f>T( IF( Ott2022_RICHIESTE!AL11&lt;&gt;"",  IF(   AND(    (IFERROR(SEARCH("Ridotto",Ott2022_RICHIESTE!AL11),Ott2022_RICHIESTE!AL11))=1,    AL$6&lt;&gt;""   ),    _xlfn.CONCAT("Rid: ",HLOOKUP(AL$6,Tipologie!$B$2:$AM$10,7)  ),  Ott2022_RICHIESTE!AL11),HLOOKUP(AL$6,Tipologie!$B$2:$AM$10,7  ) ))</f>
        <v>.</v>
      </c>
      <c r="AM12" s="237" t="str">
        <f>T( IF( Ott2022_RICHIESTE!AM11&lt;&gt;"",  IF(   AND(    (IFERROR(SEARCH("Ridotto",Ott2022_RICHIESTE!AM11),Ott2022_RICHIESTE!AM11))=1,    AM$6&lt;&gt;""   ),    _xlfn.CONCAT("Rid: ",HLOOKUP(AM$6,Tipologie!$B$2:$AM$10,7)  ),  Ott2022_RICHIESTE!AM11),HLOOKUP(AM$6,Tipologie!$B$2:$AM$10,7  ) ))</f>
        <v>.</v>
      </c>
      <c r="AN12" s="244" t="str">
        <f>T( IF( Ott2022_RICHIESTE!AN11&lt;&gt;"",  IF(   AND(    (IFERROR(SEARCH("Ridotto",Ott2022_RICHIESTE!AN11),Ott2022_RICHIESTE!AN11))=1,    AN$6&lt;&gt;""   ),    _xlfn.CONCAT("Rid: ",HLOOKUP(AN$6,Tipologie!$B$2:$AM$10,7)  ),  Ott2022_RICHIESTE!AN11),HLOOKUP(AN$6,Tipologie!$B$2:$AM$10,7  ) ))</f>
        <v>.</v>
      </c>
      <c r="AO12" s="237" t="str">
        <f>T( IF( Ott2022_RICHIESTE!AO11&lt;&gt;"",  IF(   AND(    (IFERROR(SEARCH("Ridotto",Ott2022_RICHIESTE!AO11),Ott2022_RICHIESTE!AO11))=1,    AO$6&lt;&gt;""   ),    _xlfn.CONCAT("Rid: ",HLOOKUP(AO$6,Tipologie!$B$2:$AM$10,7)  ),  Ott2022_RICHIESTE!AO11),HLOOKUP(AO$6,Tipologie!$B$2:$AM$10,7  ) ))</f>
        <v>.</v>
      </c>
      <c r="AP12" s="244" t="str">
        <f>T( IF( Ott2022_RICHIESTE!AP11&lt;&gt;"",  IF(   AND(    (IFERROR(SEARCH("Ridotto",Ott2022_RICHIESTE!AP11),Ott2022_RICHIESTE!AP11))=1,    AP$6&lt;&gt;""   ),    _xlfn.CONCAT("Rid: ",HLOOKUP(AP$6,Tipologie!$B$2:$AM$10,7)  ),  Ott2022_RICHIESTE!AP11),HLOOKUP(AP$6,Tipologie!$B$2:$AM$10,7  ) ))</f>
        <v>.</v>
      </c>
      <c r="AQ12" s="237" t="str">
        <f>T( IF( Ott2022_RICHIESTE!AQ11&lt;&gt;"",  IF(   AND(    (IFERROR(SEARCH("Ridotto",Ott2022_RICHIESTE!AQ11),Ott2022_RICHIESTE!AQ11))=1,    AQ$6&lt;&gt;""   ),    _xlfn.CONCAT("Rid: ",HLOOKUP(AQ$6,Tipologie!$B$2:$AM$10,7)  ),  Ott2022_RICHIESTE!AQ11),HLOOKUP(AQ$6,Tipologie!$B$2:$AM$10,7  ) ))</f>
        <v>.</v>
      </c>
      <c r="AR12" s="244" t="str">
        <f>T( IF( Ott2022_RICHIESTE!AR11&lt;&gt;"",  IF(   AND(    (IFERROR(SEARCH("Ridotto",Ott2022_RICHIESTE!AR11),Ott2022_RICHIESTE!AR11))=1,    AR$6&lt;&gt;""   ),    _xlfn.CONCAT("Rid: ",HLOOKUP(AR$6,Tipologie!$B$2:$AM$10,7)  ),  Ott2022_RICHIESTE!AR11),HLOOKUP(AR$6,Tipologie!$B$2:$AM$10,7  ) ))</f>
        <v>.</v>
      </c>
      <c r="AS12" s="237" t="str">
        <f>T( IF( Ott2022_RICHIESTE!AS11&lt;&gt;"",  IF(   AND(    (IFERROR(SEARCH("Ridotto",Ott2022_RICHIESTE!AS11),Ott2022_RICHIESTE!AS11))=1,    AS$6&lt;&gt;""   ),    _xlfn.CONCAT("Rid: ",HLOOKUP(AS$6,Tipologie!$B$2:$AM$10,7)  ),  Ott2022_RICHIESTE!AS11),HLOOKUP(AS$6,Tipologie!$B$2:$AM$10,7  ) ))</f>
        <v>.</v>
      </c>
      <c r="AT12" s="244" t="str">
        <f>T( IF( Ott2022_RICHIESTE!AT11&lt;&gt;"",  IF(   AND(    (IFERROR(SEARCH("Ridotto",Ott2022_RICHIESTE!AT11),Ott2022_RICHIESTE!AT11))=1,    AT$6&lt;&gt;""   ),    _xlfn.CONCAT("Rid: ",HLOOKUP(AT$6,Tipologie!$B$2:$AM$10,7)  ),  Ott2022_RICHIESTE!AT11),HLOOKUP(AT$6,Tipologie!$B$2:$AM$10,7  ) ))</f>
        <v>.</v>
      </c>
      <c r="AU12" s="237" t="str">
        <f>T( IF( Ott2022_RICHIESTE!AU11&lt;&gt;"",  IF(   AND(    (IFERROR(SEARCH("Ridotto",Ott2022_RICHIESTE!AU11),Ott2022_RICHIESTE!AU11))=1,    AU$6&lt;&gt;""   ),    _xlfn.CONCAT("Rid: ",HLOOKUP(AU$6,Tipologie!$B$2:$AM$10,7)  ),  Ott2022_RICHIESTE!AU11),HLOOKUP(AU$6,Tipologie!$B$2:$AM$10,7  ) ))</f>
        <v>.</v>
      </c>
      <c r="AV12" s="244" t="str">
        <f>T( IF( Ott2022_RICHIESTE!AV11&lt;&gt;"",  IF(   AND(    (IFERROR(SEARCH("Ridotto",Ott2022_RICHIESTE!AV11),Ott2022_RICHIESTE!AV11))=1,    AV$6&lt;&gt;""   ),    _xlfn.CONCAT("Rid: ",HLOOKUP(AV$6,Tipologie!$B$2:$AM$10,7)  ),  Ott2022_RICHIESTE!AV11),HLOOKUP(AV$6,Tipologie!$B$2:$AM$10,7  ) ))</f>
        <v>.</v>
      </c>
      <c r="AW12" s="237" t="str">
        <f>T( IF( Ott2022_RICHIESTE!AW11&lt;&gt;"",  IF(   AND(    (IFERROR(SEARCH("Ridotto",Ott2022_RICHIESTE!AW11),Ott2022_RICHIESTE!AW11))=1,    AW$6&lt;&gt;""   ),    _xlfn.CONCAT("Rid: ",HLOOKUP(AW$6,Tipologie!$B$2:$AM$10,7)  ),  Ott2022_RICHIESTE!AW11),HLOOKUP(AW$6,Tipologie!$B$2:$AM$10,7  ) ))</f>
        <v>.</v>
      </c>
      <c r="AX12" s="244" t="str">
        <f>T( IF( Ott2022_RICHIESTE!AX11&lt;&gt;"",  IF(   AND(    (IFERROR(SEARCH("Ridotto",Ott2022_RICHIESTE!AX11),Ott2022_RICHIESTE!AX11))=1,    AX$6&lt;&gt;""   ),    _xlfn.CONCAT("Rid: ",HLOOKUP(AX$6,Tipologie!$B$2:$AM$10,7)  ),  Ott2022_RICHIESTE!AX11),HLOOKUP(AX$6,Tipologie!$B$2:$AM$10,7  ) ))</f>
        <v>.</v>
      </c>
      <c r="AY12" s="237" t="str">
        <f>T( IF( Ott2022_RICHIESTE!AY11&lt;&gt;"",  IF(   AND(    (IFERROR(SEARCH("Ridotto",Ott2022_RICHIESTE!AY11),Ott2022_RICHIESTE!AY11))=1,    AY$6&lt;&gt;""   ),    _xlfn.CONCAT("Rid: ",HLOOKUP(AY$6,Tipologie!$B$2:$AM$10,7)  ),  Ott2022_RICHIESTE!AY11),HLOOKUP(AY$6,Tipologie!$B$2:$AM$10,7  ) ))</f>
        <v>.</v>
      </c>
      <c r="AZ12" s="244" t="str">
        <f>T( IF( Ott2022_RICHIESTE!AZ11&lt;&gt;"",  IF(   AND(    (IFERROR(SEARCH("Ridotto",Ott2022_RICHIESTE!AZ11),Ott2022_RICHIESTE!AZ11))=1,    AZ$6&lt;&gt;""   ),    _xlfn.CONCAT("Rid: ",HLOOKUP(AZ$6,Tipologie!$B$2:$AM$10,7)  ),  Ott2022_RICHIESTE!AZ11),HLOOKUP(AZ$6,Tipologie!$B$2:$AM$10,7  ) ))</f>
        <v>.</v>
      </c>
      <c r="BA12" s="237" t="str">
        <f>T( IF( Ott2022_RICHIESTE!BA11&lt;&gt;"",  IF(   AND(    (IFERROR(SEARCH("Ridotto",Ott2022_RICHIESTE!BA11),Ott2022_RICHIESTE!BA11))=1,    BA$6&lt;&gt;""   ),    _xlfn.CONCAT("Rid: ",HLOOKUP(BA$6,Tipologie!$B$2:$AM$10,7)  ),  Ott2022_RICHIESTE!BA11),HLOOKUP(BA$6,Tipologie!$B$2:$AM$10,7  ) ))</f>
        <v>.</v>
      </c>
      <c r="BB12" s="244" t="str">
        <f>T( IF( Ott2022_RICHIESTE!BB11&lt;&gt;"",  IF(   AND(    (IFERROR(SEARCH("Ridotto",Ott2022_RICHIESTE!BB11),Ott2022_RICHIESTE!BB11))=1,    BB$6&lt;&gt;""   ),    _xlfn.CONCAT("Rid: ",HLOOKUP(BB$6,Tipologie!$B$2:$AM$10,7)  ),  Ott2022_RICHIESTE!BB11),HLOOKUP(BB$6,Tipologie!$B$2:$AM$10,7  ) ))</f>
        <v>.</v>
      </c>
      <c r="BC12" s="237" t="str">
        <f>T( IF( Ott2022_RICHIESTE!BC11&lt;&gt;"",  IF(   AND(    (IFERROR(SEARCH("Ridotto",Ott2022_RICHIESTE!BC11),Ott2022_RICHIESTE!BC11))=1,    BC$6&lt;&gt;""   ),    _xlfn.CONCAT("Rid: ",HLOOKUP(BC$6,Tipologie!$B$2:$AM$10,7)  ),  Ott2022_RICHIESTE!BC11),HLOOKUP(BC$6,Tipologie!$B$2:$AM$10,7  ) ))</f>
        <v>.</v>
      </c>
      <c r="BD12" s="244" t="str">
        <f>T( IF( Ott2022_RICHIESTE!BD11&lt;&gt;"",  IF(   AND(    (IFERROR(SEARCH("Ridotto",Ott2022_RICHIESTE!BD11),Ott2022_RICHIESTE!BD11))=1,    BD$6&lt;&gt;""   ),    _xlfn.CONCAT("Rid: ",HLOOKUP(BD$6,Tipologie!$B$2:$AM$10,7)  ),  Ott2022_RICHIESTE!BD11),HLOOKUP(BD$6,Tipologie!$B$2:$AM$10,7  ) ))</f>
        <v>.</v>
      </c>
      <c r="BE12" s="237" t="str">
        <f>T( IF( Ott2022_RICHIESTE!BE11&lt;&gt;"",  IF(   AND(    (IFERROR(SEARCH("Ridotto",Ott2022_RICHIESTE!BE11),Ott2022_RICHIESTE!BE11))=1,    BE$6&lt;&gt;""   ),    _xlfn.CONCAT("Rid: ",HLOOKUP(BE$6,Tipologie!$B$2:$AM$10,7)  ),  Ott2022_RICHIESTE!BE11),HLOOKUP(BE$6,Tipologie!$B$2:$AM$10,7  ) ))</f>
        <v>.</v>
      </c>
      <c r="BF12" s="244" t="str">
        <f>T( IF( Ott2022_RICHIESTE!BF11&lt;&gt;"",  IF(   AND(    (IFERROR(SEARCH("Ridotto",Ott2022_RICHIESTE!BF11),Ott2022_RICHIESTE!BF11))=1,    BF$6&lt;&gt;""   ),    _xlfn.CONCAT("Rid: ",HLOOKUP(BF$6,Tipologie!$B$2:$AM$10,7)  ),  Ott2022_RICHIESTE!BF11),HLOOKUP(BF$6,Tipologie!$B$2:$AM$10,7  ) ))</f>
        <v>.</v>
      </c>
      <c r="BG12" s="237" t="str">
        <f>T( IF( Ott2022_RICHIESTE!BG11&lt;&gt;"",  IF(   AND(    (IFERROR(SEARCH("Ridotto",Ott2022_RICHIESTE!BG11),Ott2022_RICHIESTE!BG11))=1,    BG$6&lt;&gt;""   ),    _xlfn.CONCAT("Rid: ",HLOOKUP(BG$6,Tipologie!$B$2:$AM$10,7)  ),  Ott2022_RICHIESTE!BG11),HLOOKUP(BG$6,Tipologie!$B$2:$AM$10,7  ) ))</f>
        <v>.</v>
      </c>
      <c r="BH12" s="244" t="str">
        <f>T( IF( Ott2022_RICHIESTE!BH11&lt;&gt;"",  IF(   AND(    (IFERROR(SEARCH("Ridotto",Ott2022_RICHIESTE!BH11),Ott2022_RICHIESTE!BH11))=1,    BH$6&lt;&gt;""   ),    _xlfn.CONCAT("Rid: ",HLOOKUP(BH$6,Tipologie!$B$2:$AM$10,7)  ),  Ott2022_RICHIESTE!BH11),HLOOKUP(BH$6,Tipologie!$B$2:$AM$10,7  ) ))</f>
        <v>.</v>
      </c>
      <c r="BI12" s="237" t="str">
        <f>T( IF( Ott2022_RICHIESTE!BI11&lt;&gt;"",  IF(   AND(    (IFERROR(SEARCH("Ridotto",Ott2022_RICHIESTE!BI11),Ott2022_RICHIESTE!BI11))=1,    BI$6&lt;&gt;""   ),    _xlfn.CONCAT("Rid: ",HLOOKUP(BI$6,Tipologie!$B$2:$AM$10,7)  ),  Ott2022_RICHIESTE!BI11),HLOOKUP(BI$6,Tipologie!$B$2:$AM$10,7  ) ))</f>
        <v>.</v>
      </c>
      <c r="BJ12" s="244" t="str">
        <f>T( IF( Ott2022_RICHIESTE!BJ11&lt;&gt;"",  IF(   AND(    (IFERROR(SEARCH("Ridotto",Ott2022_RICHIESTE!BJ11),Ott2022_RICHIESTE!BJ11))=1,    BJ$6&lt;&gt;""   ),    _xlfn.CONCAT("Rid: ",HLOOKUP(BJ$6,Tipologie!$B$2:$AM$10,7)  ),  Ott2022_RICHIESTE!BJ11),HLOOKUP(BJ$6,Tipologie!$B$2:$AM$10,7  ) ))</f>
        <v>.</v>
      </c>
      <c r="BK12" s="237" t="str">
        <f>T( IF( Ott2022_RICHIESTE!BK11&lt;&gt;"",  IF(   AND(    (IFERROR(SEARCH("Ridotto",Ott2022_RICHIESTE!BK11),Ott2022_RICHIESTE!BK11))=1,    BK$6&lt;&gt;""   ),    _xlfn.CONCAT("Rid: ",HLOOKUP(BK$6,Tipologie!$B$2:$AM$10,7)  ),  Ott2022_RICHIESTE!BK11),HLOOKUP(BK$6,Tipologie!$B$2:$AM$10,7  ) ))</f>
        <v>.</v>
      </c>
      <c r="BL12" s="244" t="str">
        <f>T( IF( Ott2022_RICHIESTE!BL11&lt;&gt;"",  IF(   AND(    (IFERROR(SEARCH("Ridotto",Ott2022_RICHIESTE!BL11),Ott2022_RICHIESTE!BL11))=1,    BL$6&lt;&gt;""   ),    _xlfn.CONCAT("Rid: ",HLOOKUP(BL$6,Tipologie!$B$2:$AM$10,7)  ),  Ott2022_RICHIESTE!BL11),HLOOKUP(BL$6,Tipologie!$B$2:$AM$10,7  ) ))</f>
        <v>.</v>
      </c>
      <c r="BM12" s="237" t="str">
        <f>T( IF( Ott2022_RICHIESTE!BM11&lt;&gt;"",  IF(   AND(    (IFERROR(SEARCH("Ridotto",Ott2022_RICHIESTE!BM11),Ott2022_RICHIESTE!BM11))=1,    BM$6&lt;&gt;""   ),    _xlfn.CONCAT("Rid: ",HLOOKUP(BM$6,Tipologie!$B$2:$AM$10,7)  ),  Ott2022_RICHIESTE!BM11),HLOOKUP(BM$6,Tipologie!$B$2:$AM$10,7  ) ))</f>
        <v>.</v>
      </c>
      <c r="BN12" s="244" t="str">
        <f>T( IF( Ott2022_RICHIESTE!BN11&lt;&gt;"",  IF(   AND(    (IFERROR(SEARCH("Ridotto",Ott2022_RICHIESTE!BN11),Ott2022_RICHIESTE!BN11))=1,    BN$6&lt;&gt;""   ),    _xlfn.CONCAT("Rid: ",HLOOKUP(BN$6,Tipologie!$B$2:$AM$10,7)  ),  Ott2022_RICHIESTE!BN11),HLOOKUP(BN$6,Tipologie!$B$2:$AM$10,7  ) ))</f>
        <v>.</v>
      </c>
      <c r="BO12" s="237" t="str">
        <f>T( IF( Ott2022_RICHIESTE!BO11&lt;&gt;"",  IF(   AND(    (IFERROR(SEARCH("Ridotto",Ott2022_RICHIESTE!BO11),Ott2022_RICHIESTE!BO11))=1,    BO$6&lt;&gt;""   ),    _xlfn.CONCAT("Rid: ",HLOOKUP(BO$6,Tipologie!$B$2:$AM$10,7)  ),  Ott2022_RICHIESTE!BO11),HLOOKUP(BO$6,Tipologie!$B$2:$AM$10,7  ) ))</f>
        <v>.</v>
      </c>
      <c r="BP12" s="244" t="str">
        <f>T( IF( Ott2022_RICHIESTE!BP11&lt;&gt;"",  IF(   AND(    (IFERROR(SEARCH("Ridotto",Ott2022_RICHIESTE!BP11),Ott2022_RICHIESTE!BP11))=1,    BP$6&lt;&gt;""   ),    _xlfn.CONCAT("Rid: ",HLOOKUP(BP$6,Tipologie!$B$2:$AM$10,7)  ),  Ott2022_RICHIESTE!BP11),HLOOKUP(BP$6,Tipologie!$B$2:$AM$10,7  ) ))</f>
        <v>.</v>
      </c>
      <c r="BQ12" s="237" t="str">
        <f>T( IF( Ott2022_RICHIESTE!BQ11&lt;&gt;"",  IF(   AND(    (IFERROR(SEARCH("Ridotto",Ott2022_RICHIESTE!BQ11),Ott2022_RICHIESTE!BQ11))=1,    BQ$6&lt;&gt;""   ),    _xlfn.CONCAT("Rid: ",HLOOKUP(BQ$6,Tipologie!$B$2:$AM$10,7)  ),  Ott2022_RICHIESTE!BQ11),HLOOKUP(BQ$6,Tipologie!$B$2:$AM$10,7  ) ))</f>
        <v>.</v>
      </c>
      <c r="BR12" s="244" t="str">
        <f>T( IF( Ott2022_RICHIESTE!BR11&lt;&gt;"",  IF(   AND(    (IFERROR(SEARCH("Ridotto",Ott2022_RICHIESTE!BR11),Ott2022_RICHIESTE!BR11))=1,    BR$6&lt;&gt;""   ),    _xlfn.CONCAT("Rid: ",HLOOKUP(BR$6,Tipologie!$B$2:$AM$10,7)  ),  Ott2022_RICHIESTE!BR11),HLOOKUP(BR$6,Tipologie!$B$2:$AM$10,7  ) ))</f>
        <v>.</v>
      </c>
      <c r="BS12" s="237" t="str">
        <f>T( IF( Ott2022_RICHIESTE!BS11&lt;&gt;"",  IF(   AND(    (IFERROR(SEARCH("Ridotto",Ott2022_RICHIESTE!BS11),Ott2022_RICHIESTE!BS11))=1,    BS$6&lt;&gt;""   ),    _xlfn.CONCAT("Rid: ",HLOOKUP(BS$6,Tipologie!$B$2:$AM$10,7)  ),  Ott2022_RICHIESTE!BS11),HLOOKUP(BS$6,Tipologie!$B$2:$AM$10,7  ) ))</f>
        <v>.</v>
      </c>
      <c r="BT12" s="244" t="str">
        <f>T( IF( Ott2022_RICHIESTE!BT11&lt;&gt;"",  IF(   AND(    (IFERROR(SEARCH("Ridotto",Ott2022_RICHIESTE!BT11),Ott2022_RICHIESTE!BT11))=1,    BT$6&lt;&gt;""   ),    _xlfn.CONCAT("Rid: ",HLOOKUP(BT$6,Tipologie!$B$2:$AM$10,7)  ),  Ott2022_RICHIESTE!BT11),HLOOKUP(BT$6,Tipologie!$B$2:$AM$10,7  ) ))</f>
        <v>.</v>
      </c>
      <c r="BU12" s="237" t="str">
        <f>T( IF( Ott2022_RICHIESTE!BU11&lt;&gt;"",  IF(   AND(    (IFERROR(SEARCH("Ridotto",Ott2022_RICHIESTE!BU11),Ott2022_RICHIESTE!BU11))=1,    BU$6&lt;&gt;""   ),    _xlfn.CONCAT("Rid: ",HLOOKUP(BU$6,Tipologie!$B$2:$AM$10,7)  ),  Ott2022_RICHIESTE!BU11),HLOOKUP(BU$6,Tipologie!$B$2:$AM$10,7  ) ))</f>
        <v>.</v>
      </c>
      <c r="BV12" s="244" t="str">
        <f>T( IF( Ott2022_RICHIESTE!BV11&lt;&gt;"",  IF(   AND(    (IFERROR(SEARCH("Ridotto",Ott2022_RICHIESTE!BV11),Ott2022_RICHIESTE!BV11))=1,    BV$6&lt;&gt;""   ),    _xlfn.CONCAT("Rid: ",HLOOKUP(BV$6,Tipologie!$B$2:$AM$10,7)  ),  Ott2022_RICHIESTE!BV11),HLOOKUP(BV$6,Tipologie!$B$2:$AM$10,7  ) ))</f>
        <v>.</v>
      </c>
      <c r="BW12" s="237" t="str">
        <f>T( IF( Ott2022_RICHIESTE!BW11&lt;&gt;"",  IF(   AND(    (IFERROR(SEARCH("Ridotto",Ott2022_RICHIESTE!BW11),Ott2022_RICHIESTE!BW11))=1,    BW$6&lt;&gt;""   ),    _xlfn.CONCAT("Rid: ",HLOOKUP(BW$6,Tipologie!$B$2:$AM$10,7)  ),  Ott2022_RICHIESTE!BW11),HLOOKUP(BW$6,Tipologie!$B$2:$AM$10,7  ) ))</f>
        <v>.</v>
      </c>
      <c r="BX12" s="223"/>
      <c r="CA12" s="158">
        <f>SUM(COUNTIFS(D12:BW12,{"Ex-accordo";"Ferie";"Ridotto Ex-Acc";"Ridotto Ferie";"Ridotto Maternità";"Malattia";"Esame";"Altro"}))</f>
        <v>0</v>
      </c>
      <c r="CB12" s="158">
        <f t="shared" si="6"/>
        <v>30</v>
      </c>
      <c r="CC12" s="91"/>
      <c r="CF12" s="244" t="str">
        <f>T( IF( Ott2022_RICHIESTE!CQ11&lt;&gt;"",  IF(   AND(    (IFERROR(SEARCH("Ridotto",Ott2022_RICHIESTE!CQ11),Ott2022_RICHIESTE!CQ11))=1,    CF$6&lt;&gt;""   ),    _xlfn.CONCAT("Rid: ",HLOOKUP(CF$6,Tipologie!$B$2:$AM$10,7)  ),  Ott2022_RICHIESTE!CQ11),HLOOKUP(CF$6,Tipologie!$B$2:$AM$10,7  ) ))</f>
        <v>.</v>
      </c>
      <c r="CG12" s="237" t="str">
        <f>T( IF( Ott2022_RICHIESTE!CR11&lt;&gt;"",  IF(   AND(    (IFERROR(SEARCH("Ridotto",Ott2022_RICHIESTE!CR11),Ott2022_RICHIESTE!CR11))=1,    CG$6&lt;&gt;""   ),    _xlfn.CONCAT("Rid: ",HLOOKUP(CG$6,Tipologie!$B$2:$AM$10,7)  ),  Ott2022_RICHIESTE!CR11),HLOOKUP(CG$6,Tipologie!$B$2:$AM$10,7  ) ))</f>
        <v>.</v>
      </c>
      <c r="CH12" s="244" t="str">
        <f>T( IF( Ott2022_RICHIESTE!CS11&lt;&gt;"",  IF(   AND(    (IFERROR(SEARCH("Ridotto",Ott2022_RICHIESTE!CS11),Ott2022_RICHIESTE!CS11))=1,    CH$6&lt;&gt;""   ),    _xlfn.CONCAT("Rid: ",HLOOKUP(CH$6,Tipologie!$B$2:$AM$10,7)  ),  Ott2022_RICHIESTE!CS11),HLOOKUP(CH$6,Tipologie!$B$2:$AM$10,7  ) ))</f>
        <v>.</v>
      </c>
      <c r="CI12" s="237" t="str">
        <f>T( IF( Ott2022_RICHIESTE!CT11&lt;&gt;"",  IF(   AND(    (IFERROR(SEARCH("Ridotto",Ott2022_RICHIESTE!CT11),Ott2022_RICHIESTE!CT11))=1,    CI$6&lt;&gt;""   ),    _xlfn.CONCAT("Rid: ",HLOOKUP(CI$6,Tipologie!$B$2:$AM$10,7)  ),  Ott2022_RICHIESTE!CT11),HLOOKUP(CI$6,Tipologie!$B$2:$AM$10,7  ) ))</f>
        <v>.</v>
      </c>
      <c r="CJ12" s="146" t="str">
        <f>T( IF( Ott2022_RICHIESTE!CU11&lt;&gt;"",  IF(   AND(    (IFERROR(SEARCH("Ridotto",Ott2022_RICHIESTE!CU11),Ott2022_RICHIESTE!CU11))=1,    CJ$6&lt;&gt;""   ),    _xlfn.CONCAT("Rid: ",HLOOKUP(CJ$6,Tipologie!$B$2:$AM$10,7)  ),  Ott2022_RICHIESTE!CU11),HLOOKUP(CJ$6,Tipologie!$B$2:$AM$10,7  ) ))</f>
        <v>.</v>
      </c>
      <c r="CK12" s="146" t="str">
        <f>T( IF( Ott2022_RICHIESTE!CV11&lt;&gt;"",  IF(   AND(    (IFERROR(SEARCH("Ridotto",Ott2022_RICHIESTE!CV11),Ott2022_RICHIESTE!CV11))=1,    CK$6&lt;&gt;""   ),    _xlfn.CONCAT("Rid: ",HLOOKUP(CK$6,Tipologie!$B$2:$AM$10,7)  ),  Ott2022_RICHIESTE!CV11),HLOOKUP(CK$6,Tipologie!$B$2:$AM$10,7  ) ))</f>
        <v>.</v>
      </c>
      <c r="CL12" s="146" t="str">
        <f>T( IF( Ott2022_RICHIESTE!CW11&lt;&gt;"",  IF(   AND(    (IFERROR(SEARCH("Ridotto",Ott2022_RICHIESTE!CW11),Ott2022_RICHIESTE!CW11))=1,    CL$6&lt;&gt;""   ),    _xlfn.CONCAT("Rid: ",HLOOKUP(CL$6,Tipologie!$B$2:$AM$10,7)  ),  Ott2022_RICHIESTE!CW11),HLOOKUP(CL$6,Tipologie!$B$2:$AM$10,7  ) ))</f>
        <v>.</v>
      </c>
      <c r="CM12" s="146" t="str">
        <f>T( IF( Ott2022_RICHIESTE!CX11&lt;&gt;"",  IF(   AND(    (IFERROR(SEARCH("Ridotto",Ott2022_RICHIESTE!CX11),Ott2022_RICHIESTE!CX11))=1,    CM$6&lt;&gt;""   ),    _xlfn.CONCAT("Rid: ",HLOOKUP(CM$6,Tipologie!$B$2:$AM$10,7)  ),  Ott2022_RICHIESTE!CX11),HLOOKUP(CM$6,Tipologie!$B$2:$AM$10,7  ) ))</f>
        <v>.</v>
      </c>
      <c r="CO12" s="45" t="str">
        <f t="shared" si="4"/>
        <v>ven</v>
      </c>
      <c r="CP12" s="45">
        <f t="shared" si="5"/>
        <v>44841</v>
      </c>
      <c r="CQ12" s="244" t="str">
        <f>T(IF(  Ott2022_RICHIESTE!DB11&lt;&gt;"",  Ott2022_RICHIESTE!DB11,  HLOOKUP(CQ$6,Tipologie!$B$2:$AM$10,7) ))</f>
        <v>.</v>
      </c>
      <c r="CR12" s="237" t="str">
        <f>T(IF(  Ott2022_RICHIESTE!DC11&lt;&gt;"",  Ott2022_RICHIESTE!DC11,  HLOOKUP(CR$6,Tipologie!$B$2:$AM$10,7) ))</f>
        <v>.</v>
      </c>
      <c r="CS12" s="244" t="str">
        <f>T(IF(  Ott2022_RICHIESTE!DD11&lt;&gt;"",  Ott2022_RICHIESTE!DD11,  HLOOKUP(CS$6,Tipologie!$B$2:$AM$10,7) ))</f>
        <v>.</v>
      </c>
      <c r="CT12" s="237" t="str">
        <f>T(IF(  Ott2022_RICHIESTE!DE11&lt;&gt;"",  Ott2022_RICHIESTE!DE11,  HLOOKUP(CT$6,Tipologie!$B$2:$AM$10,7) ))</f>
        <v>.</v>
      </c>
      <c r="CU12" s="244" t="str">
        <f>T(IF(  Ott2022_RICHIESTE!DF11&lt;&gt;"",  Ott2022_RICHIESTE!DF11,  HLOOKUP(CU$6,Tipologie!$B$2:$AM$10,7) ))</f>
        <v>.</v>
      </c>
      <c r="CV12" s="237" t="str">
        <f>T(IF(  Ott2022_RICHIESTE!DG11&lt;&gt;"",  Ott2022_RICHIESTE!DG11,  HLOOKUP(CV$6,Tipologie!$B$2:$AM$10,7) ))</f>
        <v>.</v>
      </c>
      <c r="CW12" s="244" t="str">
        <f>T(IF(  Ott2022_RICHIESTE!DH11&lt;&gt;"",  Ott2022_RICHIESTE!DH11,  HLOOKUP(CW$6,Tipologie!$B$2:$AM$10,7) ))</f>
        <v>.</v>
      </c>
      <c r="CX12" s="237" t="str">
        <f>T(IF(  Ott2022_RICHIESTE!DI11&lt;&gt;"",  Ott2022_RICHIESTE!DI11,  HLOOKUP(CX$6,Tipologie!$B$2:$AM$10,7) ))</f>
        <v>.</v>
      </c>
      <c r="CY12" s="244" t="str">
        <f>T(IF(  Ott2022_RICHIESTE!DJ11&lt;&gt;"",  Ott2022_RICHIESTE!DJ11,  HLOOKUP(CY$6,Tipologie!$B$2:$AM$10,7) ))</f>
        <v>.</v>
      </c>
      <c r="CZ12" s="237" t="str">
        <f>T(IF(  Ott2022_RICHIESTE!DK11&lt;&gt;"",  Ott2022_RICHIESTE!DK11,  HLOOKUP(CZ$6,Tipologie!$B$2:$AM$10,7) ))</f>
        <v>.</v>
      </c>
      <c r="DA12" s="244" t="str">
        <f>T(IF(  Ott2022_RICHIESTE!DL11&lt;&gt;"",  Ott2022_RICHIESTE!DL11,  HLOOKUP(DA$6,Tipologie!$B$2:$AM$10,7) ))</f>
        <v>.</v>
      </c>
      <c r="DB12" s="237" t="str">
        <f>T(IF(  Ott2022_RICHIESTE!DM11&lt;&gt;"",  Ott2022_RICHIESTE!DM11,  HLOOKUP(DB$6,Tipologie!$B$2:$AM$10,7) ))</f>
        <v>.</v>
      </c>
      <c r="DC12" s="244" t="str">
        <f>T(IF(  Ott2022_RICHIESTE!DN11&lt;&gt;"",  Ott2022_RICHIESTE!DN11,  HLOOKUP(DC$6,Tipologie!$B$2:$AM$10,7) ))</f>
        <v>.</v>
      </c>
      <c r="DD12" s="237" t="str">
        <f>T(IF(  Ott2022_RICHIESTE!DO11&lt;&gt;"",  Ott2022_RICHIESTE!DO11,  HLOOKUP(DD$6,Tipologie!$B$2:$AM$10,7) ))</f>
        <v>.</v>
      </c>
      <c r="DE12" s="146" t="str">
        <f>T(IF(  Ott2022_RICHIESTE!DE11&lt;&gt;"",  Ott2022_RICHIESTE!DE11,  HLOOKUP(DE$6,Tipologie!$B$2:$AM$10,7) ))</f>
        <v>.</v>
      </c>
      <c r="DF12" s="146" t="str">
        <f>T(IF(  Ott2022_RICHIESTE!DG11&lt;&gt;"",  Ott2022_RICHIESTE!DG11,  HLOOKUP(DF$6,Tipologie!$B$2:$AM$10,7) ))</f>
        <v>.</v>
      </c>
      <c r="DG12" s="146" t="str">
        <f>T(IF(  Ott2022_RICHIESTE!DI11&lt;&gt;"",  Ott2022_RICHIESTE!DI11,  HLOOKUP(DG$6,Tipologie!$B$2:$AM$10,7) ))</f>
        <v>.</v>
      </c>
      <c r="DH12" s="20"/>
    </row>
    <row r="13" spans="1:120" ht="11.25" customHeight="1" x14ac:dyDescent="0.25">
      <c r="A13" s="45" t="str">
        <f>IF(Ott2022_RICHIESTE!A12&lt;&gt;"",Ott2022_RICHIESTE!A12,"")</f>
        <v>sab</v>
      </c>
      <c r="B13" s="46">
        <f>IF(Ott2022_RICHIESTE!B12&lt;&gt;"",Ott2022_RICHIESTE!B12,"")</f>
        <v>44842</v>
      </c>
      <c r="C13" s="244" t="str">
        <f>T( IF( Ott2022_RICHIESTE!C12&lt;&gt;"",  IF(   AND(    (IFERROR(SEARCH("Ridotto",Ott2022_RICHIESTE!C12),Ott2022_RICHIESTE!C12))=1,    C$6&lt;&gt;""   ),    _xlfn.CONCAT("Rid: ",HLOOKUP(C$6,Tipologie!$B$2:$AM$10,8)  ),  Ott2022_RICHIESTE!C12),HLOOKUP(C$6,Tipologie!$B$2:$AM$10,8  ) ))</f>
        <v>.</v>
      </c>
      <c r="D13" s="237" t="str">
        <f>T( IF( Ott2022_RICHIESTE!D12&lt;&gt;"",  IF(   AND(    (IFERROR(SEARCH("Ridotto",Ott2022_RICHIESTE!D12),Ott2022_RICHIESTE!D12))=1,    D$6&lt;&gt;""   ),    _xlfn.CONCAT("Rid: ",HLOOKUP(D$6,Tipologie!$B$2:$AM$10,8)  ),  Ott2022_RICHIESTE!D12),HLOOKUP(D$6,Tipologie!$B$2:$AM$10,8  ) ))</f>
        <v>RIPOSO</v>
      </c>
      <c r="E13" s="244" t="str">
        <f>T( IF( Ott2022_RICHIESTE!E12&lt;&gt;"",  IF(   AND(    (IFERROR(SEARCH("Ridotto",Ott2022_RICHIESTE!E12),Ott2022_RICHIESTE!E12))=1,    E$6&lt;&gt;""   ),    _xlfn.CONCAT("Rid: ",HLOOKUP(E$6,Tipologie!$B$2:$AM$10,8)  ),  Ott2022_RICHIESTE!E12),HLOOKUP(E$6,Tipologie!$B$2:$AM$10,8  ) ))</f>
        <v>.</v>
      </c>
      <c r="F13" s="237" t="str">
        <f>T( IF( Ott2022_RICHIESTE!F12&lt;&gt;"",  IF(   AND(    (IFERROR(SEARCH("Ridotto",Ott2022_RICHIESTE!F12),Ott2022_RICHIESTE!F12))=1,    F$6&lt;&gt;""   ),    _xlfn.CONCAT("Rid: ",HLOOKUP(F$6,Tipologie!$B$2:$AM$10,8)  ),  Ott2022_RICHIESTE!F12),HLOOKUP(F$6,Tipologie!$B$2:$AM$10,8  ) ))</f>
        <v>RIPOSO</v>
      </c>
      <c r="G13" s="244" t="str">
        <f>T( IF( Ott2022_RICHIESTE!G12&lt;&gt;"",  IF(   AND(    (IFERROR(SEARCH("Ridotto",Ott2022_RICHIESTE!G12),Ott2022_RICHIESTE!G12))=1,    G$6&lt;&gt;""   ),    _xlfn.CONCAT("Rid: ",HLOOKUP(G$6,Tipologie!$B$2:$AM$10,8)  ),  Ott2022_RICHIESTE!G12),HLOOKUP(G$6,Tipologie!$B$2:$AM$10,8  ) ))</f>
        <v>.</v>
      </c>
      <c r="H13" s="237" t="str">
        <f>T( IF( Ott2022_RICHIESTE!H12&lt;&gt;"",  IF(   AND(    (IFERROR(SEARCH("Ridotto",Ott2022_RICHIESTE!H12),Ott2022_RICHIESTE!H12))=1,    H$6&lt;&gt;""   ),    _xlfn.CONCAT("Rid: ",HLOOKUP(H$6,Tipologie!$B$2:$AM$10,8)  ),  Ott2022_RICHIESTE!H12),HLOOKUP(H$6,Tipologie!$B$2:$AM$10,8  ) ))</f>
        <v>RIPOSO</v>
      </c>
      <c r="I13" s="244" t="str">
        <f>T( IF( Ott2022_RICHIESTE!I12&lt;&gt;"",  IF(   AND(    (IFERROR(SEARCH("Ridotto",Ott2022_RICHIESTE!I12),Ott2022_RICHIESTE!I12))=1,    I$6&lt;&gt;""   ),    _xlfn.CONCAT("Rid: ",HLOOKUP(I$6,Tipologie!$B$2:$AM$10,8)  ),  Ott2022_RICHIESTE!I12),HLOOKUP(I$6,Tipologie!$B$2:$AM$10,8  ) ))</f>
        <v>.</v>
      </c>
      <c r="J13" s="237" t="str">
        <f>T( IF( Ott2022_RICHIESTE!J12&lt;&gt;"",  IF(   AND(    (IFERROR(SEARCH("Ridotto",Ott2022_RICHIESTE!J12),Ott2022_RICHIESTE!J12))=1,    J$6&lt;&gt;""   ),    _xlfn.CONCAT("Rid: ",HLOOKUP(J$6,Tipologie!$B$2:$AM$10,8)  ),  Ott2022_RICHIESTE!J12),HLOOKUP(J$6,Tipologie!$B$2:$AM$10,8  ) ))</f>
        <v>RIPOSO</v>
      </c>
      <c r="K13" s="244" t="str">
        <f>T( IF( Ott2022_RICHIESTE!K12&lt;&gt;"",  IF(   AND(    (IFERROR(SEARCH("Ridotto",Ott2022_RICHIESTE!K12),Ott2022_RICHIESTE!K12))=1,    K$6&lt;&gt;""   ),    _xlfn.CONCAT("Rid: ",HLOOKUP(K$6,Tipologie!$B$2:$AM$10,8)  ),  Ott2022_RICHIESTE!K12),HLOOKUP(K$6,Tipologie!$B$2:$AM$10,8  ) ))</f>
        <v>.</v>
      </c>
      <c r="L13" s="237" t="str">
        <f>T( IF( Ott2022_RICHIESTE!L12&lt;&gt;"",  IF(   AND(    (IFERROR(SEARCH("Ridotto",Ott2022_RICHIESTE!L12),Ott2022_RICHIESTE!L12))=1,    L$6&lt;&gt;""   ),    _xlfn.CONCAT("Rid: ",HLOOKUP(L$6,Tipologie!$B$2:$AM$10,8)  ),  Ott2022_RICHIESTE!L12),HLOOKUP(L$6,Tipologie!$B$2:$AM$10,8  ) ))</f>
        <v>RIPOSO</v>
      </c>
      <c r="M13" s="244" t="str">
        <f>T( IF( Ott2022_RICHIESTE!M12&lt;&gt;"",  IF(   AND(    (IFERROR(SEARCH("Ridotto",Ott2022_RICHIESTE!M12),Ott2022_RICHIESTE!M12))=1,    M$6&lt;&gt;""   ),    _xlfn.CONCAT("Rid: ",HLOOKUP(M$6,Tipologie!$B$2:$AM$10,8)  ),  Ott2022_RICHIESTE!M12),HLOOKUP(M$6,Tipologie!$B$2:$AM$10,8  ) ))</f>
        <v>.</v>
      </c>
      <c r="N13" s="237" t="str">
        <f>T( IF( Ott2022_RICHIESTE!N12&lt;&gt;"",  IF(   AND(    (IFERROR(SEARCH("Ridotto",Ott2022_RICHIESTE!N12),Ott2022_RICHIESTE!N12))=1,    N$6&lt;&gt;""   ),    _xlfn.CONCAT("Rid: ",HLOOKUP(N$6,Tipologie!$B$2:$AM$10,8)  ),  Ott2022_RICHIESTE!N12),HLOOKUP(N$6,Tipologie!$B$2:$AM$10,8  ) ))</f>
        <v>RIPOSO</v>
      </c>
      <c r="O13" s="244" t="str">
        <f>T( IF( Ott2022_RICHIESTE!O12&lt;&gt;"",  IF(   AND(    (IFERROR(SEARCH("Ridotto",Ott2022_RICHIESTE!O12),Ott2022_RICHIESTE!O12))=1,    O$6&lt;&gt;""   ),    _xlfn.CONCAT("Rid: ",HLOOKUP(O$6,Tipologie!$B$2:$AM$10,8)  ),  Ott2022_RICHIESTE!O12),HLOOKUP(O$6,Tipologie!$B$2:$AM$10,8  ) ))</f>
        <v>.</v>
      </c>
      <c r="P13" s="237" t="str">
        <f>T( IF( Ott2022_RICHIESTE!P12&lt;&gt;"",  IF(   AND(    (IFERROR(SEARCH("Ridotto",Ott2022_RICHIESTE!P12),Ott2022_RICHIESTE!P12))=1,    P$6&lt;&gt;""   ),    _xlfn.CONCAT("Rid: ",HLOOKUP(P$6,Tipologie!$B$2:$AM$10,8)  ),  Ott2022_RICHIESTE!P12),HLOOKUP(P$6,Tipologie!$B$2:$AM$10,8  ) ))</f>
        <v>RIPOSO</v>
      </c>
      <c r="Q13" s="244" t="str">
        <f>T( IF( Ott2022_RICHIESTE!Q12&lt;&gt;"",  IF(   AND(    (IFERROR(SEARCH("Ridotto",Ott2022_RICHIESTE!Q12),Ott2022_RICHIESTE!Q12))=1,    Q$6&lt;&gt;""   ),    _xlfn.CONCAT("Rid: ",HLOOKUP(Q$6,Tipologie!$B$2:$AM$10,8)  ),  Ott2022_RICHIESTE!Q12),HLOOKUP(Q$6,Tipologie!$B$2:$AM$10,8  ) ))</f>
        <v>.</v>
      </c>
      <c r="R13" s="237" t="str">
        <f>T( IF( Ott2022_RICHIESTE!R12&lt;&gt;"",  IF(   AND(    (IFERROR(SEARCH("Ridotto",Ott2022_RICHIESTE!R12),Ott2022_RICHIESTE!R12))=1,    R$6&lt;&gt;""   ),    _xlfn.CONCAT("Rid: ",HLOOKUP(R$6,Tipologie!$B$2:$AM$10,8)  ),  Ott2022_RICHIESTE!R12),HLOOKUP(R$6,Tipologie!$B$2:$AM$10,8  ) ))</f>
        <v>RIPOSO</v>
      </c>
      <c r="S13" s="244" t="str">
        <f>T( IF( Ott2022_RICHIESTE!S12&lt;&gt;"",  IF(   AND(    (IFERROR(SEARCH("Ridotto",Ott2022_RICHIESTE!S12),Ott2022_RICHIESTE!S12))=1,    S$6&lt;&gt;""   ),    _xlfn.CONCAT("Rid: ",HLOOKUP(S$6,Tipologie!$B$2:$AM$10,8)  ),  Ott2022_RICHIESTE!S12),HLOOKUP(S$6,Tipologie!$B$2:$AM$10,8  ) ))</f>
        <v>.</v>
      </c>
      <c r="T13" s="237" t="str">
        <f>T( IF( Ott2022_RICHIESTE!T12&lt;&gt;"",  IF(   AND(    (IFERROR(SEARCH("Ridotto",Ott2022_RICHIESTE!T12),Ott2022_RICHIESTE!T12))=1,    T$6&lt;&gt;""   ),    _xlfn.CONCAT("Rid: ",HLOOKUP(T$6,Tipologie!$B$2:$AM$10,8)  ),  Ott2022_RICHIESTE!T12),HLOOKUP(T$6,Tipologie!$B$2:$AM$10,8  ) ))</f>
        <v>RIPOSO</v>
      </c>
      <c r="U13" s="146" t="str">
        <f>T( IF( Ott2022_RICHIESTE!U12&lt;&gt;"",  IF(   AND(    (IFERROR(SEARCH("Ridotto",Ott2022_RICHIESTE!U12),Ott2022_RICHIESTE!U12))=1,    U$6&lt;&gt;""   ),    _xlfn.CONCAT("Rid: ",HLOOKUP(U$6,Tipologie!$B$2:$AM$10,8)  ),  Ott2022_RICHIESTE!U12),HLOOKUP(U$6,Tipologie!$B$2:$AM$10,8  ) ))</f>
        <v>RIPOSO</v>
      </c>
      <c r="V13" s="146" t="str">
        <f>T( IF( Ott2022_RICHIESTE!V12&lt;&gt;"",  IF(   AND(    (IFERROR(SEARCH("Ridotto",Ott2022_RICHIESTE!V12),Ott2022_RICHIESTE!V12))=1,    V$6&lt;&gt;""   ),    _xlfn.CONCAT("Rid: ",HLOOKUP(V$6,Tipologie!$B$2:$AM$10,8)  ),  Ott2022_RICHIESTE!V12),HLOOKUP(V$6,Tipologie!$B$2:$AM$10,8  ) ))</f>
        <v>RIPOSO</v>
      </c>
      <c r="W13" s="146" t="str">
        <f>T( IF( Ott2022_RICHIESTE!W12&lt;&gt;"",  IF(   AND(    (IFERROR(SEARCH("Ridotto",Ott2022_RICHIESTE!W12),Ott2022_RICHIESTE!W12))=1,    W$6&lt;&gt;""   ),    _xlfn.CONCAT("Rid: ",HLOOKUP(W$6,Tipologie!$B$2:$AM$10,8)  ),  Ott2022_RICHIESTE!W12),HLOOKUP(W$6,Tipologie!$B$2:$AM$10,8  ) ))</f>
        <v>RIPOSO</v>
      </c>
      <c r="X13" s="146" t="str">
        <f>T( IF( Ott2022_RICHIESTE!X12&lt;&gt;"",  IF(   AND(    (IFERROR(SEARCH("Ridotto",Ott2022_RICHIESTE!X12),Ott2022_RICHIESTE!X12))=1,    X$6&lt;&gt;""   ),    _xlfn.CONCAT("Rid: ",HLOOKUP(X$6,Tipologie!$B$2:$AM$10,8)  ),  Ott2022_RICHIESTE!X12),HLOOKUP(X$6,Tipologie!$B$2:$AM$10,8  ) ))</f>
        <v>RIPOSO</v>
      </c>
      <c r="Y13" s="146" t="str">
        <f>T( IF( Ott2022_RICHIESTE!Y12&lt;&gt;"",  IF(   AND(    (IFERROR(SEARCH("Ridotto",Ott2022_RICHIESTE!Y12),Ott2022_RICHIESTE!Y12))=1,    Y$6&lt;&gt;""   ),    _xlfn.CONCAT("Rid: ",HLOOKUP(Y$6,Tipologie!$B$2:$AM$10,8)  ),  Ott2022_RICHIESTE!Y12),HLOOKUP(Y$6,Tipologie!$B$2:$AM$10,8  ) ))</f>
        <v>RIPOSO</v>
      </c>
      <c r="Z13" s="28" t="str">
        <f>T( IF( Ott2022_RICHIESTE!Z12&lt;&gt;"",  IF(   AND(    (IFERROR(SEARCH("Ridotto",Ott2022_RICHIESTE!Z12),Ott2022_RICHIESTE!Z12))=1,    Z$6&lt;&gt;""   ),    _xlfn.CONCAT("Rid: ",HLOOKUP(Z$6,Tipologie!$B$2:$AM$10,8)  ),  Ott2022_RICHIESTE!Z12),HLOOKUP(Z$6,Tipologie!$B$2:$AM$10,8  ) ))</f>
        <v>RIPOSO</v>
      </c>
      <c r="AA13" s="28" t="str">
        <f>T( IF( Ott2022_RICHIESTE!AA12&lt;&gt;"",  IF(   AND(    (IFERROR(SEARCH("Ridotto",Ott2022_RICHIESTE!AA12),Ott2022_RICHIESTE!AA12))=1,    AA$6&lt;&gt;""   ),    _xlfn.CONCAT("Rid: ",HLOOKUP(AA$6,Tipologie!$B$2:$AM$10,8)  ),  Ott2022_RICHIESTE!AA12),HLOOKUP(AA$6,Tipologie!$B$2:$AM$10,8  ) ))</f>
        <v>RIPOSO</v>
      </c>
      <c r="AB13" s="28" t="str">
        <f>T( IF( Ott2022_RICHIESTE!AB12&lt;&gt;"",  IF(   AND(    (IFERROR(SEARCH("Ridotto",Ott2022_RICHIESTE!AB12),Ott2022_RICHIESTE!AB12))=1,    AB$6&lt;&gt;""   ),    _xlfn.CONCAT("Rid: ",HLOOKUP(AB$6,Tipologie!$B$2:$AM$10,8)  ),  Ott2022_RICHIESTE!AB12),HLOOKUP(AB$6,Tipologie!$B$2:$AM$10,8  ) ))</f>
        <v>RIPOSO</v>
      </c>
      <c r="AC13" s="152"/>
      <c r="AD13" s="45" t="str">
        <f t="shared" si="3"/>
        <v>sab</v>
      </c>
      <c r="AE13" s="46">
        <f t="shared" si="2"/>
        <v>44842</v>
      </c>
      <c r="AF13" s="244" t="str">
        <f>T( IF( Ott2022_RICHIESTE!AF12&lt;&gt;"",  IF(   AND(    (IFERROR(SEARCH("Ridotto",Ott2022_RICHIESTE!AF12),Ott2022_RICHIESTE!AF12))=1,    AF$6&lt;&gt;""   ),    _xlfn.CONCAT("Rid: ",HLOOKUP(AF$6,Tipologie!$B$2:$AM$10,8)  ),  Ott2022_RICHIESTE!AF12),HLOOKUP(AF$6,Tipologie!$B$2:$AM$10,8  ) ))</f>
        <v>.</v>
      </c>
      <c r="AG13" s="237" t="str">
        <f>T( IF( Ott2022_RICHIESTE!AG12&lt;&gt;"",  IF(   AND(    (IFERROR(SEARCH("Ridotto",Ott2022_RICHIESTE!AG12),Ott2022_RICHIESTE!AG12))=1,    AG$6&lt;&gt;""   ),    _xlfn.CONCAT("Rid: ",HLOOKUP(AG$6,Tipologie!$B$2:$AM$10,8)  ),  Ott2022_RICHIESTE!AG12),HLOOKUP(AG$6,Tipologie!$B$2:$AM$10,8  ) ))</f>
        <v>RIPOSO</v>
      </c>
      <c r="AH13" s="244" t="str">
        <f>T( IF( Ott2022_RICHIESTE!AH12&lt;&gt;"",  IF(   AND(    (IFERROR(SEARCH("Ridotto",Ott2022_RICHIESTE!AH12),Ott2022_RICHIESTE!AH12))=1,    AH$6&lt;&gt;""   ),    _xlfn.CONCAT("Rid: ",HLOOKUP(AH$6,Tipologie!$B$2:$AM$10,8)  ),  Ott2022_RICHIESTE!AH12),HLOOKUP(AH$6,Tipologie!$B$2:$AM$10,8  ) ))</f>
        <v>.</v>
      </c>
      <c r="AI13" s="237" t="str">
        <f>T( IF( Ott2022_RICHIESTE!AI12&lt;&gt;"",  IF(   AND(    (IFERROR(SEARCH("Ridotto",Ott2022_RICHIESTE!AI12),Ott2022_RICHIESTE!AI12))=1,    AI$6&lt;&gt;""   ),    _xlfn.CONCAT("Rid: ",HLOOKUP(AI$6,Tipologie!$B$2:$AM$10,8)  ),  Ott2022_RICHIESTE!AI12),HLOOKUP(AI$6,Tipologie!$B$2:$AM$10,8  ) ))</f>
        <v>RIPOSO</v>
      </c>
      <c r="AJ13" s="244" t="str">
        <f>T( IF( Ott2022_RICHIESTE!AJ12&lt;&gt;"",  IF(   AND(    (IFERROR(SEARCH("Ridotto",Ott2022_RICHIESTE!AJ12),Ott2022_RICHIESTE!AJ12))=1,    AJ$6&lt;&gt;""   ),    _xlfn.CONCAT("Rid: ",HLOOKUP(AJ$6,Tipologie!$B$2:$AM$10,8)  ),  Ott2022_RICHIESTE!AJ12),HLOOKUP(AJ$6,Tipologie!$B$2:$AM$10,8  ) ))</f>
        <v>.</v>
      </c>
      <c r="AK13" s="237" t="str">
        <f>T( IF( Ott2022_RICHIESTE!AK12&lt;&gt;"",  IF(   AND(    (IFERROR(SEARCH("Ridotto",Ott2022_RICHIESTE!AK12),Ott2022_RICHIESTE!AK12))=1,    AK$6&lt;&gt;""   ),    _xlfn.CONCAT("Rid: ",HLOOKUP(AK$6,Tipologie!$B$2:$AM$10,8)  ),  Ott2022_RICHIESTE!AK12),HLOOKUP(AK$6,Tipologie!$B$2:$AM$10,8  ) ))</f>
        <v>RIPOSO</v>
      </c>
      <c r="AL13" s="244" t="str">
        <f>T( IF( Ott2022_RICHIESTE!AL12&lt;&gt;"",  IF(   AND(    (IFERROR(SEARCH("Ridotto",Ott2022_RICHIESTE!AL12),Ott2022_RICHIESTE!AL12))=1,    AL$6&lt;&gt;""   ),    _xlfn.CONCAT("Rid: ",HLOOKUP(AL$6,Tipologie!$B$2:$AM$10,8)  ),  Ott2022_RICHIESTE!AL12),HLOOKUP(AL$6,Tipologie!$B$2:$AM$10,8  ) ))</f>
        <v>.</v>
      </c>
      <c r="AM13" s="237" t="str">
        <f>T( IF( Ott2022_RICHIESTE!AM12&lt;&gt;"",  IF(   AND(    (IFERROR(SEARCH("Ridotto",Ott2022_RICHIESTE!AM12),Ott2022_RICHIESTE!AM12))=1,    AM$6&lt;&gt;""   ),    _xlfn.CONCAT("Rid: ",HLOOKUP(AM$6,Tipologie!$B$2:$AM$10,8)  ),  Ott2022_RICHIESTE!AM12),HLOOKUP(AM$6,Tipologie!$B$2:$AM$10,8  ) ))</f>
        <v>RIPOSO</v>
      </c>
      <c r="AN13" s="244" t="str">
        <f>T( IF( Ott2022_RICHIESTE!AN12&lt;&gt;"",  IF(   AND(    (IFERROR(SEARCH("Ridotto",Ott2022_RICHIESTE!AN12),Ott2022_RICHIESTE!AN12))=1,    AN$6&lt;&gt;""   ),    _xlfn.CONCAT("Rid: ",HLOOKUP(AN$6,Tipologie!$B$2:$AM$10,8)  ),  Ott2022_RICHIESTE!AN12),HLOOKUP(AN$6,Tipologie!$B$2:$AM$10,8  ) ))</f>
        <v>.</v>
      </c>
      <c r="AO13" s="237" t="str">
        <f>T( IF( Ott2022_RICHIESTE!AO12&lt;&gt;"",  IF(   AND(    (IFERROR(SEARCH("Ridotto",Ott2022_RICHIESTE!AO12),Ott2022_RICHIESTE!AO12))=1,    AO$6&lt;&gt;""   ),    _xlfn.CONCAT("Rid: ",HLOOKUP(AO$6,Tipologie!$B$2:$AM$10,8)  ),  Ott2022_RICHIESTE!AO12),HLOOKUP(AO$6,Tipologie!$B$2:$AM$10,8  ) ))</f>
        <v>RIPOSO</v>
      </c>
      <c r="AP13" s="244" t="str">
        <f>T( IF( Ott2022_RICHIESTE!AP12&lt;&gt;"",  IF(   AND(    (IFERROR(SEARCH("Ridotto",Ott2022_RICHIESTE!AP12),Ott2022_RICHIESTE!AP12))=1,    AP$6&lt;&gt;""   ),    _xlfn.CONCAT("Rid: ",HLOOKUP(AP$6,Tipologie!$B$2:$AM$10,8)  ),  Ott2022_RICHIESTE!AP12),HLOOKUP(AP$6,Tipologie!$B$2:$AM$10,8  ) ))</f>
        <v>.</v>
      </c>
      <c r="AQ13" s="237" t="str">
        <f>T( IF( Ott2022_RICHIESTE!AQ12&lt;&gt;"",  IF(   AND(    (IFERROR(SEARCH("Ridotto",Ott2022_RICHIESTE!AQ12),Ott2022_RICHIESTE!AQ12))=1,    AQ$6&lt;&gt;""   ),    _xlfn.CONCAT("Rid: ",HLOOKUP(AQ$6,Tipologie!$B$2:$AM$10,8)  ),  Ott2022_RICHIESTE!AQ12),HLOOKUP(AQ$6,Tipologie!$B$2:$AM$10,8  ) ))</f>
        <v>RIPOSO</v>
      </c>
      <c r="AR13" s="244" t="str">
        <f>T( IF( Ott2022_RICHIESTE!AR12&lt;&gt;"",  IF(   AND(    (IFERROR(SEARCH("Ridotto",Ott2022_RICHIESTE!AR12),Ott2022_RICHIESTE!AR12))=1,    AR$6&lt;&gt;""   ),    _xlfn.CONCAT("Rid: ",HLOOKUP(AR$6,Tipologie!$B$2:$AM$10,8)  ),  Ott2022_RICHIESTE!AR12),HLOOKUP(AR$6,Tipologie!$B$2:$AM$10,8  ) ))</f>
        <v>.</v>
      </c>
      <c r="AS13" s="237" t="str">
        <f>T( IF( Ott2022_RICHIESTE!AS12&lt;&gt;"",  IF(   AND(    (IFERROR(SEARCH("Ridotto",Ott2022_RICHIESTE!AS12),Ott2022_RICHIESTE!AS12))=1,    AS$6&lt;&gt;""   ),    _xlfn.CONCAT("Rid: ",HLOOKUP(AS$6,Tipologie!$B$2:$AM$10,8)  ),  Ott2022_RICHIESTE!AS12),HLOOKUP(AS$6,Tipologie!$B$2:$AM$10,8  ) ))</f>
        <v>RIPOSO</v>
      </c>
      <c r="AT13" s="244" t="str">
        <f>T( IF( Ott2022_RICHIESTE!AT12&lt;&gt;"",  IF(   AND(    (IFERROR(SEARCH("Ridotto",Ott2022_RICHIESTE!AT12),Ott2022_RICHIESTE!AT12))=1,    AT$6&lt;&gt;""   ),    _xlfn.CONCAT("Rid: ",HLOOKUP(AT$6,Tipologie!$B$2:$AM$10,8)  ),  Ott2022_RICHIESTE!AT12),HLOOKUP(AT$6,Tipologie!$B$2:$AM$10,8  ) ))</f>
        <v>.</v>
      </c>
      <c r="AU13" s="237" t="str">
        <f>T( IF( Ott2022_RICHIESTE!AU12&lt;&gt;"",  IF(   AND(    (IFERROR(SEARCH("Ridotto",Ott2022_RICHIESTE!AU12),Ott2022_RICHIESTE!AU12))=1,    AU$6&lt;&gt;""   ),    _xlfn.CONCAT("Rid: ",HLOOKUP(AU$6,Tipologie!$B$2:$AM$10,8)  ),  Ott2022_RICHIESTE!AU12),HLOOKUP(AU$6,Tipologie!$B$2:$AM$10,8  ) ))</f>
        <v>RIPOSO</v>
      </c>
      <c r="AV13" s="244" t="str">
        <f>T( IF( Ott2022_RICHIESTE!AV12&lt;&gt;"",  IF(   AND(    (IFERROR(SEARCH("Ridotto",Ott2022_RICHIESTE!AV12),Ott2022_RICHIESTE!AV12))=1,    AV$6&lt;&gt;""   ),    _xlfn.CONCAT("Rid: ",HLOOKUP(AV$6,Tipologie!$B$2:$AM$10,8)  ),  Ott2022_RICHIESTE!AV12),HLOOKUP(AV$6,Tipologie!$B$2:$AM$10,8  ) ))</f>
        <v>.</v>
      </c>
      <c r="AW13" s="237" t="str">
        <f>T( IF( Ott2022_RICHIESTE!AW12&lt;&gt;"",  IF(   AND(    (IFERROR(SEARCH("Ridotto",Ott2022_RICHIESTE!AW12),Ott2022_RICHIESTE!AW12))=1,    AW$6&lt;&gt;""   ),    _xlfn.CONCAT("Rid: ",HLOOKUP(AW$6,Tipologie!$B$2:$AM$10,8)  ),  Ott2022_RICHIESTE!AW12),HLOOKUP(AW$6,Tipologie!$B$2:$AM$10,8  ) ))</f>
        <v>RIPOSO</v>
      </c>
      <c r="AX13" s="244" t="str">
        <f>T( IF( Ott2022_RICHIESTE!AX12&lt;&gt;"",  IF(   AND(    (IFERROR(SEARCH("Ridotto",Ott2022_RICHIESTE!AX12),Ott2022_RICHIESTE!AX12))=1,    AX$6&lt;&gt;""   ),    _xlfn.CONCAT("Rid: ",HLOOKUP(AX$6,Tipologie!$B$2:$AM$10,8)  ),  Ott2022_RICHIESTE!AX12),HLOOKUP(AX$6,Tipologie!$B$2:$AM$10,8  ) ))</f>
        <v>.</v>
      </c>
      <c r="AY13" s="237" t="str">
        <f>T( IF( Ott2022_RICHIESTE!AY12&lt;&gt;"",  IF(   AND(    (IFERROR(SEARCH("Ridotto",Ott2022_RICHIESTE!AY12),Ott2022_RICHIESTE!AY12))=1,    AY$6&lt;&gt;""   ),    _xlfn.CONCAT("Rid: ",HLOOKUP(AY$6,Tipologie!$B$2:$AM$10,8)  ),  Ott2022_RICHIESTE!AY12),HLOOKUP(AY$6,Tipologie!$B$2:$AM$10,8  ) ))</f>
        <v>RIPOSO</v>
      </c>
      <c r="AZ13" s="244" t="str">
        <f>T( IF( Ott2022_RICHIESTE!AZ12&lt;&gt;"",  IF(   AND(    (IFERROR(SEARCH("Ridotto",Ott2022_RICHIESTE!AZ12),Ott2022_RICHIESTE!AZ12))=1,    AZ$6&lt;&gt;""   ),    _xlfn.CONCAT("Rid: ",HLOOKUP(AZ$6,Tipologie!$B$2:$AM$10,8)  ),  Ott2022_RICHIESTE!AZ12),HLOOKUP(AZ$6,Tipologie!$B$2:$AM$10,8  ) ))</f>
        <v>.</v>
      </c>
      <c r="BA13" s="237" t="str">
        <f>T( IF( Ott2022_RICHIESTE!BA12&lt;&gt;"",  IF(   AND(    (IFERROR(SEARCH("Ridotto",Ott2022_RICHIESTE!BA12),Ott2022_RICHIESTE!BA12))=1,    BA$6&lt;&gt;""   ),    _xlfn.CONCAT("Rid: ",HLOOKUP(BA$6,Tipologie!$B$2:$AM$10,8)  ),  Ott2022_RICHIESTE!BA12),HLOOKUP(BA$6,Tipologie!$B$2:$AM$10,8  ) ))</f>
        <v>RIPOSO</v>
      </c>
      <c r="BB13" s="244" t="str">
        <f>T( IF( Ott2022_RICHIESTE!BB12&lt;&gt;"",  IF(   AND(    (IFERROR(SEARCH("Ridotto",Ott2022_RICHIESTE!BB12),Ott2022_RICHIESTE!BB12))=1,    BB$6&lt;&gt;""   ),    _xlfn.CONCAT("Rid: ",HLOOKUP(BB$6,Tipologie!$B$2:$AM$10,8)  ),  Ott2022_RICHIESTE!BB12),HLOOKUP(BB$6,Tipologie!$B$2:$AM$10,8  ) ))</f>
        <v>RIPOSO</v>
      </c>
      <c r="BC13" s="237" t="str">
        <f>T( IF( Ott2022_RICHIESTE!BC12&lt;&gt;"",  IF(   AND(    (IFERROR(SEARCH("Ridotto",Ott2022_RICHIESTE!BC12),Ott2022_RICHIESTE!BC12))=1,    BC$6&lt;&gt;""   ),    _xlfn.CONCAT("Rid: ",HLOOKUP(BC$6,Tipologie!$B$2:$AM$10,8)  ),  Ott2022_RICHIESTE!BC12),HLOOKUP(BC$6,Tipologie!$B$2:$AM$10,8  ) ))</f>
        <v>RIPOSO</v>
      </c>
      <c r="BD13" s="244" t="str">
        <f>T( IF( Ott2022_RICHIESTE!BD12&lt;&gt;"",  IF(   AND(    (IFERROR(SEARCH("Ridotto",Ott2022_RICHIESTE!BD12),Ott2022_RICHIESTE!BD12))=1,    BD$6&lt;&gt;""   ),    _xlfn.CONCAT("Rid: ",HLOOKUP(BD$6,Tipologie!$B$2:$AM$10,8)  ),  Ott2022_RICHIESTE!BD12),HLOOKUP(BD$6,Tipologie!$B$2:$AM$10,8  ) ))</f>
        <v>.</v>
      </c>
      <c r="BE13" s="237" t="str">
        <f>T( IF( Ott2022_RICHIESTE!BE12&lt;&gt;"",  IF(   AND(    (IFERROR(SEARCH("Ridotto",Ott2022_RICHIESTE!BE12),Ott2022_RICHIESTE!BE12))=1,    BE$6&lt;&gt;""   ),    _xlfn.CONCAT("Rid: ",HLOOKUP(BE$6,Tipologie!$B$2:$AM$10,8)  ),  Ott2022_RICHIESTE!BE12),HLOOKUP(BE$6,Tipologie!$B$2:$AM$10,8  ) ))</f>
        <v>RIPOSO</v>
      </c>
      <c r="BF13" s="244" t="str">
        <f>T( IF( Ott2022_RICHIESTE!BF12&lt;&gt;"",  IF(   AND(    (IFERROR(SEARCH("Ridotto",Ott2022_RICHIESTE!BF12),Ott2022_RICHIESTE!BF12))=1,    BF$6&lt;&gt;""   ),    _xlfn.CONCAT("Rid: ",HLOOKUP(BF$6,Tipologie!$B$2:$AM$10,8)  ),  Ott2022_RICHIESTE!BF12),HLOOKUP(BF$6,Tipologie!$B$2:$AM$10,8  ) ))</f>
        <v>.</v>
      </c>
      <c r="BG13" s="237" t="str">
        <f>T( IF( Ott2022_RICHIESTE!BG12&lt;&gt;"",  IF(   AND(    (IFERROR(SEARCH("Ridotto",Ott2022_RICHIESTE!BG12),Ott2022_RICHIESTE!BG12))=1,    BG$6&lt;&gt;""   ),    _xlfn.CONCAT("Rid: ",HLOOKUP(BG$6,Tipologie!$B$2:$AM$10,8)  ),  Ott2022_RICHIESTE!BG12),HLOOKUP(BG$6,Tipologie!$B$2:$AM$10,8  ) ))</f>
        <v>RIPOSO</v>
      </c>
      <c r="BH13" s="244" t="str">
        <f>T( IF( Ott2022_RICHIESTE!BH12&lt;&gt;"",  IF(   AND(    (IFERROR(SEARCH("Ridotto",Ott2022_RICHIESTE!BH12),Ott2022_RICHIESTE!BH12))=1,    BH$6&lt;&gt;""   ),    _xlfn.CONCAT("Rid: ",HLOOKUP(BH$6,Tipologie!$B$2:$AM$10,8)  ),  Ott2022_RICHIESTE!BH12),HLOOKUP(BH$6,Tipologie!$B$2:$AM$10,8  ) ))</f>
        <v>.</v>
      </c>
      <c r="BI13" s="237" t="str">
        <f>T( IF( Ott2022_RICHIESTE!BI12&lt;&gt;"",  IF(   AND(    (IFERROR(SEARCH("Ridotto",Ott2022_RICHIESTE!BI12),Ott2022_RICHIESTE!BI12))=1,    BI$6&lt;&gt;""   ),    _xlfn.CONCAT("Rid: ",HLOOKUP(BI$6,Tipologie!$B$2:$AM$10,8)  ),  Ott2022_RICHIESTE!BI12),HLOOKUP(BI$6,Tipologie!$B$2:$AM$10,8  ) ))</f>
        <v>RIPOSO</v>
      </c>
      <c r="BJ13" s="244" t="str">
        <f>T( IF( Ott2022_RICHIESTE!BJ12&lt;&gt;"",  IF(   AND(    (IFERROR(SEARCH("Ridotto",Ott2022_RICHIESTE!BJ12),Ott2022_RICHIESTE!BJ12))=1,    BJ$6&lt;&gt;""   ),    _xlfn.CONCAT("Rid: ",HLOOKUP(BJ$6,Tipologie!$B$2:$AM$10,8)  ),  Ott2022_RICHIESTE!BJ12),HLOOKUP(BJ$6,Tipologie!$B$2:$AM$10,8  ) ))</f>
        <v>.</v>
      </c>
      <c r="BK13" s="237" t="str">
        <f>T( IF( Ott2022_RICHIESTE!BK12&lt;&gt;"",  IF(   AND(    (IFERROR(SEARCH("Ridotto",Ott2022_RICHIESTE!BK12),Ott2022_RICHIESTE!BK12))=1,    BK$6&lt;&gt;""   ),    _xlfn.CONCAT("Rid: ",HLOOKUP(BK$6,Tipologie!$B$2:$AM$10,8)  ),  Ott2022_RICHIESTE!BK12),HLOOKUP(BK$6,Tipologie!$B$2:$AM$10,8  ) ))</f>
        <v>RIPOSO</v>
      </c>
      <c r="BL13" s="244" t="str">
        <f>T( IF( Ott2022_RICHIESTE!BL12&lt;&gt;"",  IF(   AND(    (IFERROR(SEARCH("Ridotto",Ott2022_RICHIESTE!BL12),Ott2022_RICHIESTE!BL12))=1,    BL$6&lt;&gt;""   ),    _xlfn.CONCAT("Rid: ",HLOOKUP(BL$6,Tipologie!$B$2:$AM$10,8)  ),  Ott2022_RICHIESTE!BL12),HLOOKUP(BL$6,Tipologie!$B$2:$AM$10,8  ) ))</f>
        <v>.</v>
      </c>
      <c r="BM13" s="237" t="str">
        <f>T( IF( Ott2022_RICHIESTE!BM12&lt;&gt;"",  IF(   AND(    (IFERROR(SEARCH("Ridotto",Ott2022_RICHIESTE!BM12),Ott2022_RICHIESTE!BM12))=1,    BM$6&lt;&gt;""   ),    _xlfn.CONCAT("Rid: ",HLOOKUP(BM$6,Tipologie!$B$2:$AM$10,8)  ),  Ott2022_RICHIESTE!BM12),HLOOKUP(BM$6,Tipologie!$B$2:$AM$10,8  ) ))</f>
        <v>RIPOSO</v>
      </c>
      <c r="BN13" s="244" t="str">
        <f>T( IF( Ott2022_RICHIESTE!BN12&lt;&gt;"",  IF(   AND(    (IFERROR(SEARCH("Ridotto",Ott2022_RICHIESTE!BN12),Ott2022_RICHIESTE!BN12))=1,    BN$6&lt;&gt;""   ),    _xlfn.CONCAT("Rid: ",HLOOKUP(BN$6,Tipologie!$B$2:$AM$10,8)  ),  Ott2022_RICHIESTE!BN12),HLOOKUP(BN$6,Tipologie!$B$2:$AM$10,8  ) ))</f>
        <v>.</v>
      </c>
      <c r="BO13" s="237" t="str">
        <f>T( IF( Ott2022_RICHIESTE!BO12&lt;&gt;"",  IF(   AND(    (IFERROR(SEARCH("Ridotto",Ott2022_RICHIESTE!BO12),Ott2022_RICHIESTE!BO12))=1,    BO$6&lt;&gt;""   ),    _xlfn.CONCAT("Rid: ",HLOOKUP(BO$6,Tipologie!$B$2:$AM$10,8)  ),  Ott2022_RICHIESTE!BO12),HLOOKUP(BO$6,Tipologie!$B$2:$AM$10,8  ) ))</f>
        <v>RIPOSO</v>
      </c>
      <c r="BP13" s="244" t="str">
        <f>T( IF( Ott2022_RICHIESTE!BP12&lt;&gt;"",  IF(   AND(    (IFERROR(SEARCH("Ridotto",Ott2022_RICHIESTE!BP12),Ott2022_RICHIESTE!BP12))=1,    BP$6&lt;&gt;""   ),    _xlfn.CONCAT("Rid: ",HLOOKUP(BP$6,Tipologie!$B$2:$AM$10,8)  ),  Ott2022_RICHIESTE!BP12),HLOOKUP(BP$6,Tipologie!$B$2:$AM$10,8  ) ))</f>
        <v>.</v>
      </c>
      <c r="BQ13" s="237" t="str">
        <f>T( IF( Ott2022_RICHIESTE!BQ12&lt;&gt;"",  IF(   AND(    (IFERROR(SEARCH("Ridotto",Ott2022_RICHIESTE!BQ12),Ott2022_RICHIESTE!BQ12))=1,    BQ$6&lt;&gt;""   ),    _xlfn.CONCAT("Rid: ",HLOOKUP(BQ$6,Tipologie!$B$2:$AM$10,8)  ),  Ott2022_RICHIESTE!BQ12),HLOOKUP(BQ$6,Tipologie!$B$2:$AM$10,8  ) ))</f>
        <v>RIPOSO</v>
      </c>
      <c r="BR13" s="244" t="str">
        <f>T( IF( Ott2022_RICHIESTE!BR12&lt;&gt;"",  IF(   AND(    (IFERROR(SEARCH("Ridotto",Ott2022_RICHIESTE!BR12),Ott2022_RICHIESTE!BR12))=1,    BR$6&lt;&gt;""   ),    _xlfn.CONCAT("Rid: ",HLOOKUP(BR$6,Tipologie!$B$2:$AM$10,8)  ),  Ott2022_RICHIESTE!BR12),HLOOKUP(BR$6,Tipologie!$B$2:$AM$10,8  ) ))</f>
        <v>.</v>
      </c>
      <c r="BS13" s="237" t="str">
        <f>T( IF( Ott2022_RICHIESTE!BS12&lt;&gt;"",  IF(   AND(    (IFERROR(SEARCH("Ridotto",Ott2022_RICHIESTE!BS12),Ott2022_RICHIESTE!BS12))=1,    BS$6&lt;&gt;""   ),    _xlfn.CONCAT("Rid: ",HLOOKUP(BS$6,Tipologie!$B$2:$AM$10,8)  ),  Ott2022_RICHIESTE!BS12),HLOOKUP(BS$6,Tipologie!$B$2:$AM$10,8  ) ))</f>
        <v>RIPOSO</v>
      </c>
      <c r="BT13" s="244" t="str">
        <f>T( IF( Ott2022_RICHIESTE!BT12&lt;&gt;"",  IF(   AND(    (IFERROR(SEARCH("Ridotto",Ott2022_RICHIESTE!BT12),Ott2022_RICHIESTE!BT12))=1,    BT$6&lt;&gt;""   ),    _xlfn.CONCAT("Rid: ",HLOOKUP(BT$6,Tipologie!$B$2:$AM$10,8)  ),  Ott2022_RICHIESTE!BT12),HLOOKUP(BT$6,Tipologie!$B$2:$AM$10,8  ) ))</f>
        <v>.</v>
      </c>
      <c r="BU13" s="237" t="str">
        <f>T( IF( Ott2022_RICHIESTE!BU12&lt;&gt;"",  IF(   AND(    (IFERROR(SEARCH("Ridotto",Ott2022_RICHIESTE!BU12),Ott2022_RICHIESTE!BU12))=1,    BU$6&lt;&gt;""   ),    _xlfn.CONCAT("Rid: ",HLOOKUP(BU$6,Tipologie!$B$2:$AM$10,8)  ),  Ott2022_RICHIESTE!BU12),HLOOKUP(BU$6,Tipologie!$B$2:$AM$10,8  ) ))</f>
        <v>RIPOSO</v>
      </c>
      <c r="BV13" s="244" t="str">
        <f>T( IF( Ott2022_RICHIESTE!BV12&lt;&gt;"",  IF(   AND(    (IFERROR(SEARCH("Ridotto",Ott2022_RICHIESTE!BV12),Ott2022_RICHIESTE!BV12))=1,    BV$6&lt;&gt;""   ),    _xlfn.CONCAT("Rid: ",HLOOKUP(BV$6,Tipologie!$B$2:$AM$10,8)  ),  Ott2022_RICHIESTE!BV12),HLOOKUP(BV$6,Tipologie!$B$2:$AM$10,8  ) ))</f>
        <v>.</v>
      </c>
      <c r="BW13" s="237" t="str">
        <f>T( IF( Ott2022_RICHIESTE!BW12&lt;&gt;"",  IF(   AND(    (IFERROR(SEARCH("Ridotto",Ott2022_RICHIESTE!BW12),Ott2022_RICHIESTE!BW12))=1,    BW$6&lt;&gt;""   ),    _xlfn.CONCAT("Rid: ",HLOOKUP(BW$6,Tipologie!$B$2:$AM$10,8)  ),  Ott2022_RICHIESTE!BW12),HLOOKUP(BW$6,Tipologie!$B$2:$AM$10,8  ) ))</f>
        <v>RIPOSO</v>
      </c>
      <c r="BX13" s="223"/>
      <c r="CA13" s="87">
        <f>SUM(COUNTIFS(D13:BW13,{"Ex-accordo";"Ferie";"Ridotto Ex-Acc";"Ridotto Ferie";"Ridotto Maternità";"Malattia";"Esame";"Altro"}))</f>
        <v>0</v>
      </c>
      <c r="CB13" s="158">
        <f t="shared" si="6"/>
        <v>30</v>
      </c>
      <c r="CC13" s="91"/>
      <c r="CF13" s="244" t="str">
        <f>T( IF( Ott2022_RICHIESTE!CQ12&lt;&gt;"",  IF(   AND(    (IFERROR(SEARCH("Ridotto",Ott2022_RICHIESTE!CQ12),Ott2022_RICHIESTE!CQ12))=1,    CF$6&lt;&gt;""   ),    _xlfn.CONCAT("Rid: ",HLOOKUP(CF$6,Tipologie!$B$2:$AM$10,8)  ),  Ott2022_RICHIESTE!CQ12),HLOOKUP(CF$6,Tipologie!$B$2:$AM$10,8  ) ))</f>
        <v>.</v>
      </c>
      <c r="CG13" s="237" t="str">
        <f>T( IF( Ott2022_RICHIESTE!CR12&lt;&gt;"",  IF(   AND(    (IFERROR(SEARCH("Ridotto",Ott2022_RICHIESTE!CR12),Ott2022_RICHIESTE!CR12))=1,    CG$6&lt;&gt;""   ),    _xlfn.CONCAT("Rid: ",HLOOKUP(CG$6,Tipologie!$B$2:$AM$10,8)  ),  Ott2022_RICHIESTE!CR12),HLOOKUP(CG$6,Tipologie!$B$2:$AM$10,8  ) ))</f>
        <v>RIPOSO</v>
      </c>
      <c r="CH13" s="244" t="str">
        <f>T( IF( Ott2022_RICHIESTE!CS12&lt;&gt;"",  IF(   AND(    (IFERROR(SEARCH("Ridotto",Ott2022_RICHIESTE!CS12),Ott2022_RICHIESTE!CS12))=1,    CH$6&lt;&gt;""   ),    _xlfn.CONCAT("Rid: ",HLOOKUP(CH$6,Tipologie!$B$2:$AM$10,8)  ),  Ott2022_RICHIESTE!CS12),HLOOKUP(CH$6,Tipologie!$B$2:$AM$10,8  ) ))</f>
        <v>.</v>
      </c>
      <c r="CI13" s="237" t="str">
        <f>T( IF( Ott2022_RICHIESTE!CT12&lt;&gt;"",  IF(   AND(    (IFERROR(SEARCH("Ridotto",Ott2022_RICHIESTE!CT12),Ott2022_RICHIESTE!CT12))=1,    CI$6&lt;&gt;""   ),    _xlfn.CONCAT("Rid: ",HLOOKUP(CI$6,Tipologie!$B$2:$AM$10,8)  ),  Ott2022_RICHIESTE!CT12),HLOOKUP(CI$6,Tipologie!$B$2:$AM$10,8  ) ))</f>
        <v>RIPOSO</v>
      </c>
      <c r="CJ13" s="146" t="str">
        <f>T( IF( Ott2022_RICHIESTE!CU12&lt;&gt;"",  IF(   AND(    (IFERROR(SEARCH("Ridotto",Ott2022_RICHIESTE!CU12),Ott2022_RICHIESTE!CU12))=1,    CJ$6&lt;&gt;""   ),    _xlfn.CONCAT("Rid: ",HLOOKUP(CJ$6,Tipologie!$B$2:$AM$10,8)  ),  Ott2022_RICHIESTE!CU12),HLOOKUP(CJ$6,Tipologie!$B$2:$AM$10,8  ) ))</f>
        <v>RIPOSO</v>
      </c>
      <c r="CK13" s="146" t="str">
        <f>T( IF( Ott2022_RICHIESTE!CV12&lt;&gt;"",  IF(   AND(    (IFERROR(SEARCH("Ridotto",Ott2022_RICHIESTE!CV12),Ott2022_RICHIESTE!CV12))=1,    CK$6&lt;&gt;""   ),    _xlfn.CONCAT("Rid: ",HLOOKUP(CK$6,Tipologie!$B$2:$AM$10,8)  ),  Ott2022_RICHIESTE!CV12),HLOOKUP(CK$6,Tipologie!$B$2:$AM$10,8  ) ))</f>
        <v>RIPOSO</v>
      </c>
      <c r="CL13" s="146" t="str">
        <f>T( IF( Ott2022_RICHIESTE!CW12&lt;&gt;"",  IF(   AND(    (IFERROR(SEARCH("Ridotto",Ott2022_RICHIESTE!CW12),Ott2022_RICHIESTE!CW12))=1,    CL$6&lt;&gt;""   ),    _xlfn.CONCAT("Rid: ",HLOOKUP(CL$6,Tipologie!$B$2:$AM$10,8)  ),  Ott2022_RICHIESTE!CW12),HLOOKUP(CL$6,Tipologie!$B$2:$AM$10,8  ) ))</f>
        <v>RIPOSO</v>
      </c>
      <c r="CM13" s="146" t="str">
        <f>T( IF( Ott2022_RICHIESTE!CX12&lt;&gt;"",  IF(   AND(    (IFERROR(SEARCH("Ridotto",Ott2022_RICHIESTE!CX12),Ott2022_RICHIESTE!CX12))=1,    CM$6&lt;&gt;""   ),    _xlfn.CONCAT("Rid: ",HLOOKUP(CM$6,Tipologie!$B$2:$AM$10,8)  ),  Ott2022_RICHIESTE!CX12),HLOOKUP(CM$6,Tipologie!$B$2:$AM$10,8  ) ))</f>
        <v>RIPOSO</v>
      </c>
      <c r="CO13" s="45" t="str">
        <f t="shared" si="4"/>
        <v>sab</v>
      </c>
      <c r="CP13" s="45">
        <f t="shared" si="5"/>
        <v>44842</v>
      </c>
      <c r="CQ13" s="244" t="str">
        <f>T(IF(  Ott2022_RICHIESTE!DB12&lt;&gt;"",  Ott2022_RICHIESTE!DB12,  HLOOKUP(CQ$6,Tipologie!$B$2:$AM$10,8) ))</f>
        <v>.</v>
      </c>
      <c r="CR13" s="237" t="str">
        <f>T(IF(  Ott2022_RICHIESTE!DC12&lt;&gt;"",  Ott2022_RICHIESTE!DC12,  HLOOKUP(CR$6,Tipologie!$B$2:$AM$10,8) ))</f>
        <v>RIPOSO</v>
      </c>
      <c r="CS13" s="244" t="str">
        <f>T(IF(  Ott2022_RICHIESTE!DD12&lt;&gt;"",  Ott2022_RICHIESTE!DD12,  HLOOKUP(CS$6,Tipologie!$B$2:$AM$10,8) ))</f>
        <v>.</v>
      </c>
      <c r="CT13" s="237" t="str">
        <f>T(IF(  Ott2022_RICHIESTE!DE12&lt;&gt;"",  Ott2022_RICHIESTE!DE12,  HLOOKUP(CT$6,Tipologie!$B$2:$AM$10,8) ))</f>
        <v>RIPOSO</v>
      </c>
      <c r="CU13" s="244" t="str">
        <f>T(IF(  Ott2022_RICHIESTE!DF12&lt;&gt;"",  Ott2022_RICHIESTE!DF12,  HLOOKUP(CU$6,Tipologie!$B$2:$AM$10,8) ))</f>
        <v>.</v>
      </c>
      <c r="CV13" s="237" t="str">
        <f>T(IF(  Ott2022_RICHIESTE!DG12&lt;&gt;"",  Ott2022_RICHIESTE!DG12,  HLOOKUP(CV$6,Tipologie!$B$2:$AM$10,8) ))</f>
        <v>RIPOSO</v>
      </c>
      <c r="CW13" s="244" t="str">
        <f>T(IF(  Ott2022_RICHIESTE!DH12&lt;&gt;"",  Ott2022_RICHIESTE!DH12,  HLOOKUP(CW$6,Tipologie!$B$2:$AM$10,8) ))</f>
        <v>.</v>
      </c>
      <c r="CX13" s="237" t="str">
        <f>T(IF(  Ott2022_RICHIESTE!DI12&lt;&gt;"",  Ott2022_RICHIESTE!DI12,  HLOOKUP(CX$6,Tipologie!$B$2:$AM$10,8) ))</f>
        <v>RIPOSO</v>
      </c>
      <c r="CY13" s="244" t="str">
        <f>T(IF(  Ott2022_RICHIESTE!DJ12&lt;&gt;"",  Ott2022_RICHIESTE!DJ12,  HLOOKUP(CY$6,Tipologie!$B$2:$AM$10,8) ))</f>
        <v>.</v>
      </c>
      <c r="CZ13" s="237" t="str">
        <f>T(IF(  Ott2022_RICHIESTE!DK12&lt;&gt;"",  Ott2022_RICHIESTE!DK12,  HLOOKUP(CZ$6,Tipologie!$B$2:$AM$10,8) ))</f>
        <v>RIPOSO</v>
      </c>
      <c r="DA13" s="244" t="str">
        <f>T(IF(  Ott2022_RICHIESTE!DL12&lt;&gt;"",  Ott2022_RICHIESTE!DL12,  HLOOKUP(DA$6,Tipologie!$B$2:$AM$10,8) ))</f>
        <v>.</v>
      </c>
      <c r="DB13" s="237" t="str">
        <f>T(IF(  Ott2022_RICHIESTE!DM12&lt;&gt;"",  Ott2022_RICHIESTE!DM12,  HLOOKUP(DB$6,Tipologie!$B$2:$AM$10,8) ))</f>
        <v>RIPOSO</v>
      </c>
      <c r="DC13" s="244" t="str">
        <f>T(IF(  Ott2022_RICHIESTE!DN12&lt;&gt;"",  Ott2022_RICHIESTE!DN12,  HLOOKUP(DC$6,Tipologie!$B$2:$AM$10,8) ))</f>
        <v>.</v>
      </c>
      <c r="DD13" s="237" t="str">
        <f>T(IF(  Ott2022_RICHIESTE!DO12&lt;&gt;"",  Ott2022_RICHIESTE!DO12,  HLOOKUP(DD$6,Tipologie!$B$2:$AM$10,8) ))</f>
        <v>RIPOSO</v>
      </c>
      <c r="DE13" s="146" t="str">
        <f>T(IF(  Ott2022_RICHIESTE!DE12&lt;&gt;"",  Ott2022_RICHIESTE!DE12,  HLOOKUP(DE$6,Tipologie!$B$2:$AM$10,8) ))</f>
        <v>RIPOSO</v>
      </c>
      <c r="DF13" s="146" t="str">
        <f>T(IF(  Ott2022_RICHIESTE!DG12&lt;&gt;"",  Ott2022_RICHIESTE!DG12,  HLOOKUP(DF$6,Tipologie!$B$2:$AM$10,8) ))</f>
        <v>RIPOSO</v>
      </c>
      <c r="DG13" s="146" t="str">
        <f>T(IF(  Ott2022_RICHIESTE!DI12&lt;&gt;"",  Ott2022_RICHIESTE!DI12,  HLOOKUP(DG$6,Tipologie!$B$2:$AM$10,8) ))</f>
        <v>RIPOSO</v>
      </c>
    </row>
    <row r="14" spans="1:120" ht="11.25" customHeight="1" x14ac:dyDescent="0.25">
      <c r="A14" s="26" t="str">
        <f>IF(Ott2022_RICHIESTE!A13&lt;&gt;"",Ott2022_RICHIESTE!A13,"")</f>
        <v/>
      </c>
      <c r="B14" s="48">
        <f>IF(Ott2022_RICHIESTE!B13&lt;&gt;"",Ott2022_RICHIESTE!B13,"")</f>
        <v>44843</v>
      </c>
      <c r="C14" s="385" t="str">
        <f>T( IF( Ott2022_RICHIESTE!C13&lt;&gt;"",  IF(   AND(    (IFERROR(SEARCH("Ridotto",Ott2022_RICHIESTE!C13),Ott2022_RICHIESTE!C13))=1,    D$6&lt;&gt;""   ),    _xlfn.CONCAT("Rid: ",HLOOKUP(D$6,Tipologie!$B$2:$AM$10,9)  ),  Ott2022_RICHIESTE!C13),HLOOKUP(D$6,Tipologie!$B$2:$AM$10,9  ) ))</f>
        <v>DOMENICA</v>
      </c>
      <c r="D14" s="386"/>
      <c r="E14" s="385" t="str">
        <f>T( IF( Ott2022_RICHIESTE!F13&lt;&gt;"",  IF(   AND(    (IFERROR(SEARCH("Ridotto",Ott2022_RICHIESTE!F13),Ott2022_RICHIESTE!F13))=1,    F$6&lt;&gt;""   ),    _xlfn.CONCAT("Rid: ",HLOOKUP(F$6,Tipologie!$B$2:$AM$10,9)  ),  Ott2022_RICHIESTE!F13),HLOOKUP(F$6,Tipologie!$B$2:$AM$10,9  ) ))</f>
        <v>DOMENICA</v>
      </c>
      <c r="F14" s="386"/>
      <c r="G14" s="385" t="str">
        <f>T( IF( Ott2022_RICHIESTE!H13&lt;&gt;"",  IF(   AND(    (IFERROR(SEARCH("Ridotto",Ott2022_RICHIESTE!H13),Ott2022_RICHIESTE!H13))=1,    H$6&lt;&gt;""   ),    _xlfn.CONCAT("Rid: ",HLOOKUP(H$6,Tipologie!$B$2:$AM$10,9)  ),  Ott2022_RICHIESTE!H13),HLOOKUP(H$6,Tipologie!$B$2:$AM$10,9  ) ))</f>
        <v>DOMENICA</v>
      </c>
      <c r="H14" s="386"/>
      <c r="I14" s="385" t="str">
        <f>T( IF( Ott2022_RICHIESTE!J13&lt;&gt;"",  IF(   AND(    (IFERROR(SEARCH("Ridotto",Ott2022_RICHIESTE!J13),Ott2022_RICHIESTE!J13))=1,    J$6&lt;&gt;""   ),    _xlfn.CONCAT("Rid: ",HLOOKUP(J$6,Tipologie!$B$2:$AM$10,9)  ),  Ott2022_RICHIESTE!J13),HLOOKUP(J$6,Tipologie!$B$2:$AM$10,9  ) ))</f>
        <v>DOMENICA</v>
      </c>
      <c r="J14" s="386"/>
      <c r="K14" s="385" t="str">
        <f>T( IF( Ott2022_RICHIESTE!L13&lt;&gt;"",  IF(   AND(    (IFERROR(SEARCH("Ridotto",Ott2022_RICHIESTE!L13),Ott2022_RICHIESTE!L13))=1,    L$6&lt;&gt;""   ),    _xlfn.CONCAT("Rid: ",HLOOKUP(L$6,Tipologie!$B$2:$AM$10,9)  ),  Ott2022_RICHIESTE!L13),HLOOKUP(L$6,Tipologie!$B$2:$AM$10,9  ) ))</f>
        <v>DOMENICA</v>
      </c>
      <c r="L14" s="386"/>
      <c r="M14" s="385" t="str">
        <f>T( IF( Ott2022_RICHIESTE!N13&lt;&gt;"",  IF(   AND(    (IFERROR(SEARCH("Ridotto",Ott2022_RICHIESTE!N13),Ott2022_RICHIESTE!N13))=1,    N$6&lt;&gt;""   ),    _xlfn.CONCAT("Rid: ",HLOOKUP(N$6,Tipologie!$B$2:$AM$10,9)  ),  Ott2022_RICHIESTE!N13),HLOOKUP(N$6,Tipologie!$B$2:$AM$10,9  ) ))</f>
        <v>DOMENICA</v>
      </c>
      <c r="N14" s="386"/>
      <c r="O14" s="385" t="str">
        <f>T( IF( Ott2022_RICHIESTE!P13&lt;&gt;"",  IF(   AND(    (IFERROR(SEARCH("Ridotto",Ott2022_RICHIESTE!P13),Ott2022_RICHIESTE!P13))=1,    P$6&lt;&gt;""   ),    _xlfn.CONCAT("Rid: ",HLOOKUP(P$6,Tipologie!$B$2:$AM$10,9)  ),  Ott2022_RICHIESTE!P13),HLOOKUP(P$6,Tipologie!$B$2:$AM$10,9  ) ))</f>
        <v>DOMENICA</v>
      </c>
      <c r="P14" s="386"/>
      <c r="Q14" s="385" t="str">
        <f>T( IF( Ott2022_RICHIESTE!R13&lt;&gt;"",  IF(   AND(    (IFERROR(SEARCH("Ridotto",Ott2022_RICHIESTE!R13),Ott2022_RICHIESTE!R13))=1,    R$6&lt;&gt;""   ),    _xlfn.CONCAT("Rid: ",HLOOKUP(R$6,Tipologie!$B$2:$AM$10,9)  ),  Ott2022_RICHIESTE!R13),HLOOKUP(R$6,Tipologie!$B$2:$AM$10,9  ) ))</f>
        <v>DOMENICA</v>
      </c>
      <c r="R14" s="386"/>
      <c r="S14" s="385" t="str">
        <f>T( IF( Ott2022_RICHIESTE!T13&lt;&gt;"",  IF(   AND(    (IFERROR(SEARCH("Ridotto",Ott2022_RICHIESTE!T13),Ott2022_RICHIESTE!T13))=1,    T$6&lt;&gt;""   ),    _xlfn.CONCAT("Rid: ",HLOOKUP(T$6,Tipologie!$B$2:$AM$10,9)  ),  Ott2022_RICHIESTE!T13),HLOOKUP(T$6,Tipologie!$B$2:$AM$10,9  ) ))</f>
        <v>DOMENICA</v>
      </c>
      <c r="T14" s="386"/>
      <c r="U14" s="146" t="str">
        <f>T( IF( Ott2022_RICHIESTE!U13&lt;&gt;"",  IF(   AND(    (IFERROR(SEARCH("Ridotto",Ott2022_RICHIESTE!U13),Ott2022_RICHIESTE!U13))=1,    U$6&lt;&gt;""   ),    _xlfn.CONCAT("Rid: ",HLOOKUP(U$6,Tipologie!$B$2:$AM$10,9)  ),  Ott2022_RICHIESTE!U13),HLOOKUP(U$6,Tipologie!$B$2:$AM$10,9  ) ))</f>
        <v>DOMENICA</v>
      </c>
      <c r="V14" s="146" t="str">
        <f>T( IF( Ott2022_RICHIESTE!V13&lt;&gt;"",  IF(   AND(    (IFERROR(SEARCH("Ridotto",Ott2022_RICHIESTE!V13),Ott2022_RICHIESTE!V13))=1,    V$6&lt;&gt;""   ),    _xlfn.CONCAT("Rid: ",HLOOKUP(V$6,Tipologie!$B$2:$AM$10,9)  ),  Ott2022_RICHIESTE!V13),HLOOKUP(V$6,Tipologie!$B$2:$AM$10,9  ) ))</f>
        <v>DOMENICA</v>
      </c>
      <c r="W14" s="146" t="str">
        <f>T( IF( Ott2022_RICHIESTE!W13&lt;&gt;"",  IF(   AND(    (IFERROR(SEARCH("Ridotto",Ott2022_RICHIESTE!W13),Ott2022_RICHIESTE!W13))=1,    W$6&lt;&gt;""   ),    _xlfn.CONCAT("Rid: ",HLOOKUP(W$6,Tipologie!$B$2:$AM$10,9)  ),  Ott2022_RICHIESTE!W13),HLOOKUP(W$6,Tipologie!$B$2:$AM$10,9  ) ))</f>
        <v>DOMENICA</v>
      </c>
      <c r="X14" s="146" t="str">
        <f>T( IF( Ott2022_RICHIESTE!X13&lt;&gt;"",  IF(   AND(    (IFERROR(SEARCH("Ridotto",Ott2022_RICHIESTE!X13),Ott2022_RICHIESTE!X13))=1,    X$6&lt;&gt;""   ),    _xlfn.CONCAT("Rid: ",HLOOKUP(X$6,Tipologie!$B$2:$AM$10,9)  ),  Ott2022_RICHIESTE!X13),HLOOKUP(X$6,Tipologie!$B$2:$AM$10,9  ) ))</f>
        <v>DOMENICA</v>
      </c>
      <c r="Y14" s="146" t="str">
        <f>T( IF( Ott2022_RICHIESTE!Y13&lt;&gt;"",  IF(   AND(    (IFERROR(SEARCH("Ridotto",Ott2022_RICHIESTE!Y13),Ott2022_RICHIESTE!Y13))=1,    Y$6&lt;&gt;""   ),    _xlfn.CONCAT("Rid: ",HLOOKUP(Y$6,Tipologie!$B$2:$AM$10,9)  ),  Ott2022_RICHIESTE!Y13),HLOOKUP(Y$6,Tipologie!$B$2:$AM$10,9  ) ))</f>
        <v>DOMENICA</v>
      </c>
      <c r="Z14" s="28" t="str">
        <f>T( IF( Ott2022_RICHIESTE!Z13&lt;&gt;"",  IF(   AND(    (IFERROR(SEARCH("Ridotto",Ott2022_RICHIESTE!Z13),Ott2022_RICHIESTE!Z13))=1,    Z$6&lt;&gt;""   ),    _xlfn.CONCAT("Rid: ",HLOOKUP(Z$6,Tipologie!$B$2:$AM$10,9)  ),  Ott2022_RICHIESTE!Z13),HLOOKUP(Z$6,Tipologie!$B$2:$AM$10,9  ) ))</f>
        <v>DOMENICA</v>
      </c>
      <c r="AA14" s="28" t="str">
        <f>T( IF( Ott2022_RICHIESTE!AA13&lt;&gt;"",  IF(   AND(    (IFERROR(SEARCH("Ridotto",Ott2022_RICHIESTE!AA13),Ott2022_RICHIESTE!AA13))=1,    AA$6&lt;&gt;""   ),    _xlfn.CONCAT("Rid: ",HLOOKUP(AA$6,Tipologie!$B$2:$AM$10,9)  ),  Ott2022_RICHIESTE!AA13),HLOOKUP(AA$6,Tipologie!$B$2:$AM$10,9  ) ))</f>
        <v>DOMENICA</v>
      </c>
      <c r="AB14" s="28" t="str">
        <f>T( IF( Ott2022_RICHIESTE!AB13&lt;&gt;"",  IF(   AND(    (IFERROR(SEARCH("Ridotto",Ott2022_RICHIESTE!AB13),Ott2022_RICHIESTE!AB13))=1,    AB$6&lt;&gt;""   ),    _xlfn.CONCAT("Rid: ",HLOOKUP(AB$6,Tipologie!$B$2:$AM$10,9)  ),  Ott2022_RICHIESTE!AB13),HLOOKUP(AB$6,Tipologie!$B$2:$AM$10,9  ) ))</f>
        <v>DOMENICA</v>
      </c>
      <c r="AC14" s="141"/>
      <c r="AD14" s="26" t="str">
        <f t="shared" si="3"/>
        <v/>
      </c>
      <c r="AE14" s="48">
        <f t="shared" si="2"/>
        <v>44843</v>
      </c>
      <c r="AF14" s="385" t="str">
        <f>T( IF( Ott2022_RICHIESTE!AG13&lt;&gt;"",  IF(   AND(    (IFERROR(SEARCH("Ridotto",Ott2022_RICHIESTE!AG13),Ott2022_RICHIESTE!AG13))=1,    AG$6&lt;&gt;""   ),    _xlfn.CONCAT("Rid: ",HLOOKUP(AG$6,Tipologie!$B$2:$AM$10,9)  ),  Ott2022_RICHIESTE!AG13),HLOOKUP(AG$6,Tipologie!$B$2:$AM$10,9  ) ))</f>
        <v>DOMENICA</v>
      </c>
      <c r="AG14" s="386"/>
      <c r="AH14" s="385" t="str">
        <f>T( IF( Ott2022_RICHIESTE!AI13&lt;&gt;"",  IF(   AND(    (IFERROR(SEARCH("Ridotto",Ott2022_RICHIESTE!AI13),Ott2022_RICHIESTE!AI13))=1,    AI$6&lt;&gt;""   ),    _xlfn.CONCAT("Rid: ",HLOOKUP(AI$6,Tipologie!$B$2:$AM$10,9)  ),  Ott2022_RICHIESTE!AI13),HLOOKUP(AI$6,Tipologie!$B$2:$AM$10,9  ) ))</f>
        <v>DOMENICA</v>
      </c>
      <c r="AI14" s="386"/>
      <c r="AJ14" s="385" t="str">
        <f>T( IF( Ott2022_RICHIESTE!AK13&lt;&gt;"",  IF(   AND(    (IFERROR(SEARCH("Ridotto",Ott2022_RICHIESTE!AK13),Ott2022_RICHIESTE!AK13))=1,    AK$6&lt;&gt;""   ),    _xlfn.CONCAT("Rid: ",HLOOKUP(AK$6,Tipologie!$B$2:$AM$10,9)  ),  Ott2022_RICHIESTE!AK13),HLOOKUP(AK$6,Tipologie!$B$2:$AM$10,9  ) ))</f>
        <v>DOMENICA</v>
      </c>
      <c r="AK14" s="386"/>
      <c r="AL14" s="385" t="str">
        <f>T( IF( Ott2022_RICHIESTE!AM13&lt;&gt;"",  IF(   AND(    (IFERROR(SEARCH("Ridotto",Ott2022_RICHIESTE!AM13),Ott2022_RICHIESTE!AM13))=1,    AM$6&lt;&gt;""   ),    _xlfn.CONCAT("Rid: ",HLOOKUP(AM$6,Tipologie!$B$2:$AM$10,9)  ),  Ott2022_RICHIESTE!AM13),HLOOKUP(AM$6,Tipologie!$B$2:$AM$10,9  ) ))</f>
        <v>DOMENICA</v>
      </c>
      <c r="AM14" s="386"/>
      <c r="AN14" s="385" t="str">
        <f>T( IF( Ott2022_RICHIESTE!AO13&lt;&gt;"",  IF(   AND(    (IFERROR(SEARCH("Ridotto",Ott2022_RICHIESTE!AO13),Ott2022_RICHIESTE!AO13))=1,    AO$6&lt;&gt;""   ),    _xlfn.CONCAT("Rid: ",HLOOKUP(AO$6,Tipologie!$B$2:$AM$10,9)  ),  Ott2022_RICHIESTE!AO13),HLOOKUP(AO$6,Tipologie!$B$2:$AM$10,9  ) ))</f>
        <v>DOMENICA</v>
      </c>
      <c r="AO14" s="386"/>
      <c r="AP14" s="385" t="str">
        <f>T( IF( Ott2022_RICHIESTE!AQ13&lt;&gt;"",  IF(   AND(    (IFERROR(SEARCH("Ridotto",Ott2022_RICHIESTE!AQ13),Ott2022_RICHIESTE!AQ13))=1,    AQ$6&lt;&gt;""   ),    _xlfn.CONCAT("Rid: ",HLOOKUP(AQ$6,Tipologie!$B$2:$AM$10,9)  ),  Ott2022_RICHIESTE!AQ13),HLOOKUP(AQ$6,Tipologie!$B$2:$AM$10,9  ) ))</f>
        <v>DOMENICA</v>
      </c>
      <c r="AQ14" s="386"/>
      <c r="AR14" s="385" t="str">
        <f>T( IF( Ott2022_RICHIESTE!AS13&lt;&gt;"",  IF(   AND(    (IFERROR(SEARCH("Ridotto",Ott2022_RICHIESTE!AS13),Ott2022_RICHIESTE!AS13))=1,    AS$6&lt;&gt;""   ),    _xlfn.CONCAT("Rid: ",HLOOKUP(AS$6,Tipologie!$B$2:$AM$10,9)  ),  Ott2022_RICHIESTE!AS13),HLOOKUP(AS$6,Tipologie!$B$2:$AM$10,9  ) ))</f>
        <v>DOMENICA</v>
      </c>
      <c r="AS14" s="386"/>
      <c r="AT14" s="385" t="str">
        <f>T( IF( Ott2022_RICHIESTE!AU13&lt;&gt;"",  IF(   AND(    (IFERROR(SEARCH("Ridotto",Ott2022_RICHIESTE!AU13),Ott2022_RICHIESTE!AU13))=1,    AU$6&lt;&gt;""   ),    _xlfn.CONCAT("Rid: ",HLOOKUP(AU$6,Tipologie!$B$2:$AM$10,9)  ),  Ott2022_RICHIESTE!AU13),HLOOKUP(AU$6,Tipologie!$B$2:$AM$10,9  ) ))</f>
        <v>DOMENICA</v>
      </c>
      <c r="AU14" s="386"/>
      <c r="AV14" s="385" t="str">
        <f>T( IF( Ott2022_RICHIESTE!AW13&lt;&gt;"",  IF(   AND(    (IFERROR(SEARCH("Ridotto",Ott2022_RICHIESTE!AW13),Ott2022_RICHIESTE!AW13))=1,    AW$6&lt;&gt;""   ),    _xlfn.CONCAT("Rid: ",HLOOKUP(AW$6,Tipologie!$B$2:$AM$10,9)  ),  Ott2022_RICHIESTE!AW13),HLOOKUP(AW$6,Tipologie!$B$2:$AM$10,9  ) ))</f>
        <v>DOMENICA</v>
      </c>
      <c r="AW14" s="386"/>
      <c r="AX14" s="385" t="str">
        <f>T( IF( Ott2022_RICHIESTE!AY13&lt;&gt;"",  IF(   AND(    (IFERROR(SEARCH("Ridotto",Ott2022_RICHIESTE!AY13),Ott2022_RICHIESTE!AY13))=1,    AY$6&lt;&gt;""   ),    _xlfn.CONCAT("Rid: ",HLOOKUP(AY$6,Tipologie!$B$2:$AM$10,9)  ),  Ott2022_RICHIESTE!AY13),HLOOKUP(AY$6,Tipologie!$B$2:$AM$10,9  ) ))</f>
        <v>DOMENICA</v>
      </c>
      <c r="AY14" s="386"/>
      <c r="AZ14" s="385" t="str">
        <f>T( IF( Ott2022_RICHIESTE!BA13&lt;&gt;"",  IF(   AND(    (IFERROR(SEARCH("Ridotto",Ott2022_RICHIESTE!BA13),Ott2022_RICHIESTE!BA13))=1,    BA$6&lt;&gt;""   ),    _xlfn.CONCAT("Rid: ",HLOOKUP(BA$6,Tipologie!$B$2:$AM$10,9)  ),  Ott2022_RICHIESTE!BA13),HLOOKUP(BA$6,Tipologie!$B$2:$AM$10,9  ) ))</f>
        <v>DOMENICA</v>
      </c>
      <c r="BA14" s="386"/>
      <c r="BB14" s="385" t="str">
        <f>T( IF( Ott2022_RICHIESTE!BC13&lt;&gt;"",  IF(   AND(    (IFERROR(SEARCH("Ridotto",Ott2022_RICHIESTE!BC13),Ott2022_RICHIESTE!BC13))=1,    BC$6&lt;&gt;""   ),    _xlfn.CONCAT("Rid: ",HLOOKUP(BC$6,Tipologie!$B$2:$AM$10,9)  ),  Ott2022_RICHIESTE!BC13),HLOOKUP(BC$6,Tipologie!$B$2:$AM$10,9  ) ))</f>
        <v>DOMENICA</v>
      </c>
      <c r="BC14" s="386"/>
      <c r="BD14" s="385" t="str">
        <f>T( IF( Ott2022_RICHIESTE!BE13&lt;&gt;"",  IF(   AND(    (IFERROR(SEARCH("Ridotto",Ott2022_RICHIESTE!BE13),Ott2022_RICHIESTE!BE13))=1,    BE$6&lt;&gt;""   ),    _xlfn.CONCAT("Rid: ",HLOOKUP(BE$6,Tipologie!$B$2:$AM$10,9)  ),  Ott2022_RICHIESTE!BE13),HLOOKUP(BE$6,Tipologie!$B$2:$AM$10,9  ) ))</f>
        <v>DOMENICA</v>
      </c>
      <c r="BE14" s="386"/>
      <c r="BF14" s="385" t="str">
        <f>T( IF( Ott2022_RICHIESTE!BG13&lt;&gt;"",  IF(   AND(    (IFERROR(SEARCH("Ridotto",Ott2022_RICHIESTE!BG13),Ott2022_RICHIESTE!BG13))=1,    BG$6&lt;&gt;""   ),    _xlfn.CONCAT("Rid: ",HLOOKUP(BG$6,Tipologie!$B$2:$AM$10,9)  ),  Ott2022_RICHIESTE!BG13),HLOOKUP(BG$6,Tipologie!$B$2:$AM$10,9  ) ))</f>
        <v>DOMENICA</v>
      </c>
      <c r="BG14" s="386"/>
      <c r="BH14" s="385" t="str">
        <f>T( IF( Ott2022_RICHIESTE!BI13&lt;&gt;"",  IF(   AND(    (IFERROR(SEARCH("Ridotto",Ott2022_RICHIESTE!BI13),Ott2022_RICHIESTE!BI13))=1,    BI$6&lt;&gt;""   ),    _xlfn.CONCAT("Rid: ",HLOOKUP(BI$6,Tipologie!$B$2:$AM$10,9)  ),  Ott2022_RICHIESTE!BI13),HLOOKUP(BI$6,Tipologie!$B$2:$AM$10,9  ) ))</f>
        <v>DOMENICA</v>
      </c>
      <c r="BI14" s="386"/>
      <c r="BJ14" s="385" t="str">
        <f>T( IF( Ott2022_RICHIESTE!BK13&lt;&gt;"",  IF(   AND(    (IFERROR(SEARCH("Ridotto",Ott2022_RICHIESTE!BK13),Ott2022_RICHIESTE!BK13))=1,    BK$6&lt;&gt;""   ),    _xlfn.CONCAT("Rid: ",HLOOKUP(BK$6,Tipologie!$B$2:$AM$10,9)  ),  Ott2022_RICHIESTE!BK13),HLOOKUP(BK$6,Tipologie!$B$2:$AM$10,9  ) ))</f>
        <v>DOMENICA</v>
      </c>
      <c r="BK14" s="386"/>
      <c r="BL14" s="385" t="str">
        <f>T( IF( Ott2022_RICHIESTE!BM13&lt;&gt;"",  IF(   AND(    (IFERROR(SEARCH("Ridotto",Ott2022_RICHIESTE!BM13),Ott2022_RICHIESTE!BM13))=1,    BM$6&lt;&gt;""   ),    _xlfn.CONCAT("Rid: ",HLOOKUP(BM$6,Tipologie!$B$2:$AM$10,9)  ),  Ott2022_RICHIESTE!BM13),HLOOKUP(BM$6,Tipologie!$B$2:$AM$10,9  ) ))</f>
        <v>DOMENICA</v>
      </c>
      <c r="BM14" s="386"/>
      <c r="BN14" s="385" t="str">
        <f>T( IF( Ott2022_RICHIESTE!BO13&lt;&gt;"",  IF(   AND(    (IFERROR(SEARCH("Ridotto",Ott2022_RICHIESTE!BO13),Ott2022_RICHIESTE!BO13))=1,    BO$6&lt;&gt;""   ),    _xlfn.CONCAT("Rid: ",HLOOKUP(BO$6,Tipologie!$B$2:$AM$10,9)  ),  Ott2022_RICHIESTE!BO13),HLOOKUP(BO$6,Tipologie!$B$2:$AM$10,9  ) ))</f>
        <v>DOMENICA</v>
      </c>
      <c r="BO14" s="386"/>
      <c r="BP14" s="385" t="str">
        <f>T( IF( Ott2022_RICHIESTE!BQ13&lt;&gt;"",  IF(   AND(    (IFERROR(SEARCH("Ridotto",Ott2022_RICHIESTE!BQ13),Ott2022_RICHIESTE!BQ13))=1,    BQ$6&lt;&gt;""   ),    _xlfn.CONCAT("Rid: ",HLOOKUP(BQ$6,Tipologie!$B$2:$AM$10,9)  ),  Ott2022_RICHIESTE!BQ13),HLOOKUP(BQ$6,Tipologie!$B$2:$AM$10,9  ) ))</f>
        <v>DOMENICA</v>
      </c>
      <c r="BQ14" s="386"/>
      <c r="BR14" s="385" t="str">
        <f>T( IF( Ott2022_RICHIESTE!BS13&lt;&gt;"",  IF(   AND(    (IFERROR(SEARCH("Ridotto",Ott2022_RICHIESTE!BS13),Ott2022_RICHIESTE!BS13))=1,    BS$6&lt;&gt;""   ),    _xlfn.CONCAT("Rid: ",HLOOKUP(BS$6,Tipologie!$B$2:$AM$10,9)  ),  Ott2022_RICHIESTE!BS13),HLOOKUP(BS$6,Tipologie!$B$2:$AM$10,9  ) ))</f>
        <v>DOMENICA</v>
      </c>
      <c r="BS14" s="386"/>
      <c r="BT14" s="385" t="str">
        <f>T( IF( Ott2022_RICHIESTE!BU13&lt;&gt;"",  IF(   AND(    (IFERROR(SEARCH("Ridotto",Ott2022_RICHIESTE!BU13),Ott2022_RICHIESTE!BU13))=1,    BU$6&lt;&gt;""   ),    _xlfn.CONCAT("Rid: ",HLOOKUP(BU$6,Tipologie!$B$2:$AM$10,9)  ),  Ott2022_RICHIESTE!BU13),HLOOKUP(BU$6,Tipologie!$B$2:$AM$10,9  ) ))</f>
        <v>DOMENICA</v>
      </c>
      <c r="BU14" s="386"/>
      <c r="BV14" s="385" t="str">
        <f>T( IF( Ott2022_RICHIESTE!BW13&lt;&gt;"",  IF(   AND(    (IFERROR(SEARCH("Ridotto",Ott2022_RICHIESTE!BW13),Ott2022_RICHIESTE!BW13))=1,    BW$6&lt;&gt;""   ),    _xlfn.CONCAT("Rid: ",HLOOKUP(BW$6,Tipologie!$B$2:$AM$10,9)  ),  Ott2022_RICHIESTE!BW13),HLOOKUP(BW$6,Tipologie!$B$2:$AM$10,9  ) ))</f>
        <v>DOMENICA</v>
      </c>
      <c r="BW14" s="386"/>
      <c r="BX14" s="223"/>
      <c r="CA14" s="89"/>
      <c r="CB14" s="205"/>
      <c r="CC14" s="91"/>
      <c r="CF14" s="415" t="str">
        <f>T( IF( Ott2022_RICHIESTE!CR13&lt;&gt;"",  IF(   AND(    (IFERROR(SEARCH("Ridotto",Ott2022_RICHIESTE!CR13),Ott2022_RICHIESTE!CR13))=1,    CG$6&lt;&gt;""   ),    _xlfn.CONCAT("Rid: ",HLOOKUP(CG$6,Tipologie!$B$2:$AM$10,9)  ),  Ott2022_RICHIESTE!CR13),HLOOKUP(CG$6,Tipologie!$B$2:$AM$10,9  ) ))</f>
        <v>DOMENICA</v>
      </c>
      <c r="CG14" s="416"/>
      <c r="CH14" s="415" t="str">
        <f>T( IF( Ott2022_RICHIESTE!CT13&lt;&gt;"",  IF(   AND(    (IFERROR(SEARCH("Ridotto",Ott2022_RICHIESTE!CT13),Ott2022_RICHIESTE!CT13))=1,    CI$6&lt;&gt;""   ),    _xlfn.CONCAT("Rid: ",HLOOKUP(CI$6,Tipologie!$B$2:$AM$10,9)  ),  Ott2022_RICHIESTE!CT13),HLOOKUP(CI$6,Tipologie!$B$2:$AM$10,9  ) ))</f>
        <v>DOMENICA</v>
      </c>
      <c r="CI14" s="416"/>
      <c r="CJ14" s="146" t="str">
        <f>T( IF( Ott2022_RICHIESTE!CU13&lt;&gt;"",  IF(   AND(    (IFERROR(SEARCH("Ridotto",Ott2022_RICHIESTE!CU13),Ott2022_RICHIESTE!CU13))=1,    CJ$6&lt;&gt;""   ),    _xlfn.CONCAT("Rid: ",HLOOKUP(CJ$6,Tipologie!$B$2:$AM$10,9)  ),  Ott2022_RICHIESTE!CU13),HLOOKUP(CJ$6,Tipologie!$B$2:$AM$10,9  ) ))</f>
        <v>DOMENICA</v>
      </c>
      <c r="CK14" s="146" t="str">
        <f>T( IF( Ott2022_RICHIESTE!CV13&lt;&gt;"",  IF(   AND(    (IFERROR(SEARCH("Ridotto",Ott2022_RICHIESTE!CV13),Ott2022_RICHIESTE!CV13))=1,    CK$6&lt;&gt;""   ),    _xlfn.CONCAT("Rid: ",HLOOKUP(CK$6,Tipologie!$B$2:$AM$10,9)  ),  Ott2022_RICHIESTE!CV13),HLOOKUP(CK$6,Tipologie!$B$2:$AM$10,9  ) ))</f>
        <v>DOMENICA</v>
      </c>
      <c r="CL14" s="146" t="str">
        <f>T( IF( Ott2022_RICHIESTE!CW13&lt;&gt;"",  IF(   AND(    (IFERROR(SEARCH("Ridotto",Ott2022_RICHIESTE!CW13),Ott2022_RICHIESTE!CW13))=1,    CL$6&lt;&gt;""   ),    _xlfn.CONCAT("Rid: ",HLOOKUP(CL$6,Tipologie!$B$2:$AM$10,9)  ),  Ott2022_RICHIESTE!CW13),HLOOKUP(CL$6,Tipologie!$B$2:$AM$10,9  ) ))</f>
        <v>DOMENICA</v>
      </c>
      <c r="CM14" s="146" t="str">
        <f>T( IF( Ott2022_RICHIESTE!CX13&lt;&gt;"",  IF(   AND(    (IFERROR(SEARCH("Ridotto",Ott2022_RICHIESTE!CX13),Ott2022_RICHIESTE!CX13))=1,    CM$6&lt;&gt;""   ),    _xlfn.CONCAT("Rid: ",HLOOKUP(CM$6,Tipologie!$B$2:$AM$10,9)  ),  Ott2022_RICHIESTE!CX13),HLOOKUP(CM$6,Tipologie!$B$2:$AM$10,9  ) ))</f>
        <v>DOMENICA</v>
      </c>
      <c r="CO14" s="26" t="str">
        <f t="shared" si="4"/>
        <v/>
      </c>
      <c r="CP14" s="135">
        <f t="shared" si="5"/>
        <v>44843</v>
      </c>
      <c r="CQ14" s="415" t="str">
        <f>T( IF( Ott2022_RICHIESTE!DC13&lt;&gt;"",  IF(   AND(    (IFERROR(SEARCH("Ridotto",Ott2022_RICHIESTE!DC13),Ott2022_RICHIESTE!DC13))=1,    CR$6&lt;&gt;""   ),    _xlfn.CONCAT("Rid: ",HLOOKUP(CR$6,Tipologie!$B$2:$AM$10,9)  ),  Ott2022_RICHIESTE!DC13),HLOOKUP(CR$6,Tipologie!$B$2:$AM$10,9  ) ))</f>
        <v>DOMENICA</v>
      </c>
      <c r="CR14" s="416"/>
      <c r="CS14" s="415" t="str">
        <f>T( IF( Ott2022_RICHIESTE!DE13&lt;&gt;"",  IF(   AND(    (IFERROR(SEARCH("Ridotto",Ott2022_RICHIESTE!DE13),Ott2022_RICHIESTE!DE13))=1,    CT$6&lt;&gt;""   ),    _xlfn.CONCAT("Rid: ",HLOOKUP(CT$6,Tipologie!$B$2:$AM$10,9)  ),  Ott2022_RICHIESTE!DE13),HLOOKUP(CT$6,Tipologie!$B$2:$AM$10,9  ) ))</f>
        <v>DOMENICA</v>
      </c>
      <c r="CT14" s="416"/>
      <c r="CU14" s="415" t="str">
        <f>T( IF( Ott2022_RICHIESTE!DG13&lt;&gt;"",  IF(   AND(    (IFERROR(SEARCH("Ridotto",Ott2022_RICHIESTE!DG13),Ott2022_RICHIESTE!DG13))=1,    CV$6&lt;&gt;""   ),    _xlfn.CONCAT("Rid: ",HLOOKUP(CV$6,Tipologie!$B$2:$AM$10,9)  ),  Ott2022_RICHIESTE!DG13),HLOOKUP(CV$6,Tipologie!$B$2:$AM$10,9  ) ))</f>
        <v>DOMENICA</v>
      </c>
      <c r="CV14" s="416"/>
      <c r="CW14" s="415" t="str">
        <f>T( IF( Ott2022_RICHIESTE!DI13&lt;&gt;"",  IF(   AND(    (IFERROR(SEARCH("Ridotto",Ott2022_RICHIESTE!DI13),Ott2022_RICHIESTE!DI13))=1,    CX$6&lt;&gt;""   ),    _xlfn.CONCAT("Rid: ",HLOOKUP(CX$6,Tipologie!$B$2:$AM$10,9)  ),  Ott2022_RICHIESTE!DI13),HLOOKUP(CX$6,Tipologie!$B$2:$AM$10,9  ) ))</f>
        <v>DOMENICA</v>
      </c>
      <c r="CX14" s="416"/>
      <c r="CY14" s="415" t="str">
        <f>T( IF( Ott2022_RICHIESTE!DK13&lt;&gt;"",  IF(   AND(    (IFERROR(SEARCH("Ridotto",Ott2022_RICHIESTE!DK13),Ott2022_RICHIESTE!DK13))=1,    CZ$6&lt;&gt;""   ),    _xlfn.CONCAT("Rid: ",HLOOKUP(CZ$6,Tipologie!$B$2:$AM$10,9)  ),  Ott2022_RICHIESTE!DK13),HLOOKUP(CZ$6,Tipologie!$B$2:$AM$10,9  ) ))</f>
        <v>DOMENICA</v>
      </c>
      <c r="CZ14" s="416"/>
      <c r="DA14" s="415" t="str">
        <f>T( IF( Ott2022_RICHIESTE!DM13&lt;&gt;"",  IF(   AND(    (IFERROR(SEARCH("Ridotto",Ott2022_RICHIESTE!DM13),Ott2022_RICHIESTE!DM13))=1,    DB$6&lt;&gt;""   ),    _xlfn.CONCAT("Rid: ",HLOOKUP(DB$6,Tipologie!$B$2:$AM$10,9)  ),  Ott2022_RICHIESTE!DM13),HLOOKUP(DB$6,Tipologie!$B$2:$AM$10,9  ) ))</f>
        <v>DOMENICA</v>
      </c>
      <c r="DB14" s="416"/>
      <c r="DC14" s="415" t="str">
        <f>T( IF( Ott2022_RICHIESTE!DO13&lt;&gt;"",  IF(   AND(    (IFERROR(SEARCH("Ridotto",Ott2022_RICHIESTE!DO13),Ott2022_RICHIESTE!DO13))=1,    DD$6&lt;&gt;""   ),    _xlfn.CONCAT("Rid: ",HLOOKUP(DD$6,Tipologie!$B$2:$AM$10,9)  ),  Ott2022_RICHIESTE!DO13),HLOOKUP(DD$6,Tipologie!$B$2:$AM$10,9  ) ))</f>
        <v>DOMENICA</v>
      </c>
      <c r="DD14" s="416"/>
      <c r="DE14" s="146" t="str">
        <f>T(IF(  Ott2022_RICHIESTE!DE13&lt;&gt;"",  Ott2022_RICHIESTE!DE13,  HLOOKUP(DE$6,Tipologie!$B$2:$AM$10,9) ))</f>
        <v>DOMENICA</v>
      </c>
      <c r="DF14" s="146" t="str">
        <f>T(IF(  Ott2022_RICHIESTE!DG13&lt;&gt;"",  Ott2022_RICHIESTE!DG13,  HLOOKUP(DF$6,Tipologie!$B$2:$AM$10,9) ))</f>
        <v>DOMENICA</v>
      </c>
      <c r="DG14" s="146" t="str">
        <f>T(IF(  Ott2022_RICHIESTE!DI13&lt;&gt;"",  Ott2022_RICHIESTE!DI13,  HLOOKUP(DG$6,Tipologie!$B$2:$AM$10,9) ))</f>
        <v>DOMENICA</v>
      </c>
    </row>
    <row r="15" spans="1:120" ht="11.25" customHeight="1" x14ac:dyDescent="0.25">
      <c r="A15" s="91" t="str">
        <f>IF(Ott2022_RICHIESTE!A14&lt;&gt;"",Ott2022_RICHIESTE!A14,"")</f>
        <v/>
      </c>
      <c r="B15" s="91" t="str">
        <f>IF(Ott2022_RICHIESTE!B14&lt;&gt;"",Ott2022_RICHIESTE!B14,"")</f>
        <v/>
      </c>
      <c r="C15" s="194"/>
      <c r="D15" s="27"/>
      <c r="E15" s="197"/>
      <c r="F15" s="27"/>
      <c r="G15" s="197"/>
      <c r="H15" s="27"/>
      <c r="I15" s="197"/>
      <c r="J15" s="27"/>
      <c r="K15" s="197"/>
      <c r="L15" s="27"/>
      <c r="M15" s="197"/>
      <c r="N15" s="27"/>
      <c r="O15" s="197"/>
      <c r="P15" s="27"/>
      <c r="Q15" s="197"/>
      <c r="R15" s="27"/>
      <c r="S15" s="197"/>
      <c r="T15" s="27"/>
      <c r="U15" s="27"/>
      <c r="V15" s="27"/>
      <c r="W15" s="27"/>
      <c r="X15" s="27"/>
      <c r="Y15" s="27"/>
      <c r="Z15" s="27"/>
      <c r="AA15" s="27"/>
      <c r="AB15" s="27"/>
      <c r="AC15" s="141"/>
      <c r="AD15" s="27" t="str">
        <f>IF($A15&lt;&gt;"",$A15,"")</f>
        <v/>
      </c>
      <c r="AE15" s="27" t="str">
        <f t="shared" si="2"/>
        <v/>
      </c>
      <c r="AF15" s="197"/>
      <c r="AG15" s="27"/>
      <c r="AH15" s="197"/>
      <c r="AI15" s="197"/>
      <c r="AJ15" s="197"/>
      <c r="AK15" s="197"/>
      <c r="AL15" s="197"/>
      <c r="AM15" s="197"/>
      <c r="AN15" s="197"/>
      <c r="AO15" s="197"/>
      <c r="AP15" s="197"/>
      <c r="AQ15" s="197"/>
      <c r="AR15" s="197"/>
      <c r="AS15" s="197"/>
      <c r="AT15" s="197"/>
      <c r="AU15" s="197"/>
      <c r="AV15" s="197"/>
      <c r="AW15" s="197"/>
      <c r="AX15" s="197"/>
      <c r="AY15" s="197"/>
      <c r="AZ15" s="197"/>
      <c r="BA15" s="197"/>
      <c r="BB15" s="197"/>
      <c r="BC15" s="197"/>
      <c r="BD15" s="197"/>
      <c r="BE15" s="197"/>
      <c r="BF15" s="197"/>
      <c r="BG15" s="197"/>
      <c r="BH15" s="197"/>
      <c r="BI15" s="197"/>
      <c r="BJ15" s="197"/>
      <c r="BK15" s="197"/>
      <c r="BL15" s="197"/>
      <c r="BM15" s="197"/>
      <c r="BN15" s="197"/>
      <c r="BO15" s="197"/>
      <c r="BP15" s="197"/>
      <c r="BQ15" s="197"/>
      <c r="BR15" s="197"/>
      <c r="BS15" s="197"/>
      <c r="BT15" s="197"/>
      <c r="BU15" s="197"/>
      <c r="BV15" s="197"/>
      <c r="BW15" s="197"/>
      <c r="BX15" s="223"/>
      <c r="CA15" s="88"/>
      <c r="CB15" s="88"/>
      <c r="CC15" s="91"/>
      <c r="CG15" s="197"/>
      <c r="CH15" s="197"/>
      <c r="CI15" s="197"/>
      <c r="CJ15" s="197"/>
      <c r="CK15" s="197"/>
      <c r="CL15" s="197"/>
      <c r="CM15" s="197"/>
      <c r="CO15" s="93" t="str">
        <f>IF($A15&lt;&gt;"",$A15,"")</f>
        <v/>
      </c>
      <c r="CP15" s="93" t="str">
        <f t="shared" si="5"/>
        <v/>
      </c>
      <c r="CQ15" s="93"/>
      <c r="CR15" s="27"/>
      <c r="CS15" s="197"/>
      <c r="CT15" s="197"/>
      <c r="CU15" s="197"/>
      <c r="CV15" s="197"/>
      <c r="CW15" s="197"/>
      <c r="CX15" s="197"/>
      <c r="CY15" s="197"/>
      <c r="CZ15" s="197"/>
      <c r="DA15" s="197"/>
      <c r="DB15" s="197"/>
      <c r="DC15" s="197"/>
      <c r="DD15" s="197"/>
      <c r="DE15" s="27"/>
      <c r="DF15" s="27"/>
      <c r="DG15" s="27"/>
    </row>
    <row r="16" spans="1:120" ht="11.25" customHeight="1" x14ac:dyDescent="0.25">
      <c r="A16" s="44"/>
      <c r="B16" s="44" t="s">
        <v>15</v>
      </c>
      <c r="C16" s="238"/>
      <c r="D16" s="239"/>
      <c r="E16" s="238"/>
      <c r="F16" s="239"/>
      <c r="G16" s="238"/>
      <c r="H16" s="239"/>
      <c r="I16" s="238"/>
      <c r="J16" s="239"/>
      <c r="K16" s="238"/>
      <c r="L16" s="239"/>
      <c r="M16" s="238"/>
      <c r="N16" s="239"/>
      <c r="O16" s="238"/>
      <c r="P16" s="239"/>
      <c r="Q16" s="238"/>
      <c r="R16" s="239"/>
      <c r="S16" s="238"/>
      <c r="T16" s="239"/>
      <c r="U16" s="79"/>
      <c r="V16" s="79"/>
      <c r="W16" s="79"/>
      <c r="X16" s="79"/>
      <c r="Y16" s="79"/>
      <c r="Z16" s="79"/>
      <c r="AA16" s="79"/>
      <c r="AB16" s="79"/>
      <c r="AC16" s="151"/>
      <c r="AD16" s="44"/>
      <c r="AE16" s="44" t="str">
        <f>IF($B16&lt;&gt;"",$B16,"")</f>
        <v>Turno</v>
      </c>
      <c r="AF16" s="242"/>
      <c r="AG16" s="239"/>
      <c r="AH16" s="238"/>
      <c r="AI16" s="239"/>
      <c r="AJ16" s="238"/>
      <c r="AK16" s="239"/>
      <c r="AL16" s="238"/>
      <c r="AM16" s="239"/>
      <c r="AN16" s="238"/>
      <c r="AO16" s="239"/>
      <c r="AP16" s="238"/>
      <c r="AQ16" s="239"/>
      <c r="AR16" s="238"/>
      <c r="AS16" s="239"/>
      <c r="AT16" s="238"/>
      <c r="AU16" s="239"/>
      <c r="AV16" s="238"/>
      <c r="AW16" s="239"/>
      <c r="AX16" s="238"/>
      <c r="AY16" s="239"/>
      <c r="AZ16" s="238"/>
      <c r="BA16" s="239"/>
      <c r="BB16" s="238"/>
      <c r="BC16" s="239"/>
      <c r="BD16" s="238"/>
      <c r="BE16" s="239"/>
      <c r="BF16" s="238"/>
      <c r="BG16" s="239"/>
      <c r="BH16" s="238"/>
      <c r="BI16" s="239"/>
      <c r="BJ16" s="238"/>
      <c r="BK16" s="239"/>
      <c r="BL16" s="238"/>
      <c r="BM16" s="239"/>
      <c r="BN16" s="238"/>
      <c r="BO16" s="239"/>
      <c r="BP16" s="238"/>
      <c r="BQ16" s="239"/>
      <c r="BR16" s="238"/>
      <c r="BS16" s="239"/>
      <c r="BT16" s="238"/>
      <c r="BU16" s="239"/>
      <c r="BV16" s="238"/>
      <c r="BW16" s="239"/>
      <c r="BX16" s="223"/>
      <c r="CA16" s="88"/>
      <c r="CB16" s="88"/>
      <c r="CC16" s="91"/>
      <c r="CF16" s="242"/>
      <c r="CG16" s="239"/>
      <c r="CH16" s="242"/>
      <c r="CI16" s="239"/>
      <c r="CJ16" s="79"/>
      <c r="CK16" s="79"/>
      <c r="CL16" s="79"/>
      <c r="CM16" s="79"/>
      <c r="CO16" s="93"/>
      <c r="CP16" s="93"/>
      <c r="CQ16" s="242"/>
      <c r="CR16" s="239"/>
      <c r="CS16" s="242"/>
      <c r="CT16" s="239"/>
      <c r="CU16" s="242"/>
      <c r="CV16" s="239"/>
      <c r="CW16" s="242"/>
      <c r="CX16" s="239"/>
      <c r="CY16" s="242"/>
      <c r="CZ16" s="239"/>
      <c r="DA16" s="242"/>
      <c r="DB16" s="239"/>
      <c r="DC16" s="242"/>
      <c r="DD16" s="239"/>
      <c r="DE16" s="79"/>
      <c r="DF16" s="79"/>
      <c r="DG16" s="79"/>
    </row>
    <row r="17" spans="1:112" ht="11.25" customHeight="1" x14ac:dyDescent="0.25">
      <c r="A17" s="20"/>
      <c r="B17" s="20"/>
      <c r="C17" s="385" t="str">
        <f>T(IF(  Ott2022_RICHIESTE!D15&lt;&gt;"",  Ott2022_RICHIESTE!D15,  HLOOKUP(D$16,Tipologie!$B$2:$AM$10,2) ))</f>
        <v>-</v>
      </c>
      <c r="D17" s="386"/>
      <c r="E17" s="385" t="str">
        <f>T(IF(  Ott2022_RICHIESTE!F15&lt;&gt;"",  Ott2022_RICHIESTE!F15,  HLOOKUP(F$16,Tipologie!$B$2:$AM$10,2) ))</f>
        <v>-</v>
      </c>
      <c r="F17" s="386"/>
      <c r="G17" s="385" t="str">
        <f>T(IF(  Ott2022_RICHIESTE!H15&lt;&gt;"",  Ott2022_RICHIESTE!H15,  HLOOKUP(H$16,Tipologie!$B$2:$AM$10,2) ))</f>
        <v>-</v>
      </c>
      <c r="H17" s="386"/>
      <c r="I17" s="385" t="str">
        <f>T(IF(  Ott2022_RICHIESTE!J15&lt;&gt;"",  Ott2022_RICHIESTE!J15,  HLOOKUP(J$16,Tipologie!$B$2:$AM$10,2) ))</f>
        <v>-</v>
      </c>
      <c r="J17" s="386"/>
      <c r="K17" s="385" t="str">
        <f>T(IF(  Ott2022_RICHIESTE!L15&lt;&gt;"",  Ott2022_RICHIESTE!L15,  HLOOKUP(L$16,Tipologie!$B$2:$AM$10,2) ))</f>
        <v>-</v>
      </c>
      <c r="L17" s="386"/>
      <c r="M17" s="385" t="str">
        <f>T(IF(  Ott2022_RICHIESTE!N15&lt;&gt;"",  Ott2022_RICHIESTE!N15,  HLOOKUP(N$16,Tipologie!$B$2:$AM$10,2) ))</f>
        <v>-</v>
      </c>
      <c r="N17" s="386"/>
      <c r="O17" s="385" t="str">
        <f>T(IF(  Ott2022_RICHIESTE!P15&lt;&gt;"",  Ott2022_RICHIESTE!P15,  HLOOKUP(P$16,Tipologie!$B$2:$AM$10,2) ))</f>
        <v>-</v>
      </c>
      <c r="P17" s="386"/>
      <c r="Q17" s="385" t="str">
        <f>T(IF(  Ott2022_RICHIESTE!R15&lt;&gt;"",  Ott2022_RICHIESTE!R15,  HLOOKUP(R$16,Tipologie!$B$2:$AM$10,2) ))</f>
        <v>-</v>
      </c>
      <c r="R17" s="386"/>
      <c r="S17" s="385" t="str">
        <f>T(IF(  Ott2022_RICHIESTE!T15&lt;&gt;"",  Ott2022_RICHIESTE!T15,  HLOOKUP(T$16,Tipologie!$B$2:$AM$10,2) ))</f>
        <v>-</v>
      </c>
      <c r="T17" s="386"/>
      <c r="U17" s="146" t="str">
        <f>T(IF(  Ott2022_RICHIESTE!U15&lt;&gt;"",  Ott2022_RICHIESTE!U15,  HLOOKUP(U$16,Tipologie!$B$2:$AM$10,2) ))</f>
        <v>-</v>
      </c>
      <c r="V17" s="146" t="str">
        <f>T(IF(  Ott2022_RICHIESTE!V15&lt;&gt;"",  Ott2022_RICHIESTE!V15,  HLOOKUP(V$16,Tipologie!$B$2:$AM$10,2) ))</f>
        <v>-</v>
      </c>
      <c r="W17" s="146" t="str">
        <f>T(IF(  Ott2022_RICHIESTE!W15&lt;&gt;"",  Ott2022_RICHIESTE!W15,  HLOOKUP(W$16,Tipologie!$B$2:$AM$10,2) ))</f>
        <v>-</v>
      </c>
      <c r="X17" s="146" t="str">
        <f>T(IF(  Ott2022_RICHIESTE!X15&lt;&gt;"",  Ott2022_RICHIESTE!X15,  HLOOKUP(X$16,Tipologie!$B$2:$AM$10,2) ))</f>
        <v>-</v>
      </c>
      <c r="Y17" s="146" t="str">
        <f>T(IF(  Ott2022_RICHIESTE!Y15&lt;&gt;"",  Ott2022_RICHIESTE!Y15,  HLOOKUP(Y$16,Tipologie!$B$2:$AM$10,2) ))</f>
        <v>-</v>
      </c>
      <c r="Z17" s="47" t="str">
        <f>T(IF(  Ott2022_RICHIESTE!Z15&lt;&gt;"",  Ott2022_RICHIESTE!Z15,  HLOOKUP(Z$16,Tipologie!$B$2:$AM$10,2) ))</f>
        <v>-</v>
      </c>
      <c r="AA17" s="47" t="str">
        <f>T(IF(  Ott2022_RICHIESTE!AA15&lt;&gt;"",  Ott2022_RICHIESTE!AA15,  HLOOKUP(AA$16,Tipologie!$B$2:$AM$10,2) ))</f>
        <v>-</v>
      </c>
      <c r="AB17" s="47" t="str">
        <f>T(IF(  Ott2022_RICHIESTE!AB15&lt;&gt;"",  Ott2022_RICHIESTE!AB15,  HLOOKUP(AB$16,Tipologie!$B$2:$AM$10,2) ))</f>
        <v>-</v>
      </c>
      <c r="AC17" s="151"/>
      <c r="AD17" s="20" t="str">
        <f t="shared" ref="AD17:AD54" si="7">IF($A17&lt;&gt;"",$A17,"")</f>
        <v/>
      </c>
      <c r="AE17" s="20" t="str">
        <f t="shared" ref="AE17:AE54" si="8">IF($B17&lt;&gt;"",$B17,"")</f>
        <v/>
      </c>
      <c r="AF17" s="385" t="str">
        <f>T(IF(  Ott2022_RICHIESTE!AG15&lt;&gt;"",  Ott2022_RICHIESTE!AG15,  HLOOKUP(AG$16,Tipologie!$B$2:$AM$10,2) ))</f>
        <v>-</v>
      </c>
      <c r="AG17" s="386"/>
      <c r="AH17" s="385" t="str">
        <f>T(IF(  Ott2022_RICHIESTE!AI15&lt;&gt;"",  Ott2022_RICHIESTE!AI15,  HLOOKUP(AI$16,Tipologie!$B$2:$AM$10,2) ))</f>
        <v>-</v>
      </c>
      <c r="AI17" s="386"/>
      <c r="AJ17" s="385" t="str">
        <f>T(IF(  Ott2022_RICHIESTE!AK15&lt;&gt;"",  Ott2022_RICHIESTE!AK15,  HLOOKUP(AK$16,Tipologie!$B$2:$AM$10,2) ))</f>
        <v>-</v>
      </c>
      <c r="AK17" s="386"/>
      <c r="AL17" s="385" t="str">
        <f>T(IF(  Ott2022_RICHIESTE!AM15&lt;&gt;"",  Ott2022_RICHIESTE!AM15,  HLOOKUP(AM$16,Tipologie!$B$2:$AM$10,2) ))</f>
        <v>-</v>
      </c>
      <c r="AM17" s="386"/>
      <c r="AN17" s="385" t="str">
        <f>T(IF(  Ott2022_RICHIESTE!AO15&lt;&gt;"",  Ott2022_RICHIESTE!AO15,  HLOOKUP(AO$16,Tipologie!$B$2:$AM$10,2) ))</f>
        <v>-</v>
      </c>
      <c r="AO17" s="386"/>
      <c r="AP17" s="385" t="str">
        <f>T(IF(  Ott2022_RICHIESTE!AQ15&lt;&gt;"",  Ott2022_RICHIESTE!AQ15,  HLOOKUP(AQ$16,Tipologie!$B$2:$AM$10,2) ))</f>
        <v>-</v>
      </c>
      <c r="AQ17" s="386"/>
      <c r="AR17" s="385" t="str">
        <f>T(IF(  Ott2022_RICHIESTE!AS15&lt;&gt;"",  Ott2022_RICHIESTE!AS15,  HLOOKUP(AS$16,Tipologie!$B$2:$AM$10,2) ))</f>
        <v>-</v>
      </c>
      <c r="AS17" s="386"/>
      <c r="AT17" s="385" t="str">
        <f>T(IF(  Ott2022_RICHIESTE!AU15&lt;&gt;"",  Ott2022_RICHIESTE!AU15,  HLOOKUP(AU$16,Tipologie!$B$2:$AM$10,2) ))</f>
        <v>-</v>
      </c>
      <c r="AU17" s="386"/>
      <c r="AV17" s="385" t="str">
        <f>T(IF(  Ott2022_RICHIESTE!AW15&lt;&gt;"",  Ott2022_RICHIESTE!AW15,  HLOOKUP(AW$16,Tipologie!$B$2:$AM$10,2) ))</f>
        <v>-</v>
      </c>
      <c r="AW17" s="386"/>
      <c r="AX17" s="385" t="str">
        <f>T(IF(  Ott2022_RICHIESTE!AY15&lt;&gt;"",  Ott2022_RICHIESTE!AY15,  HLOOKUP(AY$16,Tipologie!$B$2:$AM$10,2) ))</f>
        <v>-</v>
      </c>
      <c r="AY17" s="386"/>
      <c r="AZ17" s="385" t="str">
        <f>T(IF(  Ott2022_RICHIESTE!BA15&lt;&gt;"",  Ott2022_RICHIESTE!BA15,  HLOOKUP(BA$16,Tipologie!$B$2:$AM$10,2) ))</f>
        <v>-</v>
      </c>
      <c r="BA17" s="386"/>
      <c r="BB17" s="385" t="str">
        <f>T(IF(  Ott2022_RICHIESTE!BC15&lt;&gt;"",  Ott2022_RICHIESTE!BC15,  HLOOKUP(BC$16,Tipologie!$B$2:$AM$10,2) ))</f>
        <v>-</v>
      </c>
      <c r="BC17" s="386"/>
      <c r="BD17" s="385" t="str">
        <f>T(IF(  Ott2022_RICHIESTE!BE15&lt;&gt;"",  Ott2022_RICHIESTE!BE15,  HLOOKUP(BE$16,Tipologie!$B$2:$AM$10,2) ))</f>
        <v>-</v>
      </c>
      <c r="BE17" s="386"/>
      <c r="BF17" s="385" t="str">
        <f>T(IF(  Ott2022_RICHIESTE!BG15&lt;&gt;"",  Ott2022_RICHIESTE!BG15,  HLOOKUP(BG$16,Tipologie!$B$2:$AM$10,2) ))</f>
        <v>-</v>
      </c>
      <c r="BG17" s="386"/>
      <c r="BH17" s="385" t="str">
        <f>T(IF(  Ott2022_RICHIESTE!BI15&lt;&gt;"",  Ott2022_RICHIESTE!BI15,  HLOOKUP(BI$16,Tipologie!$B$2:$AM$10,2) ))</f>
        <v>-</v>
      </c>
      <c r="BI17" s="386"/>
      <c r="BJ17" s="385" t="str">
        <f>T(IF(  Ott2022_RICHIESTE!BK15&lt;&gt;"",  Ott2022_RICHIESTE!BK15,  HLOOKUP(BK$16,Tipologie!$B$2:$AM$10,2) ))</f>
        <v>-</v>
      </c>
      <c r="BK17" s="386"/>
      <c r="BL17" s="385" t="str">
        <f>T(IF(  Ott2022_RICHIESTE!BM15&lt;&gt;"",  Ott2022_RICHIESTE!BM15,  HLOOKUP(BM$16,Tipologie!$B$2:$AM$10,2) ))</f>
        <v>-</v>
      </c>
      <c r="BM17" s="386"/>
      <c r="BN17" s="385" t="str">
        <f>T(IF(  Ott2022_RICHIESTE!BO15&lt;&gt;"",  Ott2022_RICHIESTE!BO15,  HLOOKUP(BO$16,Tipologie!$B$2:$AM$10,2) ))</f>
        <v>-</v>
      </c>
      <c r="BO17" s="386"/>
      <c r="BP17" s="385" t="str">
        <f>T(IF(  Ott2022_RICHIESTE!BQ15&lt;&gt;"",  Ott2022_RICHIESTE!BQ15,  HLOOKUP(BQ$16,Tipologie!$B$2:$AM$10,2) ))</f>
        <v>-</v>
      </c>
      <c r="BQ17" s="386"/>
      <c r="BR17" s="385" t="str">
        <f>T(IF(  Ott2022_RICHIESTE!BS15&lt;&gt;"",  Ott2022_RICHIESTE!BS15,  HLOOKUP(BS$16,Tipologie!$B$2:$AM$10,2) ))</f>
        <v>-</v>
      </c>
      <c r="BS17" s="386"/>
      <c r="BT17" s="385" t="str">
        <f>T(IF(  Ott2022_RICHIESTE!BU15&lt;&gt;"",  Ott2022_RICHIESTE!BU15,  HLOOKUP(BU$16,Tipologie!$B$2:$AM$10,2) ))</f>
        <v>-</v>
      </c>
      <c r="BU17" s="386"/>
      <c r="BV17" s="385" t="str">
        <f>T(IF(  Ott2022_RICHIESTE!BW15&lt;&gt;"",  Ott2022_RICHIESTE!BW15,  HLOOKUP(BW$16,Tipologie!$B$2:$AM$10,2) ))</f>
        <v>-</v>
      </c>
      <c r="BW17" s="386"/>
      <c r="BX17" s="223"/>
      <c r="CA17" s="90"/>
      <c r="CB17" s="205"/>
      <c r="CC17" s="91"/>
      <c r="CF17" s="146" t="str">
        <f>T(IF(  Ott2022_RICHIESTE!CQ15&lt;&gt;"",  Ott2022_RICHIESTE!CQ15,  HLOOKUP(CF$16,Tipologie!$B$2:$AM$10,2) ))</f>
        <v>-</v>
      </c>
      <c r="CG17" s="146" t="str">
        <f>T(IF(  Ott2022_RICHIESTE!CR15&lt;&gt;"",  Ott2022_RICHIESTE!CR15,  HLOOKUP(CG$16,Tipologie!$B$2:$AM$10,2) ))</f>
        <v>-</v>
      </c>
      <c r="CH17" s="146" t="str">
        <f>T(IF(  Ott2022_RICHIESTE!CS15&lt;&gt;"",  Ott2022_RICHIESTE!CS15,  HLOOKUP(CH$16,Tipologie!$B$2:$AM$10,2) ))</f>
        <v>-</v>
      </c>
      <c r="CI17" s="146" t="str">
        <f>T(IF(  Ott2022_RICHIESTE!CT15&lt;&gt;"",  Ott2022_RICHIESTE!CT15,  HLOOKUP(CI$16,Tipologie!$B$2:$AM$10,2) ))</f>
        <v>-</v>
      </c>
      <c r="CJ17" s="146" t="str">
        <f>T(IF(  Ott2022_RICHIESTE!CU15&lt;&gt;"",  Ott2022_RICHIESTE!CU15,  HLOOKUP(CJ$16,Tipologie!$B$2:$AM$10,2) ))</f>
        <v>-</v>
      </c>
      <c r="CK17" s="146" t="str">
        <f>T(IF(  Ott2022_RICHIESTE!CV15&lt;&gt;"",  Ott2022_RICHIESTE!CV15,  HLOOKUP(CK$16,Tipologie!$B$2:$AM$10,2) ))</f>
        <v>-</v>
      </c>
      <c r="CL17" s="146" t="str">
        <f>T(IF(  Ott2022_RICHIESTE!CW15&lt;&gt;"",  Ott2022_RICHIESTE!CW15,  HLOOKUP(CL$16,Tipologie!$B$2:$AM$10,2) ))</f>
        <v>-</v>
      </c>
      <c r="CM17" s="146" t="str">
        <f>T(IF(  Ott2022_RICHIESTE!CX15&lt;&gt;"",  Ott2022_RICHIESTE!CX15,  HLOOKUP(CM$16,Tipologie!$B$2:$AM$10,2) ))</f>
        <v>-</v>
      </c>
      <c r="CO17" s="93" t="str">
        <f t="shared" ref="CO17:CO54" si="9">IF($A17&lt;&gt;"",$A17,"")</f>
        <v/>
      </c>
      <c r="CP17" s="93" t="str">
        <f t="shared" ref="CP17:CP25" si="10">IF($B17&lt;&gt;"",$B17,"")</f>
        <v/>
      </c>
      <c r="CQ17" s="146" t="str">
        <f>T(IF(  Ott2022_RICHIESTE!DB15&lt;&gt;"",  Ott2022_RICHIESTE!DB15,  HLOOKUP(CQ$16,Tipologie!$B$2:$AM$10,2) ))</f>
        <v>-</v>
      </c>
      <c r="CR17" s="146" t="str">
        <f>T(IF(  Ott2022_RICHIESTE!DC15&lt;&gt;"",  Ott2022_RICHIESTE!DC15,  HLOOKUP(CR$16,Tipologie!$B$2:$AM$10,2) ))</f>
        <v>-</v>
      </c>
      <c r="CS17" s="146" t="str">
        <f>T(IF(  Ott2022_RICHIESTE!DD15&lt;&gt;"",  Ott2022_RICHIESTE!DD15,  HLOOKUP(CS$16,Tipologie!$B$2:$AM$10,2) ))</f>
        <v>-</v>
      </c>
      <c r="CT17" s="146" t="str">
        <f>T(IF(  Ott2022_RICHIESTE!DE15&lt;&gt;"",  Ott2022_RICHIESTE!DE15,  HLOOKUP(CT$16,Tipologie!$B$2:$AM$10,2) ))</f>
        <v>-</v>
      </c>
      <c r="CU17" s="146" t="str">
        <f>T(IF(  Ott2022_RICHIESTE!DF15&lt;&gt;"",  Ott2022_RICHIESTE!DF15,  HLOOKUP(CU$16,Tipologie!$B$2:$AM$10,2) ))</f>
        <v>-</v>
      </c>
      <c r="CV17" s="146" t="str">
        <f>T(IF(  Ott2022_RICHIESTE!DG15&lt;&gt;"",  Ott2022_RICHIESTE!DG15,  HLOOKUP(CV$16,Tipologie!$B$2:$AM$10,2) ))</f>
        <v>-</v>
      </c>
      <c r="CW17" s="146" t="str">
        <f>T(IF(  Ott2022_RICHIESTE!DH15&lt;&gt;"",  Ott2022_RICHIESTE!DH15,  HLOOKUP(CW$16,Tipologie!$B$2:$AM$10,2) ))</f>
        <v>-</v>
      </c>
      <c r="CX17" s="146" t="str">
        <f>T(IF(  Ott2022_RICHIESTE!DI15&lt;&gt;"",  Ott2022_RICHIESTE!DI15,  HLOOKUP(CX$16,Tipologie!$B$2:$AM$10,2) ))</f>
        <v>-</v>
      </c>
      <c r="CY17" s="146" t="str">
        <f>T(IF(  Ott2022_RICHIESTE!DJ15&lt;&gt;"",  Ott2022_RICHIESTE!DJ15,  HLOOKUP(CY$16,Tipologie!$B$2:$AM$10,2) ))</f>
        <v>-</v>
      </c>
      <c r="CZ17" s="146" t="str">
        <f>T(IF(  Ott2022_RICHIESTE!DK15&lt;&gt;"",  Ott2022_RICHIESTE!DK15,  HLOOKUP(CZ$16,Tipologie!$B$2:$AM$10,2) ))</f>
        <v>-</v>
      </c>
      <c r="DA17" s="146" t="str">
        <f>T(IF(  Ott2022_RICHIESTE!DL15&lt;&gt;"",  Ott2022_RICHIESTE!DL15,  HLOOKUP(DA$16,Tipologie!$B$2:$AM$10,2) ))</f>
        <v>-</v>
      </c>
      <c r="DB17" s="146" t="str">
        <f>T(IF(  Ott2022_RICHIESTE!DM15&lt;&gt;"",  Ott2022_RICHIESTE!DM15,  HLOOKUP(DB$16,Tipologie!$B$2:$AM$10,2) ))</f>
        <v>-</v>
      </c>
      <c r="DC17" s="146" t="str">
        <f>T(IF(  Ott2022_RICHIESTE!DN15&lt;&gt;"",  Ott2022_RICHIESTE!DN15,  HLOOKUP(DC$16,Tipologie!$B$2:$AM$10,2) ))</f>
        <v>-</v>
      </c>
      <c r="DD17" s="146" t="str">
        <f>T(IF(  Ott2022_RICHIESTE!DO15&lt;&gt;"",  Ott2022_RICHIESTE!DO15,  HLOOKUP(DD$16,Tipologie!$B$2:$AM$10,2) ))</f>
        <v>-</v>
      </c>
      <c r="DE17" s="146" t="str">
        <f>T(IF(  Ott2022_RICHIESTE!DE15&lt;&gt;"",  Ott2022_RICHIESTE!DE15,  HLOOKUP(DE$16,Tipologie!$B$2:$AM$10,2) ))</f>
        <v>-</v>
      </c>
      <c r="DF17" s="146" t="str">
        <f>T(IF(  Ott2022_RICHIESTE!DG15&lt;&gt;"",  Ott2022_RICHIESTE!DG15,  HLOOKUP(DF$16,Tipologie!$B$2:$AM$10,2) ))</f>
        <v>-</v>
      </c>
      <c r="DG17" s="146" t="str">
        <f>T(IF(  Ott2022_RICHIESTE!DI15&lt;&gt;"",  Ott2022_RICHIESTE!DI15,  HLOOKUP(DG$16,Tipologie!$B$2:$AM$10,2) ))</f>
        <v>-</v>
      </c>
    </row>
    <row r="18" spans="1:112" ht="11.25" customHeight="1" x14ac:dyDescent="0.25">
      <c r="A18" s="45" t="str">
        <f>IF(Ott2022_RICHIESTE!A16&lt;&gt;"",Ott2022_RICHIESTE!A16,"")</f>
        <v>lun</v>
      </c>
      <c r="B18" s="46">
        <f>IF(Ott2022_RICHIESTE!B16&lt;&gt;"",Ott2022_RICHIESTE!B16,"")</f>
        <v>44844</v>
      </c>
      <c r="C18" s="235" t="str">
        <f>T( IF( Ott2022_RICHIESTE!C16&lt;&gt;"",  IF(   AND(    (IFERROR(SEARCH("Ridotto",Ott2022_RICHIESTE!C16),Ott2022_RICHIESTE!C16))=1,    C$16&lt;&gt;""   ),    _xlfn.CONCAT("Rid: ",HLOOKUP(C$16,Tipologie!$B$2:$AM$10,3)  ),  Ott2022_RICHIESTE!C16),HLOOKUP(C$16,Tipologie!$B$2:$AM$10,3  ) ))</f>
        <v>.</v>
      </c>
      <c r="D18" s="116" t="str">
        <f>T( IF( Ott2022_RICHIESTE!D16&lt;&gt;"",  IF(   AND(    (IFERROR(SEARCH("Ridotto",Ott2022_RICHIESTE!D16),Ott2022_RICHIESTE!D16))=1,    D$16&lt;&gt;""   ),    _xlfn.CONCAT("Rid: ",HLOOKUP(D$16,Tipologie!$B$2:$AM$10,3)  ),  Ott2022_RICHIESTE!D16),HLOOKUP(D$16,Tipologie!$B$2:$AM$10,3  ) ))</f>
        <v>.</v>
      </c>
      <c r="E18" s="235" t="str">
        <f>T( IF( Ott2022_RICHIESTE!E16&lt;&gt;"",  IF(   AND(    (IFERROR(SEARCH("Ridotto",Ott2022_RICHIESTE!E16),Ott2022_RICHIESTE!E16))=1,    E$16&lt;&gt;""   ),    _xlfn.CONCAT("Rid: ",HLOOKUP(E$16,Tipologie!$B$2:$AM$10,3)  ),  Ott2022_RICHIESTE!E16),HLOOKUP(E$16,Tipologie!$B$2:$AM$10,3  ) ))</f>
        <v>.</v>
      </c>
      <c r="F18" s="116" t="str">
        <f>T( IF( Ott2022_RICHIESTE!F16&lt;&gt;"",  IF(   AND(    (IFERROR(SEARCH("Ridotto",Ott2022_RICHIESTE!F16),Ott2022_RICHIESTE!F16))=1,    F$16&lt;&gt;""   ),    _xlfn.CONCAT("Rid: ",HLOOKUP(F$16,Tipologie!$B$2:$AM$10,3)  ),  Ott2022_RICHIESTE!F16),HLOOKUP(F$16,Tipologie!$B$2:$AM$10,3  ) ))</f>
        <v>.</v>
      </c>
      <c r="G18" s="235" t="str">
        <f>T( IF( Ott2022_RICHIESTE!G16&lt;&gt;"",  IF(   AND(    (IFERROR(SEARCH("Ridotto",Ott2022_RICHIESTE!G16),Ott2022_RICHIESTE!G16))=1,    G$16&lt;&gt;""   ),    _xlfn.CONCAT("Rid: ",HLOOKUP(G$16,Tipologie!$B$2:$AM$10,3)  ),  Ott2022_RICHIESTE!G16),HLOOKUP(G$16,Tipologie!$B$2:$AM$10,3  ) ))</f>
        <v>.</v>
      </c>
      <c r="H18" s="116" t="str">
        <f>T( IF( Ott2022_RICHIESTE!H16&lt;&gt;"",  IF(   AND(    (IFERROR(SEARCH("Ridotto",Ott2022_RICHIESTE!H16),Ott2022_RICHIESTE!H16))=1,    H$16&lt;&gt;""   ),    _xlfn.CONCAT("Rid: ",HLOOKUP(H$16,Tipologie!$B$2:$AM$10,3)  ),  Ott2022_RICHIESTE!H16),HLOOKUP(H$16,Tipologie!$B$2:$AM$10,3  ) ))</f>
        <v>.</v>
      </c>
      <c r="I18" s="235" t="str">
        <f>T( IF( Ott2022_RICHIESTE!I16&lt;&gt;"",  IF(   AND(    (IFERROR(SEARCH("Ridotto",Ott2022_RICHIESTE!I16),Ott2022_RICHIESTE!I16))=1,    I$16&lt;&gt;""   ),    _xlfn.CONCAT("Rid: ",HLOOKUP(I$16,Tipologie!$B$2:$AM$10,3)  ),  Ott2022_RICHIESTE!I16),HLOOKUP(I$16,Tipologie!$B$2:$AM$10,3  ) ))</f>
        <v>.</v>
      </c>
      <c r="J18" s="116" t="str">
        <f>T( IF( Ott2022_RICHIESTE!J16&lt;&gt;"",  IF(   AND(    (IFERROR(SEARCH("Ridotto",Ott2022_RICHIESTE!J16),Ott2022_RICHIESTE!J16))=1,    J$16&lt;&gt;""   ),    _xlfn.CONCAT("Rid: ",HLOOKUP(J$16,Tipologie!$B$2:$AM$10,3)  ),  Ott2022_RICHIESTE!J16),HLOOKUP(J$16,Tipologie!$B$2:$AM$10,3  ) ))</f>
        <v>.</v>
      </c>
      <c r="K18" s="235" t="str">
        <f>T( IF( Ott2022_RICHIESTE!K16&lt;&gt;"",  IF(   AND(    (IFERROR(SEARCH("Ridotto",Ott2022_RICHIESTE!K16),Ott2022_RICHIESTE!K16))=1,    K$16&lt;&gt;""   ),    _xlfn.CONCAT("Rid: ",HLOOKUP(K$16,Tipologie!$B$2:$AM$10,3)  ),  Ott2022_RICHIESTE!K16),HLOOKUP(K$16,Tipologie!$B$2:$AM$10,3  ) ))</f>
        <v>.</v>
      </c>
      <c r="L18" s="116" t="str">
        <f>T( IF( Ott2022_RICHIESTE!L16&lt;&gt;"",  IF(   AND(    (IFERROR(SEARCH("Ridotto",Ott2022_RICHIESTE!L16),Ott2022_RICHIESTE!L16))=1,    L$16&lt;&gt;""   ),    _xlfn.CONCAT("Rid: ",HLOOKUP(L$16,Tipologie!$B$2:$AM$10,3)  ),  Ott2022_RICHIESTE!L16),HLOOKUP(L$16,Tipologie!$B$2:$AM$10,3  ) ))</f>
        <v>.</v>
      </c>
      <c r="M18" s="235" t="str">
        <f>T( IF( Ott2022_RICHIESTE!M16&lt;&gt;"",  IF(   AND(    (IFERROR(SEARCH("Ridotto",Ott2022_RICHIESTE!M16),Ott2022_RICHIESTE!M16))=1,    M$16&lt;&gt;""   ),    _xlfn.CONCAT("Rid: ",HLOOKUP(M$16,Tipologie!$B$2:$AM$10,3)  ),  Ott2022_RICHIESTE!M16),HLOOKUP(M$16,Tipologie!$B$2:$AM$10,3  ) ))</f>
        <v>.</v>
      </c>
      <c r="N18" s="116" t="str">
        <f>T( IF( Ott2022_RICHIESTE!N16&lt;&gt;"",  IF(   AND(    (IFERROR(SEARCH("Ridotto",Ott2022_RICHIESTE!N16),Ott2022_RICHIESTE!N16))=1,    N$16&lt;&gt;""   ),    _xlfn.CONCAT("Rid: ",HLOOKUP(N$16,Tipologie!$B$2:$AM$10,3)  ),  Ott2022_RICHIESTE!N16),HLOOKUP(N$16,Tipologie!$B$2:$AM$10,3  ) ))</f>
        <v>.</v>
      </c>
      <c r="O18" s="235" t="str">
        <f>T( IF( Ott2022_RICHIESTE!O16&lt;&gt;"",  IF(   AND(    (IFERROR(SEARCH("Ridotto",Ott2022_RICHIESTE!O16),Ott2022_RICHIESTE!O16))=1,    O$16&lt;&gt;""   ),    _xlfn.CONCAT("Rid: ",HLOOKUP(O$16,Tipologie!$B$2:$AM$10,3)  ),  Ott2022_RICHIESTE!O16),HLOOKUP(O$16,Tipologie!$B$2:$AM$10,3  ) ))</f>
        <v>.</v>
      </c>
      <c r="P18" s="116" t="str">
        <f>T( IF( Ott2022_RICHIESTE!P16&lt;&gt;"",  IF(   AND(    (IFERROR(SEARCH("Ridotto",Ott2022_RICHIESTE!P16),Ott2022_RICHIESTE!P16))=1,    P$16&lt;&gt;""   ),    _xlfn.CONCAT("Rid: ",HLOOKUP(P$16,Tipologie!$B$2:$AM$10,3)  ),  Ott2022_RICHIESTE!P16),HLOOKUP(P$16,Tipologie!$B$2:$AM$10,3  ) ))</f>
        <v>.</v>
      </c>
      <c r="Q18" s="235" t="str">
        <f>T( IF( Ott2022_RICHIESTE!Q16&lt;&gt;"",  IF(   AND(    (IFERROR(SEARCH("Ridotto",Ott2022_RICHIESTE!Q16),Ott2022_RICHIESTE!Q16))=1,    Q$16&lt;&gt;""   ),    _xlfn.CONCAT("Rid: ",HLOOKUP(Q$16,Tipologie!$B$2:$AM$10,3)  ),  Ott2022_RICHIESTE!Q16),HLOOKUP(Q$16,Tipologie!$B$2:$AM$10,3  ) ))</f>
        <v>.</v>
      </c>
      <c r="R18" s="116" t="str">
        <f>T( IF( Ott2022_RICHIESTE!R16&lt;&gt;"",  IF(   AND(    (IFERROR(SEARCH("Ridotto",Ott2022_RICHIESTE!R16),Ott2022_RICHIESTE!R16))=1,    R$16&lt;&gt;""   ),    _xlfn.CONCAT("Rid: ",HLOOKUP(R$16,Tipologie!$B$2:$AM$10,3)  ),  Ott2022_RICHIESTE!R16),HLOOKUP(R$16,Tipologie!$B$2:$AM$10,3  ) ))</f>
        <v>.</v>
      </c>
      <c r="S18" s="235" t="str">
        <f>T( IF( Ott2022_RICHIESTE!S16&lt;&gt;"",  IF(   AND(    (IFERROR(SEARCH("Ridotto",Ott2022_RICHIESTE!S16),Ott2022_RICHIESTE!S16))=1,    S$16&lt;&gt;""   ),    _xlfn.CONCAT("Rid: ",HLOOKUP(S$16,Tipologie!$B$2:$AM$10,3)  ),  Ott2022_RICHIESTE!S16),HLOOKUP(S$16,Tipologie!$B$2:$AM$10,3  ) ))</f>
        <v>.</v>
      </c>
      <c r="T18" s="116" t="str">
        <f>T( IF( Ott2022_RICHIESTE!T16&lt;&gt;"",  IF(   AND(    (IFERROR(SEARCH("Ridotto",Ott2022_RICHIESTE!T16),Ott2022_RICHIESTE!T16))=1,    T$16&lt;&gt;""   ),    _xlfn.CONCAT("Rid: ",HLOOKUP(T$16,Tipologie!$B$2:$AM$10,3)  ),  Ott2022_RICHIESTE!T16),HLOOKUP(T$16,Tipologie!$B$2:$AM$10,3  ) ))</f>
        <v>.</v>
      </c>
      <c r="U18" s="146" t="str">
        <f>T( IF( Ott2022_RICHIESTE!U16&lt;&gt;"",  IF(   AND(    (IFERROR(SEARCH("Ridotto",Ott2022_RICHIESTE!U16),Ott2022_RICHIESTE!U16))=1,    U$16&lt;&gt;""   ),    _xlfn.CONCAT("Rid: ",HLOOKUP(U$16,Tipologie!$B$2:$AM$10,3)  ),  Ott2022_RICHIESTE!U16),HLOOKUP(U$16,Tipologie!$B$2:$AM$10,3  ) ))</f>
        <v>.</v>
      </c>
      <c r="V18" s="146" t="str">
        <f>T( IF( Ott2022_RICHIESTE!V16&lt;&gt;"",  IF(   AND(    (IFERROR(SEARCH("Ridotto",Ott2022_RICHIESTE!V16),Ott2022_RICHIESTE!V16))=1,    V$16&lt;&gt;""   ),    _xlfn.CONCAT("Rid: ",HLOOKUP(V$16,Tipologie!$B$2:$AM$10,3)  ),  Ott2022_RICHIESTE!V16),HLOOKUP(V$16,Tipologie!$B$2:$AM$10,3  ) ))</f>
        <v>.</v>
      </c>
      <c r="W18" s="146" t="str">
        <f>T( IF( Ott2022_RICHIESTE!W16&lt;&gt;"",  IF(   AND(    (IFERROR(SEARCH("Ridotto",Ott2022_RICHIESTE!W16),Ott2022_RICHIESTE!W16))=1,    W$16&lt;&gt;""   ),    _xlfn.CONCAT("Rid: ",HLOOKUP(W$16,Tipologie!$B$2:$AM$10,3)  ),  Ott2022_RICHIESTE!W16),HLOOKUP(W$16,Tipologie!$B$2:$AM$10,3  ) ))</f>
        <v>.</v>
      </c>
      <c r="X18" s="146" t="str">
        <f>T( IF( Ott2022_RICHIESTE!X16&lt;&gt;"",  IF(   AND(    (IFERROR(SEARCH("Ridotto",Ott2022_RICHIESTE!X16),Ott2022_RICHIESTE!X16))=1,    X$16&lt;&gt;""   ),    _xlfn.CONCAT("Rid: ",HLOOKUP(X$16,Tipologie!$B$2:$AM$10,3)  ),  Ott2022_RICHIESTE!X16),HLOOKUP(X$16,Tipologie!$B$2:$AM$10,3  ) ))</f>
        <v>.</v>
      </c>
      <c r="Y18" s="146" t="str">
        <f>T( IF( Ott2022_RICHIESTE!Y16&lt;&gt;"",  IF(   AND(    (IFERROR(SEARCH("Ridotto",Ott2022_RICHIESTE!Y16),Ott2022_RICHIESTE!Y16))=1,    Y$16&lt;&gt;""   ),    _xlfn.CONCAT("Rid: ",HLOOKUP(Y$16,Tipologie!$B$2:$AM$10,3)  ),  Ott2022_RICHIESTE!Y16),HLOOKUP(Y$16,Tipologie!$B$2:$AM$10,3  ) ))</f>
        <v>.</v>
      </c>
      <c r="Z18" s="28" t="str">
        <f>T( IF( Ott2022_RICHIESTE!Z16&lt;&gt;"",  IF(   AND(    (IFERROR(SEARCH("Ridotto",Ott2022_RICHIESTE!Z16),Ott2022_RICHIESTE!Z16))=1,    Z$16&lt;&gt;""   ),    _xlfn.CONCAT("Rid: ",HLOOKUP(Z$16,Tipologie!$B$2:$AM$10,3)  ),  Ott2022_RICHIESTE!Z16),HLOOKUP(Z$16,Tipologie!$B$2:$AM$10,3  ) ))</f>
        <v>.</v>
      </c>
      <c r="AA18" s="28" t="str">
        <f>T( IF( Ott2022_RICHIESTE!AA16&lt;&gt;"",  IF(   AND(    (IFERROR(SEARCH("Ridotto",Ott2022_RICHIESTE!AA16),Ott2022_RICHIESTE!AA16))=1,    AA$16&lt;&gt;""   ),    _xlfn.CONCAT("Rid: ",HLOOKUP(AA$16,Tipologie!$B$2:$AM$10,3)  ),  Ott2022_RICHIESTE!AA16),HLOOKUP(AA$16,Tipologie!$B$2:$AM$10,3  ) ))</f>
        <v>.</v>
      </c>
      <c r="AB18" s="28" t="str">
        <f>T( IF( Ott2022_RICHIESTE!AB16&lt;&gt;"",  IF(   AND(    (IFERROR(SEARCH("Ridotto",Ott2022_RICHIESTE!AB16),Ott2022_RICHIESTE!AB16))=1,    AB$16&lt;&gt;""   ),    _xlfn.CONCAT("Rid: ",HLOOKUP(AB$16,Tipologie!$B$2:$AM$10,3)  ),  Ott2022_RICHIESTE!AB16),HLOOKUP(AB$16,Tipologie!$B$2:$AM$10,3  ) ))</f>
        <v>.</v>
      </c>
      <c r="AC18" s="151"/>
      <c r="AD18" s="45" t="str">
        <f t="shared" si="7"/>
        <v>lun</v>
      </c>
      <c r="AE18" s="46">
        <f t="shared" si="8"/>
        <v>44844</v>
      </c>
      <c r="AF18" s="235" t="str">
        <f>T( IF( Ott2022_RICHIESTE!AF16&lt;&gt;"",  IF(   AND(    (IFERROR(SEARCH("Ridotto",Ott2022_RICHIESTE!AF16),Ott2022_RICHIESTE!AF16))=1,    AF$16&lt;&gt;""   ),    _xlfn.CONCAT("Rid: ",HLOOKUP(AF$16,Tipologie!$B$2:$AM$10,3)  ),  Ott2022_RICHIESTE!AF16),HLOOKUP(AF$16,Tipologie!$B$2:$AM$10,3  ) ))</f>
        <v>.</v>
      </c>
      <c r="AG18" s="116" t="str">
        <f>T( IF( Ott2022_RICHIESTE!AG16&lt;&gt;"",  IF(   AND(    (IFERROR(SEARCH("Ridotto",Ott2022_RICHIESTE!AG16),Ott2022_RICHIESTE!AG16))=1,    AG$16&lt;&gt;""   ),    _xlfn.CONCAT("Rid: ",HLOOKUP(AG$16,Tipologie!$B$2:$AM$10,3)  ),  Ott2022_RICHIESTE!AG16),HLOOKUP(AG$16,Tipologie!$B$2:$AM$10,3  ) ))</f>
        <v>.</v>
      </c>
      <c r="AH18" s="235" t="str">
        <f>T( IF( Ott2022_RICHIESTE!AH16&lt;&gt;"",  IF(   AND(    (IFERROR(SEARCH("Ridotto",Ott2022_RICHIESTE!AH16),Ott2022_RICHIESTE!AH16))=1,    AH$16&lt;&gt;""   ),    _xlfn.CONCAT("Rid: ",HLOOKUP(AH$16,Tipologie!$B$2:$AM$10,3)  ),  Ott2022_RICHIESTE!AH16),HLOOKUP(AH$16,Tipologie!$B$2:$AM$10,3  ) ))</f>
        <v>.</v>
      </c>
      <c r="AI18" s="116" t="str">
        <f>T( IF( Ott2022_RICHIESTE!AI16&lt;&gt;"",  IF(   AND(    (IFERROR(SEARCH("Ridotto",Ott2022_RICHIESTE!AI16),Ott2022_RICHIESTE!AI16))=1,    AI$16&lt;&gt;""   ),    _xlfn.CONCAT("Rid: ",HLOOKUP(AI$16,Tipologie!$B$2:$AM$10,3)  ),  Ott2022_RICHIESTE!AI16),HLOOKUP(AI$16,Tipologie!$B$2:$AM$10,3  ) ))</f>
        <v>.</v>
      </c>
      <c r="AJ18" s="235" t="str">
        <f>T( IF( Ott2022_RICHIESTE!AJ16&lt;&gt;"",  IF(   AND(    (IFERROR(SEARCH("Ridotto",Ott2022_RICHIESTE!AJ16),Ott2022_RICHIESTE!AJ16))=1,    AJ$16&lt;&gt;""   ),    _xlfn.CONCAT("Rid: ",HLOOKUP(AJ$16,Tipologie!$B$2:$AM$10,3)  ),  Ott2022_RICHIESTE!AJ16),HLOOKUP(AJ$16,Tipologie!$B$2:$AM$10,3  ) ))</f>
        <v>.</v>
      </c>
      <c r="AK18" s="116" t="str">
        <f>T( IF( Ott2022_RICHIESTE!AK16&lt;&gt;"",  IF(   AND(    (IFERROR(SEARCH("Ridotto",Ott2022_RICHIESTE!AK16),Ott2022_RICHIESTE!AK16))=1,    AK$16&lt;&gt;""   ),    _xlfn.CONCAT("Rid: ",HLOOKUP(AK$16,Tipologie!$B$2:$AM$10,3)  ),  Ott2022_RICHIESTE!AK16),HLOOKUP(AK$16,Tipologie!$B$2:$AM$10,3  ) ))</f>
        <v>.</v>
      </c>
      <c r="AL18" s="235" t="str">
        <f>T( IF( Ott2022_RICHIESTE!AL16&lt;&gt;"",  IF(   AND(    (IFERROR(SEARCH("Ridotto",Ott2022_RICHIESTE!AL16),Ott2022_RICHIESTE!AL16))=1,    AL$16&lt;&gt;""   ),    _xlfn.CONCAT("Rid: ",HLOOKUP(AL$16,Tipologie!$B$2:$AM$10,3)  ),  Ott2022_RICHIESTE!AL16),HLOOKUP(AL$16,Tipologie!$B$2:$AM$10,3  ) ))</f>
        <v>.</v>
      </c>
      <c r="AM18" s="116" t="str">
        <f>T( IF( Ott2022_RICHIESTE!AM16&lt;&gt;"",  IF(   AND(    (IFERROR(SEARCH("Ridotto",Ott2022_RICHIESTE!AM16),Ott2022_RICHIESTE!AM16))=1,    AM$16&lt;&gt;""   ),    _xlfn.CONCAT("Rid: ",HLOOKUP(AM$16,Tipologie!$B$2:$AM$10,3)  ),  Ott2022_RICHIESTE!AM16),HLOOKUP(AM$16,Tipologie!$B$2:$AM$10,3  ) ))</f>
        <v>.</v>
      </c>
      <c r="AN18" s="235" t="str">
        <f>T( IF( Ott2022_RICHIESTE!AN16&lt;&gt;"",  IF(   AND(    (IFERROR(SEARCH("Ridotto",Ott2022_RICHIESTE!AN16),Ott2022_RICHIESTE!AN16))=1,    AN$16&lt;&gt;""   ),    _xlfn.CONCAT("Rid: ",HLOOKUP(AN$16,Tipologie!$B$2:$AM$10,3)  ),  Ott2022_RICHIESTE!AN16),HLOOKUP(AN$16,Tipologie!$B$2:$AM$10,3  ) ))</f>
        <v>.</v>
      </c>
      <c r="AO18" s="116" t="str">
        <f>T( IF( Ott2022_RICHIESTE!AO16&lt;&gt;"",  IF(   AND(    (IFERROR(SEARCH("Ridotto",Ott2022_RICHIESTE!AO16),Ott2022_RICHIESTE!AO16))=1,    AO$16&lt;&gt;""   ),    _xlfn.CONCAT("Rid: ",HLOOKUP(AO$16,Tipologie!$B$2:$AM$10,3)  ),  Ott2022_RICHIESTE!AO16),HLOOKUP(AO$16,Tipologie!$B$2:$AM$10,3  ) ))</f>
        <v>.</v>
      </c>
      <c r="AP18" s="235" t="str">
        <f>T( IF( Ott2022_RICHIESTE!AP16&lt;&gt;"",  IF(   AND(    (IFERROR(SEARCH("Ridotto",Ott2022_RICHIESTE!AP16),Ott2022_RICHIESTE!AP16))=1,    AP$16&lt;&gt;""   ),    _xlfn.CONCAT("Rid: ",HLOOKUP(AP$16,Tipologie!$B$2:$AM$10,3)  ),  Ott2022_RICHIESTE!AP16),HLOOKUP(AP$16,Tipologie!$B$2:$AM$10,3  ) ))</f>
        <v>.</v>
      </c>
      <c r="AQ18" s="116" t="str">
        <f>T( IF( Ott2022_RICHIESTE!AQ16&lt;&gt;"",  IF(   AND(    (IFERROR(SEARCH("Ridotto",Ott2022_RICHIESTE!AQ16),Ott2022_RICHIESTE!AQ16))=1,    AQ$16&lt;&gt;""   ),    _xlfn.CONCAT("Rid: ",HLOOKUP(AQ$16,Tipologie!$B$2:$AM$10,3)  ),  Ott2022_RICHIESTE!AQ16),HLOOKUP(AQ$16,Tipologie!$B$2:$AM$10,3  ) ))</f>
        <v>.</v>
      </c>
      <c r="AR18" s="235" t="str">
        <f>T( IF( Ott2022_RICHIESTE!AR16&lt;&gt;"",  IF(   AND(    (IFERROR(SEARCH("Ridotto",Ott2022_RICHIESTE!AR16),Ott2022_RICHIESTE!AR16))=1,    AR$16&lt;&gt;""   ),    _xlfn.CONCAT("Rid: ",HLOOKUP(AR$16,Tipologie!$B$2:$AM$10,3)  ),  Ott2022_RICHIESTE!AR16),HLOOKUP(AR$16,Tipologie!$B$2:$AM$10,3  ) ))</f>
        <v>.</v>
      </c>
      <c r="AS18" s="116" t="str">
        <f>T( IF( Ott2022_RICHIESTE!AS16&lt;&gt;"",  IF(   AND(    (IFERROR(SEARCH("Ridotto",Ott2022_RICHIESTE!AS16),Ott2022_RICHIESTE!AS16))=1,    AS$16&lt;&gt;""   ),    _xlfn.CONCAT("Rid: ",HLOOKUP(AS$16,Tipologie!$B$2:$AM$10,3)  ),  Ott2022_RICHIESTE!AS16),HLOOKUP(AS$16,Tipologie!$B$2:$AM$10,3  ) ))</f>
        <v>.</v>
      </c>
      <c r="AT18" s="235" t="str">
        <f>T( IF( Ott2022_RICHIESTE!AT16&lt;&gt;"",  IF(   AND(    (IFERROR(SEARCH("Ridotto",Ott2022_RICHIESTE!AT16),Ott2022_RICHIESTE!AT16))=1,    AT$16&lt;&gt;""   ),    _xlfn.CONCAT("Rid: ",HLOOKUP(AT$16,Tipologie!$B$2:$AM$10,3)  ),  Ott2022_RICHIESTE!AT16),HLOOKUP(AT$16,Tipologie!$B$2:$AM$10,3  ) ))</f>
        <v>.</v>
      </c>
      <c r="AU18" s="116" t="str">
        <f>T( IF( Ott2022_RICHIESTE!AU16&lt;&gt;"",  IF(   AND(    (IFERROR(SEARCH("Ridotto",Ott2022_RICHIESTE!AU16),Ott2022_RICHIESTE!AU16))=1,    AU$16&lt;&gt;""   ),    _xlfn.CONCAT("Rid: ",HLOOKUP(AU$16,Tipologie!$B$2:$AM$10,3)  ),  Ott2022_RICHIESTE!AU16),HLOOKUP(AU$16,Tipologie!$B$2:$AM$10,3  ) ))</f>
        <v>.</v>
      </c>
      <c r="AV18" s="235" t="str">
        <f>T( IF( Ott2022_RICHIESTE!AV16&lt;&gt;"",  IF(   AND(    (IFERROR(SEARCH("Ridotto",Ott2022_RICHIESTE!AV16),Ott2022_RICHIESTE!AV16))=1,    AV$16&lt;&gt;""   ),    _xlfn.CONCAT("Rid: ",HLOOKUP(AV$16,Tipologie!$B$2:$AM$10,3)  ),  Ott2022_RICHIESTE!AV16),HLOOKUP(AV$16,Tipologie!$B$2:$AM$10,3  ) ))</f>
        <v>.</v>
      </c>
      <c r="AW18" s="116" t="str">
        <f>T( IF( Ott2022_RICHIESTE!AW16&lt;&gt;"",  IF(   AND(    (IFERROR(SEARCH("Ridotto",Ott2022_RICHIESTE!AW16),Ott2022_RICHIESTE!AW16))=1,    AW$16&lt;&gt;""   ),    _xlfn.CONCAT("Rid: ",HLOOKUP(AW$16,Tipologie!$B$2:$AM$10,3)  ),  Ott2022_RICHIESTE!AW16),HLOOKUP(AW$16,Tipologie!$B$2:$AM$10,3  ) ))</f>
        <v>.</v>
      </c>
      <c r="AX18" s="235" t="str">
        <f>T( IF( Ott2022_RICHIESTE!AX16&lt;&gt;"",  IF(   AND(    (IFERROR(SEARCH("Ridotto",Ott2022_RICHIESTE!AX16),Ott2022_RICHIESTE!AX16))=1,    AX$16&lt;&gt;""   ),    _xlfn.CONCAT("Rid: ",HLOOKUP(AX$16,Tipologie!$B$2:$AM$10,3)  ),  Ott2022_RICHIESTE!AX16),HLOOKUP(AX$16,Tipologie!$B$2:$AM$10,3  ) ))</f>
        <v>.</v>
      </c>
      <c r="AY18" s="116" t="str">
        <f>T( IF( Ott2022_RICHIESTE!AY16&lt;&gt;"",  IF(   AND(    (IFERROR(SEARCH("Ridotto",Ott2022_RICHIESTE!AY16),Ott2022_RICHIESTE!AY16))=1,    AY$16&lt;&gt;""   ),    _xlfn.CONCAT("Rid: ",HLOOKUP(AY$16,Tipologie!$B$2:$AM$10,3)  ),  Ott2022_RICHIESTE!AY16),HLOOKUP(AY$16,Tipologie!$B$2:$AM$10,3  ) ))</f>
        <v>.</v>
      </c>
      <c r="AZ18" s="235" t="str">
        <f>T( IF( Ott2022_RICHIESTE!AZ16&lt;&gt;"",  IF(   AND(    (IFERROR(SEARCH("Ridotto",Ott2022_RICHIESTE!AZ16),Ott2022_RICHIESTE!AZ16))=1,    AZ$16&lt;&gt;""   ),    _xlfn.CONCAT("Rid: ",HLOOKUP(AZ$16,Tipologie!$B$2:$AM$10,3)  ),  Ott2022_RICHIESTE!AZ16),HLOOKUP(AZ$16,Tipologie!$B$2:$AM$10,3  ) ))</f>
        <v>.</v>
      </c>
      <c r="BA18" s="116" t="str">
        <f>T( IF( Ott2022_RICHIESTE!BA16&lt;&gt;"",  IF(   AND(    (IFERROR(SEARCH("Ridotto",Ott2022_RICHIESTE!BA16),Ott2022_RICHIESTE!BA16))=1,    BA$16&lt;&gt;""   ),    _xlfn.CONCAT("Rid: ",HLOOKUP(BA$16,Tipologie!$B$2:$AM$10,3)  ),  Ott2022_RICHIESTE!BA16),HLOOKUP(BA$16,Tipologie!$B$2:$AM$10,3  ) ))</f>
        <v>.</v>
      </c>
      <c r="BB18" s="235" t="str">
        <f>T( IF( Ott2022_RICHIESTE!BB16&lt;&gt;"",  IF(   AND(    (IFERROR(SEARCH("Ridotto",Ott2022_RICHIESTE!BB16),Ott2022_RICHIESTE!BB16))=1,    BB$16&lt;&gt;""   ),    _xlfn.CONCAT("Rid: ",HLOOKUP(BB$16,Tipologie!$B$2:$AM$10,3)  ),  Ott2022_RICHIESTE!BB16),HLOOKUP(BB$16,Tipologie!$B$2:$AM$10,3  ) ))</f>
        <v>.</v>
      </c>
      <c r="BC18" s="116" t="str">
        <f>T( IF( Ott2022_RICHIESTE!BC16&lt;&gt;"",  IF(   AND(    (IFERROR(SEARCH("Ridotto",Ott2022_RICHIESTE!BC16),Ott2022_RICHIESTE!BC16))=1,    BC$16&lt;&gt;""   ),    _xlfn.CONCAT("Rid: ",HLOOKUP(BC$16,Tipologie!$B$2:$AM$10,3)  ),  Ott2022_RICHIESTE!BC16),HLOOKUP(BC$16,Tipologie!$B$2:$AM$10,3  ) ))</f>
        <v>.</v>
      </c>
      <c r="BD18" s="235" t="str">
        <f>T( IF( Ott2022_RICHIESTE!BD16&lt;&gt;"",  IF(   AND(    (IFERROR(SEARCH("Ridotto",Ott2022_RICHIESTE!BD16),Ott2022_RICHIESTE!BD16))=1,    BD$16&lt;&gt;""   ),    _xlfn.CONCAT("Rid: ",HLOOKUP(BD$16,Tipologie!$B$2:$AM$10,3)  ),  Ott2022_RICHIESTE!BD16),HLOOKUP(BD$16,Tipologie!$B$2:$AM$10,3  ) ))</f>
        <v>.</v>
      </c>
      <c r="BE18" s="116" t="str">
        <f>T( IF( Ott2022_RICHIESTE!BE16&lt;&gt;"",  IF(   AND(    (IFERROR(SEARCH("Ridotto",Ott2022_RICHIESTE!BE16),Ott2022_RICHIESTE!BE16))=1,    BE$16&lt;&gt;""   ),    _xlfn.CONCAT("Rid: ",HLOOKUP(BE$16,Tipologie!$B$2:$AM$10,3)  ),  Ott2022_RICHIESTE!BE16),HLOOKUP(BE$16,Tipologie!$B$2:$AM$10,3  ) ))</f>
        <v>.</v>
      </c>
      <c r="BF18" s="235" t="str">
        <f>T( IF( Ott2022_RICHIESTE!BF16&lt;&gt;"",  IF(   AND(    (IFERROR(SEARCH("Ridotto",Ott2022_RICHIESTE!BF16),Ott2022_RICHIESTE!BF16))=1,    BF$16&lt;&gt;""   ),    _xlfn.CONCAT("Rid: ",HLOOKUP(BF$16,Tipologie!$B$2:$AM$10,3)  ),  Ott2022_RICHIESTE!BF16),HLOOKUP(BF$16,Tipologie!$B$2:$AM$10,3  ) ))</f>
        <v>.</v>
      </c>
      <c r="BG18" s="116" t="str">
        <f>T( IF( Ott2022_RICHIESTE!BG16&lt;&gt;"",  IF(   AND(    (IFERROR(SEARCH("Ridotto",Ott2022_RICHIESTE!BG16),Ott2022_RICHIESTE!BG16))=1,    BG$16&lt;&gt;""   ),    _xlfn.CONCAT("Rid: ",HLOOKUP(BG$16,Tipologie!$B$2:$AM$10,3)  ),  Ott2022_RICHIESTE!BG16),HLOOKUP(BG$16,Tipologie!$B$2:$AM$10,3  ) ))</f>
        <v>.</v>
      </c>
      <c r="BH18" s="235" t="str">
        <f>T( IF( Ott2022_RICHIESTE!BH16&lt;&gt;"",  IF(   AND(    (IFERROR(SEARCH("Ridotto",Ott2022_RICHIESTE!BH16),Ott2022_RICHIESTE!BH16))=1,    BH$16&lt;&gt;""   ),    _xlfn.CONCAT("Rid: ",HLOOKUP(BH$16,Tipologie!$B$2:$AM$10,3)  ),  Ott2022_RICHIESTE!BH16),HLOOKUP(BH$16,Tipologie!$B$2:$AM$10,3  ) ))</f>
        <v>.</v>
      </c>
      <c r="BI18" s="116" t="str">
        <f>T( IF( Ott2022_RICHIESTE!BI16&lt;&gt;"",  IF(   AND(    (IFERROR(SEARCH("Ridotto",Ott2022_RICHIESTE!BI16),Ott2022_RICHIESTE!BI16))=1,    BI$16&lt;&gt;""   ),    _xlfn.CONCAT("Rid: ",HLOOKUP(BI$16,Tipologie!$B$2:$AM$10,3)  ),  Ott2022_RICHIESTE!BI16),HLOOKUP(BI$16,Tipologie!$B$2:$AM$10,3  ) ))</f>
        <v>.</v>
      </c>
      <c r="BJ18" s="235" t="str">
        <f>T( IF( Ott2022_RICHIESTE!BJ16&lt;&gt;"",  IF(   AND(    (IFERROR(SEARCH("Ridotto",Ott2022_RICHIESTE!BJ16),Ott2022_RICHIESTE!BJ16))=1,    BJ$16&lt;&gt;""   ),    _xlfn.CONCAT("Rid: ",HLOOKUP(BJ$16,Tipologie!$B$2:$AM$10,3)  ),  Ott2022_RICHIESTE!BJ16),HLOOKUP(BJ$16,Tipologie!$B$2:$AM$10,3  ) ))</f>
        <v>.</v>
      </c>
      <c r="BK18" s="116" t="str">
        <f>T( IF( Ott2022_RICHIESTE!BK16&lt;&gt;"",  IF(   AND(    (IFERROR(SEARCH("Ridotto",Ott2022_RICHIESTE!BK16),Ott2022_RICHIESTE!BK16))=1,    BK$16&lt;&gt;""   ),    _xlfn.CONCAT("Rid: ",HLOOKUP(BK$16,Tipologie!$B$2:$AM$10,3)  ),  Ott2022_RICHIESTE!BK16),HLOOKUP(BK$16,Tipologie!$B$2:$AM$10,3  ) ))</f>
        <v>.</v>
      </c>
      <c r="BL18" s="235" t="str">
        <f>T( IF( Ott2022_RICHIESTE!BL16&lt;&gt;"",  IF(   AND(    (IFERROR(SEARCH("Ridotto",Ott2022_RICHIESTE!BL16),Ott2022_RICHIESTE!BL16))=1,    BL$16&lt;&gt;""   ),    _xlfn.CONCAT("Rid: ",HLOOKUP(BL$16,Tipologie!$B$2:$AM$10,3)  ),  Ott2022_RICHIESTE!BL16),HLOOKUP(BL$16,Tipologie!$B$2:$AM$10,3  ) ))</f>
        <v>.</v>
      </c>
      <c r="BM18" s="116" t="str">
        <f>T( IF( Ott2022_RICHIESTE!BM16&lt;&gt;"",  IF(   AND(    (IFERROR(SEARCH("Ridotto",Ott2022_RICHIESTE!BM16),Ott2022_RICHIESTE!BM16))=1,    BM$16&lt;&gt;""   ),    _xlfn.CONCAT("Rid: ",HLOOKUP(BM$16,Tipologie!$B$2:$AM$10,3)  ),  Ott2022_RICHIESTE!BM16),HLOOKUP(BM$16,Tipologie!$B$2:$AM$10,3  ) ))</f>
        <v>.</v>
      </c>
      <c r="BN18" s="235" t="str">
        <f>T( IF( Ott2022_RICHIESTE!BN16&lt;&gt;"",  IF(   AND(    (IFERROR(SEARCH("Ridotto",Ott2022_RICHIESTE!BN16),Ott2022_RICHIESTE!BN16))=1,    BN$16&lt;&gt;""   ),    _xlfn.CONCAT("Rid: ",HLOOKUP(BN$16,Tipologie!$B$2:$AM$10,3)  ),  Ott2022_RICHIESTE!BN16),HLOOKUP(BN$16,Tipologie!$B$2:$AM$10,3  ) ))</f>
        <v>.</v>
      </c>
      <c r="BO18" s="116" t="str">
        <f>T( IF( Ott2022_RICHIESTE!BO16&lt;&gt;"",  IF(   AND(    (IFERROR(SEARCH("Ridotto",Ott2022_RICHIESTE!BO16),Ott2022_RICHIESTE!BO16))=1,    BO$16&lt;&gt;""   ),    _xlfn.CONCAT("Rid: ",HLOOKUP(BO$16,Tipologie!$B$2:$AM$10,3)  ),  Ott2022_RICHIESTE!BO16),HLOOKUP(BO$16,Tipologie!$B$2:$AM$10,3  ) ))</f>
        <v>.</v>
      </c>
      <c r="BP18" s="235" t="str">
        <f>T( IF( Ott2022_RICHIESTE!BP16&lt;&gt;"",  IF(   AND(    (IFERROR(SEARCH("Ridotto",Ott2022_RICHIESTE!BP16),Ott2022_RICHIESTE!BP16))=1,    BP$16&lt;&gt;""   ),    _xlfn.CONCAT("Rid: ",HLOOKUP(BP$16,Tipologie!$B$2:$AM$10,3)  ),  Ott2022_RICHIESTE!BP16),HLOOKUP(BP$16,Tipologie!$B$2:$AM$10,3  ) ))</f>
        <v>.</v>
      </c>
      <c r="BQ18" s="116" t="str">
        <f>T( IF( Ott2022_RICHIESTE!BQ16&lt;&gt;"",  IF(   AND(    (IFERROR(SEARCH("Ridotto",Ott2022_RICHIESTE!BQ16),Ott2022_RICHIESTE!BQ16))=1,    BQ$16&lt;&gt;""   ),    _xlfn.CONCAT("Rid: ",HLOOKUP(BQ$16,Tipologie!$B$2:$AM$10,3)  ),  Ott2022_RICHIESTE!BQ16),HLOOKUP(BQ$16,Tipologie!$B$2:$AM$10,3  ) ))</f>
        <v>.</v>
      </c>
      <c r="BR18" s="235" t="str">
        <f>T( IF( Ott2022_RICHIESTE!BR16&lt;&gt;"",  IF(   AND(    (IFERROR(SEARCH("Ridotto",Ott2022_RICHIESTE!BR16),Ott2022_RICHIESTE!BR16))=1,    BR$16&lt;&gt;""   ),    _xlfn.CONCAT("Rid: ",HLOOKUP(BR$16,Tipologie!$B$2:$AM$10,3)  ),  Ott2022_RICHIESTE!BR16),HLOOKUP(BR$16,Tipologie!$B$2:$AM$10,3  ) ))</f>
        <v>.</v>
      </c>
      <c r="BS18" s="116" t="str">
        <f>T( IF( Ott2022_RICHIESTE!BS16&lt;&gt;"",  IF(   AND(    (IFERROR(SEARCH("Ridotto",Ott2022_RICHIESTE!BS16),Ott2022_RICHIESTE!BS16))=1,    BS$16&lt;&gt;""   ),    _xlfn.CONCAT("Rid: ",HLOOKUP(BS$16,Tipologie!$B$2:$AM$10,3)  ),  Ott2022_RICHIESTE!BS16),HLOOKUP(BS$16,Tipologie!$B$2:$AM$10,3  ) ))</f>
        <v>.</v>
      </c>
      <c r="BT18" s="235" t="str">
        <f>T( IF( Ott2022_RICHIESTE!BT16&lt;&gt;"",  IF(   AND(    (IFERROR(SEARCH("Ridotto",Ott2022_RICHIESTE!BT16),Ott2022_RICHIESTE!BT16))=1,    BT$16&lt;&gt;""   ),    _xlfn.CONCAT("Rid: ",HLOOKUP(BT$16,Tipologie!$B$2:$AM$10,3)  ),  Ott2022_RICHIESTE!BT16),HLOOKUP(BT$16,Tipologie!$B$2:$AM$10,3  ) ))</f>
        <v>.</v>
      </c>
      <c r="BU18" s="116" t="str">
        <f>T( IF( Ott2022_RICHIESTE!BU16&lt;&gt;"",  IF(   AND(    (IFERROR(SEARCH("Ridotto",Ott2022_RICHIESTE!BU16),Ott2022_RICHIESTE!BU16))=1,    BU$16&lt;&gt;""   ),    _xlfn.CONCAT("Rid: ",HLOOKUP(BU$16,Tipologie!$B$2:$AM$10,3)  ),  Ott2022_RICHIESTE!BU16),HLOOKUP(BU$16,Tipologie!$B$2:$AM$10,3  ) ))</f>
        <v>.</v>
      </c>
      <c r="BV18" s="235" t="str">
        <f>T( IF( Ott2022_RICHIESTE!BV16&lt;&gt;"",  IF(   AND(    (IFERROR(SEARCH("Ridotto",Ott2022_RICHIESTE!BV16),Ott2022_RICHIESTE!BV16))=1,    BV$16&lt;&gt;""   ),    _xlfn.CONCAT("Rid: ",HLOOKUP(BV$16,Tipologie!$B$2:$AM$10,3)  ),  Ott2022_RICHIESTE!BV16),HLOOKUP(BV$16,Tipologie!$B$2:$AM$10,3  ) ))</f>
        <v>.</v>
      </c>
      <c r="BW18" s="116" t="str">
        <f>T( IF( Ott2022_RICHIESTE!BW16&lt;&gt;"",  IF(   AND(    (IFERROR(SEARCH("Ridotto",Ott2022_RICHIESTE!BW16),Ott2022_RICHIESTE!BW16))=1,    BW$16&lt;&gt;""   ),    _xlfn.CONCAT("Rid: ",HLOOKUP(BW$16,Tipologie!$B$2:$AM$10,3)  ),  Ott2022_RICHIESTE!BW16),HLOOKUP(BW$16,Tipologie!$B$2:$AM$10,3  ) ))</f>
        <v>.</v>
      </c>
      <c r="BX18" s="223"/>
      <c r="CA18" s="22">
        <f>SUM(COUNTIFS(D18:BW18,{"Ex-accordo";"Ferie";"Ridotto Ex-Acc";"Ridotto Ferie";"Ridotto Maternità";"Malattia";"Esame";"Altro"}))</f>
        <v>0</v>
      </c>
      <c r="CB18" s="158">
        <f t="shared" ref="CB18:CB23" si="11">$CD$1-CA18</f>
        <v>30</v>
      </c>
      <c r="CC18" s="91"/>
      <c r="CF18" s="146" t="str">
        <f>T( IF( Ott2022_RICHIESTE!CQ16&lt;&gt;"",  IF(   AND(    (IFERROR(SEARCH("Ridotto",Ott2022_RICHIESTE!CQ16),Ott2022_RICHIESTE!CQ16))=1,    CF$16&lt;&gt;""   ),    _xlfn.CONCAT("Rid: ",HLOOKUP(CF$16,Tipologie!$B$2:$AM$10,3)  ),  Ott2022_RICHIESTE!CQ16),HLOOKUP(CF$16,Tipologie!$B$2:$AM$10,3  ) ))</f>
        <v>.</v>
      </c>
      <c r="CG18" s="146" t="str">
        <f>T( IF( Ott2022_RICHIESTE!CR16&lt;&gt;"",  IF(   AND(    (IFERROR(SEARCH("Ridotto",Ott2022_RICHIESTE!CR16),Ott2022_RICHIESTE!CR16))=1,    CG$16&lt;&gt;""   ),    _xlfn.CONCAT("Rid: ",HLOOKUP(CG$16,Tipologie!$B$2:$AM$10,3)  ),  Ott2022_RICHIESTE!CR16),HLOOKUP(CG$16,Tipologie!$B$2:$AM$10,3  ) ))</f>
        <v>.</v>
      </c>
      <c r="CH18" s="146" t="str">
        <f>T( IF( Ott2022_RICHIESTE!CS16&lt;&gt;"",  IF(   AND(    (IFERROR(SEARCH("Ridotto",Ott2022_RICHIESTE!CS16),Ott2022_RICHIESTE!CS16))=1,    CH$16&lt;&gt;""   ),    _xlfn.CONCAT("Rid: ",HLOOKUP(CH$16,Tipologie!$B$2:$AM$10,3)  ),  Ott2022_RICHIESTE!CS16),HLOOKUP(CH$16,Tipologie!$B$2:$AM$10,3  ) ))</f>
        <v>.</v>
      </c>
      <c r="CI18" s="146" t="str">
        <f>T( IF( Ott2022_RICHIESTE!CT16&lt;&gt;"",  IF(   AND(    (IFERROR(SEARCH("Ridotto",Ott2022_RICHIESTE!CT16),Ott2022_RICHIESTE!CT16))=1,    CI$16&lt;&gt;""   ),    _xlfn.CONCAT("Rid: ",HLOOKUP(CI$16,Tipologie!$B$2:$AM$10,3)  ),  Ott2022_RICHIESTE!CT16),HLOOKUP(CI$16,Tipologie!$B$2:$AM$10,3  ) ))</f>
        <v>.</v>
      </c>
      <c r="CJ18" s="146" t="str">
        <f>T( IF( Ott2022_RICHIESTE!CU16&lt;&gt;"",  IF(   AND(    (IFERROR(SEARCH("Ridotto",Ott2022_RICHIESTE!CU16),Ott2022_RICHIESTE!CU16))=1,    CJ$16&lt;&gt;""   ),    _xlfn.CONCAT("Rid: ",HLOOKUP(CJ$16,Tipologie!$B$2:$AM$10,3)  ),  Ott2022_RICHIESTE!CU16),HLOOKUP(CJ$16,Tipologie!$B$2:$AM$10,3  ) ))</f>
        <v>.</v>
      </c>
      <c r="CK18" s="146" t="str">
        <f>T( IF( Ott2022_RICHIESTE!CV16&lt;&gt;"",  IF(   AND(    (IFERROR(SEARCH("Ridotto",Ott2022_RICHIESTE!CV16),Ott2022_RICHIESTE!CV16))=1,    CK$16&lt;&gt;""   ),    _xlfn.CONCAT("Rid: ",HLOOKUP(CK$16,Tipologie!$B$2:$AM$10,3)  ),  Ott2022_RICHIESTE!CV16),HLOOKUP(CK$16,Tipologie!$B$2:$AM$10,3  ) ))</f>
        <v>.</v>
      </c>
      <c r="CL18" s="146" t="str">
        <f>T( IF( Ott2022_RICHIESTE!CW16&lt;&gt;"",  IF(   AND(    (IFERROR(SEARCH("Ridotto",Ott2022_RICHIESTE!CW16),Ott2022_RICHIESTE!CW16))=1,    CL$16&lt;&gt;""   ),    _xlfn.CONCAT("Rid: ",HLOOKUP(CL$16,Tipologie!$B$2:$AM$10,3)  ),  Ott2022_RICHIESTE!CW16),HLOOKUP(CL$16,Tipologie!$B$2:$AM$10,3  ) ))</f>
        <v>.</v>
      </c>
      <c r="CM18" s="146" t="str">
        <f>T( IF( Ott2022_RICHIESTE!CX16&lt;&gt;"",  IF(   AND(    (IFERROR(SEARCH("Ridotto",Ott2022_RICHIESTE!CX16),Ott2022_RICHIESTE!CX16))=1,    CM$16&lt;&gt;""   ),    _xlfn.CONCAT("Rid: ",HLOOKUP(CM$16,Tipologie!$B$2:$AM$10,3)  ),  Ott2022_RICHIESTE!CX16),HLOOKUP(CM$16,Tipologie!$B$2:$AM$10,3  ) ))</f>
        <v>.</v>
      </c>
      <c r="CO18" s="45" t="str">
        <f t="shared" si="9"/>
        <v>lun</v>
      </c>
      <c r="CP18" s="45">
        <f t="shared" si="10"/>
        <v>44844</v>
      </c>
      <c r="CQ18" s="146" t="str">
        <f>T(IF(  Ott2022_RICHIESTE!DB16&lt;&gt;"",  Ott2022_RICHIESTE!DB16,  HLOOKUP(CQ$16,Tipologie!$B$2:$AM$10,3) ))</f>
        <v>.</v>
      </c>
      <c r="CR18" s="146" t="str">
        <f>T(IF(  Ott2022_RICHIESTE!DC16&lt;&gt;"",  Ott2022_RICHIESTE!DC16,  HLOOKUP(CR$16,Tipologie!$B$2:$AM$10,3) ))</f>
        <v>.</v>
      </c>
      <c r="CS18" s="146" t="str">
        <f>T(IF(  Ott2022_RICHIESTE!DD16&lt;&gt;"",  Ott2022_RICHIESTE!DD16,  HLOOKUP(CS$16,Tipologie!$B$2:$AM$10,3) ))</f>
        <v>.</v>
      </c>
      <c r="CT18" s="146" t="str">
        <f>T(IF(  Ott2022_RICHIESTE!DE16&lt;&gt;"",  Ott2022_RICHIESTE!DE16,  HLOOKUP(CT$16,Tipologie!$B$2:$AM$10,3) ))</f>
        <v>.</v>
      </c>
      <c r="CU18" s="146" t="str">
        <f>T(IF(  Ott2022_RICHIESTE!DF16&lt;&gt;"",  Ott2022_RICHIESTE!DF16,  HLOOKUP(CU$16,Tipologie!$B$2:$AM$10,3) ))</f>
        <v>.</v>
      </c>
      <c r="CV18" s="146" t="str">
        <f>T(IF(  Ott2022_RICHIESTE!DG16&lt;&gt;"",  Ott2022_RICHIESTE!DG16,  HLOOKUP(CV$16,Tipologie!$B$2:$AM$10,3) ))</f>
        <v>.</v>
      </c>
      <c r="CW18" s="146" t="str">
        <f>T(IF(  Ott2022_RICHIESTE!DH16&lt;&gt;"",  Ott2022_RICHIESTE!DH16,  HLOOKUP(CW$16,Tipologie!$B$2:$AM$10,3) ))</f>
        <v>.</v>
      </c>
      <c r="CX18" s="146" t="str">
        <f>T(IF(  Ott2022_RICHIESTE!DI16&lt;&gt;"",  Ott2022_RICHIESTE!DI16,  HLOOKUP(CX$16,Tipologie!$B$2:$AM$10,3) ))</f>
        <v>.</v>
      </c>
      <c r="CY18" s="146" t="str">
        <f>T(IF(  Ott2022_RICHIESTE!DJ16&lt;&gt;"",  Ott2022_RICHIESTE!DJ16,  HLOOKUP(CY$16,Tipologie!$B$2:$AM$10,3) ))</f>
        <v>.</v>
      </c>
      <c r="CZ18" s="146" t="str">
        <f>T(IF(  Ott2022_RICHIESTE!DK16&lt;&gt;"",  Ott2022_RICHIESTE!DK16,  HLOOKUP(CZ$16,Tipologie!$B$2:$AM$10,3) ))</f>
        <v>.</v>
      </c>
      <c r="DA18" s="146" t="str">
        <f>T(IF(  Ott2022_RICHIESTE!DL16&lt;&gt;"",  Ott2022_RICHIESTE!DL16,  HLOOKUP(DA$16,Tipologie!$B$2:$AM$10,3) ))</f>
        <v>.</v>
      </c>
      <c r="DB18" s="146" t="str">
        <f>T(IF(  Ott2022_RICHIESTE!DM16&lt;&gt;"",  Ott2022_RICHIESTE!DM16,  HLOOKUP(DB$16,Tipologie!$B$2:$AM$10,3) ))</f>
        <v>.</v>
      </c>
      <c r="DC18" s="146" t="str">
        <f>T(IF(  Ott2022_RICHIESTE!DN16&lt;&gt;"",  Ott2022_RICHIESTE!DN16,  HLOOKUP(DC$16,Tipologie!$B$2:$AM$10,3) ))</f>
        <v>.</v>
      </c>
      <c r="DD18" s="146" t="str">
        <f>T(IF(  Ott2022_RICHIESTE!DO16&lt;&gt;"",  Ott2022_RICHIESTE!DO16,  HLOOKUP(DD$16,Tipologie!$B$2:$AM$10,3) ))</f>
        <v>.</v>
      </c>
      <c r="DE18" s="146" t="str">
        <f>T(IF(  Ott2022_RICHIESTE!DE16&lt;&gt;"",  Ott2022_RICHIESTE!DE16,  HLOOKUP(DE$16,Tipologie!$B$2:$AM$10,3) ))</f>
        <v>.</v>
      </c>
      <c r="DF18" s="146" t="str">
        <f>T(IF(  Ott2022_RICHIESTE!DG16&lt;&gt;"",  Ott2022_RICHIESTE!DG16,  HLOOKUP(DF$16,Tipologie!$B$2:$AM$10,3) ))</f>
        <v>.</v>
      </c>
      <c r="DG18" s="146" t="str">
        <f>T(IF(  Ott2022_RICHIESTE!DI16&lt;&gt;"",  Ott2022_RICHIESTE!DI16,  HLOOKUP(DG$16,Tipologie!$B$2:$AM$10,3) ))</f>
        <v>.</v>
      </c>
      <c r="DH18" s="20"/>
    </row>
    <row r="19" spans="1:112" ht="11.25" customHeight="1" x14ac:dyDescent="0.25">
      <c r="A19" s="45" t="str">
        <f>IF(Ott2022_RICHIESTE!A17&lt;&gt;"",Ott2022_RICHIESTE!A17,"")</f>
        <v>mar</v>
      </c>
      <c r="B19" s="46">
        <f>IF(Ott2022_RICHIESTE!B17&lt;&gt;"",Ott2022_RICHIESTE!B17,"")</f>
        <v>44845</v>
      </c>
      <c r="C19" s="244" t="str">
        <f>T( IF( Ott2022_RICHIESTE!C17&lt;&gt;"",  IF(   AND(    (IFERROR(SEARCH("Ridotto",Ott2022_RICHIESTE!C17),Ott2022_RICHIESTE!C17))=1,    C$16&lt;&gt;""   ),    _xlfn.CONCAT("Rid: ",HLOOKUP(C$16,Tipologie!$B$2:$AM$10,4)  ),  Ott2022_RICHIESTE!C17),HLOOKUP(C$16,Tipologie!$B$2:$AM$10,4  ) ))</f>
        <v>.</v>
      </c>
      <c r="D19" s="237" t="str">
        <f>T( IF( Ott2022_RICHIESTE!D17&lt;&gt;"",  IF(   AND(    (IFERROR(SEARCH("Ridotto",Ott2022_RICHIESTE!D17),Ott2022_RICHIESTE!D17))=1,    D$16&lt;&gt;""   ),    _xlfn.CONCAT("Rid: ",HLOOKUP(D$16,Tipologie!$B$2:$AM$10,4)  ),  Ott2022_RICHIESTE!D17),HLOOKUP(D$16,Tipologie!$B$2:$AM$10,4  ) ))</f>
        <v>.</v>
      </c>
      <c r="E19" s="244" t="str">
        <f>T( IF( Ott2022_RICHIESTE!E17&lt;&gt;"",  IF(   AND(    (IFERROR(SEARCH("Ridotto",Ott2022_RICHIESTE!E17),Ott2022_RICHIESTE!E17))=1,    E$16&lt;&gt;""   ),    _xlfn.CONCAT("Rid: ",HLOOKUP(E$16,Tipologie!$B$2:$AM$10,4)  ),  Ott2022_RICHIESTE!E17),HLOOKUP(E$16,Tipologie!$B$2:$AM$10,4  ) ))</f>
        <v>.</v>
      </c>
      <c r="F19" s="237" t="str">
        <f>T( IF( Ott2022_RICHIESTE!F17&lt;&gt;"",  IF(   AND(    (IFERROR(SEARCH("Ridotto",Ott2022_RICHIESTE!F17),Ott2022_RICHIESTE!F17))=1,    F$16&lt;&gt;""   ),    _xlfn.CONCAT("Rid: ",HLOOKUP(F$16,Tipologie!$B$2:$AM$10,4)  ),  Ott2022_RICHIESTE!F17),HLOOKUP(F$16,Tipologie!$B$2:$AM$10,4  ) ))</f>
        <v>.</v>
      </c>
      <c r="G19" s="244" t="str">
        <f>T( IF( Ott2022_RICHIESTE!G17&lt;&gt;"",  IF(   AND(    (IFERROR(SEARCH("Ridotto",Ott2022_RICHIESTE!G17),Ott2022_RICHIESTE!G17))=1,    G$16&lt;&gt;""   ),    _xlfn.CONCAT("Rid: ",HLOOKUP(G$16,Tipologie!$B$2:$AM$10,4)  ),  Ott2022_RICHIESTE!G17),HLOOKUP(G$16,Tipologie!$B$2:$AM$10,4  ) ))</f>
        <v>.</v>
      </c>
      <c r="H19" s="237" t="str">
        <f>T( IF( Ott2022_RICHIESTE!H17&lt;&gt;"",  IF(   AND(    (IFERROR(SEARCH("Ridotto",Ott2022_RICHIESTE!H17),Ott2022_RICHIESTE!H17))=1,    H$16&lt;&gt;""   ),    _xlfn.CONCAT("Rid: ",HLOOKUP(H$16,Tipologie!$B$2:$AM$10,4)  ),  Ott2022_RICHIESTE!H17),HLOOKUP(H$16,Tipologie!$B$2:$AM$10,4  ) ))</f>
        <v>.</v>
      </c>
      <c r="I19" s="244" t="str">
        <f>T( IF( Ott2022_RICHIESTE!I17&lt;&gt;"",  IF(   AND(    (IFERROR(SEARCH("Ridotto",Ott2022_RICHIESTE!I17),Ott2022_RICHIESTE!I17))=1,    I$16&lt;&gt;""   ),    _xlfn.CONCAT("Rid: ",HLOOKUP(I$16,Tipologie!$B$2:$AM$10,4)  ),  Ott2022_RICHIESTE!I17),HLOOKUP(I$16,Tipologie!$B$2:$AM$10,4  ) ))</f>
        <v>.</v>
      </c>
      <c r="J19" s="237" t="str">
        <f>T( IF( Ott2022_RICHIESTE!J17&lt;&gt;"",  IF(   AND(    (IFERROR(SEARCH("Ridotto",Ott2022_RICHIESTE!J17),Ott2022_RICHIESTE!J17))=1,    J$16&lt;&gt;""   ),    _xlfn.CONCAT("Rid: ",HLOOKUP(J$16,Tipologie!$B$2:$AM$10,4)  ),  Ott2022_RICHIESTE!J17),HLOOKUP(J$16,Tipologie!$B$2:$AM$10,4  ) ))</f>
        <v>.</v>
      </c>
      <c r="K19" s="244" t="str">
        <f>T( IF( Ott2022_RICHIESTE!K17&lt;&gt;"",  IF(   AND(    (IFERROR(SEARCH("Ridotto",Ott2022_RICHIESTE!K17),Ott2022_RICHIESTE!K17))=1,    K$16&lt;&gt;""   ),    _xlfn.CONCAT("Rid: ",HLOOKUP(K$16,Tipologie!$B$2:$AM$10,4)  ),  Ott2022_RICHIESTE!K17),HLOOKUP(K$16,Tipologie!$B$2:$AM$10,4  ) ))</f>
        <v>.</v>
      </c>
      <c r="L19" s="237" t="str">
        <f>T( IF( Ott2022_RICHIESTE!L17&lt;&gt;"",  IF(   AND(    (IFERROR(SEARCH("Ridotto",Ott2022_RICHIESTE!L17),Ott2022_RICHIESTE!L17))=1,    L$16&lt;&gt;""   ),    _xlfn.CONCAT("Rid: ",HLOOKUP(L$16,Tipologie!$B$2:$AM$10,4)  ),  Ott2022_RICHIESTE!L17),HLOOKUP(L$16,Tipologie!$B$2:$AM$10,4  ) ))</f>
        <v>.</v>
      </c>
      <c r="M19" s="244" t="str">
        <f>T( IF( Ott2022_RICHIESTE!M17&lt;&gt;"",  IF(   AND(    (IFERROR(SEARCH("Ridotto",Ott2022_RICHIESTE!M17),Ott2022_RICHIESTE!M17))=1,    M$16&lt;&gt;""   ),    _xlfn.CONCAT("Rid: ",HLOOKUP(M$16,Tipologie!$B$2:$AM$10,4)  ),  Ott2022_RICHIESTE!M17),HLOOKUP(M$16,Tipologie!$B$2:$AM$10,4  ) ))</f>
        <v>.</v>
      </c>
      <c r="N19" s="237" t="str">
        <f>T( IF( Ott2022_RICHIESTE!N17&lt;&gt;"",  IF(   AND(    (IFERROR(SEARCH("Ridotto",Ott2022_RICHIESTE!N17),Ott2022_RICHIESTE!N17))=1,    N$16&lt;&gt;""   ),    _xlfn.CONCAT("Rid: ",HLOOKUP(N$16,Tipologie!$B$2:$AM$10,4)  ),  Ott2022_RICHIESTE!N17),HLOOKUP(N$16,Tipologie!$B$2:$AM$10,4  ) ))</f>
        <v>.</v>
      </c>
      <c r="O19" s="244" t="str">
        <f>T( IF( Ott2022_RICHIESTE!O17&lt;&gt;"",  IF(   AND(    (IFERROR(SEARCH("Ridotto",Ott2022_RICHIESTE!O17),Ott2022_RICHIESTE!O17))=1,    O$16&lt;&gt;""   ),    _xlfn.CONCAT("Rid: ",HLOOKUP(O$16,Tipologie!$B$2:$AM$10,4)  ),  Ott2022_RICHIESTE!O17),HLOOKUP(O$16,Tipologie!$B$2:$AM$10,4  ) ))</f>
        <v>.</v>
      </c>
      <c r="P19" s="237" t="str">
        <f>T( IF( Ott2022_RICHIESTE!P17&lt;&gt;"",  IF(   AND(    (IFERROR(SEARCH("Ridotto",Ott2022_RICHIESTE!P17),Ott2022_RICHIESTE!P17))=1,    P$16&lt;&gt;""   ),    _xlfn.CONCAT("Rid: ",HLOOKUP(P$16,Tipologie!$B$2:$AM$10,4)  ),  Ott2022_RICHIESTE!P17),HLOOKUP(P$16,Tipologie!$B$2:$AM$10,4  ) ))</f>
        <v>.</v>
      </c>
      <c r="Q19" s="244" t="str">
        <f>T( IF( Ott2022_RICHIESTE!Q17&lt;&gt;"",  IF(   AND(    (IFERROR(SEARCH("Ridotto",Ott2022_RICHIESTE!Q17),Ott2022_RICHIESTE!Q17))=1,    Q$16&lt;&gt;""   ),    _xlfn.CONCAT("Rid: ",HLOOKUP(Q$16,Tipologie!$B$2:$AM$10,4)  ),  Ott2022_RICHIESTE!Q17),HLOOKUP(Q$16,Tipologie!$B$2:$AM$10,4  ) ))</f>
        <v>.</v>
      </c>
      <c r="R19" s="237" t="str">
        <f>T( IF( Ott2022_RICHIESTE!R17&lt;&gt;"",  IF(   AND(    (IFERROR(SEARCH("Ridotto",Ott2022_RICHIESTE!R17),Ott2022_RICHIESTE!R17))=1,    R$16&lt;&gt;""   ),    _xlfn.CONCAT("Rid: ",HLOOKUP(R$16,Tipologie!$B$2:$AM$10,4)  ),  Ott2022_RICHIESTE!R17),HLOOKUP(R$16,Tipologie!$B$2:$AM$10,4  ) ))</f>
        <v>.</v>
      </c>
      <c r="S19" s="244" t="str">
        <f>T( IF( Ott2022_RICHIESTE!S17&lt;&gt;"",  IF(   AND(    (IFERROR(SEARCH("Ridotto",Ott2022_RICHIESTE!S17),Ott2022_RICHIESTE!S17))=1,    S$16&lt;&gt;""   ),    _xlfn.CONCAT("Rid: ",HLOOKUP(S$16,Tipologie!$B$2:$AM$10,4)  ),  Ott2022_RICHIESTE!S17),HLOOKUP(S$16,Tipologie!$B$2:$AM$10,4  ) ))</f>
        <v>.</v>
      </c>
      <c r="T19" s="237" t="str">
        <f>T( IF( Ott2022_RICHIESTE!T17&lt;&gt;"",  IF(   AND(    (IFERROR(SEARCH("Ridotto",Ott2022_RICHIESTE!T17),Ott2022_RICHIESTE!T17))=1,    T$16&lt;&gt;""   ),    _xlfn.CONCAT("Rid: ",HLOOKUP(T$16,Tipologie!$B$2:$AM$10,4)  ),  Ott2022_RICHIESTE!T17),HLOOKUP(T$16,Tipologie!$B$2:$AM$10,4  ) ))</f>
        <v>.</v>
      </c>
      <c r="U19" s="146" t="str">
        <f>T( IF( Ott2022_RICHIESTE!U17&lt;&gt;"",  IF(   AND(    (IFERROR(SEARCH("Ridotto",Ott2022_RICHIESTE!U17),Ott2022_RICHIESTE!U17))=1,    U$16&lt;&gt;""   ),    _xlfn.CONCAT("Rid: ",HLOOKUP(U$16,Tipologie!$B$2:$AM$10,4)  ),  Ott2022_RICHIESTE!U17),HLOOKUP(U$16,Tipologie!$B$2:$AM$10,4  ) ))</f>
        <v>.</v>
      </c>
      <c r="V19" s="146" t="str">
        <f>T( IF( Ott2022_RICHIESTE!V17&lt;&gt;"",  IF(   AND(    (IFERROR(SEARCH("Ridotto",Ott2022_RICHIESTE!V17),Ott2022_RICHIESTE!V17))=1,    V$16&lt;&gt;""   ),    _xlfn.CONCAT("Rid: ",HLOOKUP(V$16,Tipologie!$B$2:$AM$10,4)  ),  Ott2022_RICHIESTE!V17),HLOOKUP(V$16,Tipologie!$B$2:$AM$10,4  ) ))</f>
        <v>.</v>
      </c>
      <c r="W19" s="146" t="str">
        <f>T( IF( Ott2022_RICHIESTE!W17&lt;&gt;"",  IF(   AND(    (IFERROR(SEARCH("Ridotto",Ott2022_RICHIESTE!W17),Ott2022_RICHIESTE!W17))=1,    W$16&lt;&gt;""   ),    _xlfn.CONCAT("Rid: ",HLOOKUP(W$16,Tipologie!$B$2:$AM$10,4)  ),  Ott2022_RICHIESTE!W17),HLOOKUP(W$16,Tipologie!$B$2:$AM$10,4  ) ))</f>
        <v>.</v>
      </c>
      <c r="X19" s="146" t="str">
        <f>T( IF( Ott2022_RICHIESTE!X17&lt;&gt;"",  IF(   AND(    (IFERROR(SEARCH("Ridotto",Ott2022_RICHIESTE!X17),Ott2022_RICHIESTE!X17))=1,    X$16&lt;&gt;""   ),    _xlfn.CONCAT("Rid: ",HLOOKUP(X$16,Tipologie!$B$2:$AM$10,4)  ),  Ott2022_RICHIESTE!X17),HLOOKUP(X$16,Tipologie!$B$2:$AM$10,4  ) ))</f>
        <v>.</v>
      </c>
      <c r="Y19" s="146" t="str">
        <f>T( IF( Ott2022_RICHIESTE!Y17&lt;&gt;"",  IF(   AND(    (IFERROR(SEARCH("Ridotto",Ott2022_RICHIESTE!Y17),Ott2022_RICHIESTE!Y17))=1,    Y$16&lt;&gt;""   ),    _xlfn.CONCAT("Rid: ",HLOOKUP(Y$16,Tipologie!$B$2:$AM$10,4)  ),  Ott2022_RICHIESTE!Y17),HLOOKUP(Y$16,Tipologie!$B$2:$AM$10,4  ) ))</f>
        <v>.</v>
      </c>
      <c r="Z19" s="28" t="str">
        <f>T( IF( Ott2022_RICHIESTE!Z17&lt;&gt;"",  IF(   AND(    (IFERROR(SEARCH("Ridotto",Ott2022_RICHIESTE!Z17),Ott2022_RICHIESTE!Z17))=1,    Z$16&lt;&gt;""   ),    _xlfn.CONCAT("Rid: ",HLOOKUP(Z$16,Tipologie!$B$2:$AM$10,4)  ),  Ott2022_RICHIESTE!Z17),HLOOKUP(Z$16,Tipologie!$B$2:$AM$10,4  ) ))</f>
        <v>.</v>
      </c>
      <c r="AA19" s="28" t="str">
        <f>T( IF( Ott2022_RICHIESTE!AA17&lt;&gt;"",  IF(   AND(    (IFERROR(SEARCH("Ridotto",Ott2022_RICHIESTE!AA17),Ott2022_RICHIESTE!AA17))=1,    AA$16&lt;&gt;""   ),    _xlfn.CONCAT("Rid: ",HLOOKUP(AA$16,Tipologie!$B$2:$AM$10,4)  ),  Ott2022_RICHIESTE!AA17),HLOOKUP(AA$16,Tipologie!$B$2:$AM$10,4  ) ))</f>
        <v>.</v>
      </c>
      <c r="AB19" s="28" t="str">
        <f>T( IF( Ott2022_RICHIESTE!AB17&lt;&gt;"",  IF(   AND(    (IFERROR(SEARCH("Ridotto",Ott2022_RICHIESTE!AB17),Ott2022_RICHIESTE!AB17))=1,    AB$16&lt;&gt;""   ),    _xlfn.CONCAT("Rid: ",HLOOKUP(AB$16,Tipologie!$B$2:$AM$10,4)  ),  Ott2022_RICHIESTE!AB17),HLOOKUP(AB$16,Tipologie!$B$2:$AM$10,4  ) ))</f>
        <v>.</v>
      </c>
      <c r="AC19" s="151"/>
      <c r="AD19" s="45" t="str">
        <f t="shared" si="7"/>
        <v>mar</v>
      </c>
      <c r="AE19" s="46">
        <f t="shared" si="8"/>
        <v>44845</v>
      </c>
      <c r="AF19" s="244" t="str">
        <f>T( IF( Ott2022_RICHIESTE!AF17&lt;&gt;"",  IF(   AND(    (IFERROR(SEARCH("Ridotto",Ott2022_RICHIESTE!AF17),Ott2022_RICHIESTE!AF17))=1,    AF$16&lt;&gt;""   ),    _xlfn.CONCAT("Rid: ",HLOOKUP(AF$16,Tipologie!$B$2:$AM$10,4)  ),  Ott2022_RICHIESTE!AF17),HLOOKUP(AF$16,Tipologie!$B$2:$AM$10,4  ) ))</f>
        <v>.</v>
      </c>
      <c r="AG19" s="237" t="str">
        <f>T( IF( Ott2022_RICHIESTE!AG17&lt;&gt;"",  IF(   AND(    (IFERROR(SEARCH("Ridotto",Ott2022_RICHIESTE!AG17),Ott2022_RICHIESTE!AG17))=1,    AG$16&lt;&gt;""   ),    _xlfn.CONCAT("Rid: ",HLOOKUP(AG$16,Tipologie!$B$2:$AM$10,4)  ),  Ott2022_RICHIESTE!AG17),HLOOKUP(AG$16,Tipologie!$B$2:$AM$10,4  ) ))</f>
        <v>.</v>
      </c>
      <c r="AH19" s="244" t="str">
        <f>T( IF( Ott2022_RICHIESTE!AH17&lt;&gt;"",  IF(   AND(    (IFERROR(SEARCH("Ridotto",Ott2022_RICHIESTE!AH17),Ott2022_RICHIESTE!AH17))=1,    AH$16&lt;&gt;""   ),    _xlfn.CONCAT("Rid: ",HLOOKUP(AH$16,Tipologie!$B$2:$AM$10,4)  ),  Ott2022_RICHIESTE!AH17),HLOOKUP(AH$16,Tipologie!$B$2:$AM$10,4  ) ))</f>
        <v>.</v>
      </c>
      <c r="AI19" s="237" t="str">
        <f>T( IF( Ott2022_RICHIESTE!AI17&lt;&gt;"",  IF(   AND(    (IFERROR(SEARCH("Ridotto",Ott2022_RICHIESTE!AI17),Ott2022_RICHIESTE!AI17))=1,    AI$16&lt;&gt;""   ),    _xlfn.CONCAT("Rid: ",HLOOKUP(AI$16,Tipologie!$B$2:$AM$10,4)  ),  Ott2022_RICHIESTE!AI17),HLOOKUP(AI$16,Tipologie!$B$2:$AM$10,4  ) ))</f>
        <v>.</v>
      </c>
      <c r="AJ19" s="244" t="str">
        <f>T( IF( Ott2022_RICHIESTE!AJ17&lt;&gt;"",  IF(   AND(    (IFERROR(SEARCH("Ridotto",Ott2022_RICHIESTE!AJ17),Ott2022_RICHIESTE!AJ17))=1,    AJ$16&lt;&gt;""   ),    _xlfn.CONCAT("Rid: ",HLOOKUP(AJ$16,Tipologie!$B$2:$AM$10,4)  ),  Ott2022_RICHIESTE!AJ17),HLOOKUP(AJ$16,Tipologie!$B$2:$AM$10,4  ) ))</f>
        <v>.</v>
      </c>
      <c r="AK19" s="237" t="str">
        <f>T( IF( Ott2022_RICHIESTE!AK17&lt;&gt;"",  IF(   AND(    (IFERROR(SEARCH("Ridotto",Ott2022_RICHIESTE!AK17),Ott2022_RICHIESTE!AK17))=1,    AK$16&lt;&gt;""   ),    _xlfn.CONCAT("Rid: ",HLOOKUP(AK$16,Tipologie!$B$2:$AM$10,4)  ),  Ott2022_RICHIESTE!AK17),HLOOKUP(AK$16,Tipologie!$B$2:$AM$10,4  ) ))</f>
        <v>.</v>
      </c>
      <c r="AL19" s="244" t="str">
        <f>T( IF( Ott2022_RICHIESTE!AL17&lt;&gt;"",  IF(   AND(    (IFERROR(SEARCH("Ridotto",Ott2022_RICHIESTE!AL17),Ott2022_RICHIESTE!AL17))=1,    AL$16&lt;&gt;""   ),    _xlfn.CONCAT("Rid: ",HLOOKUP(AL$16,Tipologie!$B$2:$AM$10,4)  ),  Ott2022_RICHIESTE!AL17),HLOOKUP(AL$16,Tipologie!$B$2:$AM$10,4  ) ))</f>
        <v>.</v>
      </c>
      <c r="AM19" s="237" t="str">
        <f>T( IF( Ott2022_RICHIESTE!AM17&lt;&gt;"",  IF(   AND(    (IFERROR(SEARCH("Ridotto",Ott2022_RICHIESTE!AM17),Ott2022_RICHIESTE!AM17))=1,    AM$16&lt;&gt;""   ),    _xlfn.CONCAT("Rid: ",HLOOKUP(AM$16,Tipologie!$B$2:$AM$10,4)  ),  Ott2022_RICHIESTE!AM17),HLOOKUP(AM$16,Tipologie!$B$2:$AM$10,4  ) ))</f>
        <v>.</v>
      </c>
      <c r="AN19" s="244" t="str">
        <f>T( IF( Ott2022_RICHIESTE!AN17&lt;&gt;"",  IF(   AND(    (IFERROR(SEARCH("Ridotto",Ott2022_RICHIESTE!AN17),Ott2022_RICHIESTE!AN17))=1,    AN$16&lt;&gt;""   ),    _xlfn.CONCAT("Rid: ",HLOOKUP(AN$16,Tipologie!$B$2:$AM$10,4)  ),  Ott2022_RICHIESTE!AN17),HLOOKUP(AN$16,Tipologie!$B$2:$AM$10,4  ) ))</f>
        <v>.</v>
      </c>
      <c r="AO19" s="237" t="str">
        <f>T( IF( Ott2022_RICHIESTE!AO17&lt;&gt;"",  IF(   AND(    (IFERROR(SEARCH("Ridotto",Ott2022_RICHIESTE!AO17),Ott2022_RICHIESTE!AO17))=1,    AO$16&lt;&gt;""   ),    _xlfn.CONCAT("Rid: ",HLOOKUP(AO$16,Tipologie!$B$2:$AM$10,4)  ),  Ott2022_RICHIESTE!AO17),HLOOKUP(AO$16,Tipologie!$B$2:$AM$10,4  ) ))</f>
        <v>.</v>
      </c>
      <c r="AP19" s="244" t="str">
        <f>T( IF( Ott2022_RICHIESTE!AP17&lt;&gt;"",  IF(   AND(    (IFERROR(SEARCH("Ridotto",Ott2022_RICHIESTE!AP17),Ott2022_RICHIESTE!AP17))=1,    AP$16&lt;&gt;""   ),    _xlfn.CONCAT("Rid: ",HLOOKUP(AP$16,Tipologie!$B$2:$AM$10,4)  ),  Ott2022_RICHIESTE!AP17),HLOOKUP(AP$16,Tipologie!$B$2:$AM$10,4  ) ))</f>
        <v>.</v>
      </c>
      <c r="AQ19" s="237" t="str">
        <f>T( IF( Ott2022_RICHIESTE!AQ17&lt;&gt;"",  IF(   AND(    (IFERROR(SEARCH("Ridotto",Ott2022_RICHIESTE!AQ17),Ott2022_RICHIESTE!AQ17))=1,    AQ$16&lt;&gt;""   ),    _xlfn.CONCAT("Rid: ",HLOOKUP(AQ$16,Tipologie!$B$2:$AM$10,4)  ),  Ott2022_RICHIESTE!AQ17),HLOOKUP(AQ$16,Tipologie!$B$2:$AM$10,4  ) ))</f>
        <v>.</v>
      </c>
      <c r="AR19" s="244" t="str">
        <f>T( IF( Ott2022_RICHIESTE!AR17&lt;&gt;"",  IF(   AND(    (IFERROR(SEARCH("Ridotto",Ott2022_RICHIESTE!AR17),Ott2022_RICHIESTE!AR17))=1,    AR$16&lt;&gt;""   ),    _xlfn.CONCAT("Rid: ",HLOOKUP(AR$16,Tipologie!$B$2:$AM$10,4)  ),  Ott2022_RICHIESTE!AR17),HLOOKUP(AR$16,Tipologie!$B$2:$AM$10,4  ) ))</f>
        <v>.</v>
      </c>
      <c r="AS19" s="237" t="str">
        <f>T( IF( Ott2022_RICHIESTE!AS17&lt;&gt;"",  IF(   AND(    (IFERROR(SEARCH("Ridotto",Ott2022_RICHIESTE!AS17),Ott2022_RICHIESTE!AS17))=1,    AS$16&lt;&gt;""   ),    _xlfn.CONCAT("Rid: ",HLOOKUP(AS$16,Tipologie!$B$2:$AM$10,4)  ),  Ott2022_RICHIESTE!AS17),HLOOKUP(AS$16,Tipologie!$B$2:$AM$10,4  ) ))</f>
        <v>.</v>
      </c>
      <c r="AT19" s="244" t="str">
        <f>T( IF( Ott2022_RICHIESTE!AT17&lt;&gt;"",  IF(   AND(    (IFERROR(SEARCH("Ridotto",Ott2022_RICHIESTE!AT17),Ott2022_RICHIESTE!AT17))=1,    AT$16&lt;&gt;""   ),    _xlfn.CONCAT("Rid: ",HLOOKUP(AT$16,Tipologie!$B$2:$AM$10,4)  ),  Ott2022_RICHIESTE!AT17),HLOOKUP(AT$16,Tipologie!$B$2:$AM$10,4  ) ))</f>
        <v>.</v>
      </c>
      <c r="AU19" s="237" t="str">
        <f>T( IF( Ott2022_RICHIESTE!AU17&lt;&gt;"",  IF(   AND(    (IFERROR(SEARCH("Ridotto",Ott2022_RICHIESTE!AU17),Ott2022_RICHIESTE!AU17))=1,    AU$16&lt;&gt;""   ),    _xlfn.CONCAT("Rid: ",HLOOKUP(AU$16,Tipologie!$B$2:$AM$10,4)  ),  Ott2022_RICHIESTE!AU17),HLOOKUP(AU$16,Tipologie!$B$2:$AM$10,4  ) ))</f>
        <v>.</v>
      </c>
      <c r="AV19" s="244" t="str">
        <f>T( IF( Ott2022_RICHIESTE!AV17&lt;&gt;"",  IF(   AND(    (IFERROR(SEARCH("Ridotto",Ott2022_RICHIESTE!AV17),Ott2022_RICHIESTE!AV17))=1,    AV$16&lt;&gt;""   ),    _xlfn.CONCAT("Rid: ",HLOOKUP(AV$16,Tipologie!$B$2:$AM$10,4)  ),  Ott2022_RICHIESTE!AV17),HLOOKUP(AV$16,Tipologie!$B$2:$AM$10,4  ) ))</f>
        <v>.</v>
      </c>
      <c r="AW19" s="237" t="str">
        <f>T( IF( Ott2022_RICHIESTE!AW17&lt;&gt;"",  IF(   AND(    (IFERROR(SEARCH("Ridotto",Ott2022_RICHIESTE!AW17),Ott2022_RICHIESTE!AW17))=1,    AW$16&lt;&gt;""   ),    _xlfn.CONCAT("Rid: ",HLOOKUP(AW$16,Tipologie!$B$2:$AM$10,4)  ),  Ott2022_RICHIESTE!AW17),HLOOKUP(AW$16,Tipologie!$B$2:$AM$10,4  ) ))</f>
        <v>.</v>
      </c>
      <c r="AX19" s="244" t="str">
        <f>T( IF( Ott2022_RICHIESTE!AX17&lt;&gt;"",  IF(   AND(    (IFERROR(SEARCH("Ridotto",Ott2022_RICHIESTE!AX17),Ott2022_RICHIESTE!AX17))=1,    AX$16&lt;&gt;""   ),    _xlfn.CONCAT("Rid: ",HLOOKUP(AX$16,Tipologie!$B$2:$AM$10,4)  ),  Ott2022_RICHIESTE!AX17),HLOOKUP(AX$16,Tipologie!$B$2:$AM$10,4  ) ))</f>
        <v>.</v>
      </c>
      <c r="AY19" s="237" t="str">
        <f>T( IF( Ott2022_RICHIESTE!AY17&lt;&gt;"",  IF(   AND(    (IFERROR(SEARCH("Ridotto",Ott2022_RICHIESTE!AY17),Ott2022_RICHIESTE!AY17))=1,    AY$16&lt;&gt;""   ),    _xlfn.CONCAT("Rid: ",HLOOKUP(AY$16,Tipologie!$B$2:$AM$10,4)  ),  Ott2022_RICHIESTE!AY17),HLOOKUP(AY$16,Tipologie!$B$2:$AM$10,4  ) ))</f>
        <v>.</v>
      </c>
      <c r="AZ19" s="244" t="str">
        <f>T( IF( Ott2022_RICHIESTE!AZ17&lt;&gt;"",  IF(   AND(    (IFERROR(SEARCH("Ridotto",Ott2022_RICHIESTE!AZ17),Ott2022_RICHIESTE!AZ17))=1,    AZ$16&lt;&gt;""   ),    _xlfn.CONCAT("Rid: ",HLOOKUP(AZ$16,Tipologie!$B$2:$AM$10,4)  ),  Ott2022_RICHIESTE!AZ17),HLOOKUP(AZ$16,Tipologie!$B$2:$AM$10,4  ) ))</f>
        <v>.</v>
      </c>
      <c r="BA19" s="237" t="str">
        <f>T( IF( Ott2022_RICHIESTE!BA17&lt;&gt;"",  IF(   AND(    (IFERROR(SEARCH("Ridotto",Ott2022_RICHIESTE!BA17),Ott2022_RICHIESTE!BA17))=1,    BA$16&lt;&gt;""   ),    _xlfn.CONCAT("Rid: ",HLOOKUP(BA$16,Tipologie!$B$2:$AM$10,4)  ),  Ott2022_RICHIESTE!BA17),HLOOKUP(BA$16,Tipologie!$B$2:$AM$10,4  ) ))</f>
        <v>.</v>
      </c>
      <c r="BB19" s="244" t="str">
        <f>T( IF( Ott2022_RICHIESTE!BB17&lt;&gt;"",  IF(   AND(    (IFERROR(SEARCH("Ridotto",Ott2022_RICHIESTE!BB17),Ott2022_RICHIESTE!BB17))=1,    BB$16&lt;&gt;""   ),    _xlfn.CONCAT("Rid: ",HLOOKUP(BB$16,Tipologie!$B$2:$AM$10,4)  ),  Ott2022_RICHIESTE!BB17),HLOOKUP(BB$16,Tipologie!$B$2:$AM$10,4  ) ))</f>
        <v>.</v>
      </c>
      <c r="BC19" s="237" t="str">
        <f>T( IF( Ott2022_RICHIESTE!BC17&lt;&gt;"",  IF(   AND(    (IFERROR(SEARCH("Ridotto",Ott2022_RICHIESTE!BC17),Ott2022_RICHIESTE!BC17))=1,    BC$16&lt;&gt;""   ),    _xlfn.CONCAT("Rid: ",HLOOKUP(BC$16,Tipologie!$B$2:$AM$10,4)  ),  Ott2022_RICHIESTE!BC17),HLOOKUP(BC$16,Tipologie!$B$2:$AM$10,4  ) ))</f>
        <v>.</v>
      </c>
      <c r="BD19" s="244" t="str">
        <f>T( IF( Ott2022_RICHIESTE!BD17&lt;&gt;"",  IF(   AND(    (IFERROR(SEARCH("Ridotto",Ott2022_RICHIESTE!BD17),Ott2022_RICHIESTE!BD17))=1,    BD$16&lt;&gt;""   ),    _xlfn.CONCAT("Rid: ",HLOOKUP(BD$16,Tipologie!$B$2:$AM$10,4)  ),  Ott2022_RICHIESTE!BD17),HLOOKUP(BD$16,Tipologie!$B$2:$AM$10,4  ) ))</f>
        <v>.</v>
      </c>
      <c r="BE19" s="237" t="str">
        <f>T( IF( Ott2022_RICHIESTE!BE17&lt;&gt;"",  IF(   AND(    (IFERROR(SEARCH("Ridotto",Ott2022_RICHIESTE!BE17),Ott2022_RICHIESTE!BE17))=1,    BE$16&lt;&gt;""   ),    _xlfn.CONCAT("Rid: ",HLOOKUP(BE$16,Tipologie!$B$2:$AM$10,4)  ),  Ott2022_RICHIESTE!BE17),HLOOKUP(BE$16,Tipologie!$B$2:$AM$10,4  ) ))</f>
        <v>.</v>
      </c>
      <c r="BF19" s="244" t="str">
        <f>T( IF( Ott2022_RICHIESTE!BF17&lt;&gt;"",  IF(   AND(    (IFERROR(SEARCH("Ridotto",Ott2022_RICHIESTE!BF17),Ott2022_RICHIESTE!BF17))=1,    BF$16&lt;&gt;""   ),    _xlfn.CONCAT("Rid: ",HLOOKUP(BF$16,Tipologie!$B$2:$AM$10,4)  ),  Ott2022_RICHIESTE!BF17),HLOOKUP(BF$16,Tipologie!$B$2:$AM$10,4  ) ))</f>
        <v>.</v>
      </c>
      <c r="BG19" s="237" t="str">
        <f>T( IF( Ott2022_RICHIESTE!BG17&lt;&gt;"",  IF(   AND(    (IFERROR(SEARCH("Ridotto",Ott2022_RICHIESTE!BG17),Ott2022_RICHIESTE!BG17))=1,    BG$16&lt;&gt;""   ),    _xlfn.CONCAT("Rid: ",HLOOKUP(BG$16,Tipologie!$B$2:$AM$10,4)  ),  Ott2022_RICHIESTE!BG17),HLOOKUP(BG$16,Tipologie!$B$2:$AM$10,4  ) ))</f>
        <v>.</v>
      </c>
      <c r="BH19" s="244" t="str">
        <f>T( IF( Ott2022_RICHIESTE!BH17&lt;&gt;"",  IF(   AND(    (IFERROR(SEARCH("Ridotto",Ott2022_RICHIESTE!BH17),Ott2022_RICHIESTE!BH17))=1,    BH$16&lt;&gt;""   ),    _xlfn.CONCAT("Rid: ",HLOOKUP(BH$16,Tipologie!$B$2:$AM$10,4)  ),  Ott2022_RICHIESTE!BH17),HLOOKUP(BH$16,Tipologie!$B$2:$AM$10,4  ) ))</f>
        <v>.</v>
      </c>
      <c r="BI19" s="237" t="str">
        <f>T( IF( Ott2022_RICHIESTE!BI17&lt;&gt;"",  IF(   AND(    (IFERROR(SEARCH("Ridotto",Ott2022_RICHIESTE!BI17),Ott2022_RICHIESTE!BI17))=1,    BI$16&lt;&gt;""   ),    _xlfn.CONCAT("Rid: ",HLOOKUP(BI$16,Tipologie!$B$2:$AM$10,4)  ),  Ott2022_RICHIESTE!BI17),HLOOKUP(BI$16,Tipologie!$B$2:$AM$10,4  ) ))</f>
        <v>.</v>
      </c>
      <c r="BJ19" s="244" t="str">
        <f>T( IF( Ott2022_RICHIESTE!BJ17&lt;&gt;"",  IF(   AND(    (IFERROR(SEARCH("Ridotto",Ott2022_RICHIESTE!BJ17),Ott2022_RICHIESTE!BJ17))=1,    BJ$16&lt;&gt;""   ),    _xlfn.CONCAT("Rid: ",HLOOKUP(BJ$16,Tipologie!$B$2:$AM$10,4)  ),  Ott2022_RICHIESTE!BJ17),HLOOKUP(BJ$16,Tipologie!$B$2:$AM$10,4  ) ))</f>
        <v>.</v>
      </c>
      <c r="BK19" s="237" t="str">
        <f>T( IF( Ott2022_RICHIESTE!BK17&lt;&gt;"",  IF(   AND(    (IFERROR(SEARCH("Ridotto",Ott2022_RICHIESTE!BK17),Ott2022_RICHIESTE!BK17))=1,    BK$16&lt;&gt;""   ),    _xlfn.CONCAT("Rid: ",HLOOKUP(BK$16,Tipologie!$B$2:$AM$10,4)  ),  Ott2022_RICHIESTE!BK17),HLOOKUP(BK$16,Tipologie!$B$2:$AM$10,4  ) ))</f>
        <v>.</v>
      </c>
      <c r="BL19" s="244" t="str">
        <f>T( IF( Ott2022_RICHIESTE!BL17&lt;&gt;"",  IF(   AND(    (IFERROR(SEARCH("Ridotto",Ott2022_RICHIESTE!BL17),Ott2022_RICHIESTE!BL17))=1,    BL$16&lt;&gt;""   ),    _xlfn.CONCAT("Rid: ",HLOOKUP(BL$16,Tipologie!$B$2:$AM$10,4)  ),  Ott2022_RICHIESTE!BL17),HLOOKUP(BL$16,Tipologie!$B$2:$AM$10,4  ) ))</f>
        <v>.</v>
      </c>
      <c r="BM19" s="237" t="str">
        <f>T( IF( Ott2022_RICHIESTE!BM17&lt;&gt;"",  IF(   AND(    (IFERROR(SEARCH("Ridotto",Ott2022_RICHIESTE!BM17),Ott2022_RICHIESTE!BM17))=1,    BM$16&lt;&gt;""   ),    _xlfn.CONCAT("Rid: ",HLOOKUP(BM$16,Tipologie!$B$2:$AM$10,4)  ),  Ott2022_RICHIESTE!BM17),HLOOKUP(BM$16,Tipologie!$B$2:$AM$10,4  ) ))</f>
        <v>.</v>
      </c>
      <c r="BN19" s="244" t="str">
        <f>T( IF( Ott2022_RICHIESTE!BN17&lt;&gt;"",  IF(   AND(    (IFERROR(SEARCH("Ridotto",Ott2022_RICHIESTE!BN17),Ott2022_RICHIESTE!BN17))=1,    BN$16&lt;&gt;""   ),    _xlfn.CONCAT("Rid: ",HLOOKUP(BN$16,Tipologie!$B$2:$AM$10,4)  ),  Ott2022_RICHIESTE!BN17),HLOOKUP(BN$16,Tipologie!$B$2:$AM$10,4  ) ))</f>
        <v>.</v>
      </c>
      <c r="BO19" s="237" t="str">
        <f>T( IF( Ott2022_RICHIESTE!BO17&lt;&gt;"",  IF(   AND(    (IFERROR(SEARCH("Ridotto",Ott2022_RICHIESTE!BO17),Ott2022_RICHIESTE!BO17))=1,    BO$16&lt;&gt;""   ),    _xlfn.CONCAT("Rid: ",HLOOKUP(BO$16,Tipologie!$B$2:$AM$10,4)  ),  Ott2022_RICHIESTE!BO17),HLOOKUP(BO$16,Tipologie!$B$2:$AM$10,4  ) ))</f>
        <v>.</v>
      </c>
      <c r="BP19" s="244" t="str">
        <f>T( IF( Ott2022_RICHIESTE!BP17&lt;&gt;"",  IF(   AND(    (IFERROR(SEARCH("Ridotto",Ott2022_RICHIESTE!BP17),Ott2022_RICHIESTE!BP17))=1,    BP$16&lt;&gt;""   ),    _xlfn.CONCAT("Rid: ",HLOOKUP(BP$16,Tipologie!$B$2:$AM$10,4)  ),  Ott2022_RICHIESTE!BP17),HLOOKUP(BP$16,Tipologie!$B$2:$AM$10,4  ) ))</f>
        <v>.</v>
      </c>
      <c r="BQ19" s="237" t="str">
        <f>T( IF( Ott2022_RICHIESTE!BQ17&lt;&gt;"",  IF(   AND(    (IFERROR(SEARCH("Ridotto",Ott2022_RICHIESTE!BQ17),Ott2022_RICHIESTE!BQ17))=1,    BQ$16&lt;&gt;""   ),    _xlfn.CONCAT("Rid: ",HLOOKUP(BQ$16,Tipologie!$B$2:$AM$10,4)  ),  Ott2022_RICHIESTE!BQ17),HLOOKUP(BQ$16,Tipologie!$B$2:$AM$10,4  ) ))</f>
        <v>.</v>
      </c>
      <c r="BR19" s="244" t="str">
        <f>T( IF( Ott2022_RICHIESTE!BR17&lt;&gt;"",  IF(   AND(    (IFERROR(SEARCH("Ridotto",Ott2022_RICHIESTE!BR17),Ott2022_RICHIESTE!BR17))=1,    BR$16&lt;&gt;""   ),    _xlfn.CONCAT("Rid: ",HLOOKUP(BR$16,Tipologie!$B$2:$AM$10,4)  ),  Ott2022_RICHIESTE!BR17),HLOOKUP(BR$16,Tipologie!$B$2:$AM$10,4  ) ))</f>
        <v>.</v>
      </c>
      <c r="BS19" s="237" t="str">
        <f>T( IF( Ott2022_RICHIESTE!BS17&lt;&gt;"",  IF(   AND(    (IFERROR(SEARCH("Ridotto",Ott2022_RICHIESTE!BS17),Ott2022_RICHIESTE!BS17))=1,    BS$16&lt;&gt;""   ),    _xlfn.CONCAT("Rid: ",HLOOKUP(BS$16,Tipologie!$B$2:$AM$10,4)  ),  Ott2022_RICHIESTE!BS17),HLOOKUP(BS$16,Tipologie!$B$2:$AM$10,4  ) ))</f>
        <v>.</v>
      </c>
      <c r="BT19" s="244" t="str">
        <f>T( IF( Ott2022_RICHIESTE!BT17&lt;&gt;"",  IF(   AND(    (IFERROR(SEARCH("Ridotto",Ott2022_RICHIESTE!BT17),Ott2022_RICHIESTE!BT17))=1,    BT$16&lt;&gt;""   ),    _xlfn.CONCAT("Rid: ",HLOOKUP(BT$16,Tipologie!$B$2:$AM$10,4)  ),  Ott2022_RICHIESTE!BT17),HLOOKUP(BT$16,Tipologie!$B$2:$AM$10,4  ) ))</f>
        <v>.</v>
      </c>
      <c r="BU19" s="237" t="str">
        <f>T( IF( Ott2022_RICHIESTE!BU17&lt;&gt;"",  IF(   AND(    (IFERROR(SEARCH("Ridotto",Ott2022_RICHIESTE!BU17),Ott2022_RICHIESTE!BU17))=1,    BU$16&lt;&gt;""   ),    _xlfn.CONCAT("Rid: ",HLOOKUP(BU$16,Tipologie!$B$2:$AM$10,4)  ),  Ott2022_RICHIESTE!BU17),HLOOKUP(BU$16,Tipologie!$B$2:$AM$10,4  ) ))</f>
        <v>.</v>
      </c>
      <c r="BV19" s="244" t="str">
        <f>T( IF( Ott2022_RICHIESTE!BV17&lt;&gt;"",  IF(   AND(    (IFERROR(SEARCH("Ridotto",Ott2022_RICHIESTE!BV17),Ott2022_RICHIESTE!BV17))=1,    BV$16&lt;&gt;""   ),    _xlfn.CONCAT("Rid: ",HLOOKUP(BV$16,Tipologie!$B$2:$AM$10,4)  ),  Ott2022_RICHIESTE!BV17),HLOOKUP(BV$16,Tipologie!$B$2:$AM$10,4  ) ))</f>
        <v>.</v>
      </c>
      <c r="BW19" s="237" t="str">
        <f>T( IF( Ott2022_RICHIESTE!BW17&lt;&gt;"",  IF(   AND(    (IFERROR(SEARCH("Ridotto",Ott2022_RICHIESTE!BW17),Ott2022_RICHIESTE!BW17))=1,    BW$16&lt;&gt;""   ),    _xlfn.CONCAT("Rid: ",HLOOKUP(BW$16,Tipologie!$B$2:$AM$10,4)  ),  Ott2022_RICHIESTE!BW17),HLOOKUP(BW$16,Tipologie!$B$2:$AM$10,4  ) ))</f>
        <v>.</v>
      </c>
      <c r="BX19" s="223"/>
      <c r="CA19" s="158">
        <f>SUM(COUNTIFS(D19:BW19,{"Ex-accordo";"Ferie";"Ridotto Ex-Acc";"Ridotto Ferie";"Ridotto Maternità";"Malattia";"Esame";"Altro"}))</f>
        <v>0</v>
      </c>
      <c r="CB19" s="158">
        <f t="shared" si="11"/>
        <v>30</v>
      </c>
      <c r="CC19" s="91"/>
      <c r="CF19" s="146" t="str">
        <f>T( IF( Ott2022_RICHIESTE!CQ17&lt;&gt;"",  IF(   AND(    (IFERROR(SEARCH("Ridotto",Ott2022_RICHIESTE!CQ17),Ott2022_RICHIESTE!CQ17))=1,    CF$16&lt;&gt;""   ),    _xlfn.CONCAT("Rid: ",HLOOKUP(CF$16,Tipologie!$B$2:$AM$10,4)  ),  Ott2022_RICHIESTE!CQ17),HLOOKUP(CF$16,Tipologie!$B$2:$AM$10,4  ) ))</f>
        <v>.</v>
      </c>
      <c r="CG19" s="146" t="str">
        <f>T( IF( Ott2022_RICHIESTE!CR17&lt;&gt;"",  IF(   AND(    (IFERROR(SEARCH("Ridotto",Ott2022_RICHIESTE!CR17),Ott2022_RICHIESTE!CR17))=1,    CG$16&lt;&gt;""   ),    _xlfn.CONCAT("Rid: ",HLOOKUP(CG$16,Tipologie!$B$2:$AM$10,4)  ),  Ott2022_RICHIESTE!CR17),HLOOKUP(CG$16,Tipologie!$B$2:$AM$10,4  ) ))</f>
        <v>.</v>
      </c>
      <c r="CH19" s="146" t="str">
        <f>T( IF( Ott2022_RICHIESTE!CS17&lt;&gt;"",  IF(   AND(    (IFERROR(SEARCH("Ridotto",Ott2022_RICHIESTE!CS17),Ott2022_RICHIESTE!CS17))=1,    CH$16&lt;&gt;""   ),    _xlfn.CONCAT("Rid: ",HLOOKUP(CH$16,Tipologie!$B$2:$AM$10,4)  ),  Ott2022_RICHIESTE!CS17),HLOOKUP(CH$16,Tipologie!$B$2:$AM$10,4  ) ))</f>
        <v>.</v>
      </c>
      <c r="CI19" s="146" t="str">
        <f>T( IF( Ott2022_RICHIESTE!CT17&lt;&gt;"",  IF(   AND(    (IFERROR(SEARCH("Ridotto",Ott2022_RICHIESTE!CT17),Ott2022_RICHIESTE!CT17))=1,    CI$16&lt;&gt;""   ),    _xlfn.CONCAT("Rid: ",HLOOKUP(CI$16,Tipologie!$B$2:$AM$10,4)  ),  Ott2022_RICHIESTE!CT17),HLOOKUP(CI$16,Tipologie!$B$2:$AM$10,4  ) ))</f>
        <v>.</v>
      </c>
      <c r="CJ19" s="146" t="str">
        <f>T( IF( Ott2022_RICHIESTE!CU17&lt;&gt;"",  IF(   AND(    (IFERROR(SEARCH("Ridotto",Ott2022_RICHIESTE!CU17),Ott2022_RICHIESTE!CU17))=1,    CJ$16&lt;&gt;""   ),    _xlfn.CONCAT("Rid: ",HLOOKUP(CJ$16,Tipologie!$B$2:$AM$10,4)  ),  Ott2022_RICHIESTE!CU17),HLOOKUP(CJ$16,Tipologie!$B$2:$AM$10,4  ) ))</f>
        <v>.</v>
      </c>
      <c r="CK19" s="146" t="str">
        <f>T( IF( Ott2022_RICHIESTE!CV17&lt;&gt;"",  IF(   AND(    (IFERROR(SEARCH("Ridotto",Ott2022_RICHIESTE!CV17),Ott2022_RICHIESTE!CV17))=1,    CK$16&lt;&gt;""   ),    _xlfn.CONCAT("Rid: ",HLOOKUP(CK$16,Tipologie!$B$2:$AM$10,4)  ),  Ott2022_RICHIESTE!CV17),HLOOKUP(CK$16,Tipologie!$B$2:$AM$10,4  ) ))</f>
        <v>.</v>
      </c>
      <c r="CL19" s="146" t="str">
        <f>T( IF( Ott2022_RICHIESTE!CW17&lt;&gt;"",  IF(   AND(    (IFERROR(SEARCH("Ridotto",Ott2022_RICHIESTE!CW17),Ott2022_RICHIESTE!CW17))=1,    CL$16&lt;&gt;""   ),    _xlfn.CONCAT("Rid: ",HLOOKUP(CL$16,Tipologie!$B$2:$AM$10,4)  ),  Ott2022_RICHIESTE!CW17),HLOOKUP(CL$16,Tipologie!$B$2:$AM$10,4  ) ))</f>
        <v>.</v>
      </c>
      <c r="CM19" s="146" t="str">
        <f>T( IF( Ott2022_RICHIESTE!CX17&lt;&gt;"",  IF(   AND(    (IFERROR(SEARCH("Ridotto",Ott2022_RICHIESTE!CX17),Ott2022_RICHIESTE!CX17))=1,    CM$16&lt;&gt;""   ),    _xlfn.CONCAT("Rid: ",HLOOKUP(CM$16,Tipologie!$B$2:$AM$10,4)  ),  Ott2022_RICHIESTE!CX17),HLOOKUP(CM$16,Tipologie!$B$2:$AM$10,4  ) ))</f>
        <v>.</v>
      </c>
      <c r="CO19" s="45" t="str">
        <f t="shared" si="9"/>
        <v>mar</v>
      </c>
      <c r="CP19" s="45">
        <f t="shared" si="10"/>
        <v>44845</v>
      </c>
      <c r="CQ19" s="146" t="str">
        <f>T(IF(  Ott2022_RICHIESTE!DB17&lt;&gt;"",  Ott2022_RICHIESTE!DB17,  HLOOKUP(CQ$16,Tipologie!$B$2:$AM$10,4) ))</f>
        <v>.</v>
      </c>
      <c r="CR19" s="146" t="str">
        <f>T(IF(  Ott2022_RICHIESTE!DC17&lt;&gt;"",  Ott2022_RICHIESTE!DC17,  HLOOKUP(CR$16,Tipologie!$B$2:$AM$10,4) ))</f>
        <v>.</v>
      </c>
      <c r="CS19" s="146" t="str">
        <f>T(IF(  Ott2022_RICHIESTE!DD17&lt;&gt;"",  Ott2022_RICHIESTE!DD17,  HLOOKUP(CS$16,Tipologie!$B$2:$AM$10,4) ))</f>
        <v>.</v>
      </c>
      <c r="CT19" s="146" t="str">
        <f>T(IF(  Ott2022_RICHIESTE!DE17&lt;&gt;"",  Ott2022_RICHIESTE!DE17,  HLOOKUP(CT$16,Tipologie!$B$2:$AM$10,4) ))</f>
        <v>.</v>
      </c>
      <c r="CU19" s="146" t="str">
        <f>T(IF(  Ott2022_RICHIESTE!DF17&lt;&gt;"",  Ott2022_RICHIESTE!DF17,  HLOOKUP(CU$16,Tipologie!$B$2:$AM$10,4) ))</f>
        <v>.</v>
      </c>
      <c r="CV19" s="146" t="str">
        <f>T(IF(  Ott2022_RICHIESTE!DG17&lt;&gt;"",  Ott2022_RICHIESTE!DG17,  HLOOKUP(CV$16,Tipologie!$B$2:$AM$10,4) ))</f>
        <v>.</v>
      </c>
      <c r="CW19" s="146" t="str">
        <f>T(IF(  Ott2022_RICHIESTE!DH17&lt;&gt;"",  Ott2022_RICHIESTE!DH17,  HLOOKUP(CW$16,Tipologie!$B$2:$AM$10,4) ))</f>
        <v>.</v>
      </c>
      <c r="CX19" s="146" t="str">
        <f>T(IF(  Ott2022_RICHIESTE!DI17&lt;&gt;"",  Ott2022_RICHIESTE!DI17,  HLOOKUP(CX$16,Tipologie!$B$2:$AM$10,4) ))</f>
        <v>.</v>
      </c>
      <c r="CY19" s="146" t="str">
        <f>T(IF(  Ott2022_RICHIESTE!DJ17&lt;&gt;"",  Ott2022_RICHIESTE!DJ17,  HLOOKUP(CY$16,Tipologie!$B$2:$AM$10,4) ))</f>
        <v>.</v>
      </c>
      <c r="CZ19" s="146" t="str">
        <f>T(IF(  Ott2022_RICHIESTE!DK17&lt;&gt;"",  Ott2022_RICHIESTE!DK17,  HLOOKUP(CZ$16,Tipologie!$B$2:$AM$10,4) ))</f>
        <v>.</v>
      </c>
      <c r="DA19" s="146" t="str">
        <f>T(IF(  Ott2022_RICHIESTE!DL17&lt;&gt;"",  Ott2022_RICHIESTE!DL17,  HLOOKUP(DA$16,Tipologie!$B$2:$AM$10,4) ))</f>
        <v>.</v>
      </c>
      <c r="DB19" s="146" t="str">
        <f>T(IF(  Ott2022_RICHIESTE!DM17&lt;&gt;"",  Ott2022_RICHIESTE!DM17,  HLOOKUP(DB$16,Tipologie!$B$2:$AM$10,4) ))</f>
        <v>.</v>
      </c>
      <c r="DC19" s="146" t="str">
        <f>T(IF(  Ott2022_RICHIESTE!DN17&lt;&gt;"",  Ott2022_RICHIESTE!DN17,  HLOOKUP(DC$16,Tipologie!$B$2:$AM$10,4) ))</f>
        <v>.</v>
      </c>
      <c r="DD19" s="146" t="str">
        <f>T(IF(  Ott2022_RICHIESTE!DO17&lt;&gt;"",  Ott2022_RICHIESTE!DO17,  HLOOKUP(DD$16,Tipologie!$B$2:$AM$10,4) ))</f>
        <v>.</v>
      </c>
      <c r="DE19" s="146" t="str">
        <f>T(IF(  Ott2022_RICHIESTE!DE17&lt;&gt;"",  Ott2022_RICHIESTE!DE17,  HLOOKUP(DE$16,Tipologie!$B$2:$AM$10,4) ))</f>
        <v>.</v>
      </c>
      <c r="DF19" s="146" t="str">
        <f>T(IF(  Ott2022_RICHIESTE!DG17&lt;&gt;"",  Ott2022_RICHIESTE!DG17,  HLOOKUP(DF$16,Tipologie!$B$2:$AM$10,4) ))</f>
        <v>.</v>
      </c>
      <c r="DG19" s="146" t="str">
        <f>T(IF(  Ott2022_RICHIESTE!DI17&lt;&gt;"",  Ott2022_RICHIESTE!DI17,  HLOOKUP(DG$16,Tipologie!$B$2:$AM$10,4) ))</f>
        <v>.</v>
      </c>
    </row>
    <row r="20" spans="1:112" ht="11.25" customHeight="1" x14ac:dyDescent="0.25">
      <c r="A20" s="45" t="str">
        <f>IF(Ott2022_RICHIESTE!A18&lt;&gt;"",Ott2022_RICHIESTE!A18,"")</f>
        <v>mer</v>
      </c>
      <c r="B20" s="46">
        <f>IF(Ott2022_RICHIESTE!B18&lt;&gt;"",Ott2022_RICHIESTE!B18,"")</f>
        <v>44846</v>
      </c>
      <c r="C20" s="244" t="str">
        <f>T( IF( Ott2022_RICHIESTE!C18&lt;&gt;"",  IF(   AND(    (IFERROR(SEARCH("Ridotto",Ott2022_RICHIESTE!C18),Ott2022_RICHIESTE!C18))=1,    C$16&lt;&gt;""   ),    _xlfn.CONCAT("Rid: ",HLOOKUP(C$16,Tipologie!$B$2:$AM$10,5)  ),  Ott2022_RICHIESTE!C18),HLOOKUP(C$16,Tipologie!$B$2:$AM$10,5  ) ))</f>
        <v>.</v>
      </c>
      <c r="D20" s="237" t="str">
        <f>T( IF( Ott2022_RICHIESTE!D18&lt;&gt;"",  IF(   AND(    (IFERROR(SEARCH("Ridotto",Ott2022_RICHIESTE!D18),Ott2022_RICHIESTE!D18))=1,    D$16&lt;&gt;""   ),    _xlfn.CONCAT("Rid: ",HLOOKUP(D$16,Tipologie!$B$2:$AM$10,5)  ),  Ott2022_RICHIESTE!D18),HLOOKUP(D$16,Tipologie!$B$2:$AM$10,5  ) ))</f>
        <v>.</v>
      </c>
      <c r="E20" s="244" t="str">
        <f>T( IF( Ott2022_RICHIESTE!E18&lt;&gt;"",  IF(   AND(    (IFERROR(SEARCH("Ridotto",Ott2022_RICHIESTE!E18),Ott2022_RICHIESTE!E18))=1,    E$16&lt;&gt;""   ),    _xlfn.CONCAT("Rid: ",HLOOKUP(E$16,Tipologie!$B$2:$AM$10,5)  ),  Ott2022_RICHIESTE!E18),HLOOKUP(E$16,Tipologie!$B$2:$AM$10,5  ) ))</f>
        <v>.</v>
      </c>
      <c r="F20" s="237" t="str">
        <f>T( IF( Ott2022_RICHIESTE!F18&lt;&gt;"",  IF(   AND(    (IFERROR(SEARCH("Ridotto",Ott2022_RICHIESTE!F18),Ott2022_RICHIESTE!F18))=1,    F$16&lt;&gt;""   ),    _xlfn.CONCAT("Rid: ",HLOOKUP(F$16,Tipologie!$B$2:$AM$10,5)  ),  Ott2022_RICHIESTE!F18),HLOOKUP(F$16,Tipologie!$B$2:$AM$10,5  ) ))</f>
        <v>.</v>
      </c>
      <c r="G20" s="244" t="str">
        <f>T( IF( Ott2022_RICHIESTE!G18&lt;&gt;"",  IF(   AND(    (IFERROR(SEARCH("Ridotto",Ott2022_RICHIESTE!G18),Ott2022_RICHIESTE!G18))=1,    G$16&lt;&gt;""   ),    _xlfn.CONCAT("Rid: ",HLOOKUP(G$16,Tipologie!$B$2:$AM$10,5)  ),  Ott2022_RICHIESTE!G18),HLOOKUP(G$16,Tipologie!$B$2:$AM$10,5  ) ))</f>
        <v>.</v>
      </c>
      <c r="H20" s="237" t="str">
        <f>T( IF( Ott2022_RICHIESTE!H18&lt;&gt;"",  IF(   AND(    (IFERROR(SEARCH("Ridotto",Ott2022_RICHIESTE!H18),Ott2022_RICHIESTE!H18))=1,    H$16&lt;&gt;""   ),    _xlfn.CONCAT("Rid: ",HLOOKUP(H$16,Tipologie!$B$2:$AM$10,5)  ),  Ott2022_RICHIESTE!H18),HLOOKUP(H$16,Tipologie!$B$2:$AM$10,5  ) ))</f>
        <v>.</v>
      </c>
      <c r="I20" s="244" t="str">
        <f>T( IF( Ott2022_RICHIESTE!I18&lt;&gt;"",  IF(   AND(    (IFERROR(SEARCH("Ridotto",Ott2022_RICHIESTE!I18),Ott2022_RICHIESTE!I18))=1,    I$16&lt;&gt;""   ),    _xlfn.CONCAT("Rid: ",HLOOKUP(I$16,Tipologie!$B$2:$AM$10,5)  ),  Ott2022_RICHIESTE!I18),HLOOKUP(I$16,Tipologie!$B$2:$AM$10,5  ) ))</f>
        <v>.</v>
      </c>
      <c r="J20" s="237" t="str">
        <f>T( IF( Ott2022_RICHIESTE!J18&lt;&gt;"",  IF(   AND(    (IFERROR(SEARCH("Ridotto",Ott2022_RICHIESTE!J18),Ott2022_RICHIESTE!J18))=1,    J$16&lt;&gt;""   ),    _xlfn.CONCAT("Rid: ",HLOOKUP(J$16,Tipologie!$B$2:$AM$10,5)  ),  Ott2022_RICHIESTE!J18),HLOOKUP(J$16,Tipologie!$B$2:$AM$10,5  ) ))</f>
        <v>.</v>
      </c>
      <c r="K20" s="244" t="str">
        <f>T( IF( Ott2022_RICHIESTE!K18&lt;&gt;"",  IF(   AND(    (IFERROR(SEARCH("Ridotto",Ott2022_RICHIESTE!K18),Ott2022_RICHIESTE!K18))=1,    K$16&lt;&gt;""   ),    _xlfn.CONCAT("Rid: ",HLOOKUP(K$16,Tipologie!$B$2:$AM$10,5)  ),  Ott2022_RICHIESTE!K18),HLOOKUP(K$16,Tipologie!$B$2:$AM$10,5  ) ))</f>
        <v>.</v>
      </c>
      <c r="L20" s="237" t="str">
        <f>T( IF( Ott2022_RICHIESTE!L18&lt;&gt;"",  IF(   AND(    (IFERROR(SEARCH("Ridotto",Ott2022_RICHIESTE!L18),Ott2022_RICHIESTE!L18))=1,    L$16&lt;&gt;""   ),    _xlfn.CONCAT("Rid: ",HLOOKUP(L$16,Tipologie!$B$2:$AM$10,5)  ),  Ott2022_RICHIESTE!L18),HLOOKUP(L$16,Tipologie!$B$2:$AM$10,5  ) ))</f>
        <v>.</v>
      </c>
      <c r="M20" s="244" t="str">
        <f>T( IF( Ott2022_RICHIESTE!M18&lt;&gt;"",  IF(   AND(    (IFERROR(SEARCH("Ridotto",Ott2022_RICHIESTE!M18),Ott2022_RICHIESTE!M18))=1,    M$16&lt;&gt;""   ),    _xlfn.CONCAT("Rid: ",HLOOKUP(M$16,Tipologie!$B$2:$AM$10,5)  ),  Ott2022_RICHIESTE!M18),HLOOKUP(M$16,Tipologie!$B$2:$AM$10,5  ) ))</f>
        <v>.</v>
      </c>
      <c r="N20" s="237" t="str">
        <f>T( IF( Ott2022_RICHIESTE!N18&lt;&gt;"",  IF(   AND(    (IFERROR(SEARCH("Ridotto",Ott2022_RICHIESTE!N18),Ott2022_RICHIESTE!N18))=1,    N$16&lt;&gt;""   ),    _xlfn.CONCAT("Rid: ",HLOOKUP(N$16,Tipologie!$B$2:$AM$10,5)  ),  Ott2022_RICHIESTE!N18),HLOOKUP(N$16,Tipologie!$B$2:$AM$10,5  ) ))</f>
        <v>.</v>
      </c>
      <c r="O20" s="244" t="str">
        <f>T( IF( Ott2022_RICHIESTE!O18&lt;&gt;"",  IF(   AND(    (IFERROR(SEARCH("Ridotto",Ott2022_RICHIESTE!O18),Ott2022_RICHIESTE!O18))=1,    O$16&lt;&gt;""   ),    _xlfn.CONCAT("Rid: ",HLOOKUP(O$16,Tipologie!$B$2:$AM$10,5)  ),  Ott2022_RICHIESTE!O18),HLOOKUP(O$16,Tipologie!$B$2:$AM$10,5  ) ))</f>
        <v>.</v>
      </c>
      <c r="P20" s="237" t="str">
        <f>T( IF( Ott2022_RICHIESTE!P18&lt;&gt;"",  IF(   AND(    (IFERROR(SEARCH("Ridotto",Ott2022_RICHIESTE!P18),Ott2022_RICHIESTE!P18))=1,    P$16&lt;&gt;""   ),    _xlfn.CONCAT("Rid: ",HLOOKUP(P$16,Tipologie!$B$2:$AM$10,5)  ),  Ott2022_RICHIESTE!P18),HLOOKUP(P$16,Tipologie!$B$2:$AM$10,5  ) ))</f>
        <v>.</v>
      </c>
      <c r="Q20" s="244" t="str">
        <f>T( IF( Ott2022_RICHIESTE!Q18&lt;&gt;"",  IF(   AND(    (IFERROR(SEARCH("Ridotto",Ott2022_RICHIESTE!Q18),Ott2022_RICHIESTE!Q18))=1,    Q$16&lt;&gt;""   ),    _xlfn.CONCAT("Rid: ",HLOOKUP(Q$16,Tipologie!$B$2:$AM$10,5)  ),  Ott2022_RICHIESTE!Q18),HLOOKUP(Q$16,Tipologie!$B$2:$AM$10,5  ) ))</f>
        <v>.</v>
      </c>
      <c r="R20" s="237" t="str">
        <f>T( IF( Ott2022_RICHIESTE!R18&lt;&gt;"",  IF(   AND(    (IFERROR(SEARCH("Ridotto",Ott2022_RICHIESTE!R18),Ott2022_RICHIESTE!R18))=1,    R$16&lt;&gt;""   ),    _xlfn.CONCAT("Rid: ",HLOOKUP(R$16,Tipologie!$B$2:$AM$10,5)  ),  Ott2022_RICHIESTE!R18),HLOOKUP(R$16,Tipologie!$B$2:$AM$10,5  ) ))</f>
        <v>.</v>
      </c>
      <c r="S20" s="244" t="str">
        <f>T( IF( Ott2022_RICHIESTE!S18&lt;&gt;"",  IF(   AND(    (IFERROR(SEARCH("Ridotto",Ott2022_RICHIESTE!S18),Ott2022_RICHIESTE!S18))=1,    S$16&lt;&gt;""   ),    _xlfn.CONCAT("Rid: ",HLOOKUP(S$16,Tipologie!$B$2:$AM$10,5)  ),  Ott2022_RICHIESTE!S18),HLOOKUP(S$16,Tipologie!$B$2:$AM$10,5  ) ))</f>
        <v>.</v>
      </c>
      <c r="T20" s="237" t="str">
        <f>T( IF( Ott2022_RICHIESTE!T18&lt;&gt;"",  IF(   AND(    (IFERROR(SEARCH("Ridotto",Ott2022_RICHIESTE!T18),Ott2022_RICHIESTE!T18))=1,    T$16&lt;&gt;""   ),    _xlfn.CONCAT("Rid: ",HLOOKUP(T$16,Tipologie!$B$2:$AM$10,5)  ),  Ott2022_RICHIESTE!T18),HLOOKUP(T$16,Tipologie!$B$2:$AM$10,5  ) ))</f>
        <v>.</v>
      </c>
      <c r="U20" s="146" t="str">
        <f>T( IF( Ott2022_RICHIESTE!U18&lt;&gt;"",  IF(   AND(    (IFERROR(SEARCH("Ridotto",Ott2022_RICHIESTE!U18),Ott2022_RICHIESTE!U18))=1,    U$16&lt;&gt;""   ),    _xlfn.CONCAT("Rid: ",HLOOKUP(U$16,Tipologie!$B$2:$AM$10,5)  ),  Ott2022_RICHIESTE!U18),HLOOKUP(U$16,Tipologie!$B$2:$AM$10,5  ) ))</f>
        <v>.</v>
      </c>
      <c r="V20" s="146" t="str">
        <f>T( IF( Ott2022_RICHIESTE!V18&lt;&gt;"",  IF(   AND(    (IFERROR(SEARCH("Ridotto",Ott2022_RICHIESTE!V18),Ott2022_RICHIESTE!V18))=1,    V$16&lt;&gt;""   ),    _xlfn.CONCAT("Rid: ",HLOOKUP(V$16,Tipologie!$B$2:$AM$10,5)  ),  Ott2022_RICHIESTE!V18),HLOOKUP(V$16,Tipologie!$B$2:$AM$10,5  ) ))</f>
        <v>.</v>
      </c>
      <c r="W20" s="146" t="str">
        <f>T( IF( Ott2022_RICHIESTE!W18&lt;&gt;"",  IF(   AND(    (IFERROR(SEARCH("Ridotto",Ott2022_RICHIESTE!W18),Ott2022_RICHIESTE!W18))=1,    W$16&lt;&gt;""   ),    _xlfn.CONCAT("Rid: ",HLOOKUP(W$16,Tipologie!$B$2:$AM$10,5)  ),  Ott2022_RICHIESTE!W18),HLOOKUP(W$16,Tipologie!$B$2:$AM$10,5  ) ))</f>
        <v>.</v>
      </c>
      <c r="X20" s="146" t="str">
        <f>T( IF( Ott2022_RICHIESTE!X18&lt;&gt;"",  IF(   AND(    (IFERROR(SEARCH("Ridotto",Ott2022_RICHIESTE!X18),Ott2022_RICHIESTE!X18))=1,    X$16&lt;&gt;""   ),    _xlfn.CONCAT("Rid: ",HLOOKUP(X$16,Tipologie!$B$2:$AM$10,5)  ),  Ott2022_RICHIESTE!X18),HLOOKUP(X$16,Tipologie!$B$2:$AM$10,5  ) ))</f>
        <v>.</v>
      </c>
      <c r="Y20" s="146" t="str">
        <f>T( IF( Ott2022_RICHIESTE!Y18&lt;&gt;"",  IF(   AND(    (IFERROR(SEARCH("Ridotto",Ott2022_RICHIESTE!Y18),Ott2022_RICHIESTE!Y18))=1,    Y$16&lt;&gt;""   ),    _xlfn.CONCAT("Rid: ",HLOOKUP(Y$16,Tipologie!$B$2:$AM$10,5)  ),  Ott2022_RICHIESTE!Y18),HLOOKUP(Y$16,Tipologie!$B$2:$AM$10,5  ) ))</f>
        <v>.</v>
      </c>
      <c r="Z20" s="28" t="str">
        <f>T( IF( Ott2022_RICHIESTE!Z18&lt;&gt;"",  IF(   AND(    (IFERROR(SEARCH("Ridotto",Ott2022_RICHIESTE!Z18),Ott2022_RICHIESTE!Z18))=1,    Z$16&lt;&gt;""   ),    _xlfn.CONCAT("Rid: ",HLOOKUP(Z$16,Tipologie!$B$2:$AM$10,5)  ),  Ott2022_RICHIESTE!Z18),HLOOKUP(Z$16,Tipologie!$B$2:$AM$10,5  ) ))</f>
        <v>.</v>
      </c>
      <c r="AA20" s="28" t="str">
        <f>T( IF( Ott2022_RICHIESTE!AA18&lt;&gt;"",  IF(   AND(    (IFERROR(SEARCH("Ridotto",Ott2022_RICHIESTE!AA18),Ott2022_RICHIESTE!AA18))=1,    AA$16&lt;&gt;""   ),    _xlfn.CONCAT("Rid: ",HLOOKUP(AA$16,Tipologie!$B$2:$AM$10,5)  ),  Ott2022_RICHIESTE!AA18),HLOOKUP(AA$16,Tipologie!$B$2:$AM$10,5  ) ))</f>
        <v>.</v>
      </c>
      <c r="AB20" s="28" t="str">
        <f>T( IF( Ott2022_RICHIESTE!AB18&lt;&gt;"",  IF(   AND(    (IFERROR(SEARCH("Ridotto",Ott2022_RICHIESTE!AB18),Ott2022_RICHIESTE!AB18))=1,    AB$16&lt;&gt;""   ),    _xlfn.CONCAT("Rid: ",HLOOKUP(AB$16,Tipologie!$B$2:$AM$10,5)  ),  Ott2022_RICHIESTE!AB18),HLOOKUP(AB$16,Tipologie!$B$2:$AM$10,5  ) ))</f>
        <v>.</v>
      </c>
      <c r="AC20" s="151"/>
      <c r="AD20" s="45" t="str">
        <f t="shared" si="7"/>
        <v>mer</v>
      </c>
      <c r="AE20" s="46">
        <f t="shared" si="8"/>
        <v>44846</v>
      </c>
      <c r="AF20" s="244" t="str">
        <f>T( IF( Ott2022_RICHIESTE!AF18&lt;&gt;"",  IF(   AND(    (IFERROR(SEARCH("Ridotto",Ott2022_RICHIESTE!AF18),Ott2022_RICHIESTE!AF18))=1,    AF$16&lt;&gt;""   ),    _xlfn.CONCAT("Rid: ",HLOOKUP(AF$16,Tipologie!$B$2:$AM$10,5)  ),  Ott2022_RICHIESTE!AF18),HLOOKUP(AF$16,Tipologie!$B$2:$AM$10,5  ) ))</f>
        <v>.</v>
      </c>
      <c r="AG20" s="237" t="str">
        <f>T( IF( Ott2022_RICHIESTE!AG18&lt;&gt;"",  IF(   AND(    (IFERROR(SEARCH("Ridotto",Ott2022_RICHIESTE!AG18),Ott2022_RICHIESTE!AG18))=1,    AG$16&lt;&gt;""   ),    _xlfn.CONCAT("Rid: ",HLOOKUP(AG$16,Tipologie!$B$2:$AM$10,5)  ),  Ott2022_RICHIESTE!AG18),HLOOKUP(AG$16,Tipologie!$B$2:$AM$10,5  ) ))</f>
        <v>.</v>
      </c>
      <c r="AH20" s="244" t="str">
        <f>T( IF( Ott2022_RICHIESTE!AH18&lt;&gt;"",  IF(   AND(    (IFERROR(SEARCH("Ridotto",Ott2022_RICHIESTE!AH18),Ott2022_RICHIESTE!AH18))=1,    AH$16&lt;&gt;""   ),    _xlfn.CONCAT("Rid: ",HLOOKUP(AH$16,Tipologie!$B$2:$AM$10,5)  ),  Ott2022_RICHIESTE!AH18),HLOOKUP(AH$16,Tipologie!$B$2:$AM$10,5  ) ))</f>
        <v>.</v>
      </c>
      <c r="AI20" s="237" t="str">
        <f>T( IF( Ott2022_RICHIESTE!AI18&lt;&gt;"",  IF(   AND(    (IFERROR(SEARCH("Ridotto",Ott2022_RICHIESTE!AI18),Ott2022_RICHIESTE!AI18))=1,    AI$16&lt;&gt;""   ),    _xlfn.CONCAT("Rid: ",HLOOKUP(AI$16,Tipologie!$B$2:$AM$10,5)  ),  Ott2022_RICHIESTE!AI18),HLOOKUP(AI$16,Tipologie!$B$2:$AM$10,5  ) ))</f>
        <v>.</v>
      </c>
      <c r="AJ20" s="244" t="str">
        <f>T( IF( Ott2022_RICHIESTE!AJ18&lt;&gt;"",  IF(   AND(    (IFERROR(SEARCH("Ridotto",Ott2022_RICHIESTE!AJ18),Ott2022_RICHIESTE!AJ18))=1,    AJ$16&lt;&gt;""   ),    _xlfn.CONCAT("Rid: ",HLOOKUP(AJ$16,Tipologie!$B$2:$AM$10,5)  ),  Ott2022_RICHIESTE!AJ18),HLOOKUP(AJ$16,Tipologie!$B$2:$AM$10,5  ) ))</f>
        <v>.</v>
      </c>
      <c r="AK20" s="237" t="str">
        <f>T( IF( Ott2022_RICHIESTE!AK18&lt;&gt;"",  IF(   AND(    (IFERROR(SEARCH("Ridotto",Ott2022_RICHIESTE!AK18),Ott2022_RICHIESTE!AK18))=1,    AK$16&lt;&gt;""   ),    _xlfn.CONCAT("Rid: ",HLOOKUP(AK$16,Tipologie!$B$2:$AM$10,5)  ),  Ott2022_RICHIESTE!AK18),HLOOKUP(AK$16,Tipologie!$B$2:$AM$10,5  ) ))</f>
        <v>.</v>
      </c>
      <c r="AL20" s="244" t="str">
        <f>T( IF( Ott2022_RICHIESTE!AL18&lt;&gt;"",  IF(   AND(    (IFERROR(SEARCH("Ridotto",Ott2022_RICHIESTE!AL18),Ott2022_RICHIESTE!AL18))=1,    AL$16&lt;&gt;""   ),    _xlfn.CONCAT("Rid: ",HLOOKUP(AL$16,Tipologie!$B$2:$AM$10,5)  ),  Ott2022_RICHIESTE!AL18),HLOOKUP(AL$16,Tipologie!$B$2:$AM$10,5  ) ))</f>
        <v>.</v>
      </c>
      <c r="AM20" s="237" t="str">
        <f>T( IF( Ott2022_RICHIESTE!AM18&lt;&gt;"",  IF(   AND(    (IFERROR(SEARCH("Ridotto",Ott2022_RICHIESTE!AM18),Ott2022_RICHIESTE!AM18))=1,    AM$16&lt;&gt;""   ),    _xlfn.CONCAT("Rid: ",HLOOKUP(AM$16,Tipologie!$B$2:$AM$10,5)  ),  Ott2022_RICHIESTE!AM18),HLOOKUP(AM$16,Tipologie!$B$2:$AM$10,5  ) ))</f>
        <v>.</v>
      </c>
      <c r="AN20" s="244" t="str">
        <f>T( IF( Ott2022_RICHIESTE!AN18&lt;&gt;"",  IF(   AND(    (IFERROR(SEARCH("Ridotto",Ott2022_RICHIESTE!AN18),Ott2022_RICHIESTE!AN18))=1,    AN$16&lt;&gt;""   ),    _xlfn.CONCAT("Rid: ",HLOOKUP(AN$16,Tipologie!$B$2:$AM$10,5)  ),  Ott2022_RICHIESTE!AN18),HLOOKUP(AN$16,Tipologie!$B$2:$AM$10,5  ) ))</f>
        <v>.</v>
      </c>
      <c r="AO20" s="237" t="str">
        <f>T( IF( Ott2022_RICHIESTE!AO18&lt;&gt;"",  IF(   AND(    (IFERROR(SEARCH("Ridotto",Ott2022_RICHIESTE!AO18),Ott2022_RICHIESTE!AO18))=1,    AO$16&lt;&gt;""   ),    _xlfn.CONCAT("Rid: ",HLOOKUP(AO$16,Tipologie!$B$2:$AM$10,5)  ),  Ott2022_RICHIESTE!AO18),HLOOKUP(AO$16,Tipologie!$B$2:$AM$10,5  ) ))</f>
        <v>.</v>
      </c>
      <c r="AP20" s="244" t="str">
        <f>T( IF( Ott2022_RICHIESTE!AP18&lt;&gt;"",  IF(   AND(    (IFERROR(SEARCH("Ridotto",Ott2022_RICHIESTE!AP18),Ott2022_RICHIESTE!AP18))=1,    AP$16&lt;&gt;""   ),    _xlfn.CONCAT("Rid: ",HLOOKUP(AP$16,Tipologie!$B$2:$AM$10,5)  ),  Ott2022_RICHIESTE!AP18),HLOOKUP(AP$16,Tipologie!$B$2:$AM$10,5  ) ))</f>
        <v>.</v>
      </c>
      <c r="AQ20" s="237" t="str">
        <f>T( IF( Ott2022_RICHIESTE!AQ18&lt;&gt;"",  IF(   AND(    (IFERROR(SEARCH("Ridotto",Ott2022_RICHIESTE!AQ18),Ott2022_RICHIESTE!AQ18))=1,    AQ$16&lt;&gt;""   ),    _xlfn.CONCAT("Rid: ",HLOOKUP(AQ$16,Tipologie!$B$2:$AM$10,5)  ),  Ott2022_RICHIESTE!AQ18),HLOOKUP(AQ$16,Tipologie!$B$2:$AM$10,5  ) ))</f>
        <v>.</v>
      </c>
      <c r="AR20" s="244" t="str">
        <f>T( IF( Ott2022_RICHIESTE!AR18&lt;&gt;"",  IF(   AND(    (IFERROR(SEARCH("Ridotto",Ott2022_RICHIESTE!AR18),Ott2022_RICHIESTE!AR18))=1,    AR$16&lt;&gt;""   ),    _xlfn.CONCAT("Rid: ",HLOOKUP(AR$16,Tipologie!$B$2:$AM$10,5)  ),  Ott2022_RICHIESTE!AR18),HLOOKUP(AR$16,Tipologie!$B$2:$AM$10,5  ) ))</f>
        <v>.</v>
      </c>
      <c r="AS20" s="237" t="str">
        <f>T( IF( Ott2022_RICHIESTE!AS18&lt;&gt;"",  IF(   AND(    (IFERROR(SEARCH("Ridotto",Ott2022_RICHIESTE!AS18),Ott2022_RICHIESTE!AS18))=1,    AS$16&lt;&gt;""   ),    _xlfn.CONCAT("Rid: ",HLOOKUP(AS$16,Tipologie!$B$2:$AM$10,5)  ),  Ott2022_RICHIESTE!AS18),HLOOKUP(AS$16,Tipologie!$B$2:$AM$10,5  ) ))</f>
        <v>.</v>
      </c>
      <c r="AT20" s="244" t="str">
        <f>T( IF( Ott2022_RICHIESTE!AT18&lt;&gt;"",  IF(   AND(    (IFERROR(SEARCH("Ridotto",Ott2022_RICHIESTE!AT18),Ott2022_RICHIESTE!AT18))=1,    AT$16&lt;&gt;""   ),    _xlfn.CONCAT("Rid: ",HLOOKUP(AT$16,Tipologie!$B$2:$AM$10,5)  ),  Ott2022_RICHIESTE!AT18),HLOOKUP(AT$16,Tipologie!$B$2:$AM$10,5  ) ))</f>
        <v>.</v>
      </c>
      <c r="AU20" s="237" t="str">
        <f>T( IF( Ott2022_RICHIESTE!AU18&lt;&gt;"",  IF(   AND(    (IFERROR(SEARCH("Ridotto",Ott2022_RICHIESTE!AU18),Ott2022_RICHIESTE!AU18))=1,    AU$16&lt;&gt;""   ),    _xlfn.CONCAT("Rid: ",HLOOKUP(AU$16,Tipologie!$B$2:$AM$10,5)  ),  Ott2022_RICHIESTE!AU18),HLOOKUP(AU$16,Tipologie!$B$2:$AM$10,5  ) ))</f>
        <v>.</v>
      </c>
      <c r="AV20" s="244" t="str">
        <f>T( IF( Ott2022_RICHIESTE!AV18&lt;&gt;"",  IF(   AND(    (IFERROR(SEARCH("Ridotto",Ott2022_RICHIESTE!AV18),Ott2022_RICHIESTE!AV18))=1,    AV$16&lt;&gt;""   ),    _xlfn.CONCAT("Rid: ",HLOOKUP(AV$16,Tipologie!$B$2:$AM$10,5)  ),  Ott2022_RICHIESTE!AV18),HLOOKUP(AV$16,Tipologie!$B$2:$AM$10,5  ) ))</f>
        <v>.</v>
      </c>
      <c r="AW20" s="237" t="str">
        <f>T( IF( Ott2022_RICHIESTE!AW18&lt;&gt;"",  IF(   AND(    (IFERROR(SEARCH("Ridotto",Ott2022_RICHIESTE!AW18),Ott2022_RICHIESTE!AW18))=1,    AW$16&lt;&gt;""   ),    _xlfn.CONCAT("Rid: ",HLOOKUP(AW$16,Tipologie!$B$2:$AM$10,5)  ),  Ott2022_RICHIESTE!AW18),HLOOKUP(AW$16,Tipologie!$B$2:$AM$10,5  ) ))</f>
        <v>.</v>
      </c>
      <c r="AX20" s="244" t="str">
        <f>T( IF( Ott2022_RICHIESTE!AX18&lt;&gt;"",  IF(   AND(    (IFERROR(SEARCH("Ridotto",Ott2022_RICHIESTE!AX18),Ott2022_RICHIESTE!AX18))=1,    AX$16&lt;&gt;""   ),    _xlfn.CONCAT("Rid: ",HLOOKUP(AX$16,Tipologie!$B$2:$AM$10,5)  ),  Ott2022_RICHIESTE!AX18),HLOOKUP(AX$16,Tipologie!$B$2:$AM$10,5  ) ))</f>
        <v>.</v>
      </c>
      <c r="AY20" s="237" t="str">
        <f>T( IF( Ott2022_RICHIESTE!AY18&lt;&gt;"",  IF(   AND(    (IFERROR(SEARCH("Ridotto",Ott2022_RICHIESTE!AY18),Ott2022_RICHIESTE!AY18))=1,    AY$16&lt;&gt;""   ),    _xlfn.CONCAT("Rid: ",HLOOKUP(AY$16,Tipologie!$B$2:$AM$10,5)  ),  Ott2022_RICHIESTE!AY18),HLOOKUP(AY$16,Tipologie!$B$2:$AM$10,5  ) ))</f>
        <v>.</v>
      </c>
      <c r="AZ20" s="244" t="str">
        <f>T( IF( Ott2022_RICHIESTE!AZ18&lt;&gt;"",  IF(   AND(    (IFERROR(SEARCH("Ridotto",Ott2022_RICHIESTE!AZ18),Ott2022_RICHIESTE!AZ18))=1,    AZ$16&lt;&gt;""   ),    _xlfn.CONCAT("Rid: ",HLOOKUP(AZ$16,Tipologie!$B$2:$AM$10,5)  ),  Ott2022_RICHIESTE!AZ18),HLOOKUP(AZ$16,Tipologie!$B$2:$AM$10,5  ) ))</f>
        <v>.</v>
      </c>
      <c r="BA20" s="237" t="str">
        <f>T( IF( Ott2022_RICHIESTE!BA18&lt;&gt;"",  IF(   AND(    (IFERROR(SEARCH("Ridotto",Ott2022_RICHIESTE!BA18),Ott2022_RICHIESTE!BA18))=1,    BA$16&lt;&gt;""   ),    _xlfn.CONCAT("Rid: ",HLOOKUP(BA$16,Tipologie!$B$2:$AM$10,5)  ),  Ott2022_RICHIESTE!BA18),HLOOKUP(BA$16,Tipologie!$B$2:$AM$10,5  ) ))</f>
        <v>.</v>
      </c>
      <c r="BB20" s="244" t="str">
        <f>T( IF( Ott2022_RICHIESTE!BB18&lt;&gt;"",  IF(   AND(    (IFERROR(SEARCH("Ridotto",Ott2022_RICHIESTE!BB18),Ott2022_RICHIESTE!BB18))=1,    BB$16&lt;&gt;""   ),    _xlfn.CONCAT("Rid: ",HLOOKUP(BB$16,Tipologie!$B$2:$AM$10,5)  ),  Ott2022_RICHIESTE!BB18),HLOOKUP(BB$16,Tipologie!$B$2:$AM$10,5  ) ))</f>
        <v>.</v>
      </c>
      <c r="BC20" s="237" t="str">
        <f>T( IF( Ott2022_RICHIESTE!BC18&lt;&gt;"",  IF(   AND(    (IFERROR(SEARCH("Ridotto",Ott2022_RICHIESTE!BC18),Ott2022_RICHIESTE!BC18))=1,    BC$16&lt;&gt;""   ),    _xlfn.CONCAT("Rid: ",HLOOKUP(BC$16,Tipologie!$B$2:$AM$10,5)  ),  Ott2022_RICHIESTE!BC18),HLOOKUP(BC$16,Tipologie!$B$2:$AM$10,5  ) ))</f>
        <v>.</v>
      </c>
      <c r="BD20" s="244" t="str">
        <f>T( IF( Ott2022_RICHIESTE!BD18&lt;&gt;"",  IF(   AND(    (IFERROR(SEARCH("Ridotto",Ott2022_RICHIESTE!BD18),Ott2022_RICHIESTE!BD18))=1,    BD$16&lt;&gt;""   ),    _xlfn.CONCAT("Rid: ",HLOOKUP(BD$16,Tipologie!$B$2:$AM$10,5)  ),  Ott2022_RICHIESTE!BD18),HLOOKUP(BD$16,Tipologie!$B$2:$AM$10,5  ) ))</f>
        <v>.</v>
      </c>
      <c r="BE20" s="237" t="str">
        <f>T( IF( Ott2022_RICHIESTE!BE18&lt;&gt;"",  IF(   AND(    (IFERROR(SEARCH("Ridotto",Ott2022_RICHIESTE!BE18),Ott2022_RICHIESTE!BE18))=1,    BE$16&lt;&gt;""   ),    _xlfn.CONCAT("Rid: ",HLOOKUP(BE$16,Tipologie!$B$2:$AM$10,5)  ),  Ott2022_RICHIESTE!BE18),HLOOKUP(BE$16,Tipologie!$B$2:$AM$10,5  ) ))</f>
        <v>.</v>
      </c>
      <c r="BF20" s="244" t="str">
        <f>T( IF( Ott2022_RICHIESTE!BF18&lt;&gt;"",  IF(   AND(    (IFERROR(SEARCH("Ridotto",Ott2022_RICHIESTE!BF18),Ott2022_RICHIESTE!BF18))=1,    BF$16&lt;&gt;""   ),    _xlfn.CONCAT("Rid: ",HLOOKUP(BF$16,Tipologie!$B$2:$AM$10,5)  ),  Ott2022_RICHIESTE!BF18),HLOOKUP(BF$16,Tipologie!$B$2:$AM$10,5  ) ))</f>
        <v>.</v>
      </c>
      <c r="BG20" s="237" t="str">
        <f>T( IF( Ott2022_RICHIESTE!BG18&lt;&gt;"",  IF(   AND(    (IFERROR(SEARCH("Ridotto",Ott2022_RICHIESTE!BG18),Ott2022_RICHIESTE!BG18))=1,    BG$16&lt;&gt;""   ),    _xlfn.CONCAT("Rid: ",HLOOKUP(BG$16,Tipologie!$B$2:$AM$10,5)  ),  Ott2022_RICHIESTE!BG18),HLOOKUP(BG$16,Tipologie!$B$2:$AM$10,5  ) ))</f>
        <v>.</v>
      </c>
      <c r="BH20" s="244" t="str">
        <f>T( IF( Ott2022_RICHIESTE!BH18&lt;&gt;"",  IF(   AND(    (IFERROR(SEARCH("Ridotto",Ott2022_RICHIESTE!BH18),Ott2022_RICHIESTE!BH18))=1,    BH$16&lt;&gt;""   ),    _xlfn.CONCAT("Rid: ",HLOOKUP(BH$16,Tipologie!$B$2:$AM$10,5)  ),  Ott2022_RICHIESTE!BH18),HLOOKUP(BH$16,Tipologie!$B$2:$AM$10,5  ) ))</f>
        <v>.</v>
      </c>
      <c r="BI20" s="237" t="str">
        <f>T( IF( Ott2022_RICHIESTE!BI18&lt;&gt;"",  IF(   AND(    (IFERROR(SEARCH("Ridotto",Ott2022_RICHIESTE!BI18),Ott2022_RICHIESTE!BI18))=1,    BI$16&lt;&gt;""   ),    _xlfn.CONCAT("Rid: ",HLOOKUP(BI$16,Tipologie!$B$2:$AM$10,5)  ),  Ott2022_RICHIESTE!BI18),HLOOKUP(BI$16,Tipologie!$B$2:$AM$10,5  ) ))</f>
        <v>.</v>
      </c>
      <c r="BJ20" s="244" t="str">
        <f>T( IF( Ott2022_RICHIESTE!BJ18&lt;&gt;"",  IF(   AND(    (IFERROR(SEARCH("Ridotto",Ott2022_RICHIESTE!BJ18),Ott2022_RICHIESTE!BJ18))=1,    BJ$16&lt;&gt;""   ),    _xlfn.CONCAT("Rid: ",HLOOKUP(BJ$16,Tipologie!$B$2:$AM$10,5)  ),  Ott2022_RICHIESTE!BJ18),HLOOKUP(BJ$16,Tipologie!$B$2:$AM$10,5  ) ))</f>
        <v>.</v>
      </c>
      <c r="BK20" s="237" t="str">
        <f>T( IF( Ott2022_RICHIESTE!BK18&lt;&gt;"",  IF(   AND(    (IFERROR(SEARCH("Ridotto",Ott2022_RICHIESTE!BK18),Ott2022_RICHIESTE!BK18))=1,    BK$16&lt;&gt;""   ),    _xlfn.CONCAT("Rid: ",HLOOKUP(BK$16,Tipologie!$B$2:$AM$10,5)  ),  Ott2022_RICHIESTE!BK18),HLOOKUP(BK$16,Tipologie!$B$2:$AM$10,5  ) ))</f>
        <v>.</v>
      </c>
      <c r="BL20" s="244" t="str">
        <f>T( IF( Ott2022_RICHIESTE!BL18&lt;&gt;"",  IF(   AND(    (IFERROR(SEARCH("Ridotto",Ott2022_RICHIESTE!BL18),Ott2022_RICHIESTE!BL18))=1,    BL$16&lt;&gt;""   ),    _xlfn.CONCAT("Rid: ",HLOOKUP(BL$16,Tipologie!$B$2:$AM$10,5)  ),  Ott2022_RICHIESTE!BL18),HLOOKUP(BL$16,Tipologie!$B$2:$AM$10,5  ) ))</f>
        <v>.</v>
      </c>
      <c r="BM20" s="237" t="str">
        <f>T( IF( Ott2022_RICHIESTE!BM18&lt;&gt;"",  IF(   AND(    (IFERROR(SEARCH("Ridotto",Ott2022_RICHIESTE!BM18),Ott2022_RICHIESTE!BM18))=1,    BM$16&lt;&gt;""   ),    _xlfn.CONCAT("Rid: ",HLOOKUP(BM$16,Tipologie!$B$2:$AM$10,5)  ),  Ott2022_RICHIESTE!BM18),HLOOKUP(BM$16,Tipologie!$B$2:$AM$10,5  ) ))</f>
        <v>.</v>
      </c>
      <c r="BN20" s="244" t="str">
        <f>T( IF( Ott2022_RICHIESTE!BN18&lt;&gt;"",  IF(   AND(    (IFERROR(SEARCH("Ridotto",Ott2022_RICHIESTE!BN18),Ott2022_RICHIESTE!BN18))=1,    BN$16&lt;&gt;""   ),    _xlfn.CONCAT("Rid: ",HLOOKUP(BN$16,Tipologie!$B$2:$AM$10,5)  ),  Ott2022_RICHIESTE!BN18),HLOOKUP(BN$16,Tipologie!$B$2:$AM$10,5  ) ))</f>
        <v>.</v>
      </c>
      <c r="BO20" s="237" t="str">
        <f>T( IF( Ott2022_RICHIESTE!BO18&lt;&gt;"",  IF(   AND(    (IFERROR(SEARCH("Ridotto",Ott2022_RICHIESTE!BO18),Ott2022_RICHIESTE!BO18))=1,    BO$16&lt;&gt;""   ),    _xlfn.CONCAT("Rid: ",HLOOKUP(BO$16,Tipologie!$B$2:$AM$10,5)  ),  Ott2022_RICHIESTE!BO18),HLOOKUP(BO$16,Tipologie!$B$2:$AM$10,5  ) ))</f>
        <v>.</v>
      </c>
      <c r="BP20" s="244" t="str">
        <f>T( IF( Ott2022_RICHIESTE!BP18&lt;&gt;"",  IF(   AND(    (IFERROR(SEARCH("Ridotto",Ott2022_RICHIESTE!BP18),Ott2022_RICHIESTE!BP18))=1,    BP$16&lt;&gt;""   ),    _xlfn.CONCAT("Rid: ",HLOOKUP(BP$16,Tipologie!$B$2:$AM$10,5)  ),  Ott2022_RICHIESTE!BP18),HLOOKUP(BP$16,Tipologie!$B$2:$AM$10,5  ) ))</f>
        <v>.</v>
      </c>
      <c r="BQ20" s="237" t="str">
        <f>T( IF( Ott2022_RICHIESTE!BQ18&lt;&gt;"",  IF(   AND(    (IFERROR(SEARCH("Ridotto",Ott2022_RICHIESTE!BQ18),Ott2022_RICHIESTE!BQ18))=1,    BQ$16&lt;&gt;""   ),    _xlfn.CONCAT("Rid: ",HLOOKUP(BQ$16,Tipologie!$B$2:$AM$10,5)  ),  Ott2022_RICHIESTE!BQ18),HLOOKUP(BQ$16,Tipologie!$B$2:$AM$10,5  ) ))</f>
        <v>.</v>
      </c>
      <c r="BR20" s="244" t="str">
        <f>T( IF( Ott2022_RICHIESTE!BR18&lt;&gt;"",  IF(   AND(    (IFERROR(SEARCH("Ridotto",Ott2022_RICHIESTE!BR18),Ott2022_RICHIESTE!BR18))=1,    BR$16&lt;&gt;""   ),    _xlfn.CONCAT("Rid: ",HLOOKUP(BR$16,Tipologie!$B$2:$AM$10,5)  ),  Ott2022_RICHIESTE!BR18),HLOOKUP(BR$16,Tipologie!$B$2:$AM$10,5  ) ))</f>
        <v>.</v>
      </c>
      <c r="BS20" s="237" t="str">
        <f>T( IF( Ott2022_RICHIESTE!BS18&lt;&gt;"",  IF(   AND(    (IFERROR(SEARCH("Ridotto",Ott2022_RICHIESTE!BS18),Ott2022_RICHIESTE!BS18))=1,    BS$16&lt;&gt;""   ),    _xlfn.CONCAT("Rid: ",HLOOKUP(BS$16,Tipologie!$B$2:$AM$10,5)  ),  Ott2022_RICHIESTE!BS18),HLOOKUP(BS$16,Tipologie!$B$2:$AM$10,5  ) ))</f>
        <v>.</v>
      </c>
      <c r="BT20" s="244" t="str">
        <f>T( IF( Ott2022_RICHIESTE!BT18&lt;&gt;"",  IF(   AND(    (IFERROR(SEARCH("Ridotto",Ott2022_RICHIESTE!BT18),Ott2022_RICHIESTE!BT18))=1,    BT$16&lt;&gt;""   ),    _xlfn.CONCAT("Rid: ",HLOOKUP(BT$16,Tipologie!$B$2:$AM$10,5)  ),  Ott2022_RICHIESTE!BT18),HLOOKUP(BT$16,Tipologie!$B$2:$AM$10,5  ) ))</f>
        <v>.</v>
      </c>
      <c r="BU20" s="237" t="str">
        <f>T( IF( Ott2022_RICHIESTE!BU18&lt;&gt;"",  IF(   AND(    (IFERROR(SEARCH("Ridotto",Ott2022_RICHIESTE!BU18),Ott2022_RICHIESTE!BU18))=1,    BU$16&lt;&gt;""   ),    _xlfn.CONCAT("Rid: ",HLOOKUP(BU$16,Tipologie!$B$2:$AM$10,5)  ),  Ott2022_RICHIESTE!BU18),HLOOKUP(BU$16,Tipologie!$B$2:$AM$10,5  ) ))</f>
        <v>.</v>
      </c>
      <c r="BV20" s="244" t="str">
        <f>T( IF( Ott2022_RICHIESTE!BV18&lt;&gt;"",  IF(   AND(    (IFERROR(SEARCH("Ridotto",Ott2022_RICHIESTE!BV18),Ott2022_RICHIESTE!BV18))=1,    BV$16&lt;&gt;""   ),    _xlfn.CONCAT("Rid: ",HLOOKUP(BV$16,Tipologie!$B$2:$AM$10,5)  ),  Ott2022_RICHIESTE!BV18),HLOOKUP(BV$16,Tipologie!$B$2:$AM$10,5  ) ))</f>
        <v>.</v>
      </c>
      <c r="BW20" s="237" t="str">
        <f>T( IF( Ott2022_RICHIESTE!BW18&lt;&gt;"",  IF(   AND(    (IFERROR(SEARCH("Ridotto",Ott2022_RICHIESTE!BW18),Ott2022_RICHIESTE!BW18))=1,    BW$16&lt;&gt;""   ),    _xlfn.CONCAT("Rid: ",HLOOKUP(BW$16,Tipologie!$B$2:$AM$10,5)  ),  Ott2022_RICHIESTE!BW18),HLOOKUP(BW$16,Tipologie!$B$2:$AM$10,5  ) ))</f>
        <v>.</v>
      </c>
      <c r="BX20" s="223"/>
      <c r="CA20" s="158">
        <f>SUM(COUNTIFS(D20:BW20,{"Ex-accordo";"Ferie";"Ridotto Ex-Acc";"Ridotto Ferie";"Ridotto Maternità";"Malattia";"Esame";"Altro"}))</f>
        <v>0</v>
      </c>
      <c r="CB20" s="158">
        <f t="shared" si="11"/>
        <v>30</v>
      </c>
      <c r="CC20" s="91"/>
      <c r="CF20" s="146" t="str">
        <f>T( IF( Ott2022_RICHIESTE!CQ18&lt;&gt;"",  IF(   AND(    (IFERROR(SEARCH("Ridotto",Ott2022_RICHIESTE!CQ18),Ott2022_RICHIESTE!CQ18))=1,    CF$16&lt;&gt;""   ),    _xlfn.CONCAT("Rid: ",HLOOKUP(CF$16,Tipologie!$B$2:$AM$10,5)  ),  Ott2022_RICHIESTE!CQ18),HLOOKUP(CF$16,Tipologie!$B$2:$AM$10,5  ) ))</f>
        <v>.</v>
      </c>
      <c r="CG20" s="146" t="str">
        <f>T( IF( Ott2022_RICHIESTE!CR18&lt;&gt;"",  IF(   AND(    (IFERROR(SEARCH("Ridotto",Ott2022_RICHIESTE!CR18),Ott2022_RICHIESTE!CR18))=1,    CG$16&lt;&gt;""   ),    _xlfn.CONCAT("Rid: ",HLOOKUP(CG$16,Tipologie!$B$2:$AM$10,5)  ),  Ott2022_RICHIESTE!CR18),HLOOKUP(CG$16,Tipologie!$B$2:$AM$10,5  ) ))</f>
        <v>.</v>
      </c>
      <c r="CH20" s="146" t="str">
        <f>T( IF( Ott2022_RICHIESTE!CS18&lt;&gt;"",  IF(   AND(    (IFERROR(SEARCH("Ridotto",Ott2022_RICHIESTE!CS18),Ott2022_RICHIESTE!CS18))=1,    CH$16&lt;&gt;""   ),    _xlfn.CONCAT("Rid: ",HLOOKUP(CH$16,Tipologie!$B$2:$AM$10,5)  ),  Ott2022_RICHIESTE!CS18),HLOOKUP(CH$16,Tipologie!$B$2:$AM$10,5  ) ))</f>
        <v>.</v>
      </c>
      <c r="CI20" s="146" t="str">
        <f>T( IF( Ott2022_RICHIESTE!CT18&lt;&gt;"",  IF(   AND(    (IFERROR(SEARCH("Ridotto",Ott2022_RICHIESTE!CT18),Ott2022_RICHIESTE!CT18))=1,    CI$16&lt;&gt;""   ),    _xlfn.CONCAT("Rid: ",HLOOKUP(CI$16,Tipologie!$B$2:$AM$10,5)  ),  Ott2022_RICHIESTE!CT18),HLOOKUP(CI$16,Tipologie!$B$2:$AM$10,5  ) ))</f>
        <v>.</v>
      </c>
      <c r="CJ20" s="146" t="str">
        <f>T( IF( Ott2022_RICHIESTE!CU18&lt;&gt;"",  IF(   AND(    (IFERROR(SEARCH("Ridotto",Ott2022_RICHIESTE!CU18),Ott2022_RICHIESTE!CU18))=1,    CJ$16&lt;&gt;""   ),    _xlfn.CONCAT("Rid: ",HLOOKUP(CJ$16,Tipologie!$B$2:$AM$10,5)  ),  Ott2022_RICHIESTE!CU18),HLOOKUP(CJ$16,Tipologie!$B$2:$AM$10,5  ) ))</f>
        <v>.</v>
      </c>
      <c r="CK20" s="146" t="str">
        <f>T( IF( Ott2022_RICHIESTE!CV18&lt;&gt;"",  IF(   AND(    (IFERROR(SEARCH("Ridotto",Ott2022_RICHIESTE!CV18),Ott2022_RICHIESTE!CV18))=1,    CK$16&lt;&gt;""   ),    _xlfn.CONCAT("Rid: ",HLOOKUP(CK$16,Tipologie!$B$2:$AM$10,5)  ),  Ott2022_RICHIESTE!CV18),HLOOKUP(CK$16,Tipologie!$B$2:$AM$10,5  ) ))</f>
        <v>.</v>
      </c>
      <c r="CL20" s="146" t="str">
        <f>T( IF( Ott2022_RICHIESTE!CW18&lt;&gt;"",  IF(   AND(    (IFERROR(SEARCH("Ridotto",Ott2022_RICHIESTE!CW18),Ott2022_RICHIESTE!CW18))=1,    CL$16&lt;&gt;""   ),    _xlfn.CONCAT("Rid: ",HLOOKUP(CL$16,Tipologie!$B$2:$AM$10,5)  ),  Ott2022_RICHIESTE!CW18),HLOOKUP(CL$16,Tipologie!$B$2:$AM$10,5  ) ))</f>
        <v>.</v>
      </c>
      <c r="CM20" s="146" t="str">
        <f>T( IF( Ott2022_RICHIESTE!CX18&lt;&gt;"",  IF(   AND(    (IFERROR(SEARCH("Ridotto",Ott2022_RICHIESTE!CX18),Ott2022_RICHIESTE!CX18))=1,    CM$16&lt;&gt;""   ),    _xlfn.CONCAT("Rid: ",HLOOKUP(CM$16,Tipologie!$B$2:$AM$10,5)  ),  Ott2022_RICHIESTE!CX18),HLOOKUP(CM$16,Tipologie!$B$2:$AM$10,5  ) ))</f>
        <v>.</v>
      </c>
      <c r="CO20" s="45" t="str">
        <f t="shared" si="9"/>
        <v>mer</v>
      </c>
      <c r="CP20" s="45">
        <f t="shared" si="10"/>
        <v>44846</v>
      </c>
      <c r="CQ20" s="146" t="str">
        <f>T(IF(  Ott2022_RICHIESTE!DB18&lt;&gt;"",  Ott2022_RICHIESTE!DB18,  HLOOKUP(CQ$16,Tipologie!$B$2:$AM$10,5) ))</f>
        <v>.</v>
      </c>
      <c r="CR20" s="146" t="str">
        <f>T(IF(  Ott2022_RICHIESTE!DC18&lt;&gt;"",  Ott2022_RICHIESTE!DC18,  HLOOKUP(CR$16,Tipologie!$B$2:$AM$10,5) ))</f>
        <v>.</v>
      </c>
      <c r="CS20" s="146" t="str">
        <f>T(IF(  Ott2022_RICHIESTE!DD18&lt;&gt;"",  Ott2022_RICHIESTE!DD18,  HLOOKUP(CS$16,Tipologie!$B$2:$AM$10,5) ))</f>
        <v>.</v>
      </c>
      <c r="CT20" s="146" t="str">
        <f>T(IF(  Ott2022_RICHIESTE!DE18&lt;&gt;"",  Ott2022_RICHIESTE!DE18,  HLOOKUP(CT$16,Tipologie!$B$2:$AM$10,5) ))</f>
        <v>.</v>
      </c>
      <c r="CU20" s="146" t="str">
        <f>T(IF(  Ott2022_RICHIESTE!DF18&lt;&gt;"",  Ott2022_RICHIESTE!DF18,  HLOOKUP(CU$16,Tipologie!$B$2:$AM$10,5) ))</f>
        <v>.</v>
      </c>
      <c r="CV20" s="146" t="str">
        <f>T(IF(  Ott2022_RICHIESTE!DG18&lt;&gt;"",  Ott2022_RICHIESTE!DG18,  HLOOKUP(CV$16,Tipologie!$B$2:$AM$10,5) ))</f>
        <v>.</v>
      </c>
      <c r="CW20" s="146" t="str">
        <f>T(IF(  Ott2022_RICHIESTE!DH18&lt;&gt;"",  Ott2022_RICHIESTE!DH18,  HLOOKUP(CW$16,Tipologie!$B$2:$AM$10,5) ))</f>
        <v>.</v>
      </c>
      <c r="CX20" s="146" t="str">
        <f>T(IF(  Ott2022_RICHIESTE!DI18&lt;&gt;"",  Ott2022_RICHIESTE!DI18,  HLOOKUP(CX$16,Tipologie!$B$2:$AM$10,5) ))</f>
        <v>.</v>
      </c>
      <c r="CY20" s="146" t="str">
        <f>T(IF(  Ott2022_RICHIESTE!DJ18&lt;&gt;"",  Ott2022_RICHIESTE!DJ18,  HLOOKUP(CY$16,Tipologie!$B$2:$AM$10,5) ))</f>
        <v>.</v>
      </c>
      <c r="CZ20" s="146" t="str">
        <f>T(IF(  Ott2022_RICHIESTE!DK18&lt;&gt;"",  Ott2022_RICHIESTE!DK18,  HLOOKUP(CZ$16,Tipologie!$B$2:$AM$10,5) ))</f>
        <v>.</v>
      </c>
      <c r="DA20" s="146" t="str">
        <f>T(IF(  Ott2022_RICHIESTE!DL18&lt;&gt;"",  Ott2022_RICHIESTE!DL18,  HLOOKUP(DA$16,Tipologie!$B$2:$AM$10,5) ))</f>
        <v>.</v>
      </c>
      <c r="DB20" s="146" t="str">
        <f>T(IF(  Ott2022_RICHIESTE!DM18&lt;&gt;"",  Ott2022_RICHIESTE!DM18,  HLOOKUP(DB$16,Tipologie!$B$2:$AM$10,5) ))</f>
        <v>.</v>
      </c>
      <c r="DC20" s="146" t="str">
        <f>T(IF(  Ott2022_RICHIESTE!DN18&lt;&gt;"",  Ott2022_RICHIESTE!DN18,  HLOOKUP(DC$16,Tipologie!$B$2:$AM$10,5) ))</f>
        <v>.</v>
      </c>
      <c r="DD20" s="146" t="str">
        <f>T(IF(  Ott2022_RICHIESTE!DO18&lt;&gt;"",  Ott2022_RICHIESTE!DO18,  HLOOKUP(DD$16,Tipologie!$B$2:$AM$10,5) ))</f>
        <v>.</v>
      </c>
      <c r="DE20" s="146" t="str">
        <f>T(IF(  Ott2022_RICHIESTE!DE18&lt;&gt;"",  Ott2022_RICHIESTE!DE18,  HLOOKUP(DE$16,Tipologie!$B$2:$AM$10,5) ))</f>
        <v>.</v>
      </c>
      <c r="DF20" s="146" t="str">
        <f>T(IF(  Ott2022_RICHIESTE!DG18&lt;&gt;"",  Ott2022_RICHIESTE!DG18,  HLOOKUP(DF$16,Tipologie!$B$2:$AM$10,5) ))</f>
        <v>.</v>
      </c>
      <c r="DG20" s="146" t="str">
        <f>T(IF(  Ott2022_RICHIESTE!DI18&lt;&gt;"",  Ott2022_RICHIESTE!DI18,  HLOOKUP(DG$16,Tipologie!$B$2:$AM$10,5) ))</f>
        <v>.</v>
      </c>
      <c r="DH20" s="20"/>
    </row>
    <row r="21" spans="1:112" ht="11.25" customHeight="1" x14ac:dyDescent="0.25">
      <c r="A21" s="45" t="str">
        <f>IF(Ott2022_RICHIESTE!A19&lt;&gt;"",Ott2022_RICHIESTE!A19,"")</f>
        <v>gio</v>
      </c>
      <c r="B21" s="46">
        <f>IF(Ott2022_RICHIESTE!B19&lt;&gt;"",Ott2022_RICHIESTE!B19,"")</f>
        <v>44847</v>
      </c>
      <c r="C21" s="244" t="str">
        <f>T( IF( Ott2022_RICHIESTE!C19&lt;&gt;"",  IF(   AND(    (IFERROR(SEARCH("Ridotto",Ott2022_RICHIESTE!C19),Ott2022_RICHIESTE!C19))=1,    C$16&lt;&gt;""   ),    _xlfn.CONCAT("Rid: ",HLOOKUP(C$16,Tipologie!$B$2:$AM$10,6)  ),  Ott2022_RICHIESTE!C19),HLOOKUP(C$16,Tipologie!$B$2:$AM$10,6  ) ))</f>
        <v>.</v>
      </c>
      <c r="D21" s="237" t="str">
        <f>T( IF( Ott2022_RICHIESTE!D19&lt;&gt;"",  IF(   AND(    (IFERROR(SEARCH("Ridotto",Ott2022_RICHIESTE!D19),Ott2022_RICHIESTE!D19))=1,    D$16&lt;&gt;""   ),    _xlfn.CONCAT("Rid: ",HLOOKUP(D$16,Tipologie!$B$2:$AM$10,6)  ),  Ott2022_RICHIESTE!D19),HLOOKUP(D$16,Tipologie!$B$2:$AM$10,6  ) ))</f>
        <v>.</v>
      </c>
      <c r="E21" s="244" t="str">
        <f>T( IF( Ott2022_RICHIESTE!E19&lt;&gt;"",  IF(   AND(    (IFERROR(SEARCH("Ridotto",Ott2022_RICHIESTE!E19),Ott2022_RICHIESTE!E19))=1,    E$16&lt;&gt;""   ),    _xlfn.CONCAT("Rid: ",HLOOKUP(E$16,Tipologie!$B$2:$AM$10,6)  ),  Ott2022_RICHIESTE!E19),HLOOKUP(E$16,Tipologie!$B$2:$AM$10,6  ) ))</f>
        <v>.</v>
      </c>
      <c r="F21" s="237" t="str">
        <f>T( IF( Ott2022_RICHIESTE!F19&lt;&gt;"",  IF(   AND(    (IFERROR(SEARCH("Ridotto",Ott2022_RICHIESTE!F19),Ott2022_RICHIESTE!F19))=1,    F$16&lt;&gt;""   ),    _xlfn.CONCAT("Rid: ",HLOOKUP(F$16,Tipologie!$B$2:$AM$10,6)  ),  Ott2022_RICHIESTE!F19),HLOOKUP(F$16,Tipologie!$B$2:$AM$10,6  ) ))</f>
        <v>.</v>
      </c>
      <c r="G21" s="244" t="str">
        <f>T( IF( Ott2022_RICHIESTE!G19&lt;&gt;"",  IF(   AND(    (IFERROR(SEARCH("Ridotto",Ott2022_RICHIESTE!G19),Ott2022_RICHIESTE!G19))=1,    G$16&lt;&gt;""   ),    _xlfn.CONCAT("Rid: ",HLOOKUP(G$16,Tipologie!$B$2:$AM$10,6)  ),  Ott2022_RICHIESTE!G19),HLOOKUP(G$16,Tipologie!$B$2:$AM$10,6  ) ))</f>
        <v>.</v>
      </c>
      <c r="H21" s="237" t="str">
        <f>T( IF( Ott2022_RICHIESTE!H19&lt;&gt;"",  IF(   AND(    (IFERROR(SEARCH("Ridotto",Ott2022_RICHIESTE!H19),Ott2022_RICHIESTE!H19))=1,    H$16&lt;&gt;""   ),    _xlfn.CONCAT("Rid: ",HLOOKUP(H$16,Tipologie!$B$2:$AM$10,6)  ),  Ott2022_RICHIESTE!H19),HLOOKUP(H$16,Tipologie!$B$2:$AM$10,6  ) ))</f>
        <v>.</v>
      </c>
      <c r="I21" s="244" t="str">
        <f>T( IF( Ott2022_RICHIESTE!I19&lt;&gt;"",  IF(   AND(    (IFERROR(SEARCH("Ridotto",Ott2022_RICHIESTE!I19),Ott2022_RICHIESTE!I19))=1,    I$16&lt;&gt;""   ),    _xlfn.CONCAT("Rid: ",HLOOKUP(I$16,Tipologie!$B$2:$AM$10,6)  ),  Ott2022_RICHIESTE!I19),HLOOKUP(I$16,Tipologie!$B$2:$AM$10,6  ) ))</f>
        <v>.</v>
      </c>
      <c r="J21" s="237" t="str">
        <f>T( IF( Ott2022_RICHIESTE!J19&lt;&gt;"",  IF(   AND(    (IFERROR(SEARCH("Ridotto",Ott2022_RICHIESTE!J19),Ott2022_RICHIESTE!J19))=1,    J$16&lt;&gt;""   ),    _xlfn.CONCAT("Rid: ",HLOOKUP(J$16,Tipologie!$B$2:$AM$10,6)  ),  Ott2022_RICHIESTE!J19),HLOOKUP(J$16,Tipologie!$B$2:$AM$10,6  ) ))</f>
        <v>.</v>
      </c>
      <c r="K21" s="244" t="str">
        <f>T( IF( Ott2022_RICHIESTE!K19&lt;&gt;"",  IF(   AND(    (IFERROR(SEARCH("Ridotto",Ott2022_RICHIESTE!K19),Ott2022_RICHIESTE!K19))=1,    K$16&lt;&gt;""   ),    _xlfn.CONCAT("Rid: ",HLOOKUP(K$16,Tipologie!$B$2:$AM$10,6)  ),  Ott2022_RICHIESTE!K19),HLOOKUP(K$16,Tipologie!$B$2:$AM$10,6  ) ))</f>
        <v>.</v>
      </c>
      <c r="L21" s="237" t="str">
        <f>T( IF( Ott2022_RICHIESTE!L19&lt;&gt;"",  IF(   AND(    (IFERROR(SEARCH("Ridotto",Ott2022_RICHIESTE!L19),Ott2022_RICHIESTE!L19))=1,    L$16&lt;&gt;""   ),    _xlfn.CONCAT("Rid: ",HLOOKUP(L$16,Tipologie!$B$2:$AM$10,6)  ),  Ott2022_RICHIESTE!L19),HLOOKUP(L$16,Tipologie!$B$2:$AM$10,6  ) ))</f>
        <v>.</v>
      </c>
      <c r="M21" s="244" t="str">
        <f>T( IF( Ott2022_RICHIESTE!M19&lt;&gt;"",  IF(   AND(    (IFERROR(SEARCH("Ridotto",Ott2022_RICHIESTE!M19),Ott2022_RICHIESTE!M19))=1,    M$16&lt;&gt;""   ),    _xlfn.CONCAT("Rid: ",HLOOKUP(M$16,Tipologie!$B$2:$AM$10,6)  ),  Ott2022_RICHIESTE!M19),HLOOKUP(M$16,Tipologie!$B$2:$AM$10,6  ) ))</f>
        <v>.</v>
      </c>
      <c r="N21" s="237" t="str">
        <f>T( IF( Ott2022_RICHIESTE!N19&lt;&gt;"",  IF(   AND(    (IFERROR(SEARCH("Ridotto",Ott2022_RICHIESTE!N19),Ott2022_RICHIESTE!N19))=1,    N$16&lt;&gt;""   ),    _xlfn.CONCAT("Rid: ",HLOOKUP(N$16,Tipologie!$B$2:$AM$10,6)  ),  Ott2022_RICHIESTE!N19),HLOOKUP(N$16,Tipologie!$B$2:$AM$10,6  ) ))</f>
        <v>.</v>
      </c>
      <c r="O21" s="244" t="str">
        <f>T( IF( Ott2022_RICHIESTE!O19&lt;&gt;"",  IF(   AND(    (IFERROR(SEARCH("Ridotto",Ott2022_RICHIESTE!O19),Ott2022_RICHIESTE!O19))=1,    O$16&lt;&gt;""   ),    _xlfn.CONCAT("Rid: ",HLOOKUP(O$16,Tipologie!$B$2:$AM$10,6)  ),  Ott2022_RICHIESTE!O19),HLOOKUP(O$16,Tipologie!$B$2:$AM$10,6  ) ))</f>
        <v>.</v>
      </c>
      <c r="P21" s="237" t="str">
        <f>T( IF( Ott2022_RICHIESTE!P19&lt;&gt;"",  IF(   AND(    (IFERROR(SEARCH("Ridotto",Ott2022_RICHIESTE!P19),Ott2022_RICHIESTE!P19))=1,    P$16&lt;&gt;""   ),    _xlfn.CONCAT("Rid: ",HLOOKUP(P$16,Tipologie!$B$2:$AM$10,6)  ),  Ott2022_RICHIESTE!P19),HLOOKUP(P$16,Tipologie!$B$2:$AM$10,6  ) ))</f>
        <v>.</v>
      </c>
      <c r="Q21" s="244" t="str">
        <f>T( IF( Ott2022_RICHIESTE!Q19&lt;&gt;"",  IF(   AND(    (IFERROR(SEARCH("Ridotto",Ott2022_RICHIESTE!Q19),Ott2022_RICHIESTE!Q19))=1,    Q$16&lt;&gt;""   ),    _xlfn.CONCAT("Rid: ",HLOOKUP(Q$16,Tipologie!$B$2:$AM$10,6)  ),  Ott2022_RICHIESTE!Q19),HLOOKUP(Q$16,Tipologie!$B$2:$AM$10,6  ) ))</f>
        <v>.</v>
      </c>
      <c r="R21" s="237" t="str">
        <f>T( IF( Ott2022_RICHIESTE!R19&lt;&gt;"",  IF(   AND(    (IFERROR(SEARCH("Ridotto",Ott2022_RICHIESTE!R19),Ott2022_RICHIESTE!R19))=1,    R$16&lt;&gt;""   ),    _xlfn.CONCAT("Rid: ",HLOOKUP(R$16,Tipologie!$B$2:$AM$10,6)  ),  Ott2022_RICHIESTE!R19),HLOOKUP(R$16,Tipologie!$B$2:$AM$10,6  ) ))</f>
        <v>.</v>
      </c>
      <c r="S21" s="244" t="str">
        <f>T( IF( Ott2022_RICHIESTE!S19&lt;&gt;"",  IF(   AND(    (IFERROR(SEARCH("Ridotto",Ott2022_RICHIESTE!S19),Ott2022_RICHIESTE!S19))=1,    S$16&lt;&gt;""   ),    _xlfn.CONCAT("Rid: ",HLOOKUP(S$16,Tipologie!$B$2:$AM$10,6)  ),  Ott2022_RICHIESTE!S19),HLOOKUP(S$16,Tipologie!$B$2:$AM$10,6  ) ))</f>
        <v>.</v>
      </c>
      <c r="T21" s="237" t="str">
        <f>T( IF( Ott2022_RICHIESTE!T19&lt;&gt;"",  IF(   AND(    (IFERROR(SEARCH("Ridotto",Ott2022_RICHIESTE!T19),Ott2022_RICHIESTE!T19))=1,    T$16&lt;&gt;""   ),    _xlfn.CONCAT("Rid: ",HLOOKUP(T$16,Tipologie!$B$2:$AM$10,6)  ),  Ott2022_RICHIESTE!T19),HLOOKUP(T$16,Tipologie!$B$2:$AM$10,6  ) ))</f>
        <v>.</v>
      </c>
      <c r="U21" s="146" t="str">
        <f>T( IF( Ott2022_RICHIESTE!U19&lt;&gt;"",  IF(   AND(    (IFERROR(SEARCH("Ridotto",Ott2022_RICHIESTE!U19),Ott2022_RICHIESTE!U19))=1,    U$16&lt;&gt;""   ),    _xlfn.CONCAT("Rid: ",HLOOKUP(U$16,Tipologie!$B$2:$AM$10,6)  ),  Ott2022_RICHIESTE!U19),HLOOKUP(U$16,Tipologie!$B$2:$AM$10,6  ) ))</f>
        <v>.</v>
      </c>
      <c r="V21" s="146" t="str">
        <f>T( IF( Ott2022_RICHIESTE!V19&lt;&gt;"",  IF(   AND(    (IFERROR(SEARCH("Ridotto",Ott2022_RICHIESTE!V19),Ott2022_RICHIESTE!V19))=1,    V$16&lt;&gt;""   ),    _xlfn.CONCAT("Rid: ",HLOOKUP(V$16,Tipologie!$B$2:$AM$10,6)  ),  Ott2022_RICHIESTE!V19),HLOOKUP(V$16,Tipologie!$B$2:$AM$10,6  ) ))</f>
        <v>.</v>
      </c>
      <c r="W21" s="146" t="str">
        <f>T( IF( Ott2022_RICHIESTE!W19&lt;&gt;"",  IF(   AND(    (IFERROR(SEARCH("Ridotto",Ott2022_RICHIESTE!W19),Ott2022_RICHIESTE!W19))=1,    W$16&lt;&gt;""   ),    _xlfn.CONCAT("Rid: ",HLOOKUP(W$16,Tipologie!$B$2:$AM$10,6)  ),  Ott2022_RICHIESTE!W19),HLOOKUP(W$16,Tipologie!$B$2:$AM$10,6  ) ))</f>
        <v>.</v>
      </c>
      <c r="X21" s="146" t="str">
        <f>T( IF( Ott2022_RICHIESTE!X19&lt;&gt;"",  IF(   AND(    (IFERROR(SEARCH("Ridotto",Ott2022_RICHIESTE!X19),Ott2022_RICHIESTE!X19))=1,    X$16&lt;&gt;""   ),    _xlfn.CONCAT("Rid: ",HLOOKUP(X$16,Tipologie!$B$2:$AM$10,6)  ),  Ott2022_RICHIESTE!X19),HLOOKUP(X$16,Tipologie!$B$2:$AM$10,6  ) ))</f>
        <v>.</v>
      </c>
      <c r="Y21" s="146" t="str">
        <f>T( IF( Ott2022_RICHIESTE!Y19&lt;&gt;"",  IF(   AND(    (IFERROR(SEARCH("Ridotto",Ott2022_RICHIESTE!Y19),Ott2022_RICHIESTE!Y19))=1,    Y$16&lt;&gt;""   ),    _xlfn.CONCAT("Rid: ",HLOOKUP(Y$16,Tipologie!$B$2:$AM$10,6)  ),  Ott2022_RICHIESTE!Y19),HLOOKUP(Y$16,Tipologie!$B$2:$AM$10,6  ) ))</f>
        <v>.</v>
      </c>
      <c r="Z21" s="28" t="str">
        <f>T( IF( Ott2022_RICHIESTE!Z19&lt;&gt;"",  IF(   AND(    (IFERROR(SEARCH("Ridotto",Ott2022_RICHIESTE!Z19),Ott2022_RICHIESTE!Z19))=1,    Z$16&lt;&gt;""   ),    _xlfn.CONCAT("Rid: ",HLOOKUP(Z$16,Tipologie!$B$2:$AM$10,6)  ),  Ott2022_RICHIESTE!Z19),HLOOKUP(Z$16,Tipologie!$B$2:$AM$10,6  ) ))</f>
        <v>.</v>
      </c>
      <c r="AA21" s="28" t="str">
        <f>T( IF( Ott2022_RICHIESTE!AA19&lt;&gt;"",  IF(   AND(    (IFERROR(SEARCH("Ridotto",Ott2022_RICHIESTE!AA19),Ott2022_RICHIESTE!AA19))=1,    AA$16&lt;&gt;""   ),    _xlfn.CONCAT("Rid: ",HLOOKUP(AA$16,Tipologie!$B$2:$AM$10,6)  ),  Ott2022_RICHIESTE!AA19),HLOOKUP(AA$16,Tipologie!$B$2:$AM$10,6  ) ))</f>
        <v>.</v>
      </c>
      <c r="AB21" s="28" t="str">
        <f>T( IF( Ott2022_RICHIESTE!AB19&lt;&gt;"",  IF(   AND(    (IFERROR(SEARCH("Ridotto",Ott2022_RICHIESTE!AB19),Ott2022_RICHIESTE!AB19))=1,    AB$16&lt;&gt;""   ),    _xlfn.CONCAT("Rid: ",HLOOKUP(AB$16,Tipologie!$B$2:$AM$10,6)  ),  Ott2022_RICHIESTE!AB19),HLOOKUP(AB$16,Tipologie!$B$2:$AM$10,6  ) ))</f>
        <v>.</v>
      </c>
      <c r="AC21" s="151"/>
      <c r="AD21" s="45" t="str">
        <f t="shared" si="7"/>
        <v>gio</v>
      </c>
      <c r="AE21" s="46">
        <f t="shared" si="8"/>
        <v>44847</v>
      </c>
      <c r="AF21" s="244" t="str">
        <f>T( IF( Ott2022_RICHIESTE!AF19&lt;&gt;"",  IF(   AND(    (IFERROR(SEARCH("Ridotto",Ott2022_RICHIESTE!AF19),Ott2022_RICHIESTE!AF19))=1,    AF$16&lt;&gt;""   ),    _xlfn.CONCAT("Rid: ",HLOOKUP(AF$16,Tipologie!$B$2:$AM$10,6)  ),  Ott2022_RICHIESTE!AF19),HLOOKUP(AF$16,Tipologie!$B$2:$AM$10,6  ) ))</f>
        <v>.</v>
      </c>
      <c r="AG21" s="237" t="str">
        <f>T( IF( Ott2022_RICHIESTE!AG19&lt;&gt;"",  IF(   AND(    (IFERROR(SEARCH("Ridotto",Ott2022_RICHIESTE!AG19),Ott2022_RICHIESTE!AG19))=1,    AG$16&lt;&gt;""   ),    _xlfn.CONCAT("Rid: ",HLOOKUP(AG$16,Tipologie!$B$2:$AM$10,6)  ),  Ott2022_RICHIESTE!AG19),HLOOKUP(AG$16,Tipologie!$B$2:$AM$10,6  ) ))</f>
        <v>.</v>
      </c>
      <c r="AH21" s="244" t="str">
        <f>T( IF( Ott2022_RICHIESTE!AH19&lt;&gt;"",  IF(   AND(    (IFERROR(SEARCH("Ridotto",Ott2022_RICHIESTE!AH19),Ott2022_RICHIESTE!AH19))=1,    AH$16&lt;&gt;""   ),    _xlfn.CONCAT("Rid: ",HLOOKUP(AH$16,Tipologie!$B$2:$AM$10,6)  ),  Ott2022_RICHIESTE!AH19),HLOOKUP(AH$16,Tipologie!$B$2:$AM$10,6  ) ))</f>
        <v>.</v>
      </c>
      <c r="AI21" s="237" t="str">
        <f>T( IF( Ott2022_RICHIESTE!AI19&lt;&gt;"",  IF(   AND(    (IFERROR(SEARCH("Ridotto",Ott2022_RICHIESTE!AI19),Ott2022_RICHIESTE!AI19))=1,    AI$16&lt;&gt;""   ),    _xlfn.CONCAT("Rid: ",HLOOKUP(AI$16,Tipologie!$B$2:$AM$10,6)  ),  Ott2022_RICHIESTE!AI19),HLOOKUP(AI$16,Tipologie!$B$2:$AM$10,6  ) ))</f>
        <v>.</v>
      </c>
      <c r="AJ21" s="244" t="str">
        <f>T( IF( Ott2022_RICHIESTE!AJ19&lt;&gt;"",  IF(   AND(    (IFERROR(SEARCH("Ridotto",Ott2022_RICHIESTE!AJ19),Ott2022_RICHIESTE!AJ19))=1,    AJ$16&lt;&gt;""   ),    _xlfn.CONCAT("Rid: ",HLOOKUP(AJ$16,Tipologie!$B$2:$AM$10,6)  ),  Ott2022_RICHIESTE!AJ19),HLOOKUP(AJ$16,Tipologie!$B$2:$AM$10,6  ) ))</f>
        <v>.</v>
      </c>
      <c r="AK21" s="237" t="str">
        <f>T( IF( Ott2022_RICHIESTE!AK19&lt;&gt;"",  IF(   AND(    (IFERROR(SEARCH("Ridotto",Ott2022_RICHIESTE!AK19),Ott2022_RICHIESTE!AK19))=1,    AK$16&lt;&gt;""   ),    _xlfn.CONCAT("Rid: ",HLOOKUP(AK$16,Tipologie!$B$2:$AM$10,6)  ),  Ott2022_RICHIESTE!AK19),HLOOKUP(AK$16,Tipologie!$B$2:$AM$10,6  ) ))</f>
        <v>.</v>
      </c>
      <c r="AL21" s="244" t="str">
        <f>T( IF( Ott2022_RICHIESTE!AL19&lt;&gt;"",  IF(   AND(    (IFERROR(SEARCH("Ridotto",Ott2022_RICHIESTE!AL19),Ott2022_RICHIESTE!AL19))=1,    AL$16&lt;&gt;""   ),    _xlfn.CONCAT("Rid: ",HLOOKUP(AL$16,Tipologie!$B$2:$AM$10,6)  ),  Ott2022_RICHIESTE!AL19),HLOOKUP(AL$16,Tipologie!$B$2:$AM$10,6  ) ))</f>
        <v>.</v>
      </c>
      <c r="AM21" s="237" t="str">
        <f>T( IF( Ott2022_RICHIESTE!AM19&lt;&gt;"",  IF(   AND(    (IFERROR(SEARCH("Ridotto",Ott2022_RICHIESTE!AM19),Ott2022_RICHIESTE!AM19))=1,    AM$16&lt;&gt;""   ),    _xlfn.CONCAT("Rid: ",HLOOKUP(AM$16,Tipologie!$B$2:$AM$10,6)  ),  Ott2022_RICHIESTE!AM19),HLOOKUP(AM$16,Tipologie!$B$2:$AM$10,6  ) ))</f>
        <v>.</v>
      </c>
      <c r="AN21" s="244" t="str">
        <f>T( IF( Ott2022_RICHIESTE!AN19&lt;&gt;"",  IF(   AND(    (IFERROR(SEARCH("Ridotto",Ott2022_RICHIESTE!AN19),Ott2022_RICHIESTE!AN19))=1,    AN$16&lt;&gt;""   ),    _xlfn.CONCAT("Rid: ",HLOOKUP(AN$16,Tipologie!$B$2:$AM$10,6)  ),  Ott2022_RICHIESTE!AN19),HLOOKUP(AN$16,Tipologie!$B$2:$AM$10,6  ) ))</f>
        <v>.</v>
      </c>
      <c r="AO21" s="237" t="str">
        <f>T( IF( Ott2022_RICHIESTE!AO19&lt;&gt;"",  IF(   AND(    (IFERROR(SEARCH("Ridotto",Ott2022_RICHIESTE!AO19),Ott2022_RICHIESTE!AO19))=1,    AO$16&lt;&gt;""   ),    _xlfn.CONCAT("Rid: ",HLOOKUP(AO$16,Tipologie!$B$2:$AM$10,6)  ),  Ott2022_RICHIESTE!AO19),HLOOKUP(AO$16,Tipologie!$B$2:$AM$10,6  ) ))</f>
        <v>.</v>
      </c>
      <c r="AP21" s="244" t="str">
        <f>T( IF( Ott2022_RICHIESTE!AP19&lt;&gt;"",  IF(   AND(    (IFERROR(SEARCH("Ridotto",Ott2022_RICHIESTE!AP19),Ott2022_RICHIESTE!AP19))=1,    AP$16&lt;&gt;""   ),    _xlfn.CONCAT("Rid: ",HLOOKUP(AP$16,Tipologie!$B$2:$AM$10,6)  ),  Ott2022_RICHIESTE!AP19),HLOOKUP(AP$16,Tipologie!$B$2:$AM$10,6  ) ))</f>
        <v>.</v>
      </c>
      <c r="AQ21" s="237" t="str">
        <f>T( IF( Ott2022_RICHIESTE!AQ19&lt;&gt;"",  IF(   AND(    (IFERROR(SEARCH("Ridotto",Ott2022_RICHIESTE!AQ19),Ott2022_RICHIESTE!AQ19))=1,    AQ$16&lt;&gt;""   ),    _xlfn.CONCAT("Rid: ",HLOOKUP(AQ$16,Tipologie!$B$2:$AM$10,6)  ),  Ott2022_RICHIESTE!AQ19),HLOOKUP(AQ$16,Tipologie!$B$2:$AM$10,6  ) ))</f>
        <v>.</v>
      </c>
      <c r="AR21" s="244" t="str">
        <f>T( IF( Ott2022_RICHIESTE!AR19&lt;&gt;"",  IF(   AND(    (IFERROR(SEARCH("Ridotto",Ott2022_RICHIESTE!AR19),Ott2022_RICHIESTE!AR19))=1,    AR$16&lt;&gt;""   ),    _xlfn.CONCAT("Rid: ",HLOOKUP(AR$16,Tipologie!$B$2:$AM$10,6)  ),  Ott2022_RICHIESTE!AR19),HLOOKUP(AR$16,Tipologie!$B$2:$AM$10,6  ) ))</f>
        <v>.</v>
      </c>
      <c r="AS21" s="237" t="str">
        <f>T( IF( Ott2022_RICHIESTE!AS19&lt;&gt;"",  IF(   AND(    (IFERROR(SEARCH("Ridotto",Ott2022_RICHIESTE!AS19),Ott2022_RICHIESTE!AS19))=1,    AS$16&lt;&gt;""   ),    _xlfn.CONCAT("Rid: ",HLOOKUP(AS$16,Tipologie!$B$2:$AM$10,6)  ),  Ott2022_RICHIESTE!AS19),HLOOKUP(AS$16,Tipologie!$B$2:$AM$10,6  ) ))</f>
        <v>.</v>
      </c>
      <c r="AT21" s="244" t="str">
        <f>T( IF( Ott2022_RICHIESTE!AT19&lt;&gt;"",  IF(   AND(    (IFERROR(SEARCH("Ridotto",Ott2022_RICHIESTE!AT19),Ott2022_RICHIESTE!AT19))=1,    AT$16&lt;&gt;""   ),    _xlfn.CONCAT("Rid: ",HLOOKUP(AT$16,Tipologie!$B$2:$AM$10,6)  ),  Ott2022_RICHIESTE!AT19),HLOOKUP(AT$16,Tipologie!$B$2:$AM$10,6  ) ))</f>
        <v>.</v>
      </c>
      <c r="AU21" s="237" t="str">
        <f>T( IF( Ott2022_RICHIESTE!AU19&lt;&gt;"",  IF(   AND(    (IFERROR(SEARCH("Ridotto",Ott2022_RICHIESTE!AU19),Ott2022_RICHIESTE!AU19))=1,    AU$16&lt;&gt;""   ),    _xlfn.CONCAT("Rid: ",HLOOKUP(AU$16,Tipologie!$B$2:$AM$10,6)  ),  Ott2022_RICHIESTE!AU19),HLOOKUP(AU$16,Tipologie!$B$2:$AM$10,6  ) ))</f>
        <v>.</v>
      </c>
      <c r="AV21" s="244" t="str">
        <f>T( IF( Ott2022_RICHIESTE!AV19&lt;&gt;"",  IF(   AND(    (IFERROR(SEARCH("Ridotto",Ott2022_RICHIESTE!AV19),Ott2022_RICHIESTE!AV19))=1,    AV$16&lt;&gt;""   ),    _xlfn.CONCAT("Rid: ",HLOOKUP(AV$16,Tipologie!$B$2:$AM$10,6)  ),  Ott2022_RICHIESTE!AV19),HLOOKUP(AV$16,Tipologie!$B$2:$AM$10,6  ) ))</f>
        <v>.</v>
      </c>
      <c r="AW21" s="237" t="str">
        <f>T( IF( Ott2022_RICHIESTE!AW19&lt;&gt;"",  IF(   AND(    (IFERROR(SEARCH("Ridotto",Ott2022_RICHIESTE!AW19),Ott2022_RICHIESTE!AW19))=1,    AW$16&lt;&gt;""   ),    _xlfn.CONCAT("Rid: ",HLOOKUP(AW$16,Tipologie!$B$2:$AM$10,6)  ),  Ott2022_RICHIESTE!AW19),HLOOKUP(AW$16,Tipologie!$B$2:$AM$10,6  ) ))</f>
        <v>.</v>
      </c>
      <c r="AX21" s="244" t="str">
        <f>T( IF( Ott2022_RICHIESTE!AX19&lt;&gt;"",  IF(   AND(    (IFERROR(SEARCH("Ridotto",Ott2022_RICHIESTE!AX19),Ott2022_RICHIESTE!AX19))=1,    AX$16&lt;&gt;""   ),    _xlfn.CONCAT("Rid: ",HLOOKUP(AX$16,Tipologie!$B$2:$AM$10,6)  ),  Ott2022_RICHIESTE!AX19),HLOOKUP(AX$16,Tipologie!$B$2:$AM$10,6  ) ))</f>
        <v>.</v>
      </c>
      <c r="AY21" s="237" t="str">
        <f>T( IF( Ott2022_RICHIESTE!AY19&lt;&gt;"",  IF(   AND(    (IFERROR(SEARCH("Ridotto",Ott2022_RICHIESTE!AY19),Ott2022_RICHIESTE!AY19))=1,    AY$16&lt;&gt;""   ),    _xlfn.CONCAT("Rid: ",HLOOKUP(AY$16,Tipologie!$B$2:$AM$10,6)  ),  Ott2022_RICHIESTE!AY19),HLOOKUP(AY$16,Tipologie!$B$2:$AM$10,6  ) ))</f>
        <v>.</v>
      </c>
      <c r="AZ21" s="244" t="str">
        <f>T( IF( Ott2022_RICHIESTE!AZ19&lt;&gt;"",  IF(   AND(    (IFERROR(SEARCH("Ridotto",Ott2022_RICHIESTE!AZ19),Ott2022_RICHIESTE!AZ19))=1,    AZ$16&lt;&gt;""   ),    _xlfn.CONCAT("Rid: ",HLOOKUP(AZ$16,Tipologie!$B$2:$AM$10,6)  ),  Ott2022_RICHIESTE!AZ19),HLOOKUP(AZ$16,Tipologie!$B$2:$AM$10,6  ) ))</f>
        <v>.</v>
      </c>
      <c r="BA21" s="237" t="str">
        <f>T( IF( Ott2022_RICHIESTE!BA19&lt;&gt;"",  IF(   AND(    (IFERROR(SEARCH("Ridotto",Ott2022_RICHIESTE!BA19),Ott2022_RICHIESTE!BA19))=1,    BA$16&lt;&gt;""   ),    _xlfn.CONCAT("Rid: ",HLOOKUP(BA$16,Tipologie!$B$2:$AM$10,6)  ),  Ott2022_RICHIESTE!BA19),HLOOKUP(BA$16,Tipologie!$B$2:$AM$10,6  ) ))</f>
        <v>.</v>
      </c>
      <c r="BB21" s="244" t="str">
        <f>T( IF( Ott2022_RICHIESTE!BB19&lt;&gt;"",  IF(   AND(    (IFERROR(SEARCH("Ridotto",Ott2022_RICHIESTE!BB19),Ott2022_RICHIESTE!BB19))=1,    BB$16&lt;&gt;""   ),    _xlfn.CONCAT("Rid: ",HLOOKUP(BB$16,Tipologie!$B$2:$AM$10,6)  ),  Ott2022_RICHIESTE!BB19),HLOOKUP(BB$16,Tipologie!$B$2:$AM$10,6  ) ))</f>
        <v>.</v>
      </c>
      <c r="BC21" s="237" t="str">
        <f>T( IF( Ott2022_RICHIESTE!BC19&lt;&gt;"",  IF(   AND(    (IFERROR(SEARCH("Ridotto",Ott2022_RICHIESTE!BC19),Ott2022_RICHIESTE!BC19))=1,    BC$16&lt;&gt;""   ),    _xlfn.CONCAT("Rid: ",HLOOKUP(BC$16,Tipologie!$B$2:$AM$10,6)  ),  Ott2022_RICHIESTE!BC19),HLOOKUP(BC$16,Tipologie!$B$2:$AM$10,6  ) ))</f>
        <v>.</v>
      </c>
      <c r="BD21" s="244" t="str">
        <f>T( IF( Ott2022_RICHIESTE!BD19&lt;&gt;"",  IF(   AND(    (IFERROR(SEARCH("Ridotto",Ott2022_RICHIESTE!BD19),Ott2022_RICHIESTE!BD19))=1,    BD$16&lt;&gt;""   ),    _xlfn.CONCAT("Rid: ",HLOOKUP(BD$16,Tipologie!$B$2:$AM$10,6)  ),  Ott2022_RICHIESTE!BD19),HLOOKUP(BD$16,Tipologie!$B$2:$AM$10,6  ) ))</f>
        <v>.</v>
      </c>
      <c r="BE21" s="237" t="str">
        <f>T( IF( Ott2022_RICHIESTE!BE19&lt;&gt;"",  IF(   AND(    (IFERROR(SEARCH("Ridotto",Ott2022_RICHIESTE!BE19),Ott2022_RICHIESTE!BE19))=1,    BE$16&lt;&gt;""   ),    _xlfn.CONCAT("Rid: ",HLOOKUP(BE$16,Tipologie!$B$2:$AM$10,6)  ),  Ott2022_RICHIESTE!BE19),HLOOKUP(BE$16,Tipologie!$B$2:$AM$10,6  ) ))</f>
        <v>.</v>
      </c>
      <c r="BF21" s="244" t="str">
        <f>T( IF( Ott2022_RICHIESTE!BF19&lt;&gt;"",  IF(   AND(    (IFERROR(SEARCH("Ridotto",Ott2022_RICHIESTE!BF19),Ott2022_RICHIESTE!BF19))=1,    BF$16&lt;&gt;""   ),    _xlfn.CONCAT("Rid: ",HLOOKUP(BF$16,Tipologie!$B$2:$AM$10,6)  ),  Ott2022_RICHIESTE!BF19),HLOOKUP(BF$16,Tipologie!$B$2:$AM$10,6  ) ))</f>
        <v>.</v>
      </c>
      <c r="BG21" s="237" t="str">
        <f>T( IF( Ott2022_RICHIESTE!BG19&lt;&gt;"",  IF(   AND(    (IFERROR(SEARCH("Ridotto",Ott2022_RICHIESTE!BG19),Ott2022_RICHIESTE!BG19))=1,    BG$16&lt;&gt;""   ),    _xlfn.CONCAT("Rid: ",HLOOKUP(BG$16,Tipologie!$B$2:$AM$10,6)  ),  Ott2022_RICHIESTE!BG19),HLOOKUP(BG$16,Tipologie!$B$2:$AM$10,6  ) ))</f>
        <v>.</v>
      </c>
      <c r="BH21" s="244" t="str">
        <f>T( IF( Ott2022_RICHIESTE!BH19&lt;&gt;"",  IF(   AND(    (IFERROR(SEARCH("Ridotto",Ott2022_RICHIESTE!BH19),Ott2022_RICHIESTE!BH19))=1,    BH$16&lt;&gt;""   ),    _xlfn.CONCAT("Rid: ",HLOOKUP(BH$16,Tipologie!$B$2:$AM$10,6)  ),  Ott2022_RICHIESTE!BH19),HLOOKUP(BH$16,Tipologie!$B$2:$AM$10,6  ) ))</f>
        <v>.</v>
      </c>
      <c r="BI21" s="237" t="str">
        <f>T( IF( Ott2022_RICHIESTE!BI19&lt;&gt;"",  IF(   AND(    (IFERROR(SEARCH("Ridotto",Ott2022_RICHIESTE!BI19),Ott2022_RICHIESTE!BI19))=1,    BI$16&lt;&gt;""   ),    _xlfn.CONCAT("Rid: ",HLOOKUP(BI$16,Tipologie!$B$2:$AM$10,6)  ),  Ott2022_RICHIESTE!BI19),HLOOKUP(BI$16,Tipologie!$B$2:$AM$10,6  ) ))</f>
        <v>.</v>
      </c>
      <c r="BJ21" s="244" t="str">
        <f>T( IF( Ott2022_RICHIESTE!BJ19&lt;&gt;"",  IF(   AND(    (IFERROR(SEARCH("Ridotto",Ott2022_RICHIESTE!BJ19),Ott2022_RICHIESTE!BJ19))=1,    BJ$16&lt;&gt;""   ),    _xlfn.CONCAT("Rid: ",HLOOKUP(BJ$16,Tipologie!$B$2:$AM$10,6)  ),  Ott2022_RICHIESTE!BJ19),HLOOKUP(BJ$16,Tipologie!$B$2:$AM$10,6  ) ))</f>
        <v>.</v>
      </c>
      <c r="BK21" s="237" t="str">
        <f>T( IF( Ott2022_RICHIESTE!BK19&lt;&gt;"",  IF(   AND(    (IFERROR(SEARCH("Ridotto",Ott2022_RICHIESTE!BK19),Ott2022_RICHIESTE!BK19))=1,    BK$16&lt;&gt;""   ),    _xlfn.CONCAT("Rid: ",HLOOKUP(BK$16,Tipologie!$B$2:$AM$10,6)  ),  Ott2022_RICHIESTE!BK19),HLOOKUP(BK$16,Tipologie!$B$2:$AM$10,6  ) ))</f>
        <v>.</v>
      </c>
      <c r="BL21" s="244" t="str">
        <f>T( IF( Ott2022_RICHIESTE!BL19&lt;&gt;"",  IF(   AND(    (IFERROR(SEARCH("Ridotto",Ott2022_RICHIESTE!BL19),Ott2022_RICHIESTE!BL19))=1,    BL$16&lt;&gt;""   ),    _xlfn.CONCAT("Rid: ",HLOOKUP(BL$16,Tipologie!$B$2:$AM$10,6)  ),  Ott2022_RICHIESTE!BL19),HLOOKUP(BL$16,Tipologie!$B$2:$AM$10,6  ) ))</f>
        <v>.</v>
      </c>
      <c r="BM21" s="237" t="str">
        <f>T( IF( Ott2022_RICHIESTE!BM19&lt;&gt;"",  IF(   AND(    (IFERROR(SEARCH("Ridotto",Ott2022_RICHIESTE!BM19),Ott2022_RICHIESTE!BM19))=1,    BM$16&lt;&gt;""   ),    _xlfn.CONCAT("Rid: ",HLOOKUP(BM$16,Tipologie!$B$2:$AM$10,6)  ),  Ott2022_RICHIESTE!BM19),HLOOKUP(BM$16,Tipologie!$B$2:$AM$10,6  ) ))</f>
        <v>.</v>
      </c>
      <c r="BN21" s="244" t="str">
        <f>T( IF( Ott2022_RICHIESTE!BN19&lt;&gt;"",  IF(   AND(    (IFERROR(SEARCH("Ridotto",Ott2022_RICHIESTE!BN19),Ott2022_RICHIESTE!BN19))=1,    BN$16&lt;&gt;""   ),    _xlfn.CONCAT("Rid: ",HLOOKUP(BN$16,Tipologie!$B$2:$AM$10,6)  ),  Ott2022_RICHIESTE!BN19),HLOOKUP(BN$16,Tipologie!$B$2:$AM$10,6  ) ))</f>
        <v>.</v>
      </c>
      <c r="BO21" s="237" t="str">
        <f>T( IF( Ott2022_RICHIESTE!BO19&lt;&gt;"",  IF(   AND(    (IFERROR(SEARCH("Ridotto",Ott2022_RICHIESTE!BO19),Ott2022_RICHIESTE!BO19))=1,    BO$16&lt;&gt;""   ),    _xlfn.CONCAT("Rid: ",HLOOKUP(BO$16,Tipologie!$B$2:$AM$10,6)  ),  Ott2022_RICHIESTE!BO19),HLOOKUP(BO$16,Tipologie!$B$2:$AM$10,6  ) ))</f>
        <v>.</v>
      </c>
      <c r="BP21" s="244" t="str">
        <f>T( IF( Ott2022_RICHIESTE!BP19&lt;&gt;"",  IF(   AND(    (IFERROR(SEARCH("Ridotto",Ott2022_RICHIESTE!BP19),Ott2022_RICHIESTE!BP19))=1,    BP$16&lt;&gt;""   ),    _xlfn.CONCAT("Rid: ",HLOOKUP(BP$16,Tipologie!$B$2:$AM$10,6)  ),  Ott2022_RICHIESTE!BP19),HLOOKUP(BP$16,Tipologie!$B$2:$AM$10,6  ) ))</f>
        <v>.</v>
      </c>
      <c r="BQ21" s="237" t="str">
        <f>T( IF( Ott2022_RICHIESTE!BQ19&lt;&gt;"",  IF(   AND(    (IFERROR(SEARCH("Ridotto",Ott2022_RICHIESTE!BQ19),Ott2022_RICHIESTE!BQ19))=1,    BQ$16&lt;&gt;""   ),    _xlfn.CONCAT("Rid: ",HLOOKUP(BQ$16,Tipologie!$B$2:$AM$10,6)  ),  Ott2022_RICHIESTE!BQ19),HLOOKUP(BQ$16,Tipologie!$B$2:$AM$10,6  ) ))</f>
        <v>.</v>
      </c>
      <c r="BR21" s="244" t="str">
        <f>T( IF( Ott2022_RICHIESTE!BR19&lt;&gt;"",  IF(   AND(    (IFERROR(SEARCH("Ridotto",Ott2022_RICHIESTE!BR19),Ott2022_RICHIESTE!BR19))=1,    BR$16&lt;&gt;""   ),    _xlfn.CONCAT("Rid: ",HLOOKUP(BR$16,Tipologie!$B$2:$AM$10,6)  ),  Ott2022_RICHIESTE!BR19),HLOOKUP(BR$16,Tipologie!$B$2:$AM$10,6  ) ))</f>
        <v>.</v>
      </c>
      <c r="BS21" s="237" t="str">
        <f>T( IF( Ott2022_RICHIESTE!BS19&lt;&gt;"",  IF(   AND(    (IFERROR(SEARCH("Ridotto",Ott2022_RICHIESTE!BS19),Ott2022_RICHIESTE!BS19))=1,    BS$16&lt;&gt;""   ),    _xlfn.CONCAT("Rid: ",HLOOKUP(BS$16,Tipologie!$B$2:$AM$10,6)  ),  Ott2022_RICHIESTE!BS19),HLOOKUP(BS$16,Tipologie!$B$2:$AM$10,6  ) ))</f>
        <v>.</v>
      </c>
      <c r="BT21" s="244" t="str">
        <f>T( IF( Ott2022_RICHIESTE!BT19&lt;&gt;"",  IF(   AND(    (IFERROR(SEARCH("Ridotto",Ott2022_RICHIESTE!BT19),Ott2022_RICHIESTE!BT19))=1,    BT$16&lt;&gt;""   ),    _xlfn.CONCAT("Rid: ",HLOOKUP(BT$16,Tipologie!$B$2:$AM$10,6)  ),  Ott2022_RICHIESTE!BT19),HLOOKUP(BT$16,Tipologie!$B$2:$AM$10,6  ) ))</f>
        <v>.</v>
      </c>
      <c r="BU21" s="237" t="str">
        <f>T( IF( Ott2022_RICHIESTE!BU19&lt;&gt;"",  IF(   AND(    (IFERROR(SEARCH("Ridotto",Ott2022_RICHIESTE!BU19),Ott2022_RICHIESTE!BU19))=1,    BU$16&lt;&gt;""   ),    _xlfn.CONCAT("Rid: ",HLOOKUP(BU$16,Tipologie!$B$2:$AM$10,6)  ),  Ott2022_RICHIESTE!BU19),HLOOKUP(BU$16,Tipologie!$B$2:$AM$10,6  ) ))</f>
        <v>.</v>
      </c>
      <c r="BV21" s="244" t="str">
        <f>T( IF( Ott2022_RICHIESTE!BV19&lt;&gt;"",  IF(   AND(    (IFERROR(SEARCH("Ridotto",Ott2022_RICHIESTE!BV19),Ott2022_RICHIESTE!BV19))=1,    BV$16&lt;&gt;""   ),    _xlfn.CONCAT("Rid: ",HLOOKUP(BV$16,Tipologie!$B$2:$AM$10,6)  ),  Ott2022_RICHIESTE!BV19),HLOOKUP(BV$16,Tipologie!$B$2:$AM$10,6  ) ))</f>
        <v>.</v>
      </c>
      <c r="BW21" s="237" t="str">
        <f>T( IF( Ott2022_RICHIESTE!BW19&lt;&gt;"",  IF(   AND(    (IFERROR(SEARCH("Ridotto",Ott2022_RICHIESTE!BW19),Ott2022_RICHIESTE!BW19))=1,    BW$16&lt;&gt;""   ),    _xlfn.CONCAT("Rid: ",HLOOKUP(BW$16,Tipologie!$B$2:$AM$10,6)  ),  Ott2022_RICHIESTE!BW19),HLOOKUP(BW$16,Tipologie!$B$2:$AM$10,6  ) ))</f>
        <v>.</v>
      </c>
      <c r="BX21" s="223"/>
      <c r="CA21" s="158">
        <f>SUM(COUNTIFS(D21:BW21,{"Ex-accordo";"Ferie";"Ridotto Ex-Acc";"Ridotto Ferie";"Ridotto Maternità";"Malattia";"Esame";"Altro"}))</f>
        <v>0</v>
      </c>
      <c r="CB21" s="158">
        <f t="shared" si="11"/>
        <v>30</v>
      </c>
      <c r="CC21" s="91"/>
      <c r="CF21" s="146" t="str">
        <f>T( IF( Ott2022_RICHIESTE!CQ19&lt;&gt;"",  IF(   AND(    (IFERROR(SEARCH("Ridotto",Ott2022_RICHIESTE!CQ19),Ott2022_RICHIESTE!CQ19))=1,    CF$16&lt;&gt;""   ),    _xlfn.CONCAT("Rid: ",HLOOKUP(CF$16,Tipologie!$B$2:$AM$10,6)  ),  Ott2022_RICHIESTE!CQ19),HLOOKUP(CF$16,Tipologie!$B$2:$AM$10,6  ) ))</f>
        <v>.</v>
      </c>
      <c r="CG21" s="146" t="str">
        <f>T( IF( Ott2022_RICHIESTE!CR19&lt;&gt;"",  IF(   AND(    (IFERROR(SEARCH("Ridotto",Ott2022_RICHIESTE!CR19),Ott2022_RICHIESTE!CR19))=1,    CG$16&lt;&gt;""   ),    _xlfn.CONCAT("Rid: ",HLOOKUP(CG$16,Tipologie!$B$2:$AM$10,6)  ),  Ott2022_RICHIESTE!CR19),HLOOKUP(CG$16,Tipologie!$B$2:$AM$10,6  ) ))</f>
        <v>.</v>
      </c>
      <c r="CH21" s="146" t="str">
        <f>T( IF( Ott2022_RICHIESTE!CS19&lt;&gt;"",  IF(   AND(    (IFERROR(SEARCH("Ridotto",Ott2022_RICHIESTE!CS19),Ott2022_RICHIESTE!CS19))=1,    CH$16&lt;&gt;""   ),    _xlfn.CONCAT("Rid: ",HLOOKUP(CH$16,Tipologie!$B$2:$AM$10,6)  ),  Ott2022_RICHIESTE!CS19),HLOOKUP(CH$16,Tipologie!$B$2:$AM$10,6  ) ))</f>
        <v>.</v>
      </c>
      <c r="CI21" s="146" t="str">
        <f>T( IF( Ott2022_RICHIESTE!CT19&lt;&gt;"",  IF(   AND(    (IFERROR(SEARCH("Ridotto",Ott2022_RICHIESTE!CT19),Ott2022_RICHIESTE!CT19))=1,    CI$16&lt;&gt;""   ),    _xlfn.CONCAT("Rid: ",HLOOKUP(CI$16,Tipologie!$B$2:$AM$10,6)  ),  Ott2022_RICHIESTE!CT19),HLOOKUP(CI$16,Tipologie!$B$2:$AM$10,6  ) ))</f>
        <v>.</v>
      </c>
      <c r="CJ21" s="146" t="str">
        <f>T( IF( Ott2022_RICHIESTE!CU19&lt;&gt;"",  IF(   AND(    (IFERROR(SEARCH("Ridotto",Ott2022_RICHIESTE!CU19),Ott2022_RICHIESTE!CU19))=1,    CJ$16&lt;&gt;""   ),    _xlfn.CONCAT("Rid: ",HLOOKUP(CJ$16,Tipologie!$B$2:$AM$10,6)  ),  Ott2022_RICHIESTE!CU19),HLOOKUP(CJ$16,Tipologie!$B$2:$AM$10,6  ) ))</f>
        <v>.</v>
      </c>
      <c r="CK21" s="146" t="str">
        <f>T( IF( Ott2022_RICHIESTE!CV19&lt;&gt;"",  IF(   AND(    (IFERROR(SEARCH("Ridotto",Ott2022_RICHIESTE!CV19),Ott2022_RICHIESTE!CV19))=1,    CK$16&lt;&gt;""   ),    _xlfn.CONCAT("Rid: ",HLOOKUP(CK$16,Tipologie!$B$2:$AM$10,6)  ),  Ott2022_RICHIESTE!CV19),HLOOKUP(CK$16,Tipologie!$B$2:$AM$10,6  ) ))</f>
        <v>.</v>
      </c>
      <c r="CL21" s="146" t="str">
        <f>T( IF( Ott2022_RICHIESTE!CW19&lt;&gt;"",  IF(   AND(    (IFERROR(SEARCH("Ridotto",Ott2022_RICHIESTE!CW19),Ott2022_RICHIESTE!CW19))=1,    CL$16&lt;&gt;""   ),    _xlfn.CONCAT("Rid: ",HLOOKUP(CL$16,Tipologie!$B$2:$AM$10,6)  ),  Ott2022_RICHIESTE!CW19),HLOOKUP(CL$16,Tipologie!$B$2:$AM$10,6  ) ))</f>
        <v>.</v>
      </c>
      <c r="CM21" s="146" t="str">
        <f>T( IF( Ott2022_RICHIESTE!CX19&lt;&gt;"",  IF(   AND(    (IFERROR(SEARCH("Ridotto",Ott2022_RICHIESTE!CX19),Ott2022_RICHIESTE!CX19))=1,    CM$16&lt;&gt;""   ),    _xlfn.CONCAT("Rid: ",HLOOKUP(CM$16,Tipologie!$B$2:$AM$10,6)  ),  Ott2022_RICHIESTE!CX19),HLOOKUP(CM$16,Tipologie!$B$2:$AM$10,6  ) ))</f>
        <v>.</v>
      </c>
      <c r="CO21" s="45" t="str">
        <f t="shared" si="9"/>
        <v>gio</v>
      </c>
      <c r="CP21" s="45">
        <f t="shared" si="10"/>
        <v>44847</v>
      </c>
      <c r="CQ21" s="146" t="str">
        <f>T(IF(  Ott2022_RICHIESTE!DB19&lt;&gt;"",  Ott2022_RICHIESTE!DB19,  HLOOKUP(CQ$16,Tipologie!$B$2:$AM$10,6) ))</f>
        <v>.</v>
      </c>
      <c r="CR21" s="146" t="str">
        <f>T(IF(  Ott2022_RICHIESTE!DC19&lt;&gt;"",  Ott2022_RICHIESTE!DC19,  HLOOKUP(CR$16,Tipologie!$B$2:$AM$10,6) ))</f>
        <v>.</v>
      </c>
      <c r="CS21" s="146" t="str">
        <f>T(IF(  Ott2022_RICHIESTE!DD19&lt;&gt;"",  Ott2022_RICHIESTE!DD19,  HLOOKUP(CS$16,Tipologie!$B$2:$AM$10,6) ))</f>
        <v>.</v>
      </c>
      <c r="CT21" s="146" t="str">
        <f>T(IF(  Ott2022_RICHIESTE!DE19&lt;&gt;"",  Ott2022_RICHIESTE!DE19,  HLOOKUP(CT$16,Tipologie!$B$2:$AM$10,6) ))</f>
        <v>.</v>
      </c>
      <c r="CU21" s="146" t="str">
        <f>T(IF(  Ott2022_RICHIESTE!DF19&lt;&gt;"",  Ott2022_RICHIESTE!DF19,  HLOOKUP(CU$16,Tipologie!$B$2:$AM$10,6) ))</f>
        <v>.</v>
      </c>
      <c r="CV21" s="146" t="str">
        <f>T(IF(  Ott2022_RICHIESTE!DG19&lt;&gt;"",  Ott2022_RICHIESTE!DG19,  HLOOKUP(CV$16,Tipologie!$B$2:$AM$10,6) ))</f>
        <v>.</v>
      </c>
      <c r="CW21" s="146" t="str">
        <f>T(IF(  Ott2022_RICHIESTE!DH19&lt;&gt;"",  Ott2022_RICHIESTE!DH19,  HLOOKUP(CW$16,Tipologie!$B$2:$AM$10,6) ))</f>
        <v>.</v>
      </c>
      <c r="CX21" s="146" t="str">
        <f>T(IF(  Ott2022_RICHIESTE!DI19&lt;&gt;"",  Ott2022_RICHIESTE!DI19,  HLOOKUP(CX$16,Tipologie!$B$2:$AM$10,6) ))</f>
        <v>.</v>
      </c>
      <c r="CY21" s="146" t="str">
        <f>T(IF(  Ott2022_RICHIESTE!DJ19&lt;&gt;"",  Ott2022_RICHIESTE!DJ19,  HLOOKUP(CY$16,Tipologie!$B$2:$AM$10,6) ))</f>
        <v>.</v>
      </c>
      <c r="CZ21" s="146" t="str">
        <f>T(IF(  Ott2022_RICHIESTE!DK19&lt;&gt;"",  Ott2022_RICHIESTE!DK19,  HLOOKUP(CZ$16,Tipologie!$B$2:$AM$10,6) ))</f>
        <v>.</v>
      </c>
      <c r="DA21" s="146" t="str">
        <f>T(IF(  Ott2022_RICHIESTE!DL19&lt;&gt;"",  Ott2022_RICHIESTE!DL19,  HLOOKUP(DA$16,Tipologie!$B$2:$AM$10,6) ))</f>
        <v>.</v>
      </c>
      <c r="DB21" s="146" t="str">
        <f>T(IF(  Ott2022_RICHIESTE!DM19&lt;&gt;"",  Ott2022_RICHIESTE!DM19,  HLOOKUP(DB$16,Tipologie!$B$2:$AM$10,6) ))</f>
        <v>.</v>
      </c>
      <c r="DC21" s="146" t="str">
        <f>T(IF(  Ott2022_RICHIESTE!DN19&lt;&gt;"",  Ott2022_RICHIESTE!DN19,  HLOOKUP(DC$16,Tipologie!$B$2:$AM$10,6) ))</f>
        <v>.</v>
      </c>
      <c r="DD21" s="146" t="str">
        <f>T(IF(  Ott2022_RICHIESTE!DO19&lt;&gt;"",  Ott2022_RICHIESTE!DO19,  HLOOKUP(DD$16,Tipologie!$B$2:$AM$10,6) ))</f>
        <v>.</v>
      </c>
      <c r="DE21" s="146" t="str">
        <f>T(IF(  Ott2022_RICHIESTE!DE19&lt;&gt;"",  Ott2022_RICHIESTE!DE19,  HLOOKUP(DE$16,Tipologie!$B$2:$AM$10,6) ))</f>
        <v>.</v>
      </c>
      <c r="DF21" s="146" t="str">
        <f>T(IF(  Ott2022_RICHIESTE!DG19&lt;&gt;"",  Ott2022_RICHIESTE!DG19,  HLOOKUP(DF$16,Tipologie!$B$2:$AM$10,6) ))</f>
        <v>.</v>
      </c>
      <c r="DG21" s="146" t="str">
        <f>T(IF(  Ott2022_RICHIESTE!DI19&lt;&gt;"",  Ott2022_RICHIESTE!DI19,  HLOOKUP(DG$16,Tipologie!$B$2:$AM$10,6) ))</f>
        <v>.</v>
      </c>
    </row>
    <row r="22" spans="1:112" ht="11.25" customHeight="1" x14ac:dyDescent="0.25">
      <c r="A22" s="45" t="str">
        <f>IF(Ott2022_RICHIESTE!A20&lt;&gt;"",Ott2022_RICHIESTE!A20,"")</f>
        <v>ven</v>
      </c>
      <c r="B22" s="46">
        <f>IF(Ott2022_RICHIESTE!B20&lt;&gt;"",Ott2022_RICHIESTE!B20,"")</f>
        <v>44848</v>
      </c>
      <c r="C22" s="244" t="str">
        <f>T( IF( Ott2022_RICHIESTE!C20&lt;&gt;"",  IF(   AND(    (IFERROR(SEARCH("Ridotto",Ott2022_RICHIESTE!C20),Ott2022_RICHIESTE!C20))=1,    C$16&lt;&gt;""   ),    _xlfn.CONCAT("Rid: ",HLOOKUP(C$16,Tipologie!$B$2:$AM$10,7)  ),  Ott2022_RICHIESTE!C20),HLOOKUP(C$16,Tipologie!$B$2:$AM$10,7  ) ))</f>
        <v>.</v>
      </c>
      <c r="D22" s="237" t="str">
        <f>T( IF( Ott2022_RICHIESTE!D20&lt;&gt;"",  IF(   AND(    (IFERROR(SEARCH("Ridotto",Ott2022_RICHIESTE!D20),Ott2022_RICHIESTE!D20))=1,    D$16&lt;&gt;""   ),    _xlfn.CONCAT("Rid: ",HLOOKUP(D$16,Tipologie!$B$2:$AM$10,7)  ),  Ott2022_RICHIESTE!D20),HLOOKUP(D$16,Tipologie!$B$2:$AM$10,7  ) ))</f>
        <v>.</v>
      </c>
      <c r="E22" s="244" t="str">
        <f>T( IF( Ott2022_RICHIESTE!E20&lt;&gt;"",  IF(   AND(    (IFERROR(SEARCH("Ridotto",Ott2022_RICHIESTE!E20),Ott2022_RICHIESTE!E20))=1,    E$16&lt;&gt;""   ),    _xlfn.CONCAT("Rid: ",HLOOKUP(E$16,Tipologie!$B$2:$AM$10,7)  ),  Ott2022_RICHIESTE!E20),HLOOKUP(E$16,Tipologie!$B$2:$AM$10,7  ) ))</f>
        <v>.</v>
      </c>
      <c r="F22" s="237" t="str">
        <f>T( IF( Ott2022_RICHIESTE!F20&lt;&gt;"",  IF(   AND(    (IFERROR(SEARCH("Ridotto",Ott2022_RICHIESTE!F20),Ott2022_RICHIESTE!F20))=1,    F$16&lt;&gt;""   ),    _xlfn.CONCAT("Rid: ",HLOOKUP(F$16,Tipologie!$B$2:$AM$10,7)  ),  Ott2022_RICHIESTE!F20),HLOOKUP(F$16,Tipologie!$B$2:$AM$10,7  ) ))</f>
        <v>.</v>
      </c>
      <c r="G22" s="244" t="str">
        <f>T( IF( Ott2022_RICHIESTE!G20&lt;&gt;"",  IF(   AND(    (IFERROR(SEARCH("Ridotto",Ott2022_RICHIESTE!G20),Ott2022_RICHIESTE!G20))=1,    G$16&lt;&gt;""   ),    _xlfn.CONCAT("Rid: ",HLOOKUP(G$16,Tipologie!$B$2:$AM$10,7)  ),  Ott2022_RICHIESTE!G20),HLOOKUP(G$16,Tipologie!$B$2:$AM$10,7  ) ))</f>
        <v>.</v>
      </c>
      <c r="H22" s="237" t="str">
        <f>T( IF( Ott2022_RICHIESTE!H20&lt;&gt;"",  IF(   AND(    (IFERROR(SEARCH("Ridotto",Ott2022_RICHIESTE!H20),Ott2022_RICHIESTE!H20))=1,    H$16&lt;&gt;""   ),    _xlfn.CONCAT("Rid: ",HLOOKUP(H$16,Tipologie!$B$2:$AM$10,7)  ),  Ott2022_RICHIESTE!H20),HLOOKUP(H$16,Tipologie!$B$2:$AM$10,7  ) ))</f>
        <v>.</v>
      </c>
      <c r="I22" s="244" t="str">
        <f>T( IF( Ott2022_RICHIESTE!I20&lt;&gt;"",  IF(   AND(    (IFERROR(SEARCH("Ridotto",Ott2022_RICHIESTE!I20),Ott2022_RICHIESTE!I20))=1,    I$16&lt;&gt;""   ),    _xlfn.CONCAT("Rid: ",HLOOKUP(I$16,Tipologie!$B$2:$AM$10,7)  ),  Ott2022_RICHIESTE!I20),HLOOKUP(I$16,Tipologie!$B$2:$AM$10,7  ) ))</f>
        <v>.</v>
      </c>
      <c r="J22" s="237" t="str">
        <f>T( IF( Ott2022_RICHIESTE!J20&lt;&gt;"",  IF(   AND(    (IFERROR(SEARCH("Ridotto",Ott2022_RICHIESTE!J20),Ott2022_RICHIESTE!J20))=1,    J$16&lt;&gt;""   ),    _xlfn.CONCAT("Rid: ",HLOOKUP(J$16,Tipologie!$B$2:$AM$10,7)  ),  Ott2022_RICHIESTE!J20),HLOOKUP(J$16,Tipologie!$B$2:$AM$10,7  ) ))</f>
        <v>.</v>
      </c>
      <c r="K22" s="244" t="str">
        <f>T( IF( Ott2022_RICHIESTE!K20&lt;&gt;"",  IF(   AND(    (IFERROR(SEARCH("Ridotto",Ott2022_RICHIESTE!K20),Ott2022_RICHIESTE!K20))=1,    K$16&lt;&gt;""   ),    _xlfn.CONCAT("Rid: ",HLOOKUP(K$16,Tipologie!$B$2:$AM$10,7)  ),  Ott2022_RICHIESTE!K20),HLOOKUP(K$16,Tipologie!$B$2:$AM$10,7  ) ))</f>
        <v>.</v>
      </c>
      <c r="L22" s="237" t="str">
        <f>T( IF( Ott2022_RICHIESTE!L20&lt;&gt;"",  IF(   AND(    (IFERROR(SEARCH("Ridotto",Ott2022_RICHIESTE!L20),Ott2022_RICHIESTE!L20))=1,    L$16&lt;&gt;""   ),    _xlfn.CONCAT("Rid: ",HLOOKUP(L$16,Tipologie!$B$2:$AM$10,7)  ),  Ott2022_RICHIESTE!L20),HLOOKUP(L$16,Tipologie!$B$2:$AM$10,7  ) ))</f>
        <v>.</v>
      </c>
      <c r="M22" s="244" t="str">
        <f>T( IF( Ott2022_RICHIESTE!M20&lt;&gt;"",  IF(   AND(    (IFERROR(SEARCH("Ridotto",Ott2022_RICHIESTE!M20),Ott2022_RICHIESTE!M20))=1,    M$16&lt;&gt;""   ),    _xlfn.CONCAT("Rid: ",HLOOKUP(M$16,Tipologie!$B$2:$AM$10,7)  ),  Ott2022_RICHIESTE!M20),HLOOKUP(M$16,Tipologie!$B$2:$AM$10,7  ) ))</f>
        <v>.</v>
      </c>
      <c r="N22" s="237" t="str">
        <f>T( IF( Ott2022_RICHIESTE!N20&lt;&gt;"",  IF(   AND(    (IFERROR(SEARCH("Ridotto",Ott2022_RICHIESTE!N20),Ott2022_RICHIESTE!N20))=1,    N$16&lt;&gt;""   ),    _xlfn.CONCAT("Rid: ",HLOOKUP(N$16,Tipologie!$B$2:$AM$10,7)  ),  Ott2022_RICHIESTE!N20),HLOOKUP(N$16,Tipologie!$B$2:$AM$10,7  ) ))</f>
        <v>.</v>
      </c>
      <c r="O22" s="244" t="str">
        <f>T( IF( Ott2022_RICHIESTE!O20&lt;&gt;"",  IF(   AND(    (IFERROR(SEARCH("Ridotto",Ott2022_RICHIESTE!O20),Ott2022_RICHIESTE!O20))=1,    O$16&lt;&gt;""   ),    _xlfn.CONCAT("Rid: ",HLOOKUP(O$16,Tipologie!$B$2:$AM$10,7)  ),  Ott2022_RICHIESTE!O20),HLOOKUP(O$16,Tipologie!$B$2:$AM$10,7  ) ))</f>
        <v>.</v>
      </c>
      <c r="P22" s="237" t="str">
        <f>T( IF( Ott2022_RICHIESTE!P20&lt;&gt;"",  IF(   AND(    (IFERROR(SEARCH("Ridotto",Ott2022_RICHIESTE!P20),Ott2022_RICHIESTE!P20))=1,    P$16&lt;&gt;""   ),    _xlfn.CONCAT("Rid: ",HLOOKUP(P$16,Tipologie!$B$2:$AM$10,7)  ),  Ott2022_RICHIESTE!P20),HLOOKUP(P$16,Tipologie!$B$2:$AM$10,7  ) ))</f>
        <v>.</v>
      </c>
      <c r="Q22" s="244" t="str">
        <f>T( IF( Ott2022_RICHIESTE!Q20&lt;&gt;"",  IF(   AND(    (IFERROR(SEARCH("Ridotto",Ott2022_RICHIESTE!Q20),Ott2022_RICHIESTE!Q20))=1,    Q$16&lt;&gt;""   ),    _xlfn.CONCAT("Rid: ",HLOOKUP(Q$16,Tipologie!$B$2:$AM$10,7)  ),  Ott2022_RICHIESTE!Q20),HLOOKUP(Q$16,Tipologie!$B$2:$AM$10,7  ) ))</f>
        <v>.</v>
      </c>
      <c r="R22" s="237" t="str">
        <f>T( IF( Ott2022_RICHIESTE!R20&lt;&gt;"",  IF(   AND(    (IFERROR(SEARCH("Ridotto",Ott2022_RICHIESTE!R20),Ott2022_RICHIESTE!R20))=1,    R$16&lt;&gt;""   ),    _xlfn.CONCAT("Rid: ",HLOOKUP(R$16,Tipologie!$B$2:$AM$10,7)  ),  Ott2022_RICHIESTE!R20),HLOOKUP(R$16,Tipologie!$B$2:$AM$10,7  ) ))</f>
        <v>.</v>
      </c>
      <c r="S22" s="244" t="str">
        <f>T( IF( Ott2022_RICHIESTE!S20&lt;&gt;"",  IF(   AND(    (IFERROR(SEARCH("Ridotto",Ott2022_RICHIESTE!S20),Ott2022_RICHIESTE!S20))=1,    S$16&lt;&gt;""   ),    _xlfn.CONCAT("Rid: ",HLOOKUP(S$16,Tipologie!$B$2:$AM$10,7)  ),  Ott2022_RICHIESTE!S20),HLOOKUP(S$16,Tipologie!$B$2:$AM$10,7  ) ))</f>
        <v>.</v>
      </c>
      <c r="T22" s="237" t="str">
        <f>T( IF( Ott2022_RICHIESTE!T20&lt;&gt;"",  IF(   AND(    (IFERROR(SEARCH("Ridotto",Ott2022_RICHIESTE!T20),Ott2022_RICHIESTE!T20))=1,    T$16&lt;&gt;""   ),    _xlfn.CONCAT("Rid: ",HLOOKUP(T$16,Tipologie!$B$2:$AM$10,7)  ),  Ott2022_RICHIESTE!T20),HLOOKUP(T$16,Tipologie!$B$2:$AM$10,7  ) ))</f>
        <v>.</v>
      </c>
      <c r="U22" s="146" t="str">
        <f>T( IF( Ott2022_RICHIESTE!U20&lt;&gt;"",  IF(   AND(    (IFERROR(SEARCH("Ridotto",Ott2022_RICHIESTE!U20),Ott2022_RICHIESTE!U20))=1,    U$16&lt;&gt;""   ),    _xlfn.CONCAT("Rid: ",HLOOKUP(U$16,Tipologie!$B$2:$AM$10,7)  ),  Ott2022_RICHIESTE!U20),HLOOKUP(U$16,Tipologie!$B$2:$AM$10,7  ) ))</f>
        <v>.</v>
      </c>
      <c r="V22" s="146" t="str">
        <f>T( IF( Ott2022_RICHIESTE!V20&lt;&gt;"",  IF(   AND(    (IFERROR(SEARCH("Ridotto",Ott2022_RICHIESTE!V20),Ott2022_RICHIESTE!V20))=1,    V$16&lt;&gt;""   ),    _xlfn.CONCAT("Rid: ",HLOOKUP(V$16,Tipologie!$B$2:$AM$10,7)  ),  Ott2022_RICHIESTE!V20),HLOOKUP(V$16,Tipologie!$B$2:$AM$10,7  ) ))</f>
        <v>.</v>
      </c>
      <c r="W22" s="146" t="str">
        <f>T( IF( Ott2022_RICHIESTE!W20&lt;&gt;"",  IF(   AND(    (IFERROR(SEARCH("Ridotto",Ott2022_RICHIESTE!W20),Ott2022_RICHIESTE!W20))=1,    W$16&lt;&gt;""   ),    _xlfn.CONCAT("Rid: ",HLOOKUP(W$16,Tipologie!$B$2:$AM$10,7)  ),  Ott2022_RICHIESTE!W20),HLOOKUP(W$16,Tipologie!$B$2:$AM$10,7  ) ))</f>
        <v>.</v>
      </c>
      <c r="X22" s="146" t="str">
        <f>T( IF( Ott2022_RICHIESTE!X20&lt;&gt;"",  IF(   AND(    (IFERROR(SEARCH("Ridotto",Ott2022_RICHIESTE!X20),Ott2022_RICHIESTE!X20))=1,    X$16&lt;&gt;""   ),    _xlfn.CONCAT("Rid: ",HLOOKUP(X$16,Tipologie!$B$2:$AM$10,7)  ),  Ott2022_RICHIESTE!X20),HLOOKUP(X$16,Tipologie!$B$2:$AM$10,7  ) ))</f>
        <v>.</v>
      </c>
      <c r="Y22" s="146" t="str">
        <f>T( IF( Ott2022_RICHIESTE!Y20&lt;&gt;"",  IF(   AND(    (IFERROR(SEARCH("Ridotto",Ott2022_RICHIESTE!Y20),Ott2022_RICHIESTE!Y20))=1,    Y$16&lt;&gt;""   ),    _xlfn.CONCAT("Rid: ",HLOOKUP(Y$16,Tipologie!$B$2:$AM$10,7)  ),  Ott2022_RICHIESTE!Y20),HLOOKUP(Y$16,Tipologie!$B$2:$AM$10,7  ) ))</f>
        <v>.</v>
      </c>
      <c r="Z22" s="28" t="str">
        <f>T( IF( Ott2022_RICHIESTE!Z20&lt;&gt;"",  IF(   AND(    (IFERROR(SEARCH("Ridotto",Ott2022_RICHIESTE!Z20),Ott2022_RICHIESTE!Z20))=1,    Z$16&lt;&gt;""   ),    _xlfn.CONCAT("Rid: ",HLOOKUP(Z$16,Tipologie!$B$2:$AM$10,7)  ),  Ott2022_RICHIESTE!Z20),HLOOKUP(Z$16,Tipologie!$B$2:$AM$10,7  ) ))</f>
        <v>.</v>
      </c>
      <c r="AA22" s="28" t="str">
        <f>T( IF( Ott2022_RICHIESTE!AA20&lt;&gt;"",  IF(   AND(    (IFERROR(SEARCH("Ridotto",Ott2022_RICHIESTE!AA20),Ott2022_RICHIESTE!AA20))=1,    AA$16&lt;&gt;""   ),    _xlfn.CONCAT("Rid: ",HLOOKUP(AA$16,Tipologie!$B$2:$AM$10,7)  ),  Ott2022_RICHIESTE!AA20),HLOOKUP(AA$16,Tipologie!$B$2:$AM$10,7  ) ))</f>
        <v>.</v>
      </c>
      <c r="AB22" s="28" t="str">
        <f>T( IF( Ott2022_RICHIESTE!AB20&lt;&gt;"",  IF(   AND(    (IFERROR(SEARCH("Ridotto",Ott2022_RICHIESTE!AB20),Ott2022_RICHIESTE!AB20))=1,    AB$16&lt;&gt;""   ),    _xlfn.CONCAT("Rid: ",HLOOKUP(AB$16,Tipologie!$B$2:$AM$10,7)  ),  Ott2022_RICHIESTE!AB20),HLOOKUP(AB$16,Tipologie!$B$2:$AM$10,7  ) ))</f>
        <v>.</v>
      </c>
      <c r="AC22" s="152"/>
      <c r="AD22" s="45" t="str">
        <f t="shared" si="7"/>
        <v>ven</v>
      </c>
      <c r="AE22" s="46">
        <f t="shared" si="8"/>
        <v>44848</v>
      </c>
      <c r="AF22" s="244" t="str">
        <f>T( IF( Ott2022_RICHIESTE!AF20&lt;&gt;"",  IF(   AND(    (IFERROR(SEARCH("Ridotto",Ott2022_RICHIESTE!AF20),Ott2022_RICHIESTE!AF20))=1,    AF$16&lt;&gt;""   ),    _xlfn.CONCAT("Rid: ",HLOOKUP(AF$16,Tipologie!$B$2:$AM$10,7)  ),  Ott2022_RICHIESTE!AF20),HLOOKUP(AF$16,Tipologie!$B$2:$AM$10,7  ) ))</f>
        <v>.</v>
      </c>
      <c r="AG22" s="237" t="str">
        <f>T( IF( Ott2022_RICHIESTE!AG20&lt;&gt;"",  IF(   AND(    (IFERROR(SEARCH("Ridotto",Ott2022_RICHIESTE!AG20),Ott2022_RICHIESTE!AG20))=1,    AG$16&lt;&gt;""   ),    _xlfn.CONCAT("Rid: ",HLOOKUP(AG$16,Tipologie!$B$2:$AM$10,7)  ),  Ott2022_RICHIESTE!AG20),HLOOKUP(AG$16,Tipologie!$B$2:$AM$10,7  ) ))</f>
        <v>.</v>
      </c>
      <c r="AH22" s="244" t="str">
        <f>T( IF( Ott2022_RICHIESTE!AH20&lt;&gt;"",  IF(   AND(    (IFERROR(SEARCH("Ridotto",Ott2022_RICHIESTE!AH20),Ott2022_RICHIESTE!AH20))=1,    AH$16&lt;&gt;""   ),    _xlfn.CONCAT("Rid: ",HLOOKUP(AH$16,Tipologie!$B$2:$AM$10,7)  ),  Ott2022_RICHIESTE!AH20),HLOOKUP(AH$16,Tipologie!$B$2:$AM$10,7  ) ))</f>
        <v>.</v>
      </c>
      <c r="AI22" s="237" t="str">
        <f>T( IF( Ott2022_RICHIESTE!AI20&lt;&gt;"",  IF(   AND(    (IFERROR(SEARCH("Ridotto",Ott2022_RICHIESTE!AI20),Ott2022_RICHIESTE!AI20))=1,    AI$16&lt;&gt;""   ),    _xlfn.CONCAT("Rid: ",HLOOKUP(AI$16,Tipologie!$B$2:$AM$10,7)  ),  Ott2022_RICHIESTE!AI20),HLOOKUP(AI$16,Tipologie!$B$2:$AM$10,7  ) ))</f>
        <v>.</v>
      </c>
      <c r="AJ22" s="244" t="str">
        <f>T( IF( Ott2022_RICHIESTE!AJ20&lt;&gt;"",  IF(   AND(    (IFERROR(SEARCH("Ridotto",Ott2022_RICHIESTE!AJ20),Ott2022_RICHIESTE!AJ20))=1,    AJ$16&lt;&gt;""   ),    _xlfn.CONCAT("Rid: ",HLOOKUP(AJ$16,Tipologie!$B$2:$AM$10,7)  ),  Ott2022_RICHIESTE!AJ20),HLOOKUP(AJ$16,Tipologie!$B$2:$AM$10,7  ) ))</f>
        <v>.</v>
      </c>
      <c r="AK22" s="237" t="str">
        <f>T( IF( Ott2022_RICHIESTE!AK20&lt;&gt;"",  IF(   AND(    (IFERROR(SEARCH("Ridotto",Ott2022_RICHIESTE!AK20),Ott2022_RICHIESTE!AK20))=1,    AK$16&lt;&gt;""   ),    _xlfn.CONCAT("Rid: ",HLOOKUP(AK$16,Tipologie!$B$2:$AM$10,7)  ),  Ott2022_RICHIESTE!AK20),HLOOKUP(AK$16,Tipologie!$B$2:$AM$10,7  ) ))</f>
        <v>.</v>
      </c>
      <c r="AL22" s="244" t="str">
        <f>T( IF( Ott2022_RICHIESTE!AL20&lt;&gt;"",  IF(   AND(    (IFERROR(SEARCH("Ridotto",Ott2022_RICHIESTE!AL20),Ott2022_RICHIESTE!AL20))=1,    AL$16&lt;&gt;""   ),    _xlfn.CONCAT("Rid: ",HLOOKUP(AL$16,Tipologie!$B$2:$AM$10,7)  ),  Ott2022_RICHIESTE!AL20),HLOOKUP(AL$16,Tipologie!$B$2:$AM$10,7  ) ))</f>
        <v>.</v>
      </c>
      <c r="AM22" s="237" t="str">
        <f>T( IF( Ott2022_RICHIESTE!AM20&lt;&gt;"",  IF(   AND(    (IFERROR(SEARCH("Ridotto",Ott2022_RICHIESTE!AM20),Ott2022_RICHIESTE!AM20))=1,    AM$16&lt;&gt;""   ),    _xlfn.CONCAT("Rid: ",HLOOKUP(AM$16,Tipologie!$B$2:$AM$10,7)  ),  Ott2022_RICHIESTE!AM20),HLOOKUP(AM$16,Tipologie!$B$2:$AM$10,7  ) ))</f>
        <v>.</v>
      </c>
      <c r="AN22" s="244" t="str">
        <f>T( IF( Ott2022_RICHIESTE!AN20&lt;&gt;"",  IF(   AND(    (IFERROR(SEARCH("Ridotto",Ott2022_RICHIESTE!AN20),Ott2022_RICHIESTE!AN20))=1,    AN$16&lt;&gt;""   ),    _xlfn.CONCAT("Rid: ",HLOOKUP(AN$16,Tipologie!$B$2:$AM$10,7)  ),  Ott2022_RICHIESTE!AN20),HLOOKUP(AN$16,Tipologie!$B$2:$AM$10,7  ) ))</f>
        <v>.</v>
      </c>
      <c r="AO22" s="237" t="str">
        <f>T( IF( Ott2022_RICHIESTE!AO20&lt;&gt;"",  IF(   AND(    (IFERROR(SEARCH("Ridotto",Ott2022_RICHIESTE!AO20),Ott2022_RICHIESTE!AO20))=1,    AO$16&lt;&gt;""   ),    _xlfn.CONCAT("Rid: ",HLOOKUP(AO$16,Tipologie!$B$2:$AM$10,7)  ),  Ott2022_RICHIESTE!AO20),HLOOKUP(AO$16,Tipologie!$B$2:$AM$10,7  ) ))</f>
        <v>.</v>
      </c>
      <c r="AP22" s="244" t="str">
        <f>T( IF( Ott2022_RICHIESTE!AP20&lt;&gt;"",  IF(   AND(    (IFERROR(SEARCH("Ridotto",Ott2022_RICHIESTE!AP20),Ott2022_RICHIESTE!AP20))=1,    AP$16&lt;&gt;""   ),    _xlfn.CONCAT("Rid: ",HLOOKUP(AP$16,Tipologie!$B$2:$AM$10,7)  ),  Ott2022_RICHIESTE!AP20),HLOOKUP(AP$16,Tipologie!$B$2:$AM$10,7  ) ))</f>
        <v>.</v>
      </c>
      <c r="AQ22" s="237" t="str">
        <f>T( IF( Ott2022_RICHIESTE!AQ20&lt;&gt;"",  IF(   AND(    (IFERROR(SEARCH("Ridotto",Ott2022_RICHIESTE!AQ20),Ott2022_RICHIESTE!AQ20))=1,    AQ$16&lt;&gt;""   ),    _xlfn.CONCAT("Rid: ",HLOOKUP(AQ$16,Tipologie!$B$2:$AM$10,7)  ),  Ott2022_RICHIESTE!AQ20),HLOOKUP(AQ$16,Tipologie!$B$2:$AM$10,7  ) ))</f>
        <v>.</v>
      </c>
      <c r="AR22" s="244" t="str">
        <f>T( IF( Ott2022_RICHIESTE!AR20&lt;&gt;"",  IF(   AND(    (IFERROR(SEARCH("Ridotto",Ott2022_RICHIESTE!AR20),Ott2022_RICHIESTE!AR20))=1,    AR$16&lt;&gt;""   ),    _xlfn.CONCAT("Rid: ",HLOOKUP(AR$16,Tipologie!$B$2:$AM$10,7)  ),  Ott2022_RICHIESTE!AR20),HLOOKUP(AR$16,Tipologie!$B$2:$AM$10,7  ) ))</f>
        <v>.</v>
      </c>
      <c r="AS22" s="237" t="str">
        <f>T( IF( Ott2022_RICHIESTE!AS20&lt;&gt;"",  IF(   AND(    (IFERROR(SEARCH("Ridotto",Ott2022_RICHIESTE!AS20),Ott2022_RICHIESTE!AS20))=1,    AS$16&lt;&gt;""   ),    _xlfn.CONCAT("Rid: ",HLOOKUP(AS$16,Tipologie!$B$2:$AM$10,7)  ),  Ott2022_RICHIESTE!AS20),HLOOKUP(AS$16,Tipologie!$B$2:$AM$10,7  ) ))</f>
        <v>.</v>
      </c>
      <c r="AT22" s="244" t="str">
        <f>T( IF( Ott2022_RICHIESTE!AT20&lt;&gt;"",  IF(   AND(    (IFERROR(SEARCH("Ridotto",Ott2022_RICHIESTE!AT20),Ott2022_RICHIESTE!AT20))=1,    AT$16&lt;&gt;""   ),    _xlfn.CONCAT("Rid: ",HLOOKUP(AT$16,Tipologie!$B$2:$AM$10,7)  ),  Ott2022_RICHIESTE!AT20),HLOOKUP(AT$16,Tipologie!$B$2:$AM$10,7  ) ))</f>
        <v>.</v>
      </c>
      <c r="AU22" s="237" t="str">
        <f>T( IF( Ott2022_RICHIESTE!AU20&lt;&gt;"",  IF(   AND(    (IFERROR(SEARCH("Ridotto",Ott2022_RICHIESTE!AU20),Ott2022_RICHIESTE!AU20))=1,    AU$16&lt;&gt;""   ),    _xlfn.CONCAT("Rid: ",HLOOKUP(AU$16,Tipologie!$B$2:$AM$10,7)  ),  Ott2022_RICHIESTE!AU20),HLOOKUP(AU$16,Tipologie!$B$2:$AM$10,7  ) ))</f>
        <v>.</v>
      </c>
      <c r="AV22" s="244" t="str">
        <f>T( IF( Ott2022_RICHIESTE!AV20&lt;&gt;"",  IF(   AND(    (IFERROR(SEARCH("Ridotto",Ott2022_RICHIESTE!AV20),Ott2022_RICHIESTE!AV20))=1,    AV$16&lt;&gt;""   ),    _xlfn.CONCAT("Rid: ",HLOOKUP(AV$16,Tipologie!$B$2:$AM$10,7)  ),  Ott2022_RICHIESTE!AV20),HLOOKUP(AV$16,Tipologie!$B$2:$AM$10,7  ) ))</f>
        <v>.</v>
      </c>
      <c r="AW22" s="237" t="str">
        <f>T( IF( Ott2022_RICHIESTE!AW20&lt;&gt;"",  IF(   AND(    (IFERROR(SEARCH("Ridotto",Ott2022_RICHIESTE!AW20),Ott2022_RICHIESTE!AW20))=1,    AW$16&lt;&gt;""   ),    _xlfn.CONCAT("Rid: ",HLOOKUP(AW$16,Tipologie!$B$2:$AM$10,7)  ),  Ott2022_RICHIESTE!AW20),HLOOKUP(AW$16,Tipologie!$B$2:$AM$10,7  ) ))</f>
        <v>.</v>
      </c>
      <c r="AX22" s="244" t="str">
        <f>T( IF( Ott2022_RICHIESTE!AX20&lt;&gt;"",  IF(   AND(    (IFERROR(SEARCH("Ridotto",Ott2022_RICHIESTE!AX20),Ott2022_RICHIESTE!AX20))=1,    AX$16&lt;&gt;""   ),    _xlfn.CONCAT("Rid: ",HLOOKUP(AX$16,Tipologie!$B$2:$AM$10,7)  ),  Ott2022_RICHIESTE!AX20),HLOOKUP(AX$16,Tipologie!$B$2:$AM$10,7  ) ))</f>
        <v>.</v>
      </c>
      <c r="AY22" s="237" t="str">
        <f>T( IF( Ott2022_RICHIESTE!AY20&lt;&gt;"",  IF(   AND(    (IFERROR(SEARCH("Ridotto",Ott2022_RICHIESTE!AY20),Ott2022_RICHIESTE!AY20))=1,    AY$16&lt;&gt;""   ),    _xlfn.CONCAT("Rid: ",HLOOKUP(AY$16,Tipologie!$B$2:$AM$10,7)  ),  Ott2022_RICHIESTE!AY20),HLOOKUP(AY$16,Tipologie!$B$2:$AM$10,7  ) ))</f>
        <v>.</v>
      </c>
      <c r="AZ22" s="244" t="str">
        <f>T( IF( Ott2022_RICHIESTE!AZ20&lt;&gt;"",  IF(   AND(    (IFERROR(SEARCH("Ridotto",Ott2022_RICHIESTE!AZ20),Ott2022_RICHIESTE!AZ20))=1,    AZ$16&lt;&gt;""   ),    _xlfn.CONCAT("Rid: ",HLOOKUP(AZ$16,Tipologie!$B$2:$AM$10,7)  ),  Ott2022_RICHIESTE!AZ20),HLOOKUP(AZ$16,Tipologie!$B$2:$AM$10,7  ) ))</f>
        <v>.</v>
      </c>
      <c r="BA22" s="237" t="str">
        <f>T( IF( Ott2022_RICHIESTE!BA20&lt;&gt;"",  IF(   AND(    (IFERROR(SEARCH("Ridotto",Ott2022_RICHIESTE!BA20),Ott2022_RICHIESTE!BA20))=1,    BA$16&lt;&gt;""   ),    _xlfn.CONCAT("Rid: ",HLOOKUP(BA$16,Tipologie!$B$2:$AM$10,7)  ),  Ott2022_RICHIESTE!BA20),HLOOKUP(BA$16,Tipologie!$B$2:$AM$10,7  ) ))</f>
        <v>.</v>
      </c>
      <c r="BB22" s="244" t="str">
        <f>T( IF( Ott2022_RICHIESTE!BB20&lt;&gt;"",  IF(   AND(    (IFERROR(SEARCH("Ridotto",Ott2022_RICHIESTE!BB20),Ott2022_RICHIESTE!BB20))=1,    BB$16&lt;&gt;""   ),    _xlfn.CONCAT("Rid: ",HLOOKUP(BB$16,Tipologie!$B$2:$AM$10,7)  ),  Ott2022_RICHIESTE!BB20),HLOOKUP(BB$16,Tipologie!$B$2:$AM$10,7  ) ))</f>
        <v>.</v>
      </c>
      <c r="BC22" s="237" t="str">
        <f>T( IF( Ott2022_RICHIESTE!BC20&lt;&gt;"",  IF(   AND(    (IFERROR(SEARCH("Ridotto",Ott2022_RICHIESTE!BC20),Ott2022_RICHIESTE!BC20))=1,    BC$16&lt;&gt;""   ),    _xlfn.CONCAT("Rid: ",HLOOKUP(BC$16,Tipologie!$B$2:$AM$10,7)  ),  Ott2022_RICHIESTE!BC20),HLOOKUP(BC$16,Tipologie!$B$2:$AM$10,7  ) ))</f>
        <v>.</v>
      </c>
      <c r="BD22" s="244" t="str">
        <f>T( IF( Ott2022_RICHIESTE!BD20&lt;&gt;"",  IF(   AND(    (IFERROR(SEARCH("Ridotto",Ott2022_RICHIESTE!BD20),Ott2022_RICHIESTE!BD20))=1,    BD$16&lt;&gt;""   ),    _xlfn.CONCAT("Rid: ",HLOOKUP(BD$16,Tipologie!$B$2:$AM$10,7)  ),  Ott2022_RICHIESTE!BD20),HLOOKUP(BD$16,Tipologie!$B$2:$AM$10,7  ) ))</f>
        <v>.</v>
      </c>
      <c r="BE22" s="237" t="str">
        <f>T( IF( Ott2022_RICHIESTE!BE20&lt;&gt;"",  IF(   AND(    (IFERROR(SEARCH("Ridotto",Ott2022_RICHIESTE!BE20),Ott2022_RICHIESTE!BE20))=1,    BE$16&lt;&gt;""   ),    _xlfn.CONCAT("Rid: ",HLOOKUP(BE$16,Tipologie!$B$2:$AM$10,7)  ),  Ott2022_RICHIESTE!BE20),HLOOKUP(BE$16,Tipologie!$B$2:$AM$10,7  ) ))</f>
        <v>.</v>
      </c>
      <c r="BF22" s="244" t="str">
        <f>T( IF( Ott2022_RICHIESTE!BF20&lt;&gt;"",  IF(   AND(    (IFERROR(SEARCH("Ridotto",Ott2022_RICHIESTE!BF20),Ott2022_RICHIESTE!BF20))=1,    BF$16&lt;&gt;""   ),    _xlfn.CONCAT("Rid: ",HLOOKUP(BF$16,Tipologie!$B$2:$AM$10,7)  ),  Ott2022_RICHIESTE!BF20),HLOOKUP(BF$16,Tipologie!$B$2:$AM$10,7  ) ))</f>
        <v>.</v>
      </c>
      <c r="BG22" s="237" t="str">
        <f>T( IF( Ott2022_RICHIESTE!BG20&lt;&gt;"",  IF(   AND(    (IFERROR(SEARCH("Ridotto",Ott2022_RICHIESTE!BG20),Ott2022_RICHIESTE!BG20))=1,    BG$16&lt;&gt;""   ),    _xlfn.CONCAT("Rid: ",HLOOKUP(BG$16,Tipologie!$B$2:$AM$10,7)  ),  Ott2022_RICHIESTE!BG20),HLOOKUP(BG$16,Tipologie!$B$2:$AM$10,7  ) ))</f>
        <v>.</v>
      </c>
      <c r="BH22" s="244" t="str">
        <f>T( IF( Ott2022_RICHIESTE!BH20&lt;&gt;"",  IF(   AND(    (IFERROR(SEARCH("Ridotto",Ott2022_RICHIESTE!BH20),Ott2022_RICHIESTE!BH20))=1,    BH$16&lt;&gt;""   ),    _xlfn.CONCAT("Rid: ",HLOOKUP(BH$16,Tipologie!$B$2:$AM$10,7)  ),  Ott2022_RICHIESTE!BH20),HLOOKUP(BH$16,Tipologie!$B$2:$AM$10,7  ) ))</f>
        <v>.</v>
      </c>
      <c r="BI22" s="237" t="str">
        <f>T( IF( Ott2022_RICHIESTE!BI20&lt;&gt;"",  IF(   AND(    (IFERROR(SEARCH("Ridotto",Ott2022_RICHIESTE!BI20),Ott2022_RICHIESTE!BI20))=1,    BI$16&lt;&gt;""   ),    _xlfn.CONCAT("Rid: ",HLOOKUP(BI$16,Tipologie!$B$2:$AM$10,7)  ),  Ott2022_RICHIESTE!BI20),HLOOKUP(BI$16,Tipologie!$B$2:$AM$10,7  ) ))</f>
        <v>.</v>
      </c>
      <c r="BJ22" s="244" t="str">
        <f>T( IF( Ott2022_RICHIESTE!BJ20&lt;&gt;"",  IF(   AND(    (IFERROR(SEARCH("Ridotto",Ott2022_RICHIESTE!BJ20),Ott2022_RICHIESTE!BJ20))=1,    BJ$16&lt;&gt;""   ),    _xlfn.CONCAT("Rid: ",HLOOKUP(BJ$16,Tipologie!$B$2:$AM$10,7)  ),  Ott2022_RICHIESTE!BJ20),HLOOKUP(BJ$16,Tipologie!$B$2:$AM$10,7  ) ))</f>
        <v>.</v>
      </c>
      <c r="BK22" s="237" t="str">
        <f>T( IF( Ott2022_RICHIESTE!BK20&lt;&gt;"",  IF(   AND(    (IFERROR(SEARCH("Ridotto",Ott2022_RICHIESTE!BK20),Ott2022_RICHIESTE!BK20))=1,    BK$16&lt;&gt;""   ),    _xlfn.CONCAT("Rid: ",HLOOKUP(BK$16,Tipologie!$B$2:$AM$10,7)  ),  Ott2022_RICHIESTE!BK20),HLOOKUP(BK$16,Tipologie!$B$2:$AM$10,7  ) ))</f>
        <v>.</v>
      </c>
      <c r="BL22" s="244" t="str">
        <f>T( IF( Ott2022_RICHIESTE!BL20&lt;&gt;"",  IF(   AND(    (IFERROR(SEARCH("Ridotto",Ott2022_RICHIESTE!BL20),Ott2022_RICHIESTE!BL20))=1,    BL$16&lt;&gt;""   ),    _xlfn.CONCAT("Rid: ",HLOOKUP(BL$16,Tipologie!$B$2:$AM$10,7)  ),  Ott2022_RICHIESTE!BL20),HLOOKUP(BL$16,Tipologie!$B$2:$AM$10,7  ) ))</f>
        <v>.</v>
      </c>
      <c r="BM22" s="237" t="str">
        <f>T( IF( Ott2022_RICHIESTE!BM20&lt;&gt;"",  IF(   AND(    (IFERROR(SEARCH("Ridotto",Ott2022_RICHIESTE!BM20),Ott2022_RICHIESTE!BM20))=1,    BM$16&lt;&gt;""   ),    _xlfn.CONCAT("Rid: ",HLOOKUP(BM$16,Tipologie!$B$2:$AM$10,7)  ),  Ott2022_RICHIESTE!BM20),HLOOKUP(BM$16,Tipologie!$B$2:$AM$10,7  ) ))</f>
        <v>.</v>
      </c>
      <c r="BN22" s="244" t="str">
        <f>T( IF( Ott2022_RICHIESTE!BN20&lt;&gt;"",  IF(   AND(    (IFERROR(SEARCH("Ridotto",Ott2022_RICHIESTE!BN20),Ott2022_RICHIESTE!BN20))=1,    BN$16&lt;&gt;""   ),    _xlfn.CONCAT("Rid: ",HLOOKUP(BN$16,Tipologie!$B$2:$AM$10,7)  ),  Ott2022_RICHIESTE!BN20),HLOOKUP(BN$16,Tipologie!$B$2:$AM$10,7  ) ))</f>
        <v>.</v>
      </c>
      <c r="BO22" s="237" t="str">
        <f>T( IF( Ott2022_RICHIESTE!BO20&lt;&gt;"",  IF(   AND(    (IFERROR(SEARCH("Ridotto",Ott2022_RICHIESTE!BO20),Ott2022_RICHIESTE!BO20))=1,    BO$16&lt;&gt;""   ),    _xlfn.CONCAT("Rid: ",HLOOKUP(BO$16,Tipologie!$B$2:$AM$10,7)  ),  Ott2022_RICHIESTE!BO20),HLOOKUP(BO$16,Tipologie!$B$2:$AM$10,7  ) ))</f>
        <v>.</v>
      </c>
      <c r="BP22" s="244" t="str">
        <f>T( IF( Ott2022_RICHIESTE!BP20&lt;&gt;"",  IF(   AND(    (IFERROR(SEARCH("Ridotto",Ott2022_RICHIESTE!BP20),Ott2022_RICHIESTE!BP20))=1,    BP$16&lt;&gt;""   ),    _xlfn.CONCAT("Rid: ",HLOOKUP(BP$16,Tipologie!$B$2:$AM$10,7)  ),  Ott2022_RICHIESTE!BP20),HLOOKUP(BP$16,Tipologie!$B$2:$AM$10,7  ) ))</f>
        <v>.</v>
      </c>
      <c r="BQ22" s="237" t="str">
        <f>T( IF( Ott2022_RICHIESTE!BQ20&lt;&gt;"",  IF(   AND(    (IFERROR(SEARCH("Ridotto",Ott2022_RICHIESTE!BQ20),Ott2022_RICHIESTE!BQ20))=1,    BQ$16&lt;&gt;""   ),    _xlfn.CONCAT("Rid: ",HLOOKUP(BQ$16,Tipologie!$B$2:$AM$10,7)  ),  Ott2022_RICHIESTE!BQ20),HLOOKUP(BQ$16,Tipologie!$B$2:$AM$10,7  ) ))</f>
        <v>.</v>
      </c>
      <c r="BR22" s="244" t="str">
        <f>T( IF( Ott2022_RICHIESTE!BR20&lt;&gt;"",  IF(   AND(    (IFERROR(SEARCH("Ridotto",Ott2022_RICHIESTE!BR20),Ott2022_RICHIESTE!BR20))=1,    BR$16&lt;&gt;""   ),    _xlfn.CONCAT("Rid: ",HLOOKUP(BR$16,Tipologie!$B$2:$AM$10,7)  ),  Ott2022_RICHIESTE!BR20),HLOOKUP(BR$16,Tipologie!$B$2:$AM$10,7  ) ))</f>
        <v>.</v>
      </c>
      <c r="BS22" s="237" t="str">
        <f>T( IF( Ott2022_RICHIESTE!BS20&lt;&gt;"",  IF(   AND(    (IFERROR(SEARCH("Ridotto",Ott2022_RICHIESTE!BS20),Ott2022_RICHIESTE!BS20))=1,    BS$16&lt;&gt;""   ),    _xlfn.CONCAT("Rid: ",HLOOKUP(BS$16,Tipologie!$B$2:$AM$10,7)  ),  Ott2022_RICHIESTE!BS20),HLOOKUP(BS$16,Tipologie!$B$2:$AM$10,7  ) ))</f>
        <v>.</v>
      </c>
      <c r="BT22" s="244" t="str">
        <f>T( IF( Ott2022_RICHIESTE!BT20&lt;&gt;"",  IF(   AND(    (IFERROR(SEARCH("Ridotto",Ott2022_RICHIESTE!BT20),Ott2022_RICHIESTE!BT20))=1,    BT$16&lt;&gt;""   ),    _xlfn.CONCAT("Rid: ",HLOOKUP(BT$16,Tipologie!$B$2:$AM$10,7)  ),  Ott2022_RICHIESTE!BT20),HLOOKUP(BT$16,Tipologie!$B$2:$AM$10,7  ) ))</f>
        <v>.</v>
      </c>
      <c r="BU22" s="237" t="str">
        <f>T( IF( Ott2022_RICHIESTE!BU20&lt;&gt;"",  IF(   AND(    (IFERROR(SEARCH("Ridotto",Ott2022_RICHIESTE!BU20),Ott2022_RICHIESTE!BU20))=1,    BU$16&lt;&gt;""   ),    _xlfn.CONCAT("Rid: ",HLOOKUP(BU$16,Tipologie!$B$2:$AM$10,7)  ),  Ott2022_RICHIESTE!BU20),HLOOKUP(BU$16,Tipologie!$B$2:$AM$10,7  ) ))</f>
        <v>.</v>
      </c>
      <c r="BV22" s="244" t="str">
        <f>T( IF( Ott2022_RICHIESTE!BV20&lt;&gt;"",  IF(   AND(    (IFERROR(SEARCH("Ridotto",Ott2022_RICHIESTE!BV20),Ott2022_RICHIESTE!BV20))=1,    BV$16&lt;&gt;""   ),    _xlfn.CONCAT("Rid: ",HLOOKUP(BV$16,Tipologie!$B$2:$AM$10,7)  ),  Ott2022_RICHIESTE!BV20),HLOOKUP(BV$16,Tipologie!$B$2:$AM$10,7  ) ))</f>
        <v>.</v>
      </c>
      <c r="BW22" s="237" t="str">
        <f>T( IF( Ott2022_RICHIESTE!BW20&lt;&gt;"",  IF(   AND(    (IFERROR(SEARCH("Ridotto",Ott2022_RICHIESTE!BW20),Ott2022_RICHIESTE!BW20))=1,    BW$16&lt;&gt;""   ),    _xlfn.CONCAT("Rid: ",HLOOKUP(BW$16,Tipologie!$B$2:$AM$10,7)  ),  Ott2022_RICHIESTE!BW20),HLOOKUP(BW$16,Tipologie!$B$2:$AM$10,7  ) ))</f>
        <v>.</v>
      </c>
      <c r="BX22" s="223"/>
      <c r="CA22" s="158">
        <f>SUM(COUNTIFS(D22:BW22,{"Ex-accordo";"Ferie";"Ridotto Ex-Acc";"Ridotto Ferie";"Ridotto Maternità";"Malattia";"Esame";"Altro"}))</f>
        <v>0</v>
      </c>
      <c r="CB22" s="158">
        <f t="shared" si="11"/>
        <v>30</v>
      </c>
      <c r="CC22" s="91"/>
      <c r="CF22" s="146" t="str">
        <f>T( IF( Ott2022_RICHIESTE!CQ20&lt;&gt;"",  IF(   AND(    (IFERROR(SEARCH("Ridotto",Ott2022_RICHIESTE!CQ20),Ott2022_RICHIESTE!CQ20))=1,    CF$16&lt;&gt;""   ),    _xlfn.CONCAT("Rid: ",HLOOKUP(CF$16,Tipologie!$B$2:$AM$10,7)  ),  Ott2022_RICHIESTE!CQ20),HLOOKUP(CF$16,Tipologie!$B$2:$AM$10,7  ) ))</f>
        <v>.</v>
      </c>
      <c r="CG22" s="146" t="str">
        <f>T( IF( Ott2022_RICHIESTE!CR20&lt;&gt;"",  IF(   AND(    (IFERROR(SEARCH("Ridotto",Ott2022_RICHIESTE!CR20),Ott2022_RICHIESTE!CR20))=1,    CG$16&lt;&gt;""   ),    _xlfn.CONCAT("Rid: ",HLOOKUP(CG$16,Tipologie!$B$2:$AM$10,7)  ),  Ott2022_RICHIESTE!CR20),HLOOKUP(CG$16,Tipologie!$B$2:$AM$10,7  ) ))</f>
        <v>.</v>
      </c>
      <c r="CH22" s="146" t="str">
        <f>T( IF( Ott2022_RICHIESTE!CS20&lt;&gt;"",  IF(   AND(    (IFERROR(SEARCH("Ridotto",Ott2022_RICHIESTE!CS20),Ott2022_RICHIESTE!CS20))=1,    CH$16&lt;&gt;""   ),    _xlfn.CONCAT("Rid: ",HLOOKUP(CH$16,Tipologie!$B$2:$AM$10,7)  ),  Ott2022_RICHIESTE!CS20),HLOOKUP(CH$16,Tipologie!$B$2:$AM$10,7  ) ))</f>
        <v>.</v>
      </c>
      <c r="CI22" s="146" t="str">
        <f>T( IF( Ott2022_RICHIESTE!CT20&lt;&gt;"",  IF(   AND(    (IFERROR(SEARCH("Ridotto",Ott2022_RICHIESTE!CT20),Ott2022_RICHIESTE!CT20))=1,    CI$16&lt;&gt;""   ),    _xlfn.CONCAT("Rid: ",HLOOKUP(CI$16,Tipologie!$B$2:$AM$10,7)  ),  Ott2022_RICHIESTE!CT20),HLOOKUP(CI$16,Tipologie!$B$2:$AM$10,7  ) ))</f>
        <v>.</v>
      </c>
      <c r="CJ22" s="146" t="str">
        <f>T( IF( Ott2022_RICHIESTE!CU20&lt;&gt;"",  IF(   AND(    (IFERROR(SEARCH("Ridotto",Ott2022_RICHIESTE!CU20),Ott2022_RICHIESTE!CU20))=1,    CJ$16&lt;&gt;""   ),    _xlfn.CONCAT("Rid: ",HLOOKUP(CJ$16,Tipologie!$B$2:$AM$10,7)  ),  Ott2022_RICHIESTE!CU20),HLOOKUP(CJ$16,Tipologie!$B$2:$AM$10,7  ) ))</f>
        <v>.</v>
      </c>
      <c r="CK22" s="146" t="str">
        <f>T( IF( Ott2022_RICHIESTE!CV20&lt;&gt;"",  IF(   AND(    (IFERROR(SEARCH("Ridotto",Ott2022_RICHIESTE!CV20),Ott2022_RICHIESTE!CV20))=1,    CK$16&lt;&gt;""   ),    _xlfn.CONCAT("Rid: ",HLOOKUP(CK$16,Tipologie!$B$2:$AM$10,7)  ),  Ott2022_RICHIESTE!CV20),HLOOKUP(CK$16,Tipologie!$B$2:$AM$10,7  ) ))</f>
        <v>.</v>
      </c>
      <c r="CL22" s="146" t="str">
        <f>T( IF( Ott2022_RICHIESTE!CW20&lt;&gt;"",  IF(   AND(    (IFERROR(SEARCH("Ridotto",Ott2022_RICHIESTE!CW20),Ott2022_RICHIESTE!CW20))=1,    CL$16&lt;&gt;""   ),    _xlfn.CONCAT("Rid: ",HLOOKUP(CL$16,Tipologie!$B$2:$AM$10,7)  ),  Ott2022_RICHIESTE!CW20),HLOOKUP(CL$16,Tipologie!$B$2:$AM$10,7  ) ))</f>
        <v>.</v>
      </c>
      <c r="CM22" s="146" t="str">
        <f>T( IF( Ott2022_RICHIESTE!CX20&lt;&gt;"",  IF(   AND(    (IFERROR(SEARCH("Ridotto",Ott2022_RICHIESTE!CX20),Ott2022_RICHIESTE!CX20))=1,    CM$16&lt;&gt;""   ),    _xlfn.CONCAT("Rid: ",HLOOKUP(CM$16,Tipologie!$B$2:$AM$10,7)  ),  Ott2022_RICHIESTE!CX20),HLOOKUP(CM$16,Tipologie!$B$2:$AM$10,7  ) ))</f>
        <v>.</v>
      </c>
      <c r="CO22" s="45" t="str">
        <f t="shared" si="9"/>
        <v>ven</v>
      </c>
      <c r="CP22" s="45">
        <f t="shared" si="10"/>
        <v>44848</v>
      </c>
      <c r="CQ22" s="146" t="str">
        <f>T(IF(  Ott2022_RICHIESTE!DB20&lt;&gt;"",  Ott2022_RICHIESTE!DB20,  HLOOKUP(CQ$16,Tipologie!$B$2:$AM$10,7) ))</f>
        <v>.</v>
      </c>
      <c r="CR22" s="146" t="str">
        <f>T(IF(  Ott2022_RICHIESTE!DC20&lt;&gt;"",  Ott2022_RICHIESTE!DC20,  HLOOKUP(CR$16,Tipologie!$B$2:$AM$10,7) ))</f>
        <v>.</v>
      </c>
      <c r="CS22" s="146" t="str">
        <f>T(IF(  Ott2022_RICHIESTE!DD20&lt;&gt;"",  Ott2022_RICHIESTE!DD20,  HLOOKUP(CS$16,Tipologie!$B$2:$AM$10,7) ))</f>
        <v>.</v>
      </c>
      <c r="CT22" s="146" t="str">
        <f>T(IF(  Ott2022_RICHIESTE!DE20&lt;&gt;"",  Ott2022_RICHIESTE!DE20,  HLOOKUP(CT$16,Tipologie!$B$2:$AM$10,7) ))</f>
        <v>.</v>
      </c>
      <c r="CU22" s="146" t="str">
        <f>T(IF(  Ott2022_RICHIESTE!DF20&lt;&gt;"",  Ott2022_RICHIESTE!DF20,  HLOOKUP(CU$16,Tipologie!$B$2:$AM$10,7) ))</f>
        <v>.</v>
      </c>
      <c r="CV22" s="146" t="str">
        <f>T(IF(  Ott2022_RICHIESTE!DG20&lt;&gt;"",  Ott2022_RICHIESTE!DG20,  HLOOKUP(CV$16,Tipologie!$B$2:$AM$10,7) ))</f>
        <v>.</v>
      </c>
      <c r="CW22" s="146" t="str">
        <f>T(IF(  Ott2022_RICHIESTE!DH20&lt;&gt;"",  Ott2022_RICHIESTE!DH20,  HLOOKUP(CW$16,Tipologie!$B$2:$AM$10,7) ))</f>
        <v>.</v>
      </c>
      <c r="CX22" s="146" t="str">
        <f>T(IF(  Ott2022_RICHIESTE!DI20&lt;&gt;"",  Ott2022_RICHIESTE!DI20,  HLOOKUP(CX$16,Tipologie!$B$2:$AM$10,7) ))</f>
        <v>.</v>
      </c>
      <c r="CY22" s="146" t="str">
        <f>T(IF(  Ott2022_RICHIESTE!DJ20&lt;&gt;"",  Ott2022_RICHIESTE!DJ20,  HLOOKUP(CY$16,Tipologie!$B$2:$AM$10,7) ))</f>
        <v>.</v>
      </c>
      <c r="CZ22" s="146" t="str">
        <f>T(IF(  Ott2022_RICHIESTE!DK20&lt;&gt;"",  Ott2022_RICHIESTE!DK20,  HLOOKUP(CZ$16,Tipologie!$B$2:$AM$10,7) ))</f>
        <v>.</v>
      </c>
      <c r="DA22" s="146" t="str">
        <f>T(IF(  Ott2022_RICHIESTE!DL20&lt;&gt;"",  Ott2022_RICHIESTE!DL20,  HLOOKUP(DA$16,Tipologie!$B$2:$AM$10,7) ))</f>
        <v>.</v>
      </c>
      <c r="DB22" s="146" t="str">
        <f>T(IF(  Ott2022_RICHIESTE!DM20&lt;&gt;"",  Ott2022_RICHIESTE!DM20,  HLOOKUP(DB$16,Tipologie!$B$2:$AM$10,7) ))</f>
        <v>.</v>
      </c>
      <c r="DC22" s="146" t="str">
        <f>T(IF(  Ott2022_RICHIESTE!DN20&lt;&gt;"",  Ott2022_RICHIESTE!DN20,  HLOOKUP(DC$16,Tipologie!$B$2:$AM$10,7) ))</f>
        <v>.</v>
      </c>
      <c r="DD22" s="146" t="str">
        <f>T(IF(  Ott2022_RICHIESTE!DO20&lt;&gt;"",  Ott2022_RICHIESTE!DO20,  HLOOKUP(DD$16,Tipologie!$B$2:$AM$10,7) ))</f>
        <v>.</v>
      </c>
      <c r="DE22" s="146" t="str">
        <f>T(IF(  Ott2022_RICHIESTE!DE20&lt;&gt;"",  Ott2022_RICHIESTE!DE20,  HLOOKUP(DE$16,Tipologie!$B$2:$AM$10,7) ))</f>
        <v>.</v>
      </c>
      <c r="DF22" s="146" t="str">
        <f>T(IF(  Ott2022_RICHIESTE!DG20&lt;&gt;"",  Ott2022_RICHIESTE!DG20,  HLOOKUP(DF$16,Tipologie!$B$2:$AM$10,7) ))</f>
        <v>.</v>
      </c>
      <c r="DG22" s="146" t="str">
        <f>T(IF(  Ott2022_RICHIESTE!DI20&lt;&gt;"",  Ott2022_RICHIESTE!DI20,  HLOOKUP(DG$16,Tipologie!$B$2:$AM$10,7) ))</f>
        <v>.</v>
      </c>
      <c r="DH22" s="20"/>
    </row>
    <row r="23" spans="1:112" ht="11.25" customHeight="1" x14ac:dyDescent="0.25">
      <c r="A23" s="45" t="str">
        <f>IF(Ott2022_RICHIESTE!A21&lt;&gt;"",Ott2022_RICHIESTE!A21,"")</f>
        <v>sab</v>
      </c>
      <c r="B23" s="46">
        <f>IF(Ott2022_RICHIESTE!B21&lt;&gt;"",Ott2022_RICHIESTE!B21,"")</f>
        <v>44849</v>
      </c>
      <c r="C23" s="244" t="str">
        <f>T( IF( Ott2022_RICHIESTE!C21&lt;&gt;"",  IF(   AND(    (IFERROR(SEARCH("Ridotto",Ott2022_RICHIESTE!C21),Ott2022_RICHIESTE!C21))=1,    C$16&lt;&gt;""   ),    _xlfn.CONCAT("Rid: ",HLOOKUP(C$16,Tipologie!$B$2:$AM$10,8)  ),  Ott2022_RICHIESTE!C21),HLOOKUP(C$16,Tipologie!$B$2:$AM$10,8  ) ))</f>
        <v>.</v>
      </c>
      <c r="D23" s="237" t="str">
        <f>T( IF( Ott2022_RICHIESTE!D21&lt;&gt;"",  IF(   AND(    (IFERROR(SEARCH("Ridotto",Ott2022_RICHIESTE!D21),Ott2022_RICHIESTE!D21))=1,    D$16&lt;&gt;""   ),    _xlfn.CONCAT("Rid: ",HLOOKUP(D$16,Tipologie!$B$2:$AM$10,8)  ),  Ott2022_RICHIESTE!D21),HLOOKUP(D$16,Tipologie!$B$2:$AM$10,8  ) ))</f>
        <v>RIPOSO</v>
      </c>
      <c r="E23" s="244" t="str">
        <f>T( IF( Ott2022_RICHIESTE!E21&lt;&gt;"",  IF(   AND(    (IFERROR(SEARCH("Ridotto",Ott2022_RICHIESTE!E21),Ott2022_RICHIESTE!E21))=1,    E$16&lt;&gt;""   ),    _xlfn.CONCAT("Rid: ",HLOOKUP(E$16,Tipologie!$B$2:$AM$10,8)  ),  Ott2022_RICHIESTE!E21),HLOOKUP(E$16,Tipologie!$B$2:$AM$10,8  ) ))</f>
        <v>.</v>
      </c>
      <c r="F23" s="237" t="str">
        <f>T( IF( Ott2022_RICHIESTE!F21&lt;&gt;"",  IF(   AND(    (IFERROR(SEARCH("Ridotto",Ott2022_RICHIESTE!F21),Ott2022_RICHIESTE!F21))=1,    F$16&lt;&gt;""   ),    _xlfn.CONCAT("Rid: ",HLOOKUP(F$16,Tipologie!$B$2:$AM$10,8)  ),  Ott2022_RICHIESTE!F21),HLOOKUP(F$16,Tipologie!$B$2:$AM$10,8  ) ))</f>
        <v>RIPOSO</v>
      </c>
      <c r="G23" s="244" t="str">
        <f>T( IF( Ott2022_RICHIESTE!G21&lt;&gt;"",  IF(   AND(    (IFERROR(SEARCH("Ridotto",Ott2022_RICHIESTE!G21),Ott2022_RICHIESTE!G21))=1,    G$16&lt;&gt;""   ),    _xlfn.CONCAT("Rid: ",HLOOKUP(G$16,Tipologie!$B$2:$AM$10,8)  ),  Ott2022_RICHIESTE!G21),HLOOKUP(G$16,Tipologie!$B$2:$AM$10,8  ) ))</f>
        <v>.</v>
      </c>
      <c r="H23" s="237" t="str">
        <f>T( IF( Ott2022_RICHIESTE!H21&lt;&gt;"",  IF(   AND(    (IFERROR(SEARCH("Ridotto",Ott2022_RICHIESTE!H21),Ott2022_RICHIESTE!H21))=1,    H$16&lt;&gt;""   ),    _xlfn.CONCAT("Rid: ",HLOOKUP(H$16,Tipologie!$B$2:$AM$10,8)  ),  Ott2022_RICHIESTE!H21),HLOOKUP(H$16,Tipologie!$B$2:$AM$10,8  ) ))</f>
        <v>RIPOSO</v>
      </c>
      <c r="I23" s="244" t="str">
        <f>T( IF( Ott2022_RICHIESTE!I21&lt;&gt;"",  IF(   AND(    (IFERROR(SEARCH("Ridotto",Ott2022_RICHIESTE!I21),Ott2022_RICHIESTE!I21))=1,    I$16&lt;&gt;""   ),    _xlfn.CONCAT("Rid: ",HLOOKUP(I$16,Tipologie!$B$2:$AM$10,8)  ),  Ott2022_RICHIESTE!I21),HLOOKUP(I$16,Tipologie!$B$2:$AM$10,8  ) ))</f>
        <v>.</v>
      </c>
      <c r="J23" s="237" t="str">
        <f>T( IF( Ott2022_RICHIESTE!J21&lt;&gt;"",  IF(   AND(    (IFERROR(SEARCH("Ridotto",Ott2022_RICHIESTE!J21),Ott2022_RICHIESTE!J21))=1,    J$16&lt;&gt;""   ),    _xlfn.CONCAT("Rid: ",HLOOKUP(J$16,Tipologie!$B$2:$AM$10,8)  ),  Ott2022_RICHIESTE!J21),HLOOKUP(J$16,Tipologie!$B$2:$AM$10,8  ) ))</f>
        <v>RIPOSO</v>
      </c>
      <c r="K23" s="244" t="str">
        <f>T( IF( Ott2022_RICHIESTE!K21&lt;&gt;"",  IF(   AND(    (IFERROR(SEARCH("Ridotto",Ott2022_RICHIESTE!K21),Ott2022_RICHIESTE!K21))=1,    K$16&lt;&gt;""   ),    _xlfn.CONCAT("Rid: ",HLOOKUP(K$16,Tipologie!$B$2:$AM$10,8)  ),  Ott2022_RICHIESTE!K21),HLOOKUP(K$16,Tipologie!$B$2:$AM$10,8  ) ))</f>
        <v>.</v>
      </c>
      <c r="L23" s="237" t="str">
        <f>T( IF( Ott2022_RICHIESTE!L21&lt;&gt;"",  IF(   AND(    (IFERROR(SEARCH("Ridotto",Ott2022_RICHIESTE!L21),Ott2022_RICHIESTE!L21))=1,    L$16&lt;&gt;""   ),    _xlfn.CONCAT("Rid: ",HLOOKUP(L$16,Tipologie!$B$2:$AM$10,8)  ),  Ott2022_RICHIESTE!L21),HLOOKUP(L$16,Tipologie!$B$2:$AM$10,8  ) ))</f>
        <v>RIPOSO</v>
      </c>
      <c r="M23" s="244" t="str">
        <f>T( IF( Ott2022_RICHIESTE!M21&lt;&gt;"",  IF(   AND(    (IFERROR(SEARCH("Ridotto",Ott2022_RICHIESTE!M21),Ott2022_RICHIESTE!M21))=1,    M$16&lt;&gt;""   ),    _xlfn.CONCAT("Rid: ",HLOOKUP(M$16,Tipologie!$B$2:$AM$10,8)  ),  Ott2022_RICHIESTE!M21),HLOOKUP(M$16,Tipologie!$B$2:$AM$10,8  ) ))</f>
        <v>.</v>
      </c>
      <c r="N23" s="237" t="str">
        <f>T( IF( Ott2022_RICHIESTE!N21&lt;&gt;"",  IF(   AND(    (IFERROR(SEARCH("Ridotto",Ott2022_RICHIESTE!N21),Ott2022_RICHIESTE!N21))=1,    N$16&lt;&gt;""   ),    _xlfn.CONCAT("Rid: ",HLOOKUP(N$16,Tipologie!$B$2:$AM$10,8)  ),  Ott2022_RICHIESTE!N21),HLOOKUP(N$16,Tipologie!$B$2:$AM$10,8  ) ))</f>
        <v>RIPOSO</v>
      </c>
      <c r="O23" s="244" t="str">
        <f>T( IF( Ott2022_RICHIESTE!O21&lt;&gt;"",  IF(   AND(    (IFERROR(SEARCH("Ridotto",Ott2022_RICHIESTE!O21),Ott2022_RICHIESTE!O21))=1,    O$16&lt;&gt;""   ),    _xlfn.CONCAT("Rid: ",HLOOKUP(O$16,Tipologie!$B$2:$AM$10,8)  ),  Ott2022_RICHIESTE!O21),HLOOKUP(O$16,Tipologie!$B$2:$AM$10,8  ) ))</f>
        <v>.</v>
      </c>
      <c r="P23" s="237" t="str">
        <f>T( IF( Ott2022_RICHIESTE!P21&lt;&gt;"",  IF(   AND(    (IFERROR(SEARCH("Ridotto",Ott2022_RICHIESTE!P21),Ott2022_RICHIESTE!P21))=1,    P$16&lt;&gt;""   ),    _xlfn.CONCAT("Rid: ",HLOOKUP(P$16,Tipologie!$B$2:$AM$10,8)  ),  Ott2022_RICHIESTE!P21),HLOOKUP(P$16,Tipologie!$B$2:$AM$10,8  ) ))</f>
        <v>RIPOSO</v>
      </c>
      <c r="Q23" s="244" t="str">
        <f>T( IF( Ott2022_RICHIESTE!Q21&lt;&gt;"",  IF(   AND(    (IFERROR(SEARCH("Ridotto",Ott2022_RICHIESTE!Q21),Ott2022_RICHIESTE!Q21))=1,    Q$16&lt;&gt;""   ),    _xlfn.CONCAT("Rid: ",HLOOKUP(Q$16,Tipologie!$B$2:$AM$10,8)  ),  Ott2022_RICHIESTE!Q21),HLOOKUP(Q$16,Tipologie!$B$2:$AM$10,8  ) ))</f>
        <v>.</v>
      </c>
      <c r="R23" s="237" t="str">
        <f>T( IF( Ott2022_RICHIESTE!R21&lt;&gt;"",  IF(   AND(    (IFERROR(SEARCH("Ridotto",Ott2022_RICHIESTE!R21),Ott2022_RICHIESTE!R21))=1,    R$16&lt;&gt;""   ),    _xlfn.CONCAT("Rid: ",HLOOKUP(R$16,Tipologie!$B$2:$AM$10,8)  ),  Ott2022_RICHIESTE!R21),HLOOKUP(R$16,Tipologie!$B$2:$AM$10,8  ) ))</f>
        <v>RIPOSO</v>
      </c>
      <c r="S23" s="244" t="str">
        <f>T( IF( Ott2022_RICHIESTE!S21&lt;&gt;"",  IF(   AND(    (IFERROR(SEARCH("Ridotto",Ott2022_RICHIESTE!S21),Ott2022_RICHIESTE!S21))=1,    S$16&lt;&gt;""   ),    _xlfn.CONCAT("Rid: ",HLOOKUP(S$16,Tipologie!$B$2:$AM$10,8)  ),  Ott2022_RICHIESTE!S21),HLOOKUP(S$16,Tipologie!$B$2:$AM$10,8  ) ))</f>
        <v>.</v>
      </c>
      <c r="T23" s="237" t="str">
        <f>T( IF( Ott2022_RICHIESTE!T21&lt;&gt;"",  IF(   AND(    (IFERROR(SEARCH("Ridotto",Ott2022_RICHIESTE!T21),Ott2022_RICHIESTE!T21))=1,    T$16&lt;&gt;""   ),    _xlfn.CONCAT("Rid: ",HLOOKUP(T$16,Tipologie!$B$2:$AM$10,8)  ),  Ott2022_RICHIESTE!T21),HLOOKUP(T$16,Tipologie!$B$2:$AM$10,8  ) ))</f>
        <v>RIPOSO</v>
      </c>
      <c r="U23" s="146" t="str">
        <f>T( IF( Ott2022_RICHIESTE!U21&lt;&gt;"",  IF(   AND(    (IFERROR(SEARCH("Ridotto",Ott2022_RICHIESTE!U21),Ott2022_RICHIESTE!U21))=1,    U$16&lt;&gt;""   ),    _xlfn.CONCAT("Rid: ",HLOOKUP(U$16,Tipologie!$B$2:$AM$10,8)  ),  Ott2022_RICHIESTE!U21),HLOOKUP(U$16,Tipologie!$B$2:$AM$10,8  ) ))</f>
        <v>RIPOSO</v>
      </c>
      <c r="V23" s="146" t="str">
        <f>T( IF( Ott2022_RICHIESTE!V21&lt;&gt;"",  IF(   AND(    (IFERROR(SEARCH("Ridotto",Ott2022_RICHIESTE!V21),Ott2022_RICHIESTE!V21))=1,    V$16&lt;&gt;""   ),    _xlfn.CONCAT("Rid: ",HLOOKUP(V$16,Tipologie!$B$2:$AM$10,8)  ),  Ott2022_RICHIESTE!V21),HLOOKUP(V$16,Tipologie!$B$2:$AM$10,8  ) ))</f>
        <v>RIPOSO</v>
      </c>
      <c r="W23" s="146" t="str">
        <f>T( IF( Ott2022_RICHIESTE!W21&lt;&gt;"",  IF(   AND(    (IFERROR(SEARCH("Ridotto",Ott2022_RICHIESTE!W21),Ott2022_RICHIESTE!W21))=1,    W$16&lt;&gt;""   ),    _xlfn.CONCAT("Rid: ",HLOOKUP(W$16,Tipologie!$B$2:$AM$10,8)  ),  Ott2022_RICHIESTE!W21),HLOOKUP(W$16,Tipologie!$B$2:$AM$10,8  ) ))</f>
        <v>RIPOSO</v>
      </c>
      <c r="X23" s="146" t="str">
        <f>T( IF( Ott2022_RICHIESTE!X21&lt;&gt;"",  IF(   AND(    (IFERROR(SEARCH("Ridotto",Ott2022_RICHIESTE!X21),Ott2022_RICHIESTE!X21))=1,    X$16&lt;&gt;""   ),    _xlfn.CONCAT("Rid: ",HLOOKUP(X$16,Tipologie!$B$2:$AM$10,8)  ),  Ott2022_RICHIESTE!X21),HLOOKUP(X$16,Tipologie!$B$2:$AM$10,8  ) ))</f>
        <v>RIPOSO</v>
      </c>
      <c r="Y23" s="146" t="str">
        <f>T( IF( Ott2022_RICHIESTE!Y21&lt;&gt;"",  IF(   AND(    (IFERROR(SEARCH("Ridotto",Ott2022_RICHIESTE!Y21),Ott2022_RICHIESTE!Y21))=1,    Y$16&lt;&gt;""   ),    _xlfn.CONCAT("Rid: ",HLOOKUP(Y$16,Tipologie!$B$2:$AM$10,8)  ),  Ott2022_RICHIESTE!Y21),HLOOKUP(Y$16,Tipologie!$B$2:$AM$10,8  ) ))</f>
        <v>RIPOSO</v>
      </c>
      <c r="Z23" s="28" t="str">
        <f>T( IF( Ott2022_RICHIESTE!Z21&lt;&gt;"",  IF(   AND(    (IFERROR(SEARCH("Ridotto",Ott2022_RICHIESTE!Z21),Ott2022_RICHIESTE!Z21))=1,    Z$16&lt;&gt;""   ),    _xlfn.CONCAT("Rid: ",HLOOKUP(Z$16,Tipologie!$B$2:$AM$10,8)  ),  Ott2022_RICHIESTE!Z21),HLOOKUP(Z$16,Tipologie!$B$2:$AM$10,8  ) ))</f>
        <v>RIPOSO</v>
      </c>
      <c r="AA23" s="28" t="str">
        <f>T( IF( Ott2022_RICHIESTE!AA21&lt;&gt;"",  IF(   AND(    (IFERROR(SEARCH("Ridotto",Ott2022_RICHIESTE!AA21),Ott2022_RICHIESTE!AA21))=1,    AA$16&lt;&gt;""   ),    _xlfn.CONCAT("Rid: ",HLOOKUP(AA$16,Tipologie!$B$2:$AM$10,8)  ),  Ott2022_RICHIESTE!AA21),HLOOKUP(AA$16,Tipologie!$B$2:$AM$10,8  ) ))</f>
        <v>RIPOSO</v>
      </c>
      <c r="AB23" s="28" t="str">
        <f>T( IF( Ott2022_RICHIESTE!AB21&lt;&gt;"",  IF(   AND(    (IFERROR(SEARCH("Ridotto",Ott2022_RICHIESTE!AB21),Ott2022_RICHIESTE!AB21))=1,    AB$16&lt;&gt;""   ),    _xlfn.CONCAT("Rid: ",HLOOKUP(AB$16,Tipologie!$B$2:$AM$10,8)  ),  Ott2022_RICHIESTE!AB21),HLOOKUP(AB$16,Tipologie!$B$2:$AM$10,8  ) ))</f>
        <v>RIPOSO</v>
      </c>
      <c r="AC23" s="141"/>
      <c r="AD23" s="45" t="str">
        <f t="shared" si="7"/>
        <v>sab</v>
      </c>
      <c r="AE23" s="46">
        <f t="shared" si="8"/>
        <v>44849</v>
      </c>
      <c r="AF23" s="244" t="str">
        <f>T( IF( Ott2022_RICHIESTE!AF21&lt;&gt;"",  IF(   AND(    (IFERROR(SEARCH("Ridotto",Ott2022_RICHIESTE!AF21),Ott2022_RICHIESTE!AF21))=1,    AF$16&lt;&gt;""   ),    _xlfn.CONCAT("Rid: ",HLOOKUP(AF$16,Tipologie!$B$2:$AM$10,8)  ),  Ott2022_RICHIESTE!AF21),HLOOKUP(AF$16,Tipologie!$B$2:$AM$10,8  ) ))</f>
        <v>.</v>
      </c>
      <c r="AG23" s="237" t="str">
        <f>T( IF( Ott2022_RICHIESTE!AG21&lt;&gt;"",  IF(   AND(    (IFERROR(SEARCH("Ridotto",Ott2022_RICHIESTE!AG21),Ott2022_RICHIESTE!AG21))=1,    AG$16&lt;&gt;""   ),    _xlfn.CONCAT("Rid: ",HLOOKUP(AG$16,Tipologie!$B$2:$AM$10,8)  ),  Ott2022_RICHIESTE!AG21),HLOOKUP(AG$16,Tipologie!$B$2:$AM$10,8  ) ))</f>
        <v>RIPOSO</v>
      </c>
      <c r="AH23" s="244" t="str">
        <f>T( IF( Ott2022_RICHIESTE!AH21&lt;&gt;"",  IF(   AND(    (IFERROR(SEARCH("Ridotto",Ott2022_RICHIESTE!AH21),Ott2022_RICHIESTE!AH21))=1,    AH$16&lt;&gt;""   ),    _xlfn.CONCAT("Rid: ",HLOOKUP(AH$16,Tipologie!$B$2:$AM$10,8)  ),  Ott2022_RICHIESTE!AH21),HLOOKUP(AH$16,Tipologie!$B$2:$AM$10,8  ) ))</f>
        <v>.</v>
      </c>
      <c r="AI23" s="237" t="str">
        <f>T( IF( Ott2022_RICHIESTE!AI21&lt;&gt;"",  IF(   AND(    (IFERROR(SEARCH("Ridotto",Ott2022_RICHIESTE!AI21),Ott2022_RICHIESTE!AI21))=1,    AI$16&lt;&gt;""   ),    _xlfn.CONCAT("Rid: ",HLOOKUP(AI$16,Tipologie!$B$2:$AM$10,8)  ),  Ott2022_RICHIESTE!AI21),HLOOKUP(AI$16,Tipologie!$B$2:$AM$10,8  ) ))</f>
        <v>RIPOSO</v>
      </c>
      <c r="AJ23" s="244" t="str">
        <f>T( IF( Ott2022_RICHIESTE!AJ21&lt;&gt;"",  IF(   AND(    (IFERROR(SEARCH("Ridotto",Ott2022_RICHIESTE!AJ21),Ott2022_RICHIESTE!AJ21))=1,    AJ$16&lt;&gt;""   ),    _xlfn.CONCAT("Rid: ",HLOOKUP(AJ$16,Tipologie!$B$2:$AM$10,8)  ),  Ott2022_RICHIESTE!AJ21),HLOOKUP(AJ$16,Tipologie!$B$2:$AM$10,8  ) ))</f>
        <v>.</v>
      </c>
      <c r="AK23" s="237" t="str">
        <f>T( IF( Ott2022_RICHIESTE!AK21&lt;&gt;"",  IF(   AND(    (IFERROR(SEARCH("Ridotto",Ott2022_RICHIESTE!AK21),Ott2022_RICHIESTE!AK21))=1,    AK$16&lt;&gt;""   ),    _xlfn.CONCAT("Rid: ",HLOOKUP(AK$16,Tipologie!$B$2:$AM$10,8)  ),  Ott2022_RICHIESTE!AK21),HLOOKUP(AK$16,Tipologie!$B$2:$AM$10,8  ) ))</f>
        <v>RIPOSO</v>
      </c>
      <c r="AL23" s="244" t="str">
        <f>T( IF( Ott2022_RICHIESTE!AL21&lt;&gt;"",  IF(   AND(    (IFERROR(SEARCH("Ridotto",Ott2022_RICHIESTE!AL21),Ott2022_RICHIESTE!AL21))=1,    AL$16&lt;&gt;""   ),    _xlfn.CONCAT("Rid: ",HLOOKUP(AL$16,Tipologie!$B$2:$AM$10,8)  ),  Ott2022_RICHIESTE!AL21),HLOOKUP(AL$16,Tipologie!$B$2:$AM$10,8  ) ))</f>
        <v>.</v>
      </c>
      <c r="AM23" s="237" t="str">
        <f>T( IF( Ott2022_RICHIESTE!AM21&lt;&gt;"",  IF(   AND(    (IFERROR(SEARCH("Ridotto",Ott2022_RICHIESTE!AM21),Ott2022_RICHIESTE!AM21))=1,    AM$16&lt;&gt;""   ),    _xlfn.CONCAT("Rid: ",HLOOKUP(AM$16,Tipologie!$B$2:$AM$10,8)  ),  Ott2022_RICHIESTE!AM21),HLOOKUP(AM$16,Tipologie!$B$2:$AM$10,8  ) ))</f>
        <v>RIPOSO</v>
      </c>
      <c r="AN23" s="244" t="str">
        <f>T( IF( Ott2022_RICHIESTE!AN21&lt;&gt;"",  IF(   AND(    (IFERROR(SEARCH("Ridotto",Ott2022_RICHIESTE!AN21),Ott2022_RICHIESTE!AN21))=1,    AN$16&lt;&gt;""   ),    _xlfn.CONCAT("Rid: ",HLOOKUP(AN$16,Tipologie!$B$2:$AM$10,8)  ),  Ott2022_RICHIESTE!AN21),HLOOKUP(AN$16,Tipologie!$B$2:$AM$10,8  ) ))</f>
        <v>.</v>
      </c>
      <c r="AO23" s="237" t="str">
        <f>T( IF( Ott2022_RICHIESTE!AO21&lt;&gt;"",  IF(   AND(    (IFERROR(SEARCH("Ridotto",Ott2022_RICHIESTE!AO21),Ott2022_RICHIESTE!AO21))=1,    AO$16&lt;&gt;""   ),    _xlfn.CONCAT("Rid: ",HLOOKUP(AO$16,Tipologie!$B$2:$AM$10,8)  ),  Ott2022_RICHIESTE!AO21),HLOOKUP(AO$16,Tipologie!$B$2:$AM$10,8  ) ))</f>
        <v>RIPOSO</v>
      </c>
      <c r="AP23" s="244" t="str">
        <f>T( IF( Ott2022_RICHIESTE!AP21&lt;&gt;"",  IF(   AND(    (IFERROR(SEARCH("Ridotto",Ott2022_RICHIESTE!AP21),Ott2022_RICHIESTE!AP21))=1,    AP$16&lt;&gt;""   ),    _xlfn.CONCAT("Rid: ",HLOOKUP(AP$16,Tipologie!$B$2:$AM$10,8)  ),  Ott2022_RICHIESTE!AP21),HLOOKUP(AP$16,Tipologie!$B$2:$AM$10,8  ) ))</f>
        <v>.</v>
      </c>
      <c r="AQ23" s="237" t="str">
        <f>T( IF( Ott2022_RICHIESTE!AQ21&lt;&gt;"",  IF(   AND(    (IFERROR(SEARCH("Ridotto",Ott2022_RICHIESTE!AQ21),Ott2022_RICHIESTE!AQ21))=1,    AQ$16&lt;&gt;""   ),    _xlfn.CONCAT("Rid: ",HLOOKUP(AQ$16,Tipologie!$B$2:$AM$10,8)  ),  Ott2022_RICHIESTE!AQ21),HLOOKUP(AQ$16,Tipologie!$B$2:$AM$10,8  ) ))</f>
        <v>RIPOSO</v>
      </c>
      <c r="AR23" s="244" t="str">
        <f>T( IF( Ott2022_RICHIESTE!AR21&lt;&gt;"",  IF(   AND(    (IFERROR(SEARCH("Ridotto",Ott2022_RICHIESTE!AR21),Ott2022_RICHIESTE!AR21))=1,    AR$16&lt;&gt;""   ),    _xlfn.CONCAT("Rid: ",HLOOKUP(AR$16,Tipologie!$B$2:$AM$10,8)  ),  Ott2022_RICHIESTE!AR21),HLOOKUP(AR$16,Tipologie!$B$2:$AM$10,8  ) ))</f>
        <v>.</v>
      </c>
      <c r="AS23" s="237" t="str">
        <f>T( IF( Ott2022_RICHIESTE!AS21&lt;&gt;"",  IF(   AND(    (IFERROR(SEARCH("Ridotto",Ott2022_RICHIESTE!AS21),Ott2022_RICHIESTE!AS21))=1,    AS$16&lt;&gt;""   ),    _xlfn.CONCAT("Rid: ",HLOOKUP(AS$16,Tipologie!$B$2:$AM$10,8)  ),  Ott2022_RICHIESTE!AS21),HLOOKUP(AS$16,Tipologie!$B$2:$AM$10,8  ) ))</f>
        <v>RIPOSO</v>
      </c>
      <c r="AT23" s="244" t="str">
        <f>T( IF( Ott2022_RICHIESTE!AT21&lt;&gt;"",  IF(   AND(    (IFERROR(SEARCH("Ridotto",Ott2022_RICHIESTE!AT21),Ott2022_RICHIESTE!AT21))=1,    AT$16&lt;&gt;""   ),    _xlfn.CONCAT("Rid: ",HLOOKUP(AT$16,Tipologie!$B$2:$AM$10,8)  ),  Ott2022_RICHIESTE!AT21),HLOOKUP(AT$16,Tipologie!$B$2:$AM$10,8  ) ))</f>
        <v>.</v>
      </c>
      <c r="AU23" s="237" t="str">
        <f>T( IF( Ott2022_RICHIESTE!AU21&lt;&gt;"",  IF(   AND(    (IFERROR(SEARCH("Ridotto",Ott2022_RICHIESTE!AU21),Ott2022_RICHIESTE!AU21))=1,    AU$16&lt;&gt;""   ),    _xlfn.CONCAT("Rid: ",HLOOKUP(AU$16,Tipologie!$B$2:$AM$10,8)  ),  Ott2022_RICHIESTE!AU21),HLOOKUP(AU$16,Tipologie!$B$2:$AM$10,8  ) ))</f>
        <v>RIPOSO</v>
      </c>
      <c r="AV23" s="244" t="str">
        <f>T( IF( Ott2022_RICHIESTE!AV21&lt;&gt;"",  IF(   AND(    (IFERROR(SEARCH("Ridotto",Ott2022_RICHIESTE!AV21),Ott2022_RICHIESTE!AV21))=1,    AV$16&lt;&gt;""   ),    _xlfn.CONCAT("Rid: ",HLOOKUP(AV$16,Tipologie!$B$2:$AM$10,8)  ),  Ott2022_RICHIESTE!AV21),HLOOKUP(AV$16,Tipologie!$B$2:$AM$10,8  ) ))</f>
        <v>.</v>
      </c>
      <c r="AW23" s="237" t="str">
        <f>T( IF( Ott2022_RICHIESTE!AW21&lt;&gt;"",  IF(   AND(    (IFERROR(SEARCH("Ridotto",Ott2022_RICHIESTE!AW21),Ott2022_RICHIESTE!AW21))=1,    AW$16&lt;&gt;""   ),    _xlfn.CONCAT("Rid: ",HLOOKUP(AW$16,Tipologie!$B$2:$AM$10,8)  ),  Ott2022_RICHIESTE!AW21),HLOOKUP(AW$16,Tipologie!$B$2:$AM$10,8  ) ))</f>
        <v>RIPOSO</v>
      </c>
      <c r="AX23" s="244" t="str">
        <f>T( IF( Ott2022_RICHIESTE!AX21&lt;&gt;"",  IF(   AND(    (IFERROR(SEARCH("Ridotto",Ott2022_RICHIESTE!AX21),Ott2022_RICHIESTE!AX21))=1,    AX$16&lt;&gt;""   ),    _xlfn.CONCAT("Rid: ",HLOOKUP(AX$16,Tipologie!$B$2:$AM$10,8)  ),  Ott2022_RICHIESTE!AX21),HLOOKUP(AX$16,Tipologie!$B$2:$AM$10,8  ) ))</f>
        <v>.</v>
      </c>
      <c r="AY23" s="237" t="str">
        <f>T( IF( Ott2022_RICHIESTE!AY21&lt;&gt;"",  IF(   AND(    (IFERROR(SEARCH("Ridotto",Ott2022_RICHIESTE!AY21),Ott2022_RICHIESTE!AY21))=1,    AY$16&lt;&gt;""   ),    _xlfn.CONCAT("Rid: ",HLOOKUP(AY$16,Tipologie!$B$2:$AM$10,8)  ),  Ott2022_RICHIESTE!AY21),HLOOKUP(AY$16,Tipologie!$B$2:$AM$10,8  ) ))</f>
        <v>RIPOSO</v>
      </c>
      <c r="AZ23" s="244" t="str">
        <f>T( IF( Ott2022_RICHIESTE!AZ21&lt;&gt;"",  IF(   AND(    (IFERROR(SEARCH("Ridotto",Ott2022_RICHIESTE!AZ21),Ott2022_RICHIESTE!AZ21))=1,    AZ$16&lt;&gt;""   ),    _xlfn.CONCAT("Rid: ",HLOOKUP(AZ$16,Tipologie!$B$2:$AM$10,8)  ),  Ott2022_RICHIESTE!AZ21),HLOOKUP(AZ$16,Tipologie!$B$2:$AM$10,8  ) ))</f>
        <v>.</v>
      </c>
      <c r="BA23" s="237" t="str">
        <f>T( IF( Ott2022_RICHIESTE!BA21&lt;&gt;"",  IF(   AND(    (IFERROR(SEARCH("Ridotto",Ott2022_RICHIESTE!BA21),Ott2022_RICHIESTE!BA21))=1,    BA$16&lt;&gt;""   ),    _xlfn.CONCAT("Rid: ",HLOOKUP(BA$16,Tipologie!$B$2:$AM$10,8)  ),  Ott2022_RICHIESTE!BA21),HLOOKUP(BA$16,Tipologie!$B$2:$AM$10,8  ) ))</f>
        <v>RIPOSO</v>
      </c>
      <c r="BB23" s="244" t="str">
        <f>T( IF( Ott2022_RICHIESTE!BB21&lt;&gt;"",  IF(   AND(    (IFERROR(SEARCH("Ridotto",Ott2022_RICHIESTE!BB21),Ott2022_RICHIESTE!BB21))=1,    BB$16&lt;&gt;""   ),    _xlfn.CONCAT("Rid: ",HLOOKUP(BB$16,Tipologie!$B$2:$AM$10,8)  ),  Ott2022_RICHIESTE!BB21),HLOOKUP(BB$16,Tipologie!$B$2:$AM$10,8  ) ))</f>
        <v>.</v>
      </c>
      <c r="BC23" s="237" t="str">
        <f>T( IF( Ott2022_RICHIESTE!BC21&lt;&gt;"",  IF(   AND(    (IFERROR(SEARCH("Ridotto",Ott2022_RICHIESTE!BC21),Ott2022_RICHIESTE!BC21))=1,    BC$16&lt;&gt;""   ),    _xlfn.CONCAT("Rid: ",HLOOKUP(BC$16,Tipologie!$B$2:$AM$10,8)  ),  Ott2022_RICHIESTE!BC21),HLOOKUP(BC$16,Tipologie!$B$2:$AM$10,8  ) ))</f>
        <v>RIPOSO</v>
      </c>
      <c r="BD23" s="244" t="str">
        <f>T( IF( Ott2022_RICHIESTE!BD21&lt;&gt;"",  IF(   AND(    (IFERROR(SEARCH("Ridotto",Ott2022_RICHIESTE!BD21),Ott2022_RICHIESTE!BD21))=1,    BD$16&lt;&gt;""   ),    _xlfn.CONCAT("Rid: ",HLOOKUP(BD$16,Tipologie!$B$2:$AM$10,8)  ),  Ott2022_RICHIESTE!BD21),HLOOKUP(BD$16,Tipologie!$B$2:$AM$10,8  ) ))</f>
        <v>.</v>
      </c>
      <c r="BE23" s="237" t="str">
        <f>T( IF( Ott2022_RICHIESTE!BE21&lt;&gt;"",  IF(   AND(    (IFERROR(SEARCH("Ridotto",Ott2022_RICHIESTE!BE21),Ott2022_RICHIESTE!BE21))=1,    BE$16&lt;&gt;""   ),    _xlfn.CONCAT("Rid: ",HLOOKUP(BE$16,Tipologie!$B$2:$AM$10,8)  ),  Ott2022_RICHIESTE!BE21),HLOOKUP(BE$16,Tipologie!$B$2:$AM$10,8  ) ))</f>
        <v>RIPOSO</v>
      </c>
      <c r="BF23" s="244" t="str">
        <f>T( IF( Ott2022_RICHIESTE!BF21&lt;&gt;"",  IF(   AND(    (IFERROR(SEARCH("Ridotto",Ott2022_RICHIESTE!BF21),Ott2022_RICHIESTE!BF21))=1,    BF$16&lt;&gt;""   ),    _xlfn.CONCAT("Rid: ",HLOOKUP(BF$16,Tipologie!$B$2:$AM$10,8)  ),  Ott2022_RICHIESTE!BF21),HLOOKUP(BF$16,Tipologie!$B$2:$AM$10,8  ) ))</f>
        <v>.</v>
      </c>
      <c r="BG23" s="237" t="str">
        <f>T( IF( Ott2022_RICHIESTE!BG21&lt;&gt;"",  IF(   AND(    (IFERROR(SEARCH("Ridotto",Ott2022_RICHIESTE!BG21),Ott2022_RICHIESTE!BG21))=1,    BG$16&lt;&gt;""   ),    _xlfn.CONCAT("Rid: ",HLOOKUP(BG$16,Tipologie!$B$2:$AM$10,8)  ),  Ott2022_RICHIESTE!BG21),HLOOKUP(BG$16,Tipologie!$B$2:$AM$10,8  ) ))</f>
        <v>RIPOSO</v>
      </c>
      <c r="BH23" s="244" t="str">
        <f>T( IF( Ott2022_RICHIESTE!BH21&lt;&gt;"",  IF(   AND(    (IFERROR(SEARCH("Ridotto",Ott2022_RICHIESTE!BH21),Ott2022_RICHIESTE!BH21))=1,    BH$16&lt;&gt;""   ),    _xlfn.CONCAT("Rid: ",HLOOKUP(BH$16,Tipologie!$B$2:$AM$10,8)  ),  Ott2022_RICHIESTE!BH21),HLOOKUP(BH$16,Tipologie!$B$2:$AM$10,8  ) ))</f>
        <v>.</v>
      </c>
      <c r="BI23" s="237" t="str">
        <f>T( IF( Ott2022_RICHIESTE!BI21&lt;&gt;"",  IF(   AND(    (IFERROR(SEARCH("Ridotto",Ott2022_RICHIESTE!BI21),Ott2022_RICHIESTE!BI21))=1,    BI$16&lt;&gt;""   ),    _xlfn.CONCAT("Rid: ",HLOOKUP(BI$16,Tipologie!$B$2:$AM$10,8)  ),  Ott2022_RICHIESTE!BI21),HLOOKUP(BI$16,Tipologie!$B$2:$AM$10,8  ) ))</f>
        <v>RIPOSO</v>
      </c>
      <c r="BJ23" s="244" t="str">
        <f>T( IF( Ott2022_RICHIESTE!BJ21&lt;&gt;"",  IF(   AND(    (IFERROR(SEARCH("Ridotto",Ott2022_RICHIESTE!BJ21),Ott2022_RICHIESTE!BJ21))=1,    BJ$16&lt;&gt;""   ),    _xlfn.CONCAT("Rid: ",HLOOKUP(BJ$16,Tipologie!$B$2:$AM$10,8)  ),  Ott2022_RICHIESTE!BJ21),HLOOKUP(BJ$16,Tipologie!$B$2:$AM$10,8  ) ))</f>
        <v>.</v>
      </c>
      <c r="BK23" s="237" t="str">
        <f>T( IF( Ott2022_RICHIESTE!BK21&lt;&gt;"",  IF(   AND(    (IFERROR(SEARCH("Ridotto",Ott2022_RICHIESTE!BK21),Ott2022_RICHIESTE!BK21))=1,    BK$16&lt;&gt;""   ),    _xlfn.CONCAT("Rid: ",HLOOKUP(BK$16,Tipologie!$B$2:$AM$10,8)  ),  Ott2022_RICHIESTE!BK21),HLOOKUP(BK$16,Tipologie!$B$2:$AM$10,8  ) ))</f>
        <v>RIPOSO</v>
      </c>
      <c r="BL23" s="244" t="str">
        <f>T( IF( Ott2022_RICHIESTE!BL21&lt;&gt;"",  IF(   AND(    (IFERROR(SEARCH("Ridotto",Ott2022_RICHIESTE!BL21),Ott2022_RICHIESTE!BL21))=1,    BL$16&lt;&gt;""   ),    _xlfn.CONCAT("Rid: ",HLOOKUP(BL$16,Tipologie!$B$2:$AM$10,8)  ),  Ott2022_RICHIESTE!BL21),HLOOKUP(BL$16,Tipologie!$B$2:$AM$10,8  ) ))</f>
        <v>.</v>
      </c>
      <c r="BM23" s="237" t="str">
        <f>T( IF( Ott2022_RICHIESTE!BM21&lt;&gt;"",  IF(   AND(    (IFERROR(SEARCH("Ridotto",Ott2022_RICHIESTE!BM21),Ott2022_RICHIESTE!BM21))=1,    BM$16&lt;&gt;""   ),    _xlfn.CONCAT("Rid: ",HLOOKUP(BM$16,Tipologie!$B$2:$AM$10,8)  ),  Ott2022_RICHIESTE!BM21),HLOOKUP(BM$16,Tipologie!$B$2:$AM$10,8  ) ))</f>
        <v>RIPOSO</v>
      </c>
      <c r="BN23" s="244" t="str">
        <f>T( IF( Ott2022_RICHIESTE!BN21&lt;&gt;"",  IF(   AND(    (IFERROR(SEARCH("Ridotto",Ott2022_RICHIESTE!BN21),Ott2022_RICHIESTE!BN21))=1,    BN$16&lt;&gt;""   ),    _xlfn.CONCAT("Rid: ",HLOOKUP(BN$16,Tipologie!$B$2:$AM$10,8)  ),  Ott2022_RICHIESTE!BN21),HLOOKUP(BN$16,Tipologie!$B$2:$AM$10,8  ) ))</f>
        <v>.</v>
      </c>
      <c r="BO23" s="237" t="str">
        <f>T( IF( Ott2022_RICHIESTE!BO21&lt;&gt;"",  IF(   AND(    (IFERROR(SEARCH("Ridotto",Ott2022_RICHIESTE!BO21),Ott2022_RICHIESTE!BO21))=1,    BO$16&lt;&gt;""   ),    _xlfn.CONCAT("Rid: ",HLOOKUP(BO$16,Tipologie!$B$2:$AM$10,8)  ),  Ott2022_RICHIESTE!BO21),HLOOKUP(BO$16,Tipologie!$B$2:$AM$10,8  ) ))</f>
        <v>RIPOSO</v>
      </c>
      <c r="BP23" s="244" t="str">
        <f>T( IF( Ott2022_RICHIESTE!BP21&lt;&gt;"",  IF(   AND(    (IFERROR(SEARCH("Ridotto",Ott2022_RICHIESTE!BP21),Ott2022_RICHIESTE!BP21))=1,    BP$16&lt;&gt;""   ),    _xlfn.CONCAT("Rid: ",HLOOKUP(BP$16,Tipologie!$B$2:$AM$10,8)  ),  Ott2022_RICHIESTE!BP21),HLOOKUP(BP$16,Tipologie!$B$2:$AM$10,8  ) ))</f>
        <v>.</v>
      </c>
      <c r="BQ23" s="237" t="str">
        <f>T( IF( Ott2022_RICHIESTE!BQ21&lt;&gt;"",  IF(   AND(    (IFERROR(SEARCH("Ridotto",Ott2022_RICHIESTE!BQ21),Ott2022_RICHIESTE!BQ21))=1,    BQ$16&lt;&gt;""   ),    _xlfn.CONCAT("Rid: ",HLOOKUP(BQ$16,Tipologie!$B$2:$AM$10,8)  ),  Ott2022_RICHIESTE!BQ21),HLOOKUP(BQ$16,Tipologie!$B$2:$AM$10,8  ) ))</f>
        <v>RIPOSO</v>
      </c>
      <c r="BR23" s="244" t="str">
        <f>T( IF( Ott2022_RICHIESTE!BR21&lt;&gt;"",  IF(   AND(    (IFERROR(SEARCH("Ridotto",Ott2022_RICHIESTE!BR21),Ott2022_RICHIESTE!BR21))=1,    BR$16&lt;&gt;""   ),    _xlfn.CONCAT("Rid: ",HLOOKUP(BR$16,Tipologie!$B$2:$AM$10,8)  ),  Ott2022_RICHIESTE!BR21),HLOOKUP(BR$16,Tipologie!$B$2:$AM$10,8  ) ))</f>
        <v>.</v>
      </c>
      <c r="BS23" s="237" t="str">
        <f>T( IF( Ott2022_RICHIESTE!BS21&lt;&gt;"",  IF(   AND(    (IFERROR(SEARCH("Ridotto",Ott2022_RICHIESTE!BS21),Ott2022_RICHIESTE!BS21))=1,    BS$16&lt;&gt;""   ),    _xlfn.CONCAT("Rid: ",HLOOKUP(BS$16,Tipologie!$B$2:$AM$10,8)  ),  Ott2022_RICHIESTE!BS21),HLOOKUP(BS$16,Tipologie!$B$2:$AM$10,8  ) ))</f>
        <v>RIPOSO</v>
      </c>
      <c r="BT23" s="244" t="str">
        <f>T( IF( Ott2022_RICHIESTE!BT21&lt;&gt;"",  IF(   AND(    (IFERROR(SEARCH("Ridotto",Ott2022_RICHIESTE!BT21),Ott2022_RICHIESTE!BT21))=1,    BT$16&lt;&gt;""   ),    _xlfn.CONCAT("Rid: ",HLOOKUP(BT$16,Tipologie!$B$2:$AM$10,8)  ),  Ott2022_RICHIESTE!BT21),HLOOKUP(BT$16,Tipologie!$B$2:$AM$10,8  ) ))</f>
        <v>.</v>
      </c>
      <c r="BU23" s="237" t="str">
        <f>T( IF( Ott2022_RICHIESTE!BU21&lt;&gt;"",  IF(   AND(    (IFERROR(SEARCH("Ridotto",Ott2022_RICHIESTE!BU21),Ott2022_RICHIESTE!BU21))=1,    BU$16&lt;&gt;""   ),    _xlfn.CONCAT("Rid: ",HLOOKUP(BU$16,Tipologie!$B$2:$AM$10,8)  ),  Ott2022_RICHIESTE!BU21),HLOOKUP(BU$16,Tipologie!$B$2:$AM$10,8  ) ))</f>
        <v>RIPOSO</v>
      </c>
      <c r="BV23" s="244" t="str">
        <f>T( IF( Ott2022_RICHIESTE!BV21&lt;&gt;"",  IF(   AND(    (IFERROR(SEARCH("Ridotto",Ott2022_RICHIESTE!BV21),Ott2022_RICHIESTE!BV21))=1,    BV$16&lt;&gt;""   ),    _xlfn.CONCAT("Rid: ",HLOOKUP(BV$16,Tipologie!$B$2:$AM$10,8)  ),  Ott2022_RICHIESTE!BV21),HLOOKUP(BV$16,Tipologie!$B$2:$AM$10,8  ) ))</f>
        <v>.</v>
      </c>
      <c r="BW23" s="237" t="str">
        <f>T( IF( Ott2022_RICHIESTE!BW21&lt;&gt;"",  IF(   AND(    (IFERROR(SEARCH("Ridotto",Ott2022_RICHIESTE!BW21),Ott2022_RICHIESTE!BW21))=1,    BW$16&lt;&gt;""   ),    _xlfn.CONCAT("Rid: ",HLOOKUP(BW$16,Tipologie!$B$2:$AM$10,8)  ),  Ott2022_RICHIESTE!BW21),HLOOKUP(BW$16,Tipologie!$B$2:$AM$10,8  ) ))</f>
        <v>RIPOSO</v>
      </c>
      <c r="BX23" s="223"/>
      <c r="CA23" s="87">
        <f>SUM(COUNTIFS(D23:BW23,{"Ex-accordo";"Ferie";"Ridotto Ex-Acc";"Ridotto Ferie";"Ridotto Maternità";"Malattia";"Esame";"Altro"}))</f>
        <v>0</v>
      </c>
      <c r="CB23" s="158">
        <f t="shared" si="11"/>
        <v>30</v>
      </c>
      <c r="CC23" s="91"/>
      <c r="CF23" s="146" t="str">
        <f>T( IF( Ott2022_RICHIESTE!CQ21&lt;&gt;"",  IF(   AND(    (IFERROR(SEARCH("Ridotto",Ott2022_RICHIESTE!CQ21),Ott2022_RICHIESTE!CQ21))=1,    CF$16&lt;&gt;""   ),    _xlfn.CONCAT("Rid: ",HLOOKUP(CF$16,Tipologie!$B$2:$AM$10,8)  ),  Ott2022_RICHIESTE!CQ21),HLOOKUP(CF$16,Tipologie!$B$2:$AM$10,8  ) ))</f>
        <v>.</v>
      </c>
      <c r="CG23" s="146" t="str">
        <f>T( IF( Ott2022_RICHIESTE!CR21&lt;&gt;"",  IF(   AND(    (IFERROR(SEARCH("Ridotto",Ott2022_RICHIESTE!CR21),Ott2022_RICHIESTE!CR21))=1,    CG$16&lt;&gt;""   ),    _xlfn.CONCAT("Rid: ",HLOOKUP(CG$16,Tipologie!$B$2:$AM$10,8)  ),  Ott2022_RICHIESTE!CR21),HLOOKUP(CG$16,Tipologie!$B$2:$AM$10,8  ) ))</f>
        <v>RIPOSO</v>
      </c>
      <c r="CH23" s="146" t="str">
        <f>T( IF( Ott2022_RICHIESTE!CS21&lt;&gt;"",  IF(   AND(    (IFERROR(SEARCH("Ridotto",Ott2022_RICHIESTE!CS21),Ott2022_RICHIESTE!CS21))=1,    CH$16&lt;&gt;""   ),    _xlfn.CONCAT("Rid: ",HLOOKUP(CH$16,Tipologie!$B$2:$AM$10,8)  ),  Ott2022_RICHIESTE!CS21),HLOOKUP(CH$16,Tipologie!$B$2:$AM$10,8  ) ))</f>
        <v>.</v>
      </c>
      <c r="CI23" s="146" t="str">
        <f>T( IF( Ott2022_RICHIESTE!CT21&lt;&gt;"",  IF(   AND(    (IFERROR(SEARCH("Ridotto",Ott2022_RICHIESTE!CT21),Ott2022_RICHIESTE!CT21))=1,    CI$16&lt;&gt;""   ),    _xlfn.CONCAT("Rid: ",HLOOKUP(CI$16,Tipologie!$B$2:$AM$10,8)  ),  Ott2022_RICHIESTE!CT21),HLOOKUP(CI$16,Tipologie!$B$2:$AM$10,8  ) ))</f>
        <v>RIPOSO</v>
      </c>
      <c r="CJ23" s="146" t="str">
        <f>T( IF( Ott2022_RICHIESTE!CU21&lt;&gt;"",  IF(   AND(    (IFERROR(SEARCH("Ridotto",Ott2022_RICHIESTE!CU21),Ott2022_RICHIESTE!CU21))=1,    CJ$16&lt;&gt;""   ),    _xlfn.CONCAT("Rid: ",HLOOKUP(CJ$16,Tipologie!$B$2:$AM$10,8)  ),  Ott2022_RICHIESTE!CU21),HLOOKUP(CJ$16,Tipologie!$B$2:$AM$10,8  ) ))</f>
        <v>RIPOSO</v>
      </c>
      <c r="CK23" s="146" t="str">
        <f>T( IF( Ott2022_RICHIESTE!CV21&lt;&gt;"",  IF(   AND(    (IFERROR(SEARCH("Ridotto",Ott2022_RICHIESTE!CV21),Ott2022_RICHIESTE!CV21))=1,    CK$16&lt;&gt;""   ),    _xlfn.CONCAT("Rid: ",HLOOKUP(CK$16,Tipologie!$B$2:$AM$10,8)  ),  Ott2022_RICHIESTE!CV21),HLOOKUP(CK$16,Tipologie!$B$2:$AM$10,8  ) ))</f>
        <v>RIPOSO</v>
      </c>
      <c r="CL23" s="146" t="str">
        <f>T( IF( Ott2022_RICHIESTE!CW21&lt;&gt;"",  IF(   AND(    (IFERROR(SEARCH("Ridotto",Ott2022_RICHIESTE!CW21),Ott2022_RICHIESTE!CW21))=1,    CL$16&lt;&gt;""   ),    _xlfn.CONCAT("Rid: ",HLOOKUP(CL$16,Tipologie!$B$2:$AM$10,8)  ),  Ott2022_RICHIESTE!CW21),HLOOKUP(CL$16,Tipologie!$B$2:$AM$10,8  ) ))</f>
        <v>RIPOSO</v>
      </c>
      <c r="CM23" s="146" t="str">
        <f>T( IF( Ott2022_RICHIESTE!CX21&lt;&gt;"",  IF(   AND(    (IFERROR(SEARCH("Ridotto",Ott2022_RICHIESTE!CX21),Ott2022_RICHIESTE!CX21))=1,    CM$16&lt;&gt;""   ),    _xlfn.CONCAT("Rid: ",HLOOKUP(CM$16,Tipologie!$B$2:$AM$10,8)  ),  Ott2022_RICHIESTE!CX21),HLOOKUP(CM$16,Tipologie!$B$2:$AM$10,8  ) ))</f>
        <v>RIPOSO</v>
      </c>
      <c r="CO23" s="45" t="str">
        <f t="shared" si="9"/>
        <v>sab</v>
      </c>
      <c r="CP23" s="45">
        <f t="shared" si="10"/>
        <v>44849</v>
      </c>
      <c r="CQ23" s="146" t="str">
        <f>T(IF(  Ott2022_RICHIESTE!DB21&lt;&gt;"",  Ott2022_RICHIESTE!DB21,  HLOOKUP(CQ$16,Tipologie!$B$2:$AM$10,8) ))</f>
        <v>.</v>
      </c>
      <c r="CR23" s="146" t="str">
        <f>T(IF(  Ott2022_RICHIESTE!DC21&lt;&gt;"",  Ott2022_RICHIESTE!DC21,  HLOOKUP(CR$16,Tipologie!$B$2:$AM$10,8) ))</f>
        <v>RIPOSO</v>
      </c>
      <c r="CS23" s="146" t="str">
        <f>T(IF(  Ott2022_RICHIESTE!DD21&lt;&gt;"",  Ott2022_RICHIESTE!DD21,  HLOOKUP(CS$16,Tipologie!$B$2:$AM$10,8) ))</f>
        <v>.</v>
      </c>
      <c r="CT23" s="146" t="str">
        <f>T(IF(  Ott2022_RICHIESTE!DE21&lt;&gt;"",  Ott2022_RICHIESTE!DE21,  HLOOKUP(CT$16,Tipologie!$B$2:$AM$10,8) ))</f>
        <v>RIPOSO</v>
      </c>
      <c r="CU23" s="146" t="str">
        <f>T(IF(  Ott2022_RICHIESTE!DF21&lt;&gt;"",  Ott2022_RICHIESTE!DF21,  HLOOKUP(CU$16,Tipologie!$B$2:$AM$10,8) ))</f>
        <v>.</v>
      </c>
      <c r="CV23" s="146" t="str">
        <f>T(IF(  Ott2022_RICHIESTE!DG21&lt;&gt;"",  Ott2022_RICHIESTE!DG21,  HLOOKUP(CV$16,Tipologie!$B$2:$AM$10,8) ))</f>
        <v>RIPOSO</v>
      </c>
      <c r="CW23" s="146" t="str">
        <f>T(IF(  Ott2022_RICHIESTE!DH21&lt;&gt;"",  Ott2022_RICHIESTE!DH21,  HLOOKUP(CW$16,Tipologie!$B$2:$AM$10,8) ))</f>
        <v>.</v>
      </c>
      <c r="CX23" s="146" t="str">
        <f>T(IF(  Ott2022_RICHIESTE!DI21&lt;&gt;"",  Ott2022_RICHIESTE!DI21,  HLOOKUP(CX$16,Tipologie!$B$2:$AM$10,8) ))</f>
        <v>RIPOSO</v>
      </c>
      <c r="CY23" s="146" t="str">
        <f>T(IF(  Ott2022_RICHIESTE!DJ21&lt;&gt;"",  Ott2022_RICHIESTE!DJ21,  HLOOKUP(CY$16,Tipologie!$B$2:$AM$10,8) ))</f>
        <v>.</v>
      </c>
      <c r="CZ23" s="146" t="str">
        <f>T(IF(  Ott2022_RICHIESTE!DK21&lt;&gt;"",  Ott2022_RICHIESTE!DK21,  HLOOKUP(CZ$16,Tipologie!$B$2:$AM$10,8) ))</f>
        <v>RIPOSO</v>
      </c>
      <c r="DA23" s="146" t="str">
        <f>T(IF(  Ott2022_RICHIESTE!DL21&lt;&gt;"",  Ott2022_RICHIESTE!DL21,  HLOOKUP(DA$16,Tipologie!$B$2:$AM$10,8) ))</f>
        <v>.</v>
      </c>
      <c r="DB23" s="146" t="str">
        <f>T(IF(  Ott2022_RICHIESTE!DM21&lt;&gt;"",  Ott2022_RICHIESTE!DM21,  HLOOKUP(DB$16,Tipologie!$B$2:$AM$10,8) ))</f>
        <v>RIPOSO</v>
      </c>
      <c r="DC23" s="146" t="str">
        <f>T(IF(  Ott2022_RICHIESTE!DN21&lt;&gt;"",  Ott2022_RICHIESTE!DN21,  HLOOKUP(DC$16,Tipologie!$B$2:$AM$10,8) ))</f>
        <v>.</v>
      </c>
      <c r="DD23" s="146" t="str">
        <f>T(IF(  Ott2022_RICHIESTE!DO21&lt;&gt;"",  Ott2022_RICHIESTE!DO21,  HLOOKUP(DD$16,Tipologie!$B$2:$AM$10,8) ))</f>
        <v>RIPOSO</v>
      </c>
      <c r="DE23" s="146" t="str">
        <f>T(IF(  Ott2022_RICHIESTE!DE21&lt;&gt;"",  Ott2022_RICHIESTE!DE21,  HLOOKUP(DE$16,Tipologie!$B$2:$AM$10,8) ))</f>
        <v>RIPOSO</v>
      </c>
      <c r="DF23" s="146" t="str">
        <f>T(IF(  Ott2022_RICHIESTE!DG21&lt;&gt;"",  Ott2022_RICHIESTE!DG21,  HLOOKUP(DF$16,Tipologie!$B$2:$AM$10,8) ))</f>
        <v>RIPOSO</v>
      </c>
      <c r="DG23" s="146" t="str">
        <f>T(IF(  Ott2022_RICHIESTE!DI21&lt;&gt;"",  Ott2022_RICHIESTE!DI21,  HLOOKUP(DG$16,Tipologie!$B$2:$AM$10,8) ))</f>
        <v>RIPOSO</v>
      </c>
    </row>
    <row r="24" spans="1:112" ht="11.25" customHeight="1" x14ac:dyDescent="0.25">
      <c r="A24" s="26" t="str">
        <f>IF(Ott2022_RICHIESTE!A22&lt;&gt;"",Ott2022_RICHIESTE!A22,"")</f>
        <v/>
      </c>
      <c r="B24" s="48">
        <f>IF(Ott2022_RICHIESTE!B22&lt;&gt;"",Ott2022_RICHIESTE!B22,"")</f>
        <v>44850</v>
      </c>
      <c r="C24" s="385" t="str">
        <f>T( IF( Ott2022_RICHIESTE!D22&lt;&gt;"",  IF(   AND(    (IFERROR(SEARCH("Ridotto",Ott2022_RICHIESTE!D22),Ott2022_RICHIESTE!D22))=1,    D$16&lt;&gt;""   ),    _xlfn.CONCAT("Rid: ",HLOOKUP(D$16,Tipologie!$B$2:$AM$10,9)  ),  Ott2022_RICHIESTE!D22),HLOOKUP(D$16,Tipologie!$B$2:$AM$10,9  ) ))</f>
        <v>DOMENICA</v>
      </c>
      <c r="D24" s="386"/>
      <c r="E24" s="385" t="str">
        <f>T( IF( Ott2022_RICHIESTE!F22&lt;&gt;"",  IF(   AND(    (IFERROR(SEARCH("Ridotto",Ott2022_RICHIESTE!F22),Ott2022_RICHIESTE!F22))=1,    F$16&lt;&gt;""   ),    _xlfn.CONCAT("Rid: ",HLOOKUP(F$16,Tipologie!$B$2:$AM$10,9)  ),  Ott2022_RICHIESTE!F22),HLOOKUP(F$16,Tipologie!$B$2:$AM$10,9  ) ))</f>
        <v>DOMENICA</v>
      </c>
      <c r="F24" s="386"/>
      <c r="G24" s="385" t="str">
        <f>T( IF( Ott2022_RICHIESTE!H22&lt;&gt;"",  IF(   AND(    (IFERROR(SEARCH("Ridotto",Ott2022_RICHIESTE!H22),Ott2022_RICHIESTE!H22))=1,    H$16&lt;&gt;""   ),    _xlfn.CONCAT("Rid: ",HLOOKUP(H$16,Tipologie!$B$2:$AM$10,9)  ),  Ott2022_RICHIESTE!H22),HLOOKUP(H$16,Tipologie!$B$2:$AM$10,9  ) ))</f>
        <v>DOMENICA</v>
      </c>
      <c r="H24" s="386"/>
      <c r="I24" s="385" t="str">
        <f>T( IF( Ott2022_RICHIESTE!J22&lt;&gt;"",  IF(   AND(    (IFERROR(SEARCH("Ridotto",Ott2022_RICHIESTE!J22),Ott2022_RICHIESTE!J22))=1,    J$16&lt;&gt;""   ),    _xlfn.CONCAT("Rid: ",HLOOKUP(J$16,Tipologie!$B$2:$AM$10,9)  ),  Ott2022_RICHIESTE!J22),HLOOKUP(J$16,Tipologie!$B$2:$AM$10,9  ) ))</f>
        <v>DOMENICA</v>
      </c>
      <c r="J24" s="386"/>
      <c r="K24" s="385" t="str">
        <f>T( IF( Ott2022_RICHIESTE!L22&lt;&gt;"",  IF(   AND(    (IFERROR(SEARCH("Ridotto",Ott2022_RICHIESTE!L22),Ott2022_RICHIESTE!L22))=1,    L$16&lt;&gt;""   ),    _xlfn.CONCAT("Rid: ",HLOOKUP(L$16,Tipologie!$B$2:$AM$10,9)  ),  Ott2022_RICHIESTE!L22),HLOOKUP(L$16,Tipologie!$B$2:$AM$10,9  ) ))</f>
        <v>DOMENICA</v>
      </c>
      <c r="L24" s="386"/>
      <c r="M24" s="385" t="str">
        <f>T( IF( Ott2022_RICHIESTE!N22&lt;&gt;"",  IF(   AND(    (IFERROR(SEARCH("Ridotto",Ott2022_RICHIESTE!N22),Ott2022_RICHIESTE!N22))=1,    N$16&lt;&gt;""   ),    _xlfn.CONCAT("Rid: ",HLOOKUP(N$16,Tipologie!$B$2:$AM$10,9)  ),  Ott2022_RICHIESTE!N22),HLOOKUP(N$16,Tipologie!$B$2:$AM$10,9  ) ))</f>
        <v>DOMENICA</v>
      </c>
      <c r="N24" s="386"/>
      <c r="O24" s="385" t="str">
        <f>T( IF( Ott2022_RICHIESTE!P22&lt;&gt;"",  IF(   AND(    (IFERROR(SEARCH("Ridotto",Ott2022_RICHIESTE!P22),Ott2022_RICHIESTE!P22))=1,    P$16&lt;&gt;""   ),    _xlfn.CONCAT("Rid: ",HLOOKUP(P$16,Tipologie!$B$2:$AM$10,9)  ),  Ott2022_RICHIESTE!P22),HLOOKUP(P$16,Tipologie!$B$2:$AM$10,9  ) ))</f>
        <v>DOMENICA</v>
      </c>
      <c r="P24" s="386"/>
      <c r="Q24" s="385" t="str">
        <f>T( IF( Ott2022_RICHIESTE!R22&lt;&gt;"",  IF(   AND(    (IFERROR(SEARCH("Ridotto",Ott2022_RICHIESTE!R22),Ott2022_RICHIESTE!R22))=1,    R$16&lt;&gt;""   ),    _xlfn.CONCAT("Rid: ",HLOOKUP(R$16,Tipologie!$B$2:$AM$10,9)  ),  Ott2022_RICHIESTE!R22),HLOOKUP(R$16,Tipologie!$B$2:$AM$10,9  ) ))</f>
        <v>DOMENICA</v>
      </c>
      <c r="R24" s="386"/>
      <c r="S24" s="385" t="str">
        <f>T( IF( Ott2022_RICHIESTE!T22&lt;&gt;"",  IF(   AND(    (IFERROR(SEARCH("Ridotto",Ott2022_RICHIESTE!T22),Ott2022_RICHIESTE!T22))=1,    T$16&lt;&gt;""   ),    _xlfn.CONCAT("Rid: ",HLOOKUP(T$16,Tipologie!$B$2:$AM$10,9)  ),  Ott2022_RICHIESTE!T22),HLOOKUP(T$16,Tipologie!$B$2:$AM$10,9  ) ))</f>
        <v>DOMENICA</v>
      </c>
      <c r="T24" s="386"/>
      <c r="U24" s="146" t="str">
        <f>T( IF( Ott2022_RICHIESTE!U22&lt;&gt;"",  IF(   AND(    (IFERROR(SEARCH("Ridotto",Ott2022_RICHIESTE!U22),Ott2022_RICHIESTE!U22))=1,    U$16&lt;&gt;""   ),    _xlfn.CONCAT("Rid: ",HLOOKUP(U$16,Tipologie!$B$2:$AM$10,9)  ),  Ott2022_RICHIESTE!U22),HLOOKUP(U$16,Tipologie!$B$2:$AM$10,9  ) ))</f>
        <v>DOMENICA</v>
      </c>
      <c r="V24" s="146" t="str">
        <f>T( IF( Ott2022_RICHIESTE!V22&lt;&gt;"",  IF(   AND(    (IFERROR(SEARCH("Ridotto",Ott2022_RICHIESTE!V22),Ott2022_RICHIESTE!V22))=1,    V$16&lt;&gt;""   ),    _xlfn.CONCAT("Rid: ",HLOOKUP(V$16,Tipologie!$B$2:$AM$10,9)  ),  Ott2022_RICHIESTE!V22),HLOOKUP(V$16,Tipologie!$B$2:$AM$10,9  ) ))</f>
        <v>DOMENICA</v>
      </c>
      <c r="W24" s="146" t="str">
        <f>T( IF( Ott2022_RICHIESTE!W22&lt;&gt;"",  IF(   AND(    (IFERROR(SEARCH("Ridotto",Ott2022_RICHIESTE!W22),Ott2022_RICHIESTE!W22))=1,    W$16&lt;&gt;""   ),    _xlfn.CONCAT("Rid: ",HLOOKUP(W$16,Tipologie!$B$2:$AM$10,9)  ),  Ott2022_RICHIESTE!W22),HLOOKUP(W$16,Tipologie!$B$2:$AM$10,9  ) ))</f>
        <v>DOMENICA</v>
      </c>
      <c r="X24" s="146" t="str">
        <f>T( IF( Ott2022_RICHIESTE!X22&lt;&gt;"",  IF(   AND(    (IFERROR(SEARCH("Ridotto",Ott2022_RICHIESTE!X22),Ott2022_RICHIESTE!X22))=1,    X$16&lt;&gt;""   ),    _xlfn.CONCAT("Rid: ",HLOOKUP(X$16,Tipologie!$B$2:$AM$10,9)  ),  Ott2022_RICHIESTE!X22),HLOOKUP(X$16,Tipologie!$B$2:$AM$10,9  ) ))</f>
        <v>DOMENICA</v>
      </c>
      <c r="Y24" s="146" t="str">
        <f>T( IF( Ott2022_RICHIESTE!Y22&lt;&gt;"",  IF(   AND(    (IFERROR(SEARCH("Ridotto",Ott2022_RICHIESTE!Y22),Ott2022_RICHIESTE!Y22))=1,    Y$16&lt;&gt;""   ),    _xlfn.CONCAT("Rid: ",HLOOKUP(Y$16,Tipologie!$B$2:$AM$10,9)  ),  Ott2022_RICHIESTE!Y22),HLOOKUP(Y$16,Tipologie!$B$2:$AM$10,9  ) ))</f>
        <v>DOMENICA</v>
      </c>
      <c r="Z24" s="28" t="str">
        <f>T( IF( Ott2022_RICHIESTE!Z22&lt;&gt;"",  IF(   AND(    (IFERROR(SEARCH("Ridotto",Ott2022_RICHIESTE!Z22),Ott2022_RICHIESTE!Z22))=1,    Z$16&lt;&gt;""   ),    _xlfn.CONCAT("Rid: ",HLOOKUP(Z$16,Tipologie!$B$2:$AM$10,9)  ),  Ott2022_RICHIESTE!Z22),HLOOKUP(Z$16,Tipologie!$B$2:$AM$10,9  ) ))</f>
        <v>DOMENICA</v>
      </c>
      <c r="AA24" s="28" t="str">
        <f>T( IF( Ott2022_RICHIESTE!AA22&lt;&gt;"",  IF(   AND(    (IFERROR(SEARCH("Ridotto",Ott2022_RICHIESTE!AA22),Ott2022_RICHIESTE!AA22))=1,    AA$16&lt;&gt;""   ),    _xlfn.CONCAT("Rid: ",HLOOKUP(AA$16,Tipologie!$B$2:$AM$10,9)  ),  Ott2022_RICHIESTE!AA22),HLOOKUP(AA$16,Tipologie!$B$2:$AM$10,9  ) ))</f>
        <v>DOMENICA</v>
      </c>
      <c r="AB24" s="28" t="str">
        <f>T( IF( Ott2022_RICHIESTE!AB22&lt;&gt;"",  IF(   AND(    (IFERROR(SEARCH("Ridotto",Ott2022_RICHIESTE!AB22),Ott2022_RICHIESTE!AB22))=1,    AB$16&lt;&gt;""   ),    _xlfn.CONCAT("Rid: ",HLOOKUP(AB$16,Tipologie!$B$2:$AM$10,9)  ),  Ott2022_RICHIESTE!AB22),HLOOKUP(AB$16,Tipologie!$B$2:$AM$10,9  ) ))</f>
        <v>DOMENICA</v>
      </c>
      <c r="AC24" s="141"/>
      <c r="AD24" s="26" t="str">
        <f t="shared" si="7"/>
        <v/>
      </c>
      <c r="AE24" s="48">
        <f t="shared" si="8"/>
        <v>44850</v>
      </c>
      <c r="AF24" s="385" t="str">
        <f>T( IF( Ott2022_RICHIESTE!AG22&lt;&gt;"",  IF(   AND(    (IFERROR(SEARCH("Ridotto",Ott2022_RICHIESTE!AG22),Ott2022_RICHIESTE!AG22))=1,    AG$16&lt;&gt;""   ),    _xlfn.CONCAT("Rid: ",HLOOKUP(AG$16,Tipologie!$B$2:$AM$10,9)  ),  Ott2022_RICHIESTE!AG22),HLOOKUP(AG$16,Tipologie!$B$2:$AM$10,9  ) ))</f>
        <v>DOMENICA</v>
      </c>
      <c r="AG24" s="386"/>
      <c r="AH24" s="385" t="str">
        <f>T( IF( Ott2022_RICHIESTE!AI22&lt;&gt;"",  IF(   AND(    (IFERROR(SEARCH("Ridotto",Ott2022_RICHIESTE!AI22),Ott2022_RICHIESTE!AI22))=1,    AI$16&lt;&gt;""   ),    _xlfn.CONCAT("Rid: ",HLOOKUP(AI$16,Tipologie!$B$2:$AM$10,9)  ),  Ott2022_RICHIESTE!AI22),HLOOKUP(AI$16,Tipologie!$B$2:$AM$10,9  ) ))</f>
        <v>DOMENICA</v>
      </c>
      <c r="AI24" s="386"/>
      <c r="AJ24" s="385" t="str">
        <f>T( IF( Ott2022_RICHIESTE!AK22&lt;&gt;"",  IF(   AND(    (IFERROR(SEARCH("Ridotto",Ott2022_RICHIESTE!AK22),Ott2022_RICHIESTE!AK22))=1,    AK$16&lt;&gt;""   ),    _xlfn.CONCAT("Rid: ",HLOOKUP(AK$16,Tipologie!$B$2:$AM$10,9)  ),  Ott2022_RICHIESTE!AK22),HLOOKUP(AK$16,Tipologie!$B$2:$AM$10,9  ) ))</f>
        <v>DOMENICA</v>
      </c>
      <c r="AK24" s="386"/>
      <c r="AL24" s="385" t="str">
        <f>T( IF( Ott2022_RICHIESTE!AM22&lt;&gt;"",  IF(   AND(    (IFERROR(SEARCH("Ridotto",Ott2022_RICHIESTE!AM22),Ott2022_RICHIESTE!AM22))=1,    AM$16&lt;&gt;""   ),    _xlfn.CONCAT("Rid: ",HLOOKUP(AM$16,Tipologie!$B$2:$AM$10,9)  ),  Ott2022_RICHIESTE!AM22),HLOOKUP(AM$16,Tipologie!$B$2:$AM$10,9  ) ))</f>
        <v>DOMENICA</v>
      </c>
      <c r="AM24" s="386"/>
      <c r="AN24" s="385" t="str">
        <f>T( IF( Ott2022_RICHIESTE!AO22&lt;&gt;"",  IF(   AND(    (IFERROR(SEARCH("Ridotto",Ott2022_RICHIESTE!AO22),Ott2022_RICHIESTE!AO22))=1,    AO$16&lt;&gt;""   ),    _xlfn.CONCAT("Rid: ",HLOOKUP(AO$16,Tipologie!$B$2:$AM$10,9)  ),  Ott2022_RICHIESTE!AO22),HLOOKUP(AO$16,Tipologie!$B$2:$AM$10,9  ) ))</f>
        <v>DOMENICA</v>
      </c>
      <c r="AO24" s="386"/>
      <c r="AP24" s="385" t="str">
        <f>T( IF( Ott2022_RICHIESTE!AQ22&lt;&gt;"",  IF(   AND(    (IFERROR(SEARCH("Ridotto",Ott2022_RICHIESTE!AQ22),Ott2022_RICHIESTE!AQ22))=1,    AQ$16&lt;&gt;""   ),    _xlfn.CONCAT("Rid: ",HLOOKUP(AQ$16,Tipologie!$B$2:$AM$10,9)  ),  Ott2022_RICHIESTE!AQ22),HLOOKUP(AQ$16,Tipologie!$B$2:$AM$10,9  ) ))</f>
        <v>DOMENICA</v>
      </c>
      <c r="AQ24" s="386"/>
      <c r="AR24" s="385" t="str">
        <f>T( IF( Ott2022_RICHIESTE!AS22&lt;&gt;"",  IF(   AND(    (IFERROR(SEARCH("Ridotto",Ott2022_RICHIESTE!AS22),Ott2022_RICHIESTE!AS22))=1,    AS$16&lt;&gt;""   ),    _xlfn.CONCAT("Rid: ",HLOOKUP(AS$16,Tipologie!$B$2:$AM$10,9)  ),  Ott2022_RICHIESTE!AS22),HLOOKUP(AS$16,Tipologie!$B$2:$AM$10,9  ) ))</f>
        <v>DOMENICA</v>
      </c>
      <c r="AS24" s="386"/>
      <c r="AT24" s="385" t="str">
        <f>T( IF( Ott2022_RICHIESTE!AU22&lt;&gt;"",  IF(   AND(    (IFERROR(SEARCH("Ridotto",Ott2022_RICHIESTE!AU22),Ott2022_RICHIESTE!AU22))=1,    AU$16&lt;&gt;""   ),    _xlfn.CONCAT("Rid: ",HLOOKUP(AU$16,Tipologie!$B$2:$AM$10,9)  ),  Ott2022_RICHIESTE!AU22),HLOOKUP(AU$16,Tipologie!$B$2:$AM$10,9  ) ))</f>
        <v>DOMENICA</v>
      </c>
      <c r="AU24" s="386"/>
      <c r="AV24" s="385" t="str">
        <f>T( IF( Ott2022_RICHIESTE!AW22&lt;&gt;"",  IF(   AND(    (IFERROR(SEARCH("Ridotto",Ott2022_RICHIESTE!AW22),Ott2022_RICHIESTE!AW22))=1,    AW$16&lt;&gt;""   ),    _xlfn.CONCAT("Rid: ",HLOOKUP(AW$16,Tipologie!$B$2:$AM$10,9)  ),  Ott2022_RICHIESTE!AW22),HLOOKUP(AW$16,Tipologie!$B$2:$AM$10,9  ) ))</f>
        <v>DOMENICA</v>
      </c>
      <c r="AW24" s="386"/>
      <c r="AX24" s="385" t="str">
        <f>T( IF( Ott2022_RICHIESTE!AY22&lt;&gt;"",  IF(   AND(    (IFERROR(SEARCH("Ridotto",Ott2022_RICHIESTE!AY22),Ott2022_RICHIESTE!AY22))=1,    AY$16&lt;&gt;""   ),    _xlfn.CONCAT("Rid: ",HLOOKUP(AY$16,Tipologie!$B$2:$AM$10,9)  ),  Ott2022_RICHIESTE!AY22),HLOOKUP(AY$16,Tipologie!$B$2:$AM$10,9  ) ))</f>
        <v>DOMENICA</v>
      </c>
      <c r="AY24" s="386"/>
      <c r="AZ24" s="385" t="str">
        <f>T( IF( Ott2022_RICHIESTE!BA22&lt;&gt;"",  IF(   AND(    (IFERROR(SEARCH("Ridotto",Ott2022_RICHIESTE!BA22),Ott2022_RICHIESTE!BA22))=1,    BA$16&lt;&gt;""   ),    _xlfn.CONCAT("Rid: ",HLOOKUP(BA$16,Tipologie!$B$2:$AM$10,9)  ),  Ott2022_RICHIESTE!BA22),HLOOKUP(BA$16,Tipologie!$B$2:$AM$10,9  ) ))</f>
        <v>DOMENICA</v>
      </c>
      <c r="BA24" s="386"/>
      <c r="BB24" s="385" t="str">
        <f>T( IF( Ott2022_RICHIESTE!BC22&lt;&gt;"",  IF(   AND(    (IFERROR(SEARCH("Ridotto",Ott2022_RICHIESTE!BC22),Ott2022_RICHIESTE!BC22))=1,    BC$16&lt;&gt;""   ),    _xlfn.CONCAT("Rid: ",HLOOKUP(BC$16,Tipologie!$B$2:$AM$10,9)  ),  Ott2022_RICHIESTE!BC22),HLOOKUP(BC$16,Tipologie!$B$2:$AM$10,9  ) ))</f>
        <v>DOMENICA</v>
      </c>
      <c r="BC24" s="386"/>
      <c r="BD24" s="385" t="str">
        <f>T( IF( Ott2022_RICHIESTE!BE22&lt;&gt;"",  IF(   AND(    (IFERROR(SEARCH("Ridotto",Ott2022_RICHIESTE!BE22),Ott2022_RICHIESTE!BE22))=1,    BE$16&lt;&gt;""   ),    _xlfn.CONCAT("Rid: ",HLOOKUP(BE$16,Tipologie!$B$2:$AM$10,9)  ),  Ott2022_RICHIESTE!BE22),HLOOKUP(BE$16,Tipologie!$B$2:$AM$10,9  ) ))</f>
        <v>DOMENICA</v>
      </c>
      <c r="BE24" s="386"/>
      <c r="BF24" s="385" t="str">
        <f>T( IF( Ott2022_RICHIESTE!BG22&lt;&gt;"",  IF(   AND(    (IFERROR(SEARCH("Ridotto",Ott2022_RICHIESTE!BG22),Ott2022_RICHIESTE!BG22))=1,    BG$16&lt;&gt;""   ),    _xlfn.CONCAT("Rid: ",HLOOKUP(BG$16,Tipologie!$B$2:$AM$10,9)  ),  Ott2022_RICHIESTE!BG22),HLOOKUP(BG$16,Tipologie!$B$2:$AM$10,9  ) ))</f>
        <v>DOMENICA</v>
      </c>
      <c r="BG24" s="386"/>
      <c r="BH24" s="385" t="str">
        <f>T( IF( Ott2022_RICHIESTE!BI22&lt;&gt;"",  IF(   AND(    (IFERROR(SEARCH("Ridotto",Ott2022_RICHIESTE!BI22),Ott2022_RICHIESTE!BI22))=1,    BI$16&lt;&gt;""   ),    _xlfn.CONCAT("Rid: ",HLOOKUP(BI$16,Tipologie!$B$2:$AM$10,9)  ),  Ott2022_RICHIESTE!BI22),HLOOKUP(BI$16,Tipologie!$B$2:$AM$10,9  ) ))</f>
        <v>DOMENICA</v>
      </c>
      <c r="BI24" s="386"/>
      <c r="BJ24" s="385" t="str">
        <f>T( IF( Ott2022_RICHIESTE!BK22&lt;&gt;"",  IF(   AND(    (IFERROR(SEARCH("Ridotto",Ott2022_RICHIESTE!BK22),Ott2022_RICHIESTE!BK22))=1,    BK$16&lt;&gt;""   ),    _xlfn.CONCAT("Rid: ",HLOOKUP(BK$16,Tipologie!$B$2:$AM$10,9)  ),  Ott2022_RICHIESTE!BK22),HLOOKUP(BK$16,Tipologie!$B$2:$AM$10,9  ) ))</f>
        <v>DOMENICA</v>
      </c>
      <c r="BK24" s="386"/>
      <c r="BL24" s="385" t="str">
        <f>T( IF( Ott2022_RICHIESTE!BM22&lt;&gt;"",  IF(   AND(    (IFERROR(SEARCH("Ridotto",Ott2022_RICHIESTE!BM22),Ott2022_RICHIESTE!BM22))=1,    BM$16&lt;&gt;""   ),    _xlfn.CONCAT("Rid: ",HLOOKUP(BM$16,Tipologie!$B$2:$AM$10,9)  ),  Ott2022_RICHIESTE!BM22),HLOOKUP(BM$16,Tipologie!$B$2:$AM$10,9  ) ))</f>
        <v>DOMENICA</v>
      </c>
      <c r="BM24" s="386"/>
      <c r="BN24" s="385" t="str">
        <f>T( IF( Ott2022_RICHIESTE!BO22&lt;&gt;"",  IF(   AND(    (IFERROR(SEARCH("Ridotto",Ott2022_RICHIESTE!BO22),Ott2022_RICHIESTE!BO22))=1,    BO$16&lt;&gt;""   ),    _xlfn.CONCAT("Rid: ",HLOOKUP(BO$16,Tipologie!$B$2:$AM$10,9)  ),  Ott2022_RICHIESTE!BO22),HLOOKUP(BO$16,Tipologie!$B$2:$AM$10,9  ) ))</f>
        <v>DOMENICA</v>
      </c>
      <c r="BO24" s="386"/>
      <c r="BP24" s="385" t="str">
        <f>T( IF( Ott2022_RICHIESTE!BQ22&lt;&gt;"",  IF(   AND(    (IFERROR(SEARCH("Ridotto",Ott2022_RICHIESTE!BQ22),Ott2022_RICHIESTE!BQ22))=1,    BQ$16&lt;&gt;""   ),    _xlfn.CONCAT("Rid: ",HLOOKUP(BQ$16,Tipologie!$B$2:$AM$10,9)  ),  Ott2022_RICHIESTE!BQ22),HLOOKUP(BQ$16,Tipologie!$B$2:$AM$10,9  ) ))</f>
        <v>DOMENICA</v>
      </c>
      <c r="BQ24" s="386"/>
      <c r="BR24" s="385" t="str">
        <f>T( IF( Ott2022_RICHIESTE!BS22&lt;&gt;"",  IF(   AND(    (IFERROR(SEARCH("Ridotto",Ott2022_RICHIESTE!BS22),Ott2022_RICHIESTE!BS22))=1,    BS$16&lt;&gt;""   ),    _xlfn.CONCAT("Rid: ",HLOOKUP(BS$16,Tipologie!$B$2:$AM$10,9)  ),  Ott2022_RICHIESTE!BS22),HLOOKUP(BS$16,Tipologie!$B$2:$AM$10,9  ) ))</f>
        <v>DOMENICA</v>
      </c>
      <c r="BS24" s="386"/>
      <c r="BT24" s="385" t="str">
        <f>T( IF( Ott2022_RICHIESTE!BU22&lt;&gt;"",  IF(   AND(    (IFERROR(SEARCH("Ridotto",Ott2022_RICHIESTE!BU22),Ott2022_RICHIESTE!BU22))=1,    BU$16&lt;&gt;""   ),    _xlfn.CONCAT("Rid: ",HLOOKUP(BU$16,Tipologie!$B$2:$AM$10,9)  ),  Ott2022_RICHIESTE!BU22),HLOOKUP(BU$16,Tipologie!$B$2:$AM$10,9  ) ))</f>
        <v>DOMENICA</v>
      </c>
      <c r="BU24" s="386"/>
      <c r="BV24" s="385" t="str">
        <f>T( IF( Ott2022_RICHIESTE!BW22&lt;&gt;"",  IF(   AND(    (IFERROR(SEARCH("Ridotto",Ott2022_RICHIESTE!BW22),Ott2022_RICHIESTE!BW22))=1,    BW$16&lt;&gt;""   ),    _xlfn.CONCAT("Rid: ",HLOOKUP(BW$16,Tipologie!$B$2:$AM$10,9)  ),  Ott2022_RICHIESTE!BW22),HLOOKUP(BW$16,Tipologie!$B$2:$AM$10,9  ) ))</f>
        <v>DOMENICA</v>
      </c>
      <c r="BW24" s="386"/>
      <c r="BX24" s="223"/>
      <c r="CA24" s="89"/>
      <c r="CB24" s="205"/>
      <c r="CC24" s="91"/>
      <c r="CF24" s="415" t="str">
        <f>T( IF( Ott2022_RICHIESTE!CR22&lt;&gt;"",  IF(   AND(    (IFERROR(SEARCH("Ridotto",Ott2022_RICHIESTE!CR22),Ott2022_RICHIESTE!CR22))=1,    CG$16&lt;&gt;""   ),    _xlfn.CONCAT("Rid: ",HLOOKUP(CG$16,Tipologie!$B$2:$AM$10,9)  ),  Ott2022_RICHIESTE!CR22),HLOOKUP(CG$16,Tipologie!$B$2:$AM$10,9  ) ))</f>
        <v>DOMENICA</v>
      </c>
      <c r="CG24" s="416"/>
      <c r="CH24" s="385" t="str">
        <f>T( IF( Ott2022_RICHIESTE!CT22&lt;&gt;"",  IF(   AND(    (IFERROR(SEARCH("Ridotto",Ott2022_RICHIESTE!CT22),Ott2022_RICHIESTE!CT22))=1,    CI$16&lt;&gt;""   ),    _xlfn.CONCAT("Rid: ",HLOOKUP(CI$16,Tipologie!$B$2:$AM$10,9)  ),  Ott2022_RICHIESTE!CT22),HLOOKUP(CI$16,Tipologie!$B$2:$AM$10,9  ) ))</f>
        <v>DOMENICA</v>
      </c>
      <c r="CI24" s="386"/>
      <c r="CJ24" s="146" t="str">
        <f>T( IF( Ott2022_RICHIESTE!CU22&lt;&gt;"",  IF(   AND(    (IFERROR(SEARCH("Ridotto",Ott2022_RICHIESTE!CU22),Ott2022_RICHIESTE!CU22))=1,    CJ$16&lt;&gt;""   ),    _xlfn.CONCAT("Rid: ",HLOOKUP(CJ$16,Tipologie!$B$2:$AM$10,9)  ),  Ott2022_RICHIESTE!CU22),HLOOKUP(CJ$16,Tipologie!$B$2:$AM$10,9  ) ))</f>
        <v>DOMENICA</v>
      </c>
      <c r="CK24" s="146" t="str">
        <f>T( IF( Ott2022_RICHIESTE!CV22&lt;&gt;"",  IF(   AND(    (IFERROR(SEARCH("Ridotto",Ott2022_RICHIESTE!CV22),Ott2022_RICHIESTE!CV22))=1,    CK$16&lt;&gt;""   ),    _xlfn.CONCAT("Rid: ",HLOOKUP(CK$16,Tipologie!$B$2:$AM$10,9)  ),  Ott2022_RICHIESTE!CV22),HLOOKUP(CK$16,Tipologie!$B$2:$AM$10,9  ) ))</f>
        <v>DOMENICA</v>
      </c>
      <c r="CL24" s="146" t="str">
        <f>T( IF( Ott2022_RICHIESTE!CW22&lt;&gt;"",  IF(   AND(    (IFERROR(SEARCH("Ridotto",Ott2022_RICHIESTE!CW22),Ott2022_RICHIESTE!CW22))=1,    CL$16&lt;&gt;""   ),    _xlfn.CONCAT("Rid: ",HLOOKUP(CL$16,Tipologie!$B$2:$AM$10,9)  ),  Ott2022_RICHIESTE!CW22),HLOOKUP(CL$16,Tipologie!$B$2:$AM$10,9  ) ))</f>
        <v>DOMENICA</v>
      </c>
      <c r="CM24" s="146" t="str">
        <f>T( IF( Ott2022_RICHIESTE!CX22&lt;&gt;"",  IF(   AND(    (IFERROR(SEARCH("Ridotto",Ott2022_RICHIESTE!CX22),Ott2022_RICHIESTE!CX22))=1,    CM$16&lt;&gt;""   ),    _xlfn.CONCAT("Rid: ",HLOOKUP(CM$16,Tipologie!$B$2:$AM$10,9)  ),  Ott2022_RICHIESTE!CX22),HLOOKUP(CM$16,Tipologie!$B$2:$AM$10,9  ) ))</f>
        <v>DOMENICA</v>
      </c>
      <c r="CO24" s="26" t="str">
        <f t="shared" si="9"/>
        <v/>
      </c>
      <c r="CP24" s="135">
        <f t="shared" si="10"/>
        <v>44850</v>
      </c>
      <c r="CQ24" s="385" t="str">
        <f>T(IF(  Ott2022_RICHIESTE!DC22&lt;&gt;"",  Ott2022_RICHIESTE!DC22,  HLOOKUP(CR$16,Tipologie!$B$2:$AM$10,9) ))</f>
        <v>DOMENICA</v>
      </c>
      <c r="CR24" s="386"/>
      <c r="CS24" s="385" t="str">
        <f>T(IF(  Ott2022_RICHIESTE!DE22&lt;&gt;"",  Ott2022_RICHIESTE!DE22,  HLOOKUP(CT$16,Tipologie!$B$2:$AM$10,9) ))</f>
        <v>DOMENICA</v>
      </c>
      <c r="CT24" s="386"/>
      <c r="CU24" s="385" t="str">
        <f>T(IF(  Ott2022_RICHIESTE!DG22&lt;&gt;"",  Ott2022_RICHIESTE!DG22,  HLOOKUP(CV$16,Tipologie!$B$2:$AM$10,9) ))</f>
        <v>DOMENICA</v>
      </c>
      <c r="CV24" s="386"/>
      <c r="CW24" s="385" t="str">
        <f>T(IF(  Ott2022_RICHIESTE!DI22&lt;&gt;"",  Ott2022_RICHIESTE!DI22,  HLOOKUP(CX$16,Tipologie!$B$2:$AM$10,9) ))</f>
        <v>DOMENICA</v>
      </c>
      <c r="CX24" s="386"/>
      <c r="CY24" s="385" t="str">
        <f>T(IF(  Ott2022_RICHIESTE!DK22&lt;&gt;"",  Ott2022_RICHIESTE!DK22,  HLOOKUP(CZ$16,Tipologie!$B$2:$AM$10,9) ))</f>
        <v>DOMENICA</v>
      </c>
      <c r="CZ24" s="386"/>
      <c r="DA24" s="385" t="str">
        <f>T(IF(  Ott2022_RICHIESTE!DM22&lt;&gt;"",  Ott2022_RICHIESTE!DM22,  HLOOKUP(DB$16,Tipologie!$B$2:$AM$10,9) ))</f>
        <v>DOMENICA</v>
      </c>
      <c r="DB24" s="386"/>
      <c r="DC24" s="385" t="str">
        <f>T(IF(  Ott2022_RICHIESTE!DO22&lt;&gt;"",  Ott2022_RICHIESTE!DO22,  HLOOKUP(DD$16,Tipologie!$B$2:$AM$10,9) ))</f>
        <v>DOMENICA</v>
      </c>
      <c r="DD24" s="386"/>
      <c r="DE24" s="146" t="str">
        <f>T(IF(  Ott2022_RICHIESTE!DE22&lt;&gt;"",  Ott2022_RICHIESTE!DE22,  HLOOKUP(DE$16,Tipologie!$B$2:$AM$10,9) ))</f>
        <v>DOMENICA</v>
      </c>
      <c r="DF24" s="146" t="str">
        <f>T(IF(  Ott2022_RICHIESTE!DG22&lt;&gt;"",  Ott2022_RICHIESTE!DG22,  HLOOKUP(DF$16,Tipologie!$B$2:$AM$10,9) ))</f>
        <v>DOMENICA</v>
      </c>
      <c r="DG24" s="146" t="str">
        <f>T(IF(  Ott2022_RICHIESTE!DI22&lt;&gt;"",  Ott2022_RICHIESTE!DI22,  HLOOKUP(DG$16,Tipologie!$B$2:$AM$10,9) ))</f>
        <v>DOMENICA</v>
      </c>
    </row>
    <row r="25" spans="1:112" ht="11.25" customHeight="1" x14ac:dyDescent="0.25">
      <c r="A25" s="91" t="str">
        <f>IF(Ott2022_RICHIESTE!A24&lt;&gt;"",Ott2022_RICHIESTE!A24,"")</f>
        <v/>
      </c>
      <c r="B25" s="91" t="str">
        <f>IF(Ott2022_RICHIESTE!B24&lt;&gt;"",Ott2022_RICHIESTE!B24,"")</f>
        <v/>
      </c>
      <c r="C25" s="194"/>
      <c r="D25" s="27"/>
      <c r="E25" s="197"/>
      <c r="F25" s="27"/>
      <c r="G25" s="197"/>
      <c r="H25" s="27"/>
      <c r="I25" s="197"/>
      <c r="J25" s="27"/>
      <c r="K25" s="197"/>
      <c r="L25" s="27"/>
      <c r="M25" s="197"/>
      <c r="N25" s="27"/>
      <c r="O25" s="197"/>
      <c r="P25" s="27"/>
      <c r="Q25" s="197"/>
      <c r="R25" s="27"/>
      <c r="S25" s="197"/>
      <c r="T25" s="27"/>
      <c r="U25" s="27"/>
      <c r="V25" s="27"/>
      <c r="W25" s="27"/>
      <c r="X25" s="27"/>
      <c r="Y25" s="27"/>
      <c r="Z25" s="27"/>
      <c r="AA25" s="27"/>
      <c r="AB25" s="27"/>
      <c r="AC25" s="151"/>
      <c r="AD25" s="27" t="str">
        <f t="shared" si="7"/>
        <v/>
      </c>
      <c r="AE25" s="27" t="str">
        <f t="shared" si="8"/>
        <v/>
      </c>
      <c r="AF25" s="197"/>
      <c r="AG25" s="27"/>
      <c r="AH25" s="197"/>
      <c r="AI25" s="197"/>
      <c r="AJ25" s="197"/>
      <c r="AK25" s="197"/>
      <c r="AL25" s="197"/>
      <c r="AM25" s="197"/>
      <c r="AN25" s="197"/>
      <c r="AO25" s="197"/>
      <c r="AP25" s="197"/>
      <c r="AQ25" s="197"/>
      <c r="AR25" s="197"/>
      <c r="AS25" s="197"/>
      <c r="AT25" s="197"/>
      <c r="AU25" s="197"/>
      <c r="AV25" s="197"/>
      <c r="AW25" s="197"/>
      <c r="AX25" s="197"/>
      <c r="AY25" s="197"/>
      <c r="AZ25" s="197"/>
      <c r="BA25" s="197"/>
      <c r="BB25" s="197"/>
      <c r="BC25" s="197"/>
      <c r="BD25" s="197"/>
      <c r="BE25" s="197"/>
      <c r="BF25" s="197"/>
      <c r="BG25" s="197"/>
      <c r="BH25" s="197"/>
      <c r="BI25" s="197"/>
      <c r="BJ25" s="197"/>
      <c r="BK25" s="197"/>
      <c r="BL25" s="197"/>
      <c r="BM25" s="197"/>
      <c r="BN25" s="197"/>
      <c r="BO25" s="197"/>
      <c r="BP25" s="197"/>
      <c r="BQ25" s="197"/>
      <c r="BR25" s="197"/>
      <c r="BS25" s="197"/>
      <c r="BT25" s="197"/>
      <c r="BU25" s="197"/>
      <c r="BV25" s="197"/>
      <c r="BW25" s="197"/>
      <c r="BX25" s="223"/>
      <c r="CA25" s="88"/>
      <c r="CB25" s="88"/>
      <c r="CC25" s="91"/>
      <c r="CG25" s="197"/>
      <c r="CH25" s="197"/>
      <c r="CI25" s="197"/>
      <c r="CJ25" s="197"/>
      <c r="CK25" s="197"/>
      <c r="CL25" s="197"/>
      <c r="CM25" s="197"/>
      <c r="CO25" s="93" t="str">
        <f t="shared" si="9"/>
        <v/>
      </c>
      <c r="CP25" s="93" t="str">
        <f t="shared" si="10"/>
        <v/>
      </c>
      <c r="CQ25" s="93"/>
      <c r="CR25" s="27"/>
      <c r="CS25" s="197"/>
      <c r="CT25" s="197"/>
      <c r="CU25" s="197"/>
      <c r="CV25" s="197"/>
      <c r="CW25" s="197"/>
      <c r="CX25" s="197"/>
      <c r="CY25" s="197"/>
      <c r="CZ25" s="197"/>
      <c r="DA25" s="197"/>
      <c r="DB25" s="197"/>
      <c r="DC25" s="197"/>
      <c r="DD25" s="197"/>
      <c r="DE25" s="27"/>
      <c r="DF25" s="27"/>
      <c r="DG25" s="27"/>
    </row>
    <row r="26" spans="1:112" ht="11.25" customHeight="1" x14ac:dyDescent="0.25">
      <c r="A26" s="44"/>
      <c r="B26" s="44" t="s">
        <v>15</v>
      </c>
      <c r="C26" s="238"/>
      <c r="D26" s="239"/>
      <c r="E26" s="238"/>
      <c r="F26" s="239"/>
      <c r="G26" s="238"/>
      <c r="H26" s="239"/>
      <c r="I26" s="238"/>
      <c r="J26" s="239"/>
      <c r="K26" s="238"/>
      <c r="L26" s="239"/>
      <c r="M26" s="238"/>
      <c r="N26" s="239"/>
      <c r="O26" s="238"/>
      <c r="P26" s="239"/>
      <c r="Q26" s="238"/>
      <c r="R26" s="239"/>
      <c r="S26" s="238"/>
      <c r="T26" s="239"/>
      <c r="U26" s="79"/>
      <c r="V26" s="79"/>
      <c r="W26" s="79"/>
      <c r="X26" s="79"/>
      <c r="Y26" s="79"/>
      <c r="Z26" s="79"/>
      <c r="AA26" s="79"/>
      <c r="AB26" s="79"/>
      <c r="AC26" s="151"/>
      <c r="AD26" s="44" t="str">
        <f t="shared" si="7"/>
        <v/>
      </c>
      <c r="AE26" s="44" t="str">
        <f t="shared" si="8"/>
        <v>Turno</v>
      </c>
      <c r="AF26" s="242"/>
      <c r="AG26" s="239"/>
      <c r="AH26" s="238"/>
      <c r="AI26" s="239"/>
      <c r="AJ26" s="238"/>
      <c r="AK26" s="239"/>
      <c r="AL26" s="238"/>
      <c r="AM26" s="239"/>
      <c r="AN26" s="238"/>
      <c r="AO26" s="239"/>
      <c r="AP26" s="238"/>
      <c r="AQ26" s="239"/>
      <c r="AR26" s="238"/>
      <c r="AS26" s="239"/>
      <c r="AT26" s="238"/>
      <c r="AU26" s="239"/>
      <c r="AV26" s="238"/>
      <c r="AW26" s="239"/>
      <c r="AX26" s="238"/>
      <c r="AY26" s="239"/>
      <c r="AZ26" s="238"/>
      <c r="BA26" s="239"/>
      <c r="BB26" s="238"/>
      <c r="BC26" s="239"/>
      <c r="BD26" s="238"/>
      <c r="BE26" s="239"/>
      <c r="BF26" s="238"/>
      <c r="BG26" s="239"/>
      <c r="BH26" s="238"/>
      <c r="BI26" s="239"/>
      <c r="BJ26" s="238"/>
      <c r="BK26" s="239"/>
      <c r="BL26" s="238"/>
      <c r="BM26" s="239"/>
      <c r="BN26" s="238"/>
      <c r="BO26" s="239"/>
      <c r="BP26" s="238"/>
      <c r="BQ26" s="239"/>
      <c r="BR26" s="238"/>
      <c r="BS26" s="239"/>
      <c r="BT26" s="238"/>
      <c r="BU26" s="239"/>
      <c r="BV26" s="238"/>
      <c r="BW26" s="239"/>
      <c r="BX26" s="223"/>
      <c r="CA26" s="88"/>
      <c r="CB26" s="88"/>
      <c r="CC26" s="91"/>
      <c r="CF26" s="242"/>
      <c r="CG26" s="239"/>
      <c r="CH26" s="242"/>
      <c r="CI26" s="239"/>
      <c r="CJ26" s="79"/>
      <c r="CK26" s="79"/>
      <c r="CL26" s="79"/>
      <c r="CM26" s="79"/>
      <c r="CO26" s="93" t="str">
        <f t="shared" si="9"/>
        <v/>
      </c>
      <c r="CP26" s="93"/>
      <c r="CQ26" s="242"/>
      <c r="CR26" s="239"/>
      <c r="CS26" s="242"/>
      <c r="CT26" s="239"/>
      <c r="CU26" s="242"/>
      <c r="CV26" s="239"/>
      <c r="CW26" s="242"/>
      <c r="CX26" s="239"/>
      <c r="CY26" s="242"/>
      <c r="CZ26" s="239"/>
      <c r="DA26" s="242"/>
      <c r="DB26" s="239"/>
      <c r="DC26" s="242"/>
      <c r="DD26" s="239"/>
      <c r="DE26" s="79"/>
      <c r="DF26" s="79"/>
      <c r="DG26" s="79"/>
    </row>
    <row r="27" spans="1:112" ht="11.25" customHeight="1" x14ac:dyDescent="0.25">
      <c r="A27" s="20"/>
      <c r="B27" s="20"/>
      <c r="C27" s="385" t="str">
        <f>T(IF(  Ott2022_RICHIESTE!D24&lt;&gt;"",  Ott2022_RICHIESTE!D24,  HLOOKUP(D$26,Tipologie!$B$2:$AM$10,2) ))</f>
        <v>-</v>
      </c>
      <c r="D27" s="386"/>
      <c r="E27" s="385" t="str">
        <f>T(IF(  Ott2022_RICHIESTE!F24&lt;&gt;"",  Ott2022_RICHIESTE!F24,  HLOOKUP(F$26,Tipologie!$B$2:$AM$10,2) ))</f>
        <v>-</v>
      </c>
      <c r="F27" s="386"/>
      <c r="G27" s="385" t="str">
        <f>T(IF(  Ott2022_RICHIESTE!H24&lt;&gt;"",  Ott2022_RICHIESTE!H24,  HLOOKUP(H$26,Tipologie!$B$2:$AM$10,2) ))</f>
        <v>-</v>
      </c>
      <c r="H27" s="386"/>
      <c r="I27" s="385" t="str">
        <f>T(IF(  Ott2022_RICHIESTE!J24&lt;&gt;"",  Ott2022_RICHIESTE!J24,  HLOOKUP(J$26,Tipologie!$B$2:$AM$10,2) ))</f>
        <v>-</v>
      </c>
      <c r="J27" s="386"/>
      <c r="K27" s="385" t="str">
        <f>T(IF(  Ott2022_RICHIESTE!L24&lt;&gt;"",  Ott2022_RICHIESTE!L24,  HLOOKUP(L$26,Tipologie!$B$2:$AM$10,2) ))</f>
        <v>-</v>
      </c>
      <c r="L27" s="386"/>
      <c r="M27" s="385" t="str">
        <f>T(IF(  Ott2022_RICHIESTE!N24&lt;&gt;"",  Ott2022_RICHIESTE!N24,  HLOOKUP(N$26,Tipologie!$B$2:$AM$10,2) ))</f>
        <v>-</v>
      </c>
      <c r="N27" s="386"/>
      <c r="O27" s="385" t="str">
        <f>T(IF(  Ott2022_RICHIESTE!P24&lt;&gt;"",  Ott2022_RICHIESTE!P24,  HLOOKUP(P$26,Tipologie!$B$2:$AM$10,2) ))</f>
        <v>-</v>
      </c>
      <c r="P27" s="386"/>
      <c r="Q27" s="385" t="str">
        <f>T(IF(  Ott2022_RICHIESTE!R24&lt;&gt;"",  Ott2022_RICHIESTE!R24,  HLOOKUP(R$26,Tipologie!$B$2:$AM$10,2) ))</f>
        <v>-</v>
      </c>
      <c r="R27" s="386"/>
      <c r="S27" s="385" t="str">
        <f>T(IF(  Ott2022_RICHIESTE!T24&lt;&gt;"",  Ott2022_RICHIESTE!T24,  HLOOKUP(T$26,Tipologie!$B$2:$AM$10,2) ))</f>
        <v>-</v>
      </c>
      <c r="T27" s="386"/>
      <c r="U27" s="146" t="str">
        <f>T(IF(  Ott2022_RICHIESTE!U24&lt;&gt;"",  Ott2022_RICHIESTE!U24,  HLOOKUP(U$26,Tipologie!$B$2:$AM$10,2) ))</f>
        <v>-</v>
      </c>
      <c r="V27" s="146" t="str">
        <f>T(IF(  Ott2022_RICHIESTE!V24&lt;&gt;"",  Ott2022_RICHIESTE!V24,  HLOOKUP(V$26,Tipologie!$B$2:$AM$10,2) ))</f>
        <v>-</v>
      </c>
      <c r="W27" s="146" t="str">
        <f>T(IF(  Ott2022_RICHIESTE!W24&lt;&gt;"",  Ott2022_RICHIESTE!W24,  HLOOKUP(W$26,Tipologie!$B$2:$AM$10,2) ))</f>
        <v>-</v>
      </c>
      <c r="X27" s="146" t="str">
        <f>T(IF(  Ott2022_RICHIESTE!X24&lt;&gt;"",  Ott2022_RICHIESTE!X24,  HLOOKUP(X$26,Tipologie!$B$2:$AM$10,2) ))</f>
        <v>-</v>
      </c>
      <c r="Y27" s="146" t="str">
        <f>T(IF(  Ott2022_RICHIESTE!Y24&lt;&gt;"",  Ott2022_RICHIESTE!Y24,  HLOOKUP(Y$26,Tipologie!$B$2:$AM$10,2) ))</f>
        <v>-</v>
      </c>
      <c r="Z27" s="47" t="str">
        <f>T(IF(  Ott2022_RICHIESTE!Z24&lt;&gt;"",  Ott2022_RICHIESTE!Z24,  HLOOKUP(Z$26,Tipologie!$B$2:$AM$10,2) ))</f>
        <v>-</v>
      </c>
      <c r="AA27" s="47" t="str">
        <f>T(IF(  Ott2022_RICHIESTE!AA24&lt;&gt;"",  Ott2022_RICHIESTE!AA24,  HLOOKUP(AA$26,Tipologie!$B$2:$AM$10,2) ))</f>
        <v>-</v>
      </c>
      <c r="AB27" s="47" t="str">
        <f>T(IF(  Ott2022_RICHIESTE!AB24&lt;&gt;"",  Ott2022_RICHIESTE!AB24,  HLOOKUP(AB$26,Tipologie!$B$2:$AM$10,2) ))</f>
        <v>-</v>
      </c>
      <c r="AC27" s="151"/>
      <c r="AD27" s="20" t="str">
        <f t="shared" si="7"/>
        <v/>
      </c>
      <c r="AE27" s="20" t="str">
        <f t="shared" si="8"/>
        <v/>
      </c>
      <c r="AF27" s="385" t="str">
        <f>T(IF(  Ott2022_RICHIESTE!AG24&lt;&gt;"",  Ott2022_RICHIESTE!AG24,  HLOOKUP(AG$26,Tipologie!$B$2:$AM$10,2) ))</f>
        <v>-</v>
      </c>
      <c r="AG27" s="386"/>
      <c r="AH27" s="385" t="str">
        <f>T(IF(  Ott2022_RICHIESTE!AI24&lt;&gt;"",  Ott2022_RICHIESTE!AI24,  HLOOKUP(AI$26,Tipologie!$B$2:$AM$10,2) ))</f>
        <v>-</v>
      </c>
      <c r="AI27" s="386"/>
      <c r="AJ27" s="385" t="str">
        <f>T(IF(  Ott2022_RICHIESTE!AK24&lt;&gt;"",  Ott2022_RICHIESTE!AK24,  HLOOKUP(AK$26,Tipologie!$B$2:$AM$10,2) ))</f>
        <v>-</v>
      </c>
      <c r="AK27" s="386"/>
      <c r="AL27" s="385" t="str">
        <f>T(IF(  Ott2022_RICHIESTE!AM24&lt;&gt;"",  Ott2022_RICHIESTE!AM24,  HLOOKUP(AM$26,Tipologie!$B$2:$AM$10,2) ))</f>
        <v>-</v>
      </c>
      <c r="AM27" s="386"/>
      <c r="AN27" s="385" t="str">
        <f>T(IF(  Ott2022_RICHIESTE!AO24&lt;&gt;"",  Ott2022_RICHIESTE!AO24,  HLOOKUP(AO$26,Tipologie!$B$2:$AM$10,2) ))</f>
        <v>-</v>
      </c>
      <c r="AO27" s="386"/>
      <c r="AP27" s="385" t="str">
        <f>T(IF(  Ott2022_RICHIESTE!AQ24&lt;&gt;"",  Ott2022_RICHIESTE!AQ24,  HLOOKUP(AQ$26,Tipologie!$B$2:$AM$10,2) ))</f>
        <v>-</v>
      </c>
      <c r="AQ27" s="386"/>
      <c r="AR27" s="385" t="str">
        <f>T(IF(  Ott2022_RICHIESTE!AS24&lt;&gt;"",  Ott2022_RICHIESTE!AS24,  HLOOKUP(AS$26,Tipologie!$B$2:$AM$10,2) ))</f>
        <v>-</v>
      </c>
      <c r="AS27" s="386"/>
      <c r="AT27" s="385" t="str">
        <f>T(IF(  Ott2022_RICHIESTE!AU24&lt;&gt;"",  Ott2022_RICHIESTE!AU24,  HLOOKUP(AU$26,Tipologie!$B$2:$AM$10,2) ))</f>
        <v>-</v>
      </c>
      <c r="AU27" s="386"/>
      <c r="AV27" s="385" t="str">
        <f>T(IF(  Ott2022_RICHIESTE!AW24&lt;&gt;"",  Ott2022_RICHIESTE!AW24,  HLOOKUP(AW$26,Tipologie!$B$2:$AM$10,2) ))</f>
        <v>-</v>
      </c>
      <c r="AW27" s="386"/>
      <c r="AX27" s="385" t="str">
        <f>T(IF(  Ott2022_RICHIESTE!AY24&lt;&gt;"",  Ott2022_RICHIESTE!AY24,  HLOOKUP(AY$26,Tipologie!$B$2:$AM$10,2) ))</f>
        <v>-</v>
      </c>
      <c r="AY27" s="386"/>
      <c r="AZ27" s="385" t="str">
        <f>T(IF(  Ott2022_RICHIESTE!BA24&lt;&gt;"",  Ott2022_RICHIESTE!BA24,  HLOOKUP(BA$26,Tipologie!$B$2:$AM$10,2) ))</f>
        <v>-</v>
      </c>
      <c r="BA27" s="386"/>
      <c r="BB27" s="385" t="str">
        <f>T(IF(  Ott2022_RICHIESTE!BC24&lt;&gt;"",  Ott2022_RICHIESTE!BC24,  HLOOKUP(BC$26,Tipologie!$B$2:$AM$10,2) ))</f>
        <v>-</v>
      </c>
      <c r="BC27" s="386"/>
      <c r="BD27" s="385" t="str">
        <f>T(IF(  Ott2022_RICHIESTE!BE24&lt;&gt;"",  Ott2022_RICHIESTE!BE24,  HLOOKUP(BE$26,Tipologie!$B$2:$AM$10,2) ))</f>
        <v>-</v>
      </c>
      <c r="BE27" s="386"/>
      <c r="BF27" s="385" t="str">
        <f>T(IF(  Ott2022_RICHIESTE!BG24&lt;&gt;"",  Ott2022_RICHIESTE!BG24,  HLOOKUP(BG$26,Tipologie!$B$2:$AM$10,2) ))</f>
        <v>-</v>
      </c>
      <c r="BG27" s="386"/>
      <c r="BH27" s="385" t="str">
        <f>T(IF(  Ott2022_RICHIESTE!BI24&lt;&gt;"",  Ott2022_RICHIESTE!BI24,  HLOOKUP(BI$26,Tipologie!$B$2:$AM$10,2) ))</f>
        <v>-</v>
      </c>
      <c r="BI27" s="386"/>
      <c r="BJ27" s="385" t="str">
        <f>T(IF(  Ott2022_RICHIESTE!BK24&lt;&gt;"",  Ott2022_RICHIESTE!BK24,  HLOOKUP(BK$26,Tipologie!$B$2:$AM$10,2) ))</f>
        <v>-</v>
      </c>
      <c r="BK27" s="386"/>
      <c r="BL27" s="385" t="str">
        <f>T(IF(  Ott2022_RICHIESTE!BM24&lt;&gt;"",  Ott2022_RICHIESTE!BM24,  HLOOKUP(BM$26,Tipologie!$B$2:$AM$10,2) ))</f>
        <v>-</v>
      </c>
      <c r="BM27" s="386"/>
      <c r="BN27" s="385" t="str">
        <f>T(IF(  Ott2022_RICHIESTE!BO24&lt;&gt;"",  Ott2022_RICHIESTE!BO24,  HLOOKUP(BO$26,Tipologie!$B$2:$AM$10,2) ))</f>
        <v>-</v>
      </c>
      <c r="BO27" s="386"/>
      <c r="BP27" s="385" t="str">
        <f>T(IF(  Ott2022_RICHIESTE!BQ24&lt;&gt;"",  Ott2022_RICHIESTE!BQ24,  HLOOKUP(BQ$26,Tipologie!$B$2:$AM$10,2) ))</f>
        <v>-</v>
      </c>
      <c r="BQ27" s="386"/>
      <c r="BR27" s="385" t="str">
        <f>T(IF(  Ott2022_RICHIESTE!BS24&lt;&gt;"",  Ott2022_RICHIESTE!BS24,  HLOOKUP(BS$26,Tipologie!$B$2:$AM$10,2) ))</f>
        <v>-</v>
      </c>
      <c r="BS27" s="386"/>
      <c r="BT27" s="385" t="str">
        <f>T(IF(  Ott2022_RICHIESTE!BU24&lt;&gt;"",  Ott2022_RICHIESTE!BU24,  HLOOKUP(BU$26,Tipologie!$B$2:$AM$10,2) ))</f>
        <v>-</v>
      </c>
      <c r="BU27" s="386"/>
      <c r="BV27" s="385" t="str">
        <f>T(IF(  Ott2022_RICHIESTE!BW24&lt;&gt;"",  Ott2022_RICHIESTE!BW24,  HLOOKUP(BW$26,Tipologie!$B$2:$AM$10,2) ))</f>
        <v>-</v>
      </c>
      <c r="BW27" s="386"/>
      <c r="BX27" s="223"/>
      <c r="CA27" s="90"/>
      <c r="CB27" s="205"/>
      <c r="CC27" s="91"/>
      <c r="CF27" s="414" t="str">
        <f>T(IF(  Ott2022_RICHIESTE!CR24&lt;&gt;"",  Ott2022_RICHIESTE!CR24,  HLOOKUP(CG$26,Tipologie!$B$2:$AM$10,2) ))</f>
        <v>-</v>
      </c>
      <c r="CG27" s="414"/>
      <c r="CH27" s="385" t="str">
        <f>T(IF(  Ott2022_RICHIESTE!CT24&lt;&gt;"",  Ott2022_RICHIESTE!CT24,  HLOOKUP(CI$26,Tipologie!$B$2:$AM$10,2) ))</f>
        <v>-</v>
      </c>
      <c r="CI27" s="386"/>
      <c r="CJ27" s="146" t="str">
        <f>T(IF(  Ott2022_RICHIESTE!CU24&lt;&gt;"",  Ott2022_RICHIESTE!CU24,  HLOOKUP(CJ$26,Tipologie!$B$2:$AM$10,2) ))</f>
        <v>-</v>
      </c>
      <c r="CK27" s="146" t="str">
        <f>T(IF(  Ott2022_RICHIESTE!CV24&lt;&gt;"",  Ott2022_RICHIESTE!CV24,  HLOOKUP(CK$26,Tipologie!$B$2:$AM$10,2) ))</f>
        <v>-</v>
      </c>
      <c r="CL27" s="146" t="str">
        <f>T(IF(  Ott2022_RICHIESTE!CW24&lt;&gt;"",  Ott2022_RICHIESTE!CW24,  HLOOKUP(CL$26,Tipologie!$B$2:$AM$10,2) ))</f>
        <v>-</v>
      </c>
      <c r="CM27" s="146" t="str">
        <f>T(IF(  Ott2022_RICHIESTE!CX24&lt;&gt;"",  Ott2022_RICHIESTE!CX24,  HLOOKUP(CM$26,Tipologie!$B$2:$AM$10,2) ))</f>
        <v>-</v>
      </c>
      <c r="CO27" s="93" t="str">
        <f t="shared" si="9"/>
        <v/>
      </c>
      <c r="CP27" s="93" t="str">
        <f t="shared" ref="CP27:CP54" si="12">IF($B27&lt;&gt;"",$B27,"")</f>
        <v/>
      </c>
      <c r="CQ27" s="93"/>
      <c r="CR27" s="146" t="str">
        <f>T(IF(  Ott2022_RICHIESTE!DC24&lt;&gt;"",  Ott2022_RICHIESTE!DC24,  HLOOKUP(CR$26,Tipologie!$B$2:$AM$10,2) ))</f>
        <v>-</v>
      </c>
      <c r="CS27" s="146"/>
      <c r="CT27" s="146" t="str">
        <f>T(IF(  Ott2022_RICHIESTE!DE24&lt;&gt;"",  Ott2022_RICHIESTE!DE24,  HLOOKUP(CT$26,Tipologie!$B$2:$AM$10,2) ))</f>
        <v>-</v>
      </c>
      <c r="CU27" s="146"/>
      <c r="CV27" s="146" t="str">
        <f>T(IF(  Ott2022_RICHIESTE!DG24&lt;&gt;"",  Ott2022_RICHIESTE!DG24,  HLOOKUP(CV$26,Tipologie!$B$2:$AM$10,2) ))</f>
        <v>-</v>
      </c>
      <c r="CW27" s="146"/>
      <c r="CX27" s="146" t="str">
        <f>T(IF(  Ott2022_RICHIESTE!DI24&lt;&gt;"",  Ott2022_RICHIESTE!DI24,  HLOOKUP(CX$26,Tipologie!$B$2:$AM$10,2) ))</f>
        <v>-</v>
      </c>
      <c r="CY27" s="146"/>
      <c r="CZ27" s="146" t="str">
        <f>T(IF(  Ott2022_RICHIESTE!DK24&lt;&gt;"",  Ott2022_RICHIESTE!DK24,  HLOOKUP(CZ$26,Tipologie!$B$2:$AM$10,2) ))</f>
        <v>-</v>
      </c>
      <c r="DA27" s="146"/>
      <c r="DB27" s="146" t="str">
        <f>T(IF(  Ott2022_RICHIESTE!DM24&lt;&gt;"",  Ott2022_RICHIESTE!DM24,  HLOOKUP(DB$26,Tipologie!$B$2:$AM$10,2) ))</f>
        <v>-</v>
      </c>
      <c r="DC27" s="146"/>
      <c r="DD27" s="146" t="str">
        <f>T(IF(  Ott2022_RICHIESTE!DO24&lt;&gt;"",  Ott2022_RICHIESTE!DO24,  HLOOKUP(DD$26,Tipologie!$B$2:$AM$10,2) ))</f>
        <v>-</v>
      </c>
      <c r="DE27" s="146" t="str">
        <f>T(IF(  Ott2022_RICHIESTE!DE24&lt;&gt;"",  Ott2022_RICHIESTE!DE24,  HLOOKUP(DE$26,Tipologie!$B$2:$AM$10,2) ))</f>
        <v>-</v>
      </c>
      <c r="DF27" s="146" t="str">
        <f>T(IF(  Ott2022_RICHIESTE!DG24&lt;&gt;"",  Ott2022_RICHIESTE!DG24,  HLOOKUP(DF$26,Tipologie!$B$2:$AM$10,2) ))</f>
        <v>-</v>
      </c>
      <c r="DG27" s="146" t="str">
        <f>T(IF(  Ott2022_RICHIESTE!DI24&lt;&gt;"",  Ott2022_RICHIESTE!DI24,  HLOOKUP(DG$26,Tipologie!$B$2:$AM$10,2) ))</f>
        <v>-</v>
      </c>
    </row>
    <row r="28" spans="1:112" ht="11.25" customHeight="1" x14ac:dyDescent="0.25">
      <c r="A28" s="45" t="str">
        <f>IF(Ott2022_RICHIESTE!A25&lt;&gt;"",Ott2022_RICHIESTE!A25,"")</f>
        <v>lun</v>
      </c>
      <c r="B28" s="46">
        <f>IF(Ott2022_RICHIESTE!B25&lt;&gt;"",Ott2022_RICHIESTE!B25,"")</f>
        <v>44851</v>
      </c>
      <c r="C28" s="146" t="str">
        <f>T( IF( Ott2022_RICHIESTE!C25&lt;&gt;"",  IF(   AND(    (IFERROR(SEARCH("Ridotto",Ott2022_RICHIESTE!C25),Ott2022_RICHIESTE!C25))=1,    C$26&lt;&gt;""   ),    _xlfn.CONCAT("Rid: ",HLOOKUP(C$26,Tipologie!$B$2:$AM$10,3)  ),  Ott2022_RICHIESTE!C25),HLOOKUP(C$26,Tipologie!$B$2:$AM$10,3  ) ))</f>
        <v>.</v>
      </c>
      <c r="D28" s="146" t="str">
        <f>T( IF( Ott2022_RICHIESTE!D25&lt;&gt;"",  IF(   AND(    (IFERROR(SEARCH("Ridotto",Ott2022_RICHIESTE!D25),Ott2022_RICHIESTE!D25))=1,    D$26&lt;&gt;""   ),    _xlfn.CONCAT("Rid: ",HLOOKUP(D$26,Tipologie!$B$2:$AM$10,3)  ),  Ott2022_RICHIESTE!D25),HLOOKUP(D$26,Tipologie!$B$2:$AM$10,3  ) ))</f>
        <v>.</v>
      </c>
      <c r="E28" s="146"/>
      <c r="F28" s="146" t="str">
        <f>T( IF( Ott2022_RICHIESTE!F25&lt;&gt;"",  IF(   AND(    (IFERROR(SEARCH("Ridotto",Ott2022_RICHIESTE!F25),Ott2022_RICHIESTE!F25))=1,    F$26&lt;&gt;""   ),    _xlfn.CONCAT("Rid: ",HLOOKUP(F$26,Tipologie!$B$2:$AM$10,3)  ),  Ott2022_RICHIESTE!F25),HLOOKUP(F$26,Tipologie!$B$2:$AM$10,3  ) ))</f>
        <v>.</v>
      </c>
      <c r="G28" s="146"/>
      <c r="H28" s="146" t="str">
        <f>T( IF( Ott2022_RICHIESTE!H25&lt;&gt;"",  IF(   AND(    (IFERROR(SEARCH("Ridotto",Ott2022_RICHIESTE!H25),Ott2022_RICHIESTE!H25))=1,    H$26&lt;&gt;""   ),    _xlfn.CONCAT("Rid: ",HLOOKUP(H$26,Tipologie!$B$2:$AM$10,3)  ),  Ott2022_RICHIESTE!H25),HLOOKUP(H$26,Tipologie!$B$2:$AM$10,3  ) ))</f>
        <v>.</v>
      </c>
      <c r="I28" s="146"/>
      <c r="J28" s="146" t="str">
        <f>T( IF( Ott2022_RICHIESTE!J25&lt;&gt;"",  IF(   AND(    (IFERROR(SEARCH("Ridotto",Ott2022_RICHIESTE!J25),Ott2022_RICHIESTE!J25))=1,    J$26&lt;&gt;""   ),    _xlfn.CONCAT("Rid: ",HLOOKUP(J$26,Tipologie!$B$2:$AM$10,3)  ),  Ott2022_RICHIESTE!J25),HLOOKUP(J$26,Tipologie!$B$2:$AM$10,3  ) ))</f>
        <v>.</v>
      </c>
      <c r="K28" s="146"/>
      <c r="L28" s="146" t="str">
        <f>T( IF( Ott2022_RICHIESTE!L25&lt;&gt;"",  IF(   AND(    (IFERROR(SEARCH("Ridotto",Ott2022_RICHIESTE!L25),Ott2022_RICHIESTE!L25))=1,    L$26&lt;&gt;""   ),    _xlfn.CONCAT("Rid: ",HLOOKUP(L$26,Tipologie!$B$2:$AM$10,3)  ),  Ott2022_RICHIESTE!L25),HLOOKUP(L$26,Tipologie!$B$2:$AM$10,3  ) ))</f>
        <v>.</v>
      </c>
      <c r="M28" s="146"/>
      <c r="N28" s="146" t="str">
        <f>T( IF( Ott2022_RICHIESTE!N25&lt;&gt;"",  IF(   AND(    (IFERROR(SEARCH("Ridotto",Ott2022_RICHIESTE!N25),Ott2022_RICHIESTE!N25))=1,    N$26&lt;&gt;""   ),    _xlfn.CONCAT("Rid: ",HLOOKUP(N$26,Tipologie!$B$2:$AM$10,3)  ),  Ott2022_RICHIESTE!N25),HLOOKUP(N$26,Tipologie!$B$2:$AM$10,3  ) ))</f>
        <v>.</v>
      </c>
      <c r="O28" s="146"/>
      <c r="P28" s="146" t="str">
        <f>T( IF( Ott2022_RICHIESTE!P25&lt;&gt;"",  IF(   AND(    (IFERROR(SEARCH("Ridotto",Ott2022_RICHIESTE!P25),Ott2022_RICHIESTE!P25))=1,    P$26&lt;&gt;""   ),    _xlfn.CONCAT("Rid: ",HLOOKUP(P$26,Tipologie!$B$2:$AM$10,3)  ),  Ott2022_RICHIESTE!P25),HLOOKUP(P$26,Tipologie!$B$2:$AM$10,3  ) ))</f>
        <v>.</v>
      </c>
      <c r="Q28" s="146"/>
      <c r="R28" s="146" t="str">
        <f>T( IF( Ott2022_RICHIESTE!R25&lt;&gt;"",  IF(   AND(    (IFERROR(SEARCH("Ridotto",Ott2022_RICHIESTE!R25),Ott2022_RICHIESTE!R25))=1,    R$26&lt;&gt;""   ),    _xlfn.CONCAT("Rid: ",HLOOKUP(R$26,Tipologie!$B$2:$AM$10,3)  ),  Ott2022_RICHIESTE!R25),HLOOKUP(R$26,Tipologie!$B$2:$AM$10,3  ) ))</f>
        <v>.</v>
      </c>
      <c r="S28" s="146"/>
      <c r="T28" s="146" t="str">
        <f>T( IF( Ott2022_RICHIESTE!T25&lt;&gt;"",  IF(   AND(    (IFERROR(SEARCH("Ridotto",Ott2022_RICHIESTE!T25),Ott2022_RICHIESTE!T25))=1,    T$26&lt;&gt;""   ),    _xlfn.CONCAT("Rid: ",HLOOKUP(T$26,Tipologie!$B$2:$AM$10,3)  ),  Ott2022_RICHIESTE!T25),HLOOKUP(T$26,Tipologie!$B$2:$AM$10,3  ) ))</f>
        <v>.</v>
      </c>
      <c r="U28" s="146" t="str">
        <f>T( IF( Ott2022_RICHIESTE!U25&lt;&gt;"",  IF(   AND(    (IFERROR(SEARCH("Ridotto",Ott2022_RICHIESTE!U25),Ott2022_RICHIESTE!U25))=1,    U$26&lt;&gt;""   ),    _xlfn.CONCAT("Rid: ",HLOOKUP(U$26,Tipologie!$B$2:$AM$10,3)  ),  Ott2022_RICHIESTE!U25),HLOOKUP(U$26,Tipologie!$B$2:$AM$10,3  ) ))</f>
        <v>.</v>
      </c>
      <c r="V28" s="146" t="str">
        <f>T( IF( Ott2022_RICHIESTE!V25&lt;&gt;"",  IF(   AND(    (IFERROR(SEARCH("Ridotto",Ott2022_RICHIESTE!V25),Ott2022_RICHIESTE!V25))=1,    V$26&lt;&gt;""   ),    _xlfn.CONCAT("Rid: ",HLOOKUP(V$26,Tipologie!$B$2:$AM$10,3)  ),  Ott2022_RICHIESTE!V25),HLOOKUP(V$26,Tipologie!$B$2:$AM$10,3  ) ))</f>
        <v>.</v>
      </c>
      <c r="W28" s="146" t="str">
        <f>T( IF( Ott2022_RICHIESTE!W25&lt;&gt;"",  IF(   AND(    (IFERROR(SEARCH("Ridotto",Ott2022_RICHIESTE!W25),Ott2022_RICHIESTE!W25))=1,    W$26&lt;&gt;""   ),    _xlfn.CONCAT("Rid: ",HLOOKUP(W$26,Tipologie!$B$2:$AM$10,3)  ),  Ott2022_RICHIESTE!W25),HLOOKUP(W$26,Tipologie!$B$2:$AM$10,3  ) ))</f>
        <v>.</v>
      </c>
      <c r="X28" s="146" t="str">
        <f>T( IF( Ott2022_RICHIESTE!X25&lt;&gt;"",  IF(   AND(    (IFERROR(SEARCH("Ridotto",Ott2022_RICHIESTE!X25),Ott2022_RICHIESTE!X25))=1,    X$26&lt;&gt;""   ),    _xlfn.CONCAT("Rid: ",HLOOKUP(X$26,Tipologie!$B$2:$AM$10,3)  ),  Ott2022_RICHIESTE!X25),HLOOKUP(X$26,Tipologie!$B$2:$AM$10,3  ) ))</f>
        <v>.</v>
      </c>
      <c r="Y28" s="146" t="str">
        <f>T( IF( Ott2022_RICHIESTE!Y25&lt;&gt;"",  IF(   AND(    (IFERROR(SEARCH("Ridotto",Ott2022_RICHIESTE!Y25),Ott2022_RICHIESTE!Y25))=1,    Y$26&lt;&gt;""   ),    _xlfn.CONCAT("Rid: ",HLOOKUP(Y$26,Tipologie!$B$2:$AM$10,3)  ),  Ott2022_RICHIESTE!Y25),HLOOKUP(Y$26,Tipologie!$B$2:$AM$10,3  ) ))</f>
        <v>.</v>
      </c>
      <c r="Z28" s="28" t="str">
        <f>T( IF( Ott2022_RICHIESTE!Z25&lt;&gt;"",  IF(   AND(    (IFERROR(SEARCH("Ridotto",Ott2022_RICHIESTE!Z25),Ott2022_RICHIESTE!Z25))=1,    Z$26&lt;&gt;""   ),    _xlfn.CONCAT("Rid: ",HLOOKUP(Z$26,Tipologie!$B$2:$AM$10,3)  ),  Ott2022_RICHIESTE!Z25),HLOOKUP(Z$26,Tipologie!$B$2:$AM$10,3  ) ))</f>
        <v>.</v>
      </c>
      <c r="AA28" s="28" t="str">
        <f>T( IF( Ott2022_RICHIESTE!AA25&lt;&gt;"",  IF(   AND(    (IFERROR(SEARCH("Ridotto",Ott2022_RICHIESTE!AA25),Ott2022_RICHIESTE!AA25))=1,    AA$26&lt;&gt;""   ),    _xlfn.CONCAT("Rid: ",HLOOKUP(AA$26,Tipologie!$B$2:$AM$10,3)  ),  Ott2022_RICHIESTE!AA25),HLOOKUP(AA$26,Tipologie!$B$2:$AM$10,3  ) ))</f>
        <v>.</v>
      </c>
      <c r="AB28" s="28" t="str">
        <f>T( IF( Ott2022_RICHIESTE!AB25&lt;&gt;"",  IF(   AND(    (IFERROR(SEARCH("Ridotto",Ott2022_RICHIESTE!AB25),Ott2022_RICHIESTE!AB25))=1,    AB$26&lt;&gt;""   ),    _xlfn.CONCAT("Rid: ",HLOOKUP(AB$26,Tipologie!$B$2:$AM$10,3)  ),  Ott2022_RICHIESTE!AB25),HLOOKUP(AB$26,Tipologie!$B$2:$AM$10,3  ) ))</f>
        <v>.</v>
      </c>
      <c r="AC28" s="151"/>
      <c r="AD28" s="45" t="str">
        <f t="shared" si="7"/>
        <v>lun</v>
      </c>
      <c r="AE28" s="46">
        <f t="shared" si="8"/>
        <v>44851</v>
      </c>
      <c r="AF28" s="45"/>
      <c r="AG28" s="146" t="str">
        <f>T( IF( Ott2022_RICHIESTE!AG25&lt;&gt;"",  IF(   AND(    (IFERROR(SEARCH("Ridotto",Ott2022_RICHIESTE!AG25),Ott2022_RICHIESTE!AG25))=1,    AG$26&lt;&gt;""   ),    _xlfn.CONCAT("Rid: ",HLOOKUP(AG$26,Tipologie!$B$2:$AM$10,3)  ),  Ott2022_RICHIESTE!AG25),HLOOKUP(AG$26,Tipologie!$B$2:$AM$10,3  ) ))</f>
        <v>.</v>
      </c>
      <c r="AH28" s="146"/>
      <c r="AI28" s="146" t="str">
        <f>T( IF( Ott2022_RICHIESTE!AI25&lt;&gt;"",  IF(   AND(    (IFERROR(SEARCH("Ridotto",Ott2022_RICHIESTE!AI25),Ott2022_RICHIESTE!AI25))=1,    AI$26&lt;&gt;""   ),    _xlfn.CONCAT("Rid: ",HLOOKUP(AI$26,Tipologie!$B$2:$AM$10,3)  ),  Ott2022_RICHIESTE!AI25),HLOOKUP(AI$26,Tipologie!$B$2:$AM$10,3  ) ))</f>
        <v>.</v>
      </c>
      <c r="AJ28" s="146"/>
      <c r="AK28" s="146" t="str">
        <f>T( IF( Ott2022_RICHIESTE!AK25&lt;&gt;"",  IF(   AND(    (IFERROR(SEARCH("Ridotto",Ott2022_RICHIESTE!AK25),Ott2022_RICHIESTE!AK25))=1,    AK$26&lt;&gt;""   ),    _xlfn.CONCAT("Rid: ",HLOOKUP(AK$26,Tipologie!$B$2:$AM$10,3)  ),  Ott2022_RICHIESTE!AK25),HLOOKUP(AK$26,Tipologie!$B$2:$AM$10,3  ) ))</f>
        <v>.</v>
      </c>
      <c r="AL28" s="146"/>
      <c r="AM28" s="146" t="str">
        <f>T( IF( Ott2022_RICHIESTE!AM25&lt;&gt;"",  IF(   AND(    (IFERROR(SEARCH("Ridotto",Ott2022_RICHIESTE!AM25),Ott2022_RICHIESTE!AM25))=1,    AM$26&lt;&gt;""   ),    _xlfn.CONCAT("Rid: ",HLOOKUP(AM$26,Tipologie!$B$2:$AM$10,3)  ),  Ott2022_RICHIESTE!AM25),HLOOKUP(AM$26,Tipologie!$B$2:$AM$10,3  ) ))</f>
        <v>.</v>
      </c>
      <c r="AN28" s="146"/>
      <c r="AO28" s="146" t="str">
        <f>T( IF( Ott2022_RICHIESTE!AO25&lt;&gt;"",  IF(   AND(    (IFERROR(SEARCH("Ridotto",Ott2022_RICHIESTE!AO25),Ott2022_RICHIESTE!AO25))=1,    AO$26&lt;&gt;""   ),    _xlfn.CONCAT("Rid: ",HLOOKUP(AO$26,Tipologie!$B$2:$AM$10,3)  ),  Ott2022_RICHIESTE!AO25),HLOOKUP(AO$26,Tipologie!$B$2:$AM$10,3  ) ))</f>
        <v>.</v>
      </c>
      <c r="AP28" s="146"/>
      <c r="AQ28" s="146" t="str">
        <f>T( IF( Ott2022_RICHIESTE!AQ25&lt;&gt;"",  IF(   AND(    (IFERROR(SEARCH("Ridotto",Ott2022_RICHIESTE!AQ25),Ott2022_RICHIESTE!AQ25))=1,    AQ$26&lt;&gt;""   ),    _xlfn.CONCAT("Rid: ",HLOOKUP(AQ$26,Tipologie!$B$2:$AM$10,3)  ),  Ott2022_RICHIESTE!AQ25),HLOOKUP(AQ$26,Tipologie!$B$2:$AM$10,3  ) ))</f>
        <v>.</v>
      </c>
      <c r="AR28" s="146"/>
      <c r="AS28" s="146" t="str">
        <f>T( IF( Ott2022_RICHIESTE!AS25&lt;&gt;"",  IF(   AND(    (IFERROR(SEARCH("Ridotto",Ott2022_RICHIESTE!AS25),Ott2022_RICHIESTE!AS25))=1,    AS$26&lt;&gt;""   ),    _xlfn.CONCAT("Rid: ",HLOOKUP(AS$26,Tipologie!$B$2:$AM$10,3)  ),  Ott2022_RICHIESTE!AS25),HLOOKUP(AS$26,Tipologie!$B$2:$AM$10,3  ) ))</f>
        <v>.</v>
      </c>
      <c r="AT28" s="146"/>
      <c r="AU28" s="146" t="str">
        <f>T( IF( Ott2022_RICHIESTE!AU25&lt;&gt;"",  IF(   AND(    (IFERROR(SEARCH("Ridotto",Ott2022_RICHIESTE!AU25),Ott2022_RICHIESTE!AU25))=1,    AU$26&lt;&gt;""   ),    _xlfn.CONCAT("Rid: ",HLOOKUP(AU$26,Tipologie!$B$2:$AM$10,3)  ),  Ott2022_RICHIESTE!AU25),HLOOKUP(AU$26,Tipologie!$B$2:$AM$10,3  ) ))</f>
        <v>.</v>
      </c>
      <c r="AV28" s="146"/>
      <c r="AW28" s="146" t="str">
        <f>T( IF( Ott2022_RICHIESTE!AW25&lt;&gt;"",  IF(   AND(    (IFERROR(SEARCH("Ridotto",Ott2022_RICHIESTE!AW25),Ott2022_RICHIESTE!AW25))=1,    AW$26&lt;&gt;""   ),    _xlfn.CONCAT("Rid: ",HLOOKUP(AW$26,Tipologie!$B$2:$AM$10,3)  ),  Ott2022_RICHIESTE!AW25),HLOOKUP(AW$26,Tipologie!$B$2:$AM$10,3  ) ))</f>
        <v>.</v>
      </c>
      <c r="AX28" s="146"/>
      <c r="AY28" s="146" t="str">
        <f>T( IF( Ott2022_RICHIESTE!AY25&lt;&gt;"",  IF(   AND(    (IFERROR(SEARCH("Ridotto",Ott2022_RICHIESTE!AY25),Ott2022_RICHIESTE!AY25))=1,    AY$26&lt;&gt;""   ),    _xlfn.CONCAT("Rid: ",HLOOKUP(AY$26,Tipologie!$B$2:$AM$10,3)  ),  Ott2022_RICHIESTE!AY25),HLOOKUP(AY$26,Tipologie!$B$2:$AM$10,3  ) ))</f>
        <v>.</v>
      </c>
      <c r="AZ28" s="146"/>
      <c r="BA28" s="146" t="str">
        <f>T( IF( Ott2022_RICHIESTE!BA25&lt;&gt;"",  IF(   AND(    (IFERROR(SEARCH("Ridotto",Ott2022_RICHIESTE!BA25),Ott2022_RICHIESTE!BA25))=1,    BA$26&lt;&gt;""   ),    _xlfn.CONCAT("Rid: ",HLOOKUP(BA$26,Tipologie!$B$2:$AM$10,3)  ),  Ott2022_RICHIESTE!BA25),HLOOKUP(BA$26,Tipologie!$B$2:$AM$10,3  ) ))</f>
        <v>.</v>
      </c>
      <c r="BB28" s="146" t="str">
        <f>T( IF( Ott2022_RICHIESTE!BB25&lt;&gt;"",  IF(   AND(    (IFERROR(SEARCH("Ridotto",Ott2022_RICHIESTE!BB25),Ott2022_RICHIESTE!BB25))=1,    BB$26&lt;&gt;""   ),    _xlfn.CONCAT("Rid: ",HLOOKUP(BB$26,Tipologie!$B$2:$AM$10,3)  ),  Ott2022_RICHIESTE!BB25),HLOOKUP(BB$26,Tipologie!$B$2:$AM$10,3  ) ))</f>
        <v>.</v>
      </c>
      <c r="BC28" s="146" t="str">
        <f>T( IF( Ott2022_RICHIESTE!BC25&lt;&gt;"",  IF(   AND(    (IFERROR(SEARCH("Ridotto",Ott2022_RICHIESTE!BC25),Ott2022_RICHIESTE!BC25))=1,    BC$26&lt;&gt;""   ),    _xlfn.CONCAT("Rid: ",HLOOKUP(BC$26,Tipologie!$B$2:$AM$10,3)  ),  Ott2022_RICHIESTE!BC25),HLOOKUP(BC$26,Tipologie!$B$2:$AM$10,3  ) ))</f>
        <v>.</v>
      </c>
      <c r="BD28" s="146"/>
      <c r="BE28" s="146" t="str">
        <f>T( IF( Ott2022_RICHIESTE!BE25&lt;&gt;"",  IF(   AND(    (IFERROR(SEARCH("Ridotto",Ott2022_RICHIESTE!BE25),Ott2022_RICHIESTE!BE25))=1,    BE$26&lt;&gt;""   ),    _xlfn.CONCAT("Rid: ",HLOOKUP(BE$26,Tipologie!$B$2:$AM$10,3)  ),  Ott2022_RICHIESTE!BE25),HLOOKUP(BE$26,Tipologie!$B$2:$AM$10,3  ) ))</f>
        <v>.</v>
      </c>
      <c r="BF28" s="146"/>
      <c r="BG28" s="146" t="str">
        <f>T( IF( Ott2022_RICHIESTE!BG25&lt;&gt;"",  IF(   AND(    (IFERROR(SEARCH("Ridotto",Ott2022_RICHIESTE!BG25),Ott2022_RICHIESTE!BG25))=1,    BG$26&lt;&gt;""   ),    _xlfn.CONCAT("Rid: ",HLOOKUP(BG$26,Tipologie!$B$2:$AM$10,3)  ),  Ott2022_RICHIESTE!BG25),HLOOKUP(BG$26,Tipologie!$B$2:$AM$10,3  ) ))</f>
        <v>.</v>
      </c>
      <c r="BH28" s="146"/>
      <c r="BI28" s="146" t="str">
        <f>T( IF( Ott2022_RICHIESTE!BI25&lt;&gt;"",  IF(   AND(    (IFERROR(SEARCH("Ridotto",Ott2022_RICHIESTE!BI25),Ott2022_RICHIESTE!BI25))=1,    BI$26&lt;&gt;""   ),    _xlfn.CONCAT("Rid: ",HLOOKUP(BI$26,Tipologie!$B$2:$AM$10,3)  ),  Ott2022_RICHIESTE!BI25),HLOOKUP(BI$26,Tipologie!$B$2:$AM$10,3  ) ))</f>
        <v>.</v>
      </c>
      <c r="BJ28" s="146"/>
      <c r="BK28" s="146" t="str">
        <f>T( IF( Ott2022_RICHIESTE!BK25&lt;&gt;"",  IF(   AND(    (IFERROR(SEARCH("Ridotto",Ott2022_RICHIESTE!BK25),Ott2022_RICHIESTE!BK25))=1,    BK$26&lt;&gt;""   ),    _xlfn.CONCAT("Rid: ",HLOOKUP(BK$26,Tipologie!$B$2:$AM$10,3)  ),  Ott2022_RICHIESTE!BK25),HLOOKUP(BK$26,Tipologie!$B$2:$AM$10,3  ) ))</f>
        <v>.</v>
      </c>
      <c r="BL28" s="146"/>
      <c r="BM28" s="146" t="str">
        <f>T( IF( Ott2022_RICHIESTE!BM25&lt;&gt;"",  IF(   AND(    (IFERROR(SEARCH("Ridotto",Ott2022_RICHIESTE!BM25),Ott2022_RICHIESTE!BM25))=1,    BM$26&lt;&gt;""   ),    _xlfn.CONCAT("Rid: ",HLOOKUP(BM$26,Tipologie!$B$2:$AM$10,3)  ),  Ott2022_RICHIESTE!BM25),HLOOKUP(BM$26,Tipologie!$B$2:$AM$10,3  ) ))</f>
        <v>.</v>
      </c>
      <c r="BN28" s="146"/>
      <c r="BO28" s="146" t="str">
        <f>T( IF( Ott2022_RICHIESTE!BO25&lt;&gt;"",  IF(   AND(    (IFERROR(SEARCH("Ridotto",Ott2022_RICHIESTE!BO25),Ott2022_RICHIESTE!BO25))=1,    BO$26&lt;&gt;""   ),    _xlfn.CONCAT("Rid: ",HLOOKUP(BO$26,Tipologie!$B$2:$AM$10,3)  ),  Ott2022_RICHIESTE!BO25),HLOOKUP(BO$26,Tipologie!$B$2:$AM$10,3  ) ))</f>
        <v>.</v>
      </c>
      <c r="BP28" s="146"/>
      <c r="BQ28" s="146" t="str">
        <f>T( IF( Ott2022_RICHIESTE!BQ25&lt;&gt;"",  IF(   AND(    (IFERROR(SEARCH("Ridotto",Ott2022_RICHIESTE!BQ25),Ott2022_RICHIESTE!BQ25))=1,    BQ$26&lt;&gt;""   ),    _xlfn.CONCAT("Rid: ",HLOOKUP(BQ$26,Tipologie!$B$2:$AM$10,3)  ),  Ott2022_RICHIESTE!BQ25),HLOOKUP(BQ$26,Tipologie!$B$2:$AM$10,3  ) ))</f>
        <v>.</v>
      </c>
      <c r="BR28" s="146"/>
      <c r="BS28" s="146" t="str">
        <f>T( IF( Ott2022_RICHIESTE!BS25&lt;&gt;"",  IF(   AND(    (IFERROR(SEARCH("Ridotto",Ott2022_RICHIESTE!BS25),Ott2022_RICHIESTE!BS25))=1,    BS$26&lt;&gt;""   ),    _xlfn.CONCAT("Rid: ",HLOOKUP(BS$26,Tipologie!$B$2:$AM$10,3)  ),  Ott2022_RICHIESTE!BS25),HLOOKUP(BS$26,Tipologie!$B$2:$AM$10,3  ) ))</f>
        <v>.</v>
      </c>
      <c r="BT28" s="146"/>
      <c r="BU28" s="146" t="str">
        <f>T( IF( Ott2022_RICHIESTE!BU25&lt;&gt;"",  IF(   AND(    (IFERROR(SEARCH("Ridotto",Ott2022_RICHIESTE!BU25),Ott2022_RICHIESTE!BU25))=1,    BU$26&lt;&gt;""   ),    _xlfn.CONCAT("Rid: ",HLOOKUP(BU$26,Tipologie!$B$2:$AM$10,3)  ),  Ott2022_RICHIESTE!BU25),HLOOKUP(BU$26,Tipologie!$B$2:$AM$10,3  ) ))</f>
        <v>.</v>
      </c>
      <c r="BV28" s="146"/>
      <c r="BW28" s="146" t="str">
        <f>T( IF( Ott2022_RICHIESTE!BW25&lt;&gt;"",  IF(   AND(    (IFERROR(SEARCH("Ridotto",Ott2022_RICHIESTE!BW25),Ott2022_RICHIESTE!BW25))=1,    BW$26&lt;&gt;""   ),    _xlfn.CONCAT("Rid: ",HLOOKUP(BW$26,Tipologie!$B$2:$AM$10,3)  ),  Ott2022_RICHIESTE!BW25),HLOOKUP(BW$26,Tipologie!$B$2:$AM$10,3  ) ))</f>
        <v>.</v>
      </c>
      <c r="BX28" s="223"/>
      <c r="CA28" s="22">
        <f>SUM(COUNTIFS(D28:BW28,{"Ex-accordo";"Ferie";"Ridotto Ex-Acc";"Ridotto Ferie";"Ridotto Maternità";"Malattia";"Esame";"Altro"}))</f>
        <v>0</v>
      </c>
      <c r="CB28" s="158">
        <f t="shared" ref="CB28:CB33" si="13">$CD$1-CA28</f>
        <v>30</v>
      </c>
      <c r="CC28" s="91"/>
      <c r="CF28" s="28" t="str">
        <f>T( IF( Ott2022_RICHIESTE!CQ25&lt;&gt;"",  IF(   AND(    (IFERROR(SEARCH("Ridotto",Ott2022_RICHIESTE!CQ25),Ott2022_RICHIESTE!CQ25))=1,    CF$26&lt;&gt;""   ),    _xlfn.CONCAT("Rid: ",HLOOKUP(CF$26,Tipologie!$B$2:$AM$10,3)  ),  Ott2022_RICHIESTE!CQ25),HLOOKUP(CF$26,Tipologie!$B$2:$AM$10,3  ) ))</f>
        <v>.</v>
      </c>
      <c r="CG28" s="28" t="str">
        <f>T( IF( Ott2022_RICHIESTE!CR25&lt;&gt;"",  IF(   AND(    (IFERROR(SEARCH("Ridotto",Ott2022_RICHIESTE!CR25),Ott2022_RICHIESTE!CR25))=1,    CG$26&lt;&gt;""   ),    _xlfn.CONCAT("Rid: ",HLOOKUP(CG$26,Tipologie!$B$2:$AM$10,3)  ),  Ott2022_RICHIESTE!CR25),HLOOKUP(CG$26,Tipologie!$B$2:$AM$10,3  ) ))</f>
        <v>.</v>
      </c>
      <c r="CH28" s="146" t="str">
        <f>T( IF( Ott2022_RICHIESTE!CS25&lt;&gt;"",  IF(   AND(    (IFERROR(SEARCH("Ridotto",Ott2022_RICHIESTE!CS25),Ott2022_RICHIESTE!CS25))=1,    CH$26&lt;&gt;""   ),    _xlfn.CONCAT("Rid: ",HLOOKUP(CH$26,Tipologie!$B$2:$AM$10,3)  ),  Ott2022_RICHIESTE!CS25),HLOOKUP(CH$26,Tipologie!$B$2:$AM$10,3  ) ))</f>
        <v>.</v>
      </c>
      <c r="CI28" s="146" t="str">
        <f>T( IF( Ott2022_RICHIESTE!CT25&lt;&gt;"",  IF(   AND(    (IFERROR(SEARCH("Ridotto",Ott2022_RICHIESTE!CT25),Ott2022_RICHIESTE!CT25))=1,    CI$26&lt;&gt;""   ),    _xlfn.CONCAT("Rid: ",HLOOKUP(CI$26,Tipologie!$B$2:$AM$10,3)  ),  Ott2022_RICHIESTE!CT25),HLOOKUP(CI$26,Tipologie!$B$2:$AM$10,3  ) ))</f>
        <v>.</v>
      </c>
      <c r="CJ28" s="146" t="str">
        <f>T( IF( Ott2022_RICHIESTE!CU25&lt;&gt;"",  IF(   AND(    (IFERROR(SEARCH("Ridotto",Ott2022_RICHIESTE!CU25),Ott2022_RICHIESTE!CU25))=1,    CJ$26&lt;&gt;""   ),    _xlfn.CONCAT("Rid: ",HLOOKUP(CJ$26,Tipologie!$B$2:$AM$10,3)  ),  Ott2022_RICHIESTE!CU25),HLOOKUP(CJ$26,Tipologie!$B$2:$AM$10,3  ) ))</f>
        <v>.</v>
      </c>
      <c r="CK28" s="146" t="str">
        <f>T( IF( Ott2022_RICHIESTE!CV25&lt;&gt;"",  IF(   AND(    (IFERROR(SEARCH("Ridotto",Ott2022_RICHIESTE!CV25),Ott2022_RICHIESTE!CV25))=1,    CK$26&lt;&gt;""   ),    _xlfn.CONCAT("Rid: ",HLOOKUP(CK$26,Tipologie!$B$2:$AM$10,3)  ),  Ott2022_RICHIESTE!CV25),HLOOKUP(CK$26,Tipologie!$B$2:$AM$10,3  ) ))</f>
        <v>.</v>
      </c>
      <c r="CL28" s="146" t="str">
        <f>T( IF( Ott2022_RICHIESTE!CW25&lt;&gt;"",  IF(   AND(    (IFERROR(SEARCH("Ridotto",Ott2022_RICHIESTE!CW25),Ott2022_RICHIESTE!CW25))=1,    CL$26&lt;&gt;""   ),    _xlfn.CONCAT("Rid: ",HLOOKUP(CL$26,Tipologie!$B$2:$AM$10,3)  ),  Ott2022_RICHIESTE!CW25),HLOOKUP(CL$26,Tipologie!$B$2:$AM$10,3  ) ))</f>
        <v>.</v>
      </c>
      <c r="CM28" s="146" t="str">
        <f>T( IF( Ott2022_RICHIESTE!CX25&lt;&gt;"",  IF(   AND(    (IFERROR(SEARCH("Ridotto",Ott2022_RICHIESTE!CX25),Ott2022_RICHIESTE!CX25))=1,    CM$26&lt;&gt;""   ),    _xlfn.CONCAT("Rid: ",HLOOKUP(CM$26,Tipologie!$B$2:$AM$10,3)  ),  Ott2022_RICHIESTE!CX25),HLOOKUP(CM$26,Tipologie!$B$2:$AM$10,3  ) ))</f>
        <v>.</v>
      </c>
      <c r="CO28" s="45" t="str">
        <f t="shared" si="9"/>
        <v>lun</v>
      </c>
      <c r="CP28" s="45">
        <f t="shared" si="12"/>
        <v>44851</v>
      </c>
      <c r="CQ28" s="45"/>
      <c r="CR28" s="146" t="str">
        <f>T(IF(  Ott2022_RICHIESTE!DC25&lt;&gt;"",  Ott2022_RICHIESTE!DC25,  HLOOKUP(CR$26,Tipologie!$B$2:$AM$10,3) ))</f>
        <v>.</v>
      </c>
      <c r="CS28" s="146"/>
      <c r="CT28" s="146" t="str">
        <f>T(IF(  Ott2022_RICHIESTE!DE25&lt;&gt;"",  Ott2022_RICHIESTE!DE25,  HLOOKUP(CT$26,Tipologie!$B$2:$AM$10,3) ))</f>
        <v>.</v>
      </c>
      <c r="CU28" s="146"/>
      <c r="CV28" s="146" t="str">
        <f>T(IF(  Ott2022_RICHIESTE!DG25&lt;&gt;"",  Ott2022_RICHIESTE!DG25,  HLOOKUP(CV$26,Tipologie!$B$2:$AM$10,3) ))</f>
        <v>.</v>
      </c>
      <c r="CW28" s="146"/>
      <c r="CX28" s="146" t="str">
        <f>T(IF(  Ott2022_RICHIESTE!DI25&lt;&gt;"",  Ott2022_RICHIESTE!DI25,  HLOOKUP(CX$26,Tipologie!$B$2:$AM$10,3) ))</f>
        <v>.</v>
      </c>
      <c r="CY28" s="146"/>
      <c r="CZ28" s="146" t="str">
        <f>T(IF(  Ott2022_RICHIESTE!DK25&lt;&gt;"",  Ott2022_RICHIESTE!DK25,  HLOOKUP(CZ$26,Tipologie!$B$2:$AM$10,3) ))</f>
        <v>.</v>
      </c>
      <c r="DA28" s="146"/>
      <c r="DB28" s="146" t="str">
        <f>T(IF(  Ott2022_RICHIESTE!DM25&lt;&gt;"",  Ott2022_RICHIESTE!DM25,  HLOOKUP(DB$26,Tipologie!$B$2:$AM$10,3) ))</f>
        <v>.</v>
      </c>
      <c r="DC28" s="146"/>
      <c r="DD28" s="146" t="str">
        <f>T(IF(  Ott2022_RICHIESTE!DO25&lt;&gt;"",  Ott2022_RICHIESTE!DO25,  HLOOKUP(DD$26,Tipologie!$B$2:$AM$10,3) ))</f>
        <v>.</v>
      </c>
      <c r="DE28" s="146" t="str">
        <f>T(IF(  Ott2022_RICHIESTE!DE25&lt;&gt;"",  Ott2022_RICHIESTE!DE25,  HLOOKUP(DE$26,Tipologie!$B$2:$AM$10,3) ))</f>
        <v>.</v>
      </c>
      <c r="DF28" s="146" t="str">
        <f>T(IF(  Ott2022_RICHIESTE!DG25&lt;&gt;"",  Ott2022_RICHIESTE!DG25,  HLOOKUP(DF$26,Tipologie!$B$2:$AM$10,3) ))</f>
        <v>.</v>
      </c>
      <c r="DG28" s="146" t="str">
        <f>T(IF(  Ott2022_RICHIESTE!DI25&lt;&gt;"",  Ott2022_RICHIESTE!DI25,  HLOOKUP(DG$26,Tipologie!$B$2:$AM$10,3) ))</f>
        <v>.</v>
      </c>
      <c r="DH28" s="20"/>
    </row>
    <row r="29" spans="1:112" ht="11.25" customHeight="1" x14ac:dyDescent="0.25">
      <c r="A29" s="45" t="str">
        <f>IF(Ott2022_RICHIESTE!A26&lt;&gt;"",Ott2022_RICHIESTE!A26,"")</f>
        <v>mar</v>
      </c>
      <c r="B29" s="46">
        <f>IF(Ott2022_RICHIESTE!B26&lt;&gt;"",Ott2022_RICHIESTE!B26,"")</f>
        <v>44852</v>
      </c>
      <c r="C29" s="146" t="str">
        <f>T( IF( Ott2022_RICHIESTE!C26&lt;&gt;"",  IF(   AND(    (IFERROR(SEARCH("Ridotto",Ott2022_RICHIESTE!C26),Ott2022_RICHIESTE!C26))=1,    C$26&lt;&gt;""   ),    _xlfn.CONCAT("Rid: ",HLOOKUP(C$26,Tipologie!$B$2:$AM$10,4)  ),  Ott2022_RICHIESTE!C26),HLOOKUP(C$26,Tipologie!$B$2:$AM$10,4  ) ))</f>
        <v>.</v>
      </c>
      <c r="D29" s="146" t="str">
        <f>T( IF( Ott2022_RICHIESTE!D26&lt;&gt;"",  IF(   AND(    (IFERROR(SEARCH("Ridotto",Ott2022_RICHIESTE!D26),Ott2022_RICHIESTE!D26))=1,    D$26&lt;&gt;""   ),    _xlfn.CONCAT("Rid: ",HLOOKUP(D$26,Tipologie!$B$2:$AM$10,4)  ),  Ott2022_RICHIESTE!D26),HLOOKUP(D$26,Tipologie!$B$2:$AM$10,4  ) ))</f>
        <v>.</v>
      </c>
      <c r="E29" s="146"/>
      <c r="F29" s="146" t="str">
        <f>T( IF( Ott2022_RICHIESTE!F26&lt;&gt;"",  IF(   AND(    (IFERROR(SEARCH("Ridotto",Ott2022_RICHIESTE!F26),Ott2022_RICHIESTE!F26))=1,    F$26&lt;&gt;""   ),    _xlfn.CONCAT("Rid: ",HLOOKUP(F$26,Tipologie!$B$2:$AM$10,4)  ),  Ott2022_RICHIESTE!F26),HLOOKUP(F$26,Tipologie!$B$2:$AM$10,4  ) ))</f>
        <v>.</v>
      </c>
      <c r="G29" s="146"/>
      <c r="H29" s="146" t="str">
        <f>T( IF( Ott2022_RICHIESTE!H26&lt;&gt;"",  IF(   AND(    (IFERROR(SEARCH("Ridotto",Ott2022_RICHIESTE!H26),Ott2022_RICHIESTE!H26))=1,    H$26&lt;&gt;""   ),    _xlfn.CONCAT("Rid: ",HLOOKUP(H$26,Tipologie!$B$2:$AM$10,4)  ),  Ott2022_RICHIESTE!H26),HLOOKUP(H$26,Tipologie!$B$2:$AM$10,4  ) ))</f>
        <v>.</v>
      </c>
      <c r="I29" s="146"/>
      <c r="J29" s="146" t="str">
        <f>T( IF( Ott2022_RICHIESTE!J26&lt;&gt;"",  IF(   AND(    (IFERROR(SEARCH("Ridotto",Ott2022_RICHIESTE!J26),Ott2022_RICHIESTE!J26))=1,    J$26&lt;&gt;""   ),    _xlfn.CONCAT("Rid: ",HLOOKUP(J$26,Tipologie!$B$2:$AM$10,4)  ),  Ott2022_RICHIESTE!J26),HLOOKUP(J$26,Tipologie!$B$2:$AM$10,4  ) ))</f>
        <v>.</v>
      </c>
      <c r="K29" s="146"/>
      <c r="L29" s="146" t="str">
        <f>T( IF( Ott2022_RICHIESTE!L26&lt;&gt;"",  IF(   AND(    (IFERROR(SEARCH("Ridotto",Ott2022_RICHIESTE!L26),Ott2022_RICHIESTE!L26))=1,    L$26&lt;&gt;""   ),    _xlfn.CONCAT("Rid: ",HLOOKUP(L$26,Tipologie!$B$2:$AM$10,4)  ),  Ott2022_RICHIESTE!L26),HLOOKUP(L$26,Tipologie!$B$2:$AM$10,4  ) ))</f>
        <v>.</v>
      </c>
      <c r="M29" s="146"/>
      <c r="N29" s="146" t="str">
        <f>T( IF( Ott2022_RICHIESTE!N26&lt;&gt;"",  IF(   AND(    (IFERROR(SEARCH("Ridotto",Ott2022_RICHIESTE!N26),Ott2022_RICHIESTE!N26))=1,    N$26&lt;&gt;""   ),    _xlfn.CONCAT("Rid: ",HLOOKUP(N$26,Tipologie!$B$2:$AM$10,4)  ),  Ott2022_RICHIESTE!N26),HLOOKUP(N$26,Tipologie!$B$2:$AM$10,4  ) ))</f>
        <v>.</v>
      </c>
      <c r="O29" s="146"/>
      <c r="P29" s="146" t="str">
        <f>T( IF( Ott2022_RICHIESTE!P26&lt;&gt;"",  IF(   AND(    (IFERROR(SEARCH("Ridotto",Ott2022_RICHIESTE!P26),Ott2022_RICHIESTE!P26))=1,    P$26&lt;&gt;""   ),    _xlfn.CONCAT("Rid: ",HLOOKUP(P$26,Tipologie!$B$2:$AM$10,4)  ),  Ott2022_RICHIESTE!P26),HLOOKUP(P$26,Tipologie!$B$2:$AM$10,4  ) ))</f>
        <v>.</v>
      </c>
      <c r="Q29" s="146"/>
      <c r="R29" s="146" t="str">
        <f>T( IF( Ott2022_RICHIESTE!R26&lt;&gt;"",  IF(   AND(    (IFERROR(SEARCH("Ridotto",Ott2022_RICHIESTE!R26),Ott2022_RICHIESTE!R26))=1,    R$26&lt;&gt;""   ),    _xlfn.CONCAT("Rid: ",HLOOKUP(R$26,Tipologie!$B$2:$AM$10,4)  ),  Ott2022_RICHIESTE!R26),HLOOKUP(R$26,Tipologie!$B$2:$AM$10,4  ) ))</f>
        <v>.</v>
      </c>
      <c r="S29" s="146"/>
      <c r="T29" s="146" t="str">
        <f>T( IF( Ott2022_RICHIESTE!T26&lt;&gt;"",  IF(   AND(    (IFERROR(SEARCH("Ridotto",Ott2022_RICHIESTE!T26),Ott2022_RICHIESTE!T26))=1,    T$26&lt;&gt;""   ),    _xlfn.CONCAT("Rid: ",HLOOKUP(T$26,Tipologie!$B$2:$AM$10,4)  ),  Ott2022_RICHIESTE!T26),HLOOKUP(T$26,Tipologie!$B$2:$AM$10,4  ) ))</f>
        <v>.</v>
      </c>
      <c r="U29" s="146" t="str">
        <f>T( IF( Ott2022_RICHIESTE!U26&lt;&gt;"",  IF(   AND(    (IFERROR(SEARCH("Ridotto",Ott2022_RICHIESTE!U26),Ott2022_RICHIESTE!U26))=1,    U$26&lt;&gt;""   ),    _xlfn.CONCAT("Rid: ",HLOOKUP(U$26,Tipologie!$B$2:$AM$10,4)  ),  Ott2022_RICHIESTE!U26),HLOOKUP(U$26,Tipologie!$B$2:$AM$10,4  ) ))</f>
        <v>.</v>
      </c>
      <c r="V29" s="146" t="str">
        <f>T( IF( Ott2022_RICHIESTE!V26&lt;&gt;"",  IF(   AND(    (IFERROR(SEARCH("Ridotto",Ott2022_RICHIESTE!V26),Ott2022_RICHIESTE!V26))=1,    V$26&lt;&gt;""   ),    _xlfn.CONCAT("Rid: ",HLOOKUP(V$26,Tipologie!$B$2:$AM$10,4)  ),  Ott2022_RICHIESTE!V26),HLOOKUP(V$26,Tipologie!$B$2:$AM$10,4  ) ))</f>
        <v>.</v>
      </c>
      <c r="W29" s="146" t="str">
        <f>T( IF( Ott2022_RICHIESTE!W26&lt;&gt;"",  IF(   AND(    (IFERROR(SEARCH("Ridotto",Ott2022_RICHIESTE!W26),Ott2022_RICHIESTE!W26))=1,    W$26&lt;&gt;""   ),    _xlfn.CONCAT("Rid: ",HLOOKUP(W$26,Tipologie!$B$2:$AM$10,4)  ),  Ott2022_RICHIESTE!W26),HLOOKUP(W$26,Tipologie!$B$2:$AM$10,4  ) ))</f>
        <v>.</v>
      </c>
      <c r="X29" s="146" t="str">
        <f>T( IF( Ott2022_RICHIESTE!X26&lt;&gt;"",  IF(   AND(    (IFERROR(SEARCH("Ridotto",Ott2022_RICHIESTE!X26),Ott2022_RICHIESTE!X26))=1,    X$26&lt;&gt;""   ),    _xlfn.CONCAT("Rid: ",HLOOKUP(X$26,Tipologie!$B$2:$AM$10,4)  ),  Ott2022_RICHIESTE!X26),HLOOKUP(X$26,Tipologie!$B$2:$AM$10,4  ) ))</f>
        <v>.</v>
      </c>
      <c r="Y29" s="146" t="str">
        <f>T( IF( Ott2022_RICHIESTE!Y26&lt;&gt;"",  IF(   AND(    (IFERROR(SEARCH("Ridotto",Ott2022_RICHIESTE!Y26),Ott2022_RICHIESTE!Y26))=1,    Y$26&lt;&gt;""   ),    _xlfn.CONCAT("Rid: ",HLOOKUP(Y$26,Tipologie!$B$2:$AM$10,4)  ),  Ott2022_RICHIESTE!Y26),HLOOKUP(Y$26,Tipologie!$B$2:$AM$10,4  ) ))</f>
        <v>.</v>
      </c>
      <c r="Z29" s="28" t="str">
        <f>T( IF( Ott2022_RICHIESTE!Z26&lt;&gt;"",  IF(   AND(    (IFERROR(SEARCH("Ridotto",Ott2022_RICHIESTE!Z26),Ott2022_RICHIESTE!Z26))=1,    Z$26&lt;&gt;""   ),    _xlfn.CONCAT("Rid: ",HLOOKUP(Z$26,Tipologie!$B$2:$AM$10,4)  ),  Ott2022_RICHIESTE!Z26),HLOOKUP(Z$26,Tipologie!$B$2:$AM$10,4  ) ))</f>
        <v>.</v>
      </c>
      <c r="AA29" s="28" t="str">
        <f>T( IF( Ott2022_RICHIESTE!AA26&lt;&gt;"",  IF(   AND(    (IFERROR(SEARCH("Ridotto",Ott2022_RICHIESTE!AA26),Ott2022_RICHIESTE!AA26))=1,    AA$26&lt;&gt;""   ),    _xlfn.CONCAT("Rid: ",HLOOKUP(AA$26,Tipologie!$B$2:$AM$10,4)  ),  Ott2022_RICHIESTE!AA26),HLOOKUP(AA$26,Tipologie!$B$2:$AM$10,4  ) ))</f>
        <v>.</v>
      </c>
      <c r="AB29" s="28" t="str">
        <f>T( IF( Ott2022_RICHIESTE!AB26&lt;&gt;"",  IF(   AND(    (IFERROR(SEARCH("Ridotto",Ott2022_RICHIESTE!AB26),Ott2022_RICHIESTE!AB26))=1,    AB$26&lt;&gt;""   ),    _xlfn.CONCAT("Rid: ",HLOOKUP(AB$26,Tipologie!$B$2:$AM$10,4)  ),  Ott2022_RICHIESTE!AB26),HLOOKUP(AB$26,Tipologie!$B$2:$AM$10,4  ) ))</f>
        <v>.</v>
      </c>
      <c r="AC29" s="151"/>
      <c r="AD29" s="45" t="str">
        <f t="shared" si="7"/>
        <v>mar</v>
      </c>
      <c r="AE29" s="46">
        <f t="shared" si="8"/>
        <v>44852</v>
      </c>
      <c r="AF29" s="232"/>
      <c r="AG29" s="146" t="str">
        <f>T( IF( Ott2022_RICHIESTE!AG26&lt;&gt;"",  IF(   AND(    (IFERROR(SEARCH("Ridotto",Ott2022_RICHIESTE!AG26),Ott2022_RICHIESTE!AG26))=1,    AG$26&lt;&gt;""   ),    _xlfn.CONCAT("Rid: ",HLOOKUP(AG$26,Tipologie!$B$2:$AM$10,4)  ),  Ott2022_RICHIESTE!AG26),HLOOKUP(AG$26,Tipologie!$B$2:$AM$10,4  ) ))</f>
        <v>.</v>
      </c>
      <c r="AH29" s="146"/>
      <c r="AI29" s="146" t="str">
        <f>T( IF( Ott2022_RICHIESTE!AI26&lt;&gt;"",  IF(   AND(    (IFERROR(SEARCH("Ridotto",Ott2022_RICHIESTE!AI26),Ott2022_RICHIESTE!AI26))=1,    AI$26&lt;&gt;""   ),    _xlfn.CONCAT("Rid: ",HLOOKUP(AI$26,Tipologie!$B$2:$AM$10,4)  ),  Ott2022_RICHIESTE!AI26),HLOOKUP(AI$26,Tipologie!$B$2:$AM$10,4  ) ))</f>
        <v>.</v>
      </c>
      <c r="AJ29" s="146"/>
      <c r="AK29" s="146" t="str">
        <f>T( IF( Ott2022_RICHIESTE!AK26&lt;&gt;"",  IF(   AND(    (IFERROR(SEARCH("Ridotto",Ott2022_RICHIESTE!AK26),Ott2022_RICHIESTE!AK26))=1,    AK$26&lt;&gt;""   ),    _xlfn.CONCAT("Rid: ",HLOOKUP(AK$26,Tipologie!$B$2:$AM$10,4)  ),  Ott2022_RICHIESTE!AK26),HLOOKUP(AK$26,Tipologie!$B$2:$AM$10,4  ) ))</f>
        <v>.</v>
      </c>
      <c r="AL29" s="146"/>
      <c r="AM29" s="146" t="str">
        <f>T( IF( Ott2022_RICHIESTE!AM26&lt;&gt;"",  IF(   AND(    (IFERROR(SEARCH("Ridotto",Ott2022_RICHIESTE!AM26),Ott2022_RICHIESTE!AM26))=1,    AM$26&lt;&gt;""   ),    _xlfn.CONCAT("Rid: ",HLOOKUP(AM$26,Tipologie!$B$2:$AM$10,4)  ),  Ott2022_RICHIESTE!AM26),HLOOKUP(AM$26,Tipologie!$B$2:$AM$10,4  ) ))</f>
        <v>.</v>
      </c>
      <c r="AN29" s="146"/>
      <c r="AO29" s="146" t="str">
        <f>T( IF( Ott2022_RICHIESTE!AO26&lt;&gt;"",  IF(   AND(    (IFERROR(SEARCH("Ridotto",Ott2022_RICHIESTE!AO26),Ott2022_RICHIESTE!AO26))=1,    AO$26&lt;&gt;""   ),    _xlfn.CONCAT("Rid: ",HLOOKUP(AO$26,Tipologie!$B$2:$AM$10,4)  ),  Ott2022_RICHIESTE!AO26),HLOOKUP(AO$26,Tipologie!$B$2:$AM$10,4  ) ))</f>
        <v>.</v>
      </c>
      <c r="AP29" s="146"/>
      <c r="AQ29" s="146" t="str">
        <f>T( IF( Ott2022_RICHIESTE!AQ26&lt;&gt;"",  IF(   AND(    (IFERROR(SEARCH("Ridotto",Ott2022_RICHIESTE!AQ26),Ott2022_RICHIESTE!AQ26))=1,    AQ$26&lt;&gt;""   ),    _xlfn.CONCAT("Rid: ",HLOOKUP(AQ$26,Tipologie!$B$2:$AM$10,4)  ),  Ott2022_RICHIESTE!AQ26),HLOOKUP(AQ$26,Tipologie!$B$2:$AM$10,4  ) ))</f>
        <v>.</v>
      </c>
      <c r="AR29" s="146"/>
      <c r="AS29" s="146" t="str">
        <f>T( IF( Ott2022_RICHIESTE!AS26&lt;&gt;"",  IF(   AND(    (IFERROR(SEARCH("Ridotto",Ott2022_RICHIESTE!AS26),Ott2022_RICHIESTE!AS26))=1,    AS$26&lt;&gt;""   ),    _xlfn.CONCAT("Rid: ",HLOOKUP(AS$26,Tipologie!$B$2:$AM$10,4)  ),  Ott2022_RICHIESTE!AS26),HLOOKUP(AS$26,Tipologie!$B$2:$AM$10,4  ) ))</f>
        <v>.</v>
      </c>
      <c r="AT29" s="146"/>
      <c r="AU29" s="146" t="str">
        <f>T( IF( Ott2022_RICHIESTE!AU26&lt;&gt;"",  IF(   AND(    (IFERROR(SEARCH("Ridotto",Ott2022_RICHIESTE!AU26),Ott2022_RICHIESTE!AU26))=1,    AU$26&lt;&gt;""   ),    _xlfn.CONCAT("Rid: ",HLOOKUP(AU$26,Tipologie!$B$2:$AM$10,4)  ),  Ott2022_RICHIESTE!AU26),HLOOKUP(AU$26,Tipologie!$B$2:$AM$10,4  ) ))</f>
        <v>.</v>
      </c>
      <c r="AV29" s="146"/>
      <c r="AW29" s="146" t="str">
        <f>T( IF( Ott2022_RICHIESTE!AW26&lt;&gt;"",  IF(   AND(    (IFERROR(SEARCH("Ridotto",Ott2022_RICHIESTE!AW26),Ott2022_RICHIESTE!AW26))=1,    AW$26&lt;&gt;""   ),    _xlfn.CONCAT("Rid: ",HLOOKUP(AW$26,Tipologie!$B$2:$AM$10,4)  ),  Ott2022_RICHIESTE!AW26),HLOOKUP(AW$26,Tipologie!$B$2:$AM$10,4  ) ))</f>
        <v>.</v>
      </c>
      <c r="AX29" s="146"/>
      <c r="AY29" s="146" t="str">
        <f>T( IF( Ott2022_RICHIESTE!AY26&lt;&gt;"",  IF(   AND(    (IFERROR(SEARCH("Ridotto",Ott2022_RICHIESTE!AY26),Ott2022_RICHIESTE!AY26))=1,    AY$26&lt;&gt;""   ),    _xlfn.CONCAT("Rid: ",HLOOKUP(AY$26,Tipologie!$B$2:$AM$10,4)  ),  Ott2022_RICHIESTE!AY26),HLOOKUP(AY$26,Tipologie!$B$2:$AM$10,4  ) ))</f>
        <v>.</v>
      </c>
      <c r="AZ29" s="146"/>
      <c r="BA29" s="146" t="str">
        <f>T( IF( Ott2022_RICHIESTE!BA26&lt;&gt;"",  IF(   AND(    (IFERROR(SEARCH("Ridotto",Ott2022_RICHIESTE!BA26),Ott2022_RICHIESTE!BA26))=1,    BA$26&lt;&gt;""   ),    _xlfn.CONCAT("Rid: ",HLOOKUP(BA$26,Tipologie!$B$2:$AM$10,4)  ),  Ott2022_RICHIESTE!BA26),HLOOKUP(BA$26,Tipologie!$B$2:$AM$10,4  ) ))</f>
        <v>.</v>
      </c>
      <c r="BB29" s="146" t="str">
        <f>T( IF( Ott2022_RICHIESTE!BB26&lt;&gt;"",  IF(   AND(    (IFERROR(SEARCH("Ridotto",Ott2022_RICHIESTE!BB26),Ott2022_RICHIESTE!BB26))=1,    BB$26&lt;&gt;""   ),    _xlfn.CONCAT("Rid: ",HLOOKUP(BB$26,Tipologie!$B$2:$AM$10,4)  ),  Ott2022_RICHIESTE!BB26),HLOOKUP(BB$26,Tipologie!$B$2:$AM$10,4  ) ))</f>
        <v>.</v>
      </c>
      <c r="BC29" s="146" t="str">
        <f>T( IF( Ott2022_RICHIESTE!BC26&lt;&gt;"",  IF(   AND(    (IFERROR(SEARCH("Ridotto",Ott2022_RICHIESTE!BC26),Ott2022_RICHIESTE!BC26))=1,    BC$26&lt;&gt;""   ),    _xlfn.CONCAT("Rid: ",HLOOKUP(BC$26,Tipologie!$B$2:$AM$10,4)  ),  Ott2022_RICHIESTE!BC26),HLOOKUP(BC$26,Tipologie!$B$2:$AM$10,4  ) ))</f>
        <v>.</v>
      </c>
      <c r="BD29" s="146"/>
      <c r="BE29" s="146" t="str">
        <f>T( IF( Ott2022_RICHIESTE!BE26&lt;&gt;"",  IF(   AND(    (IFERROR(SEARCH("Ridotto",Ott2022_RICHIESTE!BE26),Ott2022_RICHIESTE!BE26))=1,    BE$26&lt;&gt;""   ),    _xlfn.CONCAT("Rid: ",HLOOKUP(BE$26,Tipologie!$B$2:$AM$10,4)  ),  Ott2022_RICHIESTE!BE26),HLOOKUP(BE$26,Tipologie!$B$2:$AM$10,4  ) ))</f>
        <v>.</v>
      </c>
      <c r="BF29" s="146"/>
      <c r="BG29" s="146" t="str">
        <f>T( IF( Ott2022_RICHIESTE!BG26&lt;&gt;"",  IF(   AND(    (IFERROR(SEARCH("Ridotto",Ott2022_RICHIESTE!BG26),Ott2022_RICHIESTE!BG26))=1,    BG$26&lt;&gt;""   ),    _xlfn.CONCAT("Rid: ",HLOOKUP(BG$26,Tipologie!$B$2:$AM$10,4)  ),  Ott2022_RICHIESTE!BG26),HLOOKUP(BG$26,Tipologie!$B$2:$AM$10,4  ) ))</f>
        <v>.</v>
      </c>
      <c r="BH29" s="146"/>
      <c r="BI29" s="146" t="str">
        <f>T( IF( Ott2022_RICHIESTE!BI26&lt;&gt;"",  IF(   AND(    (IFERROR(SEARCH("Ridotto",Ott2022_RICHIESTE!BI26),Ott2022_RICHIESTE!BI26))=1,    BI$26&lt;&gt;""   ),    _xlfn.CONCAT("Rid: ",HLOOKUP(BI$26,Tipologie!$B$2:$AM$10,4)  ),  Ott2022_RICHIESTE!BI26),HLOOKUP(BI$26,Tipologie!$B$2:$AM$10,4  ) ))</f>
        <v>.</v>
      </c>
      <c r="BJ29" s="146"/>
      <c r="BK29" s="146" t="str">
        <f>T( IF( Ott2022_RICHIESTE!BK26&lt;&gt;"",  IF(   AND(    (IFERROR(SEARCH("Ridotto",Ott2022_RICHIESTE!BK26),Ott2022_RICHIESTE!BK26))=1,    BK$26&lt;&gt;""   ),    _xlfn.CONCAT("Rid: ",HLOOKUP(BK$26,Tipologie!$B$2:$AM$10,4)  ),  Ott2022_RICHIESTE!BK26),HLOOKUP(BK$26,Tipologie!$B$2:$AM$10,4  ) ))</f>
        <v>.</v>
      </c>
      <c r="BL29" s="146"/>
      <c r="BM29" s="146" t="str">
        <f>T( IF( Ott2022_RICHIESTE!BM26&lt;&gt;"",  IF(   AND(    (IFERROR(SEARCH("Ridotto",Ott2022_RICHIESTE!BM26),Ott2022_RICHIESTE!BM26))=1,    BM$26&lt;&gt;""   ),    _xlfn.CONCAT("Rid: ",HLOOKUP(BM$26,Tipologie!$B$2:$AM$10,4)  ),  Ott2022_RICHIESTE!BM26),HLOOKUP(BM$26,Tipologie!$B$2:$AM$10,4  ) ))</f>
        <v>.</v>
      </c>
      <c r="BN29" s="146"/>
      <c r="BO29" s="146" t="str">
        <f>T( IF( Ott2022_RICHIESTE!BO26&lt;&gt;"",  IF(   AND(    (IFERROR(SEARCH("Ridotto",Ott2022_RICHIESTE!BO26),Ott2022_RICHIESTE!BO26))=1,    BO$26&lt;&gt;""   ),    _xlfn.CONCAT("Rid: ",HLOOKUP(BO$26,Tipologie!$B$2:$AM$10,4)  ),  Ott2022_RICHIESTE!BO26),HLOOKUP(BO$26,Tipologie!$B$2:$AM$10,4  ) ))</f>
        <v>.</v>
      </c>
      <c r="BP29" s="146"/>
      <c r="BQ29" s="146" t="str">
        <f>T( IF( Ott2022_RICHIESTE!BQ26&lt;&gt;"",  IF(   AND(    (IFERROR(SEARCH("Ridotto",Ott2022_RICHIESTE!BQ26),Ott2022_RICHIESTE!BQ26))=1,    BQ$26&lt;&gt;""   ),    _xlfn.CONCAT("Rid: ",HLOOKUP(BQ$26,Tipologie!$B$2:$AM$10,4)  ),  Ott2022_RICHIESTE!BQ26),HLOOKUP(BQ$26,Tipologie!$B$2:$AM$10,4  ) ))</f>
        <v>.</v>
      </c>
      <c r="BR29" s="146"/>
      <c r="BS29" s="146" t="str">
        <f>T( IF( Ott2022_RICHIESTE!BS26&lt;&gt;"",  IF(   AND(    (IFERROR(SEARCH("Ridotto",Ott2022_RICHIESTE!BS26),Ott2022_RICHIESTE!BS26))=1,    BS$26&lt;&gt;""   ),    _xlfn.CONCAT("Rid: ",HLOOKUP(BS$26,Tipologie!$B$2:$AM$10,4)  ),  Ott2022_RICHIESTE!BS26),HLOOKUP(BS$26,Tipologie!$B$2:$AM$10,4  ) ))</f>
        <v>.</v>
      </c>
      <c r="BT29" s="146"/>
      <c r="BU29" s="146" t="str">
        <f>T( IF( Ott2022_RICHIESTE!BU26&lt;&gt;"",  IF(   AND(    (IFERROR(SEARCH("Ridotto",Ott2022_RICHIESTE!BU26),Ott2022_RICHIESTE!BU26))=1,    BU$26&lt;&gt;""   ),    _xlfn.CONCAT("Rid: ",HLOOKUP(BU$26,Tipologie!$B$2:$AM$10,4)  ),  Ott2022_RICHIESTE!BU26),HLOOKUP(BU$26,Tipologie!$B$2:$AM$10,4  ) ))</f>
        <v>.</v>
      </c>
      <c r="BV29" s="146"/>
      <c r="BW29" s="146" t="str">
        <f>T( IF( Ott2022_RICHIESTE!BW26&lt;&gt;"",  IF(   AND(    (IFERROR(SEARCH("Ridotto",Ott2022_RICHIESTE!BW26),Ott2022_RICHIESTE!BW26))=1,    BW$26&lt;&gt;""   ),    _xlfn.CONCAT("Rid: ",HLOOKUP(BW$26,Tipologie!$B$2:$AM$10,4)  ),  Ott2022_RICHIESTE!BW26),HLOOKUP(BW$26,Tipologie!$B$2:$AM$10,4  ) ))</f>
        <v>.</v>
      </c>
      <c r="BX29" s="223"/>
      <c r="CA29" s="158">
        <f>SUM(COUNTIFS(D29:BW29,{"Ex-accordo";"Ferie";"Ridotto Ex-Acc";"Ridotto Ferie";"Ridotto Maternità";"Malattia";"Esame";"Altro"}))</f>
        <v>0</v>
      </c>
      <c r="CB29" s="158">
        <f t="shared" si="13"/>
        <v>30</v>
      </c>
      <c r="CC29" s="91"/>
      <c r="CF29" s="146" t="str">
        <f>T( IF( Ott2022_RICHIESTE!CQ26&lt;&gt;"",  IF(   AND(    (IFERROR(SEARCH("Ridotto",Ott2022_RICHIESTE!CQ26),Ott2022_RICHIESTE!CQ26))=1,    CF$26&lt;&gt;""   ),    _xlfn.CONCAT("Rid: ",HLOOKUP(CF$26,Tipologie!$B$2:$AM$10,4)  ),  Ott2022_RICHIESTE!CQ26),HLOOKUP(CF$26,Tipologie!$B$2:$AM$10,4  ) ))</f>
        <v>.</v>
      </c>
      <c r="CG29" s="146" t="str">
        <f>T( IF( Ott2022_RICHIESTE!CR26&lt;&gt;"",  IF(   AND(    (IFERROR(SEARCH("Ridotto",Ott2022_RICHIESTE!CR26),Ott2022_RICHIESTE!CR26))=1,    CG$26&lt;&gt;""   ),    _xlfn.CONCAT("Rid: ",HLOOKUP(CG$26,Tipologie!$B$2:$AM$10,4)  ),  Ott2022_RICHIESTE!CR26),HLOOKUP(CG$26,Tipologie!$B$2:$AM$10,4  ) ))</f>
        <v>.</v>
      </c>
      <c r="CH29" s="146" t="str">
        <f>T( IF( Ott2022_RICHIESTE!CS26&lt;&gt;"",  IF(   AND(    (IFERROR(SEARCH("Ridotto",Ott2022_RICHIESTE!CS26),Ott2022_RICHIESTE!CS26))=1,    CH$26&lt;&gt;""   ),    _xlfn.CONCAT("Rid: ",HLOOKUP(CH$26,Tipologie!$B$2:$AM$10,4)  ),  Ott2022_RICHIESTE!CS26),HLOOKUP(CH$26,Tipologie!$B$2:$AM$10,4  ) ))</f>
        <v>.</v>
      </c>
      <c r="CI29" s="146" t="str">
        <f>T( IF( Ott2022_RICHIESTE!CT26&lt;&gt;"",  IF(   AND(    (IFERROR(SEARCH("Ridotto",Ott2022_RICHIESTE!CT26),Ott2022_RICHIESTE!CT26))=1,    CI$26&lt;&gt;""   ),    _xlfn.CONCAT("Rid: ",HLOOKUP(CI$26,Tipologie!$B$2:$AM$10,4)  ),  Ott2022_RICHIESTE!CT26),HLOOKUP(CI$26,Tipologie!$B$2:$AM$10,4  ) ))</f>
        <v>.</v>
      </c>
      <c r="CJ29" s="146" t="str">
        <f>T( IF( Ott2022_RICHIESTE!CU26&lt;&gt;"",  IF(   AND(    (IFERROR(SEARCH("Ridotto",Ott2022_RICHIESTE!CU26),Ott2022_RICHIESTE!CU26))=1,    CJ$26&lt;&gt;""   ),    _xlfn.CONCAT("Rid: ",HLOOKUP(CJ$26,Tipologie!$B$2:$AM$10,4)  ),  Ott2022_RICHIESTE!CU26),HLOOKUP(CJ$26,Tipologie!$B$2:$AM$10,4  ) ))</f>
        <v>.</v>
      </c>
      <c r="CK29" s="146" t="str">
        <f>T( IF( Ott2022_RICHIESTE!CV26&lt;&gt;"",  IF(   AND(    (IFERROR(SEARCH("Ridotto",Ott2022_RICHIESTE!CV26),Ott2022_RICHIESTE!CV26))=1,    CK$26&lt;&gt;""   ),    _xlfn.CONCAT("Rid: ",HLOOKUP(CK$26,Tipologie!$B$2:$AM$10,4)  ),  Ott2022_RICHIESTE!CV26),HLOOKUP(CK$26,Tipologie!$B$2:$AM$10,4  ) ))</f>
        <v>.</v>
      </c>
      <c r="CL29" s="146" t="str">
        <f>T( IF( Ott2022_RICHIESTE!CW26&lt;&gt;"",  IF(   AND(    (IFERROR(SEARCH("Ridotto",Ott2022_RICHIESTE!CW26),Ott2022_RICHIESTE!CW26))=1,    CL$26&lt;&gt;""   ),    _xlfn.CONCAT("Rid: ",HLOOKUP(CL$26,Tipologie!$B$2:$AM$10,4)  ),  Ott2022_RICHIESTE!CW26),HLOOKUP(CL$26,Tipologie!$B$2:$AM$10,4  ) ))</f>
        <v>.</v>
      </c>
      <c r="CM29" s="146" t="str">
        <f>T( IF( Ott2022_RICHIESTE!CX26&lt;&gt;"",  IF(   AND(    (IFERROR(SEARCH("Ridotto",Ott2022_RICHIESTE!CX26),Ott2022_RICHIESTE!CX26))=1,    CM$26&lt;&gt;""   ),    _xlfn.CONCAT("Rid: ",HLOOKUP(CM$26,Tipologie!$B$2:$AM$10,4)  ),  Ott2022_RICHIESTE!CX26),HLOOKUP(CM$26,Tipologie!$B$2:$AM$10,4  ) ))</f>
        <v>.</v>
      </c>
      <c r="CO29" s="45" t="str">
        <f t="shared" si="9"/>
        <v>mar</v>
      </c>
      <c r="CP29" s="45">
        <f t="shared" si="12"/>
        <v>44852</v>
      </c>
      <c r="CQ29" s="229"/>
      <c r="CR29" s="146" t="str">
        <f>T(IF(  Ott2022_RICHIESTE!DC26&lt;&gt;"",  Ott2022_RICHIESTE!DC26,  HLOOKUP(CR$26,Tipologie!$B$2:$AM$10,4) ))</f>
        <v>.</v>
      </c>
      <c r="CS29" s="146"/>
      <c r="CT29" s="146" t="str">
        <f>T(IF(  Ott2022_RICHIESTE!DE26&lt;&gt;"",  Ott2022_RICHIESTE!DE26,  HLOOKUP(CT$26,Tipologie!$B$2:$AM$10,4) ))</f>
        <v>.</v>
      </c>
      <c r="CU29" s="146"/>
      <c r="CV29" s="146" t="str">
        <f>T(IF(  Ott2022_RICHIESTE!DG26&lt;&gt;"",  Ott2022_RICHIESTE!DG26,  HLOOKUP(CV$26,Tipologie!$B$2:$AM$10,4) ))</f>
        <v>.</v>
      </c>
      <c r="CW29" s="146"/>
      <c r="CX29" s="146" t="str">
        <f>T(IF(  Ott2022_RICHIESTE!DI26&lt;&gt;"",  Ott2022_RICHIESTE!DI26,  HLOOKUP(CX$26,Tipologie!$B$2:$AM$10,4) ))</f>
        <v>.</v>
      </c>
      <c r="CY29" s="146"/>
      <c r="CZ29" s="146" t="str">
        <f>T(IF(  Ott2022_RICHIESTE!DK26&lt;&gt;"",  Ott2022_RICHIESTE!DK26,  HLOOKUP(CZ$26,Tipologie!$B$2:$AM$10,4) ))</f>
        <v>.</v>
      </c>
      <c r="DA29" s="146"/>
      <c r="DB29" s="146" t="str">
        <f>T(IF(  Ott2022_RICHIESTE!DM26&lt;&gt;"",  Ott2022_RICHIESTE!DM26,  HLOOKUP(DB$26,Tipologie!$B$2:$AM$10,4) ))</f>
        <v>.</v>
      </c>
      <c r="DC29" s="146"/>
      <c r="DD29" s="146" t="str">
        <f>T(IF(  Ott2022_RICHIESTE!DO26&lt;&gt;"",  Ott2022_RICHIESTE!DO26,  HLOOKUP(DD$26,Tipologie!$B$2:$AM$10,4) ))</f>
        <v>.</v>
      </c>
      <c r="DE29" s="146" t="str">
        <f>T(IF(  Ott2022_RICHIESTE!DE26&lt;&gt;"",  Ott2022_RICHIESTE!DE26,  HLOOKUP(DE$26,Tipologie!$B$2:$AM$10,4) ))</f>
        <v>.</v>
      </c>
      <c r="DF29" s="146" t="str">
        <f>T(IF(  Ott2022_RICHIESTE!DG26&lt;&gt;"",  Ott2022_RICHIESTE!DG26,  HLOOKUP(DF$26,Tipologie!$B$2:$AM$10,4) ))</f>
        <v>.</v>
      </c>
      <c r="DG29" s="146" t="str">
        <f>T(IF(  Ott2022_RICHIESTE!DI26&lt;&gt;"",  Ott2022_RICHIESTE!DI26,  HLOOKUP(DG$26,Tipologie!$B$2:$AM$10,4) ))</f>
        <v>.</v>
      </c>
    </row>
    <row r="30" spans="1:112" ht="11.25" customHeight="1" x14ac:dyDescent="0.25">
      <c r="A30" s="45" t="str">
        <f>IF(Ott2022_RICHIESTE!A27&lt;&gt;"",Ott2022_RICHIESTE!A27,"")</f>
        <v>mer</v>
      </c>
      <c r="B30" s="46">
        <f>IF(Ott2022_RICHIESTE!B27&lt;&gt;"",Ott2022_RICHIESTE!B27,"")</f>
        <v>44853</v>
      </c>
      <c r="C30" s="146" t="str">
        <f>T( IF( Ott2022_RICHIESTE!C27&lt;&gt;"",  IF(   AND(    (IFERROR(SEARCH("Ridotto",Ott2022_RICHIESTE!C27),Ott2022_RICHIESTE!C27))=1,    C$26&lt;&gt;""   ),    _xlfn.CONCAT("Rid: ",HLOOKUP(C$26,Tipologie!$B$2:$AM$10,5)  ),  Ott2022_RICHIESTE!C27),HLOOKUP(C$26,Tipologie!$B$2:$AM$10,5  ) ))</f>
        <v>.</v>
      </c>
      <c r="D30" s="146" t="str">
        <f>T( IF( Ott2022_RICHIESTE!D27&lt;&gt;"",  IF(   AND(    (IFERROR(SEARCH("Ridotto",Ott2022_RICHIESTE!D27),Ott2022_RICHIESTE!D27))=1,    D$26&lt;&gt;""   ),    _xlfn.CONCAT("Rid: ",HLOOKUP(D$26,Tipologie!$B$2:$AM$10,5)  ),  Ott2022_RICHIESTE!D27),HLOOKUP(D$26,Tipologie!$B$2:$AM$10,5  ) ))</f>
        <v>.</v>
      </c>
      <c r="E30" s="146"/>
      <c r="F30" s="146" t="str">
        <f>T( IF( Ott2022_RICHIESTE!F27&lt;&gt;"",  IF(   AND(    (IFERROR(SEARCH("Ridotto",Ott2022_RICHIESTE!F27),Ott2022_RICHIESTE!F27))=1,    F$26&lt;&gt;""   ),    _xlfn.CONCAT("Rid: ",HLOOKUP(F$26,Tipologie!$B$2:$AM$10,5)  ),  Ott2022_RICHIESTE!F27),HLOOKUP(F$26,Tipologie!$B$2:$AM$10,5  ) ))</f>
        <v>.</v>
      </c>
      <c r="G30" s="146"/>
      <c r="H30" s="146" t="str">
        <f>T( IF( Ott2022_RICHIESTE!H27&lt;&gt;"",  IF(   AND(    (IFERROR(SEARCH("Ridotto",Ott2022_RICHIESTE!H27),Ott2022_RICHIESTE!H27))=1,    H$26&lt;&gt;""   ),    _xlfn.CONCAT("Rid: ",HLOOKUP(H$26,Tipologie!$B$2:$AM$10,5)  ),  Ott2022_RICHIESTE!H27),HLOOKUP(H$26,Tipologie!$B$2:$AM$10,5  ) ))</f>
        <v>.</v>
      </c>
      <c r="I30" s="146"/>
      <c r="J30" s="146" t="str">
        <f>T( IF( Ott2022_RICHIESTE!J27&lt;&gt;"",  IF(   AND(    (IFERROR(SEARCH("Ridotto",Ott2022_RICHIESTE!J27),Ott2022_RICHIESTE!J27))=1,    J$26&lt;&gt;""   ),    _xlfn.CONCAT("Rid: ",HLOOKUP(J$26,Tipologie!$B$2:$AM$10,5)  ),  Ott2022_RICHIESTE!J27),HLOOKUP(J$26,Tipologie!$B$2:$AM$10,5  ) ))</f>
        <v>.</v>
      </c>
      <c r="K30" s="146"/>
      <c r="L30" s="146" t="str">
        <f>T( IF( Ott2022_RICHIESTE!L27&lt;&gt;"",  IF(   AND(    (IFERROR(SEARCH("Ridotto",Ott2022_RICHIESTE!L27),Ott2022_RICHIESTE!L27))=1,    L$26&lt;&gt;""   ),    _xlfn.CONCAT("Rid: ",HLOOKUP(L$26,Tipologie!$B$2:$AM$10,5)  ),  Ott2022_RICHIESTE!L27),HLOOKUP(L$26,Tipologie!$B$2:$AM$10,5  ) ))</f>
        <v>.</v>
      </c>
      <c r="M30" s="146"/>
      <c r="N30" s="146" t="str">
        <f>T( IF( Ott2022_RICHIESTE!N27&lt;&gt;"",  IF(   AND(    (IFERROR(SEARCH("Ridotto",Ott2022_RICHIESTE!N27),Ott2022_RICHIESTE!N27))=1,    N$26&lt;&gt;""   ),    _xlfn.CONCAT("Rid: ",HLOOKUP(N$26,Tipologie!$B$2:$AM$10,5)  ),  Ott2022_RICHIESTE!N27),HLOOKUP(N$26,Tipologie!$B$2:$AM$10,5  ) ))</f>
        <v>.</v>
      </c>
      <c r="O30" s="146"/>
      <c r="P30" s="146" t="str">
        <f>T( IF( Ott2022_RICHIESTE!P27&lt;&gt;"",  IF(   AND(    (IFERROR(SEARCH("Ridotto",Ott2022_RICHIESTE!P27),Ott2022_RICHIESTE!P27))=1,    P$26&lt;&gt;""   ),    _xlfn.CONCAT("Rid: ",HLOOKUP(P$26,Tipologie!$B$2:$AM$10,5)  ),  Ott2022_RICHIESTE!P27),HLOOKUP(P$26,Tipologie!$B$2:$AM$10,5  ) ))</f>
        <v>.</v>
      </c>
      <c r="Q30" s="146"/>
      <c r="R30" s="146" t="str">
        <f>T( IF( Ott2022_RICHIESTE!R27&lt;&gt;"",  IF(   AND(    (IFERROR(SEARCH("Ridotto",Ott2022_RICHIESTE!R27),Ott2022_RICHIESTE!R27))=1,    R$26&lt;&gt;""   ),    _xlfn.CONCAT("Rid: ",HLOOKUP(R$26,Tipologie!$B$2:$AM$10,5)  ),  Ott2022_RICHIESTE!R27),HLOOKUP(R$26,Tipologie!$B$2:$AM$10,5  ) ))</f>
        <v>.</v>
      </c>
      <c r="S30" s="146"/>
      <c r="T30" s="146" t="str">
        <f>T( IF( Ott2022_RICHIESTE!T27&lt;&gt;"",  IF(   AND(    (IFERROR(SEARCH("Ridotto",Ott2022_RICHIESTE!T27),Ott2022_RICHIESTE!T27))=1,    T$26&lt;&gt;""   ),    _xlfn.CONCAT("Rid: ",HLOOKUP(T$26,Tipologie!$B$2:$AM$10,5)  ),  Ott2022_RICHIESTE!T27),HLOOKUP(T$26,Tipologie!$B$2:$AM$10,5  ) ))</f>
        <v>.</v>
      </c>
      <c r="U30" s="146" t="str">
        <f>T( IF( Ott2022_RICHIESTE!U27&lt;&gt;"",  IF(   AND(    (IFERROR(SEARCH("Ridotto",Ott2022_RICHIESTE!U27),Ott2022_RICHIESTE!U27))=1,    U$26&lt;&gt;""   ),    _xlfn.CONCAT("Rid: ",HLOOKUP(U$26,Tipologie!$B$2:$AM$10,5)  ),  Ott2022_RICHIESTE!U27),HLOOKUP(U$26,Tipologie!$B$2:$AM$10,5  ) ))</f>
        <v>.</v>
      </c>
      <c r="V30" s="146" t="str">
        <f>T( IF( Ott2022_RICHIESTE!V27&lt;&gt;"",  IF(   AND(    (IFERROR(SEARCH("Ridotto",Ott2022_RICHIESTE!V27),Ott2022_RICHIESTE!V27))=1,    V$26&lt;&gt;""   ),    _xlfn.CONCAT("Rid: ",HLOOKUP(V$26,Tipologie!$B$2:$AM$10,5)  ),  Ott2022_RICHIESTE!V27),HLOOKUP(V$26,Tipologie!$B$2:$AM$10,5  ) ))</f>
        <v>.</v>
      </c>
      <c r="W30" s="146" t="str">
        <f>T( IF( Ott2022_RICHIESTE!W27&lt;&gt;"",  IF(   AND(    (IFERROR(SEARCH("Ridotto",Ott2022_RICHIESTE!W27),Ott2022_RICHIESTE!W27))=1,    W$26&lt;&gt;""   ),    _xlfn.CONCAT("Rid: ",HLOOKUP(W$26,Tipologie!$B$2:$AM$10,5)  ),  Ott2022_RICHIESTE!W27),HLOOKUP(W$26,Tipologie!$B$2:$AM$10,5  ) ))</f>
        <v>.</v>
      </c>
      <c r="X30" s="146" t="str">
        <f>T( IF( Ott2022_RICHIESTE!X27&lt;&gt;"",  IF(   AND(    (IFERROR(SEARCH("Ridotto",Ott2022_RICHIESTE!X27),Ott2022_RICHIESTE!X27))=1,    X$26&lt;&gt;""   ),    _xlfn.CONCAT("Rid: ",HLOOKUP(X$26,Tipologie!$B$2:$AM$10,5)  ),  Ott2022_RICHIESTE!X27),HLOOKUP(X$26,Tipologie!$B$2:$AM$10,5  ) ))</f>
        <v>.</v>
      </c>
      <c r="Y30" s="146" t="str">
        <f>T( IF( Ott2022_RICHIESTE!Y27&lt;&gt;"",  IF(   AND(    (IFERROR(SEARCH("Ridotto",Ott2022_RICHIESTE!Y27),Ott2022_RICHIESTE!Y27))=1,    Y$26&lt;&gt;""   ),    _xlfn.CONCAT("Rid: ",HLOOKUP(Y$26,Tipologie!$B$2:$AM$10,5)  ),  Ott2022_RICHIESTE!Y27),HLOOKUP(Y$26,Tipologie!$B$2:$AM$10,5  ) ))</f>
        <v>.</v>
      </c>
      <c r="Z30" s="28" t="str">
        <f>T( IF( Ott2022_RICHIESTE!Z27&lt;&gt;"",  IF(   AND(    (IFERROR(SEARCH("Ridotto",Ott2022_RICHIESTE!Z27),Ott2022_RICHIESTE!Z27))=1,    Z$26&lt;&gt;""   ),    _xlfn.CONCAT("Rid: ",HLOOKUP(Z$26,Tipologie!$B$2:$AM$10,5)  ),  Ott2022_RICHIESTE!Z27),HLOOKUP(Z$26,Tipologie!$B$2:$AM$10,5  ) ))</f>
        <v>.</v>
      </c>
      <c r="AA30" s="28" t="str">
        <f>T( IF( Ott2022_RICHIESTE!AA27&lt;&gt;"",  IF(   AND(    (IFERROR(SEARCH("Ridotto",Ott2022_RICHIESTE!AA27),Ott2022_RICHIESTE!AA27))=1,    AA$26&lt;&gt;""   ),    _xlfn.CONCAT("Rid: ",HLOOKUP(AA$26,Tipologie!$B$2:$AM$10,5)  ),  Ott2022_RICHIESTE!AA27),HLOOKUP(AA$26,Tipologie!$B$2:$AM$10,5  ) ))</f>
        <v>.</v>
      </c>
      <c r="AB30" s="28" t="str">
        <f>T( IF( Ott2022_RICHIESTE!AB27&lt;&gt;"",  IF(   AND(    (IFERROR(SEARCH("Ridotto",Ott2022_RICHIESTE!AB27),Ott2022_RICHIESTE!AB27))=1,    AB$26&lt;&gt;""   ),    _xlfn.CONCAT("Rid: ",HLOOKUP(AB$26,Tipologie!$B$2:$AM$10,5)  ),  Ott2022_RICHIESTE!AB27),HLOOKUP(AB$26,Tipologie!$B$2:$AM$10,5  ) ))</f>
        <v>.</v>
      </c>
      <c r="AC30" s="151"/>
      <c r="AD30" s="45" t="str">
        <f t="shared" si="7"/>
        <v>mer</v>
      </c>
      <c r="AE30" s="46">
        <f t="shared" si="8"/>
        <v>44853</v>
      </c>
      <c r="AF30" s="232"/>
      <c r="AG30" s="146" t="str">
        <f>T( IF( Ott2022_RICHIESTE!AG27&lt;&gt;"",  IF(   AND(    (IFERROR(SEARCH("Ridotto",Ott2022_RICHIESTE!AG27),Ott2022_RICHIESTE!AG27))=1,    AG$26&lt;&gt;""   ),    _xlfn.CONCAT("Rid: ",HLOOKUP(AG$26,Tipologie!$B$2:$AM$10,5)  ),  Ott2022_RICHIESTE!AG27),HLOOKUP(AG$26,Tipologie!$B$2:$AM$10,5  ) ))</f>
        <v>.</v>
      </c>
      <c r="AH30" s="146"/>
      <c r="AI30" s="146" t="str">
        <f>T( IF( Ott2022_RICHIESTE!AI27&lt;&gt;"",  IF(   AND(    (IFERROR(SEARCH("Ridotto",Ott2022_RICHIESTE!AI27),Ott2022_RICHIESTE!AI27))=1,    AI$26&lt;&gt;""   ),    _xlfn.CONCAT("Rid: ",HLOOKUP(AI$26,Tipologie!$B$2:$AM$10,5)  ),  Ott2022_RICHIESTE!AI27),HLOOKUP(AI$26,Tipologie!$B$2:$AM$10,5  ) ))</f>
        <v>.</v>
      </c>
      <c r="AJ30" s="146"/>
      <c r="AK30" s="146" t="str">
        <f>T( IF( Ott2022_RICHIESTE!AK27&lt;&gt;"",  IF(   AND(    (IFERROR(SEARCH("Ridotto",Ott2022_RICHIESTE!AK27),Ott2022_RICHIESTE!AK27))=1,    AK$26&lt;&gt;""   ),    _xlfn.CONCAT("Rid: ",HLOOKUP(AK$26,Tipologie!$B$2:$AM$10,5)  ),  Ott2022_RICHIESTE!AK27),HLOOKUP(AK$26,Tipologie!$B$2:$AM$10,5  ) ))</f>
        <v>.</v>
      </c>
      <c r="AL30" s="146"/>
      <c r="AM30" s="146" t="str">
        <f>T( IF( Ott2022_RICHIESTE!AM27&lt;&gt;"",  IF(   AND(    (IFERROR(SEARCH("Ridotto",Ott2022_RICHIESTE!AM27),Ott2022_RICHIESTE!AM27))=1,    AM$26&lt;&gt;""   ),    _xlfn.CONCAT("Rid: ",HLOOKUP(AM$26,Tipologie!$B$2:$AM$10,5)  ),  Ott2022_RICHIESTE!AM27),HLOOKUP(AM$26,Tipologie!$B$2:$AM$10,5  ) ))</f>
        <v>.</v>
      </c>
      <c r="AN30" s="146"/>
      <c r="AO30" s="146" t="str">
        <f>T( IF( Ott2022_RICHIESTE!AO27&lt;&gt;"",  IF(   AND(    (IFERROR(SEARCH("Ridotto",Ott2022_RICHIESTE!AO27),Ott2022_RICHIESTE!AO27))=1,    AO$26&lt;&gt;""   ),    _xlfn.CONCAT("Rid: ",HLOOKUP(AO$26,Tipologie!$B$2:$AM$10,5)  ),  Ott2022_RICHIESTE!AO27),HLOOKUP(AO$26,Tipologie!$B$2:$AM$10,5  ) ))</f>
        <v>.</v>
      </c>
      <c r="AP30" s="146"/>
      <c r="AQ30" s="146" t="str">
        <f>T( IF( Ott2022_RICHIESTE!AQ27&lt;&gt;"",  IF(   AND(    (IFERROR(SEARCH("Ridotto",Ott2022_RICHIESTE!AQ27),Ott2022_RICHIESTE!AQ27))=1,    AQ$26&lt;&gt;""   ),    _xlfn.CONCAT("Rid: ",HLOOKUP(AQ$26,Tipologie!$B$2:$AM$10,5)  ),  Ott2022_RICHIESTE!AQ27),HLOOKUP(AQ$26,Tipologie!$B$2:$AM$10,5  ) ))</f>
        <v>.</v>
      </c>
      <c r="AR30" s="146"/>
      <c r="AS30" s="146" t="str">
        <f>T( IF( Ott2022_RICHIESTE!AS27&lt;&gt;"",  IF(   AND(    (IFERROR(SEARCH("Ridotto",Ott2022_RICHIESTE!AS27),Ott2022_RICHIESTE!AS27))=1,    AS$26&lt;&gt;""   ),    _xlfn.CONCAT("Rid: ",HLOOKUP(AS$26,Tipologie!$B$2:$AM$10,5)  ),  Ott2022_RICHIESTE!AS27),HLOOKUP(AS$26,Tipologie!$B$2:$AM$10,5  ) ))</f>
        <v>.</v>
      </c>
      <c r="AT30" s="146"/>
      <c r="AU30" s="146" t="str">
        <f>T( IF( Ott2022_RICHIESTE!AU27&lt;&gt;"",  IF(   AND(    (IFERROR(SEARCH("Ridotto",Ott2022_RICHIESTE!AU27),Ott2022_RICHIESTE!AU27))=1,    AU$26&lt;&gt;""   ),    _xlfn.CONCAT("Rid: ",HLOOKUP(AU$26,Tipologie!$B$2:$AM$10,5)  ),  Ott2022_RICHIESTE!AU27),HLOOKUP(AU$26,Tipologie!$B$2:$AM$10,5  ) ))</f>
        <v>.</v>
      </c>
      <c r="AV30" s="146"/>
      <c r="AW30" s="146" t="str">
        <f>T( IF( Ott2022_RICHIESTE!AW27&lt;&gt;"",  IF(   AND(    (IFERROR(SEARCH("Ridotto",Ott2022_RICHIESTE!AW27),Ott2022_RICHIESTE!AW27))=1,    AW$26&lt;&gt;""   ),    _xlfn.CONCAT("Rid: ",HLOOKUP(AW$26,Tipologie!$B$2:$AM$10,5)  ),  Ott2022_RICHIESTE!AW27),HLOOKUP(AW$26,Tipologie!$B$2:$AM$10,5  ) ))</f>
        <v>.</v>
      </c>
      <c r="AX30" s="146"/>
      <c r="AY30" s="146" t="str">
        <f>T( IF( Ott2022_RICHIESTE!AY27&lt;&gt;"",  IF(   AND(    (IFERROR(SEARCH("Ridotto",Ott2022_RICHIESTE!AY27),Ott2022_RICHIESTE!AY27))=1,    AY$26&lt;&gt;""   ),    _xlfn.CONCAT("Rid: ",HLOOKUP(AY$26,Tipologie!$B$2:$AM$10,5)  ),  Ott2022_RICHIESTE!AY27),HLOOKUP(AY$26,Tipologie!$B$2:$AM$10,5  ) ))</f>
        <v>.</v>
      </c>
      <c r="AZ30" s="146"/>
      <c r="BA30" s="146" t="str">
        <f>T( IF( Ott2022_RICHIESTE!BA27&lt;&gt;"",  IF(   AND(    (IFERROR(SEARCH("Ridotto",Ott2022_RICHIESTE!BA27),Ott2022_RICHIESTE!BA27))=1,    BA$26&lt;&gt;""   ),    _xlfn.CONCAT("Rid: ",HLOOKUP(BA$26,Tipologie!$B$2:$AM$10,5)  ),  Ott2022_RICHIESTE!BA27),HLOOKUP(BA$26,Tipologie!$B$2:$AM$10,5  ) ))</f>
        <v>.</v>
      </c>
      <c r="BB30" s="146" t="str">
        <f>T( IF( Ott2022_RICHIESTE!BB27&lt;&gt;"",  IF(   AND(    (IFERROR(SEARCH("Ridotto",Ott2022_RICHIESTE!BB27),Ott2022_RICHIESTE!BB27))=1,    BB$26&lt;&gt;""   ),    _xlfn.CONCAT("Rid: ",HLOOKUP(BB$26,Tipologie!$B$2:$AM$10,5)  ),  Ott2022_RICHIESTE!BB27),HLOOKUP(BB$26,Tipologie!$B$2:$AM$10,5  ) ))</f>
        <v>.</v>
      </c>
      <c r="BC30" s="146" t="str">
        <f>T( IF( Ott2022_RICHIESTE!BC27&lt;&gt;"",  IF(   AND(    (IFERROR(SEARCH("Ridotto",Ott2022_RICHIESTE!BC27),Ott2022_RICHIESTE!BC27))=1,    BC$26&lt;&gt;""   ),    _xlfn.CONCAT("Rid: ",HLOOKUP(BC$26,Tipologie!$B$2:$AM$10,5)  ),  Ott2022_RICHIESTE!BC27),HLOOKUP(BC$26,Tipologie!$B$2:$AM$10,5  ) ))</f>
        <v>.</v>
      </c>
      <c r="BD30" s="146"/>
      <c r="BE30" s="146" t="str">
        <f>T( IF( Ott2022_RICHIESTE!BE27&lt;&gt;"",  IF(   AND(    (IFERROR(SEARCH("Ridotto",Ott2022_RICHIESTE!BE27),Ott2022_RICHIESTE!BE27))=1,    BE$26&lt;&gt;""   ),    _xlfn.CONCAT("Rid: ",HLOOKUP(BE$26,Tipologie!$B$2:$AM$10,5)  ),  Ott2022_RICHIESTE!BE27),HLOOKUP(BE$26,Tipologie!$B$2:$AM$10,5  ) ))</f>
        <v>.</v>
      </c>
      <c r="BF30" s="146"/>
      <c r="BG30" s="146" t="str">
        <f>T( IF( Ott2022_RICHIESTE!BG27&lt;&gt;"",  IF(   AND(    (IFERROR(SEARCH("Ridotto",Ott2022_RICHIESTE!BG27),Ott2022_RICHIESTE!BG27))=1,    BG$26&lt;&gt;""   ),    _xlfn.CONCAT("Rid: ",HLOOKUP(BG$26,Tipologie!$B$2:$AM$10,5)  ),  Ott2022_RICHIESTE!BG27),HLOOKUP(BG$26,Tipologie!$B$2:$AM$10,5  ) ))</f>
        <v>.</v>
      </c>
      <c r="BH30" s="146"/>
      <c r="BI30" s="146" t="str">
        <f>T( IF( Ott2022_RICHIESTE!BI27&lt;&gt;"",  IF(   AND(    (IFERROR(SEARCH("Ridotto",Ott2022_RICHIESTE!BI27),Ott2022_RICHIESTE!BI27))=1,    BI$26&lt;&gt;""   ),    _xlfn.CONCAT("Rid: ",HLOOKUP(BI$26,Tipologie!$B$2:$AM$10,5)  ),  Ott2022_RICHIESTE!BI27),HLOOKUP(BI$26,Tipologie!$B$2:$AM$10,5  ) ))</f>
        <v>.</v>
      </c>
      <c r="BJ30" s="146"/>
      <c r="BK30" s="146" t="str">
        <f>T( IF( Ott2022_RICHIESTE!BK27&lt;&gt;"",  IF(   AND(    (IFERROR(SEARCH("Ridotto",Ott2022_RICHIESTE!BK27),Ott2022_RICHIESTE!BK27))=1,    BK$26&lt;&gt;""   ),    _xlfn.CONCAT("Rid: ",HLOOKUP(BK$26,Tipologie!$B$2:$AM$10,5)  ),  Ott2022_RICHIESTE!BK27),HLOOKUP(BK$26,Tipologie!$B$2:$AM$10,5  ) ))</f>
        <v>.</v>
      </c>
      <c r="BL30" s="146"/>
      <c r="BM30" s="146" t="str">
        <f>T( IF( Ott2022_RICHIESTE!BM27&lt;&gt;"",  IF(   AND(    (IFERROR(SEARCH("Ridotto",Ott2022_RICHIESTE!BM27),Ott2022_RICHIESTE!BM27))=1,    BM$26&lt;&gt;""   ),    _xlfn.CONCAT("Rid: ",HLOOKUP(BM$26,Tipologie!$B$2:$AM$10,5)  ),  Ott2022_RICHIESTE!BM27),HLOOKUP(BM$26,Tipologie!$B$2:$AM$10,5  ) ))</f>
        <v>.</v>
      </c>
      <c r="BN30" s="146"/>
      <c r="BO30" s="146" t="str">
        <f>T( IF( Ott2022_RICHIESTE!BO27&lt;&gt;"",  IF(   AND(    (IFERROR(SEARCH("Ridotto",Ott2022_RICHIESTE!BO27),Ott2022_RICHIESTE!BO27))=1,    BO$26&lt;&gt;""   ),    _xlfn.CONCAT("Rid: ",HLOOKUP(BO$26,Tipologie!$B$2:$AM$10,5)  ),  Ott2022_RICHIESTE!BO27),HLOOKUP(BO$26,Tipologie!$B$2:$AM$10,5  ) ))</f>
        <v>.</v>
      </c>
      <c r="BP30" s="146"/>
      <c r="BQ30" s="146" t="str">
        <f>T( IF( Ott2022_RICHIESTE!BQ27&lt;&gt;"",  IF(   AND(    (IFERROR(SEARCH("Ridotto",Ott2022_RICHIESTE!BQ27),Ott2022_RICHIESTE!BQ27))=1,    BQ$26&lt;&gt;""   ),    _xlfn.CONCAT("Rid: ",HLOOKUP(BQ$26,Tipologie!$B$2:$AM$10,5)  ),  Ott2022_RICHIESTE!BQ27),HLOOKUP(BQ$26,Tipologie!$B$2:$AM$10,5  ) ))</f>
        <v>.</v>
      </c>
      <c r="BR30" s="146"/>
      <c r="BS30" s="146" t="str">
        <f>T( IF( Ott2022_RICHIESTE!BS27&lt;&gt;"",  IF(   AND(    (IFERROR(SEARCH("Ridotto",Ott2022_RICHIESTE!BS27),Ott2022_RICHIESTE!BS27))=1,    BS$26&lt;&gt;""   ),    _xlfn.CONCAT("Rid: ",HLOOKUP(BS$26,Tipologie!$B$2:$AM$10,5)  ),  Ott2022_RICHIESTE!BS27),HLOOKUP(BS$26,Tipologie!$B$2:$AM$10,5  ) ))</f>
        <v>.</v>
      </c>
      <c r="BT30" s="146"/>
      <c r="BU30" s="146" t="str">
        <f>T( IF( Ott2022_RICHIESTE!BU27&lt;&gt;"",  IF(   AND(    (IFERROR(SEARCH("Ridotto",Ott2022_RICHIESTE!BU27),Ott2022_RICHIESTE!BU27))=1,    BU$26&lt;&gt;""   ),    _xlfn.CONCAT("Rid: ",HLOOKUP(BU$26,Tipologie!$B$2:$AM$10,5)  ),  Ott2022_RICHIESTE!BU27),HLOOKUP(BU$26,Tipologie!$B$2:$AM$10,5  ) ))</f>
        <v>.</v>
      </c>
      <c r="BV30" s="146"/>
      <c r="BW30" s="146" t="str">
        <f>T( IF( Ott2022_RICHIESTE!BW27&lt;&gt;"",  IF(   AND(    (IFERROR(SEARCH("Ridotto",Ott2022_RICHIESTE!BW27),Ott2022_RICHIESTE!BW27))=1,    BW$26&lt;&gt;""   ),    _xlfn.CONCAT("Rid: ",HLOOKUP(BW$26,Tipologie!$B$2:$AM$10,5)  ),  Ott2022_RICHIESTE!BW27),HLOOKUP(BW$26,Tipologie!$B$2:$AM$10,5  ) ))</f>
        <v>.</v>
      </c>
      <c r="BX30" s="223"/>
      <c r="CA30" s="158">
        <f>SUM(COUNTIFS(D30:BW30,{"Ex-accordo";"Ferie";"Ridotto Ex-Acc";"Ridotto Ferie";"Ridotto Maternità";"Malattia";"Esame";"Altro"}))</f>
        <v>0</v>
      </c>
      <c r="CB30" s="158">
        <f t="shared" si="13"/>
        <v>30</v>
      </c>
      <c r="CC30" s="91"/>
      <c r="CF30" s="146" t="str">
        <f>T( IF( Ott2022_RICHIESTE!CQ27&lt;&gt;"",  IF(   AND(    (IFERROR(SEARCH("Ridotto",Ott2022_RICHIESTE!CQ27),Ott2022_RICHIESTE!CQ27))=1,    CF$26&lt;&gt;""   ),    _xlfn.CONCAT("Rid: ",HLOOKUP(CF$26,Tipologie!$B$2:$AM$10,5)  ),  Ott2022_RICHIESTE!CQ27),HLOOKUP(CF$26,Tipologie!$B$2:$AM$10,5  ) ))</f>
        <v>.</v>
      </c>
      <c r="CG30" s="146" t="str">
        <f>T( IF( Ott2022_RICHIESTE!CR27&lt;&gt;"",  IF(   AND(    (IFERROR(SEARCH("Ridotto",Ott2022_RICHIESTE!CR27),Ott2022_RICHIESTE!CR27))=1,    CG$26&lt;&gt;""   ),    _xlfn.CONCAT("Rid: ",HLOOKUP(CG$26,Tipologie!$B$2:$AM$10,5)  ),  Ott2022_RICHIESTE!CR27),HLOOKUP(CG$26,Tipologie!$B$2:$AM$10,5  ) ))</f>
        <v>.</v>
      </c>
      <c r="CH30" s="146" t="str">
        <f>T( IF( Ott2022_RICHIESTE!CS27&lt;&gt;"",  IF(   AND(    (IFERROR(SEARCH("Ridotto",Ott2022_RICHIESTE!CS27),Ott2022_RICHIESTE!CS27))=1,    CH$26&lt;&gt;""   ),    _xlfn.CONCAT("Rid: ",HLOOKUP(CH$26,Tipologie!$B$2:$AM$10,5)  ),  Ott2022_RICHIESTE!CS27),HLOOKUP(CH$26,Tipologie!$B$2:$AM$10,5  ) ))</f>
        <v>.</v>
      </c>
      <c r="CI30" s="146" t="str">
        <f>T( IF( Ott2022_RICHIESTE!CT27&lt;&gt;"",  IF(   AND(    (IFERROR(SEARCH("Ridotto",Ott2022_RICHIESTE!CT27),Ott2022_RICHIESTE!CT27))=1,    CI$26&lt;&gt;""   ),    _xlfn.CONCAT("Rid: ",HLOOKUP(CI$26,Tipologie!$B$2:$AM$10,5)  ),  Ott2022_RICHIESTE!CT27),HLOOKUP(CI$26,Tipologie!$B$2:$AM$10,5  ) ))</f>
        <v>.</v>
      </c>
      <c r="CJ30" s="146" t="str">
        <f>T( IF( Ott2022_RICHIESTE!CU27&lt;&gt;"",  IF(   AND(    (IFERROR(SEARCH("Ridotto",Ott2022_RICHIESTE!CU27),Ott2022_RICHIESTE!CU27))=1,    CJ$26&lt;&gt;""   ),    _xlfn.CONCAT("Rid: ",HLOOKUP(CJ$26,Tipologie!$B$2:$AM$10,5)  ),  Ott2022_RICHIESTE!CU27),HLOOKUP(CJ$26,Tipologie!$B$2:$AM$10,5  ) ))</f>
        <v>.</v>
      </c>
      <c r="CK30" s="146" t="str">
        <f>T( IF( Ott2022_RICHIESTE!CV27&lt;&gt;"",  IF(   AND(    (IFERROR(SEARCH("Ridotto",Ott2022_RICHIESTE!CV27),Ott2022_RICHIESTE!CV27))=1,    CK$26&lt;&gt;""   ),    _xlfn.CONCAT("Rid: ",HLOOKUP(CK$26,Tipologie!$B$2:$AM$10,5)  ),  Ott2022_RICHIESTE!CV27),HLOOKUP(CK$26,Tipologie!$B$2:$AM$10,5  ) ))</f>
        <v>.</v>
      </c>
      <c r="CL30" s="146" t="str">
        <f>T( IF( Ott2022_RICHIESTE!CW27&lt;&gt;"",  IF(   AND(    (IFERROR(SEARCH("Ridotto",Ott2022_RICHIESTE!CW27),Ott2022_RICHIESTE!CW27))=1,    CL$26&lt;&gt;""   ),    _xlfn.CONCAT("Rid: ",HLOOKUP(CL$26,Tipologie!$B$2:$AM$10,5)  ),  Ott2022_RICHIESTE!CW27),HLOOKUP(CL$26,Tipologie!$B$2:$AM$10,5  ) ))</f>
        <v>.</v>
      </c>
      <c r="CM30" s="146" t="str">
        <f>T( IF( Ott2022_RICHIESTE!CX27&lt;&gt;"",  IF(   AND(    (IFERROR(SEARCH("Ridotto",Ott2022_RICHIESTE!CX27),Ott2022_RICHIESTE!CX27))=1,    CM$26&lt;&gt;""   ),    _xlfn.CONCAT("Rid: ",HLOOKUP(CM$26,Tipologie!$B$2:$AM$10,5)  ),  Ott2022_RICHIESTE!CX27),HLOOKUP(CM$26,Tipologie!$B$2:$AM$10,5  ) ))</f>
        <v>.</v>
      </c>
      <c r="CO30" s="45" t="str">
        <f t="shared" si="9"/>
        <v>mer</v>
      </c>
      <c r="CP30" s="45">
        <f t="shared" si="12"/>
        <v>44853</v>
      </c>
      <c r="CQ30" s="229"/>
      <c r="CR30" s="146" t="str">
        <f>T(IF(  Ott2022_RICHIESTE!DC27&lt;&gt;"",  Ott2022_RICHIESTE!DC27,  HLOOKUP(CR$26,Tipologie!$B$2:$AM$10,5) ))</f>
        <v>.</v>
      </c>
      <c r="CS30" s="146"/>
      <c r="CT30" s="146" t="str">
        <f>T(IF(  Ott2022_RICHIESTE!DE27&lt;&gt;"",  Ott2022_RICHIESTE!DE27,  HLOOKUP(CT$26,Tipologie!$B$2:$AM$10,5) ))</f>
        <v>.</v>
      </c>
      <c r="CU30" s="146"/>
      <c r="CV30" s="146" t="str">
        <f>T(IF(  Ott2022_RICHIESTE!DG27&lt;&gt;"",  Ott2022_RICHIESTE!DG27,  HLOOKUP(CV$26,Tipologie!$B$2:$AM$10,5) ))</f>
        <v>.</v>
      </c>
      <c r="CW30" s="146"/>
      <c r="CX30" s="146" t="str">
        <f>T(IF(  Ott2022_RICHIESTE!DI27&lt;&gt;"",  Ott2022_RICHIESTE!DI27,  HLOOKUP(CX$26,Tipologie!$B$2:$AM$10,5) ))</f>
        <v>.</v>
      </c>
      <c r="CY30" s="146"/>
      <c r="CZ30" s="146" t="str">
        <f>T(IF(  Ott2022_RICHIESTE!DK27&lt;&gt;"",  Ott2022_RICHIESTE!DK27,  HLOOKUP(CZ$26,Tipologie!$B$2:$AM$10,5) ))</f>
        <v>.</v>
      </c>
      <c r="DA30" s="146"/>
      <c r="DB30" s="146" t="str">
        <f>T(IF(  Ott2022_RICHIESTE!DM27&lt;&gt;"",  Ott2022_RICHIESTE!DM27,  HLOOKUP(DB$26,Tipologie!$B$2:$AM$10,5) ))</f>
        <v>.</v>
      </c>
      <c r="DC30" s="146"/>
      <c r="DD30" s="146" t="str">
        <f>T(IF(  Ott2022_RICHIESTE!DO27&lt;&gt;"",  Ott2022_RICHIESTE!DO27,  HLOOKUP(DD$26,Tipologie!$B$2:$AM$10,5) ))</f>
        <v>.</v>
      </c>
      <c r="DE30" s="146" t="str">
        <f>T(IF(  Ott2022_RICHIESTE!DE27&lt;&gt;"",  Ott2022_RICHIESTE!DE27,  HLOOKUP(DE$26,Tipologie!$B$2:$AM$10,5) ))</f>
        <v>.</v>
      </c>
      <c r="DF30" s="146" t="str">
        <f>T(IF(  Ott2022_RICHIESTE!DG27&lt;&gt;"",  Ott2022_RICHIESTE!DG27,  HLOOKUP(DF$26,Tipologie!$B$2:$AM$10,5) ))</f>
        <v>.</v>
      </c>
      <c r="DG30" s="146" t="str">
        <f>T(IF(  Ott2022_RICHIESTE!DI27&lt;&gt;"",  Ott2022_RICHIESTE!DI27,  HLOOKUP(DG$26,Tipologie!$B$2:$AM$10,5) ))</f>
        <v>.</v>
      </c>
      <c r="DH30" s="20"/>
    </row>
    <row r="31" spans="1:112" ht="11.25" customHeight="1" x14ac:dyDescent="0.25">
      <c r="A31" s="45" t="str">
        <f>IF(Ott2022_RICHIESTE!A28&lt;&gt;"",Ott2022_RICHIESTE!A28,"")</f>
        <v>gio</v>
      </c>
      <c r="B31" s="46">
        <f>IF(Ott2022_RICHIESTE!B28&lt;&gt;"",Ott2022_RICHIESTE!B28,"")</f>
        <v>44854</v>
      </c>
      <c r="C31" s="146" t="str">
        <f>T( IF( Ott2022_RICHIESTE!C28&lt;&gt;"",  IF(   AND(    (IFERROR(SEARCH("Ridotto",Ott2022_RICHIESTE!C28),Ott2022_RICHIESTE!C28))=1,    C$26&lt;&gt;""   ),    _xlfn.CONCAT("Rid: ",HLOOKUP(C$26,Tipologie!$B$2:$AM$10,6)  ),  Ott2022_RICHIESTE!C28),HLOOKUP(C$26,Tipologie!$B$2:$AM$10,6  ) ))</f>
        <v>.</v>
      </c>
      <c r="D31" s="146" t="str">
        <f>T( IF( Ott2022_RICHIESTE!D28&lt;&gt;"",  IF(   AND(    (IFERROR(SEARCH("Ridotto",Ott2022_RICHIESTE!D28),Ott2022_RICHIESTE!D28))=1,    D$26&lt;&gt;""   ),    _xlfn.CONCAT("Rid: ",HLOOKUP(D$26,Tipologie!$B$2:$AM$10,6)  ),  Ott2022_RICHIESTE!D28),HLOOKUP(D$26,Tipologie!$B$2:$AM$10,6  ) ))</f>
        <v>.</v>
      </c>
      <c r="E31" s="146"/>
      <c r="F31" s="146" t="str">
        <f>T( IF( Ott2022_RICHIESTE!F28&lt;&gt;"",  IF(   AND(    (IFERROR(SEARCH("Ridotto",Ott2022_RICHIESTE!F28),Ott2022_RICHIESTE!F28))=1,    F$26&lt;&gt;""   ),    _xlfn.CONCAT("Rid: ",HLOOKUP(F$26,Tipologie!$B$2:$AM$10,6)  ),  Ott2022_RICHIESTE!F28),HLOOKUP(F$26,Tipologie!$B$2:$AM$10,6  ) ))</f>
        <v>.</v>
      </c>
      <c r="G31" s="146"/>
      <c r="H31" s="146" t="str">
        <f>T( IF( Ott2022_RICHIESTE!H28&lt;&gt;"",  IF(   AND(    (IFERROR(SEARCH("Ridotto",Ott2022_RICHIESTE!H28),Ott2022_RICHIESTE!H28))=1,    H$26&lt;&gt;""   ),    _xlfn.CONCAT("Rid: ",HLOOKUP(H$26,Tipologie!$B$2:$AM$10,6)  ),  Ott2022_RICHIESTE!H28),HLOOKUP(H$26,Tipologie!$B$2:$AM$10,6  ) ))</f>
        <v>.</v>
      </c>
      <c r="I31" s="146"/>
      <c r="J31" s="146" t="str">
        <f>T( IF( Ott2022_RICHIESTE!J28&lt;&gt;"",  IF(   AND(    (IFERROR(SEARCH("Ridotto",Ott2022_RICHIESTE!J28),Ott2022_RICHIESTE!J28))=1,    J$26&lt;&gt;""   ),    _xlfn.CONCAT("Rid: ",HLOOKUP(J$26,Tipologie!$B$2:$AM$10,6)  ),  Ott2022_RICHIESTE!J28),HLOOKUP(J$26,Tipologie!$B$2:$AM$10,6  ) ))</f>
        <v>.</v>
      </c>
      <c r="K31" s="146"/>
      <c r="L31" s="146" t="str">
        <f>T( IF( Ott2022_RICHIESTE!L28&lt;&gt;"",  IF(   AND(    (IFERROR(SEARCH("Ridotto",Ott2022_RICHIESTE!L28),Ott2022_RICHIESTE!L28))=1,    L$26&lt;&gt;""   ),    _xlfn.CONCAT("Rid: ",HLOOKUP(L$26,Tipologie!$B$2:$AM$10,6)  ),  Ott2022_RICHIESTE!L28),HLOOKUP(L$26,Tipologie!$B$2:$AM$10,6  ) ))</f>
        <v>.</v>
      </c>
      <c r="M31" s="146"/>
      <c r="N31" s="146" t="str">
        <f>T( IF( Ott2022_RICHIESTE!N28&lt;&gt;"",  IF(   AND(    (IFERROR(SEARCH("Ridotto",Ott2022_RICHIESTE!N28),Ott2022_RICHIESTE!N28))=1,    N$26&lt;&gt;""   ),    _xlfn.CONCAT("Rid: ",HLOOKUP(N$26,Tipologie!$B$2:$AM$10,6)  ),  Ott2022_RICHIESTE!N28),HLOOKUP(N$26,Tipologie!$B$2:$AM$10,6  ) ))</f>
        <v>.</v>
      </c>
      <c r="O31" s="146"/>
      <c r="P31" s="146" t="str">
        <f>T( IF( Ott2022_RICHIESTE!P28&lt;&gt;"",  IF(   AND(    (IFERROR(SEARCH("Ridotto",Ott2022_RICHIESTE!P28),Ott2022_RICHIESTE!P28))=1,    P$26&lt;&gt;""   ),    _xlfn.CONCAT("Rid: ",HLOOKUP(P$26,Tipologie!$B$2:$AM$10,6)  ),  Ott2022_RICHIESTE!P28),HLOOKUP(P$26,Tipologie!$B$2:$AM$10,6  ) ))</f>
        <v>.</v>
      </c>
      <c r="Q31" s="146"/>
      <c r="R31" s="146" t="str">
        <f>T( IF( Ott2022_RICHIESTE!R28&lt;&gt;"",  IF(   AND(    (IFERROR(SEARCH("Ridotto",Ott2022_RICHIESTE!R28),Ott2022_RICHIESTE!R28))=1,    R$26&lt;&gt;""   ),    _xlfn.CONCAT("Rid: ",HLOOKUP(R$26,Tipologie!$B$2:$AM$10,6)  ),  Ott2022_RICHIESTE!R28),HLOOKUP(R$26,Tipologie!$B$2:$AM$10,6  ) ))</f>
        <v>.</v>
      </c>
      <c r="S31" s="146"/>
      <c r="T31" s="146" t="str">
        <f>T( IF( Ott2022_RICHIESTE!T28&lt;&gt;"",  IF(   AND(    (IFERROR(SEARCH("Ridotto",Ott2022_RICHIESTE!T28),Ott2022_RICHIESTE!T28))=1,    T$26&lt;&gt;""   ),    _xlfn.CONCAT("Rid: ",HLOOKUP(T$26,Tipologie!$B$2:$AM$10,6)  ),  Ott2022_RICHIESTE!T28),HLOOKUP(T$26,Tipologie!$B$2:$AM$10,6  ) ))</f>
        <v>.</v>
      </c>
      <c r="U31" s="146" t="str">
        <f>T( IF( Ott2022_RICHIESTE!U28&lt;&gt;"",  IF(   AND(    (IFERROR(SEARCH("Ridotto",Ott2022_RICHIESTE!U28),Ott2022_RICHIESTE!U28))=1,    U$26&lt;&gt;""   ),    _xlfn.CONCAT("Rid: ",HLOOKUP(U$26,Tipologie!$B$2:$AM$10,6)  ),  Ott2022_RICHIESTE!U28),HLOOKUP(U$26,Tipologie!$B$2:$AM$10,6  ) ))</f>
        <v>.</v>
      </c>
      <c r="V31" s="146" t="str">
        <f>T( IF( Ott2022_RICHIESTE!V28&lt;&gt;"",  IF(   AND(    (IFERROR(SEARCH("Ridotto",Ott2022_RICHIESTE!V28),Ott2022_RICHIESTE!V28))=1,    V$26&lt;&gt;""   ),    _xlfn.CONCAT("Rid: ",HLOOKUP(V$26,Tipologie!$B$2:$AM$10,6)  ),  Ott2022_RICHIESTE!V28),HLOOKUP(V$26,Tipologie!$B$2:$AM$10,6  ) ))</f>
        <v>.</v>
      </c>
      <c r="W31" s="146" t="str">
        <f>T( IF( Ott2022_RICHIESTE!W28&lt;&gt;"",  IF(   AND(    (IFERROR(SEARCH("Ridotto",Ott2022_RICHIESTE!W28),Ott2022_RICHIESTE!W28))=1,    W$26&lt;&gt;""   ),    _xlfn.CONCAT("Rid: ",HLOOKUP(W$26,Tipologie!$B$2:$AM$10,6)  ),  Ott2022_RICHIESTE!W28),HLOOKUP(W$26,Tipologie!$B$2:$AM$10,6  ) ))</f>
        <v>.</v>
      </c>
      <c r="X31" s="146" t="str">
        <f>T( IF( Ott2022_RICHIESTE!X28&lt;&gt;"",  IF(   AND(    (IFERROR(SEARCH("Ridotto",Ott2022_RICHIESTE!X28),Ott2022_RICHIESTE!X28))=1,    X$26&lt;&gt;""   ),    _xlfn.CONCAT("Rid: ",HLOOKUP(X$26,Tipologie!$B$2:$AM$10,6)  ),  Ott2022_RICHIESTE!X28),HLOOKUP(X$26,Tipologie!$B$2:$AM$10,6  ) ))</f>
        <v>.</v>
      </c>
      <c r="Y31" s="146" t="str">
        <f>T( IF( Ott2022_RICHIESTE!Y28&lt;&gt;"",  IF(   AND(    (IFERROR(SEARCH("Ridotto",Ott2022_RICHIESTE!Y28),Ott2022_RICHIESTE!Y28))=1,    Y$26&lt;&gt;""   ),    _xlfn.CONCAT("Rid: ",HLOOKUP(Y$26,Tipologie!$B$2:$AM$10,6)  ),  Ott2022_RICHIESTE!Y28),HLOOKUP(Y$26,Tipologie!$B$2:$AM$10,6  ) ))</f>
        <v>.</v>
      </c>
      <c r="Z31" s="28" t="str">
        <f>T( IF( Ott2022_RICHIESTE!Z28&lt;&gt;"",  IF(   AND(    (IFERROR(SEARCH("Ridotto",Ott2022_RICHIESTE!Z28),Ott2022_RICHIESTE!Z28))=1,    Z$26&lt;&gt;""   ),    _xlfn.CONCAT("Rid: ",HLOOKUP(Z$26,Tipologie!$B$2:$AM$10,6)  ),  Ott2022_RICHIESTE!Z28),HLOOKUP(Z$26,Tipologie!$B$2:$AM$10,6  ) ))</f>
        <v>.</v>
      </c>
      <c r="AA31" s="28" t="str">
        <f>T( IF( Ott2022_RICHIESTE!AA28&lt;&gt;"",  IF(   AND(    (IFERROR(SEARCH("Ridotto",Ott2022_RICHIESTE!AA28),Ott2022_RICHIESTE!AA28))=1,    AA$26&lt;&gt;""   ),    _xlfn.CONCAT("Rid: ",HLOOKUP(AA$26,Tipologie!$B$2:$AM$10,6)  ),  Ott2022_RICHIESTE!AA28),HLOOKUP(AA$26,Tipologie!$B$2:$AM$10,6  ) ))</f>
        <v>.</v>
      </c>
      <c r="AB31" s="28" t="str">
        <f>T( IF( Ott2022_RICHIESTE!AB28&lt;&gt;"",  IF(   AND(    (IFERROR(SEARCH("Ridotto",Ott2022_RICHIESTE!AB28),Ott2022_RICHIESTE!AB28))=1,    AB$26&lt;&gt;""   ),    _xlfn.CONCAT("Rid: ",HLOOKUP(AB$26,Tipologie!$B$2:$AM$10,6)  ),  Ott2022_RICHIESTE!AB28),HLOOKUP(AB$26,Tipologie!$B$2:$AM$10,6  ) ))</f>
        <v>.</v>
      </c>
      <c r="AC31" s="152"/>
      <c r="AD31" s="45" t="str">
        <f t="shared" si="7"/>
        <v>gio</v>
      </c>
      <c r="AE31" s="46">
        <f t="shared" si="8"/>
        <v>44854</v>
      </c>
      <c r="AF31" s="232"/>
      <c r="AG31" s="146" t="str">
        <f>T( IF( Ott2022_RICHIESTE!AG28&lt;&gt;"",  IF(   AND(    (IFERROR(SEARCH("Ridotto",Ott2022_RICHIESTE!AG28),Ott2022_RICHIESTE!AG28))=1,    AG$26&lt;&gt;""   ),    _xlfn.CONCAT("Rid: ",HLOOKUP(AG$26,Tipologie!$B$2:$AM$10,6)  ),  Ott2022_RICHIESTE!AG28),HLOOKUP(AG$26,Tipologie!$B$2:$AM$10,6  ) ))</f>
        <v>.</v>
      </c>
      <c r="AH31" s="146"/>
      <c r="AI31" s="146" t="str">
        <f>T( IF( Ott2022_RICHIESTE!AI28&lt;&gt;"",  IF(   AND(    (IFERROR(SEARCH("Ridotto",Ott2022_RICHIESTE!AI28),Ott2022_RICHIESTE!AI28))=1,    AI$26&lt;&gt;""   ),    _xlfn.CONCAT("Rid: ",HLOOKUP(AI$26,Tipologie!$B$2:$AM$10,6)  ),  Ott2022_RICHIESTE!AI28),HLOOKUP(AI$26,Tipologie!$B$2:$AM$10,6  ) ))</f>
        <v>.</v>
      </c>
      <c r="AJ31" s="146"/>
      <c r="AK31" s="146" t="str">
        <f>T( IF( Ott2022_RICHIESTE!AK28&lt;&gt;"",  IF(   AND(    (IFERROR(SEARCH("Ridotto",Ott2022_RICHIESTE!AK28),Ott2022_RICHIESTE!AK28))=1,    AK$26&lt;&gt;""   ),    _xlfn.CONCAT("Rid: ",HLOOKUP(AK$26,Tipologie!$B$2:$AM$10,6)  ),  Ott2022_RICHIESTE!AK28),HLOOKUP(AK$26,Tipologie!$B$2:$AM$10,6  ) ))</f>
        <v>.</v>
      </c>
      <c r="AL31" s="146"/>
      <c r="AM31" s="146" t="str">
        <f>T( IF( Ott2022_RICHIESTE!AM28&lt;&gt;"",  IF(   AND(    (IFERROR(SEARCH("Ridotto",Ott2022_RICHIESTE!AM28),Ott2022_RICHIESTE!AM28))=1,    AM$26&lt;&gt;""   ),    _xlfn.CONCAT("Rid: ",HLOOKUP(AM$26,Tipologie!$B$2:$AM$10,6)  ),  Ott2022_RICHIESTE!AM28),HLOOKUP(AM$26,Tipologie!$B$2:$AM$10,6  ) ))</f>
        <v>.</v>
      </c>
      <c r="AN31" s="146"/>
      <c r="AO31" s="146" t="str">
        <f>T( IF( Ott2022_RICHIESTE!AO28&lt;&gt;"",  IF(   AND(    (IFERROR(SEARCH("Ridotto",Ott2022_RICHIESTE!AO28),Ott2022_RICHIESTE!AO28))=1,    AO$26&lt;&gt;""   ),    _xlfn.CONCAT("Rid: ",HLOOKUP(AO$26,Tipologie!$B$2:$AM$10,6)  ),  Ott2022_RICHIESTE!AO28),HLOOKUP(AO$26,Tipologie!$B$2:$AM$10,6  ) ))</f>
        <v>.</v>
      </c>
      <c r="AP31" s="146"/>
      <c r="AQ31" s="146" t="str">
        <f>T( IF( Ott2022_RICHIESTE!AQ28&lt;&gt;"",  IF(   AND(    (IFERROR(SEARCH("Ridotto",Ott2022_RICHIESTE!AQ28),Ott2022_RICHIESTE!AQ28))=1,    AQ$26&lt;&gt;""   ),    _xlfn.CONCAT("Rid: ",HLOOKUP(AQ$26,Tipologie!$B$2:$AM$10,6)  ),  Ott2022_RICHIESTE!AQ28),HLOOKUP(AQ$26,Tipologie!$B$2:$AM$10,6  ) ))</f>
        <v>.</v>
      </c>
      <c r="AR31" s="146"/>
      <c r="AS31" s="146" t="str">
        <f>T( IF( Ott2022_RICHIESTE!AS28&lt;&gt;"",  IF(   AND(    (IFERROR(SEARCH("Ridotto",Ott2022_RICHIESTE!AS28),Ott2022_RICHIESTE!AS28))=1,    AS$26&lt;&gt;""   ),    _xlfn.CONCAT("Rid: ",HLOOKUP(AS$26,Tipologie!$B$2:$AM$10,6)  ),  Ott2022_RICHIESTE!AS28),HLOOKUP(AS$26,Tipologie!$B$2:$AM$10,6  ) ))</f>
        <v>.</v>
      </c>
      <c r="AT31" s="146"/>
      <c r="AU31" s="146" t="str">
        <f>T( IF( Ott2022_RICHIESTE!AU28&lt;&gt;"",  IF(   AND(    (IFERROR(SEARCH("Ridotto",Ott2022_RICHIESTE!AU28),Ott2022_RICHIESTE!AU28))=1,    AU$26&lt;&gt;""   ),    _xlfn.CONCAT("Rid: ",HLOOKUP(AU$26,Tipologie!$B$2:$AM$10,6)  ),  Ott2022_RICHIESTE!AU28),HLOOKUP(AU$26,Tipologie!$B$2:$AM$10,6  ) ))</f>
        <v>.</v>
      </c>
      <c r="AV31" s="146"/>
      <c r="AW31" s="146" t="str">
        <f>T( IF( Ott2022_RICHIESTE!AW28&lt;&gt;"",  IF(   AND(    (IFERROR(SEARCH("Ridotto",Ott2022_RICHIESTE!AW28),Ott2022_RICHIESTE!AW28))=1,    AW$26&lt;&gt;""   ),    _xlfn.CONCAT("Rid: ",HLOOKUP(AW$26,Tipologie!$B$2:$AM$10,6)  ),  Ott2022_RICHIESTE!AW28),HLOOKUP(AW$26,Tipologie!$B$2:$AM$10,6  ) ))</f>
        <v>.</v>
      </c>
      <c r="AX31" s="146"/>
      <c r="AY31" s="146" t="str">
        <f>T( IF( Ott2022_RICHIESTE!AY28&lt;&gt;"",  IF(   AND(    (IFERROR(SEARCH("Ridotto",Ott2022_RICHIESTE!AY28),Ott2022_RICHIESTE!AY28))=1,    AY$26&lt;&gt;""   ),    _xlfn.CONCAT("Rid: ",HLOOKUP(AY$26,Tipologie!$B$2:$AM$10,6)  ),  Ott2022_RICHIESTE!AY28),HLOOKUP(AY$26,Tipologie!$B$2:$AM$10,6  ) ))</f>
        <v>.</v>
      </c>
      <c r="AZ31" s="146"/>
      <c r="BA31" s="146" t="str">
        <f>T( IF( Ott2022_RICHIESTE!BA28&lt;&gt;"",  IF(   AND(    (IFERROR(SEARCH("Ridotto",Ott2022_RICHIESTE!BA28),Ott2022_RICHIESTE!BA28))=1,    BA$26&lt;&gt;""   ),    _xlfn.CONCAT("Rid: ",HLOOKUP(BA$26,Tipologie!$B$2:$AM$10,6)  ),  Ott2022_RICHIESTE!BA28),HLOOKUP(BA$26,Tipologie!$B$2:$AM$10,6  ) ))</f>
        <v>.</v>
      </c>
      <c r="BB31" s="146" t="str">
        <f>T( IF( Ott2022_RICHIESTE!BB28&lt;&gt;"",  IF(   AND(    (IFERROR(SEARCH("Ridotto",Ott2022_RICHIESTE!BB28),Ott2022_RICHIESTE!BB28))=1,    BB$26&lt;&gt;""   ),    _xlfn.CONCAT("Rid: ",HLOOKUP(BB$26,Tipologie!$B$2:$AM$10,6)  ),  Ott2022_RICHIESTE!BB28),HLOOKUP(BB$26,Tipologie!$B$2:$AM$10,6  ) ))</f>
        <v>.</v>
      </c>
      <c r="BC31" s="146" t="str">
        <f>T( IF( Ott2022_RICHIESTE!BC28&lt;&gt;"",  IF(   AND(    (IFERROR(SEARCH("Ridotto",Ott2022_RICHIESTE!BC28),Ott2022_RICHIESTE!BC28))=1,    BC$26&lt;&gt;""   ),    _xlfn.CONCAT("Rid: ",HLOOKUP(BC$26,Tipologie!$B$2:$AM$10,6)  ),  Ott2022_RICHIESTE!BC28),HLOOKUP(BC$26,Tipologie!$B$2:$AM$10,6  ) ))</f>
        <v>.</v>
      </c>
      <c r="BD31" s="146"/>
      <c r="BE31" s="146" t="str">
        <f>T( IF( Ott2022_RICHIESTE!BE28&lt;&gt;"",  IF(   AND(    (IFERROR(SEARCH("Ridotto",Ott2022_RICHIESTE!BE28),Ott2022_RICHIESTE!BE28))=1,    BE$26&lt;&gt;""   ),    _xlfn.CONCAT("Rid: ",HLOOKUP(BE$26,Tipologie!$B$2:$AM$10,6)  ),  Ott2022_RICHIESTE!BE28),HLOOKUP(BE$26,Tipologie!$B$2:$AM$10,6  ) ))</f>
        <v>.</v>
      </c>
      <c r="BF31" s="146"/>
      <c r="BG31" s="146" t="str">
        <f>T( IF( Ott2022_RICHIESTE!BG28&lt;&gt;"",  IF(   AND(    (IFERROR(SEARCH("Ridotto",Ott2022_RICHIESTE!BG28),Ott2022_RICHIESTE!BG28))=1,    BG$26&lt;&gt;""   ),    _xlfn.CONCAT("Rid: ",HLOOKUP(BG$26,Tipologie!$B$2:$AM$10,6)  ),  Ott2022_RICHIESTE!BG28),HLOOKUP(BG$26,Tipologie!$B$2:$AM$10,6  ) ))</f>
        <v>.</v>
      </c>
      <c r="BH31" s="146"/>
      <c r="BI31" s="146" t="str">
        <f>T( IF( Ott2022_RICHIESTE!BI28&lt;&gt;"",  IF(   AND(    (IFERROR(SEARCH("Ridotto",Ott2022_RICHIESTE!BI28),Ott2022_RICHIESTE!BI28))=1,    BI$26&lt;&gt;""   ),    _xlfn.CONCAT("Rid: ",HLOOKUP(BI$26,Tipologie!$B$2:$AM$10,6)  ),  Ott2022_RICHIESTE!BI28),HLOOKUP(BI$26,Tipologie!$B$2:$AM$10,6  ) ))</f>
        <v>.</v>
      </c>
      <c r="BJ31" s="146"/>
      <c r="BK31" s="146" t="str">
        <f>T( IF( Ott2022_RICHIESTE!BK28&lt;&gt;"",  IF(   AND(    (IFERROR(SEARCH("Ridotto",Ott2022_RICHIESTE!BK28),Ott2022_RICHIESTE!BK28))=1,    BK$26&lt;&gt;""   ),    _xlfn.CONCAT("Rid: ",HLOOKUP(BK$26,Tipologie!$B$2:$AM$10,6)  ),  Ott2022_RICHIESTE!BK28),HLOOKUP(BK$26,Tipologie!$B$2:$AM$10,6  ) ))</f>
        <v>.</v>
      </c>
      <c r="BL31" s="146"/>
      <c r="BM31" s="146" t="str">
        <f>T( IF( Ott2022_RICHIESTE!BM28&lt;&gt;"",  IF(   AND(    (IFERROR(SEARCH("Ridotto",Ott2022_RICHIESTE!BM28),Ott2022_RICHIESTE!BM28))=1,    BM$26&lt;&gt;""   ),    _xlfn.CONCAT("Rid: ",HLOOKUP(BM$26,Tipologie!$B$2:$AM$10,6)  ),  Ott2022_RICHIESTE!BM28),HLOOKUP(BM$26,Tipologie!$B$2:$AM$10,6  ) ))</f>
        <v>.</v>
      </c>
      <c r="BN31" s="146"/>
      <c r="BO31" s="146" t="str">
        <f>T( IF( Ott2022_RICHIESTE!BO28&lt;&gt;"",  IF(   AND(    (IFERROR(SEARCH("Ridotto",Ott2022_RICHIESTE!BO28),Ott2022_RICHIESTE!BO28))=1,    BO$26&lt;&gt;""   ),    _xlfn.CONCAT("Rid: ",HLOOKUP(BO$26,Tipologie!$B$2:$AM$10,6)  ),  Ott2022_RICHIESTE!BO28),HLOOKUP(BO$26,Tipologie!$B$2:$AM$10,6  ) ))</f>
        <v>.</v>
      </c>
      <c r="BP31" s="146"/>
      <c r="BQ31" s="146" t="str">
        <f>T( IF( Ott2022_RICHIESTE!BQ28&lt;&gt;"",  IF(   AND(    (IFERROR(SEARCH("Ridotto",Ott2022_RICHIESTE!BQ28),Ott2022_RICHIESTE!BQ28))=1,    BQ$26&lt;&gt;""   ),    _xlfn.CONCAT("Rid: ",HLOOKUP(BQ$26,Tipologie!$B$2:$AM$10,6)  ),  Ott2022_RICHIESTE!BQ28),HLOOKUP(BQ$26,Tipologie!$B$2:$AM$10,6  ) ))</f>
        <v>.</v>
      </c>
      <c r="BR31" s="146"/>
      <c r="BS31" s="146" t="str">
        <f>T( IF( Ott2022_RICHIESTE!BS28&lt;&gt;"",  IF(   AND(    (IFERROR(SEARCH("Ridotto",Ott2022_RICHIESTE!BS28),Ott2022_RICHIESTE!BS28))=1,    BS$26&lt;&gt;""   ),    _xlfn.CONCAT("Rid: ",HLOOKUP(BS$26,Tipologie!$B$2:$AM$10,6)  ),  Ott2022_RICHIESTE!BS28),HLOOKUP(BS$26,Tipologie!$B$2:$AM$10,6  ) ))</f>
        <v>.</v>
      </c>
      <c r="BT31" s="146"/>
      <c r="BU31" s="146" t="str">
        <f>T( IF( Ott2022_RICHIESTE!BU28&lt;&gt;"",  IF(   AND(    (IFERROR(SEARCH("Ridotto",Ott2022_RICHIESTE!BU28),Ott2022_RICHIESTE!BU28))=1,    BU$26&lt;&gt;""   ),    _xlfn.CONCAT("Rid: ",HLOOKUP(BU$26,Tipologie!$B$2:$AM$10,6)  ),  Ott2022_RICHIESTE!BU28),HLOOKUP(BU$26,Tipologie!$B$2:$AM$10,6  ) ))</f>
        <v>.</v>
      </c>
      <c r="BV31" s="146"/>
      <c r="BW31" s="146" t="str">
        <f>T( IF( Ott2022_RICHIESTE!BW28&lt;&gt;"",  IF(   AND(    (IFERROR(SEARCH("Ridotto",Ott2022_RICHIESTE!BW28),Ott2022_RICHIESTE!BW28))=1,    BW$26&lt;&gt;""   ),    _xlfn.CONCAT("Rid: ",HLOOKUP(BW$26,Tipologie!$B$2:$AM$10,6)  ),  Ott2022_RICHIESTE!BW28),HLOOKUP(BW$26,Tipologie!$B$2:$AM$10,6  ) ))</f>
        <v>.</v>
      </c>
      <c r="BX31" s="223"/>
      <c r="CA31" s="158">
        <f>SUM(COUNTIFS(D31:BW31,{"Ex-accordo";"Ferie";"Ridotto Ex-Acc";"Ridotto Ferie";"Ridotto Maternità";"Malattia";"Esame";"Altro"}))</f>
        <v>0</v>
      </c>
      <c r="CB31" s="158">
        <f t="shared" si="13"/>
        <v>30</v>
      </c>
      <c r="CC31" s="91"/>
      <c r="CF31" s="146" t="str">
        <f>T( IF( Ott2022_RICHIESTE!CQ28&lt;&gt;"",  IF(   AND(    (IFERROR(SEARCH("Ridotto",Ott2022_RICHIESTE!CQ28),Ott2022_RICHIESTE!CQ28))=1,    CF$26&lt;&gt;""   ),    _xlfn.CONCAT("Rid: ",HLOOKUP(CF$26,Tipologie!$B$2:$AM$10,6)  ),  Ott2022_RICHIESTE!CQ28),HLOOKUP(CF$26,Tipologie!$B$2:$AM$10,6  ) ))</f>
        <v>.</v>
      </c>
      <c r="CG31" s="146" t="str">
        <f>T( IF( Ott2022_RICHIESTE!CR28&lt;&gt;"",  IF(   AND(    (IFERROR(SEARCH("Ridotto",Ott2022_RICHIESTE!CR28),Ott2022_RICHIESTE!CR28))=1,    CG$26&lt;&gt;""   ),    _xlfn.CONCAT("Rid: ",HLOOKUP(CG$26,Tipologie!$B$2:$AM$10,6)  ),  Ott2022_RICHIESTE!CR28),HLOOKUP(CG$26,Tipologie!$B$2:$AM$10,6  ) ))</f>
        <v>.</v>
      </c>
      <c r="CH31" s="146" t="str">
        <f>T( IF( Ott2022_RICHIESTE!CS28&lt;&gt;"",  IF(   AND(    (IFERROR(SEARCH("Ridotto",Ott2022_RICHIESTE!CS28),Ott2022_RICHIESTE!CS28))=1,    CH$26&lt;&gt;""   ),    _xlfn.CONCAT("Rid: ",HLOOKUP(CH$26,Tipologie!$B$2:$AM$10,6)  ),  Ott2022_RICHIESTE!CS28),HLOOKUP(CH$26,Tipologie!$B$2:$AM$10,6  ) ))</f>
        <v>.</v>
      </c>
      <c r="CI31" s="146" t="str">
        <f>T( IF( Ott2022_RICHIESTE!CT28&lt;&gt;"",  IF(   AND(    (IFERROR(SEARCH("Ridotto",Ott2022_RICHIESTE!CT28),Ott2022_RICHIESTE!CT28))=1,    CI$26&lt;&gt;""   ),    _xlfn.CONCAT("Rid: ",HLOOKUP(CI$26,Tipologie!$B$2:$AM$10,6)  ),  Ott2022_RICHIESTE!CT28),HLOOKUP(CI$26,Tipologie!$B$2:$AM$10,6  ) ))</f>
        <v>.</v>
      </c>
      <c r="CJ31" s="146" t="str">
        <f>T( IF( Ott2022_RICHIESTE!CU28&lt;&gt;"",  IF(   AND(    (IFERROR(SEARCH("Ridotto",Ott2022_RICHIESTE!CU28),Ott2022_RICHIESTE!CU28))=1,    CJ$26&lt;&gt;""   ),    _xlfn.CONCAT("Rid: ",HLOOKUP(CJ$26,Tipologie!$B$2:$AM$10,6)  ),  Ott2022_RICHIESTE!CU28),HLOOKUP(CJ$26,Tipologie!$B$2:$AM$10,6  ) ))</f>
        <v>.</v>
      </c>
      <c r="CK31" s="146" t="str">
        <f>T( IF( Ott2022_RICHIESTE!CV28&lt;&gt;"",  IF(   AND(    (IFERROR(SEARCH("Ridotto",Ott2022_RICHIESTE!CV28),Ott2022_RICHIESTE!CV28))=1,    CK$26&lt;&gt;""   ),    _xlfn.CONCAT("Rid: ",HLOOKUP(CK$26,Tipologie!$B$2:$AM$10,6)  ),  Ott2022_RICHIESTE!CV28),HLOOKUP(CK$26,Tipologie!$B$2:$AM$10,6  ) ))</f>
        <v>.</v>
      </c>
      <c r="CL31" s="146" t="str">
        <f>T( IF( Ott2022_RICHIESTE!CW28&lt;&gt;"",  IF(   AND(    (IFERROR(SEARCH("Ridotto",Ott2022_RICHIESTE!CW28),Ott2022_RICHIESTE!CW28))=1,    CL$26&lt;&gt;""   ),    _xlfn.CONCAT("Rid: ",HLOOKUP(CL$26,Tipologie!$B$2:$AM$10,6)  ),  Ott2022_RICHIESTE!CW28),HLOOKUP(CL$26,Tipologie!$B$2:$AM$10,6  ) ))</f>
        <v>.</v>
      </c>
      <c r="CM31" s="146" t="str">
        <f>T( IF( Ott2022_RICHIESTE!CX28&lt;&gt;"",  IF(   AND(    (IFERROR(SEARCH("Ridotto",Ott2022_RICHIESTE!CX28),Ott2022_RICHIESTE!CX28))=1,    CM$26&lt;&gt;""   ),    _xlfn.CONCAT("Rid: ",HLOOKUP(CM$26,Tipologie!$B$2:$AM$10,6)  ),  Ott2022_RICHIESTE!CX28),HLOOKUP(CM$26,Tipologie!$B$2:$AM$10,6  ) ))</f>
        <v>.</v>
      </c>
      <c r="CO31" s="45" t="str">
        <f t="shared" si="9"/>
        <v>gio</v>
      </c>
      <c r="CP31" s="45">
        <f t="shared" si="12"/>
        <v>44854</v>
      </c>
      <c r="CQ31" s="229"/>
      <c r="CR31" s="146" t="str">
        <f>T(IF(  Ott2022_RICHIESTE!DC28&lt;&gt;"",  Ott2022_RICHIESTE!DC28,  HLOOKUP(CR$26,Tipologie!$B$2:$AM$10,6) ))</f>
        <v>.</v>
      </c>
      <c r="CS31" s="146"/>
      <c r="CT31" s="146" t="str">
        <f>T(IF(  Ott2022_RICHIESTE!DE28&lt;&gt;"",  Ott2022_RICHIESTE!DE28,  HLOOKUP(CT$26,Tipologie!$B$2:$AM$10,6) ))</f>
        <v>.</v>
      </c>
      <c r="CU31" s="146"/>
      <c r="CV31" s="146" t="str">
        <f>T(IF(  Ott2022_RICHIESTE!DG28&lt;&gt;"",  Ott2022_RICHIESTE!DG28,  HLOOKUP(CV$26,Tipologie!$B$2:$AM$10,6) ))</f>
        <v>.</v>
      </c>
      <c r="CW31" s="146"/>
      <c r="CX31" s="146" t="str">
        <f>T(IF(  Ott2022_RICHIESTE!DI28&lt;&gt;"",  Ott2022_RICHIESTE!DI28,  HLOOKUP(CX$26,Tipologie!$B$2:$AM$10,6) ))</f>
        <v>.</v>
      </c>
      <c r="CY31" s="146"/>
      <c r="CZ31" s="146" t="str">
        <f>T(IF(  Ott2022_RICHIESTE!DK28&lt;&gt;"",  Ott2022_RICHIESTE!DK28,  HLOOKUP(CZ$26,Tipologie!$B$2:$AM$10,6) ))</f>
        <v>.</v>
      </c>
      <c r="DA31" s="146"/>
      <c r="DB31" s="146" t="str">
        <f>T(IF(  Ott2022_RICHIESTE!DM28&lt;&gt;"",  Ott2022_RICHIESTE!DM28,  HLOOKUP(DB$26,Tipologie!$B$2:$AM$10,6) ))</f>
        <v>.</v>
      </c>
      <c r="DC31" s="146"/>
      <c r="DD31" s="146" t="str">
        <f>T(IF(  Ott2022_RICHIESTE!DO28&lt;&gt;"",  Ott2022_RICHIESTE!DO28,  HLOOKUP(DD$26,Tipologie!$B$2:$AM$10,6) ))</f>
        <v>.</v>
      </c>
      <c r="DE31" s="146" t="str">
        <f>T(IF(  Ott2022_RICHIESTE!DE28&lt;&gt;"",  Ott2022_RICHIESTE!DE28,  HLOOKUP(DE$26,Tipologie!$B$2:$AM$10,6) ))</f>
        <v>.</v>
      </c>
      <c r="DF31" s="146" t="str">
        <f>T(IF(  Ott2022_RICHIESTE!DG28&lt;&gt;"",  Ott2022_RICHIESTE!DG28,  HLOOKUP(DF$26,Tipologie!$B$2:$AM$10,6) ))</f>
        <v>.</v>
      </c>
      <c r="DG31" s="146" t="str">
        <f>T(IF(  Ott2022_RICHIESTE!DI28&lt;&gt;"",  Ott2022_RICHIESTE!DI28,  HLOOKUP(DG$26,Tipologie!$B$2:$AM$10,6) ))</f>
        <v>.</v>
      </c>
    </row>
    <row r="32" spans="1:112" ht="11.25" customHeight="1" x14ac:dyDescent="0.25">
      <c r="A32" s="45" t="str">
        <f>IF(Ott2022_RICHIESTE!A29&lt;&gt;"",Ott2022_RICHIESTE!A29,"")</f>
        <v>ven</v>
      </c>
      <c r="B32" s="46">
        <f>IF(Ott2022_RICHIESTE!B29&lt;&gt;"",Ott2022_RICHIESTE!B29,"")</f>
        <v>44855</v>
      </c>
      <c r="C32" s="146" t="str">
        <f>T( IF( Ott2022_RICHIESTE!C29&lt;&gt;"",  IF(   AND(    (IFERROR(SEARCH("Ridotto",Ott2022_RICHIESTE!C29),Ott2022_RICHIESTE!C29))=1,    C$26&lt;&gt;""   ),    _xlfn.CONCAT("Rid: ",HLOOKUP(C$26,Tipologie!$B$2:$AM$10,7)  ),  Ott2022_RICHIESTE!C29),HLOOKUP(C$26,Tipologie!$B$2:$AM$10,7  ) ))</f>
        <v>.</v>
      </c>
      <c r="D32" s="146" t="str">
        <f>T( IF( Ott2022_RICHIESTE!D29&lt;&gt;"",  IF(   AND(    (IFERROR(SEARCH("Ridotto",Ott2022_RICHIESTE!D29),Ott2022_RICHIESTE!D29))=1,    D$26&lt;&gt;""   ),    _xlfn.CONCAT("Rid: ",HLOOKUP(D$26,Tipologie!$B$2:$AM$10,7)  ),  Ott2022_RICHIESTE!D29),HLOOKUP(D$26,Tipologie!$B$2:$AM$10,7  ) ))</f>
        <v>.</v>
      </c>
      <c r="E32" s="146"/>
      <c r="F32" s="146" t="str">
        <f>T( IF( Ott2022_RICHIESTE!F29&lt;&gt;"",  IF(   AND(    (IFERROR(SEARCH("Ridotto",Ott2022_RICHIESTE!F29),Ott2022_RICHIESTE!F29))=1,    F$26&lt;&gt;""   ),    _xlfn.CONCAT("Rid: ",HLOOKUP(F$26,Tipologie!$B$2:$AM$10,7)  ),  Ott2022_RICHIESTE!F29),HLOOKUP(F$26,Tipologie!$B$2:$AM$10,7  ) ))</f>
        <v>.</v>
      </c>
      <c r="G32" s="146"/>
      <c r="H32" s="146" t="str">
        <f>T( IF( Ott2022_RICHIESTE!H29&lt;&gt;"",  IF(   AND(    (IFERROR(SEARCH("Ridotto",Ott2022_RICHIESTE!H29),Ott2022_RICHIESTE!H29))=1,    H$26&lt;&gt;""   ),    _xlfn.CONCAT("Rid: ",HLOOKUP(H$26,Tipologie!$B$2:$AM$10,7)  ),  Ott2022_RICHIESTE!H29),HLOOKUP(H$26,Tipologie!$B$2:$AM$10,7  ) ))</f>
        <v>.</v>
      </c>
      <c r="I32" s="146"/>
      <c r="J32" s="146" t="str">
        <f>T( IF( Ott2022_RICHIESTE!J29&lt;&gt;"",  IF(   AND(    (IFERROR(SEARCH("Ridotto",Ott2022_RICHIESTE!J29),Ott2022_RICHIESTE!J29))=1,    J$26&lt;&gt;""   ),    _xlfn.CONCAT("Rid: ",HLOOKUP(J$26,Tipologie!$B$2:$AM$10,7)  ),  Ott2022_RICHIESTE!J29),HLOOKUP(J$26,Tipologie!$B$2:$AM$10,7  ) ))</f>
        <v>.</v>
      </c>
      <c r="K32" s="146"/>
      <c r="L32" s="146" t="str">
        <f>T( IF( Ott2022_RICHIESTE!L29&lt;&gt;"",  IF(   AND(    (IFERROR(SEARCH("Ridotto",Ott2022_RICHIESTE!L29),Ott2022_RICHIESTE!L29))=1,    L$26&lt;&gt;""   ),    _xlfn.CONCAT("Rid: ",HLOOKUP(L$26,Tipologie!$B$2:$AM$10,7)  ),  Ott2022_RICHIESTE!L29),HLOOKUP(L$26,Tipologie!$B$2:$AM$10,7  ) ))</f>
        <v>.</v>
      </c>
      <c r="M32" s="146"/>
      <c r="N32" s="146" t="str">
        <f>T( IF( Ott2022_RICHIESTE!N29&lt;&gt;"",  IF(   AND(    (IFERROR(SEARCH("Ridotto",Ott2022_RICHIESTE!N29),Ott2022_RICHIESTE!N29))=1,    N$26&lt;&gt;""   ),    _xlfn.CONCAT("Rid: ",HLOOKUP(N$26,Tipologie!$B$2:$AM$10,7)  ),  Ott2022_RICHIESTE!N29),HLOOKUP(N$26,Tipologie!$B$2:$AM$10,7  ) ))</f>
        <v>.</v>
      </c>
      <c r="O32" s="146"/>
      <c r="P32" s="146" t="str">
        <f>T( IF( Ott2022_RICHIESTE!P29&lt;&gt;"",  IF(   AND(    (IFERROR(SEARCH("Ridotto",Ott2022_RICHIESTE!P29),Ott2022_RICHIESTE!P29))=1,    P$26&lt;&gt;""   ),    _xlfn.CONCAT("Rid: ",HLOOKUP(P$26,Tipologie!$B$2:$AM$10,7)  ),  Ott2022_RICHIESTE!P29),HLOOKUP(P$26,Tipologie!$B$2:$AM$10,7  ) ))</f>
        <v>.</v>
      </c>
      <c r="Q32" s="146"/>
      <c r="R32" s="146" t="str">
        <f>T( IF( Ott2022_RICHIESTE!R29&lt;&gt;"",  IF(   AND(    (IFERROR(SEARCH("Ridotto",Ott2022_RICHIESTE!R29),Ott2022_RICHIESTE!R29))=1,    R$26&lt;&gt;""   ),    _xlfn.CONCAT("Rid: ",HLOOKUP(R$26,Tipologie!$B$2:$AM$10,7)  ),  Ott2022_RICHIESTE!R29),HLOOKUP(R$26,Tipologie!$B$2:$AM$10,7  ) ))</f>
        <v>.</v>
      </c>
      <c r="S32" s="146"/>
      <c r="T32" s="146" t="str">
        <f>T( IF( Ott2022_RICHIESTE!T29&lt;&gt;"",  IF(   AND(    (IFERROR(SEARCH("Ridotto",Ott2022_RICHIESTE!T29),Ott2022_RICHIESTE!T29))=1,    T$26&lt;&gt;""   ),    _xlfn.CONCAT("Rid: ",HLOOKUP(T$26,Tipologie!$B$2:$AM$10,7)  ),  Ott2022_RICHIESTE!T29),HLOOKUP(T$26,Tipologie!$B$2:$AM$10,7  ) ))</f>
        <v>.</v>
      </c>
      <c r="U32" s="146" t="str">
        <f>T( IF( Ott2022_RICHIESTE!U29&lt;&gt;"",  IF(   AND(    (IFERROR(SEARCH("Ridotto",Ott2022_RICHIESTE!U29),Ott2022_RICHIESTE!U29))=1,    U$26&lt;&gt;""   ),    _xlfn.CONCAT("Rid: ",HLOOKUP(U$26,Tipologie!$B$2:$AM$10,7)  ),  Ott2022_RICHIESTE!U29),HLOOKUP(U$26,Tipologie!$B$2:$AM$10,7  ) ))</f>
        <v>.</v>
      </c>
      <c r="V32" s="146" t="str">
        <f>T( IF( Ott2022_RICHIESTE!V29&lt;&gt;"",  IF(   AND(    (IFERROR(SEARCH("Ridotto",Ott2022_RICHIESTE!V29),Ott2022_RICHIESTE!V29))=1,    V$26&lt;&gt;""   ),    _xlfn.CONCAT("Rid: ",HLOOKUP(V$26,Tipologie!$B$2:$AM$10,7)  ),  Ott2022_RICHIESTE!V29),HLOOKUP(V$26,Tipologie!$B$2:$AM$10,7  ) ))</f>
        <v>.</v>
      </c>
      <c r="W32" s="146" t="str">
        <f>T( IF( Ott2022_RICHIESTE!W29&lt;&gt;"",  IF(   AND(    (IFERROR(SEARCH("Ridotto",Ott2022_RICHIESTE!W29),Ott2022_RICHIESTE!W29))=1,    W$26&lt;&gt;""   ),    _xlfn.CONCAT("Rid: ",HLOOKUP(W$26,Tipologie!$B$2:$AM$10,7)  ),  Ott2022_RICHIESTE!W29),HLOOKUP(W$26,Tipologie!$B$2:$AM$10,7  ) ))</f>
        <v>.</v>
      </c>
      <c r="X32" s="146" t="str">
        <f>T( IF( Ott2022_RICHIESTE!X29&lt;&gt;"",  IF(   AND(    (IFERROR(SEARCH("Ridotto",Ott2022_RICHIESTE!X29),Ott2022_RICHIESTE!X29))=1,    X$26&lt;&gt;""   ),    _xlfn.CONCAT("Rid: ",HLOOKUP(X$26,Tipologie!$B$2:$AM$10,7)  ),  Ott2022_RICHIESTE!X29),HLOOKUP(X$26,Tipologie!$B$2:$AM$10,7  ) ))</f>
        <v>.</v>
      </c>
      <c r="Y32" s="146" t="str">
        <f>T( IF( Ott2022_RICHIESTE!Y29&lt;&gt;"",  IF(   AND(    (IFERROR(SEARCH("Ridotto",Ott2022_RICHIESTE!Y29),Ott2022_RICHIESTE!Y29))=1,    Y$26&lt;&gt;""   ),    _xlfn.CONCAT("Rid: ",HLOOKUP(Y$26,Tipologie!$B$2:$AM$10,7)  ),  Ott2022_RICHIESTE!Y29),HLOOKUP(Y$26,Tipologie!$B$2:$AM$10,7  ) ))</f>
        <v>.</v>
      </c>
      <c r="Z32" s="28" t="str">
        <f>T( IF( Ott2022_RICHIESTE!Z29&lt;&gt;"",  IF(   AND(    (IFERROR(SEARCH("Ridotto",Ott2022_RICHIESTE!Z29),Ott2022_RICHIESTE!Z29))=1,    Z$26&lt;&gt;""   ),    _xlfn.CONCAT("Rid: ",HLOOKUP(Z$26,Tipologie!$B$2:$AM$10,7)  ),  Ott2022_RICHIESTE!Z29),HLOOKUP(Z$26,Tipologie!$B$2:$AM$10,7  ) ))</f>
        <v>.</v>
      </c>
      <c r="AA32" s="28" t="str">
        <f>T( IF( Ott2022_RICHIESTE!AA29&lt;&gt;"",  IF(   AND(    (IFERROR(SEARCH("Ridotto",Ott2022_RICHIESTE!AA29),Ott2022_RICHIESTE!AA29))=1,    AA$26&lt;&gt;""   ),    _xlfn.CONCAT("Rid: ",HLOOKUP(AA$26,Tipologie!$B$2:$AM$10,7)  ),  Ott2022_RICHIESTE!AA29),HLOOKUP(AA$26,Tipologie!$B$2:$AM$10,7  ) ))</f>
        <v>.</v>
      </c>
      <c r="AB32" s="28" t="str">
        <f>T( IF( Ott2022_RICHIESTE!AB29&lt;&gt;"",  IF(   AND(    (IFERROR(SEARCH("Ridotto",Ott2022_RICHIESTE!AB29),Ott2022_RICHIESTE!AB29))=1,    AB$26&lt;&gt;""   ),    _xlfn.CONCAT("Rid: ",HLOOKUP(AB$26,Tipologie!$B$2:$AM$10,7)  ),  Ott2022_RICHIESTE!AB29),HLOOKUP(AB$26,Tipologie!$B$2:$AM$10,7  ) ))</f>
        <v>.</v>
      </c>
      <c r="AC32" s="141"/>
      <c r="AD32" s="45" t="str">
        <f t="shared" si="7"/>
        <v>ven</v>
      </c>
      <c r="AE32" s="46">
        <f t="shared" si="8"/>
        <v>44855</v>
      </c>
      <c r="AF32" s="232"/>
      <c r="AG32" s="146" t="str">
        <f>T( IF( Ott2022_RICHIESTE!AG29&lt;&gt;"",  IF(   AND(    (IFERROR(SEARCH("Ridotto",Ott2022_RICHIESTE!AG29),Ott2022_RICHIESTE!AG29))=1,    AG$26&lt;&gt;""   ),    _xlfn.CONCAT("Rid: ",HLOOKUP(AG$26,Tipologie!$B$2:$AM$10,7)  ),  Ott2022_RICHIESTE!AG29),HLOOKUP(AG$26,Tipologie!$B$2:$AM$10,7  ) ))</f>
        <v>.</v>
      </c>
      <c r="AH32" s="146"/>
      <c r="AI32" s="146" t="str">
        <f>T( IF( Ott2022_RICHIESTE!AI29&lt;&gt;"",  IF(   AND(    (IFERROR(SEARCH("Ridotto",Ott2022_RICHIESTE!AI29),Ott2022_RICHIESTE!AI29))=1,    AI$26&lt;&gt;""   ),    _xlfn.CONCAT("Rid: ",HLOOKUP(AI$26,Tipologie!$B$2:$AM$10,7)  ),  Ott2022_RICHIESTE!AI29),HLOOKUP(AI$26,Tipologie!$B$2:$AM$10,7  ) ))</f>
        <v>.</v>
      </c>
      <c r="AJ32" s="146"/>
      <c r="AK32" s="146" t="str">
        <f>T( IF( Ott2022_RICHIESTE!AK29&lt;&gt;"",  IF(   AND(    (IFERROR(SEARCH("Ridotto",Ott2022_RICHIESTE!AK29),Ott2022_RICHIESTE!AK29))=1,    AK$26&lt;&gt;""   ),    _xlfn.CONCAT("Rid: ",HLOOKUP(AK$26,Tipologie!$B$2:$AM$10,7)  ),  Ott2022_RICHIESTE!AK29),HLOOKUP(AK$26,Tipologie!$B$2:$AM$10,7  ) ))</f>
        <v>.</v>
      </c>
      <c r="AL32" s="146"/>
      <c r="AM32" s="146" t="str">
        <f>T( IF( Ott2022_RICHIESTE!AM29&lt;&gt;"",  IF(   AND(    (IFERROR(SEARCH("Ridotto",Ott2022_RICHIESTE!AM29),Ott2022_RICHIESTE!AM29))=1,    AM$26&lt;&gt;""   ),    _xlfn.CONCAT("Rid: ",HLOOKUP(AM$26,Tipologie!$B$2:$AM$10,7)  ),  Ott2022_RICHIESTE!AM29),HLOOKUP(AM$26,Tipologie!$B$2:$AM$10,7  ) ))</f>
        <v>.</v>
      </c>
      <c r="AN32" s="146"/>
      <c r="AO32" s="146" t="str">
        <f>T( IF( Ott2022_RICHIESTE!AO29&lt;&gt;"",  IF(   AND(    (IFERROR(SEARCH("Ridotto",Ott2022_RICHIESTE!AO29),Ott2022_RICHIESTE!AO29))=1,    AO$26&lt;&gt;""   ),    _xlfn.CONCAT("Rid: ",HLOOKUP(AO$26,Tipologie!$B$2:$AM$10,7)  ),  Ott2022_RICHIESTE!AO29),HLOOKUP(AO$26,Tipologie!$B$2:$AM$10,7  ) ))</f>
        <v>.</v>
      </c>
      <c r="AP32" s="146"/>
      <c r="AQ32" s="146" t="str">
        <f>T( IF( Ott2022_RICHIESTE!AQ29&lt;&gt;"",  IF(   AND(    (IFERROR(SEARCH("Ridotto",Ott2022_RICHIESTE!AQ29),Ott2022_RICHIESTE!AQ29))=1,    AQ$26&lt;&gt;""   ),    _xlfn.CONCAT("Rid: ",HLOOKUP(AQ$26,Tipologie!$B$2:$AM$10,7)  ),  Ott2022_RICHIESTE!AQ29),HLOOKUP(AQ$26,Tipologie!$B$2:$AM$10,7  ) ))</f>
        <v>.</v>
      </c>
      <c r="AR32" s="146"/>
      <c r="AS32" s="146" t="str">
        <f>T( IF( Ott2022_RICHIESTE!AS29&lt;&gt;"",  IF(   AND(    (IFERROR(SEARCH("Ridotto",Ott2022_RICHIESTE!AS29),Ott2022_RICHIESTE!AS29))=1,    AS$26&lt;&gt;""   ),    _xlfn.CONCAT("Rid: ",HLOOKUP(AS$26,Tipologie!$B$2:$AM$10,7)  ),  Ott2022_RICHIESTE!AS29),HLOOKUP(AS$26,Tipologie!$B$2:$AM$10,7  ) ))</f>
        <v>.</v>
      </c>
      <c r="AT32" s="146"/>
      <c r="AU32" s="146" t="str">
        <f>T( IF( Ott2022_RICHIESTE!AU29&lt;&gt;"",  IF(   AND(    (IFERROR(SEARCH("Ridotto",Ott2022_RICHIESTE!AU29),Ott2022_RICHIESTE!AU29))=1,    AU$26&lt;&gt;""   ),    _xlfn.CONCAT("Rid: ",HLOOKUP(AU$26,Tipologie!$B$2:$AM$10,7)  ),  Ott2022_RICHIESTE!AU29),HLOOKUP(AU$26,Tipologie!$B$2:$AM$10,7  ) ))</f>
        <v>.</v>
      </c>
      <c r="AV32" s="146"/>
      <c r="AW32" s="146" t="str">
        <f>T( IF( Ott2022_RICHIESTE!AW29&lt;&gt;"",  IF(   AND(    (IFERROR(SEARCH("Ridotto",Ott2022_RICHIESTE!AW29),Ott2022_RICHIESTE!AW29))=1,    AW$26&lt;&gt;""   ),    _xlfn.CONCAT("Rid: ",HLOOKUP(AW$26,Tipologie!$B$2:$AM$10,7)  ),  Ott2022_RICHIESTE!AW29),HLOOKUP(AW$26,Tipologie!$B$2:$AM$10,7  ) ))</f>
        <v>.</v>
      </c>
      <c r="AX32" s="146"/>
      <c r="AY32" s="146" t="str">
        <f>T( IF( Ott2022_RICHIESTE!AY29&lt;&gt;"",  IF(   AND(    (IFERROR(SEARCH("Ridotto",Ott2022_RICHIESTE!AY29),Ott2022_RICHIESTE!AY29))=1,    AY$26&lt;&gt;""   ),    _xlfn.CONCAT("Rid: ",HLOOKUP(AY$26,Tipologie!$B$2:$AM$10,7)  ),  Ott2022_RICHIESTE!AY29),HLOOKUP(AY$26,Tipologie!$B$2:$AM$10,7  ) ))</f>
        <v>.</v>
      </c>
      <c r="AZ32" s="146"/>
      <c r="BA32" s="146" t="str">
        <f>T( IF( Ott2022_RICHIESTE!BA29&lt;&gt;"",  IF(   AND(    (IFERROR(SEARCH("Ridotto",Ott2022_RICHIESTE!BA29),Ott2022_RICHIESTE!BA29))=1,    BA$26&lt;&gt;""   ),    _xlfn.CONCAT("Rid: ",HLOOKUP(BA$26,Tipologie!$B$2:$AM$10,7)  ),  Ott2022_RICHIESTE!BA29),HLOOKUP(BA$26,Tipologie!$B$2:$AM$10,7  ) ))</f>
        <v>.</v>
      </c>
      <c r="BB32" s="146" t="str">
        <f>T( IF( Ott2022_RICHIESTE!BB29&lt;&gt;"",  IF(   AND(    (IFERROR(SEARCH("Ridotto",Ott2022_RICHIESTE!BB29),Ott2022_RICHIESTE!BB29))=1,    BB$26&lt;&gt;""   ),    _xlfn.CONCAT("Rid: ",HLOOKUP(BB$26,Tipologie!$B$2:$AM$10,7)  ),  Ott2022_RICHIESTE!BB29),HLOOKUP(BB$26,Tipologie!$B$2:$AM$10,7  ) ))</f>
        <v>.</v>
      </c>
      <c r="BC32" s="146" t="str">
        <f>T( IF( Ott2022_RICHIESTE!BC29&lt;&gt;"",  IF(   AND(    (IFERROR(SEARCH("Ridotto",Ott2022_RICHIESTE!BC29),Ott2022_RICHIESTE!BC29))=1,    BC$26&lt;&gt;""   ),    _xlfn.CONCAT("Rid: ",HLOOKUP(BC$26,Tipologie!$B$2:$AM$10,7)  ),  Ott2022_RICHIESTE!BC29),HLOOKUP(BC$26,Tipologie!$B$2:$AM$10,7  ) ))</f>
        <v>.</v>
      </c>
      <c r="BD32" s="146"/>
      <c r="BE32" s="146" t="str">
        <f>T( IF( Ott2022_RICHIESTE!BE29&lt;&gt;"",  IF(   AND(    (IFERROR(SEARCH("Ridotto",Ott2022_RICHIESTE!BE29),Ott2022_RICHIESTE!BE29))=1,    BE$26&lt;&gt;""   ),    _xlfn.CONCAT("Rid: ",HLOOKUP(BE$26,Tipologie!$B$2:$AM$10,7)  ),  Ott2022_RICHIESTE!BE29),HLOOKUP(BE$26,Tipologie!$B$2:$AM$10,7  ) ))</f>
        <v>.</v>
      </c>
      <c r="BF32" s="146"/>
      <c r="BG32" s="146" t="str">
        <f>T( IF( Ott2022_RICHIESTE!BG29&lt;&gt;"",  IF(   AND(    (IFERROR(SEARCH("Ridotto",Ott2022_RICHIESTE!BG29),Ott2022_RICHIESTE!BG29))=1,    BG$26&lt;&gt;""   ),    _xlfn.CONCAT("Rid: ",HLOOKUP(BG$26,Tipologie!$B$2:$AM$10,7)  ),  Ott2022_RICHIESTE!BG29),HLOOKUP(BG$26,Tipologie!$B$2:$AM$10,7  ) ))</f>
        <v>.</v>
      </c>
      <c r="BH32" s="146"/>
      <c r="BI32" s="146" t="str">
        <f>T( IF( Ott2022_RICHIESTE!BI29&lt;&gt;"",  IF(   AND(    (IFERROR(SEARCH("Ridotto",Ott2022_RICHIESTE!BI29),Ott2022_RICHIESTE!BI29))=1,    BI$26&lt;&gt;""   ),    _xlfn.CONCAT("Rid: ",HLOOKUP(BI$26,Tipologie!$B$2:$AM$10,7)  ),  Ott2022_RICHIESTE!BI29),HLOOKUP(BI$26,Tipologie!$B$2:$AM$10,7  ) ))</f>
        <v>.</v>
      </c>
      <c r="BJ32" s="146"/>
      <c r="BK32" s="146" t="str">
        <f>T( IF( Ott2022_RICHIESTE!BK29&lt;&gt;"",  IF(   AND(    (IFERROR(SEARCH("Ridotto",Ott2022_RICHIESTE!BK29),Ott2022_RICHIESTE!BK29))=1,    BK$26&lt;&gt;""   ),    _xlfn.CONCAT("Rid: ",HLOOKUP(BK$26,Tipologie!$B$2:$AM$10,7)  ),  Ott2022_RICHIESTE!BK29),HLOOKUP(BK$26,Tipologie!$B$2:$AM$10,7  ) ))</f>
        <v>.</v>
      </c>
      <c r="BL32" s="146"/>
      <c r="BM32" s="146" t="str">
        <f>T( IF( Ott2022_RICHIESTE!BM29&lt;&gt;"",  IF(   AND(    (IFERROR(SEARCH("Ridotto",Ott2022_RICHIESTE!BM29),Ott2022_RICHIESTE!BM29))=1,    BM$26&lt;&gt;""   ),    _xlfn.CONCAT("Rid: ",HLOOKUP(BM$26,Tipologie!$B$2:$AM$10,7)  ),  Ott2022_RICHIESTE!BM29),HLOOKUP(BM$26,Tipologie!$B$2:$AM$10,7  ) ))</f>
        <v>.</v>
      </c>
      <c r="BN32" s="146"/>
      <c r="BO32" s="146" t="str">
        <f>T( IF( Ott2022_RICHIESTE!BO29&lt;&gt;"",  IF(   AND(    (IFERROR(SEARCH("Ridotto",Ott2022_RICHIESTE!BO29),Ott2022_RICHIESTE!BO29))=1,    BO$26&lt;&gt;""   ),    _xlfn.CONCAT("Rid: ",HLOOKUP(BO$26,Tipologie!$B$2:$AM$10,7)  ),  Ott2022_RICHIESTE!BO29),HLOOKUP(BO$26,Tipologie!$B$2:$AM$10,7  ) ))</f>
        <v>.</v>
      </c>
      <c r="BP32" s="146"/>
      <c r="BQ32" s="146" t="str">
        <f>T( IF( Ott2022_RICHIESTE!BQ29&lt;&gt;"",  IF(   AND(    (IFERROR(SEARCH("Ridotto",Ott2022_RICHIESTE!BQ29),Ott2022_RICHIESTE!BQ29))=1,    BQ$26&lt;&gt;""   ),    _xlfn.CONCAT("Rid: ",HLOOKUP(BQ$26,Tipologie!$B$2:$AM$10,7)  ),  Ott2022_RICHIESTE!BQ29),HLOOKUP(BQ$26,Tipologie!$B$2:$AM$10,7  ) ))</f>
        <v>.</v>
      </c>
      <c r="BR32" s="146"/>
      <c r="BS32" s="146" t="str">
        <f>T( IF( Ott2022_RICHIESTE!BS29&lt;&gt;"",  IF(   AND(    (IFERROR(SEARCH("Ridotto",Ott2022_RICHIESTE!BS29),Ott2022_RICHIESTE!BS29))=1,    BS$26&lt;&gt;""   ),    _xlfn.CONCAT("Rid: ",HLOOKUP(BS$26,Tipologie!$B$2:$AM$10,7)  ),  Ott2022_RICHIESTE!BS29),HLOOKUP(BS$26,Tipologie!$B$2:$AM$10,7  ) ))</f>
        <v>.</v>
      </c>
      <c r="BT32" s="146"/>
      <c r="BU32" s="146" t="str">
        <f>T( IF( Ott2022_RICHIESTE!BU29&lt;&gt;"",  IF(   AND(    (IFERROR(SEARCH("Ridotto",Ott2022_RICHIESTE!BU29),Ott2022_RICHIESTE!BU29))=1,    BU$26&lt;&gt;""   ),    _xlfn.CONCAT("Rid: ",HLOOKUP(BU$26,Tipologie!$B$2:$AM$10,7)  ),  Ott2022_RICHIESTE!BU29),HLOOKUP(BU$26,Tipologie!$B$2:$AM$10,7  ) ))</f>
        <v>.</v>
      </c>
      <c r="BV32" s="146"/>
      <c r="BW32" s="146" t="str">
        <f>T( IF( Ott2022_RICHIESTE!BW29&lt;&gt;"",  IF(   AND(    (IFERROR(SEARCH("Ridotto",Ott2022_RICHIESTE!BW29),Ott2022_RICHIESTE!BW29))=1,    BW$26&lt;&gt;""   ),    _xlfn.CONCAT("Rid: ",HLOOKUP(BW$26,Tipologie!$B$2:$AM$10,7)  ),  Ott2022_RICHIESTE!BW29),HLOOKUP(BW$26,Tipologie!$B$2:$AM$10,7  ) ))</f>
        <v>.</v>
      </c>
      <c r="BX32" s="223"/>
      <c r="CA32" s="158">
        <f>SUM(COUNTIFS(D32:BW32,{"Ex-accordo";"Ferie";"Ridotto Ex-Acc";"Ridotto Ferie";"Ridotto Maternità";"Malattia";"Esame";"Altro"}))</f>
        <v>0</v>
      </c>
      <c r="CB32" s="158">
        <f t="shared" si="13"/>
        <v>30</v>
      </c>
      <c r="CC32" s="91"/>
      <c r="CF32" s="146" t="str">
        <f>T( IF( Ott2022_RICHIESTE!CQ29&lt;&gt;"",  IF(   AND(    (IFERROR(SEARCH("Ridotto",Ott2022_RICHIESTE!CQ29),Ott2022_RICHIESTE!CQ29))=1,    CF$26&lt;&gt;""   ),    _xlfn.CONCAT("Rid: ",HLOOKUP(CF$26,Tipologie!$B$2:$AM$10,7)  ),  Ott2022_RICHIESTE!CQ29),HLOOKUP(CF$26,Tipologie!$B$2:$AM$10,7  ) ))</f>
        <v>.</v>
      </c>
      <c r="CG32" s="146" t="str">
        <f>T( IF( Ott2022_RICHIESTE!CR29&lt;&gt;"",  IF(   AND(    (IFERROR(SEARCH("Ridotto",Ott2022_RICHIESTE!CR29),Ott2022_RICHIESTE!CR29))=1,    CG$26&lt;&gt;""   ),    _xlfn.CONCAT("Rid: ",HLOOKUP(CG$26,Tipologie!$B$2:$AM$10,7)  ),  Ott2022_RICHIESTE!CR29),HLOOKUP(CG$26,Tipologie!$B$2:$AM$10,7  ) ))</f>
        <v>.</v>
      </c>
      <c r="CH32" s="146" t="str">
        <f>T( IF( Ott2022_RICHIESTE!CS29&lt;&gt;"",  IF(   AND(    (IFERROR(SEARCH("Ridotto",Ott2022_RICHIESTE!CS29),Ott2022_RICHIESTE!CS29))=1,    CH$26&lt;&gt;""   ),    _xlfn.CONCAT("Rid: ",HLOOKUP(CH$26,Tipologie!$B$2:$AM$10,7)  ),  Ott2022_RICHIESTE!CS29),HLOOKUP(CH$26,Tipologie!$B$2:$AM$10,7  ) ))</f>
        <v>.</v>
      </c>
      <c r="CI32" s="146" t="str">
        <f>T( IF( Ott2022_RICHIESTE!CT29&lt;&gt;"",  IF(   AND(    (IFERROR(SEARCH("Ridotto",Ott2022_RICHIESTE!CT29),Ott2022_RICHIESTE!CT29))=1,    CI$26&lt;&gt;""   ),    _xlfn.CONCAT("Rid: ",HLOOKUP(CI$26,Tipologie!$B$2:$AM$10,7)  ),  Ott2022_RICHIESTE!CT29),HLOOKUP(CI$26,Tipologie!$B$2:$AM$10,7  ) ))</f>
        <v>.</v>
      </c>
      <c r="CJ32" s="146" t="str">
        <f>T( IF( Ott2022_RICHIESTE!CU29&lt;&gt;"",  IF(   AND(    (IFERROR(SEARCH("Ridotto",Ott2022_RICHIESTE!CU29),Ott2022_RICHIESTE!CU29))=1,    CJ$26&lt;&gt;""   ),    _xlfn.CONCAT("Rid: ",HLOOKUP(CJ$26,Tipologie!$B$2:$AM$10,7)  ),  Ott2022_RICHIESTE!CU29),HLOOKUP(CJ$26,Tipologie!$B$2:$AM$10,7  ) ))</f>
        <v>.</v>
      </c>
      <c r="CK32" s="146" t="str">
        <f>T( IF( Ott2022_RICHIESTE!CV29&lt;&gt;"",  IF(   AND(    (IFERROR(SEARCH("Ridotto",Ott2022_RICHIESTE!CV29),Ott2022_RICHIESTE!CV29))=1,    CK$26&lt;&gt;""   ),    _xlfn.CONCAT("Rid: ",HLOOKUP(CK$26,Tipologie!$B$2:$AM$10,7)  ),  Ott2022_RICHIESTE!CV29),HLOOKUP(CK$26,Tipologie!$B$2:$AM$10,7  ) ))</f>
        <v>.</v>
      </c>
      <c r="CL32" s="146" t="str">
        <f>T( IF( Ott2022_RICHIESTE!CW29&lt;&gt;"",  IF(   AND(    (IFERROR(SEARCH("Ridotto",Ott2022_RICHIESTE!CW29),Ott2022_RICHIESTE!CW29))=1,    CL$26&lt;&gt;""   ),    _xlfn.CONCAT("Rid: ",HLOOKUP(CL$26,Tipologie!$B$2:$AM$10,7)  ),  Ott2022_RICHIESTE!CW29),HLOOKUP(CL$26,Tipologie!$B$2:$AM$10,7  ) ))</f>
        <v>.</v>
      </c>
      <c r="CM32" s="146" t="str">
        <f>T( IF( Ott2022_RICHIESTE!CX29&lt;&gt;"",  IF(   AND(    (IFERROR(SEARCH("Ridotto",Ott2022_RICHIESTE!CX29),Ott2022_RICHIESTE!CX29))=1,    CM$26&lt;&gt;""   ),    _xlfn.CONCAT("Rid: ",HLOOKUP(CM$26,Tipologie!$B$2:$AM$10,7)  ),  Ott2022_RICHIESTE!CX29),HLOOKUP(CM$26,Tipologie!$B$2:$AM$10,7  ) ))</f>
        <v>.</v>
      </c>
      <c r="CO32" s="45" t="str">
        <f t="shared" si="9"/>
        <v>ven</v>
      </c>
      <c r="CP32" s="45">
        <f t="shared" si="12"/>
        <v>44855</v>
      </c>
      <c r="CQ32" s="229"/>
      <c r="CR32" s="146" t="str">
        <f>T(IF(  Ott2022_RICHIESTE!DC29&lt;&gt;"",  Ott2022_RICHIESTE!DC29,  HLOOKUP(CR$26,Tipologie!$B$2:$AM$10,7) ))</f>
        <v>.</v>
      </c>
      <c r="CS32" s="146"/>
      <c r="CT32" s="146" t="str">
        <f>T(IF(  Ott2022_RICHIESTE!DE29&lt;&gt;"",  Ott2022_RICHIESTE!DE29,  HLOOKUP(CT$26,Tipologie!$B$2:$AM$10,7) ))</f>
        <v>.</v>
      </c>
      <c r="CU32" s="146"/>
      <c r="CV32" s="146" t="str">
        <f>T(IF(  Ott2022_RICHIESTE!DG29&lt;&gt;"",  Ott2022_RICHIESTE!DG29,  HLOOKUP(CV$26,Tipologie!$B$2:$AM$10,7) ))</f>
        <v>.</v>
      </c>
      <c r="CW32" s="146"/>
      <c r="CX32" s="146" t="str">
        <f>T(IF(  Ott2022_RICHIESTE!DI29&lt;&gt;"",  Ott2022_RICHIESTE!DI29,  HLOOKUP(CX$26,Tipologie!$B$2:$AM$10,7) ))</f>
        <v>.</v>
      </c>
      <c r="CY32" s="146"/>
      <c r="CZ32" s="146" t="str">
        <f>T(IF(  Ott2022_RICHIESTE!DK29&lt;&gt;"",  Ott2022_RICHIESTE!DK29,  HLOOKUP(CZ$26,Tipologie!$B$2:$AM$10,7) ))</f>
        <v>.</v>
      </c>
      <c r="DA32" s="146"/>
      <c r="DB32" s="146" t="str">
        <f>T(IF(  Ott2022_RICHIESTE!DM29&lt;&gt;"",  Ott2022_RICHIESTE!DM29,  HLOOKUP(DB$26,Tipologie!$B$2:$AM$10,7) ))</f>
        <v>.</v>
      </c>
      <c r="DC32" s="146"/>
      <c r="DD32" s="146" t="str">
        <f>T(IF(  Ott2022_RICHIESTE!DO29&lt;&gt;"",  Ott2022_RICHIESTE!DO29,  HLOOKUP(DD$26,Tipologie!$B$2:$AM$10,7) ))</f>
        <v>.</v>
      </c>
      <c r="DE32" s="146" t="str">
        <f>T(IF(  Ott2022_RICHIESTE!DE29&lt;&gt;"",  Ott2022_RICHIESTE!DE29,  HLOOKUP(DE$26,Tipologie!$B$2:$AM$10,7) ))</f>
        <v>.</v>
      </c>
      <c r="DF32" s="146" t="str">
        <f>T(IF(  Ott2022_RICHIESTE!DG29&lt;&gt;"",  Ott2022_RICHIESTE!DG29,  HLOOKUP(DF$26,Tipologie!$B$2:$AM$10,7) ))</f>
        <v>.</v>
      </c>
      <c r="DG32" s="146" t="str">
        <f>T(IF(  Ott2022_RICHIESTE!DI29&lt;&gt;"",  Ott2022_RICHIESTE!DI29,  HLOOKUP(DG$26,Tipologie!$B$2:$AM$10,7) ))</f>
        <v>.</v>
      </c>
      <c r="DH32" s="20"/>
    </row>
    <row r="33" spans="1:112" ht="11.25" customHeight="1" x14ac:dyDescent="0.25">
      <c r="A33" s="45" t="str">
        <f>IF(Ott2022_RICHIESTE!A30&lt;&gt;"",Ott2022_RICHIESTE!A30,"")</f>
        <v>sab</v>
      </c>
      <c r="B33" s="46">
        <f>IF(Ott2022_RICHIESTE!B30&lt;&gt;"",Ott2022_RICHIESTE!B30,"")</f>
        <v>44856</v>
      </c>
      <c r="C33" s="146" t="str">
        <f>T( IF( Ott2022_RICHIESTE!C30&lt;&gt;"",  IF(   AND(    (IFERROR(SEARCH("Ridotto",Ott2022_RICHIESTE!C30),Ott2022_RICHIESTE!C30))=1,    C$26&lt;&gt;""   ),    _xlfn.CONCAT("Rid: ",HLOOKUP(C$26,Tipologie!$B$2:$AM$10,8)  ),  Ott2022_RICHIESTE!C30),HLOOKUP(C$26,Tipologie!$B$2:$AM$10,8  ) ))</f>
        <v>.</v>
      </c>
      <c r="D33" s="146" t="str">
        <f>T( IF( Ott2022_RICHIESTE!D30&lt;&gt;"",  IF(   AND(    (IFERROR(SEARCH("Ridotto",Ott2022_RICHIESTE!D30),Ott2022_RICHIESTE!D30))=1,    D$26&lt;&gt;""   ),    _xlfn.CONCAT("Rid: ",HLOOKUP(D$26,Tipologie!$B$2:$AM$10,8)  ),  Ott2022_RICHIESTE!D30),HLOOKUP(D$26,Tipologie!$B$2:$AM$10,8  ) ))</f>
        <v>RIPOSO</v>
      </c>
      <c r="E33" s="146"/>
      <c r="F33" s="146" t="str">
        <f>T( IF( Ott2022_RICHIESTE!F30&lt;&gt;"",  IF(   AND(    (IFERROR(SEARCH("Ridotto",Ott2022_RICHIESTE!F30),Ott2022_RICHIESTE!F30))=1,    F$26&lt;&gt;""   ),    _xlfn.CONCAT("Rid: ",HLOOKUP(F$26,Tipologie!$B$2:$AM$10,8)  ),  Ott2022_RICHIESTE!F30),HLOOKUP(F$26,Tipologie!$B$2:$AM$10,8  ) ))</f>
        <v>RIPOSO</v>
      </c>
      <c r="G33" s="146"/>
      <c r="H33" s="146" t="str">
        <f>T( IF( Ott2022_RICHIESTE!H30&lt;&gt;"",  IF(   AND(    (IFERROR(SEARCH("Ridotto",Ott2022_RICHIESTE!H30),Ott2022_RICHIESTE!H30))=1,    H$26&lt;&gt;""   ),    _xlfn.CONCAT("Rid: ",HLOOKUP(H$26,Tipologie!$B$2:$AM$10,8)  ),  Ott2022_RICHIESTE!H30),HLOOKUP(H$26,Tipologie!$B$2:$AM$10,8  ) ))</f>
        <v>RIPOSO</v>
      </c>
      <c r="I33" s="146"/>
      <c r="J33" s="146" t="str">
        <f>T( IF( Ott2022_RICHIESTE!J30&lt;&gt;"",  IF(   AND(    (IFERROR(SEARCH("Ridotto",Ott2022_RICHIESTE!J30),Ott2022_RICHIESTE!J30))=1,    J$26&lt;&gt;""   ),    _xlfn.CONCAT("Rid: ",HLOOKUP(J$26,Tipologie!$B$2:$AM$10,8)  ),  Ott2022_RICHIESTE!J30),HLOOKUP(J$26,Tipologie!$B$2:$AM$10,8  ) ))</f>
        <v>RIPOSO</v>
      </c>
      <c r="K33" s="146"/>
      <c r="L33" s="146" t="str">
        <f>T( IF( Ott2022_RICHIESTE!L30&lt;&gt;"",  IF(   AND(    (IFERROR(SEARCH("Ridotto",Ott2022_RICHIESTE!L30),Ott2022_RICHIESTE!L30))=1,    L$26&lt;&gt;""   ),    _xlfn.CONCAT("Rid: ",HLOOKUP(L$26,Tipologie!$B$2:$AM$10,8)  ),  Ott2022_RICHIESTE!L30),HLOOKUP(L$26,Tipologie!$B$2:$AM$10,8  ) ))</f>
        <v>RIPOSO</v>
      </c>
      <c r="M33" s="146"/>
      <c r="N33" s="146" t="str">
        <f>T( IF( Ott2022_RICHIESTE!N30&lt;&gt;"",  IF(   AND(    (IFERROR(SEARCH("Ridotto",Ott2022_RICHIESTE!N30),Ott2022_RICHIESTE!N30))=1,    N$26&lt;&gt;""   ),    _xlfn.CONCAT("Rid: ",HLOOKUP(N$26,Tipologie!$B$2:$AM$10,8)  ),  Ott2022_RICHIESTE!N30),HLOOKUP(N$26,Tipologie!$B$2:$AM$10,8  ) ))</f>
        <v>RIPOSO</v>
      </c>
      <c r="O33" s="146"/>
      <c r="P33" s="146" t="str">
        <f>T( IF( Ott2022_RICHIESTE!P30&lt;&gt;"",  IF(   AND(    (IFERROR(SEARCH("Ridotto",Ott2022_RICHIESTE!P30),Ott2022_RICHIESTE!P30))=1,    P$26&lt;&gt;""   ),    _xlfn.CONCAT("Rid: ",HLOOKUP(P$26,Tipologie!$B$2:$AM$10,8)  ),  Ott2022_RICHIESTE!P30),HLOOKUP(P$26,Tipologie!$B$2:$AM$10,8  ) ))</f>
        <v>RIPOSO</v>
      </c>
      <c r="Q33" s="146"/>
      <c r="R33" s="146" t="str">
        <f>T( IF( Ott2022_RICHIESTE!R30&lt;&gt;"",  IF(   AND(    (IFERROR(SEARCH("Ridotto",Ott2022_RICHIESTE!R30),Ott2022_RICHIESTE!R30))=1,    R$26&lt;&gt;""   ),    _xlfn.CONCAT("Rid: ",HLOOKUP(R$26,Tipologie!$B$2:$AM$10,8)  ),  Ott2022_RICHIESTE!R30),HLOOKUP(R$26,Tipologie!$B$2:$AM$10,8  ) ))</f>
        <v>RIPOSO</v>
      </c>
      <c r="S33" s="146"/>
      <c r="T33" s="146" t="str">
        <f>T( IF( Ott2022_RICHIESTE!T30&lt;&gt;"",  IF(   AND(    (IFERROR(SEARCH("Ridotto",Ott2022_RICHIESTE!T30),Ott2022_RICHIESTE!T30))=1,    T$26&lt;&gt;""   ),    _xlfn.CONCAT("Rid: ",HLOOKUP(T$26,Tipologie!$B$2:$AM$10,8)  ),  Ott2022_RICHIESTE!T30),HLOOKUP(T$26,Tipologie!$B$2:$AM$10,8  ) ))</f>
        <v>RIPOSO</v>
      </c>
      <c r="U33" s="146" t="str">
        <f>T( IF( Ott2022_RICHIESTE!U30&lt;&gt;"",  IF(   AND(    (IFERROR(SEARCH("Ridotto",Ott2022_RICHIESTE!U30),Ott2022_RICHIESTE!U30))=1,    U$26&lt;&gt;""   ),    _xlfn.CONCAT("Rid: ",HLOOKUP(U$26,Tipologie!$B$2:$AM$10,8)  ),  Ott2022_RICHIESTE!U30),HLOOKUP(U$26,Tipologie!$B$2:$AM$10,8  ) ))</f>
        <v>RIPOSO</v>
      </c>
      <c r="V33" s="146" t="str">
        <f>T( IF( Ott2022_RICHIESTE!V30&lt;&gt;"",  IF(   AND(    (IFERROR(SEARCH("Ridotto",Ott2022_RICHIESTE!V30),Ott2022_RICHIESTE!V30))=1,    V$26&lt;&gt;""   ),    _xlfn.CONCAT("Rid: ",HLOOKUP(V$26,Tipologie!$B$2:$AM$10,8)  ),  Ott2022_RICHIESTE!V30),HLOOKUP(V$26,Tipologie!$B$2:$AM$10,8  ) ))</f>
        <v>RIPOSO</v>
      </c>
      <c r="W33" s="146" t="str">
        <f>T( IF( Ott2022_RICHIESTE!W30&lt;&gt;"",  IF(   AND(    (IFERROR(SEARCH("Ridotto",Ott2022_RICHIESTE!W30),Ott2022_RICHIESTE!W30))=1,    W$26&lt;&gt;""   ),    _xlfn.CONCAT("Rid: ",HLOOKUP(W$26,Tipologie!$B$2:$AM$10,8)  ),  Ott2022_RICHIESTE!W30),HLOOKUP(W$26,Tipologie!$B$2:$AM$10,8  ) ))</f>
        <v>RIPOSO</v>
      </c>
      <c r="X33" s="146" t="str">
        <f>T( IF( Ott2022_RICHIESTE!X30&lt;&gt;"",  IF(   AND(    (IFERROR(SEARCH("Ridotto",Ott2022_RICHIESTE!X30),Ott2022_RICHIESTE!X30))=1,    X$26&lt;&gt;""   ),    _xlfn.CONCAT("Rid: ",HLOOKUP(X$26,Tipologie!$B$2:$AM$10,8)  ),  Ott2022_RICHIESTE!X30),HLOOKUP(X$26,Tipologie!$B$2:$AM$10,8  ) ))</f>
        <v>RIPOSO</v>
      </c>
      <c r="Y33" s="146" t="str">
        <f>T( IF( Ott2022_RICHIESTE!Y30&lt;&gt;"",  IF(   AND(    (IFERROR(SEARCH("Ridotto",Ott2022_RICHIESTE!Y30),Ott2022_RICHIESTE!Y30))=1,    Y$26&lt;&gt;""   ),    _xlfn.CONCAT("Rid: ",HLOOKUP(Y$26,Tipologie!$B$2:$AM$10,8)  ),  Ott2022_RICHIESTE!Y30),HLOOKUP(Y$26,Tipologie!$B$2:$AM$10,8  ) ))</f>
        <v>RIPOSO</v>
      </c>
      <c r="Z33" s="28" t="str">
        <f>T( IF( Ott2022_RICHIESTE!Z30&lt;&gt;"",  IF(   AND(    (IFERROR(SEARCH("Ridotto",Ott2022_RICHIESTE!Z30),Ott2022_RICHIESTE!Z30))=1,    Z$26&lt;&gt;""   ),    _xlfn.CONCAT("Rid: ",HLOOKUP(Z$26,Tipologie!$B$2:$AM$10,8)  ),  Ott2022_RICHIESTE!Z30),HLOOKUP(Z$26,Tipologie!$B$2:$AM$10,8  ) ))</f>
        <v>RIPOSO</v>
      </c>
      <c r="AA33" s="28" t="str">
        <f>T( IF( Ott2022_RICHIESTE!AA30&lt;&gt;"",  IF(   AND(    (IFERROR(SEARCH("Ridotto",Ott2022_RICHIESTE!AA30),Ott2022_RICHIESTE!AA30))=1,    AA$26&lt;&gt;""   ),    _xlfn.CONCAT("Rid: ",HLOOKUP(AA$26,Tipologie!$B$2:$AM$10,8)  ),  Ott2022_RICHIESTE!AA30),HLOOKUP(AA$26,Tipologie!$B$2:$AM$10,8  ) ))</f>
        <v>RIPOSO</v>
      </c>
      <c r="AB33" s="28" t="str">
        <f>T( IF( Ott2022_RICHIESTE!AB30&lt;&gt;"",  IF(   AND(    (IFERROR(SEARCH("Ridotto",Ott2022_RICHIESTE!AB30),Ott2022_RICHIESTE!AB30))=1,    AB$26&lt;&gt;""   ),    _xlfn.CONCAT("Rid: ",HLOOKUP(AB$26,Tipologie!$B$2:$AM$10,8)  ),  Ott2022_RICHIESTE!AB30),HLOOKUP(AB$26,Tipologie!$B$2:$AM$10,8  ) ))</f>
        <v>RIPOSO</v>
      </c>
      <c r="AC33" s="141"/>
      <c r="AD33" s="45" t="str">
        <f t="shared" si="7"/>
        <v>sab</v>
      </c>
      <c r="AE33" s="46">
        <f t="shared" si="8"/>
        <v>44856</v>
      </c>
      <c r="AF33" s="232"/>
      <c r="AG33" s="146" t="str">
        <f>T( IF( Ott2022_RICHIESTE!AG30&lt;&gt;"",  IF(   AND(    (IFERROR(SEARCH("Ridotto",Ott2022_RICHIESTE!AG30),Ott2022_RICHIESTE!AG30))=1,    AG$26&lt;&gt;""   ),    _xlfn.CONCAT("Rid: ",HLOOKUP(AG$26,Tipologie!$B$2:$AM$10,8)  ),  Ott2022_RICHIESTE!AG30),HLOOKUP(AG$26,Tipologie!$B$2:$AM$10,8  ) ))</f>
        <v>RIPOSO</v>
      </c>
      <c r="AH33" s="146"/>
      <c r="AI33" s="146" t="str">
        <f>T( IF( Ott2022_RICHIESTE!AI30&lt;&gt;"",  IF(   AND(    (IFERROR(SEARCH("Ridotto",Ott2022_RICHIESTE!AI30),Ott2022_RICHIESTE!AI30))=1,    AI$26&lt;&gt;""   ),    _xlfn.CONCAT("Rid: ",HLOOKUP(AI$26,Tipologie!$B$2:$AM$10,8)  ),  Ott2022_RICHIESTE!AI30),HLOOKUP(AI$26,Tipologie!$B$2:$AM$10,8  ) ))</f>
        <v>RIPOSO</v>
      </c>
      <c r="AJ33" s="146"/>
      <c r="AK33" s="146" t="str">
        <f>T( IF( Ott2022_RICHIESTE!AK30&lt;&gt;"",  IF(   AND(    (IFERROR(SEARCH("Ridotto",Ott2022_RICHIESTE!AK30),Ott2022_RICHIESTE!AK30))=1,    AK$26&lt;&gt;""   ),    _xlfn.CONCAT("Rid: ",HLOOKUP(AK$26,Tipologie!$B$2:$AM$10,8)  ),  Ott2022_RICHIESTE!AK30),HLOOKUP(AK$26,Tipologie!$B$2:$AM$10,8  ) ))</f>
        <v>RIPOSO</v>
      </c>
      <c r="AL33" s="146"/>
      <c r="AM33" s="146" t="str">
        <f>T( IF( Ott2022_RICHIESTE!AM30&lt;&gt;"",  IF(   AND(    (IFERROR(SEARCH("Ridotto",Ott2022_RICHIESTE!AM30),Ott2022_RICHIESTE!AM30))=1,    AM$26&lt;&gt;""   ),    _xlfn.CONCAT("Rid: ",HLOOKUP(AM$26,Tipologie!$B$2:$AM$10,8)  ),  Ott2022_RICHIESTE!AM30),HLOOKUP(AM$26,Tipologie!$B$2:$AM$10,8  ) ))</f>
        <v>RIPOSO</v>
      </c>
      <c r="AN33" s="146"/>
      <c r="AO33" s="146" t="str">
        <f>T( IF( Ott2022_RICHIESTE!AO30&lt;&gt;"",  IF(   AND(    (IFERROR(SEARCH("Ridotto",Ott2022_RICHIESTE!AO30),Ott2022_RICHIESTE!AO30))=1,    AO$26&lt;&gt;""   ),    _xlfn.CONCAT("Rid: ",HLOOKUP(AO$26,Tipologie!$B$2:$AM$10,8)  ),  Ott2022_RICHIESTE!AO30),HLOOKUP(AO$26,Tipologie!$B$2:$AM$10,8  ) ))</f>
        <v>RIPOSO</v>
      </c>
      <c r="AP33" s="146"/>
      <c r="AQ33" s="146" t="str">
        <f>T( IF( Ott2022_RICHIESTE!AQ30&lt;&gt;"",  IF(   AND(    (IFERROR(SEARCH("Ridotto",Ott2022_RICHIESTE!AQ30),Ott2022_RICHIESTE!AQ30))=1,    AQ$26&lt;&gt;""   ),    _xlfn.CONCAT("Rid: ",HLOOKUP(AQ$26,Tipologie!$B$2:$AM$10,8)  ),  Ott2022_RICHIESTE!AQ30),HLOOKUP(AQ$26,Tipologie!$B$2:$AM$10,8  ) ))</f>
        <v>RIPOSO</v>
      </c>
      <c r="AR33" s="146"/>
      <c r="AS33" s="146" t="str">
        <f>T( IF( Ott2022_RICHIESTE!AS30&lt;&gt;"",  IF(   AND(    (IFERROR(SEARCH("Ridotto",Ott2022_RICHIESTE!AS30),Ott2022_RICHIESTE!AS30))=1,    AS$26&lt;&gt;""   ),    _xlfn.CONCAT("Rid: ",HLOOKUP(AS$26,Tipologie!$B$2:$AM$10,8)  ),  Ott2022_RICHIESTE!AS30),HLOOKUP(AS$26,Tipologie!$B$2:$AM$10,8  ) ))</f>
        <v>RIPOSO</v>
      </c>
      <c r="AT33" s="146"/>
      <c r="AU33" s="146" t="str">
        <f>T( IF( Ott2022_RICHIESTE!AU30&lt;&gt;"",  IF(   AND(    (IFERROR(SEARCH("Ridotto",Ott2022_RICHIESTE!AU30),Ott2022_RICHIESTE!AU30))=1,    AU$26&lt;&gt;""   ),    _xlfn.CONCAT("Rid: ",HLOOKUP(AU$26,Tipologie!$B$2:$AM$10,8)  ),  Ott2022_RICHIESTE!AU30),HLOOKUP(AU$26,Tipologie!$B$2:$AM$10,8  ) ))</f>
        <v>RIPOSO</v>
      </c>
      <c r="AV33" s="146"/>
      <c r="AW33" s="146" t="str">
        <f>T( IF( Ott2022_RICHIESTE!AW30&lt;&gt;"",  IF(   AND(    (IFERROR(SEARCH("Ridotto",Ott2022_RICHIESTE!AW30),Ott2022_RICHIESTE!AW30))=1,    AW$26&lt;&gt;""   ),    _xlfn.CONCAT("Rid: ",HLOOKUP(AW$26,Tipologie!$B$2:$AM$10,8)  ),  Ott2022_RICHIESTE!AW30),HLOOKUP(AW$26,Tipologie!$B$2:$AM$10,8  ) ))</f>
        <v>RIPOSO</v>
      </c>
      <c r="AX33" s="146"/>
      <c r="AY33" s="146" t="str">
        <f>T( IF( Ott2022_RICHIESTE!AY30&lt;&gt;"",  IF(   AND(    (IFERROR(SEARCH("Ridotto",Ott2022_RICHIESTE!AY30),Ott2022_RICHIESTE!AY30))=1,    AY$26&lt;&gt;""   ),    _xlfn.CONCAT("Rid: ",HLOOKUP(AY$26,Tipologie!$B$2:$AM$10,8)  ),  Ott2022_RICHIESTE!AY30),HLOOKUP(AY$26,Tipologie!$B$2:$AM$10,8  ) ))</f>
        <v>RIPOSO</v>
      </c>
      <c r="AZ33" s="146"/>
      <c r="BA33" s="146" t="str">
        <f>T( IF( Ott2022_RICHIESTE!BA30&lt;&gt;"",  IF(   AND(    (IFERROR(SEARCH("Ridotto",Ott2022_RICHIESTE!BA30),Ott2022_RICHIESTE!BA30))=1,    BA$26&lt;&gt;""   ),    _xlfn.CONCAT("Rid: ",HLOOKUP(BA$26,Tipologie!$B$2:$AM$10,8)  ),  Ott2022_RICHIESTE!BA30),HLOOKUP(BA$26,Tipologie!$B$2:$AM$10,8  ) ))</f>
        <v>RIPOSO</v>
      </c>
      <c r="BB33" s="146" t="str">
        <f>T( IF( Ott2022_RICHIESTE!BB30&lt;&gt;"",  IF(   AND(    (IFERROR(SEARCH("Ridotto",Ott2022_RICHIESTE!BB30),Ott2022_RICHIESTE!BB30))=1,    BB$26&lt;&gt;""   ),    _xlfn.CONCAT("Rid: ",HLOOKUP(BB$26,Tipologie!$B$2:$AM$10,8)  ),  Ott2022_RICHIESTE!BB30),HLOOKUP(BB$26,Tipologie!$B$2:$AM$10,8  ) ))</f>
        <v>.</v>
      </c>
      <c r="BC33" s="146" t="str">
        <f>T( IF( Ott2022_RICHIESTE!BC30&lt;&gt;"",  IF(   AND(    (IFERROR(SEARCH("Ridotto",Ott2022_RICHIESTE!BC30),Ott2022_RICHIESTE!BC30))=1,    BC$26&lt;&gt;""   ),    _xlfn.CONCAT("Rid: ",HLOOKUP(BC$26,Tipologie!$B$2:$AM$10,8)  ),  Ott2022_RICHIESTE!BC30),HLOOKUP(BC$26,Tipologie!$B$2:$AM$10,8  ) ))</f>
        <v>RIPOSO</v>
      </c>
      <c r="BD33" s="146"/>
      <c r="BE33" s="146" t="str">
        <f>T( IF( Ott2022_RICHIESTE!BE30&lt;&gt;"",  IF(   AND(    (IFERROR(SEARCH("Ridotto",Ott2022_RICHIESTE!BE30),Ott2022_RICHIESTE!BE30))=1,    BE$26&lt;&gt;""   ),    _xlfn.CONCAT("Rid: ",HLOOKUP(BE$26,Tipologie!$B$2:$AM$10,8)  ),  Ott2022_RICHIESTE!BE30),HLOOKUP(BE$26,Tipologie!$B$2:$AM$10,8  ) ))</f>
        <v>RIPOSO</v>
      </c>
      <c r="BF33" s="146"/>
      <c r="BG33" s="146" t="str">
        <f>T( IF( Ott2022_RICHIESTE!BG30&lt;&gt;"",  IF(   AND(    (IFERROR(SEARCH("Ridotto",Ott2022_RICHIESTE!BG30),Ott2022_RICHIESTE!BG30))=1,    BG$26&lt;&gt;""   ),    _xlfn.CONCAT("Rid: ",HLOOKUP(BG$26,Tipologie!$B$2:$AM$10,8)  ),  Ott2022_RICHIESTE!BG30),HLOOKUP(BG$26,Tipologie!$B$2:$AM$10,8  ) ))</f>
        <v>RIPOSO</v>
      </c>
      <c r="BH33" s="146"/>
      <c r="BI33" s="146" t="str">
        <f>T( IF( Ott2022_RICHIESTE!BI30&lt;&gt;"",  IF(   AND(    (IFERROR(SEARCH("Ridotto",Ott2022_RICHIESTE!BI30),Ott2022_RICHIESTE!BI30))=1,    BI$26&lt;&gt;""   ),    _xlfn.CONCAT("Rid: ",HLOOKUP(BI$26,Tipologie!$B$2:$AM$10,8)  ),  Ott2022_RICHIESTE!BI30),HLOOKUP(BI$26,Tipologie!$B$2:$AM$10,8  ) ))</f>
        <v>RIPOSO</v>
      </c>
      <c r="BJ33" s="146"/>
      <c r="BK33" s="146" t="str">
        <f>T( IF( Ott2022_RICHIESTE!BK30&lt;&gt;"",  IF(   AND(    (IFERROR(SEARCH("Ridotto",Ott2022_RICHIESTE!BK30),Ott2022_RICHIESTE!BK30))=1,    BK$26&lt;&gt;""   ),    _xlfn.CONCAT("Rid: ",HLOOKUP(BK$26,Tipologie!$B$2:$AM$10,8)  ),  Ott2022_RICHIESTE!BK30),HLOOKUP(BK$26,Tipologie!$B$2:$AM$10,8  ) ))</f>
        <v>RIPOSO</v>
      </c>
      <c r="BL33" s="146"/>
      <c r="BM33" s="146" t="str">
        <f>T( IF( Ott2022_RICHIESTE!BM30&lt;&gt;"",  IF(   AND(    (IFERROR(SEARCH("Ridotto",Ott2022_RICHIESTE!BM30),Ott2022_RICHIESTE!BM30))=1,    BM$26&lt;&gt;""   ),    _xlfn.CONCAT("Rid: ",HLOOKUP(BM$26,Tipologie!$B$2:$AM$10,8)  ),  Ott2022_RICHIESTE!BM30),HLOOKUP(BM$26,Tipologie!$B$2:$AM$10,8  ) ))</f>
        <v>RIPOSO</v>
      </c>
      <c r="BN33" s="146"/>
      <c r="BO33" s="146" t="str">
        <f>T( IF( Ott2022_RICHIESTE!BO30&lt;&gt;"",  IF(   AND(    (IFERROR(SEARCH("Ridotto",Ott2022_RICHIESTE!BO30),Ott2022_RICHIESTE!BO30))=1,    BO$26&lt;&gt;""   ),    _xlfn.CONCAT("Rid: ",HLOOKUP(BO$26,Tipologie!$B$2:$AM$10,8)  ),  Ott2022_RICHIESTE!BO30),HLOOKUP(BO$26,Tipologie!$B$2:$AM$10,8  ) ))</f>
        <v>RIPOSO</v>
      </c>
      <c r="BP33" s="146"/>
      <c r="BQ33" s="146" t="str">
        <f>T( IF( Ott2022_RICHIESTE!BQ30&lt;&gt;"",  IF(   AND(    (IFERROR(SEARCH("Ridotto",Ott2022_RICHIESTE!BQ30),Ott2022_RICHIESTE!BQ30))=1,    BQ$26&lt;&gt;""   ),    _xlfn.CONCAT("Rid: ",HLOOKUP(BQ$26,Tipologie!$B$2:$AM$10,8)  ),  Ott2022_RICHIESTE!BQ30),HLOOKUP(BQ$26,Tipologie!$B$2:$AM$10,8  ) ))</f>
        <v>RIPOSO</v>
      </c>
      <c r="BR33" s="146"/>
      <c r="BS33" s="146" t="str">
        <f>T( IF( Ott2022_RICHIESTE!BS30&lt;&gt;"",  IF(   AND(    (IFERROR(SEARCH("Ridotto",Ott2022_RICHIESTE!BS30),Ott2022_RICHIESTE!BS30))=1,    BS$26&lt;&gt;""   ),    _xlfn.CONCAT("Rid: ",HLOOKUP(BS$26,Tipologie!$B$2:$AM$10,8)  ),  Ott2022_RICHIESTE!BS30),HLOOKUP(BS$26,Tipologie!$B$2:$AM$10,8  ) ))</f>
        <v>RIPOSO</v>
      </c>
      <c r="BT33" s="146"/>
      <c r="BU33" s="146" t="str">
        <f>T( IF( Ott2022_RICHIESTE!BU30&lt;&gt;"",  IF(   AND(    (IFERROR(SEARCH("Ridotto",Ott2022_RICHIESTE!BU30),Ott2022_RICHIESTE!BU30))=1,    BU$26&lt;&gt;""   ),    _xlfn.CONCAT("Rid: ",HLOOKUP(BU$26,Tipologie!$B$2:$AM$10,8)  ),  Ott2022_RICHIESTE!BU30),HLOOKUP(BU$26,Tipologie!$B$2:$AM$10,8  ) ))</f>
        <v>RIPOSO</v>
      </c>
      <c r="BV33" s="146"/>
      <c r="BW33" s="146" t="str">
        <f>T( IF( Ott2022_RICHIESTE!BW30&lt;&gt;"",  IF(   AND(    (IFERROR(SEARCH("Ridotto",Ott2022_RICHIESTE!BW30),Ott2022_RICHIESTE!BW30))=1,    BW$26&lt;&gt;""   ),    _xlfn.CONCAT("Rid: ",HLOOKUP(BW$26,Tipologie!$B$2:$AM$10,8)  ),  Ott2022_RICHIESTE!BW30),HLOOKUP(BW$26,Tipologie!$B$2:$AM$10,8  ) ))</f>
        <v>RIPOSO</v>
      </c>
      <c r="BX33" s="223"/>
      <c r="CA33" s="87">
        <f>SUM(COUNTIFS(D33:BW33,{"Ex-accordo";"Ferie";"Ridotto Ex-Acc";"Ridotto Ferie";"Ridotto Maternità";"Malattia";"Esame";"Altro"}))</f>
        <v>0</v>
      </c>
      <c r="CB33" s="158">
        <f t="shared" si="13"/>
        <v>30</v>
      </c>
      <c r="CC33" s="91"/>
      <c r="CF33" s="146" t="str">
        <f>T( IF( Ott2022_RICHIESTE!CQ30&lt;&gt;"",  IF(   AND(    (IFERROR(SEARCH("Ridotto",Ott2022_RICHIESTE!CQ30),Ott2022_RICHIESTE!CQ30))=1,    CF$26&lt;&gt;""   ),    _xlfn.CONCAT("Rid: ",HLOOKUP(CF$26,Tipologie!$B$2:$AM$10,8)  ),  Ott2022_RICHIESTE!CQ30),HLOOKUP(CF$26,Tipologie!$B$2:$AM$10,8  ) ))</f>
        <v>.</v>
      </c>
      <c r="CG33" s="146" t="str">
        <f>T( IF( Ott2022_RICHIESTE!CR30&lt;&gt;"",  IF(   AND(    (IFERROR(SEARCH("Ridotto",Ott2022_RICHIESTE!CR30),Ott2022_RICHIESTE!CR30))=1,    CG$26&lt;&gt;""   ),    _xlfn.CONCAT("Rid: ",HLOOKUP(CG$26,Tipologie!$B$2:$AM$10,8)  ),  Ott2022_RICHIESTE!CR30),HLOOKUP(CG$26,Tipologie!$B$2:$AM$10,8  ) ))</f>
        <v>RIPOSO</v>
      </c>
      <c r="CH33" s="146" t="str">
        <f>T( IF( Ott2022_RICHIESTE!CS30&lt;&gt;"",  IF(   AND(    (IFERROR(SEARCH("Ridotto",Ott2022_RICHIESTE!CS30),Ott2022_RICHIESTE!CS30))=1,    CH$26&lt;&gt;""   ),    _xlfn.CONCAT("Rid: ",HLOOKUP(CH$26,Tipologie!$B$2:$AM$10,8)  ),  Ott2022_RICHIESTE!CS30),HLOOKUP(CH$26,Tipologie!$B$2:$AM$10,8  ) ))</f>
        <v>.</v>
      </c>
      <c r="CI33" s="146" t="str">
        <f>T( IF( Ott2022_RICHIESTE!CT30&lt;&gt;"",  IF(   AND(    (IFERROR(SEARCH("Ridotto",Ott2022_RICHIESTE!CT30),Ott2022_RICHIESTE!CT30))=1,    CI$26&lt;&gt;""   ),    _xlfn.CONCAT("Rid: ",HLOOKUP(CI$26,Tipologie!$B$2:$AM$10,8)  ),  Ott2022_RICHIESTE!CT30),HLOOKUP(CI$26,Tipologie!$B$2:$AM$10,8  ) ))</f>
        <v>RIPOSO</v>
      </c>
      <c r="CJ33" s="146" t="str">
        <f>T( IF( Ott2022_RICHIESTE!CU30&lt;&gt;"",  IF(   AND(    (IFERROR(SEARCH("Ridotto",Ott2022_RICHIESTE!CU30),Ott2022_RICHIESTE!CU30))=1,    CJ$26&lt;&gt;""   ),    _xlfn.CONCAT("Rid: ",HLOOKUP(CJ$26,Tipologie!$B$2:$AM$10,8)  ),  Ott2022_RICHIESTE!CU30),HLOOKUP(CJ$26,Tipologie!$B$2:$AM$10,8  ) ))</f>
        <v>RIPOSO</v>
      </c>
      <c r="CK33" s="146" t="str">
        <f>T( IF( Ott2022_RICHIESTE!CV30&lt;&gt;"",  IF(   AND(    (IFERROR(SEARCH("Ridotto",Ott2022_RICHIESTE!CV30),Ott2022_RICHIESTE!CV30))=1,    CK$26&lt;&gt;""   ),    _xlfn.CONCAT("Rid: ",HLOOKUP(CK$26,Tipologie!$B$2:$AM$10,8)  ),  Ott2022_RICHIESTE!CV30),HLOOKUP(CK$26,Tipologie!$B$2:$AM$10,8  ) ))</f>
        <v>RIPOSO</v>
      </c>
      <c r="CL33" s="146" t="str">
        <f>T( IF( Ott2022_RICHIESTE!CW30&lt;&gt;"",  IF(   AND(    (IFERROR(SEARCH("Ridotto",Ott2022_RICHIESTE!CW30),Ott2022_RICHIESTE!CW30))=1,    CL$26&lt;&gt;""   ),    _xlfn.CONCAT("Rid: ",HLOOKUP(CL$26,Tipologie!$B$2:$AM$10,8)  ),  Ott2022_RICHIESTE!CW30),HLOOKUP(CL$26,Tipologie!$B$2:$AM$10,8  ) ))</f>
        <v>RIPOSO</v>
      </c>
      <c r="CM33" s="146" t="str">
        <f>T( IF( Ott2022_RICHIESTE!CX30&lt;&gt;"",  IF(   AND(    (IFERROR(SEARCH("Ridotto",Ott2022_RICHIESTE!CX30),Ott2022_RICHIESTE!CX30))=1,    CM$26&lt;&gt;""   ),    _xlfn.CONCAT("Rid: ",HLOOKUP(CM$26,Tipologie!$B$2:$AM$10,8)  ),  Ott2022_RICHIESTE!CX30),HLOOKUP(CM$26,Tipologie!$B$2:$AM$10,8  ) ))</f>
        <v>RIPOSO</v>
      </c>
      <c r="CO33" s="45" t="str">
        <f t="shared" si="9"/>
        <v>sab</v>
      </c>
      <c r="CP33" s="45">
        <f t="shared" si="12"/>
        <v>44856</v>
      </c>
      <c r="CQ33" s="229"/>
      <c r="CR33" s="146" t="str">
        <f>T(IF(  Ott2022_RICHIESTE!DC30&lt;&gt;"",  Ott2022_RICHIESTE!DC30,  HLOOKUP(CR$26,Tipologie!$B$2:$AM$10,8) ))</f>
        <v>RIPOSO</v>
      </c>
      <c r="CS33" s="146"/>
      <c r="CT33" s="146" t="str">
        <f>T(IF(  Ott2022_RICHIESTE!DE30&lt;&gt;"",  Ott2022_RICHIESTE!DE30,  HLOOKUP(CT$26,Tipologie!$B$2:$AM$10,8) ))</f>
        <v>RIPOSO</v>
      </c>
      <c r="CU33" s="146"/>
      <c r="CV33" s="146" t="str">
        <f>T(IF(  Ott2022_RICHIESTE!DG30&lt;&gt;"",  Ott2022_RICHIESTE!DG30,  HLOOKUP(CV$26,Tipologie!$B$2:$AM$10,8) ))</f>
        <v>RIPOSO</v>
      </c>
      <c r="CW33" s="146"/>
      <c r="CX33" s="146" t="str">
        <f>T(IF(  Ott2022_RICHIESTE!DI30&lt;&gt;"",  Ott2022_RICHIESTE!DI30,  HLOOKUP(CX$26,Tipologie!$B$2:$AM$10,8) ))</f>
        <v>RIPOSO</v>
      </c>
      <c r="CY33" s="146"/>
      <c r="CZ33" s="146" t="str">
        <f>T(IF(  Ott2022_RICHIESTE!DK30&lt;&gt;"",  Ott2022_RICHIESTE!DK30,  HLOOKUP(CZ$26,Tipologie!$B$2:$AM$10,8) ))</f>
        <v>RIPOSO</v>
      </c>
      <c r="DA33" s="146"/>
      <c r="DB33" s="146" t="str">
        <f>T(IF(  Ott2022_RICHIESTE!DM30&lt;&gt;"",  Ott2022_RICHIESTE!DM30,  HLOOKUP(DB$26,Tipologie!$B$2:$AM$10,8) ))</f>
        <v>RIPOSO</v>
      </c>
      <c r="DC33" s="146"/>
      <c r="DD33" s="146" t="str">
        <f>T(IF(  Ott2022_RICHIESTE!DO30&lt;&gt;"",  Ott2022_RICHIESTE!DO30,  HLOOKUP(DD$26,Tipologie!$B$2:$AM$10,8) ))</f>
        <v>RIPOSO</v>
      </c>
      <c r="DE33" s="146" t="str">
        <f>T(IF(  Ott2022_RICHIESTE!DE30&lt;&gt;"",  Ott2022_RICHIESTE!DE30,  HLOOKUP(DE$26,Tipologie!$B$2:$AM$10,8) ))</f>
        <v>RIPOSO</v>
      </c>
      <c r="DF33" s="146" t="str">
        <f>T(IF(  Ott2022_RICHIESTE!DG30&lt;&gt;"",  Ott2022_RICHIESTE!DG30,  HLOOKUP(DF$26,Tipologie!$B$2:$AM$10,8) ))</f>
        <v>RIPOSO</v>
      </c>
      <c r="DG33" s="146" t="str">
        <f>T(IF(  Ott2022_RICHIESTE!DI30&lt;&gt;"",  Ott2022_RICHIESTE!DI30,  HLOOKUP(DG$26,Tipologie!$B$2:$AM$10,8) ))</f>
        <v>RIPOSO</v>
      </c>
    </row>
    <row r="34" spans="1:112" ht="11.25" customHeight="1" x14ac:dyDescent="0.25">
      <c r="A34" s="26" t="str">
        <f>IF(Ott2022_RICHIESTE!A31&lt;&gt;"",Ott2022_RICHIESTE!A31,"")</f>
        <v/>
      </c>
      <c r="B34" s="48">
        <f>IF(Ott2022_RICHIESTE!B31&lt;&gt;"",Ott2022_RICHIESTE!B31,"")</f>
        <v>44857</v>
      </c>
      <c r="C34" s="385" t="str">
        <f>T( IF( Ott2022_RICHIESTE!D31&lt;&gt;"",  IF(   AND(    (IFERROR(SEARCH("Ridotto",Ott2022_RICHIESTE!D31),Ott2022_RICHIESTE!D31))=1,    D$26&lt;&gt;""   ),    _xlfn.CONCAT("Rid: ",HLOOKUP(D$26,Tipologie!$B$2:$AM$10,9)  ),  Ott2022_RICHIESTE!D31),HLOOKUP(D$26,Tipologie!$B$2:$AM$10,9  ) ))</f>
        <v>DOMENICA</v>
      </c>
      <c r="D34" s="386"/>
      <c r="E34" s="385" t="str">
        <f>T( IF( Ott2022_RICHIESTE!F31&lt;&gt;"",  IF(   AND(    (IFERROR(SEARCH("Ridotto",Ott2022_RICHIESTE!F31),Ott2022_RICHIESTE!F31))=1,    F$26&lt;&gt;""   ),    _xlfn.CONCAT("Rid: ",HLOOKUP(F$26,Tipologie!$B$2:$AM$10,9)  ),  Ott2022_RICHIESTE!F31),HLOOKUP(F$26,Tipologie!$B$2:$AM$10,9  ) ))</f>
        <v>DOMENICA</v>
      </c>
      <c r="F34" s="386"/>
      <c r="G34" s="385" t="str">
        <f>T( IF( Ott2022_RICHIESTE!H31&lt;&gt;"",  IF(   AND(    (IFERROR(SEARCH("Ridotto",Ott2022_RICHIESTE!H31),Ott2022_RICHIESTE!H31))=1,    H$26&lt;&gt;""   ),    _xlfn.CONCAT("Rid: ",HLOOKUP(H$26,Tipologie!$B$2:$AM$10,9)  ),  Ott2022_RICHIESTE!H31),HLOOKUP(H$26,Tipologie!$B$2:$AM$10,9  ) ))</f>
        <v>DOMENICA</v>
      </c>
      <c r="H34" s="386"/>
      <c r="I34" s="385" t="str">
        <f>T( IF( Ott2022_RICHIESTE!J31&lt;&gt;"",  IF(   AND(    (IFERROR(SEARCH("Ridotto",Ott2022_RICHIESTE!J31),Ott2022_RICHIESTE!J31))=1,    J$26&lt;&gt;""   ),    _xlfn.CONCAT("Rid: ",HLOOKUP(J$26,Tipologie!$B$2:$AM$10,9)  ),  Ott2022_RICHIESTE!J31),HLOOKUP(J$26,Tipologie!$B$2:$AM$10,9  ) ))</f>
        <v>DOMENICA</v>
      </c>
      <c r="J34" s="386"/>
      <c r="K34" s="385" t="str">
        <f>T( IF( Ott2022_RICHIESTE!L31&lt;&gt;"",  IF(   AND(    (IFERROR(SEARCH("Ridotto",Ott2022_RICHIESTE!L31),Ott2022_RICHIESTE!L31))=1,    L$26&lt;&gt;""   ),    _xlfn.CONCAT("Rid: ",HLOOKUP(L$26,Tipologie!$B$2:$AM$10,9)  ),  Ott2022_RICHIESTE!L31),HLOOKUP(L$26,Tipologie!$B$2:$AM$10,9  ) ))</f>
        <v>DOMENICA</v>
      </c>
      <c r="L34" s="386"/>
      <c r="M34" s="385" t="str">
        <f>T( IF( Ott2022_RICHIESTE!N31&lt;&gt;"",  IF(   AND(    (IFERROR(SEARCH("Ridotto",Ott2022_RICHIESTE!N31),Ott2022_RICHIESTE!N31))=1,    N$26&lt;&gt;""   ),    _xlfn.CONCAT("Rid: ",HLOOKUP(N$26,Tipologie!$B$2:$AM$10,9)  ),  Ott2022_RICHIESTE!N31),HLOOKUP(N$26,Tipologie!$B$2:$AM$10,9  ) ))</f>
        <v>DOMENICA</v>
      </c>
      <c r="N34" s="386"/>
      <c r="O34" s="385" t="str">
        <f>T( IF( Ott2022_RICHIESTE!P31&lt;&gt;"",  IF(   AND(    (IFERROR(SEARCH("Ridotto",Ott2022_RICHIESTE!P31),Ott2022_RICHIESTE!P31))=1,    P$26&lt;&gt;""   ),    _xlfn.CONCAT("Rid: ",HLOOKUP(P$26,Tipologie!$B$2:$AM$10,9)  ),  Ott2022_RICHIESTE!P31),HLOOKUP(P$26,Tipologie!$B$2:$AM$10,9  ) ))</f>
        <v>DOMENICA</v>
      </c>
      <c r="P34" s="386"/>
      <c r="Q34" s="385" t="str">
        <f>T( IF( Ott2022_RICHIESTE!R31&lt;&gt;"",  IF(   AND(    (IFERROR(SEARCH("Ridotto",Ott2022_RICHIESTE!R31),Ott2022_RICHIESTE!R31))=1,    R$26&lt;&gt;""   ),    _xlfn.CONCAT("Rid: ",HLOOKUP(R$26,Tipologie!$B$2:$AM$10,9)  ),  Ott2022_RICHIESTE!R31),HLOOKUP(R$26,Tipologie!$B$2:$AM$10,9  ) ))</f>
        <v>DOMENICA</v>
      </c>
      <c r="R34" s="386"/>
      <c r="S34" s="385" t="str">
        <f>T( IF( Ott2022_RICHIESTE!T31&lt;&gt;"",  IF(   AND(    (IFERROR(SEARCH("Ridotto",Ott2022_RICHIESTE!T31),Ott2022_RICHIESTE!T31))=1,    T$26&lt;&gt;""   ),    _xlfn.CONCAT("Rid: ",HLOOKUP(T$26,Tipologie!$B$2:$AM$10,9)  ),  Ott2022_RICHIESTE!T31),HLOOKUP(T$26,Tipologie!$B$2:$AM$10,9  ) ))</f>
        <v>DOMENICA</v>
      </c>
      <c r="T34" s="386"/>
      <c r="U34" s="146" t="str">
        <f>T( IF( Ott2022_RICHIESTE!U31&lt;&gt;"",  IF(   AND(    (IFERROR(SEARCH("Ridotto",Ott2022_RICHIESTE!U31),Ott2022_RICHIESTE!U31))=1,    U$26&lt;&gt;""   ),    _xlfn.CONCAT("Rid: ",HLOOKUP(U$26,Tipologie!$B$2:$AM$10,9)  ),  Ott2022_RICHIESTE!U31),HLOOKUP(U$26,Tipologie!$B$2:$AM$10,9  ) ))</f>
        <v>DOMENICA</v>
      </c>
      <c r="V34" s="146" t="str">
        <f>T( IF( Ott2022_RICHIESTE!V31&lt;&gt;"",  IF(   AND(    (IFERROR(SEARCH("Ridotto",Ott2022_RICHIESTE!V31),Ott2022_RICHIESTE!V31))=1,    V$26&lt;&gt;""   ),    _xlfn.CONCAT("Rid: ",HLOOKUP(V$26,Tipologie!$B$2:$AM$10,9)  ),  Ott2022_RICHIESTE!V31),HLOOKUP(V$26,Tipologie!$B$2:$AM$10,9  ) ))</f>
        <v>DOMENICA</v>
      </c>
      <c r="W34" s="146" t="str">
        <f>T( IF( Ott2022_RICHIESTE!W31&lt;&gt;"",  IF(   AND(    (IFERROR(SEARCH("Ridotto",Ott2022_RICHIESTE!W31),Ott2022_RICHIESTE!W31))=1,    W$26&lt;&gt;""   ),    _xlfn.CONCAT("Rid: ",HLOOKUP(W$26,Tipologie!$B$2:$AM$10,9)  ),  Ott2022_RICHIESTE!W31),HLOOKUP(W$26,Tipologie!$B$2:$AM$10,9  ) ))</f>
        <v>DOMENICA</v>
      </c>
      <c r="X34" s="146" t="str">
        <f>T( IF( Ott2022_RICHIESTE!X31&lt;&gt;"",  IF(   AND(    (IFERROR(SEARCH("Ridotto",Ott2022_RICHIESTE!X31),Ott2022_RICHIESTE!X31))=1,    X$26&lt;&gt;""   ),    _xlfn.CONCAT("Rid: ",HLOOKUP(X$26,Tipologie!$B$2:$AM$10,9)  ),  Ott2022_RICHIESTE!X31),HLOOKUP(X$26,Tipologie!$B$2:$AM$10,9  ) ))</f>
        <v>DOMENICA</v>
      </c>
      <c r="Y34" s="146" t="str">
        <f>T( IF( Ott2022_RICHIESTE!Y31&lt;&gt;"",  IF(   AND(    (IFERROR(SEARCH("Ridotto",Ott2022_RICHIESTE!Y31),Ott2022_RICHIESTE!Y31))=1,    Y$26&lt;&gt;""   ),    _xlfn.CONCAT("Rid: ",HLOOKUP(Y$26,Tipologie!$B$2:$AM$10,9)  ),  Ott2022_RICHIESTE!Y31),HLOOKUP(Y$26,Tipologie!$B$2:$AM$10,9  ) ))</f>
        <v>DOMENICA</v>
      </c>
      <c r="Z34" s="28" t="str">
        <f>T( IF( Ott2022_RICHIESTE!Z31&lt;&gt;"",  IF(   AND(    (IFERROR(SEARCH("Ridotto",Ott2022_RICHIESTE!Z31),Ott2022_RICHIESTE!Z31))=1,    Z$26&lt;&gt;""   ),    _xlfn.CONCAT("Rid: ",HLOOKUP(Z$26,Tipologie!$B$2:$AM$10,9)  ),  Ott2022_RICHIESTE!Z31),HLOOKUP(Z$26,Tipologie!$B$2:$AM$10,9  ) ))</f>
        <v>DOMENICA</v>
      </c>
      <c r="AA34" s="28" t="str">
        <f>T( IF( Ott2022_RICHIESTE!AA31&lt;&gt;"",  IF(   AND(    (IFERROR(SEARCH("Ridotto",Ott2022_RICHIESTE!AA31),Ott2022_RICHIESTE!AA31))=1,    AA$26&lt;&gt;""   ),    _xlfn.CONCAT("Rid: ",HLOOKUP(AA$26,Tipologie!$B$2:$AM$10,9)  ),  Ott2022_RICHIESTE!AA31),HLOOKUP(AA$26,Tipologie!$B$2:$AM$10,9  ) ))</f>
        <v>DOMENICA</v>
      </c>
      <c r="AB34" s="28" t="str">
        <f>T( IF( Ott2022_RICHIESTE!AB31&lt;&gt;"",  IF(   AND(    (IFERROR(SEARCH("Ridotto",Ott2022_RICHIESTE!AB31),Ott2022_RICHIESTE!AB31))=1,    AB$26&lt;&gt;""   ),    _xlfn.CONCAT("Rid: ",HLOOKUP(AB$26,Tipologie!$B$2:$AM$10,9)  ),  Ott2022_RICHIESTE!AB31),HLOOKUP(AB$26,Tipologie!$B$2:$AM$10,9  ) ))</f>
        <v>DOMENICA</v>
      </c>
      <c r="AC34" s="151"/>
      <c r="AD34" s="26" t="str">
        <f t="shared" si="7"/>
        <v/>
      </c>
      <c r="AE34" s="48">
        <f t="shared" si="8"/>
        <v>44857</v>
      </c>
      <c r="AF34" s="385" t="str">
        <f>T( IF( Ott2022_RICHIESTE!AG31&lt;&gt;"",  IF(   AND(    (IFERROR(SEARCH("Ridotto",Ott2022_RICHIESTE!AG31),Ott2022_RICHIESTE!AG31))=1,    AG$26&lt;&gt;""   ),    _xlfn.CONCAT("Rid: ",HLOOKUP(AG$26,Tipologie!$B$2:$AM$10,9)  ),  Ott2022_RICHIESTE!AG31),HLOOKUP(AG$26,Tipologie!$B$2:$AM$10,9  ) ))</f>
        <v>DOMENICA</v>
      </c>
      <c r="AG34" s="386"/>
      <c r="AH34" s="385" t="str">
        <f>T( IF( Ott2022_RICHIESTE!AI31&lt;&gt;"",  IF(   AND(    (IFERROR(SEARCH("Ridotto",Ott2022_RICHIESTE!AI31),Ott2022_RICHIESTE!AI31))=1,    AI$26&lt;&gt;""   ),    _xlfn.CONCAT("Rid: ",HLOOKUP(AI$26,Tipologie!$B$2:$AM$10,9)  ),  Ott2022_RICHIESTE!AI31),HLOOKUP(AI$26,Tipologie!$B$2:$AM$10,9  ) ))</f>
        <v>DOMENICA</v>
      </c>
      <c r="AI34" s="386"/>
      <c r="AJ34" s="385" t="str">
        <f>T( IF( Ott2022_RICHIESTE!AK31&lt;&gt;"",  IF(   AND(    (IFERROR(SEARCH("Ridotto",Ott2022_RICHIESTE!AK31),Ott2022_RICHIESTE!AK31))=1,    AK$26&lt;&gt;""   ),    _xlfn.CONCAT("Rid: ",HLOOKUP(AK$26,Tipologie!$B$2:$AM$10,9)  ),  Ott2022_RICHIESTE!AK31),HLOOKUP(AK$26,Tipologie!$B$2:$AM$10,9  ) ))</f>
        <v>DOMENICA</v>
      </c>
      <c r="AK34" s="386"/>
      <c r="AL34" s="385" t="str">
        <f>T( IF( Ott2022_RICHIESTE!AM31&lt;&gt;"",  IF(   AND(    (IFERROR(SEARCH("Ridotto",Ott2022_RICHIESTE!AM31),Ott2022_RICHIESTE!AM31))=1,    AM$26&lt;&gt;""   ),    _xlfn.CONCAT("Rid: ",HLOOKUP(AM$26,Tipologie!$B$2:$AM$10,9)  ),  Ott2022_RICHIESTE!AM31),HLOOKUP(AM$26,Tipologie!$B$2:$AM$10,9  ) ))</f>
        <v>DOMENICA</v>
      </c>
      <c r="AM34" s="386"/>
      <c r="AN34" s="385" t="str">
        <f>T( IF( Ott2022_RICHIESTE!AO31&lt;&gt;"",  IF(   AND(    (IFERROR(SEARCH("Ridotto",Ott2022_RICHIESTE!AO31),Ott2022_RICHIESTE!AO31))=1,    AO$26&lt;&gt;""   ),    _xlfn.CONCAT("Rid: ",HLOOKUP(AO$26,Tipologie!$B$2:$AM$10,9)  ),  Ott2022_RICHIESTE!AO31),HLOOKUP(AO$26,Tipologie!$B$2:$AM$10,9  ) ))</f>
        <v>DOMENICA</v>
      </c>
      <c r="AO34" s="386"/>
      <c r="AP34" s="385" t="str">
        <f>T( IF( Ott2022_RICHIESTE!AQ31&lt;&gt;"",  IF(   AND(    (IFERROR(SEARCH("Ridotto",Ott2022_RICHIESTE!AQ31),Ott2022_RICHIESTE!AQ31))=1,    AQ$26&lt;&gt;""   ),    _xlfn.CONCAT("Rid: ",HLOOKUP(AQ$26,Tipologie!$B$2:$AM$10,9)  ),  Ott2022_RICHIESTE!AQ31),HLOOKUP(AQ$26,Tipologie!$B$2:$AM$10,9  ) ))</f>
        <v>DOMENICA</v>
      </c>
      <c r="AQ34" s="386"/>
      <c r="AR34" s="385" t="str">
        <f>T( IF( Ott2022_RICHIESTE!AS31&lt;&gt;"",  IF(   AND(    (IFERROR(SEARCH("Ridotto",Ott2022_RICHIESTE!AS31),Ott2022_RICHIESTE!AS31))=1,    AS$26&lt;&gt;""   ),    _xlfn.CONCAT("Rid: ",HLOOKUP(AS$26,Tipologie!$B$2:$AM$10,9)  ),  Ott2022_RICHIESTE!AS31),HLOOKUP(AS$26,Tipologie!$B$2:$AM$10,9  ) ))</f>
        <v>DOMENICA</v>
      </c>
      <c r="AS34" s="386"/>
      <c r="AT34" s="385" t="str">
        <f>T( IF( Ott2022_RICHIESTE!AU31&lt;&gt;"",  IF(   AND(    (IFERROR(SEARCH("Ridotto",Ott2022_RICHIESTE!AU31),Ott2022_RICHIESTE!AU31))=1,    AU$26&lt;&gt;""   ),    _xlfn.CONCAT("Rid: ",HLOOKUP(AU$26,Tipologie!$B$2:$AM$10,9)  ),  Ott2022_RICHIESTE!AU31),HLOOKUP(AU$26,Tipologie!$B$2:$AM$10,9  ) ))</f>
        <v>DOMENICA</v>
      </c>
      <c r="AU34" s="386"/>
      <c r="AV34" s="385" t="str">
        <f>T( IF( Ott2022_RICHIESTE!AW31&lt;&gt;"",  IF(   AND(    (IFERROR(SEARCH("Ridotto",Ott2022_RICHIESTE!AW31),Ott2022_RICHIESTE!AW31))=1,    AW$26&lt;&gt;""   ),    _xlfn.CONCAT("Rid: ",HLOOKUP(AW$26,Tipologie!$B$2:$AM$10,9)  ),  Ott2022_RICHIESTE!AW31),HLOOKUP(AW$26,Tipologie!$B$2:$AM$10,9  ) ))</f>
        <v>DOMENICA</v>
      </c>
      <c r="AW34" s="386"/>
      <c r="AX34" s="385" t="str">
        <f>T( IF( Ott2022_RICHIESTE!AY31&lt;&gt;"",  IF(   AND(    (IFERROR(SEARCH("Ridotto",Ott2022_RICHIESTE!AY31),Ott2022_RICHIESTE!AY31))=1,    AY$26&lt;&gt;""   ),    _xlfn.CONCAT("Rid: ",HLOOKUP(AY$26,Tipologie!$B$2:$AM$10,9)  ),  Ott2022_RICHIESTE!AY31),HLOOKUP(AY$26,Tipologie!$B$2:$AM$10,9  ) ))</f>
        <v>DOMENICA</v>
      </c>
      <c r="AY34" s="386"/>
      <c r="AZ34" s="385" t="str">
        <f>T( IF( Ott2022_RICHIESTE!BA31&lt;&gt;"",  IF(   AND(    (IFERROR(SEARCH("Ridotto",Ott2022_RICHIESTE!BA31),Ott2022_RICHIESTE!BA31))=1,    BA$26&lt;&gt;""   ),    _xlfn.CONCAT("Rid: ",HLOOKUP(BA$26,Tipologie!$B$2:$AM$10,9)  ),  Ott2022_RICHIESTE!BA31),HLOOKUP(BA$26,Tipologie!$B$2:$AM$10,9  ) ))</f>
        <v>DOMENICA</v>
      </c>
      <c r="BA34" s="386"/>
      <c r="BB34" s="385" t="str">
        <f>T( IF( Ott2022_RICHIESTE!BC31&lt;&gt;"",  IF(   AND(    (IFERROR(SEARCH("Ridotto",Ott2022_RICHIESTE!BC31),Ott2022_RICHIESTE!BC31))=1,    BC$26&lt;&gt;""   ),    _xlfn.CONCAT("Rid: ",HLOOKUP(BC$26,Tipologie!$B$2:$AM$10,9)  ),  Ott2022_RICHIESTE!BC31),HLOOKUP(BC$26,Tipologie!$B$2:$AM$10,9  ) ))</f>
        <v>DOMENICA</v>
      </c>
      <c r="BC34" s="386"/>
      <c r="BD34" s="385" t="str">
        <f>T( IF( Ott2022_RICHIESTE!BE31&lt;&gt;"",  IF(   AND(    (IFERROR(SEARCH("Ridotto",Ott2022_RICHIESTE!BE31),Ott2022_RICHIESTE!BE31))=1,    BE$26&lt;&gt;""   ),    _xlfn.CONCAT("Rid: ",HLOOKUP(BE$26,Tipologie!$B$2:$AM$10,9)  ),  Ott2022_RICHIESTE!BE31),HLOOKUP(BE$26,Tipologie!$B$2:$AM$10,9  ) ))</f>
        <v>DOMENICA</v>
      </c>
      <c r="BE34" s="386"/>
      <c r="BF34" s="385" t="str">
        <f>T( IF( Ott2022_RICHIESTE!BG31&lt;&gt;"",  IF(   AND(    (IFERROR(SEARCH("Ridotto",Ott2022_RICHIESTE!BG31),Ott2022_RICHIESTE!BG31))=1,    BG$26&lt;&gt;""   ),    _xlfn.CONCAT("Rid: ",HLOOKUP(BG$26,Tipologie!$B$2:$AM$10,9)  ),  Ott2022_RICHIESTE!BG31),HLOOKUP(BG$26,Tipologie!$B$2:$AM$10,9  ) ))</f>
        <v>DOMENICA</v>
      </c>
      <c r="BG34" s="386"/>
      <c r="BH34" s="385" t="str">
        <f>T( IF( Ott2022_RICHIESTE!BI31&lt;&gt;"",  IF(   AND(    (IFERROR(SEARCH("Ridotto",Ott2022_RICHIESTE!BI31),Ott2022_RICHIESTE!BI31))=1,    BI$26&lt;&gt;""   ),    _xlfn.CONCAT("Rid: ",HLOOKUP(BI$26,Tipologie!$B$2:$AM$10,9)  ),  Ott2022_RICHIESTE!BI31),HLOOKUP(BI$26,Tipologie!$B$2:$AM$10,9  ) ))</f>
        <v>DOMENICA</v>
      </c>
      <c r="BI34" s="386"/>
      <c r="BJ34" s="385" t="str">
        <f>T( IF( Ott2022_RICHIESTE!BK31&lt;&gt;"",  IF(   AND(    (IFERROR(SEARCH("Ridotto",Ott2022_RICHIESTE!BK31),Ott2022_RICHIESTE!BK31))=1,    BK$26&lt;&gt;""   ),    _xlfn.CONCAT("Rid: ",HLOOKUP(BK$26,Tipologie!$B$2:$AM$10,9)  ),  Ott2022_RICHIESTE!BK31),HLOOKUP(BK$26,Tipologie!$B$2:$AM$10,9  ) ))</f>
        <v>DOMENICA</v>
      </c>
      <c r="BK34" s="386"/>
      <c r="BL34" s="385" t="str">
        <f>T( IF( Ott2022_RICHIESTE!BM31&lt;&gt;"",  IF(   AND(    (IFERROR(SEARCH("Ridotto",Ott2022_RICHIESTE!BM31),Ott2022_RICHIESTE!BM31))=1,    BM$26&lt;&gt;""   ),    _xlfn.CONCAT("Rid: ",HLOOKUP(BM$26,Tipologie!$B$2:$AM$10,9)  ),  Ott2022_RICHIESTE!BM31),HLOOKUP(BM$26,Tipologie!$B$2:$AM$10,9  ) ))</f>
        <v>DOMENICA</v>
      </c>
      <c r="BM34" s="386"/>
      <c r="BN34" s="385" t="str">
        <f>T( IF( Ott2022_RICHIESTE!BO31&lt;&gt;"",  IF(   AND(    (IFERROR(SEARCH("Ridotto",Ott2022_RICHIESTE!BO31),Ott2022_RICHIESTE!BO31))=1,    BO$26&lt;&gt;""   ),    _xlfn.CONCAT("Rid: ",HLOOKUP(BO$26,Tipologie!$B$2:$AM$10,9)  ),  Ott2022_RICHIESTE!BO31),HLOOKUP(BO$26,Tipologie!$B$2:$AM$10,9  ) ))</f>
        <v>DOMENICA</v>
      </c>
      <c r="BO34" s="386"/>
      <c r="BP34" s="385" t="str">
        <f>T( IF( Ott2022_RICHIESTE!BQ31&lt;&gt;"",  IF(   AND(    (IFERROR(SEARCH("Ridotto",Ott2022_RICHIESTE!BQ31),Ott2022_RICHIESTE!BQ31))=1,    BQ$26&lt;&gt;""   ),    _xlfn.CONCAT("Rid: ",HLOOKUP(BQ$26,Tipologie!$B$2:$AM$10,9)  ),  Ott2022_RICHIESTE!BQ31),HLOOKUP(BQ$26,Tipologie!$B$2:$AM$10,9  ) ))</f>
        <v>DOMENICA</v>
      </c>
      <c r="BQ34" s="386"/>
      <c r="BR34" s="385" t="str">
        <f>T( IF( Ott2022_RICHIESTE!BS31&lt;&gt;"",  IF(   AND(    (IFERROR(SEARCH("Ridotto",Ott2022_RICHIESTE!BS31),Ott2022_RICHIESTE!BS31))=1,    BS$26&lt;&gt;""   ),    _xlfn.CONCAT("Rid: ",HLOOKUP(BS$26,Tipologie!$B$2:$AM$10,9)  ),  Ott2022_RICHIESTE!BS31),HLOOKUP(BS$26,Tipologie!$B$2:$AM$10,9  ) ))</f>
        <v>DOMENICA</v>
      </c>
      <c r="BS34" s="386"/>
      <c r="BT34" s="385" t="str">
        <f>T( IF( Ott2022_RICHIESTE!BU31&lt;&gt;"",  IF(   AND(    (IFERROR(SEARCH("Ridotto",Ott2022_RICHIESTE!BU31),Ott2022_RICHIESTE!BU31))=1,    BU$26&lt;&gt;""   ),    _xlfn.CONCAT("Rid: ",HLOOKUP(BU$26,Tipologie!$B$2:$AM$10,9)  ),  Ott2022_RICHIESTE!BU31),HLOOKUP(BU$26,Tipologie!$B$2:$AM$10,9  ) ))</f>
        <v>DOMENICA</v>
      </c>
      <c r="BU34" s="386"/>
      <c r="BV34" s="385" t="str">
        <f>T( IF( Ott2022_RICHIESTE!BW31&lt;&gt;"",  IF(   AND(    (IFERROR(SEARCH("Ridotto",Ott2022_RICHIESTE!BW31),Ott2022_RICHIESTE!BW31))=1,    BW$26&lt;&gt;""   ),    _xlfn.CONCAT("Rid: ",HLOOKUP(BW$26,Tipologie!$B$2:$AM$10,9)  ),  Ott2022_RICHIESTE!BW31),HLOOKUP(BW$26,Tipologie!$B$2:$AM$10,9  ) ))</f>
        <v>DOMENICA</v>
      </c>
      <c r="BW34" s="386"/>
      <c r="BX34" s="223"/>
      <c r="CA34" s="89"/>
      <c r="CB34" s="205"/>
      <c r="CC34" s="91"/>
      <c r="CF34" s="415" t="str">
        <f>T( IF( Ott2022_RICHIESTE!CR31&lt;&gt;"",  IF(   AND(    (IFERROR(SEARCH("Ridotto",Ott2022_RICHIESTE!CR31),Ott2022_RICHIESTE!CR31))=1,    CG$26&lt;&gt;""   ),    _xlfn.CONCAT("Rid: ",HLOOKUP(CG$26,Tipologie!$B$2:$AM$10,9)  ),  Ott2022_RICHIESTE!CR31),HLOOKUP(CG$26,Tipologie!$B$2:$AM$10,9  ) ))</f>
        <v>DOMENICA</v>
      </c>
      <c r="CG34" s="416"/>
      <c r="CH34" s="385" t="str">
        <f>T( IF( Ott2022_RICHIESTE!CT31&lt;&gt;"",  IF(   AND(    (IFERROR(SEARCH("Ridotto",Ott2022_RICHIESTE!CT31),Ott2022_RICHIESTE!CT31))=1,    CI$26&lt;&gt;""   ),    _xlfn.CONCAT("Rid: ",HLOOKUP(CI$26,Tipologie!$B$2:$AM$10,9)  ),  Ott2022_RICHIESTE!CT31),HLOOKUP(CI$26,Tipologie!$B$2:$AM$10,9  ) ))</f>
        <v>DOMENICA</v>
      </c>
      <c r="CI34" s="386"/>
      <c r="CJ34" s="146" t="str">
        <f>T( IF( Ott2022_RICHIESTE!CU31&lt;&gt;"",  IF(   AND(    (IFERROR(SEARCH("Ridotto",Ott2022_RICHIESTE!CU31),Ott2022_RICHIESTE!CU31))=1,    CJ$26&lt;&gt;""   ),    _xlfn.CONCAT("Rid: ",HLOOKUP(CJ$26,Tipologie!$B$2:$AM$10,9)  ),  Ott2022_RICHIESTE!CU31),HLOOKUP(CJ$26,Tipologie!$B$2:$AM$10,9  ) ))</f>
        <v>DOMENICA</v>
      </c>
      <c r="CK34" s="146" t="str">
        <f>T( IF( Ott2022_RICHIESTE!CV31&lt;&gt;"",  IF(   AND(    (IFERROR(SEARCH("Ridotto",Ott2022_RICHIESTE!CV31),Ott2022_RICHIESTE!CV31))=1,    CK$26&lt;&gt;""   ),    _xlfn.CONCAT("Rid: ",HLOOKUP(CK$26,Tipologie!$B$2:$AM$10,9)  ),  Ott2022_RICHIESTE!CV31),HLOOKUP(CK$26,Tipologie!$B$2:$AM$10,9  ) ))</f>
        <v>DOMENICA</v>
      </c>
      <c r="CL34" s="146" t="str">
        <f>T( IF( Ott2022_RICHIESTE!CW31&lt;&gt;"",  IF(   AND(    (IFERROR(SEARCH("Ridotto",Ott2022_RICHIESTE!CW31),Ott2022_RICHIESTE!CW31))=1,    CL$26&lt;&gt;""   ),    _xlfn.CONCAT("Rid: ",HLOOKUP(CL$26,Tipologie!$B$2:$AM$10,9)  ),  Ott2022_RICHIESTE!CW31),HLOOKUP(CL$26,Tipologie!$B$2:$AM$10,9  ) ))</f>
        <v>DOMENICA</v>
      </c>
      <c r="CM34" s="146" t="str">
        <f>T( IF( Ott2022_RICHIESTE!CX31&lt;&gt;"",  IF(   AND(    (IFERROR(SEARCH("Ridotto",Ott2022_RICHIESTE!CX31),Ott2022_RICHIESTE!CX31))=1,    CM$26&lt;&gt;""   ),    _xlfn.CONCAT("Rid: ",HLOOKUP(CM$26,Tipologie!$B$2:$AM$10,9)  ),  Ott2022_RICHIESTE!CX31),HLOOKUP(CM$26,Tipologie!$B$2:$AM$10,9  ) ))</f>
        <v>DOMENICA</v>
      </c>
      <c r="CO34" s="26" t="str">
        <f t="shared" si="9"/>
        <v/>
      </c>
      <c r="CP34" s="135">
        <f t="shared" si="12"/>
        <v>44857</v>
      </c>
      <c r="CQ34" s="385" t="str">
        <f>T(IF(  Ott2022_RICHIESTE!DC31&lt;&gt;"",  Ott2022_RICHIESTE!DC31,  HLOOKUP(CR$26,Tipologie!$B$2:$AM$10,9) ))</f>
        <v>DOMENICA</v>
      </c>
      <c r="CR34" s="386"/>
      <c r="CS34" s="385" t="str">
        <f>T(IF(  Ott2022_RICHIESTE!DE32&lt;&gt;"",  Ott2022_RICHIESTE!DE32,  HLOOKUP(CT$16,Tipologie!$B$2:$AM$10,9) ))</f>
        <v>DOMENICA</v>
      </c>
      <c r="CT34" s="386"/>
      <c r="CU34" s="385" t="str">
        <f>T(IF(  Ott2022_RICHIESTE!DG32&lt;&gt;"",  Ott2022_RICHIESTE!DG32,  HLOOKUP(CV$16,Tipologie!$B$2:$AM$10,9) ))</f>
        <v>DOMENICA</v>
      </c>
      <c r="CV34" s="386"/>
      <c r="CW34" s="385" t="str">
        <f>T(IF(  Ott2022_RICHIESTE!DI32&lt;&gt;"",  Ott2022_RICHIESTE!DI32,  HLOOKUP(CX$16,Tipologie!$B$2:$AM$10,9) ))</f>
        <v>DOMENICA</v>
      </c>
      <c r="CX34" s="386"/>
      <c r="CY34" s="385" t="str">
        <f>T(IF(  Ott2022_RICHIESTE!DK32&lt;&gt;"",  Ott2022_RICHIESTE!DK32,  HLOOKUP(CZ$16,Tipologie!$B$2:$AM$10,9) ))</f>
        <v>DOMENICA</v>
      </c>
      <c r="CZ34" s="386"/>
      <c r="DA34" s="385" t="str">
        <f>T(IF(  Ott2022_RICHIESTE!DM32&lt;&gt;"",  Ott2022_RICHIESTE!DM32,  HLOOKUP(DB$16,Tipologie!$B$2:$AM$10,9) ))</f>
        <v>DOMENICA</v>
      </c>
      <c r="DB34" s="386"/>
      <c r="DC34" s="385" t="str">
        <f>T(IF(  Ott2022_RICHIESTE!DO32&lt;&gt;"",  Ott2022_RICHIESTE!DO32,  HLOOKUP(DD$16,Tipologie!$B$2:$AM$10,9) ))</f>
        <v>DOMENICA</v>
      </c>
      <c r="DD34" s="386"/>
      <c r="DE34" s="146" t="str">
        <f>T(IF(  Ott2022_RICHIESTE!DE30&lt;&gt;"",  Ott2022_RICHIESTE!DE30,  HLOOKUP(DE$26,Tipologie!$B$2:$AM$10,9) ))</f>
        <v>DOMENICA</v>
      </c>
      <c r="DF34" s="146" t="str">
        <f>T(IF(  Ott2022_RICHIESTE!DG30&lt;&gt;"",  Ott2022_RICHIESTE!DG30,  HLOOKUP(DF$26,Tipologie!$B$2:$AM$10,9) ))</f>
        <v>DOMENICA</v>
      </c>
      <c r="DG34" s="146" t="str">
        <f>T(IF(  Ott2022_RICHIESTE!DI30&lt;&gt;"",  Ott2022_RICHIESTE!DI30,  HLOOKUP(DG$26,Tipologie!$B$2:$AM$10,9) ))</f>
        <v>DOMENICA</v>
      </c>
    </row>
    <row r="35" spans="1:112" ht="11.25" customHeight="1" x14ac:dyDescent="0.25">
      <c r="A35" s="91"/>
      <c r="B35" s="91"/>
      <c r="C35" s="194"/>
      <c r="D35" s="27"/>
      <c r="E35" s="197"/>
      <c r="F35" s="27"/>
      <c r="G35" s="197"/>
      <c r="H35" s="27"/>
      <c r="I35" s="197"/>
      <c r="J35" s="27"/>
      <c r="K35" s="197"/>
      <c r="L35" s="27"/>
      <c r="M35" s="197"/>
      <c r="N35" s="27"/>
      <c r="O35" s="197"/>
      <c r="P35" s="27"/>
      <c r="Q35" s="197"/>
      <c r="R35" s="27"/>
      <c r="S35" s="197"/>
      <c r="T35" s="27"/>
      <c r="U35" s="27"/>
      <c r="V35" s="27"/>
      <c r="W35" s="27"/>
      <c r="X35" s="27"/>
      <c r="Y35" s="27"/>
      <c r="Z35" s="27"/>
      <c r="AA35" s="27"/>
      <c r="AB35" s="27"/>
      <c r="AC35" s="151"/>
      <c r="AD35" s="27" t="str">
        <f t="shared" si="7"/>
        <v/>
      </c>
      <c r="AE35" s="27" t="str">
        <f t="shared" si="8"/>
        <v/>
      </c>
      <c r="AF35" s="197"/>
      <c r="AG35" s="27"/>
      <c r="AH35" s="197"/>
      <c r="AI35" s="197"/>
      <c r="AJ35" s="197"/>
      <c r="AK35" s="197"/>
      <c r="AL35" s="197"/>
      <c r="AM35" s="197"/>
      <c r="AN35" s="197"/>
      <c r="AO35" s="197"/>
      <c r="AP35" s="197"/>
      <c r="AQ35" s="197"/>
      <c r="AR35" s="197"/>
      <c r="AS35" s="197"/>
      <c r="AT35" s="197"/>
      <c r="AU35" s="197"/>
      <c r="AV35" s="197"/>
      <c r="AW35" s="197"/>
      <c r="AX35" s="197"/>
      <c r="AY35" s="197"/>
      <c r="AZ35" s="197"/>
      <c r="BA35" s="197"/>
      <c r="BB35" s="197"/>
      <c r="BC35" s="197"/>
      <c r="BD35" s="197"/>
      <c r="BE35" s="197"/>
      <c r="BF35" s="197"/>
      <c r="BG35" s="197"/>
      <c r="BH35" s="197"/>
      <c r="BI35" s="197"/>
      <c r="BJ35" s="197"/>
      <c r="BK35" s="197"/>
      <c r="BL35" s="197"/>
      <c r="BM35" s="197"/>
      <c r="BN35" s="197"/>
      <c r="BO35" s="197"/>
      <c r="BP35" s="197"/>
      <c r="BQ35" s="197"/>
      <c r="BR35" s="197"/>
      <c r="BS35" s="197"/>
      <c r="BT35" s="197"/>
      <c r="BU35" s="197"/>
      <c r="BV35" s="197"/>
      <c r="BW35" s="197"/>
      <c r="BX35" s="223"/>
      <c r="CA35" s="88"/>
      <c r="CB35" s="88"/>
      <c r="CC35" s="91"/>
      <c r="CG35" s="197"/>
      <c r="CH35" s="197"/>
      <c r="CI35" s="197"/>
      <c r="CJ35" s="197"/>
      <c r="CK35" s="197"/>
      <c r="CL35" s="197"/>
      <c r="CM35" s="197"/>
      <c r="CO35" s="93" t="str">
        <f t="shared" si="9"/>
        <v/>
      </c>
      <c r="CP35" s="93" t="str">
        <f t="shared" si="12"/>
        <v/>
      </c>
      <c r="CQ35" s="93"/>
      <c r="CR35" s="27"/>
      <c r="CS35" s="197"/>
      <c r="CT35" s="197"/>
      <c r="CU35" s="197"/>
      <c r="CV35" s="197"/>
      <c r="CW35" s="197"/>
      <c r="CX35" s="197"/>
      <c r="CY35" s="197"/>
      <c r="CZ35" s="197"/>
      <c r="DA35" s="197"/>
      <c r="DB35" s="197"/>
      <c r="DC35" s="197"/>
      <c r="DD35" s="197"/>
      <c r="DE35" s="27"/>
      <c r="DF35" s="27"/>
      <c r="DG35" s="27"/>
    </row>
    <row r="36" spans="1:112" ht="11.25" customHeight="1" x14ac:dyDescent="0.25">
      <c r="A36" s="44"/>
      <c r="B36" s="44" t="s">
        <v>15</v>
      </c>
      <c r="C36" s="238"/>
      <c r="D36" s="239"/>
      <c r="E36" s="238"/>
      <c r="F36" s="239"/>
      <c r="G36" s="238"/>
      <c r="H36" s="239"/>
      <c r="I36" s="238"/>
      <c r="J36" s="239"/>
      <c r="K36" s="238"/>
      <c r="L36" s="239"/>
      <c r="M36" s="238"/>
      <c r="N36" s="239"/>
      <c r="O36" s="238"/>
      <c r="P36" s="239"/>
      <c r="Q36" s="238"/>
      <c r="R36" s="239"/>
      <c r="S36" s="238"/>
      <c r="T36" s="239"/>
      <c r="U36" s="79"/>
      <c r="V36" s="79"/>
      <c r="W36" s="79"/>
      <c r="X36" s="79"/>
      <c r="Y36" s="79"/>
      <c r="Z36" s="79"/>
      <c r="AA36" s="79"/>
      <c r="AB36" s="79"/>
      <c r="AC36" s="151"/>
      <c r="AD36" s="44" t="str">
        <f t="shared" si="7"/>
        <v/>
      </c>
      <c r="AE36" s="44" t="str">
        <f t="shared" si="8"/>
        <v>Turno</v>
      </c>
      <c r="AF36" s="242"/>
      <c r="AG36" s="239"/>
      <c r="AH36" s="238"/>
      <c r="AI36" s="239"/>
      <c r="AJ36" s="238"/>
      <c r="AK36" s="239"/>
      <c r="AL36" s="238"/>
      <c r="AM36" s="239"/>
      <c r="AN36" s="238"/>
      <c r="AO36" s="239"/>
      <c r="AP36" s="238"/>
      <c r="AQ36" s="239"/>
      <c r="AR36" s="238"/>
      <c r="AS36" s="239"/>
      <c r="AT36" s="238"/>
      <c r="AU36" s="239"/>
      <c r="AV36" s="238"/>
      <c r="AW36" s="239"/>
      <c r="AX36" s="238"/>
      <c r="AY36" s="239"/>
      <c r="AZ36" s="238"/>
      <c r="BA36" s="239"/>
      <c r="BB36" s="238"/>
      <c r="BC36" s="239"/>
      <c r="BD36" s="238"/>
      <c r="BE36" s="239"/>
      <c r="BF36" s="238"/>
      <c r="BG36" s="239"/>
      <c r="BH36" s="238"/>
      <c r="BI36" s="239"/>
      <c r="BJ36" s="238"/>
      <c r="BK36" s="239"/>
      <c r="BL36" s="238"/>
      <c r="BM36" s="239"/>
      <c r="BN36" s="238"/>
      <c r="BO36" s="239"/>
      <c r="BP36" s="238"/>
      <c r="BQ36" s="239"/>
      <c r="BR36" s="238"/>
      <c r="BS36" s="239"/>
      <c r="BT36" s="238"/>
      <c r="BU36" s="239"/>
      <c r="BV36" s="238"/>
      <c r="BW36" s="239"/>
      <c r="BX36" s="223"/>
      <c r="CA36" s="88"/>
      <c r="CB36" s="88"/>
      <c r="CC36" s="91"/>
      <c r="CF36" s="242"/>
      <c r="CG36" s="239"/>
      <c r="CH36" s="242"/>
      <c r="CI36" s="239"/>
      <c r="CJ36" s="79"/>
      <c r="CK36" s="79"/>
      <c r="CL36" s="79"/>
      <c r="CM36" s="79"/>
      <c r="CO36" s="93" t="str">
        <f t="shared" si="9"/>
        <v/>
      </c>
      <c r="CP36" s="93"/>
      <c r="CQ36" s="242"/>
      <c r="CR36" s="239"/>
      <c r="CS36" s="242"/>
      <c r="CT36" s="239"/>
      <c r="CU36" s="242"/>
      <c r="CV36" s="239"/>
      <c r="CW36" s="242"/>
      <c r="CX36" s="239"/>
      <c r="CY36" s="242"/>
      <c r="CZ36" s="239"/>
      <c r="DA36" s="242"/>
      <c r="DB36" s="239"/>
      <c r="DC36" s="242"/>
      <c r="DD36" s="239"/>
      <c r="DE36" s="79"/>
      <c r="DF36" s="79"/>
      <c r="DG36" s="79"/>
    </row>
    <row r="37" spans="1:112" ht="11.25" customHeight="1" x14ac:dyDescent="0.25">
      <c r="A37" s="20"/>
      <c r="B37" s="20"/>
      <c r="C37" s="385" t="str">
        <f>T(IF(  Ott2022_RICHIESTE!D33&lt;&gt;"",  Ott2022_RICHIESTE!D33,  HLOOKUP(D$36,Tipologie!$B$2:$AM$10,2) ))</f>
        <v>-</v>
      </c>
      <c r="D37" s="386"/>
      <c r="E37" s="385" t="str">
        <f>T(IF(  Ott2022_RICHIESTE!F33&lt;&gt;"",  Ott2022_RICHIESTE!F33,  HLOOKUP(F$36,Tipologie!$B$2:$AM$10,2) ))</f>
        <v>-</v>
      </c>
      <c r="F37" s="386"/>
      <c r="G37" s="385" t="str">
        <f>T(IF(  Ott2022_RICHIESTE!H33&lt;&gt;"",  Ott2022_RICHIESTE!H33,  HLOOKUP(H$36,Tipologie!$B$2:$AM$10,2) ))</f>
        <v>-</v>
      </c>
      <c r="H37" s="386"/>
      <c r="I37" s="385" t="str">
        <f>T(IF(  Ott2022_RICHIESTE!J33&lt;&gt;"",  Ott2022_RICHIESTE!J33,  HLOOKUP(J$36,Tipologie!$B$2:$AM$10,2) ))</f>
        <v>-</v>
      </c>
      <c r="J37" s="386"/>
      <c r="K37" s="385" t="str">
        <f>T(IF(  Ott2022_RICHIESTE!L33&lt;&gt;"",  Ott2022_RICHIESTE!L33,  HLOOKUP(L$36,Tipologie!$B$2:$AM$10,2) ))</f>
        <v>-</v>
      </c>
      <c r="L37" s="386"/>
      <c r="M37" s="385" t="str">
        <f>T(IF(  Ott2022_RICHIESTE!N33&lt;&gt;"",  Ott2022_RICHIESTE!N33,  HLOOKUP(N$36,Tipologie!$B$2:$AM$10,2) ))</f>
        <v>-</v>
      </c>
      <c r="N37" s="386"/>
      <c r="O37" s="385" t="str">
        <f>T(IF(  Ott2022_RICHIESTE!P33&lt;&gt;"",  Ott2022_RICHIESTE!P33,  HLOOKUP(P$36,Tipologie!$B$2:$AM$10,2) ))</f>
        <v>-</v>
      </c>
      <c r="P37" s="386"/>
      <c r="Q37" s="385" t="str">
        <f>T(IF(  Ott2022_RICHIESTE!R33&lt;&gt;"",  Ott2022_RICHIESTE!R33,  HLOOKUP(R$36,Tipologie!$B$2:$AM$10,2) ))</f>
        <v>-</v>
      </c>
      <c r="R37" s="386"/>
      <c r="S37" s="385" t="str">
        <f>T(IF(  Ott2022_RICHIESTE!T33&lt;&gt;"",  Ott2022_RICHIESTE!T33,  HLOOKUP(T$36,Tipologie!$B$2:$AM$10,2) ))</f>
        <v>-</v>
      </c>
      <c r="T37" s="386"/>
      <c r="U37" s="146" t="str">
        <f>T(IF(  Ott2022_RICHIESTE!U33&lt;&gt;"",  Ott2022_RICHIESTE!U33,  HLOOKUP(U$36,Tipologie!$B$2:$AM$10,2) ))</f>
        <v>-</v>
      </c>
      <c r="V37" s="146" t="str">
        <f>T(IF(  Ott2022_RICHIESTE!V33&lt;&gt;"",  Ott2022_RICHIESTE!V33,  HLOOKUP(V$36,Tipologie!$B$2:$AM$10,2) ))</f>
        <v>-</v>
      </c>
      <c r="W37" s="146" t="str">
        <f>T(IF(  Ott2022_RICHIESTE!W33&lt;&gt;"",  Ott2022_RICHIESTE!W33,  HLOOKUP(W$36,Tipologie!$B$2:$AM$10,2) ))</f>
        <v>-</v>
      </c>
      <c r="X37" s="146" t="str">
        <f>T(IF(  Ott2022_RICHIESTE!X33&lt;&gt;"",  Ott2022_RICHIESTE!X33,  HLOOKUP(X$36,Tipologie!$B$2:$AM$10,2) ))</f>
        <v>-</v>
      </c>
      <c r="Y37" s="146" t="str">
        <f>T(IF(  Ott2022_RICHIESTE!Y33&lt;&gt;"",  Ott2022_RICHIESTE!Y33,  HLOOKUP(Y$36,Tipologie!$B$2:$AM$10,2) ))</f>
        <v>-</v>
      </c>
      <c r="Z37" s="47" t="str">
        <f>T(IF(  Ott2022_RICHIESTE!Z33&lt;&gt;"",  Ott2022_RICHIESTE!Z33,  HLOOKUP(Z$36,Tipologie!$B$2:$AM$10,2) ))</f>
        <v>-</v>
      </c>
      <c r="AA37" s="47" t="str">
        <f>T(IF(  Ott2022_RICHIESTE!AA33&lt;&gt;"",  Ott2022_RICHIESTE!AA33,  HLOOKUP(AA$36,Tipologie!$B$2:$AM$10,2) ))</f>
        <v>-</v>
      </c>
      <c r="AB37" s="47" t="str">
        <f>T(IF(  Ott2022_RICHIESTE!AB33&lt;&gt;"",  Ott2022_RICHIESTE!AB33,  HLOOKUP(AB$36,Tipologie!$B$2:$AM$10,2) ))</f>
        <v>-</v>
      </c>
      <c r="AC37" s="151"/>
      <c r="AD37" s="20" t="str">
        <f t="shared" si="7"/>
        <v/>
      </c>
      <c r="AE37" s="20" t="str">
        <f t="shared" si="8"/>
        <v/>
      </c>
      <c r="AF37" s="20"/>
      <c r="AG37" s="146" t="str">
        <f>T(IF(  Ott2022_RICHIESTE!AG33&lt;&gt;"",  Ott2022_RICHIESTE!AG33,  HLOOKUP(AG$36,Tipologie!$B$2:$AM$10,2) ))</f>
        <v>-</v>
      </c>
      <c r="AH37" s="146"/>
      <c r="AI37" s="146" t="str">
        <f>T(IF(  Ott2022_RICHIESTE!AI33&lt;&gt;"",  Ott2022_RICHIESTE!AI33,  HLOOKUP(AI$36,Tipologie!$B$2:$AM$10,2) ))</f>
        <v>-</v>
      </c>
      <c r="AJ37" s="146"/>
      <c r="AK37" s="146" t="str">
        <f>T(IF(  Ott2022_RICHIESTE!AK33&lt;&gt;"",  Ott2022_RICHIESTE!AK33,  HLOOKUP(AK$36,Tipologie!$B$2:$AM$10,2) ))</f>
        <v>-</v>
      </c>
      <c r="AL37" s="146"/>
      <c r="AM37" s="146" t="str">
        <f>T(IF(  Ott2022_RICHIESTE!AM33&lt;&gt;"",  Ott2022_RICHIESTE!AM33,  HLOOKUP(AM$36,Tipologie!$B$2:$AM$10,2) ))</f>
        <v>-</v>
      </c>
      <c r="AN37" s="146"/>
      <c r="AO37" s="146" t="str">
        <f>T(IF(  Ott2022_RICHIESTE!AO33&lt;&gt;"",  Ott2022_RICHIESTE!AO33,  HLOOKUP(AO$36,Tipologie!$B$2:$AM$10,2) ))</f>
        <v>-</v>
      </c>
      <c r="AP37" s="146"/>
      <c r="AQ37" s="146" t="str">
        <f>T(IF(  Ott2022_RICHIESTE!AQ33&lt;&gt;"",  Ott2022_RICHIESTE!AQ33,  HLOOKUP(AQ$36,Tipologie!$B$2:$AM$10,2) ))</f>
        <v>-</v>
      </c>
      <c r="AR37" s="146"/>
      <c r="AS37" s="146" t="str">
        <f>T(IF(  Ott2022_RICHIESTE!AS33&lt;&gt;"",  Ott2022_RICHIESTE!AS33,  HLOOKUP(AS$36,Tipologie!$B$2:$AM$10,2) ))</f>
        <v>-</v>
      </c>
      <c r="AT37" s="146"/>
      <c r="AU37" s="146" t="str">
        <f>T(IF(  Ott2022_RICHIESTE!AU33&lt;&gt;"",  Ott2022_RICHIESTE!AU33,  HLOOKUP(AU$36,Tipologie!$B$2:$AM$10,2) ))</f>
        <v>-</v>
      </c>
      <c r="AV37" s="146"/>
      <c r="AW37" s="146" t="str">
        <f>T(IF(  Ott2022_RICHIESTE!AW33&lt;&gt;"",  Ott2022_RICHIESTE!AW33,  HLOOKUP(AW$36,Tipologie!$B$2:$AM$10,2) ))</f>
        <v>-</v>
      </c>
      <c r="AX37" s="146"/>
      <c r="AY37" s="146" t="str">
        <f>T(IF(  Ott2022_RICHIESTE!AY33&lt;&gt;"",  Ott2022_RICHIESTE!AY33,  HLOOKUP(AY$36,Tipologie!$B$2:$AM$10,2) ))</f>
        <v>-</v>
      </c>
      <c r="AZ37" s="146"/>
      <c r="BA37" s="146" t="str">
        <f>T(IF(  Ott2022_RICHIESTE!BA33&lt;&gt;"",  Ott2022_RICHIESTE!BA33,  HLOOKUP(BA$36,Tipologie!$B$2:$AM$10,2) ))</f>
        <v>-</v>
      </c>
      <c r="BB37" s="146" t="str">
        <f>T(IF(  Ott2022_RICHIESTE!BB33&lt;&gt;"",  Ott2022_RICHIESTE!BB33,  HLOOKUP(BB$36,Tipologie!$B$2:$AM$10,2) ))</f>
        <v>-</v>
      </c>
      <c r="BC37" s="146" t="str">
        <f>T(IF(  Ott2022_RICHIESTE!BC33&lt;&gt;"",  Ott2022_RICHIESTE!BC33,  HLOOKUP(BC$36,Tipologie!$B$2:$AM$10,2) ))</f>
        <v>-</v>
      </c>
      <c r="BD37" s="146"/>
      <c r="BE37" s="146" t="str">
        <f>T(IF(  Ott2022_RICHIESTE!BE33&lt;&gt;"",  Ott2022_RICHIESTE!BE33,  HLOOKUP(BE$36,Tipologie!$B$2:$AM$10,2) ))</f>
        <v>-</v>
      </c>
      <c r="BF37" s="146"/>
      <c r="BG37" s="146" t="str">
        <f>T(IF(  Ott2022_RICHIESTE!BG33&lt;&gt;"",  Ott2022_RICHIESTE!BG33,  HLOOKUP(BG$36,Tipologie!$B$2:$AM$10,2) ))</f>
        <v>-</v>
      </c>
      <c r="BH37" s="146"/>
      <c r="BI37" s="146" t="str">
        <f>T(IF(  Ott2022_RICHIESTE!BI33&lt;&gt;"",  Ott2022_RICHIESTE!BI33,  HLOOKUP(BI$36,Tipologie!$B$2:$AM$10,2) ))</f>
        <v>-</v>
      </c>
      <c r="BJ37" s="146"/>
      <c r="BK37" s="146" t="str">
        <f>T(IF(  Ott2022_RICHIESTE!BK33&lt;&gt;"",  Ott2022_RICHIESTE!BK33,  HLOOKUP(BK$36,Tipologie!$B$2:$AM$10,2) ))</f>
        <v>-</v>
      </c>
      <c r="BL37" s="146"/>
      <c r="BM37" s="146" t="str">
        <f>T(IF(  Ott2022_RICHIESTE!BM33&lt;&gt;"",  Ott2022_RICHIESTE!BM33,  HLOOKUP(BM$36,Tipologie!$B$2:$AM$10,2) ))</f>
        <v>-</v>
      </c>
      <c r="BN37" s="146"/>
      <c r="BO37" s="146" t="str">
        <f>T(IF(  Ott2022_RICHIESTE!BO33&lt;&gt;"",  Ott2022_RICHIESTE!BO33,  HLOOKUP(BO$36,Tipologie!$B$2:$AM$10,2) ))</f>
        <v>-</v>
      </c>
      <c r="BP37" s="146"/>
      <c r="BQ37" s="146" t="str">
        <f>T(IF(  Ott2022_RICHIESTE!BQ33&lt;&gt;"",  Ott2022_RICHIESTE!BQ33,  HLOOKUP(BQ$36,Tipologie!$B$2:$AM$10,2) ))</f>
        <v>-</v>
      </c>
      <c r="BR37" s="146"/>
      <c r="BS37" s="146" t="str">
        <f>T(IF(  Ott2022_RICHIESTE!BS33&lt;&gt;"",  Ott2022_RICHIESTE!BS33,  HLOOKUP(BS$36,Tipologie!$B$2:$AM$10,2) ))</f>
        <v>-</v>
      </c>
      <c r="BT37" s="146"/>
      <c r="BU37" s="146" t="str">
        <f>T(IF(  Ott2022_RICHIESTE!BU33&lt;&gt;"",  Ott2022_RICHIESTE!BU33,  HLOOKUP(BU$36,Tipologie!$B$2:$AM$10,2) ))</f>
        <v>-</v>
      </c>
      <c r="BV37" s="146"/>
      <c r="BW37" s="146" t="str">
        <f>T(IF(  Ott2022_RICHIESTE!BW33&lt;&gt;"",  Ott2022_RICHIESTE!BW33,  HLOOKUP(BW$36,Tipologie!$B$2:$AM$10,2) ))</f>
        <v>-</v>
      </c>
      <c r="BX37" s="223"/>
      <c r="CA37" s="90"/>
      <c r="CB37" s="205"/>
      <c r="CC37" s="91"/>
      <c r="CF37" s="414" t="str">
        <f>T(IF(  Ott2022_RICHIESTE!CR33&lt;&gt;"",  Ott2022_RICHIESTE!CR33,  HLOOKUP(CG$36,Tipologie!$B$2:$AM$10,2) ))</f>
        <v>-</v>
      </c>
      <c r="CG37" s="414"/>
      <c r="CH37" s="385" t="str">
        <f>T(IF(  Ott2022_RICHIESTE!CT33&lt;&gt;"",  Ott2022_RICHIESTE!CT33,  HLOOKUP(CI$36,Tipologie!$B$2:$AM$10,2) ))</f>
        <v>-</v>
      </c>
      <c r="CI37" s="386"/>
      <c r="CJ37" s="146" t="str">
        <f>T(IF(  Ott2022_RICHIESTE!CU33&lt;&gt;"",  Ott2022_RICHIESTE!CU33,  HLOOKUP(CJ$36,Tipologie!$B$2:$AM$10,2) ))</f>
        <v>-</v>
      </c>
      <c r="CK37" s="146" t="str">
        <f>T(IF(  Ott2022_RICHIESTE!CV33&lt;&gt;"",  Ott2022_RICHIESTE!CV33,  HLOOKUP(CK$36,Tipologie!$B$2:$AM$10,2) ))</f>
        <v>-</v>
      </c>
      <c r="CL37" s="146" t="str">
        <f>T(IF(  Ott2022_RICHIESTE!CW33&lt;&gt;"",  Ott2022_RICHIESTE!CW33,  HLOOKUP(CL$36,Tipologie!$B$2:$AM$10,2) ))</f>
        <v>-</v>
      </c>
      <c r="CM37" s="146" t="str">
        <f>T(IF(  Ott2022_RICHIESTE!CX33&lt;&gt;"",  Ott2022_RICHIESTE!CX33,  HLOOKUP(CM$36,Tipologie!$B$2:$AM$10,2) ))</f>
        <v>-</v>
      </c>
      <c r="CO37" s="93" t="str">
        <f t="shared" si="9"/>
        <v/>
      </c>
      <c r="CP37" s="93" t="str">
        <f t="shared" si="12"/>
        <v/>
      </c>
      <c r="CQ37" s="93"/>
      <c r="CR37" s="146" t="str">
        <f>T(IF(  Ott2022_RICHIESTE!DC33&lt;&gt;"",  Ott2022_RICHIESTE!DC33,  HLOOKUP(CR$36,Tipologie!$B$2:$AM$10,2) ))</f>
        <v>-</v>
      </c>
      <c r="CS37" s="146"/>
      <c r="CT37" s="146" t="str">
        <f>T(IF(  Ott2022_RICHIESTE!DE33&lt;&gt;"",  Ott2022_RICHIESTE!DE33,  HLOOKUP(CT$36,Tipologie!$B$2:$AM$10,2) ))</f>
        <v>-</v>
      </c>
      <c r="CU37" s="146"/>
      <c r="CV37" s="146" t="str">
        <f>T(IF(  Ott2022_RICHIESTE!DG33&lt;&gt;"",  Ott2022_RICHIESTE!DG33,  HLOOKUP(CV$36,Tipologie!$B$2:$AM$10,2) ))</f>
        <v>-</v>
      </c>
      <c r="CW37" s="146"/>
      <c r="CX37" s="146" t="str">
        <f>T(IF(  Ott2022_RICHIESTE!DI33&lt;&gt;"",  Ott2022_RICHIESTE!DI33,  HLOOKUP(CX$36,Tipologie!$B$2:$AM$10,2) ))</f>
        <v>-</v>
      </c>
      <c r="CY37" s="146"/>
      <c r="CZ37" s="146" t="str">
        <f>T(IF(  Ott2022_RICHIESTE!DK33&lt;&gt;"",  Ott2022_RICHIESTE!DK33,  HLOOKUP(CZ$36,Tipologie!$B$2:$AM$10,2) ))</f>
        <v>-</v>
      </c>
      <c r="DA37" s="146"/>
      <c r="DB37" s="146" t="str">
        <f>T(IF(  Ott2022_RICHIESTE!DM33&lt;&gt;"",  Ott2022_RICHIESTE!DM33,  HLOOKUP(DB$36,Tipologie!$B$2:$AM$10,2) ))</f>
        <v>-</v>
      </c>
      <c r="DC37" s="146"/>
      <c r="DD37" s="146" t="str">
        <f>T(IF(  Ott2022_RICHIESTE!DO33&lt;&gt;"",  Ott2022_RICHIESTE!DO33,  HLOOKUP(DD$36,Tipologie!$B$2:$AM$10,2) ))</f>
        <v>-</v>
      </c>
      <c r="DE37" s="146" t="str">
        <f>T(IF(  Ott2022_RICHIESTE!DE33&lt;&gt;"",  Ott2022_RICHIESTE!DE33,  HLOOKUP(DE$36,Tipologie!$B$2:$AM$10,2) ))</f>
        <v>-</v>
      </c>
      <c r="DF37" s="146" t="str">
        <f>T(IF(  Ott2022_RICHIESTE!DG33&lt;&gt;"",  Ott2022_RICHIESTE!DG33,  HLOOKUP(DF$36,Tipologie!$B$2:$AM$10,2) ))</f>
        <v>-</v>
      </c>
      <c r="DG37" s="146" t="str">
        <f>T(IF(  Ott2022_RICHIESTE!DI33&lt;&gt;"",  Ott2022_RICHIESTE!DI33,  HLOOKUP(DG$36,Tipologie!$B$2:$AM$10,2) ))</f>
        <v>-</v>
      </c>
    </row>
    <row r="38" spans="1:112" ht="11.25" customHeight="1" x14ac:dyDescent="0.25">
      <c r="A38" s="45" t="str">
        <f>IF(Ott2022_RICHIESTE!A34&lt;&gt;"",Ott2022_RICHIESTE!A34,"")</f>
        <v>lun</v>
      </c>
      <c r="B38" s="46">
        <f>IF(Ott2022_RICHIESTE!B34&lt;&gt;"",Ott2022_RICHIESTE!B34,"")</f>
        <v>44858</v>
      </c>
      <c r="C38" s="45"/>
      <c r="D38" s="146" t="str">
        <f>T( IF( Ott2022_RICHIESTE!D34&lt;&gt;"",  IF(   AND(    (IFERROR(SEARCH("Ridotto",Ott2022_RICHIESTE!D34),Ott2022_RICHIESTE!D34))=1,    D$36&lt;&gt;""   ),    _xlfn.CONCAT("Rid: ",HLOOKUP(D$36,Tipologie!$B$2:$AM$10,3)  ),  Ott2022_RICHIESTE!D34),HLOOKUP(D$36,Tipologie!$B$2:$AM$10,3  ) ))</f>
        <v>.</v>
      </c>
      <c r="E38" s="146"/>
      <c r="F38" s="146" t="str">
        <f>T( IF( Ott2022_RICHIESTE!F34&lt;&gt;"",  IF(   AND(    (IFERROR(SEARCH("Ridotto",Ott2022_RICHIESTE!F34),Ott2022_RICHIESTE!F34))=1,    F$36&lt;&gt;""   ),    _xlfn.CONCAT("Rid: ",HLOOKUP(F$36,Tipologie!$B$2:$AM$10,3)  ),  Ott2022_RICHIESTE!F34),HLOOKUP(F$36,Tipologie!$B$2:$AM$10,3  ) ))</f>
        <v>.</v>
      </c>
      <c r="G38" s="146"/>
      <c r="H38" s="146" t="str">
        <f>T( IF( Ott2022_RICHIESTE!H34&lt;&gt;"",  IF(   AND(    (IFERROR(SEARCH("Ridotto",Ott2022_RICHIESTE!H34),Ott2022_RICHIESTE!H34))=1,    H$36&lt;&gt;""   ),    _xlfn.CONCAT("Rid: ",HLOOKUP(H$36,Tipologie!$B$2:$AM$10,3)  ),  Ott2022_RICHIESTE!H34),HLOOKUP(H$36,Tipologie!$B$2:$AM$10,3  ) ))</f>
        <v>.</v>
      </c>
      <c r="I38" s="146"/>
      <c r="J38" s="146" t="str">
        <f>T( IF( Ott2022_RICHIESTE!J34&lt;&gt;"",  IF(   AND(    (IFERROR(SEARCH("Ridotto",Ott2022_RICHIESTE!J34),Ott2022_RICHIESTE!J34))=1,    J$36&lt;&gt;""   ),    _xlfn.CONCAT("Rid: ",HLOOKUP(J$36,Tipologie!$B$2:$AM$10,3)  ),  Ott2022_RICHIESTE!J34),HLOOKUP(J$36,Tipologie!$B$2:$AM$10,3  ) ))</f>
        <v>.</v>
      </c>
      <c r="K38" s="146"/>
      <c r="L38" s="146" t="str">
        <f>T( IF( Ott2022_RICHIESTE!L34&lt;&gt;"",  IF(   AND(    (IFERROR(SEARCH("Ridotto",Ott2022_RICHIESTE!L34),Ott2022_RICHIESTE!L34))=1,    L$36&lt;&gt;""   ),    _xlfn.CONCAT("Rid: ",HLOOKUP(L$36,Tipologie!$B$2:$AM$10,3)  ),  Ott2022_RICHIESTE!L34),HLOOKUP(L$36,Tipologie!$B$2:$AM$10,3  ) ))</f>
        <v>.</v>
      </c>
      <c r="M38" s="146"/>
      <c r="N38" s="146" t="str">
        <f>T( IF( Ott2022_RICHIESTE!N34&lt;&gt;"",  IF(   AND(    (IFERROR(SEARCH("Ridotto",Ott2022_RICHIESTE!N34),Ott2022_RICHIESTE!N34))=1,    N$36&lt;&gt;""   ),    _xlfn.CONCAT("Rid: ",HLOOKUP(N$36,Tipologie!$B$2:$AM$10,3)  ),  Ott2022_RICHIESTE!N34),HLOOKUP(N$36,Tipologie!$B$2:$AM$10,3  ) ))</f>
        <v>.</v>
      </c>
      <c r="O38" s="146"/>
      <c r="P38" s="146" t="str">
        <f>T( IF( Ott2022_RICHIESTE!P34&lt;&gt;"",  IF(   AND(    (IFERROR(SEARCH("Ridotto",Ott2022_RICHIESTE!P34),Ott2022_RICHIESTE!P34))=1,    P$36&lt;&gt;""   ),    _xlfn.CONCAT("Rid: ",HLOOKUP(P$36,Tipologie!$B$2:$AM$10,3)  ),  Ott2022_RICHIESTE!P34),HLOOKUP(P$36,Tipologie!$B$2:$AM$10,3  ) ))</f>
        <v>.</v>
      </c>
      <c r="Q38" s="146"/>
      <c r="R38" s="146" t="str">
        <f>T( IF( Ott2022_RICHIESTE!R34&lt;&gt;"",  IF(   AND(    (IFERROR(SEARCH("Ridotto",Ott2022_RICHIESTE!R34),Ott2022_RICHIESTE!R34))=1,    R$36&lt;&gt;""   ),    _xlfn.CONCAT("Rid: ",HLOOKUP(R$36,Tipologie!$B$2:$AM$10,3)  ),  Ott2022_RICHIESTE!R34),HLOOKUP(R$36,Tipologie!$B$2:$AM$10,3  ) ))</f>
        <v>.</v>
      </c>
      <c r="S38" s="146"/>
      <c r="T38" s="146" t="str">
        <f>T( IF( Ott2022_RICHIESTE!T34&lt;&gt;"",  IF(   AND(    (IFERROR(SEARCH("Ridotto",Ott2022_RICHIESTE!T34),Ott2022_RICHIESTE!T34))=1,    T$36&lt;&gt;""   ),    _xlfn.CONCAT("Rid: ",HLOOKUP(T$36,Tipologie!$B$2:$AM$10,3)  ),  Ott2022_RICHIESTE!T34),HLOOKUP(T$36,Tipologie!$B$2:$AM$10,3  ) ))</f>
        <v>.</v>
      </c>
      <c r="U38" s="146" t="str">
        <f>T( IF( Ott2022_RICHIESTE!U34&lt;&gt;"",  IF(   AND(    (IFERROR(SEARCH("Ridotto",Ott2022_RICHIESTE!U34),Ott2022_RICHIESTE!U34))=1,    U$36&lt;&gt;""   ),    _xlfn.CONCAT("Rid: ",HLOOKUP(U$36,Tipologie!$B$2:$AM$10,3)  ),  Ott2022_RICHIESTE!U34),HLOOKUP(U$36,Tipologie!$B$2:$AM$10,3  ) ))</f>
        <v>.</v>
      </c>
      <c r="V38" s="146" t="str">
        <f>T( IF( Ott2022_RICHIESTE!V34&lt;&gt;"",  IF(   AND(    (IFERROR(SEARCH("Ridotto",Ott2022_RICHIESTE!V34),Ott2022_RICHIESTE!V34))=1,    V$36&lt;&gt;""   ),    _xlfn.CONCAT("Rid: ",HLOOKUP(V$36,Tipologie!$B$2:$AM$10,3)  ),  Ott2022_RICHIESTE!V34),HLOOKUP(V$36,Tipologie!$B$2:$AM$10,3  ) ))</f>
        <v>.</v>
      </c>
      <c r="W38" s="146" t="str">
        <f>T( IF( Ott2022_RICHIESTE!W34&lt;&gt;"",  IF(   AND(    (IFERROR(SEARCH("Ridotto",Ott2022_RICHIESTE!W34),Ott2022_RICHIESTE!W34))=1,    W$36&lt;&gt;""   ),    _xlfn.CONCAT("Rid: ",HLOOKUP(W$36,Tipologie!$B$2:$AM$10,3)  ),  Ott2022_RICHIESTE!W34),HLOOKUP(W$36,Tipologie!$B$2:$AM$10,3  ) ))</f>
        <v>.</v>
      </c>
      <c r="X38" s="146" t="str">
        <f>T( IF( Ott2022_RICHIESTE!X34&lt;&gt;"",  IF(   AND(    (IFERROR(SEARCH("Ridotto",Ott2022_RICHIESTE!X34),Ott2022_RICHIESTE!X34))=1,    X$36&lt;&gt;""   ),    _xlfn.CONCAT("Rid: ",HLOOKUP(X$36,Tipologie!$B$2:$AM$10,3)  ),  Ott2022_RICHIESTE!X34),HLOOKUP(X$36,Tipologie!$B$2:$AM$10,3  ) ))</f>
        <v>.</v>
      </c>
      <c r="Y38" s="146" t="str">
        <f>T( IF( Ott2022_RICHIESTE!Y34&lt;&gt;"",  IF(   AND(    (IFERROR(SEARCH("Ridotto",Ott2022_RICHIESTE!Y34),Ott2022_RICHIESTE!Y34))=1,    Y$36&lt;&gt;""   ),    _xlfn.CONCAT("Rid: ",HLOOKUP(Y$36,Tipologie!$B$2:$AM$10,3)  ),  Ott2022_RICHIESTE!Y34),HLOOKUP(Y$36,Tipologie!$B$2:$AM$10,3  ) ))</f>
        <v>.</v>
      </c>
      <c r="Z38" s="28" t="str">
        <f>T( IF( Ott2022_RICHIESTE!Z34&lt;&gt;"",  IF(   AND(    (IFERROR(SEARCH("Ridotto",Ott2022_RICHIESTE!Z34),Ott2022_RICHIESTE!Z34))=1,    Z$36&lt;&gt;""   ),    _xlfn.CONCAT("Rid: ",HLOOKUP(Z$36,Tipologie!$B$2:$AM$10,3)  ),  Ott2022_RICHIESTE!Z34),HLOOKUP(Z$36,Tipologie!$B$2:$AM$10,3  ) ))</f>
        <v>.</v>
      </c>
      <c r="AA38" s="28" t="str">
        <f>T( IF( Ott2022_RICHIESTE!AA34&lt;&gt;"",  IF(   AND(    (IFERROR(SEARCH("Ridotto",Ott2022_RICHIESTE!AA34),Ott2022_RICHIESTE!AA34))=1,    AA$36&lt;&gt;""   ),    _xlfn.CONCAT("Rid: ",HLOOKUP(AA$36,Tipologie!$B$2:$AM$10,3)  ),  Ott2022_RICHIESTE!AA34),HLOOKUP(AA$36,Tipologie!$B$2:$AM$10,3  ) ))</f>
        <v>.</v>
      </c>
      <c r="AB38" s="28" t="str">
        <f>T( IF( Ott2022_RICHIESTE!AB34&lt;&gt;"",  IF(   AND(    (IFERROR(SEARCH("Ridotto",Ott2022_RICHIESTE!AB34),Ott2022_RICHIESTE!AB34))=1,    AB$36&lt;&gt;""   ),    _xlfn.CONCAT("Rid: ",HLOOKUP(AB$36,Tipologie!$B$2:$AM$10,3)  ),  Ott2022_RICHIESTE!AB34),HLOOKUP(AB$36,Tipologie!$B$2:$AM$10,3  ) ))</f>
        <v>.</v>
      </c>
      <c r="AC38" s="151"/>
      <c r="AD38" s="45" t="str">
        <f t="shared" si="7"/>
        <v>lun</v>
      </c>
      <c r="AE38" s="46">
        <f t="shared" si="8"/>
        <v>44858</v>
      </c>
      <c r="AF38" s="45"/>
      <c r="AG38" s="146" t="str">
        <f>T( IF( Ott2022_RICHIESTE!AG34&lt;&gt;"",  IF(   AND(    (IFERROR(SEARCH("Ridotto",Ott2022_RICHIESTE!AG34),Ott2022_RICHIESTE!AG34))=1,    AG$36&lt;&gt;""   ),    _xlfn.CONCAT("Rid: ",HLOOKUP(AG$36,Tipologie!$B$2:$AM$10,3)  ),  Ott2022_RICHIESTE!AG34),HLOOKUP(AG$36,Tipologie!$B$2:$AM$10,3  ) ))</f>
        <v>.</v>
      </c>
      <c r="AH38" s="146"/>
      <c r="AI38" s="146" t="str">
        <f>T( IF( Ott2022_RICHIESTE!AI34&lt;&gt;"",  IF(   AND(    (IFERROR(SEARCH("Ridotto",Ott2022_RICHIESTE!AI34),Ott2022_RICHIESTE!AI34))=1,    AI$36&lt;&gt;""   ),    _xlfn.CONCAT("Rid: ",HLOOKUP(AI$36,Tipologie!$B$2:$AM$10,3)  ),  Ott2022_RICHIESTE!AI34),HLOOKUP(AI$36,Tipologie!$B$2:$AM$10,3  ) ))</f>
        <v>.</v>
      </c>
      <c r="AJ38" s="146"/>
      <c r="AK38" s="146" t="str">
        <f>T( IF( Ott2022_RICHIESTE!AK34&lt;&gt;"",  IF(   AND(    (IFERROR(SEARCH("Ridotto",Ott2022_RICHIESTE!AK34),Ott2022_RICHIESTE!AK34))=1,    AK$36&lt;&gt;""   ),    _xlfn.CONCAT("Rid: ",HLOOKUP(AK$36,Tipologie!$B$2:$AM$10,3)  ),  Ott2022_RICHIESTE!AK34),HLOOKUP(AK$36,Tipologie!$B$2:$AM$10,3  ) ))</f>
        <v>.</v>
      </c>
      <c r="AL38" s="146"/>
      <c r="AM38" s="146" t="str">
        <f>T( IF( Ott2022_RICHIESTE!AM34&lt;&gt;"",  IF(   AND(    (IFERROR(SEARCH("Ridotto",Ott2022_RICHIESTE!AM34),Ott2022_RICHIESTE!AM34))=1,    AM$36&lt;&gt;""   ),    _xlfn.CONCAT("Rid: ",HLOOKUP(AM$36,Tipologie!$B$2:$AM$10,3)  ),  Ott2022_RICHIESTE!AM34),HLOOKUP(AM$36,Tipologie!$B$2:$AM$10,3  ) ))</f>
        <v>.</v>
      </c>
      <c r="AN38" s="146"/>
      <c r="AO38" s="146" t="str">
        <f>T( IF( Ott2022_RICHIESTE!AO34&lt;&gt;"",  IF(   AND(    (IFERROR(SEARCH("Ridotto",Ott2022_RICHIESTE!AO34),Ott2022_RICHIESTE!AO34))=1,    AO$36&lt;&gt;""   ),    _xlfn.CONCAT("Rid: ",HLOOKUP(AO$36,Tipologie!$B$2:$AM$10,3)  ),  Ott2022_RICHIESTE!AO34),HLOOKUP(AO$36,Tipologie!$B$2:$AM$10,3  ) ))</f>
        <v>.</v>
      </c>
      <c r="AP38" s="146"/>
      <c r="AQ38" s="146" t="str">
        <f>T( IF( Ott2022_RICHIESTE!AQ34&lt;&gt;"",  IF(   AND(    (IFERROR(SEARCH("Ridotto",Ott2022_RICHIESTE!AQ34),Ott2022_RICHIESTE!AQ34))=1,    AQ$36&lt;&gt;""   ),    _xlfn.CONCAT("Rid: ",HLOOKUP(AQ$36,Tipologie!$B$2:$AM$10,3)  ),  Ott2022_RICHIESTE!AQ34),HLOOKUP(AQ$36,Tipologie!$B$2:$AM$10,3  ) ))</f>
        <v>.</v>
      </c>
      <c r="AR38" s="146"/>
      <c r="AS38" s="146" t="str">
        <f>T( IF( Ott2022_RICHIESTE!AS34&lt;&gt;"",  IF(   AND(    (IFERROR(SEARCH("Ridotto",Ott2022_RICHIESTE!AS34),Ott2022_RICHIESTE!AS34))=1,    AS$36&lt;&gt;""   ),    _xlfn.CONCAT("Rid: ",HLOOKUP(AS$36,Tipologie!$B$2:$AM$10,3)  ),  Ott2022_RICHIESTE!AS34),HLOOKUP(AS$36,Tipologie!$B$2:$AM$10,3  ) ))</f>
        <v>.</v>
      </c>
      <c r="AT38" s="146"/>
      <c r="AU38" s="146" t="str">
        <f>T( IF( Ott2022_RICHIESTE!AU34&lt;&gt;"",  IF(   AND(    (IFERROR(SEARCH("Ridotto",Ott2022_RICHIESTE!AU34),Ott2022_RICHIESTE!AU34))=1,    AU$36&lt;&gt;""   ),    _xlfn.CONCAT("Rid: ",HLOOKUP(AU$36,Tipologie!$B$2:$AM$10,3)  ),  Ott2022_RICHIESTE!AU34),HLOOKUP(AU$36,Tipologie!$B$2:$AM$10,3  ) ))</f>
        <v>.</v>
      </c>
      <c r="AV38" s="146"/>
      <c r="AW38" s="146" t="str">
        <f>T( IF( Ott2022_RICHIESTE!AW34&lt;&gt;"",  IF(   AND(    (IFERROR(SEARCH("Ridotto",Ott2022_RICHIESTE!AW34),Ott2022_RICHIESTE!AW34))=1,    AW$36&lt;&gt;""   ),    _xlfn.CONCAT("Rid: ",HLOOKUP(AW$36,Tipologie!$B$2:$AM$10,3)  ),  Ott2022_RICHIESTE!AW34),HLOOKUP(AW$36,Tipologie!$B$2:$AM$10,3  ) ))</f>
        <v>.</v>
      </c>
      <c r="AX38" s="146"/>
      <c r="AY38" s="146" t="str">
        <f>T( IF( Ott2022_RICHIESTE!AY34&lt;&gt;"",  IF(   AND(    (IFERROR(SEARCH("Ridotto",Ott2022_RICHIESTE!AY34),Ott2022_RICHIESTE!AY34))=1,    AY$36&lt;&gt;""   ),    _xlfn.CONCAT("Rid: ",HLOOKUP(AY$36,Tipologie!$B$2:$AM$10,3)  ),  Ott2022_RICHIESTE!AY34),HLOOKUP(AY$36,Tipologie!$B$2:$AM$10,3  ) ))</f>
        <v>.</v>
      </c>
      <c r="AZ38" s="146"/>
      <c r="BA38" s="146" t="str">
        <f>T( IF( Ott2022_RICHIESTE!BA34&lt;&gt;"",  IF(   AND(    (IFERROR(SEARCH("Ridotto",Ott2022_RICHIESTE!BA34),Ott2022_RICHIESTE!BA34))=1,    BA$36&lt;&gt;""   ),    _xlfn.CONCAT("Rid: ",HLOOKUP(BA$36,Tipologie!$B$2:$AM$10,3)  ),  Ott2022_RICHIESTE!BA34),HLOOKUP(BA$36,Tipologie!$B$2:$AM$10,3  ) ))</f>
        <v>.</v>
      </c>
      <c r="BB38" s="146" t="str">
        <f>T( IF( Ott2022_RICHIESTE!BB34&lt;&gt;"",  IF(   AND(    (IFERROR(SEARCH("Ridotto",Ott2022_RICHIESTE!BB34),Ott2022_RICHIESTE!BB34))=1,    BB$36&lt;&gt;""   ),    _xlfn.CONCAT("Rid: ",HLOOKUP(BB$36,Tipologie!$B$2:$AM$10,3)  ),  Ott2022_RICHIESTE!BB34),HLOOKUP(BB$36,Tipologie!$B$2:$AM$10,3  ) ))</f>
        <v>.</v>
      </c>
      <c r="BC38" s="146" t="str">
        <f>T( IF( Ott2022_RICHIESTE!BC34&lt;&gt;"",  IF(   AND(    (IFERROR(SEARCH("Ridotto",Ott2022_RICHIESTE!BC34),Ott2022_RICHIESTE!BC34))=1,    BC$36&lt;&gt;""   ),    _xlfn.CONCAT("Rid: ",HLOOKUP(BC$36,Tipologie!$B$2:$AM$10,3)  ),  Ott2022_RICHIESTE!BC34),HLOOKUP(BC$36,Tipologie!$B$2:$AM$10,3  ) ))</f>
        <v>.</v>
      </c>
      <c r="BD38" s="146"/>
      <c r="BE38" s="146" t="str">
        <f>T( IF( Ott2022_RICHIESTE!BE34&lt;&gt;"",  IF(   AND(    (IFERROR(SEARCH("Ridotto",Ott2022_RICHIESTE!BE34),Ott2022_RICHIESTE!BE34))=1,    BE$36&lt;&gt;""   ),    _xlfn.CONCAT("Rid: ",HLOOKUP(BE$36,Tipologie!$B$2:$AM$10,3)  ),  Ott2022_RICHIESTE!BE34),HLOOKUP(BE$36,Tipologie!$B$2:$AM$10,3  ) ))</f>
        <v>.</v>
      </c>
      <c r="BF38" s="146"/>
      <c r="BG38" s="146" t="str">
        <f>T( IF( Ott2022_RICHIESTE!BG34&lt;&gt;"",  IF(   AND(    (IFERROR(SEARCH("Ridotto",Ott2022_RICHIESTE!BG34),Ott2022_RICHIESTE!BG34))=1,    BG$36&lt;&gt;""   ),    _xlfn.CONCAT("Rid: ",HLOOKUP(BG$36,Tipologie!$B$2:$AM$10,3)  ),  Ott2022_RICHIESTE!BG34),HLOOKUP(BG$36,Tipologie!$B$2:$AM$10,3  ) ))</f>
        <v>.</v>
      </c>
      <c r="BH38" s="146"/>
      <c r="BI38" s="146" t="str">
        <f>T( IF( Ott2022_RICHIESTE!BI34&lt;&gt;"",  IF(   AND(    (IFERROR(SEARCH("Ridotto",Ott2022_RICHIESTE!BI34),Ott2022_RICHIESTE!BI34))=1,    BI$36&lt;&gt;""   ),    _xlfn.CONCAT("Rid: ",HLOOKUP(BI$36,Tipologie!$B$2:$AM$10,3)  ),  Ott2022_RICHIESTE!BI34),HLOOKUP(BI$36,Tipologie!$B$2:$AM$10,3  ) ))</f>
        <v>.</v>
      </c>
      <c r="BJ38" s="146"/>
      <c r="BK38" s="146" t="str">
        <f>T( IF( Ott2022_RICHIESTE!BK34&lt;&gt;"",  IF(   AND(    (IFERROR(SEARCH("Ridotto",Ott2022_RICHIESTE!BK34),Ott2022_RICHIESTE!BK34))=1,    BK$36&lt;&gt;""   ),    _xlfn.CONCAT("Rid: ",HLOOKUP(BK$36,Tipologie!$B$2:$AM$10,3)  ),  Ott2022_RICHIESTE!BK34),HLOOKUP(BK$36,Tipologie!$B$2:$AM$10,3  ) ))</f>
        <v>.</v>
      </c>
      <c r="BL38" s="146"/>
      <c r="BM38" s="146" t="str">
        <f>T( IF( Ott2022_RICHIESTE!BM34&lt;&gt;"",  IF(   AND(    (IFERROR(SEARCH("Ridotto",Ott2022_RICHIESTE!BM34),Ott2022_RICHIESTE!BM34))=1,    BM$36&lt;&gt;""   ),    _xlfn.CONCAT("Rid: ",HLOOKUP(BM$36,Tipologie!$B$2:$AM$10,3)  ),  Ott2022_RICHIESTE!BM34),HLOOKUP(BM$36,Tipologie!$B$2:$AM$10,3  ) ))</f>
        <v>.</v>
      </c>
      <c r="BN38" s="146"/>
      <c r="BO38" s="146" t="str">
        <f>T( IF( Ott2022_RICHIESTE!BO34&lt;&gt;"",  IF(   AND(    (IFERROR(SEARCH("Ridotto",Ott2022_RICHIESTE!BO34),Ott2022_RICHIESTE!BO34))=1,    BO$36&lt;&gt;""   ),    _xlfn.CONCAT("Rid: ",HLOOKUP(BO$36,Tipologie!$B$2:$AM$10,3)  ),  Ott2022_RICHIESTE!BO34),HLOOKUP(BO$36,Tipologie!$B$2:$AM$10,3  ) ))</f>
        <v>.</v>
      </c>
      <c r="BP38" s="146"/>
      <c r="BQ38" s="146" t="str">
        <f>T( IF( Ott2022_RICHIESTE!BQ34&lt;&gt;"",  IF(   AND(    (IFERROR(SEARCH("Ridotto",Ott2022_RICHIESTE!BQ34),Ott2022_RICHIESTE!BQ34))=1,    BQ$36&lt;&gt;""   ),    _xlfn.CONCAT("Rid: ",HLOOKUP(BQ$36,Tipologie!$B$2:$AM$10,3)  ),  Ott2022_RICHIESTE!BQ34),HLOOKUP(BQ$36,Tipologie!$B$2:$AM$10,3  ) ))</f>
        <v>.</v>
      </c>
      <c r="BR38" s="146"/>
      <c r="BS38" s="146" t="str">
        <f>T( IF( Ott2022_RICHIESTE!BS34&lt;&gt;"",  IF(   AND(    (IFERROR(SEARCH("Ridotto",Ott2022_RICHIESTE!BS34),Ott2022_RICHIESTE!BS34))=1,    BS$36&lt;&gt;""   ),    _xlfn.CONCAT("Rid: ",HLOOKUP(BS$36,Tipologie!$B$2:$AM$10,3)  ),  Ott2022_RICHIESTE!BS34),HLOOKUP(BS$36,Tipologie!$B$2:$AM$10,3  ) ))</f>
        <v>.</v>
      </c>
      <c r="BT38" s="146"/>
      <c r="BU38" s="146" t="str">
        <f>T( IF( Ott2022_RICHIESTE!BU34&lt;&gt;"",  IF(   AND(    (IFERROR(SEARCH("Ridotto",Ott2022_RICHIESTE!BU34),Ott2022_RICHIESTE!BU34))=1,    BU$36&lt;&gt;""   ),    _xlfn.CONCAT("Rid: ",HLOOKUP(BU$36,Tipologie!$B$2:$AM$10,3)  ),  Ott2022_RICHIESTE!BU34),HLOOKUP(BU$36,Tipologie!$B$2:$AM$10,3  ) ))</f>
        <v>.</v>
      </c>
      <c r="BV38" s="146"/>
      <c r="BW38" s="146" t="str">
        <f>T( IF( Ott2022_RICHIESTE!BW34&lt;&gt;"",  IF(   AND(    (IFERROR(SEARCH("Ridotto",Ott2022_RICHIESTE!BW34),Ott2022_RICHIESTE!BW34))=1,    BW$36&lt;&gt;""   ),    _xlfn.CONCAT("Rid: ",HLOOKUP(BW$36,Tipologie!$B$2:$AM$10,3)  ),  Ott2022_RICHIESTE!BW34),HLOOKUP(BW$36,Tipologie!$B$2:$AM$10,3  ) ))</f>
        <v>.</v>
      </c>
      <c r="BX38" s="223"/>
      <c r="CA38" s="22">
        <f>SUM(COUNTIFS(D38:BW38,{"Ex-accordo";"Ferie";"Ridotto Ex-Acc";"Ridotto Ferie";"Ridotto Maternità";"Malattia";"Esame";"Altro"}))</f>
        <v>0</v>
      </c>
      <c r="CB38" s="158">
        <f t="shared" ref="CB38:CB43" si="14">$CD$1-CA38</f>
        <v>30</v>
      </c>
      <c r="CC38" s="91"/>
      <c r="CF38" s="28" t="str">
        <f>T( IF( Ott2022_RICHIESTE!CQ34&lt;&gt;"",  IF(   AND(    (IFERROR(SEARCH("Ridotto",Ott2022_RICHIESTE!CQ34),Ott2022_RICHIESTE!CQ34))=1,    CF$36&lt;&gt;""   ),    _xlfn.CONCAT("Rid: ",HLOOKUP(CF$36,Tipologie!$B$2:$AM$10,3)  ),  Ott2022_RICHIESTE!CQ34),HLOOKUP(CF$36,Tipologie!$B$2:$AM$10,3  ) ))</f>
        <v>.</v>
      </c>
      <c r="CG38" s="28" t="str">
        <f>T( IF( Ott2022_RICHIESTE!CR34&lt;&gt;"",  IF(   AND(    (IFERROR(SEARCH("Ridotto",Ott2022_RICHIESTE!CR34),Ott2022_RICHIESTE!CR34))=1,    CG$36&lt;&gt;""   ),    _xlfn.CONCAT("Rid: ",HLOOKUP(CG$36,Tipologie!$B$2:$AM$10,3)  ),  Ott2022_RICHIESTE!CR34),HLOOKUP(CG$36,Tipologie!$B$2:$AM$10,3  ) ))</f>
        <v>.</v>
      </c>
      <c r="CH38" s="146" t="str">
        <f>T( IF( Ott2022_RICHIESTE!CS34&lt;&gt;"",  IF(   AND(    (IFERROR(SEARCH("Ridotto",Ott2022_RICHIESTE!CS34),Ott2022_RICHIESTE!CS34))=1,    CH$36&lt;&gt;""   ),    _xlfn.CONCAT("Rid: ",HLOOKUP(CH$36,Tipologie!$B$2:$AM$10,3)  ),  Ott2022_RICHIESTE!CS34),HLOOKUP(CH$36,Tipologie!$B$2:$AM$10,3  ) ))</f>
        <v>.</v>
      </c>
      <c r="CI38" s="146" t="str">
        <f>T( IF( Ott2022_RICHIESTE!CT34&lt;&gt;"",  IF(   AND(    (IFERROR(SEARCH("Ridotto",Ott2022_RICHIESTE!CT34),Ott2022_RICHIESTE!CT34))=1,    CI$36&lt;&gt;""   ),    _xlfn.CONCAT("Rid: ",HLOOKUP(CI$36,Tipologie!$B$2:$AM$10,3)  ),  Ott2022_RICHIESTE!CT34),HLOOKUP(CI$36,Tipologie!$B$2:$AM$10,3  ) ))</f>
        <v>.</v>
      </c>
      <c r="CJ38" s="146" t="str">
        <f>T( IF( Ott2022_RICHIESTE!CU34&lt;&gt;"",  IF(   AND(    (IFERROR(SEARCH("Ridotto",Ott2022_RICHIESTE!CU34),Ott2022_RICHIESTE!CU34))=1,    CJ$36&lt;&gt;""   ),    _xlfn.CONCAT("Rid: ",HLOOKUP(CJ$36,Tipologie!$B$2:$AM$10,3)  ),  Ott2022_RICHIESTE!CU34),HLOOKUP(CJ$36,Tipologie!$B$2:$AM$10,3  ) ))</f>
        <v>.</v>
      </c>
      <c r="CK38" s="146" t="str">
        <f>T( IF( Ott2022_RICHIESTE!CV34&lt;&gt;"",  IF(   AND(    (IFERROR(SEARCH("Ridotto",Ott2022_RICHIESTE!CV34),Ott2022_RICHIESTE!CV34))=1,    CK$36&lt;&gt;""   ),    _xlfn.CONCAT("Rid: ",HLOOKUP(CK$36,Tipologie!$B$2:$AM$10,3)  ),  Ott2022_RICHIESTE!CV34),HLOOKUP(CK$36,Tipologie!$B$2:$AM$10,3  ) ))</f>
        <v>.</v>
      </c>
      <c r="CL38" s="146" t="str">
        <f>T( IF( Ott2022_RICHIESTE!CW34&lt;&gt;"",  IF(   AND(    (IFERROR(SEARCH("Ridotto",Ott2022_RICHIESTE!CW34),Ott2022_RICHIESTE!CW34))=1,    CL$36&lt;&gt;""   ),    _xlfn.CONCAT("Rid: ",HLOOKUP(CL$36,Tipologie!$B$2:$AM$10,3)  ),  Ott2022_RICHIESTE!CW34),HLOOKUP(CL$36,Tipologie!$B$2:$AM$10,3  ) ))</f>
        <v>.</v>
      </c>
      <c r="CM38" s="146" t="str">
        <f>T( IF( Ott2022_RICHIESTE!CX34&lt;&gt;"",  IF(   AND(    (IFERROR(SEARCH("Ridotto",Ott2022_RICHIESTE!CX34),Ott2022_RICHIESTE!CX34))=1,    CM$36&lt;&gt;""   ),    _xlfn.CONCAT("Rid: ",HLOOKUP(CM$36,Tipologie!$B$2:$AM$10,3)  ),  Ott2022_RICHIESTE!CX34),HLOOKUP(CM$36,Tipologie!$B$2:$AM$10,3  ) ))</f>
        <v>.</v>
      </c>
      <c r="CO38" s="45" t="str">
        <f t="shared" si="9"/>
        <v>lun</v>
      </c>
      <c r="CP38" s="45">
        <f t="shared" si="12"/>
        <v>44858</v>
      </c>
      <c r="CQ38" s="45"/>
      <c r="CR38" s="146" t="str">
        <f>T(IF(  Ott2022_RICHIESTE!DC34&lt;&gt;"",  Ott2022_RICHIESTE!DC34,  HLOOKUP(CR$36,Tipologie!$B$2:$AM$10,3) ))</f>
        <v>.</v>
      </c>
      <c r="CS38" s="146"/>
      <c r="CT38" s="146" t="str">
        <f>T(IF(  Ott2022_RICHIESTE!DE34&lt;&gt;"",  Ott2022_RICHIESTE!DE34,  HLOOKUP(CT$36,Tipologie!$B$2:$AM$10,3) ))</f>
        <v>.</v>
      </c>
      <c r="CU38" s="146"/>
      <c r="CV38" s="146" t="str">
        <f>T(IF(  Ott2022_RICHIESTE!DG34&lt;&gt;"",  Ott2022_RICHIESTE!DG34,  HLOOKUP(CV$36,Tipologie!$B$2:$AM$10,3) ))</f>
        <v>.</v>
      </c>
      <c r="CW38" s="146"/>
      <c r="CX38" s="146" t="str">
        <f>T(IF(  Ott2022_RICHIESTE!DI34&lt;&gt;"",  Ott2022_RICHIESTE!DI34,  HLOOKUP(CX$36,Tipologie!$B$2:$AM$10,3) ))</f>
        <v>.</v>
      </c>
      <c r="CY38" s="146"/>
      <c r="CZ38" s="146" t="str">
        <f>T(IF(  Ott2022_RICHIESTE!DK34&lt;&gt;"",  Ott2022_RICHIESTE!DK34,  HLOOKUP(CZ$36,Tipologie!$B$2:$AM$10,3) ))</f>
        <v>.</v>
      </c>
      <c r="DA38" s="146"/>
      <c r="DB38" s="146" t="str">
        <f>T(IF(  Ott2022_RICHIESTE!DM34&lt;&gt;"",  Ott2022_RICHIESTE!DM34,  HLOOKUP(DB$36,Tipologie!$B$2:$AM$10,3) ))</f>
        <v>.</v>
      </c>
      <c r="DC38" s="146"/>
      <c r="DD38" s="146" t="str">
        <f>T(IF(  Ott2022_RICHIESTE!DO34&lt;&gt;"",  Ott2022_RICHIESTE!DO34,  HLOOKUP(DD$36,Tipologie!$B$2:$AM$10,3) ))</f>
        <v>.</v>
      </c>
      <c r="DE38" s="146" t="str">
        <f>T(IF(  Ott2022_RICHIESTE!DE34&lt;&gt;"",  Ott2022_RICHIESTE!DE34,  HLOOKUP(DE$36,Tipologie!$B$2:$AM$10,3) ))</f>
        <v>.</v>
      </c>
      <c r="DF38" s="146" t="str">
        <f>T(IF(  Ott2022_RICHIESTE!DG34&lt;&gt;"",  Ott2022_RICHIESTE!DG34,  HLOOKUP(DF$36,Tipologie!$B$2:$AM$10,3) ))</f>
        <v>.</v>
      </c>
      <c r="DG38" s="146" t="str">
        <f>T(IF(  Ott2022_RICHIESTE!DI34&lt;&gt;"",  Ott2022_RICHIESTE!DI34,  HLOOKUP(DG$36,Tipologie!$B$2:$AM$10,3) ))</f>
        <v>.</v>
      </c>
      <c r="DH38" s="20"/>
    </row>
    <row r="39" spans="1:112" ht="11.25" customHeight="1" x14ac:dyDescent="0.25">
      <c r="A39" s="45" t="str">
        <f>IF(Ott2022_RICHIESTE!A35&lt;&gt;"",Ott2022_RICHIESTE!A35,"")</f>
        <v>mar</v>
      </c>
      <c r="B39" s="46">
        <f>IF(Ott2022_RICHIESTE!B35&lt;&gt;"",Ott2022_RICHIESTE!B35,"")</f>
        <v>44859</v>
      </c>
      <c r="C39" s="232"/>
      <c r="D39" s="146" t="str">
        <f>T( IF( Ott2022_RICHIESTE!D35&lt;&gt;"",  IF(   AND(    (IFERROR(SEARCH("Ridotto",Ott2022_RICHIESTE!D35),Ott2022_RICHIESTE!D35))=1,    D$36&lt;&gt;""   ),    _xlfn.CONCAT("Rid: ",HLOOKUP(D$36,Tipologie!$B$2:$AM$10,4)  ),  Ott2022_RICHIESTE!D35),HLOOKUP(D$36,Tipologie!$B$2:$AM$10,4  ) ))</f>
        <v>.</v>
      </c>
      <c r="E39" s="146"/>
      <c r="F39" s="146" t="str">
        <f>T( IF( Ott2022_RICHIESTE!F35&lt;&gt;"",  IF(   AND(    (IFERROR(SEARCH("Ridotto",Ott2022_RICHIESTE!F35),Ott2022_RICHIESTE!F35))=1,    F$36&lt;&gt;""   ),    _xlfn.CONCAT("Rid: ",HLOOKUP(F$36,Tipologie!$B$2:$AM$10,4)  ),  Ott2022_RICHIESTE!F35),HLOOKUP(F$36,Tipologie!$B$2:$AM$10,4  ) ))</f>
        <v>.</v>
      </c>
      <c r="G39" s="146"/>
      <c r="H39" s="146" t="str">
        <f>T( IF( Ott2022_RICHIESTE!H35&lt;&gt;"",  IF(   AND(    (IFERROR(SEARCH("Ridotto",Ott2022_RICHIESTE!H35),Ott2022_RICHIESTE!H35))=1,    H$36&lt;&gt;""   ),    _xlfn.CONCAT("Rid: ",HLOOKUP(H$36,Tipologie!$B$2:$AM$10,4)  ),  Ott2022_RICHIESTE!H35),HLOOKUP(H$36,Tipologie!$B$2:$AM$10,4  ) ))</f>
        <v>.</v>
      </c>
      <c r="I39" s="146"/>
      <c r="J39" s="146" t="str">
        <f>T( IF( Ott2022_RICHIESTE!J35&lt;&gt;"",  IF(   AND(    (IFERROR(SEARCH("Ridotto",Ott2022_RICHIESTE!J35),Ott2022_RICHIESTE!J35))=1,    J$36&lt;&gt;""   ),    _xlfn.CONCAT("Rid: ",HLOOKUP(J$36,Tipologie!$B$2:$AM$10,4)  ),  Ott2022_RICHIESTE!J35),HLOOKUP(J$36,Tipologie!$B$2:$AM$10,4  ) ))</f>
        <v>.</v>
      </c>
      <c r="K39" s="146"/>
      <c r="L39" s="146" t="str">
        <f>T( IF( Ott2022_RICHIESTE!L35&lt;&gt;"",  IF(   AND(    (IFERROR(SEARCH("Ridotto",Ott2022_RICHIESTE!L35),Ott2022_RICHIESTE!L35))=1,    L$36&lt;&gt;""   ),    _xlfn.CONCAT("Rid: ",HLOOKUP(L$36,Tipologie!$B$2:$AM$10,4)  ),  Ott2022_RICHIESTE!L35),HLOOKUP(L$36,Tipologie!$B$2:$AM$10,4  ) ))</f>
        <v>.</v>
      </c>
      <c r="M39" s="146"/>
      <c r="N39" s="146" t="str">
        <f>T( IF( Ott2022_RICHIESTE!N35&lt;&gt;"",  IF(   AND(    (IFERROR(SEARCH("Ridotto",Ott2022_RICHIESTE!N35),Ott2022_RICHIESTE!N35))=1,    N$36&lt;&gt;""   ),    _xlfn.CONCAT("Rid: ",HLOOKUP(N$36,Tipologie!$B$2:$AM$10,4)  ),  Ott2022_RICHIESTE!N35),HLOOKUP(N$36,Tipologie!$B$2:$AM$10,4  ) ))</f>
        <v>.</v>
      </c>
      <c r="O39" s="146"/>
      <c r="P39" s="146" t="str">
        <f>T( IF( Ott2022_RICHIESTE!P35&lt;&gt;"",  IF(   AND(    (IFERROR(SEARCH("Ridotto",Ott2022_RICHIESTE!P35),Ott2022_RICHIESTE!P35))=1,    P$36&lt;&gt;""   ),    _xlfn.CONCAT("Rid: ",HLOOKUP(P$36,Tipologie!$B$2:$AM$10,4)  ),  Ott2022_RICHIESTE!P35),HLOOKUP(P$36,Tipologie!$B$2:$AM$10,4  ) ))</f>
        <v>.</v>
      </c>
      <c r="Q39" s="146"/>
      <c r="R39" s="146" t="str">
        <f>T( IF( Ott2022_RICHIESTE!R35&lt;&gt;"",  IF(   AND(    (IFERROR(SEARCH("Ridotto",Ott2022_RICHIESTE!R35),Ott2022_RICHIESTE!R35))=1,    R$36&lt;&gt;""   ),    _xlfn.CONCAT("Rid: ",HLOOKUP(R$36,Tipologie!$B$2:$AM$10,4)  ),  Ott2022_RICHIESTE!R35),HLOOKUP(R$36,Tipologie!$B$2:$AM$10,4  ) ))</f>
        <v>.</v>
      </c>
      <c r="S39" s="146"/>
      <c r="T39" s="146" t="str">
        <f>T( IF( Ott2022_RICHIESTE!T35&lt;&gt;"",  IF(   AND(    (IFERROR(SEARCH("Ridotto",Ott2022_RICHIESTE!T35),Ott2022_RICHIESTE!T35))=1,    T$36&lt;&gt;""   ),    _xlfn.CONCAT("Rid: ",HLOOKUP(T$36,Tipologie!$B$2:$AM$10,4)  ),  Ott2022_RICHIESTE!T35),HLOOKUP(T$36,Tipologie!$B$2:$AM$10,4  ) ))</f>
        <v>.</v>
      </c>
      <c r="U39" s="146" t="str">
        <f>T( IF( Ott2022_RICHIESTE!U35&lt;&gt;"",  IF(   AND(    (IFERROR(SEARCH("Ridotto",Ott2022_RICHIESTE!U35),Ott2022_RICHIESTE!U35))=1,    U$36&lt;&gt;""   ),    _xlfn.CONCAT("Rid: ",HLOOKUP(U$36,Tipologie!$B$2:$AM$10,4)  ),  Ott2022_RICHIESTE!U35),HLOOKUP(U$36,Tipologie!$B$2:$AM$10,4  ) ))</f>
        <v>.</v>
      </c>
      <c r="V39" s="146" t="str">
        <f>T( IF( Ott2022_RICHIESTE!V35&lt;&gt;"",  IF(   AND(    (IFERROR(SEARCH("Ridotto",Ott2022_RICHIESTE!V35),Ott2022_RICHIESTE!V35))=1,    V$36&lt;&gt;""   ),    _xlfn.CONCAT("Rid: ",HLOOKUP(V$36,Tipologie!$B$2:$AM$10,4)  ),  Ott2022_RICHIESTE!V35),HLOOKUP(V$36,Tipologie!$B$2:$AM$10,4  ) ))</f>
        <v>.</v>
      </c>
      <c r="W39" s="146" t="str">
        <f>T( IF( Ott2022_RICHIESTE!W35&lt;&gt;"",  IF(   AND(    (IFERROR(SEARCH("Ridotto",Ott2022_RICHIESTE!W35),Ott2022_RICHIESTE!W35))=1,    W$36&lt;&gt;""   ),    _xlfn.CONCAT("Rid: ",HLOOKUP(W$36,Tipologie!$B$2:$AM$10,4)  ),  Ott2022_RICHIESTE!W35),HLOOKUP(W$36,Tipologie!$B$2:$AM$10,4  ) ))</f>
        <v>.</v>
      </c>
      <c r="X39" s="146" t="str">
        <f>T( IF( Ott2022_RICHIESTE!X35&lt;&gt;"",  IF(   AND(    (IFERROR(SEARCH("Ridotto",Ott2022_RICHIESTE!X35),Ott2022_RICHIESTE!X35))=1,    X$36&lt;&gt;""   ),    _xlfn.CONCAT("Rid: ",HLOOKUP(X$36,Tipologie!$B$2:$AM$10,4)  ),  Ott2022_RICHIESTE!X35),HLOOKUP(X$36,Tipologie!$B$2:$AM$10,4  ) ))</f>
        <v>.</v>
      </c>
      <c r="Y39" s="146" t="str">
        <f>T( IF( Ott2022_RICHIESTE!Y35&lt;&gt;"",  IF(   AND(    (IFERROR(SEARCH("Ridotto",Ott2022_RICHIESTE!Y35),Ott2022_RICHIESTE!Y35))=1,    Y$36&lt;&gt;""   ),    _xlfn.CONCAT("Rid: ",HLOOKUP(Y$36,Tipologie!$B$2:$AM$10,4)  ),  Ott2022_RICHIESTE!Y35),HLOOKUP(Y$36,Tipologie!$B$2:$AM$10,4  ) ))</f>
        <v>.</v>
      </c>
      <c r="Z39" s="28" t="str">
        <f>T( IF( Ott2022_RICHIESTE!Z35&lt;&gt;"",  IF(   AND(    (IFERROR(SEARCH("Ridotto",Ott2022_RICHIESTE!Z35),Ott2022_RICHIESTE!Z35))=1,    Z$36&lt;&gt;""   ),    _xlfn.CONCAT("Rid: ",HLOOKUP(Z$36,Tipologie!$B$2:$AM$10,4)  ),  Ott2022_RICHIESTE!Z35),HLOOKUP(Z$36,Tipologie!$B$2:$AM$10,4  ) ))</f>
        <v>.</v>
      </c>
      <c r="AA39" s="28" t="str">
        <f>T( IF( Ott2022_RICHIESTE!AA35&lt;&gt;"",  IF(   AND(    (IFERROR(SEARCH("Ridotto",Ott2022_RICHIESTE!AA35),Ott2022_RICHIESTE!AA35))=1,    AA$36&lt;&gt;""   ),    _xlfn.CONCAT("Rid: ",HLOOKUP(AA$36,Tipologie!$B$2:$AM$10,4)  ),  Ott2022_RICHIESTE!AA35),HLOOKUP(AA$36,Tipologie!$B$2:$AM$10,4  ) ))</f>
        <v>.</v>
      </c>
      <c r="AB39" s="28" t="str">
        <f>T( IF( Ott2022_RICHIESTE!AB35&lt;&gt;"",  IF(   AND(    (IFERROR(SEARCH("Ridotto",Ott2022_RICHIESTE!AB35),Ott2022_RICHIESTE!AB35))=1,    AB$36&lt;&gt;""   ),    _xlfn.CONCAT("Rid: ",HLOOKUP(AB$36,Tipologie!$B$2:$AM$10,4)  ),  Ott2022_RICHIESTE!AB35),HLOOKUP(AB$36,Tipologie!$B$2:$AM$10,4  ) ))</f>
        <v>.</v>
      </c>
      <c r="AC39" s="151"/>
      <c r="AD39" s="45" t="str">
        <f t="shared" si="7"/>
        <v>mar</v>
      </c>
      <c r="AE39" s="46">
        <f t="shared" si="8"/>
        <v>44859</v>
      </c>
      <c r="AF39" s="232"/>
      <c r="AG39" s="146" t="str">
        <f>T( IF( Ott2022_RICHIESTE!AG35&lt;&gt;"",  IF(   AND(    (IFERROR(SEARCH("Ridotto",Ott2022_RICHIESTE!AG35),Ott2022_RICHIESTE!AG35))=1,    AG$36&lt;&gt;""   ),    _xlfn.CONCAT("Rid: ",HLOOKUP(AG$36,Tipologie!$B$2:$AM$10,4)  ),  Ott2022_RICHIESTE!AG35),HLOOKUP(AG$36,Tipologie!$B$2:$AM$10,4  ) ))</f>
        <v>.</v>
      </c>
      <c r="AH39" s="146"/>
      <c r="AI39" s="146" t="str">
        <f>T( IF( Ott2022_RICHIESTE!AI35&lt;&gt;"",  IF(   AND(    (IFERROR(SEARCH("Ridotto",Ott2022_RICHIESTE!AI35),Ott2022_RICHIESTE!AI35))=1,    AI$36&lt;&gt;""   ),    _xlfn.CONCAT("Rid: ",HLOOKUP(AI$36,Tipologie!$B$2:$AM$10,4)  ),  Ott2022_RICHIESTE!AI35),HLOOKUP(AI$36,Tipologie!$B$2:$AM$10,4  ) ))</f>
        <v>.</v>
      </c>
      <c r="AJ39" s="146"/>
      <c r="AK39" s="146" t="str">
        <f>T( IF( Ott2022_RICHIESTE!AK35&lt;&gt;"",  IF(   AND(    (IFERROR(SEARCH("Ridotto",Ott2022_RICHIESTE!AK35),Ott2022_RICHIESTE!AK35))=1,    AK$36&lt;&gt;""   ),    _xlfn.CONCAT("Rid: ",HLOOKUP(AK$36,Tipologie!$B$2:$AM$10,4)  ),  Ott2022_RICHIESTE!AK35),HLOOKUP(AK$36,Tipologie!$B$2:$AM$10,4  ) ))</f>
        <v>.</v>
      </c>
      <c r="AL39" s="146"/>
      <c r="AM39" s="146" t="str">
        <f>T( IF( Ott2022_RICHIESTE!AM35&lt;&gt;"",  IF(   AND(    (IFERROR(SEARCH("Ridotto",Ott2022_RICHIESTE!AM35),Ott2022_RICHIESTE!AM35))=1,    AM$36&lt;&gt;""   ),    _xlfn.CONCAT("Rid: ",HLOOKUP(AM$36,Tipologie!$B$2:$AM$10,4)  ),  Ott2022_RICHIESTE!AM35),HLOOKUP(AM$36,Tipologie!$B$2:$AM$10,4  ) ))</f>
        <v>.</v>
      </c>
      <c r="AN39" s="146"/>
      <c r="AO39" s="146" t="str">
        <f>T( IF( Ott2022_RICHIESTE!AO35&lt;&gt;"",  IF(   AND(    (IFERROR(SEARCH("Ridotto",Ott2022_RICHIESTE!AO35),Ott2022_RICHIESTE!AO35))=1,    AO$36&lt;&gt;""   ),    _xlfn.CONCAT("Rid: ",HLOOKUP(AO$36,Tipologie!$B$2:$AM$10,4)  ),  Ott2022_RICHIESTE!AO35),HLOOKUP(AO$36,Tipologie!$B$2:$AM$10,4  ) ))</f>
        <v>.</v>
      </c>
      <c r="AP39" s="146"/>
      <c r="AQ39" s="146" t="str">
        <f>T( IF( Ott2022_RICHIESTE!AQ35&lt;&gt;"",  IF(   AND(    (IFERROR(SEARCH("Ridotto",Ott2022_RICHIESTE!AQ35),Ott2022_RICHIESTE!AQ35))=1,    AQ$36&lt;&gt;""   ),    _xlfn.CONCAT("Rid: ",HLOOKUP(AQ$36,Tipologie!$B$2:$AM$10,4)  ),  Ott2022_RICHIESTE!AQ35),HLOOKUP(AQ$36,Tipologie!$B$2:$AM$10,4  ) ))</f>
        <v>.</v>
      </c>
      <c r="AR39" s="146"/>
      <c r="AS39" s="146" t="str">
        <f>T( IF( Ott2022_RICHIESTE!AS35&lt;&gt;"",  IF(   AND(    (IFERROR(SEARCH("Ridotto",Ott2022_RICHIESTE!AS35),Ott2022_RICHIESTE!AS35))=1,    AS$36&lt;&gt;""   ),    _xlfn.CONCAT("Rid: ",HLOOKUP(AS$36,Tipologie!$B$2:$AM$10,4)  ),  Ott2022_RICHIESTE!AS35),HLOOKUP(AS$36,Tipologie!$B$2:$AM$10,4  ) ))</f>
        <v>.</v>
      </c>
      <c r="AT39" s="146"/>
      <c r="AU39" s="146" t="str">
        <f>T( IF( Ott2022_RICHIESTE!AU35&lt;&gt;"",  IF(   AND(    (IFERROR(SEARCH("Ridotto",Ott2022_RICHIESTE!AU35),Ott2022_RICHIESTE!AU35))=1,    AU$36&lt;&gt;""   ),    _xlfn.CONCAT("Rid: ",HLOOKUP(AU$36,Tipologie!$B$2:$AM$10,4)  ),  Ott2022_RICHIESTE!AU35),HLOOKUP(AU$36,Tipologie!$B$2:$AM$10,4  ) ))</f>
        <v>.</v>
      </c>
      <c r="AV39" s="146"/>
      <c r="AW39" s="146" t="str">
        <f>T( IF( Ott2022_RICHIESTE!AW35&lt;&gt;"",  IF(   AND(    (IFERROR(SEARCH("Ridotto",Ott2022_RICHIESTE!AW35),Ott2022_RICHIESTE!AW35))=1,    AW$36&lt;&gt;""   ),    _xlfn.CONCAT("Rid: ",HLOOKUP(AW$36,Tipologie!$B$2:$AM$10,4)  ),  Ott2022_RICHIESTE!AW35),HLOOKUP(AW$36,Tipologie!$B$2:$AM$10,4  ) ))</f>
        <v>.</v>
      </c>
      <c r="AX39" s="146"/>
      <c r="AY39" s="146" t="str">
        <f>T( IF( Ott2022_RICHIESTE!AY35&lt;&gt;"",  IF(   AND(    (IFERROR(SEARCH("Ridotto",Ott2022_RICHIESTE!AY35),Ott2022_RICHIESTE!AY35))=1,    AY$36&lt;&gt;""   ),    _xlfn.CONCAT("Rid: ",HLOOKUP(AY$36,Tipologie!$B$2:$AM$10,4)  ),  Ott2022_RICHIESTE!AY35),HLOOKUP(AY$36,Tipologie!$B$2:$AM$10,4  ) ))</f>
        <v>.</v>
      </c>
      <c r="AZ39" s="146"/>
      <c r="BA39" s="146" t="str">
        <f>T( IF( Ott2022_RICHIESTE!BA35&lt;&gt;"",  IF(   AND(    (IFERROR(SEARCH("Ridotto",Ott2022_RICHIESTE!BA35),Ott2022_RICHIESTE!BA35))=1,    BA$36&lt;&gt;""   ),    _xlfn.CONCAT("Rid: ",HLOOKUP(BA$36,Tipologie!$B$2:$AM$10,4)  ),  Ott2022_RICHIESTE!BA35),HLOOKUP(BA$36,Tipologie!$B$2:$AM$10,4  ) ))</f>
        <v>.</v>
      </c>
      <c r="BB39" s="146" t="str">
        <f>T( IF( Ott2022_RICHIESTE!BB35&lt;&gt;"",  IF(   AND(    (IFERROR(SEARCH("Ridotto",Ott2022_RICHIESTE!BB35),Ott2022_RICHIESTE!BB35))=1,    BB$36&lt;&gt;""   ),    _xlfn.CONCAT("Rid: ",HLOOKUP(BB$36,Tipologie!$B$2:$AM$10,4)  ),  Ott2022_RICHIESTE!BB35),HLOOKUP(BB$36,Tipologie!$B$2:$AM$10,4  ) ))</f>
        <v>.</v>
      </c>
      <c r="BC39" s="146" t="str">
        <f>T( IF( Ott2022_RICHIESTE!BC35&lt;&gt;"",  IF(   AND(    (IFERROR(SEARCH("Ridotto",Ott2022_RICHIESTE!BC35),Ott2022_RICHIESTE!BC35))=1,    BC$36&lt;&gt;""   ),    _xlfn.CONCAT("Rid: ",HLOOKUP(BC$36,Tipologie!$B$2:$AM$10,4)  ),  Ott2022_RICHIESTE!BC35),HLOOKUP(BC$36,Tipologie!$B$2:$AM$10,4  ) ))</f>
        <v>.</v>
      </c>
      <c r="BD39" s="146"/>
      <c r="BE39" s="146" t="str">
        <f>T( IF( Ott2022_RICHIESTE!BE35&lt;&gt;"",  IF(   AND(    (IFERROR(SEARCH("Ridotto",Ott2022_RICHIESTE!BE35),Ott2022_RICHIESTE!BE35))=1,    BE$36&lt;&gt;""   ),    _xlfn.CONCAT("Rid: ",HLOOKUP(BE$36,Tipologie!$B$2:$AM$10,4)  ),  Ott2022_RICHIESTE!BE35),HLOOKUP(BE$36,Tipologie!$B$2:$AM$10,4  ) ))</f>
        <v>.</v>
      </c>
      <c r="BF39" s="146"/>
      <c r="BG39" s="146" t="str">
        <f>T( IF( Ott2022_RICHIESTE!BG35&lt;&gt;"",  IF(   AND(    (IFERROR(SEARCH("Ridotto",Ott2022_RICHIESTE!BG35),Ott2022_RICHIESTE!BG35))=1,    BG$36&lt;&gt;""   ),    _xlfn.CONCAT("Rid: ",HLOOKUP(BG$36,Tipologie!$B$2:$AM$10,4)  ),  Ott2022_RICHIESTE!BG35),HLOOKUP(BG$36,Tipologie!$B$2:$AM$10,4  ) ))</f>
        <v>.</v>
      </c>
      <c r="BH39" s="146"/>
      <c r="BI39" s="146" t="str">
        <f>T( IF( Ott2022_RICHIESTE!BI35&lt;&gt;"",  IF(   AND(    (IFERROR(SEARCH("Ridotto",Ott2022_RICHIESTE!BI35),Ott2022_RICHIESTE!BI35))=1,    BI$36&lt;&gt;""   ),    _xlfn.CONCAT("Rid: ",HLOOKUP(BI$36,Tipologie!$B$2:$AM$10,4)  ),  Ott2022_RICHIESTE!BI35),HLOOKUP(BI$36,Tipologie!$B$2:$AM$10,4  ) ))</f>
        <v>.</v>
      </c>
      <c r="BJ39" s="146"/>
      <c r="BK39" s="146" t="str">
        <f>T( IF( Ott2022_RICHIESTE!BK35&lt;&gt;"",  IF(   AND(    (IFERROR(SEARCH("Ridotto",Ott2022_RICHIESTE!BK35),Ott2022_RICHIESTE!BK35))=1,    BK$36&lt;&gt;""   ),    _xlfn.CONCAT("Rid: ",HLOOKUP(BK$36,Tipologie!$B$2:$AM$10,4)  ),  Ott2022_RICHIESTE!BK35),HLOOKUP(BK$36,Tipologie!$B$2:$AM$10,4  ) ))</f>
        <v>.</v>
      </c>
      <c r="BL39" s="146"/>
      <c r="BM39" s="146" t="str">
        <f>T( IF( Ott2022_RICHIESTE!BM35&lt;&gt;"",  IF(   AND(    (IFERROR(SEARCH("Ridotto",Ott2022_RICHIESTE!BM35),Ott2022_RICHIESTE!BM35))=1,    BM$36&lt;&gt;""   ),    _xlfn.CONCAT("Rid: ",HLOOKUP(BM$36,Tipologie!$B$2:$AM$10,4)  ),  Ott2022_RICHIESTE!BM35),HLOOKUP(BM$36,Tipologie!$B$2:$AM$10,4  ) ))</f>
        <v>.</v>
      </c>
      <c r="BN39" s="146"/>
      <c r="BO39" s="146" t="str">
        <f>T( IF( Ott2022_RICHIESTE!BO35&lt;&gt;"",  IF(   AND(    (IFERROR(SEARCH("Ridotto",Ott2022_RICHIESTE!BO35),Ott2022_RICHIESTE!BO35))=1,    BO$36&lt;&gt;""   ),    _xlfn.CONCAT("Rid: ",HLOOKUP(BO$36,Tipologie!$B$2:$AM$10,4)  ),  Ott2022_RICHIESTE!BO35),HLOOKUP(BO$36,Tipologie!$B$2:$AM$10,4  ) ))</f>
        <v>.</v>
      </c>
      <c r="BP39" s="146"/>
      <c r="BQ39" s="146" t="str">
        <f>T( IF( Ott2022_RICHIESTE!BQ35&lt;&gt;"",  IF(   AND(    (IFERROR(SEARCH("Ridotto",Ott2022_RICHIESTE!BQ35),Ott2022_RICHIESTE!BQ35))=1,    BQ$36&lt;&gt;""   ),    _xlfn.CONCAT("Rid: ",HLOOKUP(BQ$36,Tipologie!$B$2:$AM$10,4)  ),  Ott2022_RICHIESTE!BQ35),HLOOKUP(BQ$36,Tipologie!$B$2:$AM$10,4  ) ))</f>
        <v>.</v>
      </c>
      <c r="BR39" s="146"/>
      <c r="BS39" s="146" t="str">
        <f>T( IF( Ott2022_RICHIESTE!BS35&lt;&gt;"",  IF(   AND(    (IFERROR(SEARCH("Ridotto",Ott2022_RICHIESTE!BS35),Ott2022_RICHIESTE!BS35))=1,    BS$36&lt;&gt;""   ),    _xlfn.CONCAT("Rid: ",HLOOKUP(BS$36,Tipologie!$B$2:$AM$10,4)  ),  Ott2022_RICHIESTE!BS35),HLOOKUP(BS$36,Tipologie!$B$2:$AM$10,4  ) ))</f>
        <v>.</v>
      </c>
      <c r="BT39" s="146"/>
      <c r="BU39" s="146" t="str">
        <f>T( IF( Ott2022_RICHIESTE!BU35&lt;&gt;"",  IF(   AND(    (IFERROR(SEARCH("Ridotto",Ott2022_RICHIESTE!BU35),Ott2022_RICHIESTE!BU35))=1,    BU$36&lt;&gt;""   ),    _xlfn.CONCAT("Rid: ",HLOOKUP(BU$36,Tipologie!$B$2:$AM$10,4)  ),  Ott2022_RICHIESTE!BU35),HLOOKUP(BU$36,Tipologie!$B$2:$AM$10,4  ) ))</f>
        <v>.</v>
      </c>
      <c r="BV39" s="146"/>
      <c r="BW39" s="146" t="str">
        <f>T( IF( Ott2022_RICHIESTE!BW35&lt;&gt;"",  IF(   AND(    (IFERROR(SEARCH("Ridotto",Ott2022_RICHIESTE!BW35),Ott2022_RICHIESTE!BW35))=1,    BW$36&lt;&gt;""   ),    _xlfn.CONCAT("Rid: ",HLOOKUP(BW$36,Tipologie!$B$2:$AM$10,4)  ),  Ott2022_RICHIESTE!BW35),HLOOKUP(BW$36,Tipologie!$B$2:$AM$10,4  ) ))</f>
        <v>.</v>
      </c>
      <c r="BX39" s="223"/>
      <c r="CA39" s="158">
        <f>SUM(COUNTIFS(D39:BW39,{"Ex-accordo";"Ferie";"Ridotto Ex-Acc";"Ridotto Ferie";"Ridotto Maternità";"Malattia";"Esame";"Altro"}))</f>
        <v>0</v>
      </c>
      <c r="CB39" s="158">
        <f t="shared" si="14"/>
        <v>30</v>
      </c>
      <c r="CC39" s="91"/>
      <c r="CF39" s="146" t="str">
        <f>T( IF( Ott2022_RICHIESTE!CQ35&lt;&gt;"",  IF(   AND(    (IFERROR(SEARCH("Ridotto",Ott2022_RICHIESTE!CQ35),Ott2022_RICHIESTE!CQ35))=1,    CF$36&lt;&gt;""   ),    _xlfn.CONCAT("Rid: ",HLOOKUP(CF$36,Tipologie!$B$2:$AM$10,4)  ),  Ott2022_RICHIESTE!CQ35),HLOOKUP(CF$36,Tipologie!$B$2:$AM$10,4  ) ))</f>
        <v>.</v>
      </c>
      <c r="CG39" s="146" t="str">
        <f>T( IF( Ott2022_RICHIESTE!CR35&lt;&gt;"",  IF(   AND(    (IFERROR(SEARCH("Ridotto",Ott2022_RICHIESTE!CR35),Ott2022_RICHIESTE!CR35))=1,    CG$36&lt;&gt;""   ),    _xlfn.CONCAT("Rid: ",HLOOKUP(CG$36,Tipologie!$B$2:$AM$10,4)  ),  Ott2022_RICHIESTE!CR35),HLOOKUP(CG$36,Tipologie!$B$2:$AM$10,4  ) ))</f>
        <v>.</v>
      </c>
      <c r="CH39" s="146" t="str">
        <f>T( IF( Ott2022_RICHIESTE!CS35&lt;&gt;"",  IF(   AND(    (IFERROR(SEARCH("Ridotto",Ott2022_RICHIESTE!CS35),Ott2022_RICHIESTE!CS35))=1,    CH$36&lt;&gt;""   ),    _xlfn.CONCAT("Rid: ",HLOOKUP(CH$36,Tipologie!$B$2:$AM$10,4)  ),  Ott2022_RICHIESTE!CS35),HLOOKUP(CH$36,Tipologie!$B$2:$AM$10,4  ) ))</f>
        <v>.</v>
      </c>
      <c r="CI39" s="146" t="str">
        <f>T( IF( Ott2022_RICHIESTE!CT35&lt;&gt;"",  IF(   AND(    (IFERROR(SEARCH("Ridotto",Ott2022_RICHIESTE!CT35),Ott2022_RICHIESTE!CT35))=1,    CI$36&lt;&gt;""   ),    _xlfn.CONCAT("Rid: ",HLOOKUP(CI$36,Tipologie!$B$2:$AM$10,4)  ),  Ott2022_RICHIESTE!CT35),HLOOKUP(CI$36,Tipologie!$B$2:$AM$10,4  ) ))</f>
        <v>.</v>
      </c>
      <c r="CJ39" s="146" t="str">
        <f>T( IF( Ott2022_RICHIESTE!CU35&lt;&gt;"",  IF(   AND(    (IFERROR(SEARCH("Ridotto",Ott2022_RICHIESTE!CU35),Ott2022_RICHIESTE!CU35))=1,    CJ$36&lt;&gt;""   ),    _xlfn.CONCAT("Rid: ",HLOOKUP(CJ$36,Tipologie!$B$2:$AM$10,4)  ),  Ott2022_RICHIESTE!CU35),HLOOKUP(CJ$36,Tipologie!$B$2:$AM$10,4  ) ))</f>
        <v>.</v>
      </c>
      <c r="CK39" s="146" t="str">
        <f>T( IF( Ott2022_RICHIESTE!CV35&lt;&gt;"",  IF(   AND(    (IFERROR(SEARCH("Ridotto",Ott2022_RICHIESTE!CV35),Ott2022_RICHIESTE!CV35))=1,    CK$36&lt;&gt;""   ),    _xlfn.CONCAT("Rid: ",HLOOKUP(CK$36,Tipologie!$B$2:$AM$10,4)  ),  Ott2022_RICHIESTE!CV35),HLOOKUP(CK$36,Tipologie!$B$2:$AM$10,4  ) ))</f>
        <v>.</v>
      </c>
      <c r="CL39" s="146" t="str">
        <f>T( IF( Ott2022_RICHIESTE!CW35&lt;&gt;"",  IF(   AND(    (IFERROR(SEARCH("Ridotto",Ott2022_RICHIESTE!CW35),Ott2022_RICHIESTE!CW35))=1,    CL$36&lt;&gt;""   ),    _xlfn.CONCAT("Rid: ",HLOOKUP(CL$36,Tipologie!$B$2:$AM$10,4)  ),  Ott2022_RICHIESTE!CW35),HLOOKUP(CL$36,Tipologie!$B$2:$AM$10,4  ) ))</f>
        <v>.</v>
      </c>
      <c r="CM39" s="146" t="str">
        <f>T( IF( Ott2022_RICHIESTE!CX35&lt;&gt;"",  IF(   AND(    (IFERROR(SEARCH("Ridotto",Ott2022_RICHIESTE!CX35),Ott2022_RICHIESTE!CX35))=1,    CM$36&lt;&gt;""   ),    _xlfn.CONCAT("Rid: ",HLOOKUP(CM$36,Tipologie!$B$2:$AM$10,4)  ),  Ott2022_RICHIESTE!CX35),HLOOKUP(CM$36,Tipologie!$B$2:$AM$10,4  ) ))</f>
        <v>.</v>
      </c>
      <c r="CO39" s="45" t="str">
        <f t="shared" si="9"/>
        <v>mar</v>
      </c>
      <c r="CP39" s="45">
        <f t="shared" si="12"/>
        <v>44859</v>
      </c>
      <c r="CQ39" s="229"/>
      <c r="CR39" s="146" t="str">
        <f>T(IF(  Ott2022_RICHIESTE!DC35&lt;&gt;"",  Ott2022_RICHIESTE!DC35,  HLOOKUP(CR$36,Tipologie!$B$2:$AM$10,4) ))</f>
        <v>.</v>
      </c>
      <c r="CS39" s="146"/>
      <c r="CT39" s="146" t="str">
        <f>T(IF(  Ott2022_RICHIESTE!DE35&lt;&gt;"",  Ott2022_RICHIESTE!DE35,  HLOOKUP(CT$36,Tipologie!$B$2:$AM$10,4) ))</f>
        <v>.</v>
      </c>
      <c r="CU39" s="146"/>
      <c r="CV39" s="146" t="str">
        <f>T(IF(  Ott2022_RICHIESTE!DG35&lt;&gt;"",  Ott2022_RICHIESTE!DG35,  HLOOKUP(CV$36,Tipologie!$B$2:$AM$10,4) ))</f>
        <v>.</v>
      </c>
      <c r="CW39" s="146"/>
      <c r="CX39" s="146" t="str">
        <f>T(IF(  Ott2022_RICHIESTE!DI35&lt;&gt;"",  Ott2022_RICHIESTE!DI35,  HLOOKUP(CX$36,Tipologie!$B$2:$AM$10,4) ))</f>
        <v>.</v>
      </c>
      <c r="CY39" s="146"/>
      <c r="CZ39" s="146" t="str">
        <f>T(IF(  Ott2022_RICHIESTE!DK35&lt;&gt;"",  Ott2022_RICHIESTE!DK35,  HLOOKUP(CZ$36,Tipologie!$B$2:$AM$10,4) ))</f>
        <v>.</v>
      </c>
      <c r="DA39" s="146"/>
      <c r="DB39" s="146" t="str">
        <f>T(IF(  Ott2022_RICHIESTE!DM35&lt;&gt;"",  Ott2022_RICHIESTE!DM35,  HLOOKUP(DB$36,Tipologie!$B$2:$AM$10,4) ))</f>
        <v>.</v>
      </c>
      <c r="DC39" s="146"/>
      <c r="DD39" s="146" t="str">
        <f>T(IF(  Ott2022_RICHIESTE!DO35&lt;&gt;"",  Ott2022_RICHIESTE!DO35,  HLOOKUP(DD$36,Tipologie!$B$2:$AM$10,4) ))</f>
        <v>.</v>
      </c>
      <c r="DE39" s="146" t="str">
        <f>T(IF(  Ott2022_RICHIESTE!DE35&lt;&gt;"",  Ott2022_RICHIESTE!DE35,  HLOOKUP(DE$36,Tipologie!$B$2:$AM$10,4) ))</f>
        <v>.</v>
      </c>
      <c r="DF39" s="146" t="str">
        <f>T(IF(  Ott2022_RICHIESTE!DG35&lt;&gt;"",  Ott2022_RICHIESTE!DG35,  HLOOKUP(DF$36,Tipologie!$B$2:$AM$10,4) ))</f>
        <v>.</v>
      </c>
      <c r="DG39" s="146" t="str">
        <f>T(IF(  Ott2022_RICHIESTE!DI35&lt;&gt;"",  Ott2022_RICHIESTE!DI35,  HLOOKUP(DG$36,Tipologie!$B$2:$AM$10,4) ))</f>
        <v>.</v>
      </c>
    </row>
    <row r="40" spans="1:112" ht="11.25" customHeight="1" x14ac:dyDescent="0.25">
      <c r="A40" s="45" t="str">
        <f>IF(Ott2022_RICHIESTE!A36&lt;&gt;"",Ott2022_RICHIESTE!A36,"")</f>
        <v>mer</v>
      </c>
      <c r="B40" s="46">
        <f>IF(Ott2022_RICHIESTE!B36&lt;&gt;"",Ott2022_RICHIESTE!B36,"")</f>
        <v>44860</v>
      </c>
      <c r="C40" s="232"/>
      <c r="D40" s="146" t="str">
        <f>T( IF( Ott2022_RICHIESTE!D36&lt;&gt;"",  IF(   AND(    (IFERROR(SEARCH("Ridotto",Ott2022_RICHIESTE!D36),Ott2022_RICHIESTE!D36))=1,    D$36&lt;&gt;""   ),    _xlfn.CONCAT("Rid: ",HLOOKUP(D$36,Tipologie!$B$2:$AM$10,5)  ),  Ott2022_RICHIESTE!D36),HLOOKUP(D$36,Tipologie!$B$2:$AM$10,5  ) ))</f>
        <v>.</v>
      </c>
      <c r="E40" s="146"/>
      <c r="F40" s="146" t="str">
        <f>T( IF( Ott2022_RICHIESTE!F36&lt;&gt;"",  IF(   AND(    (IFERROR(SEARCH("Ridotto",Ott2022_RICHIESTE!F36),Ott2022_RICHIESTE!F36))=1,    F$36&lt;&gt;""   ),    _xlfn.CONCAT("Rid: ",HLOOKUP(F$36,Tipologie!$B$2:$AM$10,5)  ),  Ott2022_RICHIESTE!F36),HLOOKUP(F$36,Tipologie!$B$2:$AM$10,5  ) ))</f>
        <v>.</v>
      </c>
      <c r="G40" s="146"/>
      <c r="H40" s="146" t="str">
        <f>T( IF( Ott2022_RICHIESTE!H36&lt;&gt;"",  IF(   AND(    (IFERROR(SEARCH("Ridotto",Ott2022_RICHIESTE!H36),Ott2022_RICHIESTE!H36))=1,    H$36&lt;&gt;""   ),    _xlfn.CONCAT("Rid: ",HLOOKUP(H$36,Tipologie!$B$2:$AM$10,5)  ),  Ott2022_RICHIESTE!H36),HLOOKUP(H$36,Tipologie!$B$2:$AM$10,5  ) ))</f>
        <v>.</v>
      </c>
      <c r="I40" s="146"/>
      <c r="J40" s="146" t="str">
        <f>T( IF( Ott2022_RICHIESTE!J36&lt;&gt;"",  IF(   AND(    (IFERROR(SEARCH("Ridotto",Ott2022_RICHIESTE!J36),Ott2022_RICHIESTE!J36))=1,    J$36&lt;&gt;""   ),    _xlfn.CONCAT("Rid: ",HLOOKUP(J$36,Tipologie!$B$2:$AM$10,5)  ),  Ott2022_RICHIESTE!J36),HLOOKUP(J$36,Tipologie!$B$2:$AM$10,5  ) ))</f>
        <v>.</v>
      </c>
      <c r="K40" s="146"/>
      <c r="L40" s="146" t="str">
        <f>T( IF( Ott2022_RICHIESTE!L36&lt;&gt;"",  IF(   AND(    (IFERROR(SEARCH("Ridotto",Ott2022_RICHIESTE!L36),Ott2022_RICHIESTE!L36))=1,    L$36&lt;&gt;""   ),    _xlfn.CONCAT("Rid: ",HLOOKUP(L$36,Tipologie!$B$2:$AM$10,5)  ),  Ott2022_RICHIESTE!L36),HLOOKUP(L$36,Tipologie!$B$2:$AM$10,5  ) ))</f>
        <v>.</v>
      </c>
      <c r="M40" s="146"/>
      <c r="N40" s="146" t="str">
        <f>T( IF( Ott2022_RICHIESTE!N36&lt;&gt;"",  IF(   AND(    (IFERROR(SEARCH("Ridotto",Ott2022_RICHIESTE!N36),Ott2022_RICHIESTE!N36))=1,    N$36&lt;&gt;""   ),    _xlfn.CONCAT("Rid: ",HLOOKUP(N$36,Tipologie!$B$2:$AM$10,5)  ),  Ott2022_RICHIESTE!N36),HLOOKUP(N$36,Tipologie!$B$2:$AM$10,5  ) ))</f>
        <v>.</v>
      </c>
      <c r="O40" s="146"/>
      <c r="P40" s="146" t="str">
        <f>T( IF( Ott2022_RICHIESTE!P36&lt;&gt;"",  IF(   AND(    (IFERROR(SEARCH("Ridotto",Ott2022_RICHIESTE!P36),Ott2022_RICHIESTE!P36))=1,    P$36&lt;&gt;""   ),    _xlfn.CONCAT("Rid: ",HLOOKUP(P$36,Tipologie!$B$2:$AM$10,5)  ),  Ott2022_RICHIESTE!P36),HLOOKUP(P$36,Tipologie!$B$2:$AM$10,5  ) ))</f>
        <v>.</v>
      </c>
      <c r="Q40" s="146"/>
      <c r="R40" s="146" t="str">
        <f>T( IF( Ott2022_RICHIESTE!R36&lt;&gt;"",  IF(   AND(    (IFERROR(SEARCH("Ridotto",Ott2022_RICHIESTE!R36),Ott2022_RICHIESTE!R36))=1,    R$36&lt;&gt;""   ),    _xlfn.CONCAT("Rid: ",HLOOKUP(R$36,Tipologie!$B$2:$AM$10,5)  ),  Ott2022_RICHIESTE!R36),HLOOKUP(R$36,Tipologie!$B$2:$AM$10,5  ) ))</f>
        <v>.</v>
      </c>
      <c r="S40" s="146"/>
      <c r="T40" s="146" t="str">
        <f>T( IF( Ott2022_RICHIESTE!T36&lt;&gt;"",  IF(   AND(    (IFERROR(SEARCH("Ridotto",Ott2022_RICHIESTE!T36),Ott2022_RICHIESTE!T36))=1,    T$36&lt;&gt;""   ),    _xlfn.CONCAT("Rid: ",HLOOKUP(T$36,Tipologie!$B$2:$AM$10,5)  ),  Ott2022_RICHIESTE!T36),HLOOKUP(T$36,Tipologie!$B$2:$AM$10,5  ) ))</f>
        <v>.</v>
      </c>
      <c r="U40" s="146" t="str">
        <f>T( IF( Ott2022_RICHIESTE!U36&lt;&gt;"",  IF(   AND(    (IFERROR(SEARCH("Ridotto",Ott2022_RICHIESTE!U36),Ott2022_RICHIESTE!U36))=1,    U$36&lt;&gt;""   ),    _xlfn.CONCAT("Rid: ",HLOOKUP(U$36,Tipologie!$B$2:$AM$10,5)  ),  Ott2022_RICHIESTE!U36),HLOOKUP(U$36,Tipologie!$B$2:$AM$10,5  ) ))</f>
        <v>.</v>
      </c>
      <c r="V40" s="146" t="str">
        <f>T( IF( Ott2022_RICHIESTE!V36&lt;&gt;"",  IF(   AND(    (IFERROR(SEARCH("Ridotto",Ott2022_RICHIESTE!V36),Ott2022_RICHIESTE!V36))=1,    V$36&lt;&gt;""   ),    _xlfn.CONCAT("Rid: ",HLOOKUP(V$36,Tipologie!$B$2:$AM$10,5)  ),  Ott2022_RICHIESTE!V36),HLOOKUP(V$36,Tipologie!$B$2:$AM$10,5  ) ))</f>
        <v>.</v>
      </c>
      <c r="W40" s="146" t="str">
        <f>T( IF( Ott2022_RICHIESTE!W36&lt;&gt;"",  IF(   AND(    (IFERROR(SEARCH("Ridotto",Ott2022_RICHIESTE!W36),Ott2022_RICHIESTE!W36))=1,    W$36&lt;&gt;""   ),    _xlfn.CONCAT("Rid: ",HLOOKUP(W$36,Tipologie!$B$2:$AM$10,5)  ),  Ott2022_RICHIESTE!W36),HLOOKUP(W$36,Tipologie!$B$2:$AM$10,5  ) ))</f>
        <v>.</v>
      </c>
      <c r="X40" s="146" t="str">
        <f>T( IF( Ott2022_RICHIESTE!X36&lt;&gt;"",  IF(   AND(    (IFERROR(SEARCH("Ridotto",Ott2022_RICHIESTE!X36),Ott2022_RICHIESTE!X36))=1,    X$36&lt;&gt;""   ),    _xlfn.CONCAT("Rid: ",HLOOKUP(X$36,Tipologie!$B$2:$AM$10,5)  ),  Ott2022_RICHIESTE!X36),HLOOKUP(X$36,Tipologie!$B$2:$AM$10,5  ) ))</f>
        <v>.</v>
      </c>
      <c r="Y40" s="146" t="str">
        <f>T( IF( Ott2022_RICHIESTE!Y36&lt;&gt;"",  IF(   AND(    (IFERROR(SEARCH("Ridotto",Ott2022_RICHIESTE!Y36),Ott2022_RICHIESTE!Y36))=1,    Y$36&lt;&gt;""   ),    _xlfn.CONCAT("Rid: ",HLOOKUP(Y$36,Tipologie!$B$2:$AM$10,5)  ),  Ott2022_RICHIESTE!Y36),HLOOKUP(Y$36,Tipologie!$B$2:$AM$10,5  ) ))</f>
        <v>.</v>
      </c>
      <c r="Z40" s="28" t="str">
        <f>T( IF( Ott2022_RICHIESTE!Z36&lt;&gt;"",  IF(   AND(    (IFERROR(SEARCH("Ridotto",Ott2022_RICHIESTE!Z36),Ott2022_RICHIESTE!Z36))=1,    Z$36&lt;&gt;""   ),    _xlfn.CONCAT("Rid: ",HLOOKUP(Z$36,Tipologie!$B$2:$AM$10,5)  ),  Ott2022_RICHIESTE!Z36),HLOOKUP(Z$36,Tipologie!$B$2:$AM$10,5  ) ))</f>
        <v>.</v>
      </c>
      <c r="AA40" s="28" t="str">
        <f>T( IF( Ott2022_RICHIESTE!AA36&lt;&gt;"",  IF(   AND(    (IFERROR(SEARCH("Ridotto",Ott2022_RICHIESTE!AA36),Ott2022_RICHIESTE!AA36))=1,    AA$36&lt;&gt;""   ),    _xlfn.CONCAT("Rid: ",HLOOKUP(AA$36,Tipologie!$B$2:$AM$10,5)  ),  Ott2022_RICHIESTE!AA36),HLOOKUP(AA$36,Tipologie!$B$2:$AM$10,5  ) ))</f>
        <v>.</v>
      </c>
      <c r="AB40" s="28" t="str">
        <f>T( IF( Ott2022_RICHIESTE!AB36&lt;&gt;"",  IF(   AND(    (IFERROR(SEARCH("Ridotto",Ott2022_RICHIESTE!AB36),Ott2022_RICHIESTE!AB36))=1,    AB$36&lt;&gt;""   ),    _xlfn.CONCAT("Rid: ",HLOOKUP(AB$36,Tipologie!$B$2:$AM$10,5)  ),  Ott2022_RICHIESTE!AB36),HLOOKUP(AB$36,Tipologie!$B$2:$AM$10,5  ) ))</f>
        <v>.</v>
      </c>
      <c r="AC40" s="152"/>
      <c r="AD40" s="45" t="str">
        <f t="shared" si="7"/>
        <v>mer</v>
      </c>
      <c r="AE40" s="46">
        <f t="shared" si="8"/>
        <v>44860</v>
      </c>
      <c r="AF40" s="232"/>
      <c r="AG40" s="146" t="str">
        <f>T( IF( Ott2022_RICHIESTE!AG36&lt;&gt;"",  IF(   AND(    (IFERROR(SEARCH("Ridotto",Ott2022_RICHIESTE!AG36),Ott2022_RICHIESTE!AG36))=1,    AG$36&lt;&gt;""   ),    _xlfn.CONCAT("Rid: ",HLOOKUP(AG$36,Tipologie!$B$2:$AM$10,5)  ),  Ott2022_RICHIESTE!AG36),HLOOKUP(AG$36,Tipologie!$B$2:$AM$10,5  ) ))</f>
        <v>.</v>
      </c>
      <c r="AH40" s="146"/>
      <c r="AI40" s="146" t="str">
        <f>T( IF( Ott2022_RICHIESTE!AI36&lt;&gt;"",  IF(   AND(    (IFERROR(SEARCH("Ridotto",Ott2022_RICHIESTE!AI36),Ott2022_RICHIESTE!AI36))=1,    AI$36&lt;&gt;""   ),    _xlfn.CONCAT("Rid: ",HLOOKUP(AI$36,Tipologie!$B$2:$AM$10,5)  ),  Ott2022_RICHIESTE!AI36),HLOOKUP(AI$36,Tipologie!$B$2:$AM$10,5  ) ))</f>
        <v>.</v>
      </c>
      <c r="AJ40" s="146"/>
      <c r="AK40" s="146" t="str">
        <f>T( IF( Ott2022_RICHIESTE!AK36&lt;&gt;"",  IF(   AND(    (IFERROR(SEARCH("Ridotto",Ott2022_RICHIESTE!AK36),Ott2022_RICHIESTE!AK36))=1,    AK$36&lt;&gt;""   ),    _xlfn.CONCAT("Rid: ",HLOOKUP(AK$36,Tipologie!$B$2:$AM$10,5)  ),  Ott2022_RICHIESTE!AK36),HLOOKUP(AK$36,Tipologie!$B$2:$AM$10,5  ) ))</f>
        <v>.</v>
      </c>
      <c r="AL40" s="146"/>
      <c r="AM40" s="146" t="str">
        <f>T( IF( Ott2022_RICHIESTE!AM36&lt;&gt;"",  IF(   AND(    (IFERROR(SEARCH("Ridotto",Ott2022_RICHIESTE!AM36),Ott2022_RICHIESTE!AM36))=1,    AM$36&lt;&gt;""   ),    _xlfn.CONCAT("Rid: ",HLOOKUP(AM$36,Tipologie!$B$2:$AM$10,5)  ),  Ott2022_RICHIESTE!AM36),HLOOKUP(AM$36,Tipologie!$B$2:$AM$10,5  ) ))</f>
        <v>.</v>
      </c>
      <c r="AN40" s="146"/>
      <c r="AO40" s="146" t="str">
        <f>T( IF( Ott2022_RICHIESTE!AO36&lt;&gt;"",  IF(   AND(    (IFERROR(SEARCH("Ridotto",Ott2022_RICHIESTE!AO36),Ott2022_RICHIESTE!AO36))=1,    AO$36&lt;&gt;""   ),    _xlfn.CONCAT("Rid: ",HLOOKUP(AO$36,Tipologie!$B$2:$AM$10,5)  ),  Ott2022_RICHIESTE!AO36),HLOOKUP(AO$36,Tipologie!$B$2:$AM$10,5  ) ))</f>
        <v>.</v>
      </c>
      <c r="AP40" s="146"/>
      <c r="AQ40" s="146" t="str">
        <f>T( IF( Ott2022_RICHIESTE!AQ36&lt;&gt;"",  IF(   AND(    (IFERROR(SEARCH("Ridotto",Ott2022_RICHIESTE!AQ36),Ott2022_RICHIESTE!AQ36))=1,    AQ$36&lt;&gt;""   ),    _xlfn.CONCAT("Rid: ",HLOOKUP(AQ$36,Tipologie!$B$2:$AM$10,5)  ),  Ott2022_RICHIESTE!AQ36),HLOOKUP(AQ$36,Tipologie!$B$2:$AM$10,5  ) ))</f>
        <v>.</v>
      </c>
      <c r="AR40" s="146"/>
      <c r="AS40" s="146" t="str">
        <f>T( IF( Ott2022_RICHIESTE!AS36&lt;&gt;"",  IF(   AND(    (IFERROR(SEARCH("Ridotto",Ott2022_RICHIESTE!AS36),Ott2022_RICHIESTE!AS36))=1,    AS$36&lt;&gt;""   ),    _xlfn.CONCAT("Rid: ",HLOOKUP(AS$36,Tipologie!$B$2:$AM$10,5)  ),  Ott2022_RICHIESTE!AS36),HLOOKUP(AS$36,Tipologie!$B$2:$AM$10,5  ) ))</f>
        <v>.</v>
      </c>
      <c r="AT40" s="146"/>
      <c r="AU40" s="146" t="str">
        <f>T( IF( Ott2022_RICHIESTE!AU36&lt;&gt;"",  IF(   AND(    (IFERROR(SEARCH("Ridotto",Ott2022_RICHIESTE!AU36),Ott2022_RICHIESTE!AU36))=1,    AU$36&lt;&gt;""   ),    _xlfn.CONCAT("Rid: ",HLOOKUP(AU$36,Tipologie!$B$2:$AM$10,5)  ),  Ott2022_RICHIESTE!AU36),HLOOKUP(AU$36,Tipologie!$B$2:$AM$10,5  ) ))</f>
        <v>.</v>
      </c>
      <c r="AV40" s="146"/>
      <c r="AW40" s="146" t="str">
        <f>T( IF( Ott2022_RICHIESTE!AW36&lt;&gt;"",  IF(   AND(    (IFERROR(SEARCH("Ridotto",Ott2022_RICHIESTE!AW36),Ott2022_RICHIESTE!AW36))=1,    AW$36&lt;&gt;""   ),    _xlfn.CONCAT("Rid: ",HLOOKUP(AW$36,Tipologie!$B$2:$AM$10,5)  ),  Ott2022_RICHIESTE!AW36),HLOOKUP(AW$36,Tipologie!$B$2:$AM$10,5  ) ))</f>
        <v>.</v>
      </c>
      <c r="AX40" s="146"/>
      <c r="AY40" s="146" t="str">
        <f>T( IF( Ott2022_RICHIESTE!AY36&lt;&gt;"",  IF(   AND(    (IFERROR(SEARCH("Ridotto",Ott2022_RICHIESTE!AY36),Ott2022_RICHIESTE!AY36))=1,    AY$36&lt;&gt;""   ),    _xlfn.CONCAT("Rid: ",HLOOKUP(AY$36,Tipologie!$B$2:$AM$10,5)  ),  Ott2022_RICHIESTE!AY36),HLOOKUP(AY$36,Tipologie!$B$2:$AM$10,5  ) ))</f>
        <v>.</v>
      </c>
      <c r="AZ40" s="146"/>
      <c r="BA40" s="146" t="str">
        <f>T( IF( Ott2022_RICHIESTE!BA36&lt;&gt;"",  IF(   AND(    (IFERROR(SEARCH("Ridotto",Ott2022_RICHIESTE!BA36),Ott2022_RICHIESTE!BA36))=1,    BA$36&lt;&gt;""   ),    _xlfn.CONCAT("Rid: ",HLOOKUP(BA$36,Tipologie!$B$2:$AM$10,5)  ),  Ott2022_RICHIESTE!BA36),HLOOKUP(BA$36,Tipologie!$B$2:$AM$10,5  ) ))</f>
        <v>.</v>
      </c>
      <c r="BB40" s="146" t="str">
        <f>T( IF( Ott2022_RICHIESTE!BB36&lt;&gt;"",  IF(   AND(    (IFERROR(SEARCH("Ridotto",Ott2022_RICHIESTE!BB36),Ott2022_RICHIESTE!BB36))=1,    BB$36&lt;&gt;""   ),    _xlfn.CONCAT("Rid: ",HLOOKUP(BB$36,Tipologie!$B$2:$AM$10,5)  ),  Ott2022_RICHIESTE!BB36),HLOOKUP(BB$36,Tipologie!$B$2:$AM$10,5  ) ))</f>
        <v>.</v>
      </c>
      <c r="BC40" s="146" t="str">
        <f>T( IF( Ott2022_RICHIESTE!BC36&lt;&gt;"",  IF(   AND(    (IFERROR(SEARCH("Ridotto",Ott2022_RICHIESTE!BC36),Ott2022_RICHIESTE!BC36))=1,    BC$36&lt;&gt;""   ),    _xlfn.CONCAT("Rid: ",HLOOKUP(BC$36,Tipologie!$B$2:$AM$10,5)  ),  Ott2022_RICHIESTE!BC36),HLOOKUP(BC$36,Tipologie!$B$2:$AM$10,5  ) ))</f>
        <v>.</v>
      </c>
      <c r="BD40" s="146"/>
      <c r="BE40" s="146" t="str">
        <f>T( IF( Ott2022_RICHIESTE!BE36&lt;&gt;"",  IF(   AND(    (IFERROR(SEARCH("Ridotto",Ott2022_RICHIESTE!BE36),Ott2022_RICHIESTE!BE36))=1,    BE$36&lt;&gt;""   ),    _xlfn.CONCAT("Rid: ",HLOOKUP(BE$36,Tipologie!$B$2:$AM$10,5)  ),  Ott2022_RICHIESTE!BE36),HLOOKUP(BE$36,Tipologie!$B$2:$AM$10,5  ) ))</f>
        <v>.</v>
      </c>
      <c r="BF40" s="146"/>
      <c r="BG40" s="146" t="str">
        <f>T( IF( Ott2022_RICHIESTE!BG36&lt;&gt;"",  IF(   AND(    (IFERROR(SEARCH("Ridotto",Ott2022_RICHIESTE!BG36),Ott2022_RICHIESTE!BG36))=1,    BG$36&lt;&gt;""   ),    _xlfn.CONCAT("Rid: ",HLOOKUP(BG$36,Tipologie!$B$2:$AM$10,5)  ),  Ott2022_RICHIESTE!BG36),HLOOKUP(BG$36,Tipologie!$B$2:$AM$10,5  ) ))</f>
        <v>.</v>
      </c>
      <c r="BH40" s="146"/>
      <c r="BI40" s="146" t="str">
        <f>T( IF( Ott2022_RICHIESTE!BI36&lt;&gt;"",  IF(   AND(    (IFERROR(SEARCH("Ridotto",Ott2022_RICHIESTE!BI36),Ott2022_RICHIESTE!BI36))=1,    BI$36&lt;&gt;""   ),    _xlfn.CONCAT("Rid: ",HLOOKUP(BI$36,Tipologie!$B$2:$AM$10,5)  ),  Ott2022_RICHIESTE!BI36),HLOOKUP(BI$36,Tipologie!$B$2:$AM$10,5  ) ))</f>
        <v>.</v>
      </c>
      <c r="BJ40" s="146"/>
      <c r="BK40" s="146" t="str">
        <f>T( IF( Ott2022_RICHIESTE!BK36&lt;&gt;"",  IF(   AND(    (IFERROR(SEARCH("Ridotto",Ott2022_RICHIESTE!BK36),Ott2022_RICHIESTE!BK36))=1,    BK$36&lt;&gt;""   ),    _xlfn.CONCAT("Rid: ",HLOOKUP(BK$36,Tipologie!$B$2:$AM$10,5)  ),  Ott2022_RICHIESTE!BK36),HLOOKUP(BK$36,Tipologie!$B$2:$AM$10,5  ) ))</f>
        <v>.</v>
      </c>
      <c r="BL40" s="146"/>
      <c r="BM40" s="146" t="str">
        <f>T( IF( Ott2022_RICHIESTE!BM36&lt;&gt;"",  IF(   AND(    (IFERROR(SEARCH("Ridotto",Ott2022_RICHIESTE!BM36),Ott2022_RICHIESTE!BM36))=1,    BM$36&lt;&gt;""   ),    _xlfn.CONCAT("Rid: ",HLOOKUP(BM$36,Tipologie!$B$2:$AM$10,5)  ),  Ott2022_RICHIESTE!BM36),HLOOKUP(BM$36,Tipologie!$B$2:$AM$10,5  ) ))</f>
        <v>.</v>
      </c>
      <c r="BN40" s="146"/>
      <c r="BO40" s="146" t="str">
        <f>T( IF( Ott2022_RICHIESTE!BO36&lt;&gt;"",  IF(   AND(    (IFERROR(SEARCH("Ridotto",Ott2022_RICHIESTE!BO36),Ott2022_RICHIESTE!BO36))=1,    BO$36&lt;&gt;""   ),    _xlfn.CONCAT("Rid: ",HLOOKUP(BO$36,Tipologie!$B$2:$AM$10,5)  ),  Ott2022_RICHIESTE!BO36),HLOOKUP(BO$36,Tipologie!$B$2:$AM$10,5  ) ))</f>
        <v>.</v>
      </c>
      <c r="BP40" s="146"/>
      <c r="BQ40" s="146" t="str">
        <f>T( IF( Ott2022_RICHIESTE!BQ36&lt;&gt;"",  IF(   AND(    (IFERROR(SEARCH("Ridotto",Ott2022_RICHIESTE!BQ36),Ott2022_RICHIESTE!BQ36))=1,    BQ$36&lt;&gt;""   ),    _xlfn.CONCAT("Rid: ",HLOOKUP(BQ$36,Tipologie!$B$2:$AM$10,5)  ),  Ott2022_RICHIESTE!BQ36),HLOOKUP(BQ$36,Tipologie!$B$2:$AM$10,5  ) ))</f>
        <v>.</v>
      </c>
      <c r="BR40" s="146"/>
      <c r="BS40" s="146" t="str">
        <f>T( IF( Ott2022_RICHIESTE!BS36&lt;&gt;"",  IF(   AND(    (IFERROR(SEARCH("Ridotto",Ott2022_RICHIESTE!BS36),Ott2022_RICHIESTE!BS36))=1,    BS$36&lt;&gt;""   ),    _xlfn.CONCAT("Rid: ",HLOOKUP(BS$36,Tipologie!$B$2:$AM$10,5)  ),  Ott2022_RICHIESTE!BS36),HLOOKUP(BS$36,Tipologie!$B$2:$AM$10,5  ) ))</f>
        <v>.</v>
      </c>
      <c r="BT40" s="146"/>
      <c r="BU40" s="146" t="str">
        <f>T( IF( Ott2022_RICHIESTE!BU36&lt;&gt;"",  IF(   AND(    (IFERROR(SEARCH("Ridotto",Ott2022_RICHIESTE!BU36),Ott2022_RICHIESTE!BU36))=1,    BU$36&lt;&gt;""   ),    _xlfn.CONCAT("Rid: ",HLOOKUP(BU$36,Tipologie!$B$2:$AM$10,5)  ),  Ott2022_RICHIESTE!BU36),HLOOKUP(BU$36,Tipologie!$B$2:$AM$10,5  ) ))</f>
        <v>.</v>
      </c>
      <c r="BV40" s="146"/>
      <c r="BW40" s="146" t="str">
        <f>T( IF( Ott2022_RICHIESTE!BW36&lt;&gt;"",  IF(   AND(    (IFERROR(SEARCH("Ridotto",Ott2022_RICHIESTE!BW36),Ott2022_RICHIESTE!BW36))=1,    BW$36&lt;&gt;""   ),    _xlfn.CONCAT("Rid: ",HLOOKUP(BW$36,Tipologie!$B$2:$AM$10,5)  ),  Ott2022_RICHIESTE!BW36),HLOOKUP(BW$36,Tipologie!$B$2:$AM$10,5  ) ))</f>
        <v>.</v>
      </c>
      <c r="BX40" s="223"/>
      <c r="CA40" s="158">
        <f>SUM(COUNTIFS(D40:BW40,{"Ex-accordo";"Ferie";"Ridotto Ex-Acc";"Ridotto Ferie";"Ridotto Maternità";"Malattia";"Esame";"Altro"}))</f>
        <v>0</v>
      </c>
      <c r="CB40" s="158">
        <f t="shared" si="14"/>
        <v>30</v>
      </c>
      <c r="CC40" s="91"/>
      <c r="CF40" s="146" t="str">
        <f>T( IF( Ott2022_RICHIESTE!CQ36&lt;&gt;"",  IF(   AND(    (IFERROR(SEARCH("Ridotto",Ott2022_RICHIESTE!CQ36),Ott2022_RICHIESTE!CQ36))=1,    CF$36&lt;&gt;""   ),    _xlfn.CONCAT("Rid: ",HLOOKUP(CF$36,Tipologie!$B$2:$AM$10,5)  ),  Ott2022_RICHIESTE!CQ36),HLOOKUP(CF$36,Tipologie!$B$2:$AM$10,5  ) ))</f>
        <v>.</v>
      </c>
      <c r="CG40" s="146" t="str">
        <f>T( IF( Ott2022_RICHIESTE!CR36&lt;&gt;"",  IF(   AND(    (IFERROR(SEARCH("Ridotto",Ott2022_RICHIESTE!CR36),Ott2022_RICHIESTE!CR36))=1,    CG$36&lt;&gt;""   ),    _xlfn.CONCAT("Rid: ",HLOOKUP(CG$36,Tipologie!$B$2:$AM$10,5)  ),  Ott2022_RICHIESTE!CR36),HLOOKUP(CG$36,Tipologie!$B$2:$AM$10,5  ) ))</f>
        <v>.</v>
      </c>
      <c r="CH40" s="146" t="str">
        <f>T( IF( Ott2022_RICHIESTE!CS36&lt;&gt;"",  IF(   AND(    (IFERROR(SEARCH("Ridotto",Ott2022_RICHIESTE!CS36),Ott2022_RICHIESTE!CS36))=1,    CH$36&lt;&gt;""   ),    _xlfn.CONCAT("Rid: ",HLOOKUP(CH$36,Tipologie!$B$2:$AM$10,5)  ),  Ott2022_RICHIESTE!CS36),HLOOKUP(CH$36,Tipologie!$B$2:$AM$10,5  ) ))</f>
        <v>.</v>
      </c>
      <c r="CI40" s="146" t="str">
        <f>T( IF( Ott2022_RICHIESTE!CT36&lt;&gt;"",  IF(   AND(    (IFERROR(SEARCH("Ridotto",Ott2022_RICHIESTE!CT36),Ott2022_RICHIESTE!CT36))=1,    CI$36&lt;&gt;""   ),    _xlfn.CONCAT("Rid: ",HLOOKUP(CI$36,Tipologie!$B$2:$AM$10,5)  ),  Ott2022_RICHIESTE!CT36),HLOOKUP(CI$36,Tipologie!$B$2:$AM$10,5  ) ))</f>
        <v>.</v>
      </c>
      <c r="CJ40" s="146" t="str">
        <f>T( IF( Ott2022_RICHIESTE!CU36&lt;&gt;"",  IF(   AND(    (IFERROR(SEARCH("Ridotto",Ott2022_RICHIESTE!CU36),Ott2022_RICHIESTE!CU36))=1,    CJ$36&lt;&gt;""   ),    _xlfn.CONCAT("Rid: ",HLOOKUP(CJ$36,Tipologie!$B$2:$AM$10,5)  ),  Ott2022_RICHIESTE!CU36),HLOOKUP(CJ$36,Tipologie!$B$2:$AM$10,5  ) ))</f>
        <v>.</v>
      </c>
      <c r="CK40" s="146" t="str">
        <f>T( IF( Ott2022_RICHIESTE!CV36&lt;&gt;"",  IF(   AND(    (IFERROR(SEARCH("Ridotto",Ott2022_RICHIESTE!CV36),Ott2022_RICHIESTE!CV36))=1,    CK$36&lt;&gt;""   ),    _xlfn.CONCAT("Rid: ",HLOOKUP(CK$36,Tipologie!$B$2:$AM$10,5)  ),  Ott2022_RICHIESTE!CV36),HLOOKUP(CK$36,Tipologie!$B$2:$AM$10,5  ) ))</f>
        <v>.</v>
      </c>
      <c r="CL40" s="146" t="str">
        <f>T( IF( Ott2022_RICHIESTE!CW36&lt;&gt;"",  IF(   AND(    (IFERROR(SEARCH("Ridotto",Ott2022_RICHIESTE!CW36),Ott2022_RICHIESTE!CW36))=1,    CL$36&lt;&gt;""   ),    _xlfn.CONCAT("Rid: ",HLOOKUP(CL$36,Tipologie!$B$2:$AM$10,5)  ),  Ott2022_RICHIESTE!CW36),HLOOKUP(CL$36,Tipologie!$B$2:$AM$10,5  ) ))</f>
        <v>.</v>
      </c>
      <c r="CM40" s="146" t="str">
        <f>T( IF( Ott2022_RICHIESTE!CX36&lt;&gt;"",  IF(   AND(    (IFERROR(SEARCH("Ridotto",Ott2022_RICHIESTE!CX36),Ott2022_RICHIESTE!CX36))=1,    CM$36&lt;&gt;""   ),    _xlfn.CONCAT("Rid: ",HLOOKUP(CM$36,Tipologie!$B$2:$AM$10,5)  ),  Ott2022_RICHIESTE!CX36),HLOOKUP(CM$36,Tipologie!$B$2:$AM$10,5  ) ))</f>
        <v>.</v>
      </c>
      <c r="CO40" s="45" t="str">
        <f t="shared" si="9"/>
        <v>mer</v>
      </c>
      <c r="CP40" s="45">
        <f t="shared" si="12"/>
        <v>44860</v>
      </c>
      <c r="CQ40" s="229"/>
      <c r="CR40" s="146" t="str">
        <f>T(IF(  Ott2022_RICHIESTE!DC36&lt;&gt;"",  Ott2022_RICHIESTE!DC36,  HLOOKUP(CR$36,Tipologie!$B$2:$AM$10,5) ))</f>
        <v>.</v>
      </c>
      <c r="CS40" s="146"/>
      <c r="CT40" s="146" t="str">
        <f>T(IF(  Ott2022_RICHIESTE!DE36&lt;&gt;"",  Ott2022_RICHIESTE!DE36,  HLOOKUP(CT$36,Tipologie!$B$2:$AM$10,5) ))</f>
        <v>.</v>
      </c>
      <c r="CU40" s="146"/>
      <c r="CV40" s="146" t="str">
        <f>T(IF(  Ott2022_RICHIESTE!DG36&lt;&gt;"",  Ott2022_RICHIESTE!DG36,  HLOOKUP(CV$36,Tipologie!$B$2:$AM$10,5) ))</f>
        <v>.</v>
      </c>
      <c r="CW40" s="146"/>
      <c r="CX40" s="146" t="str">
        <f>T(IF(  Ott2022_RICHIESTE!DI36&lt;&gt;"",  Ott2022_RICHIESTE!DI36,  HLOOKUP(CX$36,Tipologie!$B$2:$AM$10,5) ))</f>
        <v>.</v>
      </c>
      <c r="CY40" s="146"/>
      <c r="CZ40" s="146" t="str">
        <f>T(IF(  Ott2022_RICHIESTE!DK36&lt;&gt;"",  Ott2022_RICHIESTE!DK36,  HLOOKUP(CZ$36,Tipologie!$B$2:$AM$10,5) ))</f>
        <v>.</v>
      </c>
      <c r="DA40" s="146"/>
      <c r="DB40" s="146" t="str">
        <f>T(IF(  Ott2022_RICHIESTE!DM36&lt;&gt;"",  Ott2022_RICHIESTE!DM36,  HLOOKUP(DB$36,Tipologie!$B$2:$AM$10,5) ))</f>
        <v>.</v>
      </c>
      <c r="DC40" s="146"/>
      <c r="DD40" s="146" t="str">
        <f>T(IF(  Ott2022_RICHIESTE!DO36&lt;&gt;"",  Ott2022_RICHIESTE!DO36,  HLOOKUP(DD$36,Tipologie!$B$2:$AM$10,5) ))</f>
        <v>.</v>
      </c>
      <c r="DE40" s="146" t="str">
        <f>T(IF(  Ott2022_RICHIESTE!DE36&lt;&gt;"",  Ott2022_RICHIESTE!DE36,  HLOOKUP(DE$36,Tipologie!$B$2:$AM$10,5) ))</f>
        <v>.</v>
      </c>
      <c r="DF40" s="146" t="str">
        <f>T(IF(  Ott2022_RICHIESTE!DG36&lt;&gt;"",  Ott2022_RICHIESTE!DG36,  HLOOKUP(DF$36,Tipologie!$B$2:$AM$10,5) ))</f>
        <v>.</v>
      </c>
      <c r="DG40" s="146" t="str">
        <f>T(IF(  Ott2022_RICHIESTE!DI36&lt;&gt;"",  Ott2022_RICHIESTE!DI36,  HLOOKUP(DG$36,Tipologie!$B$2:$AM$10,5) ))</f>
        <v>.</v>
      </c>
      <c r="DH40" s="20"/>
    </row>
    <row r="41" spans="1:112" ht="11.25" customHeight="1" x14ac:dyDescent="0.25">
      <c r="A41" s="45" t="str">
        <f>IF(Ott2022_RICHIESTE!A37&lt;&gt;"",Ott2022_RICHIESTE!A37,"")</f>
        <v>gio</v>
      </c>
      <c r="B41" s="46">
        <f>IF(Ott2022_RICHIESTE!B37&lt;&gt;"",Ott2022_RICHIESTE!B37,"")</f>
        <v>44861</v>
      </c>
      <c r="C41" s="232"/>
      <c r="D41" s="146" t="str">
        <f>T( IF( Ott2022_RICHIESTE!D37&lt;&gt;"",  IF(   AND(    (IFERROR(SEARCH("Ridotto",Ott2022_RICHIESTE!D37),Ott2022_RICHIESTE!D37))=1,    D$36&lt;&gt;""   ),    _xlfn.CONCAT("Rid: ",HLOOKUP(D$36,Tipologie!$B$2:$AM$10,6)  ),  Ott2022_RICHIESTE!D37),HLOOKUP(D$36,Tipologie!$B$2:$AM$10,6  ) ))</f>
        <v>.</v>
      </c>
      <c r="E41" s="146"/>
      <c r="F41" s="146" t="str">
        <f>T( IF( Ott2022_RICHIESTE!F37&lt;&gt;"",  IF(   AND(    (IFERROR(SEARCH("Ridotto",Ott2022_RICHIESTE!F37),Ott2022_RICHIESTE!F37))=1,    F$36&lt;&gt;""   ),    _xlfn.CONCAT("Rid: ",HLOOKUP(F$36,Tipologie!$B$2:$AM$10,6)  ),  Ott2022_RICHIESTE!F37),HLOOKUP(F$36,Tipologie!$B$2:$AM$10,6  ) ))</f>
        <v>.</v>
      </c>
      <c r="G41" s="146"/>
      <c r="H41" s="146" t="str">
        <f>T( IF( Ott2022_RICHIESTE!H37&lt;&gt;"",  IF(   AND(    (IFERROR(SEARCH("Ridotto",Ott2022_RICHIESTE!H37),Ott2022_RICHIESTE!H37))=1,    H$36&lt;&gt;""   ),    _xlfn.CONCAT("Rid: ",HLOOKUP(H$36,Tipologie!$B$2:$AM$10,6)  ),  Ott2022_RICHIESTE!H37),HLOOKUP(H$36,Tipologie!$B$2:$AM$10,6  ) ))</f>
        <v>.</v>
      </c>
      <c r="I41" s="146"/>
      <c r="J41" s="146" t="str">
        <f>T( IF( Ott2022_RICHIESTE!J37&lt;&gt;"",  IF(   AND(    (IFERROR(SEARCH("Ridotto",Ott2022_RICHIESTE!J37),Ott2022_RICHIESTE!J37))=1,    J$36&lt;&gt;""   ),    _xlfn.CONCAT("Rid: ",HLOOKUP(J$36,Tipologie!$B$2:$AM$10,6)  ),  Ott2022_RICHIESTE!J37),HLOOKUP(J$36,Tipologie!$B$2:$AM$10,6  ) ))</f>
        <v>.</v>
      </c>
      <c r="K41" s="146"/>
      <c r="L41" s="146" t="str">
        <f>T( IF( Ott2022_RICHIESTE!L37&lt;&gt;"",  IF(   AND(    (IFERROR(SEARCH("Ridotto",Ott2022_RICHIESTE!L37),Ott2022_RICHIESTE!L37))=1,    L$36&lt;&gt;""   ),    _xlfn.CONCAT("Rid: ",HLOOKUP(L$36,Tipologie!$B$2:$AM$10,6)  ),  Ott2022_RICHIESTE!L37),HLOOKUP(L$36,Tipologie!$B$2:$AM$10,6  ) ))</f>
        <v>.</v>
      </c>
      <c r="M41" s="146"/>
      <c r="N41" s="146" t="str">
        <f>T( IF( Ott2022_RICHIESTE!N37&lt;&gt;"",  IF(   AND(    (IFERROR(SEARCH("Ridotto",Ott2022_RICHIESTE!N37),Ott2022_RICHIESTE!N37))=1,    N$36&lt;&gt;""   ),    _xlfn.CONCAT("Rid: ",HLOOKUP(N$36,Tipologie!$B$2:$AM$10,6)  ),  Ott2022_RICHIESTE!N37),HLOOKUP(N$36,Tipologie!$B$2:$AM$10,6  ) ))</f>
        <v>.</v>
      </c>
      <c r="O41" s="146"/>
      <c r="P41" s="146" t="str">
        <f>T( IF( Ott2022_RICHIESTE!P37&lt;&gt;"",  IF(   AND(    (IFERROR(SEARCH("Ridotto",Ott2022_RICHIESTE!P37),Ott2022_RICHIESTE!P37))=1,    P$36&lt;&gt;""   ),    _xlfn.CONCAT("Rid: ",HLOOKUP(P$36,Tipologie!$B$2:$AM$10,6)  ),  Ott2022_RICHIESTE!P37),HLOOKUP(P$36,Tipologie!$B$2:$AM$10,6  ) ))</f>
        <v>.</v>
      </c>
      <c r="Q41" s="146"/>
      <c r="R41" s="146" t="str">
        <f>T( IF( Ott2022_RICHIESTE!R37&lt;&gt;"",  IF(   AND(    (IFERROR(SEARCH("Ridotto",Ott2022_RICHIESTE!R37),Ott2022_RICHIESTE!R37))=1,    R$36&lt;&gt;""   ),    _xlfn.CONCAT("Rid: ",HLOOKUP(R$36,Tipologie!$B$2:$AM$10,6)  ),  Ott2022_RICHIESTE!R37),HLOOKUP(R$36,Tipologie!$B$2:$AM$10,6  ) ))</f>
        <v>.</v>
      </c>
      <c r="S41" s="146"/>
      <c r="T41" s="146" t="str">
        <f>T( IF( Ott2022_RICHIESTE!T37&lt;&gt;"",  IF(   AND(    (IFERROR(SEARCH("Ridotto",Ott2022_RICHIESTE!T37),Ott2022_RICHIESTE!T37))=1,    T$36&lt;&gt;""   ),    _xlfn.CONCAT("Rid: ",HLOOKUP(T$36,Tipologie!$B$2:$AM$10,6)  ),  Ott2022_RICHIESTE!T37),HLOOKUP(T$36,Tipologie!$B$2:$AM$10,6  ) ))</f>
        <v>.</v>
      </c>
      <c r="U41" s="146" t="str">
        <f>T( IF( Ott2022_RICHIESTE!U37&lt;&gt;"",  IF(   AND(    (IFERROR(SEARCH("Ridotto",Ott2022_RICHIESTE!U37),Ott2022_RICHIESTE!U37))=1,    U$36&lt;&gt;""   ),    _xlfn.CONCAT("Rid: ",HLOOKUP(U$36,Tipologie!$B$2:$AM$10,6)  ),  Ott2022_RICHIESTE!U37),HLOOKUP(U$36,Tipologie!$B$2:$AM$10,6  ) ))</f>
        <v>.</v>
      </c>
      <c r="V41" s="146" t="str">
        <f>T( IF( Ott2022_RICHIESTE!V37&lt;&gt;"",  IF(   AND(    (IFERROR(SEARCH("Ridotto",Ott2022_RICHIESTE!V37),Ott2022_RICHIESTE!V37))=1,    V$36&lt;&gt;""   ),    _xlfn.CONCAT("Rid: ",HLOOKUP(V$36,Tipologie!$B$2:$AM$10,6)  ),  Ott2022_RICHIESTE!V37),HLOOKUP(V$36,Tipologie!$B$2:$AM$10,6  ) ))</f>
        <v>.</v>
      </c>
      <c r="W41" s="146" t="str">
        <f>T( IF( Ott2022_RICHIESTE!W37&lt;&gt;"",  IF(   AND(    (IFERROR(SEARCH("Ridotto",Ott2022_RICHIESTE!W37),Ott2022_RICHIESTE!W37))=1,    W$36&lt;&gt;""   ),    _xlfn.CONCAT("Rid: ",HLOOKUP(W$36,Tipologie!$B$2:$AM$10,6)  ),  Ott2022_RICHIESTE!W37),HLOOKUP(W$36,Tipologie!$B$2:$AM$10,6  ) ))</f>
        <v>.</v>
      </c>
      <c r="X41" s="146" t="str">
        <f>T( IF( Ott2022_RICHIESTE!X37&lt;&gt;"",  IF(   AND(    (IFERROR(SEARCH("Ridotto",Ott2022_RICHIESTE!X37),Ott2022_RICHIESTE!X37))=1,    X$36&lt;&gt;""   ),    _xlfn.CONCAT("Rid: ",HLOOKUP(X$36,Tipologie!$B$2:$AM$10,6)  ),  Ott2022_RICHIESTE!X37),HLOOKUP(X$36,Tipologie!$B$2:$AM$10,6  ) ))</f>
        <v>.</v>
      </c>
      <c r="Y41" s="146" t="str">
        <f>T( IF( Ott2022_RICHIESTE!Y37&lt;&gt;"",  IF(   AND(    (IFERROR(SEARCH("Ridotto",Ott2022_RICHIESTE!Y37),Ott2022_RICHIESTE!Y37))=1,    Y$36&lt;&gt;""   ),    _xlfn.CONCAT("Rid: ",HLOOKUP(Y$36,Tipologie!$B$2:$AM$10,6)  ),  Ott2022_RICHIESTE!Y37),HLOOKUP(Y$36,Tipologie!$B$2:$AM$10,6  ) ))</f>
        <v>.</v>
      </c>
      <c r="Z41" s="28" t="str">
        <f>T( IF( Ott2022_RICHIESTE!Z37&lt;&gt;"",  IF(   AND(    (IFERROR(SEARCH("Ridotto",Ott2022_RICHIESTE!Z37),Ott2022_RICHIESTE!Z37))=1,    Z$36&lt;&gt;""   ),    _xlfn.CONCAT("Rid: ",HLOOKUP(Z$36,Tipologie!$B$2:$AM$10,6)  ),  Ott2022_RICHIESTE!Z37),HLOOKUP(Z$36,Tipologie!$B$2:$AM$10,6  ) ))</f>
        <v>.</v>
      </c>
      <c r="AA41" s="28" t="str">
        <f>T( IF( Ott2022_RICHIESTE!AA37&lt;&gt;"",  IF(   AND(    (IFERROR(SEARCH("Ridotto",Ott2022_RICHIESTE!AA37),Ott2022_RICHIESTE!AA37))=1,    AA$36&lt;&gt;""   ),    _xlfn.CONCAT("Rid: ",HLOOKUP(AA$36,Tipologie!$B$2:$AM$10,6)  ),  Ott2022_RICHIESTE!AA37),HLOOKUP(AA$36,Tipologie!$B$2:$AM$10,6  ) ))</f>
        <v>.</v>
      </c>
      <c r="AB41" s="28" t="str">
        <f>T( IF( Ott2022_RICHIESTE!AB37&lt;&gt;"",  IF(   AND(    (IFERROR(SEARCH("Ridotto",Ott2022_RICHIESTE!AB37),Ott2022_RICHIESTE!AB37))=1,    AB$36&lt;&gt;""   ),    _xlfn.CONCAT("Rid: ",HLOOKUP(AB$36,Tipologie!$B$2:$AM$10,6)  ),  Ott2022_RICHIESTE!AB37),HLOOKUP(AB$36,Tipologie!$B$2:$AM$10,6  ) ))</f>
        <v>.</v>
      </c>
      <c r="AC41" s="141"/>
      <c r="AD41" s="45" t="str">
        <f t="shared" si="7"/>
        <v>gio</v>
      </c>
      <c r="AE41" s="46">
        <f t="shared" si="8"/>
        <v>44861</v>
      </c>
      <c r="AF41" s="232"/>
      <c r="AG41" s="146" t="str">
        <f>T( IF( Ott2022_RICHIESTE!AG37&lt;&gt;"",  IF(   AND(    (IFERROR(SEARCH("Ridotto",Ott2022_RICHIESTE!AG37),Ott2022_RICHIESTE!AG37))=1,    AG$36&lt;&gt;""   ),    _xlfn.CONCAT("Rid: ",HLOOKUP(AG$36,Tipologie!$B$2:$AM$10,6)  ),  Ott2022_RICHIESTE!AG37),HLOOKUP(AG$36,Tipologie!$B$2:$AM$10,6  ) ))</f>
        <v>.</v>
      </c>
      <c r="AH41" s="146"/>
      <c r="AI41" s="146" t="str">
        <f>T( IF( Ott2022_RICHIESTE!AI37&lt;&gt;"",  IF(   AND(    (IFERROR(SEARCH("Ridotto",Ott2022_RICHIESTE!AI37),Ott2022_RICHIESTE!AI37))=1,    AI$36&lt;&gt;""   ),    _xlfn.CONCAT("Rid: ",HLOOKUP(AI$36,Tipologie!$B$2:$AM$10,6)  ),  Ott2022_RICHIESTE!AI37),HLOOKUP(AI$36,Tipologie!$B$2:$AM$10,6  ) ))</f>
        <v>.</v>
      </c>
      <c r="AJ41" s="146"/>
      <c r="AK41" s="146" t="str">
        <f>T( IF( Ott2022_RICHIESTE!AK37&lt;&gt;"",  IF(   AND(    (IFERROR(SEARCH("Ridotto",Ott2022_RICHIESTE!AK37),Ott2022_RICHIESTE!AK37))=1,    AK$36&lt;&gt;""   ),    _xlfn.CONCAT("Rid: ",HLOOKUP(AK$36,Tipologie!$B$2:$AM$10,6)  ),  Ott2022_RICHIESTE!AK37),HLOOKUP(AK$36,Tipologie!$B$2:$AM$10,6  ) ))</f>
        <v>.</v>
      </c>
      <c r="AL41" s="146"/>
      <c r="AM41" s="146" t="str">
        <f>T( IF( Ott2022_RICHIESTE!AM37&lt;&gt;"",  IF(   AND(    (IFERROR(SEARCH("Ridotto",Ott2022_RICHIESTE!AM37),Ott2022_RICHIESTE!AM37))=1,    AM$36&lt;&gt;""   ),    _xlfn.CONCAT("Rid: ",HLOOKUP(AM$36,Tipologie!$B$2:$AM$10,6)  ),  Ott2022_RICHIESTE!AM37),HLOOKUP(AM$36,Tipologie!$B$2:$AM$10,6  ) ))</f>
        <v>.</v>
      </c>
      <c r="AN41" s="146"/>
      <c r="AO41" s="146" t="str">
        <f>T( IF( Ott2022_RICHIESTE!AO37&lt;&gt;"",  IF(   AND(    (IFERROR(SEARCH("Ridotto",Ott2022_RICHIESTE!AO37),Ott2022_RICHIESTE!AO37))=1,    AO$36&lt;&gt;""   ),    _xlfn.CONCAT("Rid: ",HLOOKUP(AO$36,Tipologie!$B$2:$AM$10,6)  ),  Ott2022_RICHIESTE!AO37),HLOOKUP(AO$36,Tipologie!$B$2:$AM$10,6  ) ))</f>
        <v>.</v>
      </c>
      <c r="AP41" s="146"/>
      <c r="AQ41" s="146" t="str">
        <f>T( IF( Ott2022_RICHIESTE!AQ37&lt;&gt;"",  IF(   AND(    (IFERROR(SEARCH("Ridotto",Ott2022_RICHIESTE!AQ37),Ott2022_RICHIESTE!AQ37))=1,    AQ$36&lt;&gt;""   ),    _xlfn.CONCAT("Rid: ",HLOOKUP(AQ$36,Tipologie!$B$2:$AM$10,6)  ),  Ott2022_RICHIESTE!AQ37),HLOOKUP(AQ$36,Tipologie!$B$2:$AM$10,6  ) ))</f>
        <v>.</v>
      </c>
      <c r="AR41" s="146"/>
      <c r="AS41" s="146" t="str">
        <f>T( IF( Ott2022_RICHIESTE!AS37&lt;&gt;"",  IF(   AND(    (IFERROR(SEARCH("Ridotto",Ott2022_RICHIESTE!AS37),Ott2022_RICHIESTE!AS37))=1,    AS$36&lt;&gt;""   ),    _xlfn.CONCAT("Rid: ",HLOOKUP(AS$36,Tipologie!$B$2:$AM$10,6)  ),  Ott2022_RICHIESTE!AS37),HLOOKUP(AS$36,Tipologie!$B$2:$AM$10,6  ) ))</f>
        <v>.</v>
      </c>
      <c r="AT41" s="146"/>
      <c r="AU41" s="146" t="str">
        <f>T( IF( Ott2022_RICHIESTE!AU37&lt;&gt;"",  IF(   AND(    (IFERROR(SEARCH("Ridotto",Ott2022_RICHIESTE!AU37),Ott2022_RICHIESTE!AU37))=1,    AU$36&lt;&gt;""   ),    _xlfn.CONCAT("Rid: ",HLOOKUP(AU$36,Tipologie!$B$2:$AM$10,6)  ),  Ott2022_RICHIESTE!AU37),HLOOKUP(AU$36,Tipologie!$B$2:$AM$10,6  ) ))</f>
        <v>.</v>
      </c>
      <c r="AV41" s="146"/>
      <c r="AW41" s="146" t="str">
        <f>T( IF( Ott2022_RICHIESTE!AW37&lt;&gt;"",  IF(   AND(    (IFERROR(SEARCH("Ridotto",Ott2022_RICHIESTE!AW37),Ott2022_RICHIESTE!AW37))=1,    AW$36&lt;&gt;""   ),    _xlfn.CONCAT("Rid: ",HLOOKUP(AW$36,Tipologie!$B$2:$AM$10,6)  ),  Ott2022_RICHIESTE!AW37),HLOOKUP(AW$36,Tipologie!$B$2:$AM$10,6  ) ))</f>
        <v>.</v>
      </c>
      <c r="AX41" s="146"/>
      <c r="AY41" s="146" t="str">
        <f>T( IF( Ott2022_RICHIESTE!AY37&lt;&gt;"",  IF(   AND(    (IFERROR(SEARCH("Ridotto",Ott2022_RICHIESTE!AY37),Ott2022_RICHIESTE!AY37))=1,    AY$36&lt;&gt;""   ),    _xlfn.CONCAT("Rid: ",HLOOKUP(AY$36,Tipologie!$B$2:$AM$10,6)  ),  Ott2022_RICHIESTE!AY37),HLOOKUP(AY$36,Tipologie!$B$2:$AM$10,6  ) ))</f>
        <v>.</v>
      </c>
      <c r="AZ41" s="146"/>
      <c r="BA41" s="146" t="str">
        <f>T( IF( Ott2022_RICHIESTE!BA37&lt;&gt;"",  IF(   AND(    (IFERROR(SEARCH("Ridotto",Ott2022_RICHIESTE!BA37),Ott2022_RICHIESTE!BA37))=1,    BA$36&lt;&gt;""   ),    _xlfn.CONCAT("Rid: ",HLOOKUP(BA$36,Tipologie!$B$2:$AM$10,6)  ),  Ott2022_RICHIESTE!BA37),HLOOKUP(BA$36,Tipologie!$B$2:$AM$10,6  ) ))</f>
        <v>.</v>
      </c>
      <c r="BB41" s="146" t="str">
        <f>T( IF( Ott2022_RICHIESTE!BB37&lt;&gt;"",  IF(   AND(    (IFERROR(SEARCH("Ridotto",Ott2022_RICHIESTE!BB37),Ott2022_RICHIESTE!BB37))=1,    BB$36&lt;&gt;""   ),    _xlfn.CONCAT("Rid: ",HLOOKUP(BB$36,Tipologie!$B$2:$AM$10,6)  ),  Ott2022_RICHIESTE!BB37),HLOOKUP(BB$36,Tipologie!$B$2:$AM$10,6  ) ))</f>
        <v>.</v>
      </c>
      <c r="BC41" s="146" t="str">
        <f>T( IF( Ott2022_RICHIESTE!BC37&lt;&gt;"",  IF(   AND(    (IFERROR(SEARCH("Ridotto",Ott2022_RICHIESTE!BC37),Ott2022_RICHIESTE!BC37))=1,    BC$36&lt;&gt;""   ),    _xlfn.CONCAT("Rid: ",HLOOKUP(BC$36,Tipologie!$B$2:$AM$10,6)  ),  Ott2022_RICHIESTE!BC37),HLOOKUP(BC$36,Tipologie!$B$2:$AM$10,6  ) ))</f>
        <v>.</v>
      </c>
      <c r="BD41" s="146"/>
      <c r="BE41" s="146" t="str">
        <f>T( IF( Ott2022_RICHIESTE!BE37&lt;&gt;"",  IF(   AND(    (IFERROR(SEARCH("Ridotto",Ott2022_RICHIESTE!BE37),Ott2022_RICHIESTE!BE37))=1,    BE$36&lt;&gt;""   ),    _xlfn.CONCAT("Rid: ",HLOOKUP(BE$36,Tipologie!$B$2:$AM$10,6)  ),  Ott2022_RICHIESTE!BE37),HLOOKUP(BE$36,Tipologie!$B$2:$AM$10,6  ) ))</f>
        <v>.</v>
      </c>
      <c r="BF41" s="146"/>
      <c r="BG41" s="146" t="str">
        <f>T( IF( Ott2022_RICHIESTE!BG37&lt;&gt;"",  IF(   AND(    (IFERROR(SEARCH("Ridotto",Ott2022_RICHIESTE!BG37),Ott2022_RICHIESTE!BG37))=1,    BG$36&lt;&gt;""   ),    _xlfn.CONCAT("Rid: ",HLOOKUP(BG$36,Tipologie!$B$2:$AM$10,6)  ),  Ott2022_RICHIESTE!BG37),HLOOKUP(BG$36,Tipologie!$B$2:$AM$10,6  ) ))</f>
        <v>.</v>
      </c>
      <c r="BH41" s="146"/>
      <c r="BI41" s="146" t="str">
        <f>T( IF( Ott2022_RICHIESTE!BI37&lt;&gt;"",  IF(   AND(    (IFERROR(SEARCH("Ridotto",Ott2022_RICHIESTE!BI37),Ott2022_RICHIESTE!BI37))=1,    BI$36&lt;&gt;""   ),    _xlfn.CONCAT("Rid: ",HLOOKUP(BI$36,Tipologie!$B$2:$AM$10,6)  ),  Ott2022_RICHIESTE!BI37),HLOOKUP(BI$36,Tipologie!$B$2:$AM$10,6  ) ))</f>
        <v>.</v>
      </c>
      <c r="BJ41" s="146"/>
      <c r="BK41" s="146" t="str">
        <f>T( IF( Ott2022_RICHIESTE!BK37&lt;&gt;"",  IF(   AND(    (IFERROR(SEARCH("Ridotto",Ott2022_RICHIESTE!BK37),Ott2022_RICHIESTE!BK37))=1,    BK$36&lt;&gt;""   ),    _xlfn.CONCAT("Rid: ",HLOOKUP(BK$36,Tipologie!$B$2:$AM$10,6)  ),  Ott2022_RICHIESTE!BK37),HLOOKUP(BK$36,Tipologie!$B$2:$AM$10,6  ) ))</f>
        <v>.</v>
      </c>
      <c r="BL41" s="146"/>
      <c r="BM41" s="146" t="str">
        <f>T( IF( Ott2022_RICHIESTE!BM37&lt;&gt;"",  IF(   AND(    (IFERROR(SEARCH("Ridotto",Ott2022_RICHIESTE!BM37),Ott2022_RICHIESTE!BM37))=1,    BM$36&lt;&gt;""   ),    _xlfn.CONCAT("Rid: ",HLOOKUP(BM$36,Tipologie!$B$2:$AM$10,6)  ),  Ott2022_RICHIESTE!BM37),HLOOKUP(BM$36,Tipologie!$B$2:$AM$10,6  ) ))</f>
        <v>.</v>
      </c>
      <c r="BN41" s="146"/>
      <c r="BO41" s="146" t="str">
        <f>T( IF( Ott2022_RICHIESTE!BO37&lt;&gt;"",  IF(   AND(    (IFERROR(SEARCH("Ridotto",Ott2022_RICHIESTE!BO37),Ott2022_RICHIESTE!BO37))=1,    BO$36&lt;&gt;""   ),    _xlfn.CONCAT("Rid: ",HLOOKUP(BO$36,Tipologie!$B$2:$AM$10,6)  ),  Ott2022_RICHIESTE!BO37),HLOOKUP(BO$36,Tipologie!$B$2:$AM$10,6  ) ))</f>
        <v>.</v>
      </c>
      <c r="BP41" s="146"/>
      <c r="BQ41" s="146" t="str">
        <f>T( IF( Ott2022_RICHIESTE!BQ37&lt;&gt;"",  IF(   AND(    (IFERROR(SEARCH("Ridotto",Ott2022_RICHIESTE!BQ37),Ott2022_RICHIESTE!BQ37))=1,    BQ$36&lt;&gt;""   ),    _xlfn.CONCAT("Rid: ",HLOOKUP(BQ$36,Tipologie!$B$2:$AM$10,6)  ),  Ott2022_RICHIESTE!BQ37),HLOOKUP(BQ$36,Tipologie!$B$2:$AM$10,6  ) ))</f>
        <v>.</v>
      </c>
      <c r="BR41" s="146"/>
      <c r="BS41" s="146" t="str">
        <f>T( IF( Ott2022_RICHIESTE!BS37&lt;&gt;"",  IF(   AND(    (IFERROR(SEARCH("Ridotto",Ott2022_RICHIESTE!BS37),Ott2022_RICHIESTE!BS37))=1,    BS$36&lt;&gt;""   ),    _xlfn.CONCAT("Rid: ",HLOOKUP(BS$36,Tipologie!$B$2:$AM$10,6)  ),  Ott2022_RICHIESTE!BS37),HLOOKUP(BS$36,Tipologie!$B$2:$AM$10,6  ) ))</f>
        <v>.</v>
      </c>
      <c r="BT41" s="146"/>
      <c r="BU41" s="146" t="str">
        <f>T( IF( Ott2022_RICHIESTE!BU37&lt;&gt;"",  IF(   AND(    (IFERROR(SEARCH("Ridotto",Ott2022_RICHIESTE!BU37),Ott2022_RICHIESTE!BU37))=1,    BU$36&lt;&gt;""   ),    _xlfn.CONCAT("Rid: ",HLOOKUP(BU$36,Tipologie!$B$2:$AM$10,6)  ),  Ott2022_RICHIESTE!BU37),HLOOKUP(BU$36,Tipologie!$B$2:$AM$10,6  ) ))</f>
        <v>.</v>
      </c>
      <c r="BV41" s="146"/>
      <c r="BW41" s="146" t="str">
        <f>T( IF( Ott2022_RICHIESTE!BW37&lt;&gt;"",  IF(   AND(    (IFERROR(SEARCH("Ridotto",Ott2022_RICHIESTE!BW37),Ott2022_RICHIESTE!BW37))=1,    BW$36&lt;&gt;""   ),    _xlfn.CONCAT("Rid: ",HLOOKUP(BW$36,Tipologie!$B$2:$AM$10,6)  ),  Ott2022_RICHIESTE!BW37),HLOOKUP(BW$36,Tipologie!$B$2:$AM$10,6  ) ))</f>
        <v>.</v>
      </c>
      <c r="BX41" s="223"/>
      <c r="CA41" s="158">
        <f>SUM(COUNTIFS(D41:BW41,{"Ex-accordo";"Ferie";"Ridotto Ex-Acc";"Ridotto Ferie";"Ridotto Maternità";"Malattia";"Esame";"Altro"}))</f>
        <v>0</v>
      </c>
      <c r="CB41" s="158">
        <f t="shared" si="14"/>
        <v>30</v>
      </c>
      <c r="CC41" s="91"/>
      <c r="CF41" s="146" t="str">
        <f>T( IF( Ott2022_RICHIESTE!CQ37&lt;&gt;"",  IF(   AND(    (IFERROR(SEARCH("Ridotto",Ott2022_RICHIESTE!CQ37),Ott2022_RICHIESTE!CQ37))=1,    CF$36&lt;&gt;""   ),    _xlfn.CONCAT("Rid: ",HLOOKUP(CF$36,Tipologie!$B$2:$AM$10,6)  ),  Ott2022_RICHIESTE!CQ37),HLOOKUP(CF$36,Tipologie!$B$2:$AM$10,6  ) ))</f>
        <v>.</v>
      </c>
      <c r="CG41" s="146" t="str">
        <f>T( IF( Ott2022_RICHIESTE!CR37&lt;&gt;"",  IF(   AND(    (IFERROR(SEARCH("Ridotto",Ott2022_RICHIESTE!CR37),Ott2022_RICHIESTE!CR37))=1,    CG$36&lt;&gt;""   ),    _xlfn.CONCAT("Rid: ",HLOOKUP(CG$36,Tipologie!$B$2:$AM$10,6)  ),  Ott2022_RICHIESTE!CR37),HLOOKUP(CG$36,Tipologie!$B$2:$AM$10,6  ) ))</f>
        <v>.</v>
      </c>
      <c r="CH41" s="146" t="str">
        <f>T( IF( Ott2022_RICHIESTE!CS37&lt;&gt;"",  IF(   AND(    (IFERROR(SEARCH("Ridotto",Ott2022_RICHIESTE!CS37),Ott2022_RICHIESTE!CS37))=1,    CH$36&lt;&gt;""   ),    _xlfn.CONCAT("Rid: ",HLOOKUP(CH$36,Tipologie!$B$2:$AM$10,6)  ),  Ott2022_RICHIESTE!CS37),HLOOKUP(CH$36,Tipologie!$B$2:$AM$10,6  ) ))</f>
        <v>.</v>
      </c>
      <c r="CI41" s="146" t="str">
        <f>T( IF( Ott2022_RICHIESTE!CT37&lt;&gt;"",  IF(   AND(    (IFERROR(SEARCH("Ridotto",Ott2022_RICHIESTE!CT37),Ott2022_RICHIESTE!CT37))=1,    CI$36&lt;&gt;""   ),    _xlfn.CONCAT("Rid: ",HLOOKUP(CI$36,Tipologie!$B$2:$AM$10,6)  ),  Ott2022_RICHIESTE!CT37),HLOOKUP(CI$36,Tipologie!$B$2:$AM$10,6  ) ))</f>
        <v>.</v>
      </c>
      <c r="CJ41" s="146" t="str">
        <f>T( IF( Ott2022_RICHIESTE!CU37&lt;&gt;"",  IF(   AND(    (IFERROR(SEARCH("Ridotto",Ott2022_RICHIESTE!CU37),Ott2022_RICHIESTE!CU37))=1,    CJ$36&lt;&gt;""   ),    _xlfn.CONCAT("Rid: ",HLOOKUP(CJ$36,Tipologie!$B$2:$AM$10,6)  ),  Ott2022_RICHIESTE!CU37),HLOOKUP(CJ$36,Tipologie!$B$2:$AM$10,6  ) ))</f>
        <v>.</v>
      </c>
      <c r="CK41" s="146" t="str">
        <f>T( IF( Ott2022_RICHIESTE!CV37&lt;&gt;"",  IF(   AND(    (IFERROR(SEARCH("Ridotto",Ott2022_RICHIESTE!CV37),Ott2022_RICHIESTE!CV37))=1,    CK$36&lt;&gt;""   ),    _xlfn.CONCAT("Rid: ",HLOOKUP(CK$36,Tipologie!$B$2:$AM$10,6)  ),  Ott2022_RICHIESTE!CV37),HLOOKUP(CK$36,Tipologie!$B$2:$AM$10,6  ) ))</f>
        <v>.</v>
      </c>
      <c r="CL41" s="146" t="str">
        <f>T( IF( Ott2022_RICHIESTE!CW37&lt;&gt;"",  IF(   AND(    (IFERROR(SEARCH("Ridotto",Ott2022_RICHIESTE!CW37),Ott2022_RICHIESTE!CW37))=1,    CL$36&lt;&gt;""   ),    _xlfn.CONCAT("Rid: ",HLOOKUP(CL$36,Tipologie!$B$2:$AM$10,6)  ),  Ott2022_RICHIESTE!CW37),HLOOKUP(CL$36,Tipologie!$B$2:$AM$10,6  ) ))</f>
        <v>.</v>
      </c>
      <c r="CM41" s="146" t="str">
        <f>T( IF( Ott2022_RICHIESTE!CX37&lt;&gt;"",  IF(   AND(    (IFERROR(SEARCH("Ridotto",Ott2022_RICHIESTE!CX37),Ott2022_RICHIESTE!CX37))=1,    CM$36&lt;&gt;""   ),    _xlfn.CONCAT("Rid: ",HLOOKUP(CM$36,Tipologie!$B$2:$AM$10,6)  ),  Ott2022_RICHIESTE!CX37),HLOOKUP(CM$36,Tipologie!$B$2:$AM$10,6  ) ))</f>
        <v>.</v>
      </c>
      <c r="CO41" s="45" t="str">
        <f t="shared" si="9"/>
        <v>gio</v>
      </c>
      <c r="CP41" s="45">
        <f t="shared" si="12"/>
        <v>44861</v>
      </c>
      <c r="CQ41" s="229"/>
      <c r="CR41" s="146" t="str">
        <f>T(IF(  Ott2022_RICHIESTE!DC37&lt;&gt;"",  Ott2022_RICHIESTE!DC37,  HLOOKUP(CR$36,Tipologie!$B$2:$AM$10,6) ))</f>
        <v>.</v>
      </c>
      <c r="CS41" s="146"/>
      <c r="CT41" s="146" t="str">
        <f>T(IF(  Ott2022_RICHIESTE!DE37&lt;&gt;"",  Ott2022_RICHIESTE!DE37,  HLOOKUP(CT$36,Tipologie!$B$2:$AM$10,6) ))</f>
        <v>.</v>
      </c>
      <c r="CU41" s="146"/>
      <c r="CV41" s="146" t="str">
        <f>T(IF(  Ott2022_RICHIESTE!DG37&lt;&gt;"",  Ott2022_RICHIESTE!DG37,  HLOOKUP(CV$36,Tipologie!$B$2:$AM$10,6) ))</f>
        <v>.</v>
      </c>
      <c r="CW41" s="146"/>
      <c r="CX41" s="146" t="str">
        <f>T(IF(  Ott2022_RICHIESTE!DI37&lt;&gt;"",  Ott2022_RICHIESTE!DI37,  HLOOKUP(CX$36,Tipologie!$B$2:$AM$10,6) ))</f>
        <v>.</v>
      </c>
      <c r="CY41" s="146"/>
      <c r="CZ41" s="146" t="str">
        <f>T(IF(  Ott2022_RICHIESTE!DK37&lt;&gt;"",  Ott2022_RICHIESTE!DK37,  HLOOKUP(CZ$36,Tipologie!$B$2:$AM$10,6) ))</f>
        <v>.</v>
      </c>
      <c r="DA41" s="146"/>
      <c r="DB41" s="146" t="str">
        <f>T(IF(  Ott2022_RICHIESTE!DM37&lt;&gt;"",  Ott2022_RICHIESTE!DM37,  HLOOKUP(DB$36,Tipologie!$B$2:$AM$10,6) ))</f>
        <v>.</v>
      </c>
      <c r="DC41" s="146"/>
      <c r="DD41" s="146" t="str">
        <f>T(IF(  Ott2022_RICHIESTE!DO37&lt;&gt;"",  Ott2022_RICHIESTE!DO37,  HLOOKUP(DD$36,Tipologie!$B$2:$AM$10,6) ))</f>
        <v>.</v>
      </c>
      <c r="DE41" s="146" t="str">
        <f>T(IF(  Ott2022_RICHIESTE!DE37&lt;&gt;"",  Ott2022_RICHIESTE!DE37,  HLOOKUP(DE$36,Tipologie!$B$2:$AM$10,6) ))</f>
        <v>.</v>
      </c>
      <c r="DF41" s="146" t="str">
        <f>T(IF(  Ott2022_RICHIESTE!DG37&lt;&gt;"",  Ott2022_RICHIESTE!DG37,  HLOOKUP(DF$36,Tipologie!$B$2:$AM$10,6) ))</f>
        <v>.</v>
      </c>
      <c r="DG41" s="146" t="str">
        <f>T(IF(  Ott2022_RICHIESTE!DI37&lt;&gt;"",  Ott2022_RICHIESTE!DI37,  HLOOKUP(DG$36,Tipologie!$B$2:$AM$10,6) ))</f>
        <v>.</v>
      </c>
    </row>
    <row r="42" spans="1:112" ht="11.25" customHeight="1" x14ac:dyDescent="0.25">
      <c r="A42" s="45" t="str">
        <f>IF(Ott2022_RICHIESTE!A38&lt;&gt;"",Ott2022_RICHIESTE!A38,"")</f>
        <v>ven</v>
      </c>
      <c r="B42" s="46">
        <f>IF(Ott2022_RICHIESTE!B38&lt;&gt;"",Ott2022_RICHIESTE!B38,"")</f>
        <v>44862</v>
      </c>
      <c r="C42" s="232"/>
      <c r="D42" s="146" t="str">
        <f>T( IF( Ott2022_RICHIESTE!D38&lt;&gt;"",  IF(   AND(    (IFERROR(SEARCH("Ridotto",Ott2022_RICHIESTE!D38),Ott2022_RICHIESTE!D38))=1,    D$36&lt;&gt;""   ),    _xlfn.CONCAT("Rid: ",HLOOKUP(D$36,Tipologie!$B$2:$AM$10,7)  ),  Ott2022_RICHIESTE!D38),HLOOKUP(D$36,Tipologie!$B$2:$AM$10,7  ) ))</f>
        <v>.</v>
      </c>
      <c r="E42" s="146"/>
      <c r="F42" s="146" t="str">
        <f>T( IF( Ott2022_RICHIESTE!F38&lt;&gt;"",  IF(   AND(    (IFERROR(SEARCH("Ridotto",Ott2022_RICHIESTE!F38),Ott2022_RICHIESTE!F38))=1,    F$36&lt;&gt;""   ),    _xlfn.CONCAT("Rid: ",HLOOKUP(F$36,Tipologie!$B$2:$AM$10,7)  ),  Ott2022_RICHIESTE!F38),HLOOKUP(F$36,Tipologie!$B$2:$AM$10,7  ) ))</f>
        <v>.</v>
      </c>
      <c r="G42" s="146"/>
      <c r="H42" s="146" t="str">
        <f>T( IF( Ott2022_RICHIESTE!H38&lt;&gt;"",  IF(   AND(    (IFERROR(SEARCH("Ridotto",Ott2022_RICHIESTE!H38),Ott2022_RICHIESTE!H38))=1,    H$36&lt;&gt;""   ),    _xlfn.CONCAT("Rid: ",HLOOKUP(H$36,Tipologie!$B$2:$AM$10,7)  ),  Ott2022_RICHIESTE!H38),HLOOKUP(H$36,Tipologie!$B$2:$AM$10,7  ) ))</f>
        <v>.</v>
      </c>
      <c r="I42" s="146"/>
      <c r="J42" s="146" t="str">
        <f>T( IF( Ott2022_RICHIESTE!J38&lt;&gt;"",  IF(   AND(    (IFERROR(SEARCH("Ridotto",Ott2022_RICHIESTE!J38),Ott2022_RICHIESTE!J38))=1,    J$36&lt;&gt;""   ),    _xlfn.CONCAT("Rid: ",HLOOKUP(J$36,Tipologie!$B$2:$AM$10,7)  ),  Ott2022_RICHIESTE!J38),HLOOKUP(J$36,Tipologie!$B$2:$AM$10,7  ) ))</f>
        <v>.</v>
      </c>
      <c r="K42" s="146"/>
      <c r="L42" s="146" t="str">
        <f>T( IF( Ott2022_RICHIESTE!L38&lt;&gt;"",  IF(   AND(    (IFERROR(SEARCH("Ridotto",Ott2022_RICHIESTE!L38),Ott2022_RICHIESTE!L38))=1,    L$36&lt;&gt;""   ),    _xlfn.CONCAT("Rid: ",HLOOKUP(L$36,Tipologie!$B$2:$AM$10,7)  ),  Ott2022_RICHIESTE!L38),HLOOKUP(L$36,Tipologie!$B$2:$AM$10,7  ) ))</f>
        <v>.</v>
      </c>
      <c r="M42" s="146"/>
      <c r="N42" s="146" t="str">
        <f>T( IF( Ott2022_RICHIESTE!N38&lt;&gt;"",  IF(   AND(    (IFERROR(SEARCH("Ridotto",Ott2022_RICHIESTE!N38),Ott2022_RICHIESTE!N38))=1,    N$36&lt;&gt;""   ),    _xlfn.CONCAT("Rid: ",HLOOKUP(N$36,Tipologie!$B$2:$AM$10,7)  ),  Ott2022_RICHIESTE!N38),HLOOKUP(N$36,Tipologie!$B$2:$AM$10,7  ) ))</f>
        <v>.</v>
      </c>
      <c r="O42" s="146"/>
      <c r="P42" s="146" t="str">
        <f>T( IF( Ott2022_RICHIESTE!P38&lt;&gt;"",  IF(   AND(    (IFERROR(SEARCH("Ridotto",Ott2022_RICHIESTE!P38),Ott2022_RICHIESTE!P38))=1,    P$36&lt;&gt;""   ),    _xlfn.CONCAT("Rid: ",HLOOKUP(P$36,Tipologie!$B$2:$AM$10,7)  ),  Ott2022_RICHIESTE!P38),HLOOKUP(P$36,Tipologie!$B$2:$AM$10,7  ) ))</f>
        <v>.</v>
      </c>
      <c r="Q42" s="146"/>
      <c r="R42" s="146" t="str">
        <f>T( IF( Ott2022_RICHIESTE!R38&lt;&gt;"",  IF(   AND(    (IFERROR(SEARCH("Ridotto",Ott2022_RICHIESTE!R38),Ott2022_RICHIESTE!R38))=1,    R$36&lt;&gt;""   ),    _xlfn.CONCAT("Rid: ",HLOOKUP(R$36,Tipologie!$B$2:$AM$10,7)  ),  Ott2022_RICHIESTE!R38),HLOOKUP(R$36,Tipologie!$B$2:$AM$10,7  ) ))</f>
        <v>.</v>
      </c>
      <c r="S42" s="146"/>
      <c r="T42" s="146" t="str">
        <f>T( IF( Ott2022_RICHIESTE!T38&lt;&gt;"",  IF(   AND(    (IFERROR(SEARCH("Ridotto",Ott2022_RICHIESTE!T38),Ott2022_RICHIESTE!T38))=1,    T$36&lt;&gt;""   ),    _xlfn.CONCAT("Rid: ",HLOOKUP(T$36,Tipologie!$B$2:$AM$10,7)  ),  Ott2022_RICHIESTE!T38),HLOOKUP(T$36,Tipologie!$B$2:$AM$10,7  ) ))</f>
        <v>.</v>
      </c>
      <c r="U42" s="146" t="str">
        <f>T( IF( Ott2022_RICHIESTE!U38&lt;&gt;"",  IF(   AND(    (IFERROR(SEARCH("Ridotto",Ott2022_RICHIESTE!U38),Ott2022_RICHIESTE!U38))=1,    U$36&lt;&gt;""   ),    _xlfn.CONCAT("Rid: ",HLOOKUP(U$36,Tipologie!$B$2:$AM$10,7)  ),  Ott2022_RICHIESTE!U38),HLOOKUP(U$36,Tipologie!$B$2:$AM$10,7  ) ))</f>
        <v>.</v>
      </c>
      <c r="V42" s="146" t="str">
        <f>T( IF( Ott2022_RICHIESTE!V38&lt;&gt;"",  IF(   AND(    (IFERROR(SEARCH("Ridotto",Ott2022_RICHIESTE!V38),Ott2022_RICHIESTE!V38))=1,    V$36&lt;&gt;""   ),    _xlfn.CONCAT("Rid: ",HLOOKUP(V$36,Tipologie!$B$2:$AM$10,7)  ),  Ott2022_RICHIESTE!V38),HLOOKUP(V$36,Tipologie!$B$2:$AM$10,7  ) ))</f>
        <v>.</v>
      </c>
      <c r="W42" s="146" t="str">
        <f>T( IF( Ott2022_RICHIESTE!W38&lt;&gt;"",  IF(   AND(    (IFERROR(SEARCH("Ridotto",Ott2022_RICHIESTE!W38),Ott2022_RICHIESTE!W38))=1,    W$36&lt;&gt;""   ),    _xlfn.CONCAT("Rid: ",HLOOKUP(W$36,Tipologie!$B$2:$AM$10,7)  ),  Ott2022_RICHIESTE!W38),HLOOKUP(W$36,Tipologie!$B$2:$AM$10,7  ) ))</f>
        <v>.</v>
      </c>
      <c r="X42" s="146" t="str">
        <f>T( IF( Ott2022_RICHIESTE!X38&lt;&gt;"",  IF(   AND(    (IFERROR(SEARCH("Ridotto",Ott2022_RICHIESTE!X38),Ott2022_RICHIESTE!X38))=1,    X$36&lt;&gt;""   ),    _xlfn.CONCAT("Rid: ",HLOOKUP(X$36,Tipologie!$B$2:$AM$10,7)  ),  Ott2022_RICHIESTE!X38),HLOOKUP(X$36,Tipologie!$B$2:$AM$10,7  ) ))</f>
        <v>.</v>
      </c>
      <c r="Y42" s="146" t="str">
        <f>T( IF( Ott2022_RICHIESTE!Y38&lt;&gt;"",  IF(   AND(    (IFERROR(SEARCH("Ridotto",Ott2022_RICHIESTE!Y38),Ott2022_RICHIESTE!Y38))=1,    Y$36&lt;&gt;""   ),    _xlfn.CONCAT("Rid: ",HLOOKUP(Y$36,Tipologie!$B$2:$AM$10,7)  ),  Ott2022_RICHIESTE!Y38),HLOOKUP(Y$36,Tipologie!$B$2:$AM$10,7  ) ))</f>
        <v>.</v>
      </c>
      <c r="Z42" s="28" t="str">
        <f>T( IF( Ott2022_RICHIESTE!Z38&lt;&gt;"",  IF(   AND(    (IFERROR(SEARCH("Ridotto",Ott2022_RICHIESTE!Z38),Ott2022_RICHIESTE!Z38))=1,    Z$36&lt;&gt;""   ),    _xlfn.CONCAT("Rid: ",HLOOKUP(Z$36,Tipologie!$B$2:$AM$10,7)  ),  Ott2022_RICHIESTE!Z38),HLOOKUP(Z$36,Tipologie!$B$2:$AM$10,7  ) ))</f>
        <v>.</v>
      </c>
      <c r="AA42" s="28" t="str">
        <f>T( IF( Ott2022_RICHIESTE!AA38&lt;&gt;"",  IF(   AND(    (IFERROR(SEARCH("Ridotto",Ott2022_RICHIESTE!AA38),Ott2022_RICHIESTE!AA38))=1,    AA$36&lt;&gt;""   ),    _xlfn.CONCAT("Rid: ",HLOOKUP(AA$36,Tipologie!$B$2:$AM$10,7)  ),  Ott2022_RICHIESTE!AA38),HLOOKUP(AA$36,Tipologie!$B$2:$AM$10,7  ) ))</f>
        <v>.</v>
      </c>
      <c r="AB42" s="28" t="str">
        <f>T( IF( Ott2022_RICHIESTE!AB38&lt;&gt;"",  IF(   AND(    (IFERROR(SEARCH("Ridotto",Ott2022_RICHIESTE!AB38),Ott2022_RICHIESTE!AB38))=1,    AB$36&lt;&gt;""   ),    _xlfn.CONCAT("Rid: ",HLOOKUP(AB$36,Tipologie!$B$2:$AM$10,7)  ),  Ott2022_RICHIESTE!AB38),HLOOKUP(AB$36,Tipologie!$B$2:$AM$10,7  ) ))</f>
        <v>.</v>
      </c>
      <c r="AC42" s="141"/>
      <c r="AD42" s="45" t="str">
        <f t="shared" si="7"/>
        <v>ven</v>
      </c>
      <c r="AE42" s="46">
        <f t="shared" si="8"/>
        <v>44862</v>
      </c>
      <c r="AF42" s="232"/>
      <c r="AG42" s="146" t="str">
        <f>T( IF( Ott2022_RICHIESTE!AG38&lt;&gt;"",  IF(   AND(    (IFERROR(SEARCH("Ridotto",Ott2022_RICHIESTE!AG38),Ott2022_RICHIESTE!AG38))=1,    AG$36&lt;&gt;""   ),    _xlfn.CONCAT("Rid: ",HLOOKUP(AG$36,Tipologie!$B$2:$AM$10,7)  ),  Ott2022_RICHIESTE!AG38),HLOOKUP(AG$36,Tipologie!$B$2:$AM$10,7  ) ))</f>
        <v>.</v>
      </c>
      <c r="AH42" s="146"/>
      <c r="AI42" s="146" t="str">
        <f>T( IF( Ott2022_RICHIESTE!AI38&lt;&gt;"",  IF(   AND(    (IFERROR(SEARCH("Ridotto",Ott2022_RICHIESTE!AI38),Ott2022_RICHIESTE!AI38))=1,    AI$36&lt;&gt;""   ),    _xlfn.CONCAT("Rid: ",HLOOKUP(AI$36,Tipologie!$B$2:$AM$10,7)  ),  Ott2022_RICHIESTE!AI38),HLOOKUP(AI$36,Tipologie!$B$2:$AM$10,7  ) ))</f>
        <v>.</v>
      </c>
      <c r="AJ42" s="146"/>
      <c r="AK42" s="146" t="str">
        <f>T( IF( Ott2022_RICHIESTE!AK38&lt;&gt;"",  IF(   AND(    (IFERROR(SEARCH("Ridotto",Ott2022_RICHIESTE!AK38),Ott2022_RICHIESTE!AK38))=1,    AK$36&lt;&gt;""   ),    _xlfn.CONCAT("Rid: ",HLOOKUP(AK$36,Tipologie!$B$2:$AM$10,7)  ),  Ott2022_RICHIESTE!AK38),HLOOKUP(AK$36,Tipologie!$B$2:$AM$10,7  ) ))</f>
        <v>.</v>
      </c>
      <c r="AL42" s="146"/>
      <c r="AM42" s="146" t="str">
        <f>T( IF( Ott2022_RICHIESTE!AM38&lt;&gt;"",  IF(   AND(    (IFERROR(SEARCH("Ridotto",Ott2022_RICHIESTE!AM38),Ott2022_RICHIESTE!AM38))=1,    AM$36&lt;&gt;""   ),    _xlfn.CONCAT("Rid: ",HLOOKUP(AM$36,Tipologie!$B$2:$AM$10,7)  ),  Ott2022_RICHIESTE!AM38),HLOOKUP(AM$36,Tipologie!$B$2:$AM$10,7  ) ))</f>
        <v>.</v>
      </c>
      <c r="AN42" s="146"/>
      <c r="AO42" s="146" t="str">
        <f>T( IF( Ott2022_RICHIESTE!AO38&lt;&gt;"",  IF(   AND(    (IFERROR(SEARCH("Ridotto",Ott2022_RICHIESTE!AO38),Ott2022_RICHIESTE!AO38))=1,    AO$36&lt;&gt;""   ),    _xlfn.CONCAT("Rid: ",HLOOKUP(AO$36,Tipologie!$B$2:$AM$10,7)  ),  Ott2022_RICHIESTE!AO38),HLOOKUP(AO$36,Tipologie!$B$2:$AM$10,7  ) ))</f>
        <v>.</v>
      </c>
      <c r="AP42" s="146"/>
      <c r="AQ42" s="146" t="str">
        <f>T( IF( Ott2022_RICHIESTE!AQ38&lt;&gt;"",  IF(   AND(    (IFERROR(SEARCH("Ridotto",Ott2022_RICHIESTE!AQ38),Ott2022_RICHIESTE!AQ38))=1,    AQ$36&lt;&gt;""   ),    _xlfn.CONCAT("Rid: ",HLOOKUP(AQ$36,Tipologie!$B$2:$AM$10,7)  ),  Ott2022_RICHIESTE!AQ38),HLOOKUP(AQ$36,Tipologie!$B$2:$AM$10,7  ) ))</f>
        <v>.</v>
      </c>
      <c r="AR42" s="146"/>
      <c r="AS42" s="146" t="str">
        <f>T( IF( Ott2022_RICHIESTE!AS38&lt;&gt;"",  IF(   AND(    (IFERROR(SEARCH("Ridotto",Ott2022_RICHIESTE!AS38),Ott2022_RICHIESTE!AS38))=1,    AS$36&lt;&gt;""   ),    _xlfn.CONCAT("Rid: ",HLOOKUP(AS$36,Tipologie!$B$2:$AM$10,7)  ),  Ott2022_RICHIESTE!AS38),HLOOKUP(AS$36,Tipologie!$B$2:$AM$10,7  ) ))</f>
        <v>.</v>
      </c>
      <c r="AT42" s="146"/>
      <c r="AU42" s="146" t="str">
        <f>T( IF( Ott2022_RICHIESTE!AU38&lt;&gt;"",  IF(   AND(    (IFERROR(SEARCH("Ridotto",Ott2022_RICHIESTE!AU38),Ott2022_RICHIESTE!AU38))=1,    AU$36&lt;&gt;""   ),    _xlfn.CONCAT("Rid: ",HLOOKUP(AU$36,Tipologie!$B$2:$AM$10,7)  ),  Ott2022_RICHIESTE!AU38),HLOOKUP(AU$36,Tipologie!$B$2:$AM$10,7  ) ))</f>
        <v>.</v>
      </c>
      <c r="AV42" s="146"/>
      <c r="AW42" s="146" t="str">
        <f>T( IF( Ott2022_RICHIESTE!AW38&lt;&gt;"",  IF(   AND(    (IFERROR(SEARCH("Ridotto",Ott2022_RICHIESTE!AW38),Ott2022_RICHIESTE!AW38))=1,    AW$36&lt;&gt;""   ),    _xlfn.CONCAT("Rid: ",HLOOKUP(AW$36,Tipologie!$B$2:$AM$10,7)  ),  Ott2022_RICHIESTE!AW38),HLOOKUP(AW$36,Tipologie!$B$2:$AM$10,7  ) ))</f>
        <v>.</v>
      </c>
      <c r="AX42" s="146"/>
      <c r="AY42" s="146" t="str">
        <f>T( IF( Ott2022_RICHIESTE!AY38&lt;&gt;"",  IF(   AND(    (IFERROR(SEARCH("Ridotto",Ott2022_RICHIESTE!AY38),Ott2022_RICHIESTE!AY38))=1,    AY$36&lt;&gt;""   ),    _xlfn.CONCAT("Rid: ",HLOOKUP(AY$36,Tipologie!$B$2:$AM$10,7)  ),  Ott2022_RICHIESTE!AY38),HLOOKUP(AY$36,Tipologie!$B$2:$AM$10,7  ) ))</f>
        <v>.</v>
      </c>
      <c r="AZ42" s="146"/>
      <c r="BA42" s="146" t="str">
        <f>T( IF( Ott2022_RICHIESTE!BA38&lt;&gt;"",  IF(   AND(    (IFERROR(SEARCH("Ridotto",Ott2022_RICHIESTE!BA38),Ott2022_RICHIESTE!BA38))=1,    BA$36&lt;&gt;""   ),    _xlfn.CONCAT("Rid: ",HLOOKUP(BA$36,Tipologie!$B$2:$AM$10,7)  ),  Ott2022_RICHIESTE!BA38),HLOOKUP(BA$36,Tipologie!$B$2:$AM$10,7  ) ))</f>
        <v>.</v>
      </c>
      <c r="BB42" s="146" t="str">
        <f>T( IF( Ott2022_RICHIESTE!BB38&lt;&gt;"",  IF(   AND(    (IFERROR(SEARCH("Ridotto",Ott2022_RICHIESTE!BB38),Ott2022_RICHIESTE!BB38))=1,    BB$36&lt;&gt;""   ),    _xlfn.CONCAT("Rid: ",HLOOKUP(BB$36,Tipologie!$B$2:$AM$10,7)  ),  Ott2022_RICHIESTE!BB38),HLOOKUP(BB$36,Tipologie!$B$2:$AM$10,7  ) ))</f>
        <v>.</v>
      </c>
      <c r="BC42" s="146" t="str">
        <f>T( IF( Ott2022_RICHIESTE!BC38&lt;&gt;"",  IF(   AND(    (IFERROR(SEARCH("Ridotto",Ott2022_RICHIESTE!BC38),Ott2022_RICHIESTE!BC38))=1,    BC$36&lt;&gt;""   ),    _xlfn.CONCAT("Rid: ",HLOOKUP(BC$36,Tipologie!$B$2:$AM$10,7)  ),  Ott2022_RICHIESTE!BC38),HLOOKUP(BC$36,Tipologie!$B$2:$AM$10,7  ) ))</f>
        <v>.</v>
      </c>
      <c r="BD42" s="146"/>
      <c r="BE42" s="146" t="str">
        <f>T( IF( Ott2022_RICHIESTE!BE38&lt;&gt;"",  IF(   AND(    (IFERROR(SEARCH("Ridotto",Ott2022_RICHIESTE!BE38),Ott2022_RICHIESTE!BE38))=1,    BE$36&lt;&gt;""   ),    _xlfn.CONCAT("Rid: ",HLOOKUP(BE$36,Tipologie!$B$2:$AM$10,7)  ),  Ott2022_RICHIESTE!BE38),HLOOKUP(BE$36,Tipologie!$B$2:$AM$10,7  ) ))</f>
        <v>.</v>
      </c>
      <c r="BF42" s="146"/>
      <c r="BG42" s="146" t="str">
        <f>T( IF( Ott2022_RICHIESTE!BG38&lt;&gt;"",  IF(   AND(    (IFERROR(SEARCH("Ridotto",Ott2022_RICHIESTE!BG38),Ott2022_RICHIESTE!BG38))=1,    BG$36&lt;&gt;""   ),    _xlfn.CONCAT("Rid: ",HLOOKUP(BG$36,Tipologie!$B$2:$AM$10,7)  ),  Ott2022_RICHIESTE!BG38),HLOOKUP(BG$36,Tipologie!$B$2:$AM$10,7  ) ))</f>
        <v>.</v>
      </c>
      <c r="BH42" s="146"/>
      <c r="BI42" s="146" t="str">
        <f>T( IF( Ott2022_RICHIESTE!BI38&lt;&gt;"",  IF(   AND(    (IFERROR(SEARCH("Ridotto",Ott2022_RICHIESTE!BI38),Ott2022_RICHIESTE!BI38))=1,    BI$36&lt;&gt;""   ),    _xlfn.CONCAT("Rid: ",HLOOKUP(BI$36,Tipologie!$B$2:$AM$10,7)  ),  Ott2022_RICHIESTE!BI38),HLOOKUP(BI$36,Tipologie!$B$2:$AM$10,7  ) ))</f>
        <v>.</v>
      </c>
      <c r="BJ42" s="146"/>
      <c r="BK42" s="146" t="str">
        <f>T( IF( Ott2022_RICHIESTE!BK38&lt;&gt;"",  IF(   AND(    (IFERROR(SEARCH("Ridotto",Ott2022_RICHIESTE!BK38),Ott2022_RICHIESTE!BK38))=1,    BK$36&lt;&gt;""   ),    _xlfn.CONCAT("Rid: ",HLOOKUP(BK$36,Tipologie!$B$2:$AM$10,7)  ),  Ott2022_RICHIESTE!BK38),HLOOKUP(BK$36,Tipologie!$B$2:$AM$10,7  ) ))</f>
        <v>.</v>
      </c>
      <c r="BL42" s="146"/>
      <c r="BM42" s="146" t="str">
        <f>T( IF( Ott2022_RICHIESTE!BM38&lt;&gt;"",  IF(   AND(    (IFERROR(SEARCH("Ridotto",Ott2022_RICHIESTE!BM38),Ott2022_RICHIESTE!BM38))=1,    BM$36&lt;&gt;""   ),    _xlfn.CONCAT("Rid: ",HLOOKUP(BM$36,Tipologie!$B$2:$AM$10,7)  ),  Ott2022_RICHIESTE!BM38),HLOOKUP(BM$36,Tipologie!$B$2:$AM$10,7  ) ))</f>
        <v>.</v>
      </c>
      <c r="BN42" s="146"/>
      <c r="BO42" s="146" t="str">
        <f>T( IF( Ott2022_RICHIESTE!BO38&lt;&gt;"",  IF(   AND(    (IFERROR(SEARCH("Ridotto",Ott2022_RICHIESTE!BO38),Ott2022_RICHIESTE!BO38))=1,    BO$36&lt;&gt;""   ),    _xlfn.CONCAT("Rid: ",HLOOKUP(BO$36,Tipologie!$B$2:$AM$10,7)  ),  Ott2022_RICHIESTE!BO38),HLOOKUP(BO$36,Tipologie!$B$2:$AM$10,7  ) ))</f>
        <v>.</v>
      </c>
      <c r="BP42" s="146"/>
      <c r="BQ42" s="146" t="str">
        <f>T( IF( Ott2022_RICHIESTE!BQ38&lt;&gt;"",  IF(   AND(    (IFERROR(SEARCH("Ridotto",Ott2022_RICHIESTE!BQ38),Ott2022_RICHIESTE!BQ38))=1,    BQ$36&lt;&gt;""   ),    _xlfn.CONCAT("Rid: ",HLOOKUP(BQ$36,Tipologie!$B$2:$AM$10,7)  ),  Ott2022_RICHIESTE!BQ38),HLOOKUP(BQ$36,Tipologie!$B$2:$AM$10,7  ) ))</f>
        <v>.</v>
      </c>
      <c r="BR42" s="146"/>
      <c r="BS42" s="146" t="str">
        <f>T( IF( Ott2022_RICHIESTE!BS38&lt;&gt;"",  IF(   AND(    (IFERROR(SEARCH("Ridotto",Ott2022_RICHIESTE!BS38),Ott2022_RICHIESTE!BS38))=1,    BS$36&lt;&gt;""   ),    _xlfn.CONCAT("Rid: ",HLOOKUP(BS$36,Tipologie!$B$2:$AM$10,7)  ),  Ott2022_RICHIESTE!BS38),HLOOKUP(BS$36,Tipologie!$B$2:$AM$10,7  ) ))</f>
        <v>.</v>
      </c>
      <c r="BT42" s="146"/>
      <c r="BU42" s="146" t="str">
        <f>T( IF( Ott2022_RICHIESTE!BU38&lt;&gt;"",  IF(   AND(    (IFERROR(SEARCH("Ridotto",Ott2022_RICHIESTE!BU38),Ott2022_RICHIESTE!BU38))=1,    BU$36&lt;&gt;""   ),    _xlfn.CONCAT("Rid: ",HLOOKUP(BU$36,Tipologie!$B$2:$AM$10,7)  ),  Ott2022_RICHIESTE!BU38),HLOOKUP(BU$36,Tipologie!$B$2:$AM$10,7  ) ))</f>
        <v>.</v>
      </c>
      <c r="BV42" s="146"/>
      <c r="BW42" s="146" t="str">
        <f>T( IF( Ott2022_RICHIESTE!BW38&lt;&gt;"",  IF(   AND(    (IFERROR(SEARCH("Ridotto",Ott2022_RICHIESTE!BW38),Ott2022_RICHIESTE!BW38))=1,    BW$36&lt;&gt;""   ),    _xlfn.CONCAT("Rid: ",HLOOKUP(BW$36,Tipologie!$B$2:$AM$10,7)  ),  Ott2022_RICHIESTE!BW38),HLOOKUP(BW$36,Tipologie!$B$2:$AM$10,7  ) ))</f>
        <v>.</v>
      </c>
      <c r="BX42" s="223"/>
      <c r="CA42" s="158">
        <f>SUM(COUNTIFS(D42:BW42,{"Ex-accordo";"Ferie";"Ridotto Ex-Acc";"Ridotto Ferie";"Ridotto Maternità";"Malattia";"Esame";"Altro"}))</f>
        <v>0</v>
      </c>
      <c r="CB42" s="158">
        <f t="shared" si="14"/>
        <v>30</v>
      </c>
      <c r="CC42" s="91"/>
      <c r="CF42" s="146" t="str">
        <f>T( IF( Ott2022_RICHIESTE!CQ38&lt;&gt;"",  IF(   AND(    (IFERROR(SEARCH("Ridotto",Ott2022_RICHIESTE!CQ38),Ott2022_RICHIESTE!CQ38))=1,    CF$36&lt;&gt;""   ),    _xlfn.CONCAT("Rid: ",HLOOKUP(CF$36,Tipologie!$B$2:$AM$10,7)  ),  Ott2022_RICHIESTE!CQ38),HLOOKUP(CF$36,Tipologie!$B$2:$AM$10,7  ) ))</f>
        <v>.</v>
      </c>
      <c r="CG42" s="146" t="str">
        <f>T( IF( Ott2022_RICHIESTE!CR38&lt;&gt;"",  IF(   AND(    (IFERROR(SEARCH("Ridotto",Ott2022_RICHIESTE!CR38),Ott2022_RICHIESTE!CR38))=1,    CG$36&lt;&gt;""   ),    _xlfn.CONCAT("Rid: ",HLOOKUP(CG$36,Tipologie!$B$2:$AM$10,7)  ),  Ott2022_RICHIESTE!CR38),HLOOKUP(CG$36,Tipologie!$B$2:$AM$10,7  ) ))</f>
        <v>.</v>
      </c>
      <c r="CH42" s="146" t="str">
        <f>T( IF( Ott2022_RICHIESTE!CS38&lt;&gt;"",  IF(   AND(    (IFERROR(SEARCH("Ridotto",Ott2022_RICHIESTE!CS38),Ott2022_RICHIESTE!CS38))=1,    CH$36&lt;&gt;""   ),    _xlfn.CONCAT("Rid: ",HLOOKUP(CH$36,Tipologie!$B$2:$AM$10,7)  ),  Ott2022_RICHIESTE!CS38),HLOOKUP(CH$36,Tipologie!$B$2:$AM$10,7  ) ))</f>
        <v>.</v>
      </c>
      <c r="CI42" s="146" t="str">
        <f>T( IF( Ott2022_RICHIESTE!CT38&lt;&gt;"",  IF(   AND(    (IFERROR(SEARCH("Ridotto",Ott2022_RICHIESTE!CT38),Ott2022_RICHIESTE!CT38))=1,    CI$36&lt;&gt;""   ),    _xlfn.CONCAT("Rid: ",HLOOKUP(CI$36,Tipologie!$B$2:$AM$10,7)  ),  Ott2022_RICHIESTE!CT38),HLOOKUP(CI$36,Tipologie!$B$2:$AM$10,7  ) ))</f>
        <v>.</v>
      </c>
      <c r="CJ42" s="146" t="str">
        <f>T( IF( Ott2022_RICHIESTE!CU38&lt;&gt;"",  IF(   AND(    (IFERROR(SEARCH("Ridotto",Ott2022_RICHIESTE!CU38),Ott2022_RICHIESTE!CU38))=1,    CJ$36&lt;&gt;""   ),    _xlfn.CONCAT("Rid: ",HLOOKUP(CJ$36,Tipologie!$B$2:$AM$10,7)  ),  Ott2022_RICHIESTE!CU38),HLOOKUP(CJ$36,Tipologie!$B$2:$AM$10,7  ) ))</f>
        <v>.</v>
      </c>
      <c r="CK42" s="146" t="str">
        <f>T( IF( Ott2022_RICHIESTE!CV38&lt;&gt;"",  IF(   AND(    (IFERROR(SEARCH("Ridotto",Ott2022_RICHIESTE!CV38),Ott2022_RICHIESTE!CV38))=1,    CK$36&lt;&gt;""   ),    _xlfn.CONCAT("Rid: ",HLOOKUP(CK$36,Tipologie!$B$2:$AM$10,7)  ),  Ott2022_RICHIESTE!CV38),HLOOKUP(CK$36,Tipologie!$B$2:$AM$10,7  ) ))</f>
        <v>.</v>
      </c>
      <c r="CL42" s="146" t="str">
        <f>T( IF( Ott2022_RICHIESTE!CW38&lt;&gt;"",  IF(   AND(    (IFERROR(SEARCH("Ridotto",Ott2022_RICHIESTE!CW38),Ott2022_RICHIESTE!CW38))=1,    CL$36&lt;&gt;""   ),    _xlfn.CONCAT("Rid: ",HLOOKUP(CL$36,Tipologie!$B$2:$AM$10,7)  ),  Ott2022_RICHIESTE!CW38),HLOOKUP(CL$36,Tipologie!$B$2:$AM$10,7  ) ))</f>
        <v>.</v>
      </c>
      <c r="CM42" s="146" t="str">
        <f>T( IF( Ott2022_RICHIESTE!CX38&lt;&gt;"",  IF(   AND(    (IFERROR(SEARCH("Ridotto",Ott2022_RICHIESTE!CX38),Ott2022_RICHIESTE!CX38))=1,    CM$36&lt;&gt;""   ),    _xlfn.CONCAT("Rid: ",HLOOKUP(CM$36,Tipologie!$B$2:$AM$10,7)  ),  Ott2022_RICHIESTE!CX38),HLOOKUP(CM$36,Tipologie!$B$2:$AM$10,7  ) ))</f>
        <v>.</v>
      </c>
      <c r="CO42" s="45" t="str">
        <f t="shared" si="9"/>
        <v>ven</v>
      </c>
      <c r="CP42" s="45">
        <f t="shared" si="12"/>
        <v>44862</v>
      </c>
      <c r="CQ42" s="229"/>
      <c r="CR42" s="146" t="str">
        <f>T(IF(  Ott2022_RICHIESTE!DC38&lt;&gt;"",  Ott2022_RICHIESTE!DC38,  HLOOKUP(CR$36,Tipologie!$B$2:$AM$10,7) ))</f>
        <v>.</v>
      </c>
      <c r="CS42" s="146"/>
      <c r="CT42" s="146" t="str">
        <f>T(IF(  Ott2022_RICHIESTE!DE38&lt;&gt;"",  Ott2022_RICHIESTE!DE38,  HLOOKUP(CT$36,Tipologie!$B$2:$AM$10,7) ))</f>
        <v>.</v>
      </c>
      <c r="CU42" s="146"/>
      <c r="CV42" s="146" t="str">
        <f>T(IF(  Ott2022_RICHIESTE!DG38&lt;&gt;"",  Ott2022_RICHIESTE!DG38,  HLOOKUP(CV$36,Tipologie!$B$2:$AM$10,7) ))</f>
        <v>.</v>
      </c>
      <c r="CW42" s="146"/>
      <c r="CX42" s="146" t="str">
        <f>T(IF(  Ott2022_RICHIESTE!DI38&lt;&gt;"",  Ott2022_RICHIESTE!DI38,  HLOOKUP(CX$36,Tipologie!$B$2:$AM$10,7) ))</f>
        <v>.</v>
      </c>
      <c r="CY42" s="146"/>
      <c r="CZ42" s="146" t="str">
        <f>T(IF(  Ott2022_RICHIESTE!DK38&lt;&gt;"",  Ott2022_RICHIESTE!DK38,  HLOOKUP(CZ$36,Tipologie!$B$2:$AM$10,7) ))</f>
        <v>.</v>
      </c>
      <c r="DA42" s="146"/>
      <c r="DB42" s="146" t="str">
        <f>T(IF(  Ott2022_RICHIESTE!DM38&lt;&gt;"",  Ott2022_RICHIESTE!DM38,  HLOOKUP(DB$36,Tipologie!$B$2:$AM$10,7) ))</f>
        <v>.</v>
      </c>
      <c r="DC42" s="146"/>
      <c r="DD42" s="146" t="str">
        <f>T(IF(  Ott2022_RICHIESTE!DO38&lt;&gt;"",  Ott2022_RICHIESTE!DO38,  HLOOKUP(DD$36,Tipologie!$B$2:$AM$10,7) ))</f>
        <v>.</v>
      </c>
      <c r="DE42" s="146" t="str">
        <f>T(IF(  Ott2022_RICHIESTE!DE38&lt;&gt;"",  Ott2022_RICHIESTE!DE38,  HLOOKUP(DE$36,Tipologie!$B$2:$AM$10,7) ))</f>
        <v>.</v>
      </c>
      <c r="DF42" s="146" t="str">
        <f>T(IF(  Ott2022_RICHIESTE!DG38&lt;&gt;"",  Ott2022_RICHIESTE!DG38,  HLOOKUP(DF$36,Tipologie!$B$2:$AM$10,7) ))</f>
        <v>.</v>
      </c>
      <c r="DG42" s="146" t="str">
        <f>T(IF(  Ott2022_RICHIESTE!DI38&lt;&gt;"",  Ott2022_RICHIESTE!DI38,  HLOOKUP(DG$36,Tipologie!$B$2:$AM$10,7) ))</f>
        <v>.</v>
      </c>
      <c r="DH42" s="20"/>
    </row>
    <row r="43" spans="1:112" ht="11.25" customHeight="1" x14ac:dyDescent="0.25">
      <c r="A43" s="45" t="str">
        <f>IF(Ott2022_RICHIESTE!A39&lt;&gt;"",Ott2022_RICHIESTE!A39,"")</f>
        <v>sab</v>
      </c>
      <c r="B43" s="46">
        <f>IF(Ott2022_RICHIESTE!B39&lt;&gt;"",Ott2022_RICHIESTE!B39,"")</f>
        <v>44863</v>
      </c>
      <c r="C43" s="232"/>
      <c r="D43" s="146" t="str">
        <f>T( IF( Ott2022_RICHIESTE!D39&lt;&gt;"",  IF(   AND(    (IFERROR(SEARCH("Ridotto",Ott2022_RICHIESTE!D39),Ott2022_RICHIESTE!D39))=1,    D$36&lt;&gt;""   ),    _xlfn.CONCAT("Rid: ",HLOOKUP(D$36,Tipologie!$B$2:$AM$10,8)  ),  Ott2022_RICHIESTE!D39),HLOOKUP(D$36,Tipologie!$B$2:$AM$10,8  ) ))</f>
        <v>RIPOSO</v>
      </c>
      <c r="E43" s="146"/>
      <c r="F43" s="146" t="str">
        <f>T( IF( Ott2022_RICHIESTE!F39&lt;&gt;"",  IF(   AND(    (IFERROR(SEARCH("Ridotto",Ott2022_RICHIESTE!F39),Ott2022_RICHIESTE!F39))=1,    F$36&lt;&gt;""   ),    _xlfn.CONCAT("Rid: ",HLOOKUP(F$36,Tipologie!$B$2:$AM$10,8)  ),  Ott2022_RICHIESTE!F39),HLOOKUP(F$36,Tipologie!$B$2:$AM$10,8  ) ))</f>
        <v>RIPOSO</v>
      </c>
      <c r="G43" s="146"/>
      <c r="H43" s="146" t="str">
        <f>T( IF( Ott2022_RICHIESTE!H39&lt;&gt;"",  IF(   AND(    (IFERROR(SEARCH("Ridotto",Ott2022_RICHIESTE!H39),Ott2022_RICHIESTE!H39))=1,    H$36&lt;&gt;""   ),    _xlfn.CONCAT("Rid: ",HLOOKUP(H$36,Tipologie!$B$2:$AM$10,8)  ),  Ott2022_RICHIESTE!H39),HLOOKUP(H$36,Tipologie!$B$2:$AM$10,8  ) ))</f>
        <v>RIPOSO</v>
      </c>
      <c r="I43" s="146"/>
      <c r="J43" s="146" t="str">
        <f>T( IF( Ott2022_RICHIESTE!J39&lt;&gt;"",  IF(   AND(    (IFERROR(SEARCH("Ridotto",Ott2022_RICHIESTE!J39),Ott2022_RICHIESTE!J39))=1,    J$36&lt;&gt;""   ),    _xlfn.CONCAT("Rid: ",HLOOKUP(J$36,Tipologie!$B$2:$AM$10,8)  ),  Ott2022_RICHIESTE!J39),HLOOKUP(J$36,Tipologie!$B$2:$AM$10,8  ) ))</f>
        <v>RIPOSO</v>
      </c>
      <c r="K43" s="146"/>
      <c r="L43" s="146" t="str">
        <f>T( IF( Ott2022_RICHIESTE!L39&lt;&gt;"",  IF(   AND(    (IFERROR(SEARCH("Ridotto",Ott2022_RICHIESTE!L39),Ott2022_RICHIESTE!L39))=1,    L$36&lt;&gt;""   ),    _xlfn.CONCAT("Rid: ",HLOOKUP(L$36,Tipologie!$B$2:$AM$10,8)  ),  Ott2022_RICHIESTE!L39),HLOOKUP(L$36,Tipologie!$B$2:$AM$10,8  ) ))</f>
        <v>RIPOSO</v>
      </c>
      <c r="M43" s="146"/>
      <c r="N43" s="146" t="str">
        <f>T( IF( Ott2022_RICHIESTE!N39&lt;&gt;"",  IF(   AND(    (IFERROR(SEARCH("Ridotto",Ott2022_RICHIESTE!N39),Ott2022_RICHIESTE!N39))=1,    N$36&lt;&gt;""   ),    _xlfn.CONCAT("Rid: ",HLOOKUP(N$36,Tipologie!$B$2:$AM$10,8)  ),  Ott2022_RICHIESTE!N39),HLOOKUP(N$36,Tipologie!$B$2:$AM$10,8  ) ))</f>
        <v>RIPOSO</v>
      </c>
      <c r="O43" s="146"/>
      <c r="P43" s="146" t="str">
        <f>T( IF( Ott2022_RICHIESTE!P39&lt;&gt;"",  IF(   AND(    (IFERROR(SEARCH("Ridotto",Ott2022_RICHIESTE!P39),Ott2022_RICHIESTE!P39))=1,    P$36&lt;&gt;""   ),    _xlfn.CONCAT("Rid: ",HLOOKUP(P$36,Tipologie!$B$2:$AM$10,8)  ),  Ott2022_RICHIESTE!P39),HLOOKUP(P$36,Tipologie!$B$2:$AM$10,8  ) ))</f>
        <v>RIPOSO</v>
      </c>
      <c r="Q43" s="146"/>
      <c r="R43" s="146" t="str">
        <f>T( IF( Ott2022_RICHIESTE!R39&lt;&gt;"",  IF(   AND(    (IFERROR(SEARCH("Ridotto",Ott2022_RICHIESTE!R39),Ott2022_RICHIESTE!R39))=1,    R$36&lt;&gt;""   ),    _xlfn.CONCAT("Rid: ",HLOOKUP(R$36,Tipologie!$B$2:$AM$10,8)  ),  Ott2022_RICHIESTE!R39),HLOOKUP(R$36,Tipologie!$B$2:$AM$10,8  ) ))</f>
        <v>RIPOSO</v>
      </c>
      <c r="S43" s="146"/>
      <c r="T43" s="146" t="str">
        <f>T( IF( Ott2022_RICHIESTE!T39&lt;&gt;"",  IF(   AND(    (IFERROR(SEARCH("Ridotto",Ott2022_RICHIESTE!T39),Ott2022_RICHIESTE!T39))=1,    T$36&lt;&gt;""   ),    _xlfn.CONCAT("Rid: ",HLOOKUP(T$36,Tipologie!$B$2:$AM$10,8)  ),  Ott2022_RICHIESTE!T39),HLOOKUP(T$36,Tipologie!$B$2:$AM$10,8  ) ))</f>
        <v>RIPOSO</v>
      </c>
      <c r="U43" s="146" t="str">
        <f>T( IF( Ott2022_RICHIESTE!U39&lt;&gt;"",  IF(   AND(    (IFERROR(SEARCH("Ridotto",Ott2022_RICHIESTE!U39),Ott2022_RICHIESTE!U39))=1,    U$36&lt;&gt;""   ),    _xlfn.CONCAT("Rid: ",HLOOKUP(U$36,Tipologie!$B$2:$AM$10,8)  ),  Ott2022_RICHIESTE!U39),HLOOKUP(U$36,Tipologie!$B$2:$AM$10,8  ) ))</f>
        <v>RIPOSO</v>
      </c>
      <c r="V43" s="146" t="str">
        <f>T( IF( Ott2022_RICHIESTE!V39&lt;&gt;"",  IF(   AND(    (IFERROR(SEARCH("Ridotto",Ott2022_RICHIESTE!V39),Ott2022_RICHIESTE!V39))=1,    V$36&lt;&gt;""   ),    _xlfn.CONCAT("Rid: ",HLOOKUP(V$36,Tipologie!$B$2:$AM$10,8)  ),  Ott2022_RICHIESTE!V39),HLOOKUP(V$36,Tipologie!$B$2:$AM$10,8  ) ))</f>
        <v>RIPOSO</v>
      </c>
      <c r="W43" s="146" t="str">
        <f>T( IF( Ott2022_RICHIESTE!W39&lt;&gt;"",  IF(   AND(    (IFERROR(SEARCH("Ridotto",Ott2022_RICHIESTE!W39),Ott2022_RICHIESTE!W39))=1,    W$36&lt;&gt;""   ),    _xlfn.CONCAT("Rid: ",HLOOKUP(W$36,Tipologie!$B$2:$AM$10,8)  ),  Ott2022_RICHIESTE!W39),HLOOKUP(W$36,Tipologie!$B$2:$AM$10,8  ) ))</f>
        <v>RIPOSO</v>
      </c>
      <c r="X43" s="146" t="str">
        <f>T( IF( Ott2022_RICHIESTE!X39&lt;&gt;"",  IF(   AND(    (IFERROR(SEARCH("Ridotto",Ott2022_RICHIESTE!X39),Ott2022_RICHIESTE!X39))=1,    X$36&lt;&gt;""   ),    _xlfn.CONCAT("Rid: ",HLOOKUP(X$36,Tipologie!$B$2:$AM$10,8)  ),  Ott2022_RICHIESTE!X39),HLOOKUP(X$36,Tipologie!$B$2:$AM$10,8  ) ))</f>
        <v>RIPOSO</v>
      </c>
      <c r="Y43" s="146" t="str">
        <f>T( IF( Ott2022_RICHIESTE!Y39&lt;&gt;"",  IF(   AND(    (IFERROR(SEARCH("Ridotto",Ott2022_RICHIESTE!Y39),Ott2022_RICHIESTE!Y39))=1,    Y$36&lt;&gt;""   ),    _xlfn.CONCAT("Rid: ",HLOOKUP(Y$36,Tipologie!$B$2:$AM$10,8)  ),  Ott2022_RICHIESTE!Y39),HLOOKUP(Y$36,Tipologie!$B$2:$AM$10,8  ) ))</f>
        <v>RIPOSO</v>
      </c>
      <c r="Z43" s="28" t="str">
        <f>T( IF( Ott2022_RICHIESTE!Z39&lt;&gt;"",  IF(   AND(    (IFERROR(SEARCH("Ridotto",Ott2022_RICHIESTE!Z39),Ott2022_RICHIESTE!Z39))=1,    Z$36&lt;&gt;""   ),    _xlfn.CONCAT("Rid: ",HLOOKUP(Z$36,Tipologie!$B$2:$AM$10,8)  ),  Ott2022_RICHIESTE!Z39),HLOOKUP(Z$36,Tipologie!$B$2:$AM$10,8  ) ))</f>
        <v>RIPOSO</v>
      </c>
      <c r="AA43" s="28" t="str">
        <f>T( IF( Ott2022_RICHIESTE!AA39&lt;&gt;"",  IF(   AND(    (IFERROR(SEARCH("Ridotto",Ott2022_RICHIESTE!AA39),Ott2022_RICHIESTE!AA39))=1,    AA$36&lt;&gt;""   ),    _xlfn.CONCAT("Rid: ",HLOOKUP(AA$36,Tipologie!$B$2:$AM$10,8)  ),  Ott2022_RICHIESTE!AA39),HLOOKUP(AA$36,Tipologie!$B$2:$AM$10,8  ) ))</f>
        <v>RIPOSO</v>
      </c>
      <c r="AB43" s="28" t="str">
        <f>T( IF( Ott2022_RICHIESTE!AB39&lt;&gt;"",  IF(   AND(    (IFERROR(SEARCH("Ridotto",Ott2022_RICHIESTE!AB39),Ott2022_RICHIESTE!AB39))=1,    AB$36&lt;&gt;""   ),    _xlfn.CONCAT("Rid: ",HLOOKUP(AB$36,Tipologie!$B$2:$AM$10,8)  ),  Ott2022_RICHIESTE!AB39),HLOOKUP(AB$36,Tipologie!$B$2:$AM$10,8  ) ))</f>
        <v>RIPOSO</v>
      </c>
      <c r="AC43" s="151"/>
      <c r="AD43" s="45" t="str">
        <f t="shared" si="7"/>
        <v>sab</v>
      </c>
      <c r="AE43" s="46">
        <f t="shared" si="8"/>
        <v>44863</v>
      </c>
      <c r="AF43" s="232"/>
      <c r="AG43" s="146" t="str">
        <f>T( IF( Ott2022_RICHIESTE!AG39&lt;&gt;"",  IF(   AND(    (IFERROR(SEARCH("Ridotto",Ott2022_RICHIESTE!AG39),Ott2022_RICHIESTE!AG39))=1,    AG$36&lt;&gt;""   ),    _xlfn.CONCAT("Rid: ",HLOOKUP(AG$36,Tipologie!$B$2:$AM$10,8)  ),  Ott2022_RICHIESTE!AG39),HLOOKUP(AG$36,Tipologie!$B$2:$AM$10,8  ) ))</f>
        <v>RIPOSO</v>
      </c>
      <c r="AH43" s="146"/>
      <c r="AI43" s="146" t="str">
        <f>T( IF( Ott2022_RICHIESTE!AI39&lt;&gt;"",  IF(   AND(    (IFERROR(SEARCH("Ridotto",Ott2022_RICHIESTE!AI39),Ott2022_RICHIESTE!AI39))=1,    AI$36&lt;&gt;""   ),    _xlfn.CONCAT("Rid: ",HLOOKUP(AI$36,Tipologie!$B$2:$AM$10,8)  ),  Ott2022_RICHIESTE!AI39),HLOOKUP(AI$36,Tipologie!$B$2:$AM$10,8  ) ))</f>
        <v>RIPOSO</v>
      </c>
      <c r="AJ43" s="146"/>
      <c r="AK43" s="146" t="str">
        <f>T( IF( Ott2022_RICHIESTE!AK39&lt;&gt;"",  IF(   AND(    (IFERROR(SEARCH("Ridotto",Ott2022_RICHIESTE!AK39),Ott2022_RICHIESTE!AK39))=1,    AK$36&lt;&gt;""   ),    _xlfn.CONCAT("Rid: ",HLOOKUP(AK$36,Tipologie!$B$2:$AM$10,8)  ),  Ott2022_RICHIESTE!AK39),HLOOKUP(AK$36,Tipologie!$B$2:$AM$10,8  ) ))</f>
        <v>RIPOSO</v>
      </c>
      <c r="AL43" s="146"/>
      <c r="AM43" s="146" t="str">
        <f>T( IF( Ott2022_RICHIESTE!AM39&lt;&gt;"",  IF(   AND(    (IFERROR(SEARCH("Ridotto",Ott2022_RICHIESTE!AM39),Ott2022_RICHIESTE!AM39))=1,    AM$36&lt;&gt;""   ),    _xlfn.CONCAT("Rid: ",HLOOKUP(AM$36,Tipologie!$B$2:$AM$10,8)  ),  Ott2022_RICHIESTE!AM39),HLOOKUP(AM$36,Tipologie!$B$2:$AM$10,8  ) ))</f>
        <v>RIPOSO</v>
      </c>
      <c r="AN43" s="146"/>
      <c r="AO43" s="146" t="str">
        <f>T( IF( Ott2022_RICHIESTE!AO39&lt;&gt;"",  IF(   AND(    (IFERROR(SEARCH("Ridotto",Ott2022_RICHIESTE!AO39),Ott2022_RICHIESTE!AO39))=1,    AO$36&lt;&gt;""   ),    _xlfn.CONCAT("Rid: ",HLOOKUP(AO$36,Tipologie!$B$2:$AM$10,8)  ),  Ott2022_RICHIESTE!AO39),HLOOKUP(AO$36,Tipologie!$B$2:$AM$10,8  ) ))</f>
        <v>RIPOSO</v>
      </c>
      <c r="AP43" s="146"/>
      <c r="AQ43" s="146" t="str">
        <f>T( IF( Ott2022_RICHIESTE!AQ39&lt;&gt;"",  IF(   AND(    (IFERROR(SEARCH("Ridotto",Ott2022_RICHIESTE!AQ39),Ott2022_RICHIESTE!AQ39))=1,    AQ$36&lt;&gt;""   ),    _xlfn.CONCAT("Rid: ",HLOOKUP(AQ$36,Tipologie!$B$2:$AM$10,8)  ),  Ott2022_RICHIESTE!AQ39),HLOOKUP(AQ$36,Tipologie!$B$2:$AM$10,8  ) ))</f>
        <v>RIPOSO</v>
      </c>
      <c r="AR43" s="146"/>
      <c r="AS43" s="146" t="str">
        <f>T( IF( Ott2022_RICHIESTE!AS39&lt;&gt;"",  IF(   AND(    (IFERROR(SEARCH("Ridotto",Ott2022_RICHIESTE!AS39),Ott2022_RICHIESTE!AS39))=1,    AS$36&lt;&gt;""   ),    _xlfn.CONCAT("Rid: ",HLOOKUP(AS$36,Tipologie!$B$2:$AM$10,8)  ),  Ott2022_RICHIESTE!AS39),HLOOKUP(AS$36,Tipologie!$B$2:$AM$10,8  ) ))</f>
        <v>RIPOSO</v>
      </c>
      <c r="AT43" s="146"/>
      <c r="AU43" s="146" t="str">
        <f>T( IF( Ott2022_RICHIESTE!AU39&lt;&gt;"",  IF(   AND(    (IFERROR(SEARCH("Ridotto",Ott2022_RICHIESTE!AU39),Ott2022_RICHIESTE!AU39))=1,    AU$36&lt;&gt;""   ),    _xlfn.CONCAT("Rid: ",HLOOKUP(AU$36,Tipologie!$B$2:$AM$10,8)  ),  Ott2022_RICHIESTE!AU39),HLOOKUP(AU$36,Tipologie!$B$2:$AM$10,8  ) ))</f>
        <v>RIPOSO</v>
      </c>
      <c r="AV43" s="146"/>
      <c r="AW43" s="146" t="str">
        <f>T( IF( Ott2022_RICHIESTE!AW39&lt;&gt;"",  IF(   AND(    (IFERROR(SEARCH("Ridotto",Ott2022_RICHIESTE!AW39),Ott2022_RICHIESTE!AW39))=1,    AW$36&lt;&gt;""   ),    _xlfn.CONCAT("Rid: ",HLOOKUP(AW$36,Tipologie!$B$2:$AM$10,8)  ),  Ott2022_RICHIESTE!AW39),HLOOKUP(AW$36,Tipologie!$B$2:$AM$10,8  ) ))</f>
        <v>RIPOSO</v>
      </c>
      <c r="AX43" s="146"/>
      <c r="AY43" s="146" t="str">
        <f>T( IF( Ott2022_RICHIESTE!AY39&lt;&gt;"",  IF(   AND(    (IFERROR(SEARCH("Ridotto",Ott2022_RICHIESTE!AY39),Ott2022_RICHIESTE!AY39))=1,    AY$36&lt;&gt;""   ),    _xlfn.CONCAT("Rid: ",HLOOKUP(AY$36,Tipologie!$B$2:$AM$10,8)  ),  Ott2022_RICHIESTE!AY39),HLOOKUP(AY$36,Tipologie!$B$2:$AM$10,8  ) ))</f>
        <v>RIPOSO</v>
      </c>
      <c r="AZ43" s="146"/>
      <c r="BA43" s="146" t="str">
        <f>T( IF( Ott2022_RICHIESTE!BA39&lt;&gt;"",  IF(   AND(    (IFERROR(SEARCH("Ridotto",Ott2022_RICHIESTE!BA39),Ott2022_RICHIESTE!BA39))=1,    BA$36&lt;&gt;""   ),    _xlfn.CONCAT("Rid: ",HLOOKUP(BA$36,Tipologie!$B$2:$AM$10,8)  ),  Ott2022_RICHIESTE!BA39),HLOOKUP(BA$36,Tipologie!$B$2:$AM$10,8  ) ))</f>
        <v>RIPOSO</v>
      </c>
      <c r="BB43" s="146" t="str">
        <f>T( IF( Ott2022_RICHIESTE!BB39&lt;&gt;"",  IF(   AND(    (IFERROR(SEARCH("Ridotto",Ott2022_RICHIESTE!BB39),Ott2022_RICHIESTE!BB39))=1,    BB$36&lt;&gt;""   ),    _xlfn.CONCAT("Rid: ",HLOOKUP(BB$36,Tipologie!$B$2:$AM$10,8)  ),  Ott2022_RICHIESTE!BB39),HLOOKUP(BB$36,Tipologie!$B$2:$AM$10,8  ) ))</f>
        <v>.</v>
      </c>
      <c r="BC43" s="146" t="str">
        <f>T( IF( Ott2022_RICHIESTE!BC39&lt;&gt;"",  IF(   AND(    (IFERROR(SEARCH("Ridotto",Ott2022_RICHIESTE!BC39),Ott2022_RICHIESTE!BC39))=1,    BC$36&lt;&gt;""   ),    _xlfn.CONCAT("Rid: ",HLOOKUP(BC$36,Tipologie!$B$2:$AM$10,8)  ),  Ott2022_RICHIESTE!BC39),HLOOKUP(BC$36,Tipologie!$B$2:$AM$10,8  ) ))</f>
        <v>RIPOSO</v>
      </c>
      <c r="BD43" s="146"/>
      <c r="BE43" s="146" t="str">
        <f>T( IF( Ott2022_RICHIESTE!BE39&lt;&gt;"",  IF(   AND(    (IFERROR(SEARCH("Ridotto",Ott2022_RICHIESTE!BE39),Ott2022_RICHIESTE!BE39))=1,    BE$36&lt;&gt;""   ),    _xlfn.CONCAT("Rid: ",HLOOKUP(BE$36,Tipologie!$B$2:$AM$10,8)  ),  Ott2022_RICHIESTE!BE39),HLOOKUP(BE$36,Tipologie!$B$2:$AM$10,8  ) ))</f>
        <v>RIPOSO</v>
      </c>
      <c r="BF43" s="146"/>
      <c r="BG43" s="146" t="str">
        <f>T( IF( Ott2022_RICHIESTE!BG39&lt;&gt;"",  IF(   AND(    (IFERROR(SEARCH("Ridotto",Ott2022_RICHIESTE!BG39),Ott2022_RICHIESTE!BG39))=1,    BG$36&lt;&gt;""   ),    _xlfn.CONCAT("Rid: ",HLOOKUP(BG$36,Tipologie!$B$2:$AM$10,8)  ),  Ott2022_RICHIESTE!BG39),HLOOKUP(BG$36,Tipologie!$B$2:$AM$10,8  ) ))</f>
        <v>RIPOSO</v>
      </c>
      <c r="BH43" s="146"/>
      <c r="BI43" s="146" t="str">
        <f>T( IF( Ott2022_RICHIESTE!BI39&lt;&gt;"",  IF(   AND(    (IFERROR(SEARCH("Ridotto",Ott2022_RICHIESTE!BI39),Ott2022_RICHIESTE!BI39))=1,    BI$36&lt;&gt;""   ),    _xlfn.CONCAT("Rid: ",HLOOKUP(BI$36,Tipologie!$B$2:$AM$10,8)  ),  Ott2022_RICHIESTE!BI39),HLOOKUP(BI$36,Tipologie!$B$2:$AM$10,8  ) ))</f>
        <v>RIPOSO</v>
      </c>
      <c r="BJ43" s="146"/>
      <c r="BK43" s="146" t="str">
        <f>T( IF( Ott2022_RICHIESTE!BK39&lt;&gt;"",  IF(   AND(    (IFERROR(SEARCH("Ridotto",Ott2022_RICHIESTE!BK39),Ott2022_RICHIESTE!BK39))=1,    BK$36&lt;&gt;""   ),    _xlfn.CONCAT("Rid: ",HLOOKUP(BK$36,Tipologie!$B$2:$AM$10,8)  ),  Ott2022_RICHIESTE!BK39),HLOOKUP(BK$36,Tipologie!$B$2:$AM$10,8  ) ))</f>
        <v>RIPOSO</v>
      </c>
      <c r="BL43" s="146"/>
      <c r="BM43" s="146" t="str">
        <f>T( IF( Ott2022_RICHIESTE!BM39&lt;&gt;"",  IF(   AND(    (IFERROR(SEARCH("Ridotto",Ott2022_RICHIESTE!BM39),Ott2022_RICHIESTE!BM39))=1,    BM$36&lt;&gt;""   ),    _xlfn.CONCAT("Rid: ",HLOOKUP(BM$36,Tipologie!$B$2:$AM$10,8)  ),  Ott2022_RICHIESTE!BM39),HLOOKUP(BM$36,Tipologie!$B$2:$AM$10,8  ) ))</f>
        <v>RIPOSO</v>
      </c>
      <c r="BN43" s="146"/>
      <c r="BO43" s="146" t="str">
        <f>T( IF( Ott2022_RICHIESTE!BO39&lt;&gt;"",  IF(   AND(    (IFERROR(SEARCH("Ridotto",Ott2022_RICHIESTE!BO39),Ott2022_RICHIESTE!BO39))=1,    BO$36&lt;&gt;""   ),    _xlfn.CONCAT("Rid: ",HLOOKUP(BO$36,Tipologie!$B$2:$AM$10,8)  ),  Ott2022_RICHIESTE!BO39),HLOOKUP(BO$36,Tipologie!$B$2:$AM$10,8  ) ))</f>
        <v>RIPOSO</v>
      </c>
      <c r="BP43" s="146"/>
      <c r="BQ43" s="146" t="str">
        <f>T( IF( Ott2022_RICHIESTE!BQ39&lt;&gt;"",  IF(   AND(    (IFERROR(SEARCH("Ridotto",Ott2022_RICHIESTE!BQ39),Ott2022_RICHIESTE!BQ39))=1,    BQ$36&lt;&gt;""   ),    _xlfn.CONCAT("Rid: ",HLOOKUP(BQ$36,Tipologie!$B$2:$AM$10,8)  ),  Ott2022_RICHIESTE!BQ39),HLOOKUP(BQ$36,Tipologie!$B$2:$AM$10,8  ) ))</f>
        <v>RIPOSO</v>
      </c>
      <c r="BR43" s="146"/>
      <c r="BS43" s="146" t="str">
        <f>T( IF( Ott2022_RICHIESTE!BS39&lt;&gt;"",  IF(   AND(    (IFERROR(SEARCH("Ridotto",Ott2022_RICHIESTE!BS39),Ott2022_RICHIESTE!BS39))=1,    BS$36&lt;&gt;""   ),    _xlfn.CONCAT("Rid: ",HLOOKUP(BS$36,Tipologie!$B$2:$AM$10,8)  ),  Ott2022_RICHIESTE!BS39),HLOOKUP(BS$36,Tipologie!$B$2:$AM$10,8  ) ))</f>
        <v>RIPOSO</v>
      </c>
      <c r="BT43" s="146"/>
      <c r="BU43" s="146" t="str">
        <f>T( IF( Ott2022_RICHIESTE!BU39&lt;&gt;"",  IF(   AND(    (IFERROR(SEARCH("Ridotto",Ott2022_RICHIESTE!BU39),Ott2022_RICHIESTE!BU39))=1,    BU$36&lt;&gt;""   ),    _xlfn.CONCAT("Rid: ",HLOOKUP(BU$36,Tipologie!$B$2:$AM$10,8)  ),  Ott2022_RICHIESTE!BU39),HLOOKUP(BU$36,Tipologie!$B$2:$AM$10,8  ) ))</f>
        <v>RIPOSO</v>
      </c>
      <c r="BV43" s="146"/>
      <c r="BW43" s="146" t="str">
        <f>T( IF( Ott2022_RICHIESTE!BW39&lt;&gt;"",  IF(   AND(    (IFERROR(SEARCH("Ridotto",Ott2022_RICHIESTE!BW39),Ott2022_RICHIESTE!BW39))=1,    BW$36&lt;&gt;""   ),    _xlfn.CONCAT("Rid: ",HLOOKUP(BW$36,Tipologie!$B$2:$AM$10,8)  ),  Ott2022_RICHIESTE!BW39),HLOOKUP(BW$36,Tipologie!$B$2:$AM$10,8  ) ))</f>
        <v>RIPOSO</v>
      </c>
      <c r="BX43" s="223"/>
      <c r="CA43" s="87">
        <f>SUM(COUNTIFS(D43:BW43,{"Ex-accordo";"Ferie";"Ridotto Ex-Acc";"Ridotto Ferie";"Ridotto Maternità";"Malattia";"Esame";"Altro"}))</f>
        <v>0</v>
      </c>
      <c r="CB43" s="158">
        <f t="shared" si="14"/>
        <v>30</v>
      </c>
      <c r="CC43" s="91"/>
      <c r="CF43" s="146" t="str">
        <f>T( IF( Ott2022_RICHIESTE!CQ39&lt;&gt;"",  IF(   AND(    (IFERROR(SEARCH("Ridotto",Ott2022_RICHIESTE!CQ39),Ott2022_RICHIESTE!CQ39))=1,    CF$36&lt;&gt;""   ),    _xlfn.CONCAT("Rid: ",HLOOKUP(CF$36,Tipologie!$B$2:$AM$10,8)  ),  Ott2022_RICHIESTE!CQ39),HLOOKUP(CF$36,Tipologie!$B$2:$AM$10,8  ) ))</f>
        <v>.</v>
      </c>
      <c r="CG43" s="146" t="str">
        <f>T( IF( Ott2022_RICHIESTE!CR39&lt;&gt;"",  IF(   AND(    (IFERROR(SEARCH("Ridotto",Ott2022_RICHIESTE!CR39),Ott2022_RICHIESTE!CR39))=1,    CG$36&lt;&gt;""   ),    _xlfn.CONCAT("Rid: ",HLOOKUP(CG$36,Tipologie!$B$2:$AM$10,8)  ),  Ott2022_RICHIESTE!CR39),HLOOKUP(CG$36,Tipologie!$B$2:$AM$10,8  ) ))</f>
        <v>RIPOSO</v>
      </c>
      <c r="CH43" s="146" t="str">
        <f>T( IF( Ott2022_RICHIESTE!CS39&lt;&gt;"",  IF(   AND(    (IFERROR(SEARCH("Ridotto",Ott2022_RICHIESTE!CS39),Ott2022_RICHIESTE!CS39))=1,    CH$36&lt;&gt;""   ),    _xlfn.CONCAT("Rid: ",HLOOKUP(CH$36,Tipologie!$B$2:$AM$10,8)  ),  Ott2022_RICHIESTE!CS39),HLOOKUP(CH$36,Tipologie!$B$2:$AM$10,8  ) ))</f>
        <v>.</v>
      </c>
      <c r="CI43" s="146" t="str">
        <f>T( IF( Ott2022_RICHIESTE!CT39&lt;&gt;"",  IF(   AND(    (IFERROR(SEARCH("Ridotto",Ott2022_RICHIESTE!CT39),Ott2022_RICHIESTE!CT39))=1,    CI$36&lt;&gt;""   ),    _xlfn.CONCAT("Rid: ",HLOOKUP(CI$36,Tipologie!$B$2:$AM$10,8)  ),  Ott2022_RICHIESTE!CT39),HLOOKUP(CI$36,Tipologie!$B$2:$AM$10,8  ) ))</f>
        <v>RIPOSO</v>
      </c>
      <c r="CJ43" s="146" t="str">
        <f>T( IF( Ott2022_RICHIESTE!CU39&lt;&gt;"",  IF(   AND(    (IFERROR(SEARCH("Ridotto",Ott2022_RICHIESTE!CU39),Ott2022_RICHIESTE!CU39))=1,    CJ$36&lt;&gt;""   ),    _xlfn.CONCAT("Rid: ",HLOOKUP(CJ$36,Tipologie!$B$2:$AM$10,8)  ),  Ott2022_RICHIESTE!CU39),HLOOKUP(CJ$36,Tipologie!$B$2:$AM$10,8  ) ))</f>
        <v>RIPOSO</v>
      </c>
      <c r="CK43" s="146" t="str">
        <f>T( IF( Ott2022_RICHIESTE!CV39&lt;&gt;"",  IF(   AND(    (IFERROR(SEARCH("Ridotto",Ott2022_RICHIESTE!CV39),Ott2022_RICHIESTE!CV39))=1,    CK$36&lt;&gt;""   ),    _xlfn.CONCAT("Rid: ",HLOOKUP(CK$36,Tipologie!$B$2:$AM$10,8)  ),  Ott2022_RICHIESTE!CV39),HLOOKUP(CK$36,Tipologie!$B$2:$AM$10,8  ) ))</f>
        <v>RIPOSO</v>
      </c>
      <c r="CL43" s="146" t="str">
        <f>T( IF( Ott2022_RICHIESTE!CW39&lt;&gt;"",  IF(   AND(    (IFERROR(SEARCH("Ridotto",Ott2022_RICHIESTE!CW39),Ott2022_RICHIESTE!CW39))=1,    CL$36&lt;&gt;""   ),    _xlfn.CONCAT("Rid: ",HLOOKUP(CL$36,Tipologie!$B$2:$AM$10,8)  ),  Ott2022_RICHIESTE!CW39),HLOOKUP(CL$36,Tipologie!$B$2:$AM$10,8  ) ))</f>
        <v>RIPOSO</v>
      </c>
      <c r="CM43" s="146" t="str">
        <f>T( IF( Ott2022_RICHIESTE!CX39&lt;&gt;"",  IF(   AND(    (IFERROR(SEARCH("Ridotto",Ott2022_RICHIESTE!CX39),Ott2022_RICHIESTE!CX39))=1,    CM$36&lt;&gt;""   ),    _xlfn.CONCAT("Rid: ",HLOOKUP(CM$36,Tipologie!$B$2:$AM$10,8)  ),  Ott2022_RICHIESTE!CX39),HLOOKUP(CM$36,Tipologie!$B$2:$AM$10,8  ) ))</f>
        <v>RIPOSO</v>
      </c>
      <c r="CO43" s="45" t="str">
        <f t="shared" si="9"/>
        <v>sab</v>
      </c>
      <c r="CP43" s="45">
        <f t="shared" si="12"/>
        <v>44863</v>
      </c>
      <c r="CQ43" s="229"/>
      <c r="CR43" s="146" t="str">
        <f>T(IF(  Ott2022_RICHIESTE!DC39&lt;&gt;"",  Ott2022_RICHIESTE!DC39,  HLOOKUP(CR$36,Tipologie!$B$2:$AM$10,8) ))</f>
        <v>RIPOSO</v>
      </c>
      <c r="CS43" s="146"/>
      <c r="CT43" s="146" t="str">
        <f>T(IF(  Ott2022_RICHIESTE!DE39&lt;&gt;"",  Ott2022_RICHIESTE!DE39,  HLOOKUP(CT$36,Tipologie!$B$2:$AM$10,8) ))</f>
        <v>RIPOSO</v>
      </c>
      <c r="CU43" s="146"/>
      <c r="CV43" s="146" t="str">
        <f>T(IF(  Ott2022_RICHIESTE!DG39&lt;&gt;"",  Ott2022_RICHIESTE!DG39,  HLOOKUP(CV$36,Tipologie!$B$2:$AM$10,8) ))</f>
        <v>RIPOSO</v>
      </c>
      <c r="CW43" s="146"/>
      <c r="CX43" s="146" t="str">
        <f>T(IF(  Ott2022_RICHIESTE!DI39&lt;&gt;"",  Ott2022_RICHIESTE!DI39,  HLOOKUP(CX$36,Tipologie!$B$2:$AM$10,8) ))</f>
        <v>RIPOSO</v>
      </c>
      <c r="CY43" s="146"/>
      <c r="CZ43" s="146" t="str">
        <f>T(IF(  Ott2022_RICHIESTE!DK39&lt;&gt;"",  Ott2022_RICHIESTE!DK39,  HLOOKUP(CZ$36,Tipologie!$B$2:$AM$10,8) ))</f>
        <v>RIPOSO</v>
      </c>
      <c r="DA43" s="146"/>
      <c r="DB43" s="146" t="str">
        <f>T(IF(  Ott2022_RICHIESTE!DM39&lt;&gt;"",  Ott2022_RICHIESTE!DM39,  HLOOKUP(DB$36,Tipologie!$B$2:$AM$10,8) ))</f>
        <v>RIPOSO</v>
      </c>
      <c r="DC43" s="146"/>
      <c r="DD43" s="146" t="str">
        <f>T(IF(  Ott2022_RICHIESTE!DO39&lt;&gt;"",  Ott2022_RICHIESTE!DO39,  HLOOKUP(DD$36,Tipologie!$B$2:$AM$10,8) ))</f>
        <v>RIPOSO</v>
      </c>
      <c r="DE43" s="146" t="str">
        <f>T(IF(  Ott2022_RICHIESTE!DE39&lt;&gt;"",  Ott2022_RICHIESTE!DE39,  HLOOKUP(DE$36,Tipologie!$B$2:$AM$10,8) ))</f>
        <v>RIPOSO</v>
      </c>
      <c r="DF43" s="146" t="str">
        <f>T(IF(  Ott2022_RICHIESTE!DG39&lt;&gt;"",  Ott2022_RICHIESTE!DG39,  HLOOKUP(DF$36,Tipologie!$B$2:$AM$10,8) ))</f>
        <v>RIPOSO</v>
      </c>
      <c r="DG43" s="146" t="str">
        <f>T(IF(  Ott2022_RICHIESTE!DI39&lt;&gt;"",  Ott2022_RICHIESTE!DI39,  HLOOKUP(DG$36,Tipologie!$B$2:$AM$10,8) ))</f>
        <v>RIPOSO</v>
      </c>
    </row>
    <row r="44" spans="1:112" ht="11.25" customHeight="1" x14ac:dyDescent="0.25">
      <c r="A44" s="26" t="str">
        <f>IF(Ott2022_RICHIESTE!A40&lt;&gt;"",Ott2022_RICHIESTE!A40,"")</f>
        <v/>
      </c>
      <c r="B44" s="48">
        <f>IF(Ott2022_RICHIESTE!B40&lt;&gt;"",Ott2022_RICHIESTE!B40,"")</f>
        <v>44864</v>
      </c>
      <c r="C44" s="385" t="str">
        <f>T( IF( Ott2022_RICHIESTE!D40&lt;&gt;"",  IF(   AND(    (IFERROR(SEARCH("Ridotto",Ott2022_RICHIESTE!D40),Ott2022_RICHIESTE!D40))=1,    D$36&lt;&gt;""   ),    _xlfn.CONCAT("Rid: ",HLOOKUP(D$36,Tipologie!$B$2:$AM$10,9)  ),  Ott2022_RICHIESTE!D40),HLOOKUP(D$36,Tipologie!$B$2:$AM$10,9  ) ))</f>
        <v>DOMENICA</v>
      </c>
      <c r="D44" s="386"/>
      <c r="E44" s="385" t="str">
        <f>T( IF( Ott2022_RICHIESTE!F40&lt;&gt;"",  IF(   AND(    (IFERROR(SEARCH("Ridotto",Ott2022_RICHIESTE!F40),Ott2022_RICHIESTE!F40))=1,    F$36&lt;&gt;""   ),    _xlfn.CONCAT("Rid: ",HLOOKUP(F$36,Tipologie!$B$2:$AM$10,9)  ),  Ott2022_RICHIESTE!F40),HLOOKUP(F$36,Tipologie!$B$2:$AM$10,9  ) ))</f>
        <v>DOMENICA</v>
      </c>
      <c r="F44" s="386"/>
      <c r="G44" s="385" t="str">
        <f>T( IF( Ott2022_RICHIESTE!H40&lt;&gt;"",  IF(   AND(    (IFERROR(SEARCH("Ridotto",Ott2022_RICHIESTE!H40),Ott2022_RICHIESTE!H40))=1,    H$36&lt;&gt;""   ),    _xlfn.CONCAT("Rid: ",HLOOKUP(H$36,Tipologie!$B$2:$AM$10,9)  ),  Ott2022_RICHIESTE!H40),HLOOKUP(H$36,Tipologie!$B$2:$AM$10,9  ) ))</f>
        <v>DOMENICA</v>
      </c>
      <c r="H44" s="386"/>
      <c r="I44" s="385" t="str">
        <f>T( IF( Ott2022_RICHIESTE!J40&lt;&gt;"",  IF(   AND(    (IFERROR(SEARCH("Ridotto",Ott2022_RICHIESTE!J40),Ott2022_RICHIESTE!J40))=1,    J$36&lt;&gt;""   ),    _xlfn.CONCAT("Rid: ",HLOOKUP(J$36,Tipologie!$B$2:$AM$10,9)  ),  Ott2022_RICHIESTE!J40),HLOOKUP(J$36,Tipologie!$B$2:$AM$10,9  ) ))</f>
        <v>DOMENICA</v>
      </c>
      <c r="J44" s="386"/>
      <c r="K44" s="385" t="str">
        <f>T( IF( Ott2022_RICHIESTE!L40&lt;&gt;"",  IF(   AND(    (IFERROR(SEARCH("Ridotto",Ott2022_RICHIESTE!L40),Ott2022_RICHIESTE!L40))=1,    L$36&lt;&gt;""   ),    _xlfn.CONCAT("Rid: ",HLOOKUP(L$36,Tipologie!$B$2:$AM$10,9)  ),  Ott2022_RICHIESTE!L40),HLOOKUP(L$36,Tipologie!$B$2:$AM$10,9  ) ))</f>
        <v>DOMENICA</v>
      </c>
      <c r="L44" s="386"/>
      <c r="M44" s="385" t="str">
        <f>T( IF( Ott2022_RICHIESTE!N40&lt;&gt;"",  IF(   AND(    (IFERROR(SEARCH("Ridotto",Ott2022_RICHIESTE!N40),Ott2022_RICHIESTE!N40))=1,    N$36&lt;&gt;""   ),    _xlfn.CONCAT("Rid: ",HLOOKUP(N$36,Tipologie!$B$2:$AM$10,9)  ),  Ott2022_RICHIESTE!N40),HLOOKUP(N$36,Tipologie!$B$2:$AM$10,9  ) ))</f>
        <v>DOMENICA</v>
      </c>
      <c r="N44" s="386"/>
      <c r="O44" s="385" t="str">
        <f>T( IF( Ott2022_RICHIESTE!P40&lt;&gt;"",  IF(   AND(    (IFERROR(SEARCH("Ridotto",Ott2022_RICHIESTE!P40),Ott2022_RICHIESTE!P40))=1,    P$36&lt;&gt;""   ),    _xlfn.CONCAT("Rid: ",HLOOKUP(P$36,Tipologie!$B$2:$AM$10,9)  ),  Ott2022_RICHIESTE!P40),HLOOKUP(P$36,Tipologie!$B$2:$AM$10,9  ) ))</f>
        <v>DOMENICA</v>
      </c>
      <c r="P44" s="386"/>
      <c r="Q44" s="385" t="str">
        <f>T( IF( Ott2022_RICHIESTE!R40&lt;&gt;"",  IF(   AND(    (IFERROR(SEARCH("Ridotto",Ott2022_RICHIESTE!R40),Ott2022_RICHIESTE!R40))=1,    R$36&lt;&gt;""   ),    _xlfn.CONCAT("Rid: ",HLOOKUP(R$36,Tipologie!$B$2:$AM$10,9)  ),  Ott2022_RICHIESTE!R40),HLOOKUP(R$36,Tipologie!$B$2:$AM$10,9  ) ))</f>
        <v>DOMENICA</v>
      </c>
      <c r="R44" s="386"/>
      <c r="S44" s="385" t="str">
        <f>T( IF( Ott2022_RICHIESTE!T40&lt;&gt;"",  IF(   AND(    (IFERROR(SEARCH("Ridotto",Ott2022_RICHIESTE!T40),Ott2022_RICHIESTE!T40))=1,    T$36&lt;&gt;""   ),    _xlfn.CONCAT("Rid: ",HLOOKUP(T$36,Tipologie!$B$2:$AM$10,9)  ),  Ott2022_RICHIESTE!T40),HLOOKUP(T$36,Tipologie!$B$2:$AM$10,9  ) ))</f>
        <v>DOMENICA</v>
      </c>
      <c r="T44" s="386"/>
      <c r="U44" s="146" t="str">
        <f>T( IF( Ott2022_RICHIESTE!U40&lt;&gt;"",  IF(   AND(    (IFERROR(SEARCH("Ridotto",Ott2022_RICHIESTE!U40),Ott2022_RICHIESTE!U40))=1,    U$36&lt;&gt;""   ),    _xlfn.CONCAT("Rid: ",HLOOKUP(U$36,Tipologie!$B$2:$AM$10,9)  ),  Ott2022_RICHIESTE!U40),HLOOKUP(U$36,Tipologie!$B$2:$AM$10,9  ) ))</f>
        <v>DOMENICA</v>
      </c>
      <c r="V44" s="146" t="str">
        <f>T( IF( Ott2022_RICHIESTE!V40&lt;&gt;"",  IF(   AND(    (IFERROR(SEARCH("Ridotto",Ott2022_RICHIESTE!V40),Ott2022_RICHIESTE!V40))=1,    V$36&lt;&gt;""   ),    _xlfn.CONCAT("Rid: ",HLOOKUP(V$36,Tipologie!$B$2:$AM$10,9)  ),  Ott2022_RICHIESTE!V40),HLOOKUP(V$36,Tipologie!$B$2:$AM$10,9  ) ))</f>
        <v>DOMENICA</v>
      </c>
      <c r="W44" s="146" t="str">
        <f>T( IF( Ott2022_RICHIESTE!W40&lt;&gt;"",  IF(   AND(    (IFERROR(SEARCH("Ridotto",Ott2022_RICHIESTE!W40),Ott2022_RICHIESTE!W40))=1,    W$36&lt;&gt;""   ),    _xlfn.CONCAT("Rid: ",HLOOKUP(W$36,Tipologie!$B$2:$AM$10,9)  ),  Ott2022_RICHIESTE!W40),HLOOKUP(W$36,Tipologie!$B$2:$AM$10,9  ) ))</f>
        <v>DOMENICA</v>
      </c>
      <c r="X44" s="146" t="str">
        <f>T( IF( Ott2022_RICHIESTE!X40&lt;&gt;"",  IF(   AND(    (IFERROR(SEARCH("Ridotto",Ott2022_RICHIESTE!X40),Ott2022_RICHIESTE!X40))=1,    X$36&lt;&gt;""   ),    _xlfn.CONCAT("Rid: ",HLOOKUP(X$36,Tipologie!$B$2:$AM$10,9)  ),  Ott2022_RICHIESTE!X40),HLOOKUP(X$36,Tipologie!$B$2:$AM$10,9  ) ))</f>
        <v>DOMENICA</v>
      </c>
      <c r="Y44" s="146" t="str">
        <f>T( IF( Ott2022_RICHIESTE!Y40&lt;&gt;"",  IF(   AND(    (IFERROR(SEARCH("Ridotto",Ott2022_RICHIESTE!Y40),Ott2022_RICHIESTE!Y40))=1,    Y$36&lt;&gt;""   ),    _xlfn.CONCAT("Rid: ",HLOOKUP(Y$36,Tipologie!$B$2:$AM$10,9)  ),  Ott2022_RICHIESTE!Y40),HLOOKUP(Y$36,Tipologie!$B$2:$AM$10,9  ) ))</f>
        <v>DOMENICA</v>
      </c>
      <c r="Z44" s="28" t="str">
        <f>T( IF( Ott2022_RICHIESTE!Z40&lt;&gt;"",  IF(   AND(    (IFERROR(SEARCH("Ridotto",Ott2022_RICHIESTE!Z40),Ott2022_RICHIESTE!Z40))=1,    Z$36&lt;&gt;""   ),    _xlfn.CONCAT("Rid: ",HLOOKUP(Z$36,Tipologie!$B$2:$AM$10,9)  ),  Ott2022_RICHIESTE!Z40),HLOOKUP(Z$36,Tipologie!$B$2:$AM$10,9  ) ))</f>
        <v>DOMENICA</v>
      </c>
      <c r="AA44" s="28" t="str">
        <f>T( IF( Ott2022_RICHIESTE!AA40&lt;&gt;"",  IF(   AND(    (IFERROR(SEARCH("Ridotto",Ott2022_RICHIESTE!AA40),Ott2022_RICHIESTE!AA40))=1,    AA$36&lt;&gt;""   ),    _xlfn.CONCAT("Rid: ",HLOOKUP(AA$36,Tipologie!$B$2:$AM$10,9)  ),  Ott2022_RICHIESTE!AA40),HLOOKUP(AA$36,Tipologie!$B$2:$AM$10,9  ) ))</f>
        <v>DOMENICA</v>
      </c>
      <c r="AB44" s="28" t="str">
        <f>T( IF( Ott2022_RICHIESTE!AB40&lt;&gt;"",  IF(   AND(    (IFERROR(SEARCH("Ridotto",Ott2022_RICHIESTE!AB40),Ott2022_RICHIESTE!AB40))=1,    AB$36&lt;&gt;""   ),    _xlfn.CONCAT("Rid: ",HLOOKUP(AB$36,Tipologie!$B$2:$AM$10,9)  ),  Ott2022_RICHIESTE!AB40),HLOOKUP(AB$36,Tipologie!$B$2:$AM$10,9  ) ))</f>
        <v>DOMENICA</v>
      </c>
      <c r="AC44" s="151"/>
      <c r="AD44" s="26" t="str">
        <f t="shared" si="7"/>
        <v/>
      </c>
      <c r="AE44" s="48">
        <f t="shared" si="8"/>
        <v>44864</v>
      </c>
      <c r="AF44" s="385" t="str">
        <f>T( IF( Ott2022_RICHIESTE!AG40&lt;&gt;"",  IF(   AND(    (IFERROR(SEARCH("Ridotto",Ott2022_RICHIESTE!AG40),Ott2022_RICHIESTE!AG40))=1,    AG$36&lt;&gt;""   ),    _xlfn.CONCAT("Rid: ",HLOOKUP(AG$36,Tipologie!$B$2:$AM$10,9)  ),  Ott2022_RICHIESTE!AG40),HLOOKUP(AG$36,Tipologie!$B$2:$AM$10,9  ) ))</f>
        <v>DOMENICA</v>
      </c>
      <c r="AG44" s="386"/>
      <c r="AH44" s="385" t="str">
        <f>T( IF( Ott2022_RICHIESTE!AI40&lt;&gt;"",  IF(   AND(    (IFERROR(SEARCH("Ridotto",Ott2022_RICHIESTE!AI40),Ott2022_RICHIESTE!AI40))=1,    AI$36&lt;&gt;""   ),    _xlfn.CONCAT("Rid: ",HLOOKUP(AI$36,Tipologie!$B$2:$AM$10,9)  ),  Ott2022_RICHIESTE!AI40),HLOOKUP(AI$36,Tipologie!$B$2:$AM$10,9  ) ))</f>
        <v>DOMENICA</v>
      </c>
      <c r="AI44" s="386"/>
      <c r="AJ44" s="385" t="str">
        <f>T( IF( Ott2022_RICHIESTE!AK40&lt;&gt;"",  IF(   AND(    (IFERROR(SEARCH("Ridotto",Ott2022_RICHIESTE!AK40),Ott2022_RICHIESTE!AK40))=1,    AK$36&lt;&gt;""   ),    _xlfn.CONCAT("Rid: ",HLOOKUP(AK$36,Tipologie!$B$2:$AM$10,9)  ),  Ott2022_RICHIESTE!AK40),HLOOKUP(AK$36,Tipologie!$B$2:$AM$10,9  ) ))</f>
        <v>DOMENICA</v>
      </c>
      <c r="AK44" s="386"/>
      <c r="AL44" s="385" t="str">
        <f>T( IF( Ott2022_RICHIESTE!AM40&lt;&gt;"",  IF(   AND(    (IFERROR(SEARCH("Ridotto",Ott2022_RICHIESTE!AM40),Ott2022_RICHIESTE!AM40))=1,    AM$36&lt;&gt;""   ),    _xlfn.CONCAT("Rid: ",HLOOKUP(AM$36,Tipologie!$B$2:$AM$10,9)  ),  Ott2022_RICHIESTE!AM40),HLOOKUP(AM$36,Tipologie!$B$2:$AM$10,9  ) ))</f>
        <v>DOMENICA</v>
      </c>
      <c r="AM44" s="386"/>
      <c r="AN44" s="385" t="str">
        <f>T( IF( Ott2022_RICHIESTE!AO40&lt;&gt;"",  IF(   AND(    (IFERROR(SEARCH("Ridotto",Ott2022_RICHIESTE!AO40),Ott2022_RICHIESTE!AO40))=1,    AO$36&lt;&gt;""   ),    _xlfn.CONCAT("Rid: ",HLOOKUP(AO$36,Tipologie!$B$2:$AM$10,9)  ),  Ott2022_RICHIESTE!AO40),HLOOKUP(AO$36,Tipologie!$B$2:$AM$10,9  ) ))</f>
        <v>DOMENICA</v>
      </c>
      <c r="AO44" s="386"/>
      <c r="AP44" s="385" t="str">
        <f>T( IF( Ott2022_RICHIESTE!AQ40&lt;&gt;"",  IF(   AND(    (IFERROR(SEARCH("Ridotto",Ott2022_RICHIESTE!AQ40),Ott2022_RICHIESTE!AQ40))=1,    AQ$36&lt;&gt;""   ),    _xlfn.CONCAT("Rid: ",HLOOKUP(AQ$36,Tipologie!$B$2:$AM$10,9)  ),  Ott2022_RICHIESTE!AQ40),HLOOKUP(AQ$36,Tipologie!$B$2:$AM$10,9  ) ))</f>
        <v>DOMENICA</v>
      </c>
      <c r="AQ44" s="386"/>
      <c r="AR44" s="385" t="str">
        <f>T( IF( Ott2022_RICHIESTE!AS40&lt;&gt;"",  IF(   AND(    (IFERROR(SEARCH("Ridotto",Ott2022_RICHIESTE!AS40),Ott2022_RICHIESTE!AS40))=1,    AS$36&lt;&gt;""   ),    _xlfn.CONCAT("Rid: ",HLOOKUP(AS$36,Tipologie!$B$2:$AM$10,9)  ),  Ott2022_RICHIESTE!AS40),HLOOKUP(AS$36,Tipologie!$B$2:$AM$10,9  ) ))</f>
        <v>DOMENICA</v>
      </c>
      <c r="AS44" s="386"/>
      <c r="AT44" s="385" t="str">
        <f>T( IF( Ott2022_RICHIESTE!AU40&lt;&gt;"",  IF(   AND(    (IFERROR(SEARCH("Ridotto",Ott2022_RICHIESTE!AU40),Ott2022_RICHIESTE!AU40))=1,    AU$36&lt;&gt;""   ),    _xlfn.CONCAT("Rid: ",HLOOKUP(AU$36,Tipologie!$B$2:$AM$10,9)  ),  Ott2022_RICHIESTE!AU40),HLOOKUP(AU$36,Tipologie!$B$2:$AM$10,9  ) ))</f>
        <v>DOMENICA</v>
      </c>
      <c r="AU44" s="386"/>
      <c r="AV44" s="385" t="str">
        <f>T( IF( Ott2022_RICHIESTE!AW40&lt;&gt;"",  IF(   AND(    (IFERROR(SEARCH("Ridotto",Ott2022_RICHIESTE!AW40),Ott2022_RICHIESTE!AW40))=1,    AW$36&lt;&gt;""   ),    _xlfn.CONCAT("Rid: ",HLOOKUP(AW$36,Tipologie!$B$2:$AM$10,9)  ),  Ott2022_RICHIESTE!AW40),HLOOKUP(AW$36,Tipologie!$B$2:$AM$10,9  ) ))</f>
        <v>DOMENICA</v>
      </c>
      <c r="AW44" s="386"/>
      <c r="AX44" s="385" t="str">
        <f>T( IF( Ott2022_RICHIESTE!AY40&lt;&gt;"",  IF(   AND(    (IFERROR(SEARCH("Ridotto",Ott2022_RICHIESTE!AY40),Ott2022_RICHIESTE!AY40))=1,    AY$36&lt;&gt;""   ),    _xlfn.CONCAT("Rid: ",HLOOKUP(AY$36,Tipologie!$B$2:$AM$10,9)  ),  Ott2022_RICHIESTE!AY40),HLOOKUP(AY$36,Tipologie!$B$2:$AM$10,9  ) ))</f>
        <v>DOMENICA</v>
      </c>
      <c r="AY44" s="386"/>
      <c r="AZ44" s="385" t="str">
        <f>T( IF( Ott2022_RICHIESTE!BA40&lt;&gt;"",  IF(   AND(    (IFERROR(SEARCH("Ridotto",Ott2022_RICHIESTE!BA40),Ott2022_RICHIESTE!BA40))=1,    BA$36&lt;&gt;""   ),    _xlfn.CONCAT("Rid: ",HLOOKUP(BA$36,Tipologie!$B$2:$AM$10,9)  ),  Ott2022_RICHIESTE!BA40),HLOOKUP(BA$36,Tipologie!$B$2:$AM$10,9  ) ))</f>
        <v>DOMENICA</v>
      </c>
      <c r="BA44" s="386"/>
      <c r="BB44" s="385" t="str">
        <f>T( IF( Ott2022_RICHIESTE!BC40&lt;&gt;"",  IF(   AND(    (IFERROR(SEARCH("Ridotto",Ott2022_RICHIESTE!BC40),Ott2022_RICHIESTE!BC40))=1,    BC$36&lt;&gt;""   ),    _xlfn.CONCAT("Rid: ",HLOOKUP(BC$36,Tipologie!$B$2:$AM$10,9)  ),  Ott2022_RICHIESTE!BC40),HLOOKUP(BC$36,Tipologie!$B$2:$AM$10,9  ) ))</f>
        <v>DOMENICA</v>
      </c>
      <c r="BC44" s="386"/>
      <c r="BD44" s="385" t="str">
        <f>T( IF( Ott2022_RICHIESTE!BE40&lt;&gt;"",  IF(   AND(    (IFERROR(SEARCH("Ridotto",Ott2022_RICHIESTE!BE40),Ott2022_RICHIESTE!BE40))=1,    BE$36&lt;&gt;""   ),    _xlfn.CONCAT("Rid: ",HLOOKUP(BE$36,Tipologie!$B$2:$AM$10,9)  ),  Ott2022_RICHIESTE!BE40),HLOOKUP(BE$36,Tipologie!$B$2:$AM$10,9  ) ))</f>
        <v>DOMENICA</v>
      </c>
      <c r="BE44" s="386"/>
      <c r="BF44" s="385" t="str">
        <f>T( IF( Ott2022_RICHIESTE!BG40&lt;&gt;"",  IF(   AND(    (IFERROR(SEARCH("Ridotto",Ott2022_RICHIESTE!BG40),Ott2022_RICHIESTE!BG40))=1,    BG$36&lt;&gt;""   ),    _xlfn.CONCAT("Rid: ",HLOOKUP(BG$36,Tipologie!$B$2:$AM$10,9)  ),  Ott2022_RICHIESTE!BG40),HLOOKUP(BG$36,Tipologie!$B$2:$AM$10,9  ) ))</f>
        <v>DOMENICA</v>
      </c>
      <c r="BG44" s="386"/>
      <c r="BH44" s="385" t="str">
        <f>T( IF( Ott2022_RICHIESTE!BI40&lt;&gt;"",  IF(   AND(    (IFERROR(SEARCH("Ridotto",Ott2022_RICHIESTE!BI40),Ott2022_RICHIESTE!BI40))=1,    BI$36&lt;&gt;""   ),    _xlfn.CONCAT("Rid: ",HLOOKUP(BI$36,Tipologie!$B$2:$AM$10,9)  ),  Ott2022_RICHIESTE!BI40),HLOOKUP(BI$36,Tipologie!$B$2:$AM$10,9  ) ))</f>
        <v>DOMENICA</v>
      </c>
      <c r="BI44" s="386"/>
      <c r="BJ44" s="385" t="str">
        <f>T( IF( Ott2022_RICHIESTE!BK40&lt;&gt;"",  IF(   AND(    (IFERROR(SEARCH("Ridotto",Ott2022_RICHIESTE!BK40),Ott2022_RICHIESTE!BK40))=1,    BK$36&lt;&gt;""   ),    _xlfn.CONCAT("Rid: ",HLOOKUP(BK$36,Tipologie!$B$2:$AM$10,9)  ),  Ott2022_RICHIESTE!BK40),HLOOKUP(BK$36,Tipologie!$B$2:$AM$10,9  ) ))</f>
        <v>DOMENICA</v>
      </c>
      <c r="BK44" s="386"/>
      <c r="BL44" s="385" t="str">
        <f>T( IF( Ott2022_RICHIESTE!BM40&lt;&gt;"",  IF(   AND(    (IFERROR(SEARCH("Ridotto",Ott2022_RICHIESTE!BM40),Ott2022_RICHIESTE!BM40))=1,    BM$36&lt;&gt;""   ),    _xlfn.CONCAT("Rid: ",HLOOKUP(BM$36,Tipologie!$B$2:$AM$10,9)  ),  Ott2022_RICHIESTE!BM40),HLOOKUP(BM$36,Tipologie!$B$2:$AM$10,9  ) ))</f>
        <v>DOMENICA</v>
      </c>
      <c r="BM44" s="386"/>
      <c r="BN44" s="385" t="str">
        <f>T( IF( Ott2022_RICHIESTE!BO40&lt;&gt;"",  IF(   AND(    (IFERROR(SEARCH("Ridotto",Ott2022_RICHIESTE!BO40),Ott2022_RICHIESTE!BO40))=1,    BO$36&lt;&gt;""   ),    _xlfn.CONCAT("Rid: ",HLOOKUP(BO$36,Tipologie!$B$2:$AM$10,9)  ),  Ott2022_RICHIESTE!BO40),HLOOKUP(BO$36,Tipologie!$B$2:$AM$10,9  ) ))</f>
        <v>DOMENICA</v>
      </c>
      <c r="BO44" s="386"/>
      <c r="BP44" s="385" t="str">
        <f>T( IF( Ott2022_RICHIESTE!BQ40&lt;&gt;"",  IF(   AND(    (IFERROR(SEARCH("Ridotto",Ott2022_RICHIESTE!BQ40),Ott2022_RICHIESTE!BQ40))=1,    BQ$36&lt;&gt;""   ),    _xlfn.CONCAT("Rid: ",HLOOKUP(BQ$36,Tipologie!$B$2:$AM$10,9)  ),  Ott2022_RICHIESTE!BQ40),HLOOKUP(BQ$36,Tipologie!$B$2:$AM$10,9  ) ))</f>
        <v>DOMENICA</v>
      </c>
      <c r="BQ44" s="386"/>
      <c r="BR44" s="385" t="str">
        <f>T( IF( Ott2022_RICHIESTE!BS40&lt;&gt;"",  IF(   AND(    (IFERROR(SEARCH("Ridotto",Ott2022_RICHIESTE!BS40),Ott2022_RICHIESTE!BS40))=1,    BS$36&lt;&gt;""   ),    _xlfn.CONCAT("Rid: ",HLOOKUP(BS$36,Tipologie!$B$2:$AM$10,9)  ),  Ott2022_RICHIESTE!BS40),HLOOKUP(BS$36,Tipologie!$B$2:$AM$10,9  ) ))</f>
        <v>DOMENICA</v>
      </c>
      <c r="BS44" s="386"/>
      <c r="BT44" s="385" t="str">
        <f>T( IF( Ott2022_RICHIESTE!BU40&lt;&gt;"",  IF(   AND(    (IFERROR(SEARCH("Ridotto",Ott2022_RICHIESTE!BU40),Ott2022_RICHIESTE!BU40))=1,    BU$36&lt;&gt;""   ),    _xlfn.CONCAT("Rid: ",HLOOKUP(BU$36,Tipologie!$B$2:$AM$10,9)  ),  Ott2022_RICHIESTE!BU40),HLOOKUP(BU$36,Tipologie!$B$2:$AM$10,9  ) ))</f>
        <v>DOMENICA</v>
      </c>
      <c r="BU44" s="386"/>
      <c r="BV44" s="385" t="str">
        <f>T( IF( Ott2022_RICHIESTE!BW40&lt;&gt;"",  IF(   AND(    (IFERROR(SEARCH("Ridotto",Ott2022_RICHIESTE!BW40),Ott2022_RICHIESTE!BW40))=1,    BW$36&lt;&gt;""   ),    _xlfn.CONCAT("Rid: ",HLOOKUP(BW$36,Tipologie!$B$2:$AM$10,9)  ),  Ott2022_RICHIESTE!BW40),HLOOKUP(BW$36,Tipologie!$B$2:$AM$10,9  ) ))</f>
        <v>DOMENICA</v>
      </c>
      <c r="BW44" s="386"/>
      <c r="BX44" s="223"/>
      <c r="CA44" s="89"/>
      <c r="CB44" s="205"/>
      <c r="CC44" s="91"/>
      <c r="CF44" s="415" t="str">
        <f>T( IF( Ott2022_RICHIESTE!CR40&lt;&gt;"",  IF(   AND(    (IFERROR(SEARCH("Ridotto",Ott2022_RICHIESTE!CR40),Ott2022_RICHIESTE!CR40))=1,    CG$36&lt;&gt;""   ),    _xlfn.CONCAT("Rid: ",HLOOKUP(CG$36,Tipologie!$B$2:$AM$10,9)  ),  Ott2022_RICHIESTE!CR40),HLOOKUP(CG$36,Tipologie!$B$2:$AM$10,9  ) ))</f>
        <v>DOMENICA</v>
      </c>
      <c r="CG44" s="416"/>
      <c r="CH44" s="385" t="str">
        <f>T( IF( Ott2022_RICHIESTE!CT40&lt;&gt;"",  IF(   AND(    (IFERROR(SEARCH("Ridotto",Ott2022_RICHIESTE!CT40),Ott2022_RICHIESTE!CT40))=1,    CI$36&lt;&gt;""   ),    _xlfn.CONCAT("Rid: ",HLOOKUP(CI$36,Tipologie!$B$2:$AM$10,9)  ),  Ott2022_RICHIESTE!CT40),HLOOKUP(CI$36,Tipologie!$B$2:$AM$10,9  ) ))</f>
        <v>DOMENICA</v>
      </c>
      <c r="CI44" s="386"/>
      <c r="CJ44" s="146" t="str">
        <f>T( IF( Ott2022_RICHIESTE!CU40&lt;&gt;"",  IF(   AND(    (IFERROR(SEARCH("Ridotto",Ott2022_RICHIESTE!CU40),Ott2022_RICHIESTE!CU40))=1,    CJ$36&lt;&gt;""   ),    _xlfn.CONCAT("Rid: ",HLOOKUP(CJ$36,Tipologie!$B$2:$AM$10,9)  ),  Ott2022_RICHIESTE!CU40),HLOOKUP(CJ$36,Tipologie!$B$2:$AM$10,9  ) ))</f>
        <v>DOMENICA</v>
      </c>
      <c r="CK44" s="146" t="str">
        <f>T( IF( Ott2022_RICHIESTE!CV40&lt;&gt;"",  IF(   AND(    (IFERROR(SEARCH("Ridotto",Ott2022_RICHIESTE!CV40),Ott2022_RICHIESTE!CV40))=1,    CK$36&lt;&gt;""   ),    _xlfn.CONCAT("Rid: ",HLOOKUP(CK$36,Tipologie!$B$2:$AM$10,9)  ),  Ott2022_RICHIESTE!CV40),HLOOKUP(CK$36,Tipologie!$B$2:$AM$10,9  ) ))</f>
        <v>DOMENICA</v>
      </c>
      <c r="CL44" s="146" t="str">
        <f>T( IF( Ott2022_RICHIESTE!CW40&lt;&gt;"",  IF(   AND(    (IFERROR(SEARCH("Ridotto",Ott2022_RICHIESTE!CW40),Ott2022_RICHIESTE!CW40))=1,    CL$36&lt;&gt;""   ),    _xlfn.CONCAT("Rid: ",HLOOKUP(CL$36,Tipologie!$B$2:$AM$10,9)  ),  Ott2022_RICHIESTE!CW40),HLOOKUP(CL$36,Tipologie!$B$2:$AM$10,9  ) ))</f>
        <v>DOMENICA</v>
      </c>
      <c r="CM44" s="146" t="str">
        <f>T( IF( Ott2022_RICHIESTE!CX40&lt;&gt;"",  IF(   AND(    (IFERROR(SEARCH("Ridotto",Ott2022_RICHIESTE!CX40),Ott2022_RICHIESTE!CX40))=1,    CM$36&lt;&gt;""   ),    _xlfn.CONCAT("Rid: ",HLOOKUP(CM$36,Tipologie!$B$2:$AM$10,9)  ),  Ott2022_RICHIESTE!CX40),HLOOKUP(CM$36,Tipologie!$B$2:$AM$10,9  ) ))</f>
        <v>DOMENICA</v>
      </c>
      <c r="CO44" s="26" t="str">
        <f t="shared" si="9"/>
        <v/>
      </c>
      <c r="CP44" s="135">
        <f t="shared" si="12"/>
        <v>44864</v>
      </c>
      <c r="CQ44" s="385" t="str">
        <f>T(IF(  Ott2022_RICHIESTE!DC40&lt;&gt;"",  Ott2022_RICHIESTE!DC40,  HLOOKUP(CR$36,Tipologie!$B$2:$AM$10,9) ))</f>
        <v>DOMENICA</v>
      </c>
      <c r="CR44" s="386"/>
      <c r="CS44" s="385" t="str">
        <f>T(IF(  Ott2022_RICHIESTE!DE42&lt;&gt;"",  Ott2022_RICHIESTE!DE42,  HLOOKUP(CT$16,Tipologie!$B$2:$AM$10,9) ))</f>
        <v>DOMENICA</v>
      </c>
      <c r="CT44" s="386"/>
      <c r="CU44" s="385" t="str">
        <f>T(IF(  Ott2022_RICHIESTE!DG42&lt;&gt;"",  Ott2022_RICHIESTE!DG42,  HLOOKUP(CV$16,Tipologie!$B$2:$AM$10,9) ))</f>
        <v>DOMENICA</v>
      </c>
      <c r="CV44" s="386"/>
      <c r="CW44" s="385" t="str">
        <f>T(IF(  Ott2022_RICHIESTE!DI42&lt;&gt;"",  Ott2022_RICHIESTE!DI42,  HLOOKUP(CX$16,Tipologie!$B$2:$AM$10,9) ))</f>
        <v>DOMENICA</v>
      </c>
      <c r="CX44" s="386"/>
      <c r="CY44" s="385" t="str">
        <f>T(IF(  Ott2022_RICHIESTE!DK42&lt;&gt;"",  Ott2022_RICHIESTE!DK42,  HLOOKUP(CZ$16,Tipologie!$B$2:$AM$10,9) ))</f>
        <v>DOMENICA</v>
      </c>
      <c r="CZ44" s="386"/>
      <c r="DA44" s="385" t="str">
        <f>T(IF(  Ott2022_RICHIESTE!DM42&lt;&gt;"",  Ott2022_RICHIESTE!DM42,  HLOOKUP(DB$16,Tipologie!$B$2:$AM$10,9) ))</f>
        <v>DOMENICA</v>
      </c>
      <c r="DB44" s="386"/>
      <c r="DC44" s="385" t="str">
        <f>T(IF(  Ott2022_RICHIESTE!DO42&lt;&gt;"",  Ott2022_RICHIESTE!DO42,  HLOOKUP(DD$16,Tipologie!$B$2:$AM$10,9) ))</f>
        <v>DOMENICA</v>
      </c>
      <c r="DD44" s="386"/>
      <c r="DE44" s="146" t="str">
        <f>T(IF(  Ott2022_RICHIESTE!DE40&lt;&gt;"",  Ott2022_RICHIESTE!DE40,  HLOOKUP(DE$36,Tipologie!$B$2:$AM$10,9) ))</f>
        <v>DOMENICA</v>
      </c>
      <c r="DF44" s="146" t="str">
        <f>T(IF(  Ott2022_RICHIESTE!DG40&lt;&gt;"",  Ott2022_RICHIESTE!DG40,  HLOOKUP(DF$36,Tipologie!$B$2:$AM$10,9) ))</f>
        <v>DOMENICA</v>
      </c>
      <c r="DG44" s="146" t="str">
        <f>T(IF(  Ott2022_RICHIESTE!DI40&lt;&gt;"",  Ott2022_RICHIESTE!DI40,  HLOOKUP(DG$36,Tipologie!$B$2:$AM$10,9) ))</f>
        <v>DOMENICA</v>
      </c>
    </row>
    <row r="45" spans="1:112" ht="11.25" customHeight="1" x14ac:dyDescent="0.25">
      <c r="A45" s="91"/>
      <c r="B45" s="91"/>
      <c r="C45" s="194"/>
      <c r="D45" s="161"/>
      <c r="E45" s="161"/>
      <c r="F45" s="27"/>
      <c r="G45" s="197"/>
      <c r="H45" s="27"/>
      <c r="I45" s="197"/>
      <c r="J45" s="27"/>
      <c r="K45" s="197"/>
      <c r="L45" s="27"/>
      <c r="M45" s="197"/>
      <c r="N45" s="27"/>
      <c r="O45" s="197"/>
      <c r="P45" s="27"/>
      <c r="Q45" s="197"/>
      <c r="R45" s="27"/>
      <c r="S45" s="197"/>
      <c r="T45" s="27"/>
      <c r="U45" s="27"/>
      <c r="V45" s="27"/>
      <c r="W45" s="27"/>
      <c r="X45" s="27"/>
      <c r="Y45" s="27"/>
      <c r="Z45" s="27"/>
      <c r="AA45" s="27"/>
      <c r="AB45" s="27"/>
      <c r="AC45" s="151"/>
      <c r="AD45" s="27"/>
      <c r="AE45" s="27"/>
      <c r="AF45" s="197"/>
      <c r="AG45" s="27"/>
      <c r="AH45" s="197"/>
      <c r="AI45" s="197"/>
      <c r="AJ45" s="197"/>
      <c r="AK45" s="197"/>
      <c r="AL45" s="197"/>
      <c r="AM45" s="197"/>
      <c r="AN45" s="197"/>
      <c r="AO45" s="197"/>
      <c r="AP45" s="197"/>
      <c r="AQ45" s="197"/>
      <c r="AR45" s="197"/>
      <c r="AS45" s="197"/>
      <c r="AT45" s="197"/>
      <c r="AU45" s="197"/>
      <c r="AV45" s="197"/>
      <c r="AW45" s="197"/>
      <c r="AX45" s="197"/>
      <c r="AY45" s="197"/>
      <c r="AZ45" s="197"/>
      <c r="BA45" s="197"/>
      <c r="BB45" s="197"/>
      <c r="BC45" s="197"/>
      <c r="BD45" s="197"/>
      <c r="BE45" s="197"/>
      <c r="BF45" s="197"/>
      <c r="BG45" s="197"/>
      <c r="BH45" s="197"/>
      <c r="BI45" s="197"/>
      <c r="BJ45" s="197"/>
      <c r="BK45" s="197"/>
      <c r="BL45" s="197"/>
      <c r="BM45" s="197"/>
      <c r="BN45" s="197"/>
      <c r="BO45" s="197"/>
      <c r="BP45" s="197"/>
      <c r="BQ45" s="197"/>
      <c r="BR45" s="197"/>
      <c r="BS45" s="197"/>
      <c r="BT45" s="197"/>
      <c r="BU45" s="197"/>
      <c r="BV45" s="197"/>
      <c r="BW45" s="197"/>
      <c r="BX45" s="197"/>
      <c r="CA45" s="88"/>
      <c r="CB45" s="88"/>
      <c r="CC45" s="91"/>
      <c r="CG45" s="197"/>
      <c r="CH45" s="197"/>
      <c r="CI45" s="197"/>
      <c r="CJ45" s="197"/>
      <c r="CK45" s="197"/>
      <c r="CL45" s="197"/>
      <c r="CM45" s="197"/>
      <c r="CO45" s="93"/>
      <c r="CP45" s="93"/>
      <c r="CQ45" s="93"/>
      <c r="CR45" s="27"/>
      <c r="CS45" s="197"/>
      <c r="CT45" s="197"/>
      <c r="CU45" s="197"/>
      <c r="CV45" s="197"/>
      <c r="CW45" s="197"/>
      <c r="CX45" s="197"/>
      <c r="CY45" s="197"/>
      <c r="CZ45" s="197"/>
      <c r="DA45" s="197"/>
      <c r="DB45" s="197"/>
      <c r="DC45" s="197"/>
      <c r="DD45" s="197"/>
      <c r="DE45" s="27"/>
      <c r="DF45" s="27"/>
      <c r="DG45" s="27"/>
    </row>
    <row r="46" spans="1:112" ht="11.25" customHeight="1" x14ac:dyDescent="0.25">
      <c r="A46" s="44"/>
      <c r="B46" s="44" t="s">
        <v>15</v>
      </c>
      <c r="C46" s="238"/>
      <c r="D46" s="239"/>
      <c r="E46" s="238"/>
      <c r="F46" s="239"/>
      <c r="G46" s="238"/>
      <c r="H46" s="239"/>
      <c r="I46" s="238"/>
      <c r="J46" s="239"/>
      <c r="K46" s="238"/>
      <c r="L46" s="239"/>
      <c r="M46" s="238"/>
      <c r="N46" s="239"/>
      <c r="O46" s="238"/>
      <c r="P46" s="239"/>
      <c r="Q46" s="238"/>
      <c r="R46" s="239"/>
      <c r="S46" s="238"/>
      <c r="T46" s="239"/>
      <c r="U46" s="79"/>
      <c r="V46" s="79"/>
      <c r="W46" s="79"/>
      <c r="X46" s="79"/>
      <c r="Y46" s="79"/>
      <c r="Z46" s="79"/>
      <c r="AA46" s="79"/>
      <c r="AB46" s="79"/>
      <c r="AC46" s="151"/>
      <c r="AD46" s="44" t="str">
        <f t="shared" si="7"/>
        <v/>
      </c>
      <c r="AE46" s="44" t="str">
        <f t="shared" si="8"/>
        <v>Turno</v>
      </c>
      <c r="AF46" s="242"/>
      <c r="AG46" s="239"/>
      <c r="AH46" s="238"/>
      <c r="AI46" s="239"/>
      <c r="AJ46" s="238"/>
      <c r="AK46" s="239"/>
      <c r="AL46" s="238"/>
      <c r="AM46" s="239"/>
      <c r="AN46" s="238"/>
      <c r="AO46" s="239"/>
      <c r="AP46" s="238"/>
      <c r="AQ46" s="239"/>
      <c r="AR46" s="238"/>
      <c r="AS46" s="239"/>
      <c r="AT46" s="238"/>
      <c r="AU46" s="239"/>
      <c r="AV46" s="238"/>
      <c r="AW46" s="239"/>
      <c r="AX46" s="238"/>
      <c r="AY46" s="239"/>
      <c r="AZ46" s="238"/>
      <c r="BA46" s="239"/>
      <c r="BB46" s="238"/>
      <c r="BC46" s="239"/>
      <c r="BD46" s="238"/>
      <c r="BE46" s="239"/>
      <c r="BF46" s="238"/>
      <c r="BG46" s="239"/>
      <c r="BH46" s="238"/>
      <c r="BI46" s="239"/>
      <c r="BJ46" s="238"/>
      <c r="BK46" s="239"/>
      <c r="BL46" s="238"/>
      <c r="BM46" s="239"/>
      <c r="BN46" s="238"/>
      <c r="BO46" s="239"/>
      <c r="BP46" s="238"/>
      <c r="BQ46" s="239"/>
      <c r="BR46" s="238"/>
      <c r="BS46" s="239"/>
      <c r="BT46" s="238"/>
      <c r="BU46" s="239"/>
      <c r="BV46" s="238"/>
      <c r="BW46" s="239"/>
      <c r="BX46" s="223"/>
      <c r="CA46" s="88"/>
      <c r="CB46" s="88"/>
      <c r="CC46" s="91"/>
      <c r="CF46" s="242"/>
      <c r="CG46" s="239"/>
      <c r="CH46" s="242"/>
      <c r="CI46" s="239"/>
      <c r="CJ46" s="79"/>
      <c r="CK46" s="79"/>
      <c r="CL46" s="79"/>
      <c r="CM46" s="79"/>
      <c r="CO46" s="93" t="str">
        <f t="shared" si="9"/>
        <v/>
      </c>
      <c r="CP46" s="93"/>
      <c r="CQ46" s="242"/>
      <c r="CR46" s="239"/>
      <c r="CS46" s="242"/>
      <c r="CT46" s="239"/>
      <c r="CU46" s="242"/>
      <c r="CV46" s="239"/>
      <c r="CW46" s="242"/>
      <c r="CX46" s="239"/>
      <c r="CY46" s="242"/>
      <c r="CZ46" s="239"/>
      <c r="DA46" s="242"/>
      <c r="DB46" s="239"/>
      <c r="DC46" s="242"/>
      <c r="DD46" s="239"/>
      <c r="DE46" s="79"/>
      <c r="DF46" s="79"/>
      <c r="DG46" s="79"/>
    </row>
    <row r="47" spans="1:112" ht="11.25" customHeight="1" x14ac:dyDescent="0.25">
      <c r="A47" s="20"/>
      <c r="B47" s="20"/>
      <c r="C47" s="385" t="s">
        <v>42</v>
      </c>
      <c r="D47" s="386"/>
      <c r="E47" s="385" t="str">
        <f>T(IF(  Ott2022_RICHIESTE!F42&lt;&gt;"",  Ott2022_RICHIESTE!F42,  HLOOKUP(F$46,Tipologie!$B$2:$AM$10,2) ))</f>
        <v>-</v>
      </c>
      <c r="F47" s="386"/>
      <c r="G47" s="385" t="s">
        <v>42</v>
      </c>
      <c r="H47" s="386"/>
      <c r="I47" s="385" t="s">
        <v>42</v>
      </c>
      <c r="J47" s="386"/>
      <c r="K47" s="385" t="s">
        <v>42</v>
      </c>
      <c r="L47" s="386"/>
      <c r="M47" s="385" t="s">
        <v>42</v>
      </c>
      <c r="N47" s="386"/>
      <c r="O47" s="385" t="s">
        <v>42</v>
      </c>
      <c r="P47" s="386"/>
      <c r="Q47" s="385" t="s">
        <v>42</v>
      </c>
      <c r="R47" s="386"/>
      <c r="S47" s="385" t="s">
        <v>42</v>
      </c>
      <c r="T47" s="386"/>
      <c r="U47" s="146" t="str">
        <f>T(IF(  Ott2022_RICHIESTE!U42&lt;&gt;"",  Ott2022_RICHIESTE!U42,  HLOOKUP(U$46,Tipologie!$B$2:$AM$10,2) ))</f>
        <v>-</v>
      </c>
      <c r="V47" s="146" t="str">
        <f>T(IF(  Ott2022_RICHIESTE!V42&lt;&gt;"",  Ott2022_RICHIESTE!V42,  HLOOKUP(V$46,Tipologie!$B$2:$AM$10,2) ))</f>
        <v>-</v>
      </c>
      <c r="W47" s="146" t="str">
        <f>T(IF(  Ott2022_RICHIESTE!W42&lt;&gt;"",  Ott2022_RICHIESTE!W42,  HLOOKUP(W$46,Tipologie!$B$2:$AM$10,2) ))</f>
        <v>-</v>
      </c>
      <c r="X47" s="146" t="str">
        <f>T(IF(  Ott2022_RICHIESTE!X42&lt;&gt;"",  Ott2022_RICHIESTE!X42,  HLOOKUP(X$46,Tipologie!$B$2:$AM$10,2) ))</f>
        <v>-</v>
      </c>
      <c r="Y47" s="146" t="str">
        <f>T(IF(  Ott2022_RICHIESTE!Y42&lt;&gt;"",  Ott2022_RICHIESTE!Y42,  HLOOKUP(Y$46,Tipologie!$B$2:$AM$10,2) ))</f>
        <v>-</v>
      </c>
      <c r="Z47" s="47" t="str">
        <f>T(IF(  Ott2022_RICHIESTE!Z42&lt;&gt;"",  Ott2022_RICHIESTE!Z42,  HLOOKUP(Z$46,Tipologie!$B$2:$AM$10,2) ))</f>
        <v>-</v>
      </c>
      <c r="AA47" s="47" t="str">
        <f>T(IF(  Ott2022_RICHIESTE!AA42&lt;&gt;"",  Ott2022_RICHIESTE!AA42,  HLOOKUP(AA$46,Tipologie!$B$2:$AM$10,2) ))</f>
        <v>-</v>
      </c>
      <c r="AB47" s="47" t="str">
        <f>T(IF(  Ott2022_RICHIESTE!AB42&lt;&gt;"",  Ott2022_RICHIESTE!AB42,  HLOOKUP(AB$46,Tipologie!$B$2:$AM$10,2) ))</f>
        <v>-</v>
      </c>
      <c r="AC47" s="151"/>
      <c r="AD47" s="20" t="str">
        <f t="shared" si="7"/>
        <v/>
      </c>
      <c r="AE47" s="20" t="str">
        <f t="shared" si="8"/>
        <v/>
      </c>
      <c r="AF47" s="20"/>
      <c r="AG47" s="146" t="str">
        <f>T(IF(  Ott2022_RICHIESTE!AG42&lt;&gt;"",  Ott2022_RICHIESTE!AG42,  HLOOKUP(AG$46,Tipologie!$B$2:$AM$10,2) ))</f>
        <v>-</v>
      </c>
      <c r="AH47" s="146"/>
      <c r="AI47" s="146" t="str">
        <f>T(IF(  Ott2022_RICHIESTE!AI42&lt;&gt;"",  Ott2022_RICHIESTE!AI42,  HLOOKUP(AI$46,Tipologie!$B$2:$AM$10,2) ))</f>
        <v>-</v>
      </c>
      <c r="AJ47" s="146"/>
      <c r="AK47" s="146" t="str">
        <f>T(IF(  Ott2022_RICHIESTE!AK42&lt;&gt;"",  Ott2022_RICHIESTE!AK42,  HLOOKUP(AK$46,Tipologie!$B$2:$AM$10,2) ))</f>
        <v>-</v>
      </c>
      <c r="AL47" s="146"/>
      <c r="AM47" s="146" t="str">
        <f>T(IF(  Ott2022_RICHIESTE!AM42&lt;&gt;"",  Ott2022_RICHIESTE!AM42,  HLOOKUP(AM$46,Tipologie!$B$2:$AM$10,2) ))</f>
        <v>-</v>
      </c>
      <c r="AN47" s="146"/>
      <c r="AO47" s="146" t="str">
        <f>T(IF(  Ott2022_RICHIESTE!AO42&lt;&gt;"",  Ott2022_RICHIESTE!AO42,  HLOOKUP(AO$46,Tipologie!$B$2:$AM$10,2) ))</f>
        <v>-</v>
      </c>
      <c r="AP47" s="146"/>
      <c r="AQ47" s="146" t="str">
        <f>T(IF(  Ott2022_RICHIESTE!AQ42&lt;&gt;"",  Ott2022_RICHIESTE!AQ42,  HLOOKUP(AQ$46,Tipologie!$B$2:$AM$10,2) ))</f>
        <v>-</v>
      </c>
      <c r="AR47" s="146"/>
      <c r="AS47" s="146" t="str">
        <f>T(IF(  Ott2022_RICHIESTE!AS42&lt;&gt;"",  Ott2022_RICHIESTE!AS42,  HLOOKUP(AS$46,Tipologie!$B$2:$AM$10,2) ))</f>
        <v>-</v>
      </c>
      <c r="AT47" s="146"/>
      <c r="AU47" s="146" t="str">
        <f>T(IF(  Ott2022_RICHIESTE!AU42&lt;&gt;"",  Ott2022_RICHIESTE!AU42,  HLOOKUP(AU$46,Tipologie!$B$2:$AM$10,2) ))</f>
        <v>-</v>
      </c>
      <c r="AV47" s="146"/>
      <c r="AW47" s="146" t="str">
        <f>T(IF(  Ott2022_RICHIESTE!AW42&lt;&gt;"",  Ott2022_RICHIESTE!AW42,  HLOOKUP(AW$46,Tipologie!$B$2:$AM$10,2) ))</f>
        <v>-</v>
      </c>
      <c r="AX47" s="146"/>
      <c r="AY47" s="146" t="str">
        <f>T(IF(  Ott2022_RICHIESTE!AY42&lt;&gt;"",  Ott2022_RICHIESTE!AY42,  HLOOKUP(AY$46,Tipologie!$B$2:$AM$10,2) ))</f>
        <v>-</v>
      </c>
      <c r="AZ47" s="146"/>
      <c r="BA47" s="146" t="str">
        <f>T(IF(  Ott2022_RICHIESTE!BA42&lt;&gt;"",  Ott2022_RICHIESTE!BA42,  HLOOKUP(BA$46,Tipologie!$B$2:$AM$10,2) ))</f>
        <v>-</v>
      </c>
      <c r="BB47" s="146" t="str">
        <f>T(IF(  Ott2022_RICHIESTE!BB42&lt;&gt;"",  Ott2022_RICHIESTE!BB42,  HLOOKUP(BB$46,Tipologie!$B$2:$AM$10,2) ))</f>
        <v>-</v>
      </c>
      <c r="BC47" s="146" t="str">
        <f>T(IF(  Ott2022_RICHIESTE!BC42&lt;&gt;"",  Ott2022_RICHIESTE!BC42,  HLOOKUP(BC$46,Tipologie!$B$2:$AM$10,2) ))</f>
        <v>-</v>
      </c>
      <c r="BD47" s="146"/>
      <c r="BE47" s="146" t="str">
        <f>T(IF(  Ott2022_RICHIESTE!BE42&lt;&gt;"",  Ott2022_RICHIESTE!BE42,  HLOOKUP(BE$46,Tipologie!$B$2:$AM$10,2) ))</f>
        <v>-</v>
      </c>
      <c r="BF47" s="146"/>
      <c r="BG47" s="146" t="str">
        <f>T(IF(  Ott2022_RICHIESTE!BG42&lt;&gt;"",  Ott2022_RICHIESTE!BG42,  HLOOKUP(BG$46,Tipologie!$B$2:$AM$10,2) ))</f>
        <v>-</v>
      </c>
      <c r="BH47" s="146"/>
      <c r="BI47" s="146" t="str">
        <f>T(IF(  Ott2022_RICHIESTE!BI42&lt;&gt;"",  Ott2022_RICHIESTE!BI42,  HLOOKUP(BI$46,Tipologie!$B$2:$AM$10,2) ))</f>
        <v>-</v>
      </c>
      <c r="BJ47" s="146"/>
      <c r="BK47" s="146" t="str">
        <f>T(IF(  Ott2022_RICHIESTE!BK42&lt;&gt;"",  Ott2022_RICHIESTE!BK42,  HLOOKUP(BK$46,Tipologie!$B$2:$AM$10,2) ))</f>
        <v>-</v>
      </c>
      <c r="BL47" s="146"/>
      <c r="BM47" s="146" t="str">
        <f>T(IF(  Ott2022_RICHIESTE!BM42&lt;&gt;"",  Ott2022_RICHIESTE!BM42,  HLOOKUP(BM$46,Tipologie!$B$2:$AM$10,2) ))</f>
        <v>-</v>
      </c>
      <c r="BN47" s="146"/>
      <c r="BO47" s="146" t="str">
        <f>T(IF(  Ott2022_RICHIESTE!BO42&lt;&gt;"",  Ott2022_RICHIESTE!BO42,  HLOOKUP(BO$46,Tipologie!$B$2:$AM$10,2) ))</f>
        <v>-</v>
      </c>
      <c r="BP47" s="146"/>
      <c r="BQ47" s="146" t="str">
        <f>T(IF(  Ott2022_RICHIESTE!BQ42&lt;&gt;"",  Ott2022_RICHIESTE!BQ42,  HLOOKUP(BQ$46,Tipologie!$B$2:$AM$10,2) ))</f>
        <v>-</v>
      </c>
      <c r="BR47" s="146"/>
      <c r="BS47" s="146" t="str">
        <f>T(IF(  Ott2022_RICHIESTE!BS42&lt;&gt;"",  Ott2022_RICHIESTE!BS42,  HLOOKUP(BS$46,Tipologie!$B$2:$AM$10,2) ))</f>
        <v>-</v>
      </c>
      <c r="BT47" s="146"/>
      <c r="BU47" s="146" t="str">
        <f>T(IF(  Ott2022_RICHIESTE!BU42&lt;&gt;"",  Ott2022_RICHIESTE!BU42,  HLOOKUP(BU$46,Tipologie!$B$2:$AM$10,2) ))</f>
        <v>-</v>
      </c>
      <c r="BV47" s="146"/>
      <c r="BW47" s="146" t="str">
        <f>T(IF(  Ott2022_RICHIESTE!BW42&lt;&gt;"",  Ott2022_RICHIESTE!BW42,  HLOOKUP(BW$46,Tipologie!$B$2:$AM$10,2) ))</f>
        <v>-</v>
      </c>
      <c r="BX47" s="223"/>
      <c r="CA47" s="90"/>
      <c r="CB47" s="205"/>
      <c r="CC47" s="91"/>
      <c r="CF47" s="415" t="str">
        <f>T(IF(  Ott2022_RICHIESTE!CR42&lt;&gt;"",  Ott2022_RICHIESTE!CR42,  HLOOKUP(CG$46,Tipologie!$B$2:$AM$10,2) ))</f>
        <v>-</v>
      </c>
      <c r="CG47" s="416"/>
      <c r="CH47" s="385" t="str">
        <f>T(IF(  Ott2022_RICHIESTE!CT42&lt;&gt;"",  Ott2022_RICHIESTE!CT42,  HLOOKUP(CI$46,Tipologie!$B$2:$AM$10,2) ))</f>
        <v>-</v>
      </c>
      <c r="CI47" s="386"/>
      <c r="CJ47" s="146" t="str">
        <f>T(IF(  Ott2022_RICHIESTE!CU42&lt;&gt;"",  Ott2022_RICHIESTE!CU42,  HLOOKUP(CJ$46,Tipologie!$B$2:$AM$10,2) ))</f>
        <v>-</v>
      </c>
      <c r="CK47" s="146" t="str">
        <f>T(IF(  Ott2022_RICHIESTE!CV42&lt;&gt;"",  Ott2022_RICHIESTE!CV42,  HLOOKUP(CK$46,Tipologie!$B$2:$AM$10,2) ))</f>
        <v>-</v>
      </c>
      <c r="CL47" s="146" t="str">
        <f>T(IF(  Ott2022_RICHIESTE!CW42&lt;&gt;"",  Ott2022_RICHIESTE!CW42,  HLOOKUP(CL$46,Tipologie!$B$2:$AM$10,2) ))</f>
        <v>-</v>
      </c>
      <c r="CM47" s="146" t="str">
        <f>T(IF(  Ott2022_RICHIESTE!CX42&lt;&gt;"",  Ott2022_RICHIESTE!CX42,  HLOOKUP(CM$46,Tipologie!$B$2:$AM$10,2) ))</f>
        <v>-</v>
      </c>
      <c r="CO47" s="93" t="str">
        <f t="shared" si="9"/>
        <v/>
      </c>
      <c r="CP47" s="93" t="str">
        <f t="shared" si="12"/>
        <v/>
      </c>
      <c r="CQ47" s="93"/>
      <c r="CR47" s="146" t="str">
        <f>T(IF(  Ott2022_RICHIESTE!DC42&lt;&gt;"",  Ott2022_RICHIESTE!DC42,  HLOOKUP(CR$46,Tipologie!$B$2:$AM$10,2) ))</f>
        <v>-</v>
      </c>
      <c r="CS47" s="146"/>
      <c r="CT47" s="146" t="str">
        <f>T(IF(  Ott2022_RICHIESTE!DE42&lt;&gt;"",  Ott2022_RICHIESTE!DE42,  HLOOKUP(CT$46,Tipologie!$B$2:$AM$10,2) ))</f>
        <v>-</v>
      </c>
      <c r="CU47" s="146"/>
      <c r="CV47" s="146" t="str">
        <f>T(IF(  Ott2022_RICHIESTE!DG42&lt;&gt;"",  Ott2022_RICHIESTE!DG42,  HLOOKUP(CV$46,Tipologie!$B$2:$AM$10,2) ))</f>
        <v>-</v>
      </c>
      <c r="CW47" s="146"/>
      <c r="CX47" s="146" t="str">
        <f>T(IF(  Ott2022_RICHIESTE!DI42&lt;&gt;"",  Ott2022_RICHIESTE!DI42,  HLOOKUP(CX$46,Tipologie!$B$2:$AM$10,2) ))</f>
        <v>-</v>
      </c>
      <c r="CY47" s="146"/>
      <c r="CZ47" s="146" t="str">
        <f>T(IF(  Ott2022_RICHIESTE!DK42&lt;&gt;"",  Ott2022_RICHIESTE!DK42,  HLOOKUP(CZ$46,Tipologie!$B$2:$AM$10,2) ))</f>
        <v>-</v>
      </c>
      <c r="DA47" s="146"/>
      <c r="DB47" s="146" t="str">
        <f>T(IF(  Ott2022_RICHIESTE!DM42&lt;&gt;"",  Ott2022_RICHIESTE!DM42,  HLOOKUP(DB$46,Tipologie!$B$2:$AM$10,2) ))</f>
        <v>-</v>
      </c>
      <c r="DC47" s="146"/>
      <c r="DD47" s="146" t="str">
        <f>T(IF(  Ott2022_RICHIESTE!DO42&lt;&gt;"",  Ott2022_RICHIESTE!DO42,  HLOOKUP(DD$46,Tipologie!$B$2:$AM$10,2) ))</f>
        <v>-</v>
      </c>
      <c r="DE47" s="146" t="str">
        <f>T(IF(  Ott2022_RICHIESTE!DE42&lt;&gt;"",  Ott2022_RICHIESTE!DE42,  HLOOKUP(DE$46,Tipologie!$B$2:$AM$10,2) ))</f>
        <v>-</v>
      </c>
      <c r="DF47" s="146" t="str">
        <f>T(IF(  Ott2022_RICHIESTE!DG42&lt;&gt;"",  Ott2022_RICHIESTE!DG42,  HLOOKUP(DF$46,Tipologie!$B$2:$AM$10,2) ))</f>
        <v>-</v>
      </c>
      <c r="DG47" s="146" t="str">
        <f>T(IF(  Ott2022_RICHIESTE!DI42&lt;&gt;"",  Ott2022_RICHIESTE!DI42,  HLOOKUP(DG$46,Tipologie!$B$2:$AM$10,2) ))</f>
        <v>-</v>
      </c>
    </row>
    <row r="48" spans="1:112" ht="11.25" customHeight="1" x14ac:dyDescent="0.25">
      <c r="A48" s="45" t="str">
        <f>IF(Ott2022_RICHIESTE!A43&lt;&gt;"",Ott2022_RICHIESTE!A43,"")</f>
        <v>lun</v>
      </c>
      <c r="B48" s="46">
        <f>IF(Ott2022_RICHIESTE!B43&lt;&gt;"",Ott2022_RICHIESTE!B43,"")</f>
        <v>44865</v>
      </c>
      <c r="C48" s="45"/>
      <c r="D48" s="146" t="str">
        <f>T( IF( Ott2022_RICHIESTE!D43&lt;&gt;"",  IF(   AND(    (IFERROR(SEARCH("Ridotto",Ott2022_RICHIESTE!D43),Ott2022_RICHIESTE!D43))=1,    D$46&lt;&gt;""   ),    _xlfn.CONCAT("Rid: ",HLOOKUP(D$46,Tipologie!$B$2:$AM$10,3)  ),  Ott2022_RICHIESTE!D43),HLOOKUP(D$46,Tipologie!$B$2:$AM$10,3  ) ))</f>
        <v>.</v>
      </c>
      <c r="E48" s="146"/>
      <c r="F48" s="146" t="str">
        <f>T( IF( Ott2022_RICHIESTE!F43&lt;&gt;"",  IF(   AND(    (IFERROR(SEARCH("Ridotto",Ott2022_RICHIESTE!F43),Ott2022_RICHIESTE!F43))=1,    F$46&lt;&gt;""   ),    _xlfn.CONCAT("Rid: ",HLOOKUP(F$46,Tipologie!$B$2:$AM$10,3)  ),  Ott2022_RICHIESTE!F43),HLOOKUP(F$46,Tipologie!$B$2:$AM$10,3  ) ))</f>
        <v>.</v>
      </c>
      <c r="G48" s="146"/>
      <c r="H48" s="146" t="str">
        <f>T( IF( Ott2022_RICHIESTE!H43&lt;&gt;"",  IF(   AND(    (IFERROR(SEARCH("Ridotto",Ott2022_RICHIESTE!H43),Ott2022_RICHIESTE!H43))=1,    H$46&lt;&gt;""   ),    _xlfn.CONCAT("Rid: ",HLOOKUP(H$46,Tipologie!$B$2:$AM$10,3)  ),  Ott2022_RICHIESTE!H43),HLOOKUP(H$46,Tipologie!$B$2:$AM$10,3  ) ))</f>
        <v>.</v>
      </c>
      <c r="I48" s="146"/>
      <c r="J48" s="146" t="str">
        <f>T( IF( Ott2022_RICHIESTE!J43&lt;&gt;"",  IF(   AND(    (IFERROR(SEARCH("Ridotto",Ott2022_RICHIESTE!J43),Ott2022_RICHIESTE!J43))=1,    J$46&lt;&gt;""   ),    _xlfn.CONCAT("Rid: ",HLOOKUP(J$46,Tipologie!$B$2:$AM$10,3)  ),  Ott2022_RICHIESTE!J43),HLOOKUP(J$46,Tipologie!$B$2:$AM$10,3  ) ))</f>
        <v>.</v>
      </c>
      <c r="K48" s="146"/>
      <c r="L48" s="146" t="str">
        <f>T( IF( Ott2022_RICHIESTE!L43&lt;&gt;"",  IF(   AND(    (IFERROR(SEARCH("Ridotto",Ott2022_RICHIESTE!L43),Ott2022_RICHIESTE!L43))=1,    L$46&lt;&gt;""   ),    _xlfn.CONCAT("Rid: ",HLOOKUP(L$46,Tipologie!$B$2:$AM$10,3)  ),  Ott2022_RICHIESTE!L43),HLOOKUP(L$46,Tipologie!$B$2:$AM$10,3  ) ))</f>
        <v>.</v>
      </c>
      <c r="M48" s="146"/>
      <c r="N48" s="146" t="str">
        <f>T( IF( Ott2022_RICHIESTE!N43&lt;&gt;"",  IF(   AND(    (IFERROR(SEARCH("Ridotto",Ott2022_RICHIESTE!N43),Ott2022_RICHIESTE!N43))=1,    N$46&lt;&gt;""   ),    _xlfn.CONCAT("Rid: ",HLOOKUP(N$46,Tipologie!$B$2:$AM$10,3)  ),  Ott2022_RICHIESTE!N43),HLOOKUP(N$46,Tipologie!$B$2:$AM$10,3  ) ))</f>
        <v>.</v>
      </c>
      <c r="O48" s="146"/>
      <c r="P48" s="146" t="str">
        <f>T( IF( Ott2022_RICHIESTE!P43&lt;&gt;"",  IF(   AND(    (IFERROR(SEARCH("Ridotto",Ott2022_RICHIESTE!P43),Ott2022_RICHIESTE!P43))=1,    P$46&lt;&gt;""   ),    _xlfn.CONCAT("Rid: ",HLOOKUP(P$46,Tipologie!$B$2:$AM$10,3)  ),  Ott2022_RICHIESTE!P43),HLOOKUP(P$46,Tipologie!$B$2:$AM$10,3  ) ))</f>
        <v>.</v>
      </c>
      <c r="Q48" s="146"/>
      <c r="R48" s="146" t="str">
        <f>T( IF( Ott2022_RICHIESTE!R43&lt;&gt;"",  IF(   AND(    (IFERROR(SEARCH("Ridotto",Ott2022_RICHIESTE!R43),Ott2022_RICHIESTE!R43))=1,    R$46&lt;&gt;""   ),    _xlfn.CONCAT("Rid: ",HLOOKUP(R$46,Tipologie!$B$2:$AM$10,3)  ),  Ott2022_RICHIESTE!R43),HLOOKUP(R$46,Tipologie!$B$2:$AM$10,3  ) ))</f>
        <v>.</v>
      </c>
      <c r="S48" s="146"/>
      <c r="T48" s="146" t="str">
        <f>T( IF( Ott2022_RICHIESTE!T43&lt;&gt;"",  IF(   AND(    (IFERROR(SEARCH("Ridotto",Ott2022_RICHIESTE!T43),Ott2022_RICHIESTE!T43))=1,    T$46&lt;&gt;""   ),    _xlfn.CONCAT("Rid: ",HLOOKUP(T$46,Tipologie!$B$2:$AM$10,3)  ),  Ott2022_RICHIESTE!T43),HLOOKUP(T$46,Tipologie!$B$2:$AM$10,3  ) ))</f>
        <v>.</v>
      </c>
      <c r="U48" s="146" t="str">
        <f>T( IF( Ott2022_RICHIESTE!U43&lt;&gt;"",  IF(   AND(    (IFERROR(SEARCH("Ridotto",Ott2022_RICHIESTE!U43),Ott2022_RICHIESTE!U43))=1,    U$46&lt;&gt;""   ),    _xlfn.CONCAT("Rid: ",HLOOKUP(U$46,Tipologie!$B$2:$AM$10,3)  ),  Ott2022_RICHIESTE!U43),HLOOKUP(U$46,Tipologie!$B$2:$AM$10,3  ) ))</f>
        <v>.</v>
      </c>
      <c r="V48" s="146" t="str">
        <f>T( IF( Ott2022_RICHIESTE!V43&lt;&gt;"",  IF(   AND(    (IFERROR(SEARCH("Ridotto",Ott2022_RICHIESTE!V43),Ott2022_RICHIESTE!V43))=1,    V$46&lt;&gt;""   ),    _xlfn.CONCAT("Rid: ",HLOOKUP(V$46,Tipologie!$B$2:$AM$10,3)  ),  Ott2022_RICHIESTE!V43),HLOOKUP(V$46,Tipologie!$B$2:$AM$10,3  ) ))</f>
        <v>.</v>
      </c>
      <c r="W48" s="146" t="str">
        <f>T( IF( Ott2022_RICHIESTE!W43&lt;&gt;"",  IF(   AND(    (IFERROR(SEARCH("Ridotto",Ott2022_RICHIESTE!W43),Ott2022_RICHIESTE!W43))=1,    W$46&lt;&gt;""   ),    _xlfn.CONCAT("Rid: ",HLOOKUP(W$46,Tipologie!$B$2:$AM$10,3)  ),  Ott2022_RICHIESTE!W43),HLOOKUP(W$46,Tipologie!$B$2:$AM$10,3  ) ))</f>
        <v>.</v>
      </c>
      <c r="X48" s="146" t="str">
        <f>T( IF( Ott2022_RICHIESTE!X43&lt;&gt;"",  IF(   AND(    (IFERROR(SEARCH("Ridotto",Ott2022_RICHIESTE!X43),Ott2022_RICHIESTE!X43))=1,    X$46&lt;&gt;""   ),    _xlfn.CONCAT("Rid: ",HLOOKUP(X$46,Tipologie!$B$2:$AM$10,3)  ),  Ott2022_RICHIESTE!X43),HLOOKUP(X$46,Tipologie!$B$2:$AM$10,3  ) ))</f>
        <v>.</v>
      </c>
      <c r="Y48" s="146" t="str">
        <f>T( IF( Ott2022_RICHIESTE!Y43&lt;&gt;"",  IF(   AND(    (IFERROR(SEARCH("Ridotto",Ott2022_RICHIESTE!Y43),Ott2022_RICHIESTE!Y43))=1,    Y$46&lt;&gt;""   ),    _xlfn.CONCAT("Rid: ",HLOOKUP(Y$46,Tipologie!$B$2:$AM$10,3)  ),  Ott2022_RICHIESTE!Y43),HLOOKUP(Y$46,Tipologie!$B$2:$AM$10,3  ) ))</f>
        <v>.</v>
      </c>
      <c r="Z48" s="28" t="str">
        <f>T( IF( Ott2022_RICHIESTE!Z43&lt;&gt;"",  IF(   AND(    (IFERROR(SEARCH("Ridotto",Ott2022_RICHIESTE!Z43),Ott2022_RICHIESTE!Z43))=1,    Z$46&lt;&gt;""   ),    _xlfn.CONCAT("Rid: ",HLOOKUP(Z$46,Tipologie!$B$2:$AM$10,3)  ),  Ott2022_RICHIESTE!Z43),HLOOKUP(Z$46,Tipologie!$B$2:$AM$10,3  ) ))</f>
        <v>.</v>
      </c>
      <c r="AA48" s="28" t="str">
        <f>T( IF( Ott2022_RICHIESTE!AA43&lt;&gt;"",  IF(   AND(    (IFERROR(SEARCH("Ridotto",Ott2022_RICHIESTE!AA43),Ott2022_RICHIESTE!AA43))=1,    AA$46&lt;&gt;""   ),    _xlfn.CONCAT("Rid: ",HLOOKUP(AA$46,Tipologie!$B$2:$AM$10,3)  ),  Ott2022_RICHIESTE!AA43),HLOOKUP(AA$46,Tipologie!$B$2:$AM$10,3  ) ))</f>
        <v>.</v>
      </c>
      <c r="AB48" s="28" t="str">
        <f>T( IF( Ott2022_RICHIESTE!AB43&lt;&gt;"",  IF(   AND(    (IFERROR(SEARCH("Ridotto",Ott2022_RICHIESTE!AB43),Ott2022_RICHIESTE!AB43))=1,    AB$46&lt;&gt;""   ),    _xlfn.CONCAT("Rid: ",HLOOKUP(AB$46,Tipologie!$B$2:$AM$10,3)  ),  Ott2022_RICHIESTE!AB43),HLOOKUP(AB$46,Tipologie!$B$2:$AM$10,3  ) ))</f>
        <v>.</v>
      </c>
      <c r="AC48" s="151"/>
      <c r="AD48" s="45" t="str">
        <f t="shared" si="7"/>
        <v>lun</v>
      </c>
      <c r="AE48" s="46">
        <f t="shared" si="8"/>
        <v>44865</v>
      </c>
      <c r="AF48" s="45"/>
      <c r="AG48" s="146" t="str">
        <f>T( IF( Ott2022_RICHIESTE!AG43&lt;&gt;"",  IF(   AND(    (IFERROR(SEARCH("Ridotto",Ott2022_RICHIESTE!AG43),Ott2022_RICHIESTE!AG43))=1,    AG$46&lt;&gt;""   ),    _xlfn.CONCAT("Rid: ",HLOOKUP(AG$46,Tipologie!$B$2:$AM$10,3)  ),  Ott2022_RICHIESTE!AG43),HLOOKUP(AG$46,Tipologie!$B$2:$AM$10,3  ) ))</f>
        <v>.</v>
      </c>
      <c r="AH48" s="146"/>
      <c r="AI48" s="146" t="str">
        <f>T( IF( Ott2022_RICHIESTE!AI43&lt;&gt;"",  IF(   AND(    (IFERROR(SEARCH("Ridotto",Ott2022_RICHIESTE!AI43),Ott2022_RICHIESTE!AI43))=1,    AI$46&lt;&gt;""   ),    _xlfn.CONCAT("Rid: ",HLOOKUP(AI$46,Tipologie!$B$2:$AM$10,3)  ),  Ott2022_RICHIESTE!AI43),HLOOKUP(AI$46,Tipologie!$B$2:$AM$10,3  ) ))</f>
        <v>.</v>
      </c>
      <c r="AJ48" s="146"/>
      <c r="AK48" s="146" t="str">
        <f>T( IF( Ott2022_RICHIESTE!AK43&lt;&gt;"",  IF(   AND(    (IFERROR(SEARCH("Ridotto",Ott2022_RICHIESTE!AK43),Ott2022_RICHIESTE!AK43))=1,    AK$46&lt;&gt;""   ),    _xlfn.CONCAT("Rid: ",HLOOKUP(AK$46,Tipologie!$B$2:$AM$10,3)  ),  Ott2022_RICHIESTE!AK43),HLOOKUP(AK$46,Tipologie!$B$2:$AM$10,3  ) ))</f>
        <v>.</v>
      </c>
      <c r="AL48" s="146"/>
      <c r="AM48" s="146" t="str">
        <f>T( IF( Ott2022_RICHIESTE!AM43&lt;&gt;"",  IF(   AND(    (IFERROR(SEARCH("Ridotto",Ott2022_RICHIESTE!AM43),Ott2022_RICHIESTE!AM43))=1,    AM$46&lt;&gt;""   ),    _xlfn.CONCAT("Rid: ",HLOOKUP(AM$46,Tipologie!$B$2:$AM$10,3)  ),  Ott2022_RICHIESTE!AM43),HLOOKUP(AM$46,Tipologie!$B$2:$AM$10,3  ) ))</f>
        <v>.</v>
      </c>
      <c r="AN48" s="146"/>
      <c r="AO48" s="146" t="str">
        <f>T( IF( Ott2022_RICHIESTE!AO43&lt;&gt;"",  IF(   AND(    (IFERROR(SEARCH("Ridotto",Ott2022_RICHIESTE!AO43),Ott2022_RICHIESTE!AO43))=1,    AO$46&lt;&gt;""   ),    _xlfn.CONCAT("Rid: ",HLOOKUP(AO$46,Tipologie!$B$2:$AM$10,3)  ),  Ott2022_RICHIESTE!AO43),HLOOKUP(AO$46,Tipologie!$B$2:$AM$10,3  ) ))</f>
        <v>.</v>
      </c>
      <c r="AP48" s="146"/>
      <c r="AQ48" s="146" t="str">
        <f>T( IF( Ott2022_RICHIESTE!AQ43&lt;&gt;"",  IF(   AND(    (IFERROR(SEARCH("Ridotto",Ott2022_RICHIESTE!AQ43),Ott2022_RICHIESTE!AQ43))=1,    AQ$46&lt;&gt;""   ),    _xlfn.CONCAT("Rid: ",HLOOKUP(AQ$46,Tipologie!$B$2:$AM$10,3)  ),  Ott2022_RICHIESTE!AQ43),HLOOKUP(AQ$46,Tipologie!$B$2:$AM$10,3  ) ))</f>
        <v>.</v>
      </c>
      <c r="AR48" s="146"/>
      <c r="AS48" s="146" t="str">
        <f>T( IF( Ott2022_RICHIESTE!AS43&lt;&gt;"",  IF(   AND(    (IFERROR(SEARCH("Ridotto",Ott2022_RICHIESTE!AS43),Ott2022_RICHIESTE!AS43))=1,    AS$46&lt;&gt;""   ),    _xlfn.CONCAT("Rid: ",HLOOKUP(AS$46,Tipologie!$B$2:$AM$10,3)  ),  Ott2022_RICHIESTE!AS43),HLOOKUP(AS$46,Tipologie!$B$2:$AM$10,3  ) ))</f>
        <v>.</v>
      </c>
      <c r="AT48" s="146"/>
      <c r="AU48" s="146" t="str">
        <f>T( IF( Ott2022_RICHIESTE!AU43&lt;&gt;"",  IF(   AND(    (IFERROR(SEARCH("Ridotto",Ott2022_RICHIESTE!AU43),Ott2022_RICHIESTE!AU43))=1,    AU$46&lt;&gt;""   ),    _xlfn.CONCAT("Rid: ",HLOOKUP(AU$46,Tipologie!$B$2:$AM$10,3)  ),  Ott2022_RICHIESTE!AU43),HLOOKUP(AU$46,Tipologie!$B$2:$AM$10,3  ) ))</f>
        <v>.</v>
      </c>
      <c r="AV48" s="146"/>
      <c r="AW48" s="146" t="str">
        <f>T( IF( Ott2022_RICHIESTE!AW43&lt;&gt;"",  IF(   AND(    (IFERROR(SEARCH("Ridotto",Ott2022_RICHIESTE!AW43),Ott2022_RICHIESTE!AW43))=1,    AW$46&lt;&gt;""   ),    _xlfn.CONCAT("Rid: ",HLOOKUP(AW$46,Tipologie!$B$2:$AM$10,3)  ),  Ott2022_RICHIESTE!AW43),HLOOKUP(AW$46,Tipologie!$B$2:$AM$10,3  ) ))</f>
        <v>.</v>
      </c>
      <c r="AX48" s="146"/>
      <c r="AY48" s="146" t="str">
        <f>T( IF( Ott2022_RICHIESTE!AY43&lt;&gt;"",  IF(   AND(    (IFERROR(SEARCH("Ridotto",Ott2022_RICHIESTE!AY43),Ott2022_RICHIESTE!AY43))=1,    AY$46&lt;&gt;""   ),    _xlfn.CONCAT("Rid: ",HLOOKUP(AY$46,Tipologie!$B$2:$AM$10,3)  ),  Ott2022_RICHIESTE!AY43),HLOOKUP(AY$46,Tipologie!$B$2:$AM$10,3  ) ))</f>
        <v>.</v>
      </c>
      <c r="AZ48" s="146"/>
      <c r="BA48" s="146" t="str">
        <f>T( IF( Ott2022_RICHIESTE!BA43&lt;&gt;"",  IF(   AND(    (IFERROR(SEARCH("Ridotto",Ott2022_RICHIESTE!BA43),Ott2022_RICHIESTE!BA43))=1,    BA$46&lt;&gt;""   ),    _xlfn.CONCAT("Rid: ",HLOOKUP(BA$46,Tipologie!$B$2:$AM$10,3)  ),  Ott2022_RICHIESTE!BA43),HLOOKUP(BA$46,Tipologie!$B$2:$AM$10,3  ) ))</f>
        <v>.</v>
      </c>
      <c r="BB48" s="146" t="str">
        <f>T( IF( Ott2022_RICHIESTE!BB43&lt;&gt;"",  IF(   AND(    (IFERROR(SEARCH("Ridotto",Ott2022_RICHIESTE!BB43),Ott2022_RICHIESTE!BB43))=1,    BB$46&lt;&gt;""   ),    _xlfn.CONCAT("Rid: ",HLOOKUP(BB$46,Tipologie!$B$2:$AM$10,3)  ),  Ott2022_RICHIESTE!BB43),HLOOKUP(BB$46,Tipologie!$B$2:$AM$10,3  ) ))</f>
        <v>.</v>
      </c>
      <c r="BC48" s="146" t="str">
        <f>T( IF( Ott2022_RICHIESTE!BC43&lt;&gt;"",  IF(   AND(    (IFERROR(SEARCH("Ridotto",Ott2022_RICHIESTE!BC43),Ott2022_RICHIESTE!BC43))=1,    BC$46&lt;&gt;""   ),    _xlfn.CONCAT("Rid: ",HLOOKUP(BC$46,Tipologie!$B$2:$AM$10,3)  ),  Ott2022_RICHIESTE!BC43),HLOOKUP(BC$46,Tipologie!$B$2:$AM$10,3  ) ))</f>
        <v>.</v>
      </c>
      <c r="BD48" s="146"/>
      <c r="BE48" s="146" t="str">
        <f>T( IF( Ott2022_RICHIESTE!BE43&lt;&gt;"",  IF(   AND(    (IFERROR(SEARCH("Ridotto",Ott2022_RICHIESTE!BE43),Ott2022_RICHIESTE!BE43))=1,    BE$46&lt;&gt;""   ),    _xlfn.CONCAT("Rid: ",HLOOKUP(BE$46,Tipologie!$B$2:$AM$10,3)  ),  Ott2022_RICHIESTE!BE43),HLOOKUP(BE$46,Tipologie!$B$2:$AM$10,3  ) ))</f>
        <v>.</v>
      </c>
      <c r="BF48" s="146"/>
      <c r="BG48" s="146" t="str">
        <f>T( IF( Ott2022_RICHIESTE!BG43&lt;&gt;"",  IF(   AND(    (IFERROR(SEARCH("Ridotto",Ott2022_RICHIESTE!BG43),Ott2022_RICHIESTE!BG43))=1,    BG$46&lt;&gt;""   ),    _xlfn.CONCAT("Rid: ",HLOOKUP(BG$46,Tipologie!$B$2:$AM$10,3)  ),  Ott2022_RICHIESTE!BG43),HLOOKUP(BG$46,Tipologie!$B$2:$AM$10,3  ) ))</f>
        <v>.</v>
      </c>
      <c r="BH48" s="146"/>
      <c r="BI48" s="146" t="str">
        <f>T( IF( Ott2022_RICHIESTE!BI43&lt;&gt;"",  IF(   AND(    (IFERROR(SEARCH("Ridotto",Ott2022_RICHIESTE!BI43),Ott2022_RICHIESTE!BI43))=1,    BI$46&lt;&gt;""   ),    _xlfn.CONCAT("Rid: ",HLOOKUP(BI$46,Tipologie!$B$2:$AM$10,3)  ),  Ott2022_RICHIESTE!BI43),HLOOKUP(BI$46,Tipologie!$B$2:$AM$10,3  ) ))</f>
        <v>.</v>
      </c>
      <c r="BJ48" s="146"/>
      <c r="BK48" s="146" t="str">
        <f>T( IF( Ott2022_RICHIESTE!BK43&lt;&gt;"",  IF(   AND(    (IFERROR(SEARCH("Ridotto",Ott2022_RICHIESTE!BK43),Ott2022_RICHIESTE!BK43))=1,    BK$46&lt;&gt;""   ),    _xlfn.CONCAT("Rid: ",HLOOKUP(BK$46,Tipologie!$B$2:$AM$10,3)  ),  Ott2022_RICHIESTE!BK43),HLOOKUP(BK$46,Tipologie!$B$2:$AM$10,3  ) ))</f>
        <v>.</v>
      </c>
      <c r="BL48" s="146"/>
      <c r="BM48" s="146" t="str">
        <f>T( IF( Ott2022_RICHIESTE!BM43&lt;&gt;"",  IF(   AND(    (IFERROR(SEARCH("Ridotto",Ott2022_RICHIESTE!BM43),Ott2022_RICHIESTE!BM43))=1,    BM$46&lt;&gt;""   ),    _xlfn.CONCAT("Rid: ",HLOOKUP(BM$46,Tipologie!$B$2:$AM$10,3)  ),  Ott2022_RICHIESTE!BM43),HLOOKUP(BM$46,Tipologie!$B$2:$AM$10,3  ) ))</f>
        <v>.</v>
      </c>
      <c r="BN48" s="146"/>
      <c r="BO48" s="146" t="str">
        <f>T( IF( Ott2022_RICHIESTE!BO43&lt;&gt;"",  IF(   AND(    (IFERROR(SEARCH("Ridotto",Ott2022_RICHIESTE!BO43),Ott2022_RICHIESTE!BO43))=1,    BO$46&lt;&gt;""   ),    _xlfn.CONCAT("Rid: ",HLOOKUP(BO$46,Tipologie!$B$2:$AM$10,3)  ),  Ott2022_RICHIESTE!BO43),HLOOKUP(BO$46,Tipologie!$B$2:$AM$10,3  ) ))</f>
        <v>.</v>
      </c>
      <c r="BP48" s="146"/>
      <c r="BQ48" s="146" t="str">
        <f>T( IF( Ott2022_RICHIESTE!BQ43&lt;&gt;"",  IF(   AND(    (IFERROR(SEARCH("Ridotto",Ott2022_RICHIESTE!BQ43),Ott2022_RICHIESTE!BQ43))=1,    BQ$46&lt;&gt;""   ),    _xlfn.CONCAT("Rid: ",HLOOKUP(BQ$46,Tipologie!$B$2:$AM$10,3)  ),  Ott2022_RICHIESTE!BQ43),HLOOKUP(BQ$46,Tipologie!$B$2:$AM$10,3  ) ))</f>
        <v>.</v>
      </c>
      <c r="BR48" s="146"/>
      <c r="BS48" s="146" t="str">
        <f>T( IF( Ott2022_RICHIESTE!BS43&lt;&gt;"",  IF(   AND(    (IFERROR(SEARCH("Ridotto",Ott2022_RICHIESTE!BS43),Ott2022_RICHIESTE!BS43))=1,    BS$46&lt;&gt;""   ),    _xlfn.CONCAT("Rid: ",HLOOKUP(BS$46,Tipologie!$B$2:$AM$10,3)  ),  Ott2022_RICHIESTE!BS43),HLOOKUP(BS$46,Tipologie!$B$2:$AM$10,3  ) ))</f>
        <v>.</v>
      </c>
      <c r="BT48" s="146"/>
      <c r="BU48" s="146" t="str">
        <f>T( IF( Ott2022_RICHIESTE!BU43&lt;&gt;"",  IF(   AND(    (IFERROR(SEARCH("Ridotto",Ott2022_RICHIESTE!BU43),Ott2022_RICHIESTE!BU43))=1,    BU$46&lt;&gt;""   ),    _xlfn.CONCAT("Rid: ",HLOOKUP(BU$46,Tipologie!$B$2:$AM$10,3)  ),  Ott2022_RICHIESTE!BU43),HLOOKUP(BU$46,Tipologie!$B$2:$AM$10,3  ) ))</f>
        <v>.</v>
      </c>
      <c r="BV48" s="146"/>
      <c r="BW48" s="146" t="str">
        <f>T( IF( Ott2022_RICHIESTE!BW43&lt;&gt;"",  IF(   AND(    (IFERROR(SEARCH("Ridotto",Ott2022_RICHIESTE!BW43),Ott2022_RICHIESTE!BW43))=1,    BW$46&lt;&gt;""   ),    _xlfn.CONCAT("Rid: ",HLOOKUP(BW$46,Tipologie!$B$2:$AM$10,3)  ),  Ott2022_RICHIESTE!BW43),HLOOKUP(BW$46,Tipologie!$B$2:$AM$10,3  ) ))</f>
        <v>.</v>
      </c>
      <c r="BX48" s="223"/>
      <c r="CA48" s="22">
        <f>SUM(COUNTIFS(D48:BW48,{"Ex-accordo";"Ferie";"Ridotto Ex-Acc";"Ridotto Ferie";"Ridotto Maternità";"Malattia";"Esame";"Altro"}))</f>
        <v>0</v>
      </c>
      <c r="CB48" s="158">
        <f t="shared" ref="CB48:CB53" si="15">$CD$1-CA48</f>
        <v>30</v>
      </c>
      <c r="CC48" s="91"/>
      <c r="CF48" s="28" t="str">
        <f>T( IF( Ott2022_RICHIESTE!CQ43&lt;&gt;"",  IF(   AND(    (IFERROR(SEARCH("Ridotto",Ott2022_RICHIESTE!CQ43),Ott2022_RICHIESTE!CQ43))=1,    CF$46&lt;&gt;""   ),    _xlfn.CONCAT("Rid: ",HLOOKUP(CF$46,Tipologie!$B$2:$AM$10,3)  ),  Ott2022_RICHIESTE!CQ43),HLOOKUP(CF$46,Tipologie!$B$2:$AM$10,3  ) ))</f>
        <v>.</v>
      </c>
      <c r="CG48" s="28" t="str">
        <f>T( IF( Ott2022_RICHIESTE!CR43&lt;&gt;"",  IF(   AND(    (IFERROR(SEARCH("Ridotto",Ott2022_RICHIESTE!CR43),Ott2022_RICHIESTE!CR43))=1,    CG$46&lt;&gt;""   ),    _xlfn.CONCAT("Rid: ",HLOOKUP(CG$46,Tipologie!$B$2:$AM$10,3)  ),  Ott2022_RICHIESTE!CR43),HLOOKUP(CG$46,Tipologie!$B$2:$AM$10,3  ) ))</f>
        <v>.</v>
      </c>
      <c r="CH48" s="146" t="str">
        <f>T( IF( Ott2022_RICHIESTE!CS43&lt;&gt;"",  IF(   AND(    (IFERROR(SEARCH("Ridotto",Ott2022_RICHIESTE!CS43),Ott2022_RICHIESTE!CS43))=1,    CH$46&lt;&gt;""   ),    _xlfn.CONCAT("Rid: ",HLOOKUP(CH$46,Tipologie!$B$2:$AM$10,3)  ),  Ott2022_RICHIESTE!CS43),HLOOKUP(CH$46,Tipologie!$B$2:$AM$10,3  ) ))</f>
        <v>.</v>
      </c>
      <c r="CI48" s="146" t="str">
        <f>T( IF( Ott2022_RICHIESTE!CT43&lt;&gt;"",  IF(   AND(    (IFERROR(SEARCH("Ridotto",Ott2022_RICHIESTE!CT43),Ott2022_RICHIESTE!CT43))=1,    CI$46&lt;&gt;""   ),    _xlfn.CONCAT("Rid: ",HLOOKUP(CI$46,Tipologie!$B$2:$AM$10,3)  ),  Ott2022_RICHIESTE!CT43),HLOOKUP(CI$46,Tipologie!$B$2:$AM$10,3  ) ))</f>
        <v>.</v>
      </c>
      <c r="CJ48" s="146" t="str">
        <f>T( IF( Ott2022_RICHIESTE!CU43&lt;&gt;"",  IF(   AND(    (IFERROR(SEARCH("Ridotto",Ott2022_RICHIESTE!CU43),Ott2022_RICHIESTE!CU43))=1,    CJ$46&lt;&gt;""   ),    _xlfn.CONCAT("Rid: ",HLOOKUP(CJ$46,Tipologie!$B$2:$AM$10,3)  ),  Ott2022_RICHIESTE!CU43),HLOOKUP(CJ$46,Tipologie!$B$2:$AM$10,3  ) ))</f>
        <v>.</v>
      </c>
      <c r="CK48" s="146" t="str">
        <f>T( IF( Ott2022_RICHIESTE!CV43&lt;&gt;"",  IF(   AND(    (IFERROR(SEARCH("Ridotto",Ott2022_RICHIESTE!CV43),Ott2022_RICHIESTE!CV43))=1,    CK$46&lt;&gt;""   ),    _xlfn.CONCAT("Rid: ",HLOOKUP(CK$46,Tipologie!$B$2:$AM$10,3)  ),  Ott2022_RICHIESTE!CV43),HLOOKUP(CK$46,Tipologie!$B$2:$AM$10,3  ) ))</f>
        <v>.</v>
      </c>
      <c r="CL48" s="146" t="str">
        <f>T( IF( Ott2022_RICHIESTE!CW43&lt;&gt;"",  IF(   AND(    (IFERROR(SEARCH("Ridotto",Ott2022_RICHIESTE!CW43),Ott2022_RICHIESTE!CW43))=1,    CL$46&lt;&gt;""   ),    _xlfn.CONCAT("Rid: ",HLOOKUP(CL$46,Tipologie!$B$2:$AM$10,3)  ),  Ott2022_RICHIESTE!CW43),HLOOKUP(CL$46,Tipologie!$B$2:$AM$10,3  ) ))</f>
        <v>.</v>
      </c>
      <c r="CM48" s="146" t="str">
        <f>T( IF( Ott2022_RICHIESTE!CX43&lt;&gt;"",  IF(   AND(    (IFERROR(SEARCH("Ridotto",Ott2022_RICHIESTE!CX43),Ott2022_RICHIESTE!CX43))=1,    CM$46&lt;&gt;""   ),    _xlfn.CONCAT("Rid: ",HLOOKUP(CM$46,Tipologie!$B$2:$AM$10,3)  ),  Ott2022_RICHIESTE!CX43),HLOOKUP(CM$46,Tipologie!$B$2:$AM$10,3  ) ))</f>
        <v>.</v>
      </c>
      <c r="CO48" s="45" t="str">
        <f t="shared" si="9"/>
        <v>lun</v>
      </c>
      <c r="CP48" s="45">
        <f t="shared" si="12"/>
        <v>44865</v>
      </c>
      <c r="CQ48" s="45"/>
      <c r="CR48" s="146" t="str">
        <f>T( IF( Ott2022_RICHIESTE!DC43&lt;&gt;"",  IF(   AND(    (IFERROR(SEARCH("Ridotto",Ott2022_RICHIESTE!DC43),Ott2022_RICHIESTE!DC43))=1,    CR$46&lt;&gt;""   ),    _xlfn.CONCAT("Rid: ",HLOOKUP(CR$46,Tipologie!$B$2:$AM$10,3)  ),  Ott2022_RICHIESTE!DC43),HLOOKUP(CR$46,Tipologie!$B$2:$AM$10,3  ) ))</f>
        <v>.</v>
      </c>
      <c r="CS48" s="146"/>
      <c r="CT48" s="146" t="str">
        <f>T( IF( Ott2022_RICHIESTE!DE43&lt;&gt;"",  IF(   AND(    (IFERROR(SEARCH("Ridotto",Ott2022_RICHIESTE!DE43),Ott2022_RICHIESTE!DE43))=1,    CT$46&lt;&gt;""   ),    _xlfn.CONCAT("Rid: ",HLOOKUP(CT$46,Tipologie!$B$2:$AM$10,3)  ),  Ott2022_RICHIESTE!DE43),HLOOKUP(CT$46,Tipologie!$B$2:$AM$10,3  ) ))</f>
        <v>.</v>
      </c>
      <c r="CU48" s="146"/>
      <c r="CV48" s="146" t="str">
        <f>T( IF( Ott2022_RICHIESTE!DG43&lt;&gt;"",  IF(   AND(    (IFERROR(SEARCH("Ridotto",Ott2022_RICHIESTE!DG43),Ott2022_RICHIESTE!DG43))=1,    CV$46&lt;&gt;""   ),    _xlfn.CONCAT("Rid: ",HLOOKUP(CV$46,Tipologie!$B$2:$AM$10,3)  ),  Ott2022_RICHIESTE!DG43),HLOOKUP(CV$46,Tipologie!$B$2:$AM$10,3  ) ))</f>
        <v>.</v>
      </c>
      <c r="CW48" s="146"/>
      <c r="CX48" s="146" t="str">
        <f>T( IF( Ott2022_RICHIESTE!DI43&lt;&gt;"",  IF(   AND(    (IFERROR(SEARCH("Ridotto",Ott2022_RICHIESTE!DI43),Ott2022_RICHIESTE!DI43))=1,    CX$46&lt;&gt;""   ),    _xlfn.CONCAT("Rid: ",HLOOKUP(CX$46,Tipologie!$B$2:$AM$10,3)  ),  Ott2022_RICHIESTE!DI43),HLOOKUP(CX$46,Tipologie!$B$2:$AM$10,3  ) ))</f>
        <v>.</v>
      </c>
      <c r="CY48" s="146"/>
      <c r="CZ48" s="146" t="str">
        <f>T( IF( Ott2022_RICHIESTE!DK43&lt;&gt;"",  IF(   AND(    (IFERROR(SEARCH("Ridotto",Ott2022_RICHIESTE!DK43),Ott2022_RICHIESTE!DK43))=1,    CZ$46&lt;&gt;""   ),    _xlfn.CONCAT("Rid: ",HLOOKUP(CZ$46,Tipologie!$B$2:$AM$10,3)  ),  Ott2022_RICHIESTE!DK43),HLOOKUP(CZ$46,Tipologie!$B$2:$AM$10,3  ) ))</f>
        <v>.</v>
      </c>
      <c r="DA48" s="146"/>
      <c r="DB48" s="146" t="str">
        <f>T( IF( Ott2022_RICHIESTE!DM43&lt;&gt;"",  IF(   AND(    (IFERROR(SEARCH("Ridotto",Ott2022_RICHIESTE!DM43),Ott2022_RICHIESTE!DM43))=1,    DB$46&lt;&gt;""   ),    _xlfn.CONCAT("Rid: ",HLOOKUP(DB$46,Tipologie!$B$2:$AM$10,3)  ),  Ott2022_RICHIESTE!DM43),HLOOKUP(DB$46,Tipologie!$B$2:$AM$10,3  ) ))</f>
        <v>.</v>
      </c>
      <c r="DC48" s="146"/>
      <c r="DD48" s="146" t="str">
        <f>T( IF( Ott2022_RICHIESTE!DO43&lt;&gt;"",  IF(   AND(    (IFERROR(SEARCH("Ridotto",Ott2022_RICHIESTE!DO43),Ott2022_RICHIESTE!DO43))=1,    DD$46&lt;&gt;""   ),    _xlfn.CONCAT("Rid: ",HLOOKUP(DD$46,Tipologie!$B$2:$AM$10,3)  ),  Ott2022_RICHIESTE!DO43),HLOOKUP(DD$46,Tipologie!$B$2:$AM$10,3  ) ))</f>
        <v>.</v>
      </c>
      <c r="DE48" s="146" t="str">
        <f>T(IF(  Ott2022_RICHIESTE!DE43&lt;&gt;"",  Ott2022_RICHIESTE!DE43,  HLOOKUP(DE$46,Tipologie!$B$2:$AM$10,3) ))</f>
        <v>.</v>
      </c>
      <c r="DF48" s="146" t="str">
        <f>T(IF(  Ott2022_RICHIESTE!DG43&lt;&gt;"",  Ott2022_RICHIESTE!DG43,  HLOOKUP(DF$46,Tipologie!$B$2:$AM$10,3) ))</f>
        <v>.</v>
      </c>
      <c r="DG48" s="146" t="str">
        <f>T(IF(  Ott2022_RICHIESTE!DI43&lt;&gt;"",  Ott2022_RICHIESTE!DI43,  HLOOKUP(DG$46,Tipologie!$B$2:$AM$10,3) ))</f>
        <v>.</v>
      </c>
      <c r="DH48" s="20"/>
    </row>
    <row r="49" spans="1:112" ht="11.25" customHeight="1" x14ac:dyDescent="0.25">
      <c r="A49" s="45" t="str">
        <f>IF(Ott2022_RICHIESTE!A44&lt;&gt;"",Ott2022_RICHIESTE!A44,"")</f>
        <v>mar</v>
      </c>
      <c r="B49" s="46">
        <f>IF(Ott2022_RICHIESTE!B44&lt;&gt;"",Ott2022_RICHIESTE!B44,"")</f>
        <v>44866</v>
      </c>
      <c r="C49" s="232"/>
      <c r="D49" s="146" t="str">
        <f>T( IF( Ott2022_RICHIESTE!D44&lt;&gt;"",  IF(   AND(    (IFERROR(SEARCH("Ridotto",Ott2022_RICHIESTE!D44),Ott2022_RICHIESTE!D44))=1,    D$46&lt;&gt;""   ),    _xlfn.CONCAT("Rid: ",HLOOKUP(D$46,Tipologie!$B$2:$AM$10,4)  ),  Ott2022_RICHIESTE!D44),HLOOKUP(D$46,Tipologie!$B$2:$AM$10,4  ) ))</f>
        <v>.</v>
      </c>
      <c r="E49" s="146"/>
      <c r="F49" s="146" t="str">
        <f>T( IF( Ott2022_RICHIESTE!F44&lt;&gt;"",  IF(   AND(    (IFERROR(SEARCH("Ridotto",Ott2022_RICHIESTE!F44),Ott2022_RICHIESTE!F44))=1,    F$46&lt;&gt;""   ),    _xlfn.CONCAT("Rid: ",HLOOKUP(F$46,Tipologie!$B$2:$AM$10,4)  ),  Ott2022_RICHIESTE!F44),HLOOKUP(F$46,Tipologie!$B$2:$AM$10,4  ) ))</f>
        <v>.</v>
      </c>
      <c r="G49" s="146"/>
      <c r="H49" s="146" t="str">
        <f>T( IF( Ott2022_RICHIESTE!H44&lt;&gt;"",  IF(   AND(    (IFERROR(SEARCH("Ridotto",Ott2022_RICHIESTE!H44),Ott2022_RICHIESTE!H44))=1,    H$46&lt;&gt;""   ),    _xlfn.CONCAT("Rid: ",HLOOKUP(H$46,Tipologie!$B$2:$AM$10,4)  ),  Ott2022_RICHIESTE!H44),HLOOKUP(H$46,Tipologie!$B$2:$AM$10,4  ) ))</f>
        <v>.</v>
      </c>
      <c r="I49" s="146"/>
      <c r="J49" s="146" t="str">
        <f>T( IF( Ott2022_RICHIESTE!J44&lt;&gt;"",  IF(   AND(    (IFERROR(SEARCH("Ridotto",Ott2022_RICHIESTE!J44),Ott2022_RICHIESTE!J44))=1,    J$46&lt;&gt;""   ),    _xlfn.CONCAT("Rid: ",HLOOKUP(J$46,Tipologie!$B$2:$AM$10,4)  ),  Ott2022_RICHIESTE!J44),HLOOKUP(J$46,Tipologie!$B$2:$AM$10,4  ) ))</f>
        <v>.</v>
      </c>
      <c r="K49" s="146"/>
      <c r="L49" s="146" t="str">
        <f>T( IF( Ott2022_RICHIESTE!L44&lt;&gt;"",  IF(   AND(    (IFERROR(SEARCH("Ridotto",Ott2022_RICHIESTE!L44),Ott2022_RICHIESTE!L44))=1,    L$46&lt;&gt;""   ),    _xlfn.CONCAT("Rid: ",HLOOKUP(L$46,Tipologie!$B$2:$AM$10,4)  ),  Ott2022_RICHIESTE!L44),HLOOKUP(L$46,Tipologie!$B$2:$AM$10,4  ) ))</f>
        <v>.</v>
      </c>
      <c r="M49" s="146"/>
      <c r="N49" s="146" t="str">
        <f>T( IF( Ott2022_RICHIESTE!N44&lt;&gt;"",  IF(   AND(    (IFERROR(SEARCH("Ridotto",Ott2022_RICHIESTE!N44),Ott2022_RICHIESTE!N44))=1,    N$46&lt;&gt;""   ),    _xlfn.CONCAT("Rid: ",HLOOKUP(N$46,Tipologie!$B$2:$AM$10,4)  ),  Ott2022_RICHIESTE!N44),HLOOKUP(N$46,Tipologie!$B$2:$AM$10,4  ) ))</f>
        <v>.</v>
      </c>
      <c r="O49" s="146"/>
      <c r="P49" s="146" t="str">
        <f>T( IF( Ott2022_RICHIESTE!P44&lt;&gt;"",  IF(   AND(    (IFERROR(SEARCH("Ridotto",Ott2022_RICHIESTE!P44),Ott2022_RICHIESTE!P44))=1,    P$46&lt;&gt;""   ),    _xlfn.CONCAT("Rid: ",HLOOKUP(P$46,Tipologie!$B$2:$AM$10,4)  ),  Ott2022_RICHIESTE!P44),HLOOKUP(P$46,Tipologie!$B$2:$AM$10,4  ) ))</f>
        <v>.</v>
      </c>
      <c r="Q49" s="146"/>
      <c r="R49" s="146" t="str">
        <f>T( IF( Ott2022_RICHIESTE!R44&lt;&gt;"",  IF(   AND(    (IFERROR(SEARCH("Ridotto",Ott2022_RICHIESTE!R44),Ott2022_RICHIESTE!R44))=1,    R$46&lt;&gt;""   ),    _xlfn.CONCAT("Rid: ",HLOOKUP(R$46,Tipologie!$B$2:$AM$10,4)  ),  Ott2022_RICHIESTE!R44),HLOOKUP(R$46,Tipologie!$B$2:$AM$10,4  ) ))</f>
        <v>.</v>
      </c>
      <c r="S49" s="146"/>
      <c r="T49" s="146" t="str">
        <f>T( IF( Ott2022_RICHIESTE!T44&lt;&gt;"",  IF(   AND(    (IFERROR(SEARCH("Ridotto",Ott2022_RICHIESTE!T44),Ott2022_RICHIESTE!T44))=1,    T$46&lt;&gt;""   ),    _xlfn.CONCAT("Rid: ",HLOOKUP(T$46,Tipologie!$B$2:$AM$10,4)  ),  Ott2022_RICHIESTE!T44),HLOOKUP(T$46,Tipologie!$B$2:$AM$10,4  ) ))</f>
        <v>.</v>
      </c>
      <c r="U49" s="146" t="str">
        <f>T( IF( Ott2022_RICHIESTE!U44&lt;&gt;"",  IF(   AND(    (IFERROR(SEARCH("Ridotto",Ott2022_RICHIESTE!U44),Ott2022_RICHIESTE!U44))=1,    U$46&lt;&gt;""   ),    _xlfn.CONCAT("Rid: ",HLOOKUP(U$46,Tipologie!$B$2:$AM$10,4)  ),  Ott2022_RICHIESTE!U44),HLOOKUP(U$46,Tipologie!$B$2:$AM$10,4  ) ))</f>
        <v>.</v>
      </c>
      <c r="V49" s="146" t="str">
        <f>T( IF( Ott2022_RICHIESTE!V44&lt;&gt;"",  IF(   AND(    (IFERROR(SEARCH("Ridotto",Ott2022_RICHIESTE!V44),Ott2022_RICHIESTE!V44))=1,    V$46&lt;&gt;""   ),    _xlfn.CONCAT("Rid: ",HLOOKUP(V$46,Tipologie!$B$2:$AM$10,4)  ),  Ott2022_RICHIESTE!V44),HLOOKUP(V$46,Tipologie!$B$2:$AM$10,4  ) ))</f>
        <v>.</v>
      </c>
      <c r="W49" s="146" t="str">
        <f>T( IF( Ott2022_RICHIESTE!W44&lt;&gt;"",  IF(   AND(    (IFERROR(SEARCH("Ridotto",Ott2022_RICHIESTE!W44),Ott2022_RICHIESTE!W44))=1,    W$46&lt;&gt;""   ),    _xlfn.CONCAT("Rid: ",HLOOKUP(W$46,Tipologie!$B$2:$AM$10,4)  ),  Ott2022_RICHIESTE!W44),HLOOKUP(W$46,Tipologie!$B$2:$AM$10,4  ) ))</f>
        <v>.</v>
      </c>
      <c r="X49" s="146" t="str">
        <f>T( IF( Ott2022_RICHIESTE!X44&lt;&gt;"",  IF(   AND(    (IFERROR(SEARCH("Ridotto",Ott2022_RICHIESTE!X44),Ott2022_RICHIESTE!X44))=1,    X$46&lt;&gt;""   ),    _xlfn.CONCAT("Rid: ",HLOOKUP(X$46,Tipologie!$B$2:$AM$10,4)  ),  Ott2022_RICHIESTE!X44),HLOOKUP(X$46,Tipologie!$B$2:$AM$10,4  ) ))</f>
        <v>.</v>
      </c>
      <c r="Y49" s="146" t="str">
        <f>T( IF( Ott2022_RICHIESTE!Y44&lt;&gt;"",  IF(   AND(    (IFERROR(SEARCH("Ridotto",Ott2022_RICHIESTE!Y44),Ott2022_RICHIESTE!Y44))=1,    Y$46&lt;&gt;""   ),    _xlfn.CONCAT("Rid: ",HLOOKUP(Y$46,Tipologie!$B$2:$AM$10,4)  ),  Ott2022_RICHIESTE!Y44),HLOOKUP(Y$46,Tipologie!$B$2:$AM$10,4  ) ))</f>
        <v>.</v>
      </c>
      <c r="Z49" s="28" t="str">
        <f>T( IF( Ott2022_RICHIESTE!Z44&lt;&gt;"",  IF(   AND(    (IFERROR(SEARCH("Ridotto",Ott2022_RICHIESTE!Z44),Ott2022_RICHIESTE!Z44))=1,    Z$46&lt;&gt;""   ),    _xlfn.CONCAT("Rid: ",HLOOKUP(Z$46,Tipologie!$B$2:$AM$10,4)  ),  Ott2022_RICHIESTE!Z44),HLOOKUP(Z$46,Tipologie!$B$2:$AM$10,4  ) ))</f>
        <v>.</v>
      </c>
      <c r="AA49" s="28" t="str">
        <f>T( IF( Ott2022_RICHIESTE!AA44&lt;&gt;"",  IF(   AND(    (IFERROR(SEARCH("Ridotto",Ott2022_RICHIESTE!AA44),Ott2022_RICHIESTE!AA44))=1,    AA$46&lt;&gt;""   ),    _xlfn.CONCAT("Rid: ",HLOOKUP(AA$46,Tipologie!$B$2:$AM$10,4)  ),  Ott2022_RICHIESTE!AA44),HLOOKUP(AA$46,Tipologie!$B$2:$AM$10,4  ) ))</f>
        <v>.</v>
      </c>
      <c r="AB49" s="28" t="str">
        <f>T( IF( Ott2022_RICHIESTE!AB44&lt;&gt;"",  IF(   AND(    (IFERROR(SEARCH("Ridotto",Ott2022_RICHIESTE!AB44),Ott2022_RICHIESTE!AB44))=1,    AB$46&lt;&gt;""   ),    _xlfn.CONCAT("Rid: ",HLOOKUP(AB$46,Tipologie!$B$2:$AM$10,4)  ),  Ott2022_RICHIESTE!AB44),HLOOKUP(AB$46,Tipologie!$B$2:$AM$10,4  ) ))</f>
        <v>.</v>
      </c>
      <c r="AC49" s="152"/>
      <c r="AD49" s="45" t="str">
        <f t="shared" si="7"/>
        <v>mar</v>
      </c>
      <c r="AE49" s="46">
        <f t="shared" si="8"/>
        <v>44866</v>
      </c>
      <c r="AF49" s="232"/>
      <c r="AG49" s="146" t="str">
        <f>T( IF( Ott2022_RICHIESTE!AG44&lt;&gt;"",  IF(   AND(    (IFERROR(SEARCH("Ridotto",Ott2022_RICHIESTE!AG44),Ott2022_RICHIESTE!AG44))=1,    AG$46&lt;&gt;""   ),    _xlfn.CONCAT("Rid: ",HLOOKUP(AG$46,Tipologie!$B$2:$AM$10,4)  ),  Ott2022_RICHIESTE!AG44),HLOOKUP(AG$46,Tipologie!$B$2:$AM$10,4  ) ))</f>
        <v>.</v>
      </c>
      <c r="AH49" s="146"/>
      <c r="AI49" s="146" t="str">
        <f>T( IF( Ott2022_RICHIESTE!AI44&lt;&gt;"",  IF(   AND(    (IFERROR(SEARCH("Ridotto",Ott2022_RICHIESTE!AI44),Ott2022_RICHIESTE!AI44))=1,    AI$46&lt;&gt;""   ),    _xlfn.CONCAT("Rid: ",HLOOKUP(AI$46,Tipologie!$B$2:$AM$10,4)  ),  Ott2022_RICHIESTE!AI44),HLOOKUP(AI$46,Tipologie!$B$2:$AM$10,4  ) ))</f>
        <v>.</v>
      </c>
      <c r="AJ49" s="146"/>
      <c r="AK49" s="146" t="str">
        <f>T( IF( Ott2022_RICHIESTE!AK44&lt;&gt;"",  IF(   AND(    (IFERROR(SEARCH("Ridotto",Ott2022_RICHIESTE!AK44),Ott2022_RICHIESTE!AK44))=1,    AK$46&lt;&gt;""   ),    _xlfn.CONCAT("Rid: ",HLOOKUP(AK$46,Tipologie!$B$2:$AM$10,4)  ),  Ott2022_RICHIESTE!AK44),HLOOKUP(AK$46,Tipologie!$B$2:$AM$10,4  ) ))</f>
        <v>.</v>
      </c>
      <c r="AL49" s="146"/>
      <c r="AM49" s="146" t="str">
        <f>T( IF( Ott2022_RICHIESTE!AM44&lt;&gt;"",  IF(   AND(    (IFERROR(SEARCH("Ridotto",Ott2022_RICHIESTE!AM44),Ott2022_RICHIESTE!AM44))=1,    AM$46&lt;&gt;""   ),    _xlfn.CONCAT("Rid: ",HLOOKUP(AM$46,Tipologie!$B$2:$AM$10,4)  ),  Ott2022_RICHIESTE!AM44),HLOOKUP(AM$46,Tipologie!$B$2:$AM$10,4  ) ))</f>
        <v>.</v>
      </c>
      <c r="AN49" s="146"/>
      <c r="AO49" s="146" t="str">
        <f>T( IF( Ott2022_RICHIESTE!AO44&lt;&gt;"",  IF(   AND(    (IFERROR(SEARCH("Ridotto",Ott2022_RICHIESTE!AO44),Ott2022_RICHIESTE!AO44))=1,    AO$46&lt;&gt;""   ),    _xlfn.CONCAT("Rid: ",HLOOKUP(AO$46,Tipologie!$B$2:$AM$10,4)  ),  Ott2022_RICHIESTE!AO44),HLOOKUP(AO$46,Tipologie!$B$2:$AM$10,4  ) ))</f>
        <v>.</v>
      </c>
      <c r="AP49" s="146"/>
      <c r="AQ49" s="146" t="str">
        <f>T( IF( Ott2022_RICHIESTE!AQ44&lt;&gt;"",  IF(   AND(    (IFERROR(SEARCH("Ridotto",Ott2022_RICHIESTE!AQ44),Ott2022_RICHIESTE!AQ44))=1,    AQ$46&lt;&gt;""   ),    _xlfn.CONCAT("Rid: ",HLOOKUP(AQ$46,Tipologie!$B$2:$AM$10,4)  ),  Ott2022_RICHIESTE!AQ44),HLOOKUP(AQ$46,Tipologie!$B$2:$AM$10,4  ) ))</f>
        <v>.</v>
      </c>
      <c r="AR49" s="146"/>
      <c r="AS49" s="146" t="str">
        <f>T( IF( Ott2022_RICHIESTE!AS44&lt;&gt;"",  IF(   AND(    (IFERROR(SEARCH("Ridotto",Ott2022_RICHIESTE!AS44),Ott2022_RICHIESTE!AS44))=1,    AS$46&lt;&gt;""   ),    _xlfn.CONCAT("Rid: ",HLOOKUP(AS$46,Tipologie!$B$2:$AM$10,4)  ),  Ott2022_RICHIESTE!AS44),HLOOKUP(AS$46,Tipologie!$B$2:$AM$10,4  ) ))</f>
        <v>.</v>
      </c>
      <c r="AT49" s="146"/>
      <c r="AU49" s="146" t="str">
        <f>T( IF( Ott2022_RICHIESTE!AU44&lt;&gt;"",  IF(   AND(    (IFERROR(SEARCH("Ridotto",Ott2022_RICHIESTE!AU44),Ott2022_RICHIESTE!AU44))=1,    AU$46&lt;&gt;""   ),    _xlfn.CONCAT("Rid: ",HLOOKUP(AU$46,Tipologie!$B$2:$AM$10,4)  ),  Ott2022_RICHIESTE!AU44),HLOOKUP(AU$46,Tipologie!$B$2:$AM$10,4  ) ))</f>
        <v>.</v>
      </c>
      <c r="AV49" s="146"/>
      <c r="AW49" s="146" t="str">
        <f>T( IF( Ott2022_RICHIESTE!AW44&lt;&gt;"",  IF(   AND(    (IFERROR(SEARCH("Ridotto",Ott2022_RICHIESTE!AW44),Ott2022_RICHIESTE!AW44))=1,    AW$46&lt;&gt;""   ),    _xlfn.CONCAT("Rid: ",HLOOKUP(AW$46,Tipologie!$B$2:$AM$10,4)  ),  Ott2022_RICHIESTE!AW44),HLOOKUP(AW$46,Tipologie!$B$2:$AM$10,4  ) ))</f>
        <v>.</v>
      </c>
      <c r="AX49" s="146"/>
      <c r="AY49" s="146" t="str">
        <f>T( IF( Ott2022_RICHIESTE!AY44&lt;&gt;"",  IF(   AND(    (IFERROR(SEARCH("Ridotto",Ott2022_RICHIESTE!AY44),Ott2022_RICHIESTE!AY44))=1,    AY$46&lt;&gt;""   ),    _xlfn.CONCAT("Rid: ",HLOOKUP(AY$46,Tipologie!$B$2:$AM$10,4)  ),  Ott2022_RICHIESTE!AY44),HLOOKUP(AY$46,Tipologie!$B$2:$AM$10,4  ) ))</f>
        <v>.</v>
      </c>
      <c r="AZ49" s="146"/>
      <c r="BA49" s="146" t="str">
        <f>T( IF( Ott2022_RICHIESTE!BA44&lt;&gt;"",  IF(   AND(    (IFERROR(SEARCH("Ridotto",Ott2022_RICHIESTE!BA44),Ott2022_RICHIESTE!BA44))=1,    BA$46&lt;&gt;""   ),    _xlfn.CONCAT("Rid: ",HLOOKUP(BA$46,Tipologie!$B$2:$AM$10,4)  ),  Ott2022_RICHIESTE!BA44),HLOOKUP(BA$46,Tipologie!$B$2:$AM$10,4  ) ))</f>
        <v>.</v>
      </c>
      <c r="BB49" s="146" t="str">
        <f>T( IF( Ott2022_RICHIESTE!BB44&lt;&gt;"",  IF(   AND(    (IFERROR(SEARCH("Ridotto",Ott2022_RICHIESTE!BB44),Ott2022_RICHIESTE!BB44))=1,    BB$46&lt;&gt;""   ),    _xlfn.CONCAT("Rid: ",HLOOKUP(BB$46,Tipologie!$B$2:$AM$10,4)  ),  Ott2022_RICHIESTE!BB44),HLOOKUP(BB$46,Tipologie!$B$2:$AM$10,4  ) ))</f>
        <v>.</v>
      </c>
      <c r="BC49" s="146" t="str">
        <f>T( IF( Ott2022_RICHIESTE!BC44&lt;&gt;"",  IF(   AND(    (IFERROR(SEARCH("Ridotto",Ott2022_RICHIESTE!BC44),Ott2022_RICHIESTE!BC44))=1,    BC$46&lt;&gt;""   ),    _xlfn.CONCAT("Rid: ",HLOOKUP(BC$46,Tipologie!$B$2:$AM$10,4)  ),  Ott2022_RICHIESTE!BC44),HLOOKUP(BC$46,Tipologie!$B$2:$AM$10,4  ) ))</f>
        <v>.</v>
      </c>
      <c r="BD49" s="146"/>
      <c r="BE49" s="146" t="str">
        <f>T( IF( Ott2022_RICHIESTE!BE44&lt;&gt;"",  IF(   AND(    (IFERROR(SEARCH("Ridotto",Ott2022_RICHIESTE!BE44),Ott2022_RICHIESTE!BE44))=1,    BE$46&lt;&gt;""   ),    _xlfn.CONCAT("Rid: ",HLOOKUP(BE$46,Tipologie!$B$2:$AM$10,4)  ),  Ott2022_RICHIESTE!BE44),HLOOKUP(BE$46,Tipologie!$B$2:$AM$10,4  ) ))</f>
        <v>.</v>
      </c>
      <c r="BF49" s="146"/>
      <c r="BG49" s="146" t="str">
        <f>T( IF( Ott2022_RICHIESTE!BG44&lt;&gt;"",  IF(   AND(    (IFERROR(SEARCH("Ridotto",Ott2022_RICHIESTE!BG44),Ott2022_RICHIESTE!BG44))=1,    BG$46&lt;&gt;""   ),    _xlfn.CONCAT("Rid: ",HLOOKUP(BG$46,Tipologie!$B$2:$AM$10,4)  ),  Ott2022_RICHIESTE!BG44),HLOOKUP(BG$46,Tipologie!$B$2:$AM$10,4  ) ))</f>
        <v>.</v>
      </c>
      <c r="BH49" s="146"/>
      <c r="BI49" s="146" t="str">
        <f>T( IF( Ott2022_RICHIESTE!BI44&lt;&gt;"",  IF(   AND(    (IFERROR(SEARCH("Ridotto",Ott2022_RICHIESTE!BI44),Ott2022_RICHIESTE!BI44))=1,    BI$46&lt;&gt;""   ),    _xlfn.CONCAT("Rid: ",HLOOKUP(BI$46,Tipologie!$B$2:$AM$10,4)  ),  Ott2022_RICHIESTE!BI44),HLOOKUP(BI$46,Tipologie!$B$2:$AM$10,4  ) ))</f>
        <v>.</v>
      </c>
      <c r="BJ49" s="146"/>
      <c r="BK49" s="146" t="str">
        <f>T( IF( Ott2022_RICHIESTE!BK44&lt;&gt;"",  IF(   AND(    (IFERROR(SEARCH("Ridotto",Ott2022_RICHIESTE!BK44),Ott2022_RICHIESTE!BK44))=1,    BK$46&lt;&gt;""   ),    _xlfn.CONCAT("Rid: ",HLOOKUP(BK$46,Tipologie!$B$2:$AM$10,4)  ),  Ott2022_RICHIESTE!BK44),HLOOKUP(BK$46,Tipologie!$B$2:$AM$10,4  ) ))</f>
        <v>.</v>
      </c>
      <c r="BL49" s="146"/>
      <c r="BM49" s="146" t="str">
        <f>T( IF( Ott2022_RICHIESTE!BM44&lt;&gt;"",  IF(   AND(    (IFERROR(SEARCH("Ridotto",Ott2022_RICHIESTE!BM44),Ott2022_RICHIESTE!BM44))=1,    BM$46&lt;&gt;""   ),    _xlfn.CONCAT("Rid: ",HLOOKUP(BM$46,Tipologie!$B$2:$AM$10,4)  ),  Ott2022_RICHIESTE!BM44),HLOOKUP(BM$46,Tipologie!$B$2:$AM$10,4  ) ))</f>
        <v>.</v>
      </c>
      <c r="BN49" s="146"/>
      <c r="BO49" s="146" t="str">
        <f>T( IF( Ott2022_RICHIESTE!BO44&lt;&gt;"",  IF(   AND(    (IFERROR(SEARCH("Ridotto",Ott2022_RICHIESTE!BO44),Ott2022_RICHIESTE!BO44))=1,    BO$46&lt;&gt;""   ),    _xlfn.CONCAT("Rid: ",HLOOKUP(BO$46,Tipologie!$B$2:$AM$10,4)  ),  Ott2022_RICHIESTE!BO44),HLOOKUP(BO$46,Tipologie!$B$2:$AM$10,4  ) ))</f>
        <v>.</v>
      </c>
      <c r="BP49" s="146"/>
      <c r="BQ49" s="146" t="str">
        <f>T( IF( Ott2022_RICHIESTE!BQ44&lt;&gt;"",  IF(   AND(    (IFERROR(SEARCH("Ridotto",Ott2022_RICHIESTE!BQ44),Ott2022_RICHIESTE!BQ44))=1,    BQ$46&lt;&gt;""   ),    _xlfn.CONCAT("Rid: ",HLOOKUP(BQ$46,Tipologie!$B$2:$AM$10,4)  ),  Ott2022_RICHIESTE!BQ44),HLOOKUP(BQ$46,Tipologie!$B$2:$AM$10,4  ) ))</f>
        <v>.</v>
      </c>
      <c r="BR49" s="146"/>
      <c r="BS49" s="146" t="str">
        <f>T( IF( Ott2022_RICHIESTE!BS44&lt;&gt;"",  IF(   AND(    (IFERROR(SEARCH("Ridotto",Ott2022_RICHIESTE!BS44),Ott2022_RICHIESTE!BS44))=1,    BS$46&lt;&gt;""   ),    _xlfn.CONCAT("Rid: ",HLOOKUP(BS$46,Tipologie!$B$2:$AM$10,4)  ),  Ott2022_RICHIESTE!BS44),HLOOKUP(BS$46,Tipologie!$B$2:$AM$10,4  ) ))</f>
        <v>.</v>
      </c>
      <c r="BT49" s="146"/>
      <c r="BU49" s="146" t="str">
        <f>T( IF( Ott2022_RICHIESTE!BU44&lt;&gt;"",  IF(   AND(    (IFERROR(SEARCH("Ridotto",Ott2022_RICHIESTE!BU44),Ott2022_RICHIESTE!BU44))=1,    BU$46&lt;&gt;""   ),    _xlfn.CONCAT("Rid: ",HLOOKUP(BU$46,Tipologie!$B$2:$AM$10,4)  ),  Ott2022_RICHIESTE!BU44),HLOOKUP(BU$46,Tipologie!$B$2:$AM$10,4  ) ))</f>
        <v>.</v>
      </c>
      <c r="BV49" s="146"/>
      <c r="BW49" s="146" t="str">
        <f>T( IF( Ott2022_RICHIESTE!BW44&lt;&gt;"",  IF(   AND(    (IFERROR(SEARCH("Ridotto",Ott2022_RICHIESTE!BW44),Ott2022_RICHIESTE!BW44))=1,    BW$46&lt;&gt;""   ),    _xlfn.CONCAT("Rid: ",HLOOKUP(BW$46,Tipologie!$B$2:$AM$10,4)  ),  Ott2022_RICHIESTE!BW44),HLOOKUP(BW$46,Tipologie!$B$2:$AM$10,4  ) ))</f>
        <v>.</v>
      </c>
      <c r="BX49" s="223"/>
      <c r="CA49" s="158">
        <f>SUM(COUNTIFS(D49:BW49,{"Ex-accordo";"Ferie";"Ridotto Ex-Acc";"Ridotto Ferie";"Ridotto Maternità";"Malattia";"Esame";"Altro"}))</f>
        <v>0</v>
      </c>
      <c r="CB49" s="158">
        <f t="shared" si="15"/>
        <v>30</v>
      </c>
      <c r="CC49" s="91"/>
      <c r="CF49" s="146" t="str">
        <f>T( IF( Ott2022_RICHIESTE!CQ44&lt;&gt;"",  IF(   AND(    (IFERROR(SEARCH("Ridotto",Ott2022_RICHIESTE!CQ44),Ott2022_RICHIESTE!CQ44))=1,    CF$46&lt;&gt;""   ),    _xlfn.CONCAT("Rid: ",HLOOKUP(CF$46,Tipologie!$B$2:$AM$10,4)  ),  Ott2022_RICHIESTE!CQ44),HLOOKUP(CF$46,Tipologie!$B$2:$AM$10,4  ) ))</f>
        <v>.</v>
      </c>
      <c r="CG49" s="146" t="str">
        <f>T( IF( Ott2022_RICHIESTE!CR44&lt;&gt;"",  IF(   AND(    (IFERROR(SEARCH("Ridotto",Ott2022_RICHIESTE!CR44),Ott2022_RICHIESTE!CR44))=1,    CG$46&lt;&gt;""   ),    _xlfn.CONCAT("Rid: ",HLOOKUP(CG$46,Tipologie!$B$2:$AM$10,4)  ),  Ott2022_RICHIESTE!CR44),HLOOKUP(CG$46,Tipologie!$B$2:$AM$10,4  ) ))</f>
        <v>.</v>
      </c>
      <c r="CH49" s="146" t="str">
        <f>T( IF( Ott2022_RICHIESTE!CS44&lt;&gt;"",  IF(   AND(    (IFERROR(SEARCH("Ridotto",Ott2022_RICHIESTE!CS44),Ott2022_RICHIESTE!CS44))=1,    CH$46&lt;&gt;""   ),    _xlfn.CONCAT("Rid: ",HLOOKUP(CH$46,Tipologie!$B$2:$AM$10,4)  ),  Ott2022_RICHIESTE!CS44),HLOOKUP(CH$46,Tipologie!$B$2:$AM$10,4  ) ))</f>
        <v>.</v>
      </c>
      <c r="CI49" s="146" t="str">
        <f>T( IF( Ott2022_RICHIESTE!CT44&lt;&gt;"",  IF(   AND(    (IFERROR(SEARCH("Ridotto",Ott2022_RICHIESTE!CT44),Ott2022_RICHIESTE!CT44))=1,    CI$46&lt;&gt;""   ),    _xlfn.CONCAT("Rid: ",HLOOKUP(CI$46,Tipologie!$B$2:$AM$10,4)  ),  Ott2022_RICHIESTE!CT44),HLOOKUP(CI$46,Tipologie!$B$2:$AM$10,4  ) ))</f>
        <v>.</v>
      </c>
      <c r="CJ49" s="146" t="str">
        <f>T( IF( Ott2022_RICHIESTE!CU44&lt;&gt;"",  IF(   AND(    (IFERROR(SEARCH("Ridotto",Ott2022_RICHIESTE!CU44),Ott2022_RICHIESTE!CU44))=1,    CJ$46&lt;&gt;""   ),    _xlfn.CONCAT("Rid: ",HLOOKUP(CJ$46,Tipologie!$B$2:$AM$10,4)  ),  Ott2022_RICHIESTE!CU44),HLOOKUP(CJ$46,Tipologie!$B$2:$AM$10,4  ) ))</f>
        <v>.</v>
      </c>
      <c r="CK49" s="146" t="str">
        <f>T( IF( Ott2022_RICHIESTE!CV44&lt;&gt;"",  IF(   AND(    (IFERROR(SEARCH("Ridotto",Ott2022_RICHIESTE!CV44),Ott2022_RICHIESTE!CV44))=1,    CK$46&lt;&gt;""   ),    _xlfn.CONCAT("Rid: ",HLOOKUP(CK$46,Tipologie!$B$2:$AM$10,4)  ),  Ott2022_RICHIESTE!CV44),HLOOKUP(CK$46,Tipologie!$B$2:$AM$10,4  ) ))</f>
        <v>.</v>
      </c>
      <c r="CL49" s="146" t="str">
        <f>T( IF( Ott2022_RICHIESTE!CW44&lt;&gt;"",  IF(   AND(    (IFERROR(SEARCH("Ridotto",Ott2022_RICHIESTE!CW44),Ott2022_RICHIESTE!CW44))=1,    CL$46&lt;&gt;""   ),    _xlfn.CONCAT("Rid: ",HLOOKUP(CL$46,Tipologie!$B$2:$AM$10,4)  ),  Ott2022_RICHIESTE!CW44),HLOOKUP(CL$46,Tipologie!$B$2:$AM$10,4  ) ))</f>
        <v>.</v>
      </c>
      <c r="CM49" s="146" t="str">
        <f>T( IF( Ott2022_RICHIESTE!CX44&lt;&gt;"",  IF(   AND(    (IFERROR(SEARCH("Ridotto",Ott2022_RICHIESTE!CX44),Ott2022_RICHIESTE!CX44))=1,    CM$46&lt;&gt;""   ),    _xlfn.CONCAT("Rid: ",HLOOKUP(CM$46,Tipologie!$B$2:$AM$10,4)  ),  Ott2022_RICHIESTE!CX44),HLOOKUP(CM$46,Tipologie!$B$2:$AM$10,4  ) ))</f>
        <v>.</v>
      </c>
      <c r="CO49" s="45" t="str">
        <f t="shared" si="9"/>
        <v>mar</v>
      </c>
      <c r="CP49" s="45">
        <f t="shared" si="12"/>
        <v>44866</v>
      </c>
      <c r="CQ49" s="229"/>
      <c r="CR49" s="146" t="str">
        <f>T( IF( Ott2022_RICHIESTE!DC44&lt;&gt;"",  IF(   AND(    (IFERROR(SEARCH("Ridotto",Ott2022_RICHIESTE!DC44),Ott2022_RICHIESTE!DC44))=1,    CR$46&lt;&gt;""   ),    _xlfn.CONCAT("Rid: ",HLOOKUP(CR$46,Tipologie!$B$2:$AM$10,4)  ),  Ott2022_RICHIESTE!DC44),HLOOKUP(CR$46,Tipologie!$B$2:$AM$10,4  ) ))</f>
        <v>.</v>
      </c>
      <c r="CS49" s="146"/>
      <c r="CT49" s="146" t="str">
        <f>T( IF( Ott2022_RICHIESTE!DE44&lt;&gt;"",  IF(   AND(    (IFERROR(SEARCH("Ridotto",Ott2022_RICHIESTE!DE44),Ott2022_RICHIESTE!DE44))=1,    CT$46&lt;&gt;""   ),    _xlfn.CONCAT("Rid: ",HLOOKUP(CT$46,Tipologie!$B$2:$AM$10,4)  ),  Ott2022_RICHIESTE!DE44),HLOOKUP(CT$46,Tipologie!$B$2:$AM$10,4  ) ))</f>
        <v>.</v>
      </c>
      <c r="CU49" s="146"/>
      <c r="CV49" s="146" t="str">
        <f>T( IF( Ott2022_RICHIESTE!DG44&lt;&gt;"",  IF(   AND(    (IFERROR(SEARCH("Ridotto",Ott2022_RICHIESTE!DG44),Ott2022_RICHIESTE!DG44))=1,    CV$46&lt;&gt;""   ),    _xlfn.CONCAT("Rid: ",HLOOKUP(CV$46,Tipologie!$B$2:$AM$10,4)  ),  Ott2022_RICHIESTE!DG44),HLOOKUP(CV$46,Tipologie!$B$2:$AM$10,4  ) ))</f>
        <v>.</v>
      </c>
      <c r="CW49" s="146"/>
      <c r="CX49" s="146" t="str">
        <f>T( IF( Ott2022_RICHIESTE!DI44&lt;&gt;"",  IF(   AND(    (IFERROR(SEARCH("Ridotto",Ott2022_RICHIESTE!DI44),Ott2022_RICHIESTE!DI44))=1,    CX$46&lt;&gt;""   ),    _xlfn.CONCAT("Rid: ",HLOOKUP(CX$46,Tipologie!$B$2:$AM$10,4)  ),  Ott2022_RICHIESTE!DI44),HLOOKUP(CX$46,Tipologie!$B$2:$AM$10,4  ) ))</f>
        <v>.</v>
      </c>
      <c r="CY49" s="146"/>
      <c r="CZ49" s="146" t="str">
        <f>T( IF( Ott2022_RICHIESTE!DK44&lt;&gt;"",  IF(   AND(    (IFERROR(SEARCH("Ridotto",Ott2022_RICHIESTE!DK44),Ott2022_RICHIESTE!DK44))=1,    CZ$46&lt;&gt;""   ),    _xlfn.CONCAT("Rid: ",HLOOKUP(CZ$46,Tipologie!$B$2:$AM$10,4)  ),  Ott2022_RICHIESTE!DK44),HLOOKUP(CZ$46,Tipologie!$B$2:$AM$10,4  ) ))</f>
        <v>.</v>
      </c>
      <c r="DA49" s="146"/>
      <c r="DB49" s="146" t="str">
        <f>T( IF( Ott2022_RICHIESTE!DM44&lt;&gt;"",  IF(   AND(    (IFERROR(SEARCH("Ridotto",Ott2022_RICHIESTE!DM44),Ott2022_RICHIESTE!DM44))=1,    DB$46&lt;&gt;""   ),    _xlfn.CONCAT("Rid: ",HLOOKUP(DB$46,Tipologie!$B$2:$AM$10,4)  ),  Ott2022_RICHIESTE!DM44),HLOOKUP(DB$46,Tipologie!$B$2:$AM$10,4  ) ))</f>
        <v>.</v>
      </c>
      <c r="DC49" s="146"/>
      <c r="DD49" s="146" t="str">
        <f>T( IF( Ott2022_RICHIESTE!DO44&lt;&gt;"",  IF(   AND(    (IFERROR(SEARCH("Ridotto",Ott2022_RICHIESTE!DO44),Ott2022_RICHIESTE!DO44))=1,    DD$46&lt;&gt;""   ),    _xlfn.CONCAT("Rid: ",HLOOKUP(DD$46,Tipologie!$B$2:$AM$10,4)  ),  Ott2022_RICHIESTE!DO44),HLOOKUP(DD$46,Tipologie!$B$2:$AM$10,4  ) ))</f>
        <v>.</v>
      </c>
      <c r="DE49" s="146" t="str">
        <f>T(IF(  Ott2022_RICHIESTE!DE44&lt;&gt;"",  Ott2022_RICHIESTE!DE44,  HLOOKUP(DE$46,Tipologie!$B$2:$AM$10,4) ))</f>
        <v>.</v>
      </c>
      <c r="DF49" s="146" t="str">
        <f>T(IF(  Ott2022_RICHIESTE!DG44&lt;&gt;"",  Ott2022_RICHIESTE!DG44,  HLOOKUP(DF$46,Tipologie!$B$2:$AM$10,4) ))</f>
        <v>.</v>
      </c>
      <c r="DG49" s="146" t="str">
        <f>T(IF(  Ott2022_RICHIESTE!DI44&lt;&gt;"",  Ott2022_RICHIESTE!DI44,  HLOOKUP(DG$46,Tipologie!$B$2:$AM$10,4) ))</f>
        <v>.</v>
      </c>
    </row>
    <row r="50" spans="1:112" ht="11.25" customHeight="1" x14ac:dyDescent="0.25">
      <c r="A50" s="45" t="str">
        <f>IF(Ott2022_RICHIESTE!A45&lt;&gt;"",Ott2022_RICHIESTE!A45,"")</f>
        <v>mer</v>
      </c>
      <c r="B50" s="46">
        <f>IF(Ott2022_RICHIESTE!B45&lt;&gt;"",Ott2022_RICHIESTE!B45,"")</f>
        <v>44867</v>
      </c>
      <c r="C50" s="232"/>
      <c r="D50" s="146" t="str">
        <f>T( IF( Ott2022_RICHIESTE!D45&lt;&gt;"",  IF(   AND(    (IFERROR(SEARCH("Ridotto",Ott2022_RICHIESTE!D45),Ott2022_RICHIESTE!D45))=1,    D$46&lt;&gt;""   ),    _xlfn.CONCAT("Rid: ",HLOOKUP(D$46,Tipologie!$B$2:$AM$10,5)  ),  Ott2022_RICHIESTE!D45),HLOOKUP(D$46,Tipologie!$B$2:$AM$10,5  ) ))</f>
        <v>FESTIVITÁ</v>
      </c>
      <c r="E50" s="146"/>
      <c r="F50" s="146" t="str">
        <f>T( IF( Ott2022_RICHIESTE!F45&lt;&gt;"",  IF(   AND(    (IFERROR(SEARCH("Ridotto",Ott2022_RICHIESTE!F45),Ott2022_RICHIESTE!F45))=1,    F$46&lt;&gt;""   ),    _xlfn.CONCAT("Rid: ",HLOOKUP(F$46,Tipologie!$B$2:$AM$10,5)  ),  Ott2022_RICHIESTE!F45),HLOOKUP(F$46,Tipologie!$B$2:$AM$10,5  ) ))</f>
        <v>FESTIVITÁ</v>
      </c>
      <c r="G50" s="146"/>
      <c r="H50" s="146" t="str">
        <f>T( IF( Ott2022_RICHIESTE!H45&lt;&gt;"",  IF(   AND(    (IFERROR(SEARCH("Ridotto",Ott2022_RICHIESTE!H45),Ott2022_RICHIESTE!H45))=1,    H$46&lt;&gt;""   ),    _xlfn.CONCAT("Rid: ",HLOOKUP(H$46,Tipologie!$B$2:$AM$10,5)  ),  Ott2022_RICHIESTE!H45),HLOOKUP(H$46,Tipologie!$B$2:$AM$10,5  ) ))</f>
        <v>FESTIVITÁ</v>
      </c>
      <c r="I50" s="146"/>
      <c r="J50" s="146" t="str">
        <f>T( IF( Ott2022_RICHIESTE!J45&lt;&gt;"",  IF(   AND(    (IFERROR(SEARCH("Ridotto",Ott2022_RICHIESTE!J45),Ott2022_RICHIESTE!J45))=1,    J$46&lt;&gt;""   ),    _xlfn.CONCAT("Rid: ",HLOOKUP(J$46,Tipologie!$B$2:$AM$10,5)  ),  Ott2022_RICHIESTE!J45),HLOOKUP(J$46,Tipologie!$B$2:$AM$10,5  ) ))</f>
        <v>FESTIVITÁ</v>
      </c>
      <c r="K50" s="146"/>
      <c r="L50" s="146" t="str">
        <f>T( IF( Ott2022_RICHIESTE!L45&lt;&gt;"",  IF(   AND(    (IFERROR(SEARCH("Ridotto",Ott2022_RICHIESTE!L45),Ott2022_RICHIESTE!L45))=1,    L$46&lt;&gt;""   ),    _xlfn.CONCAT("Rid: ",HLOOKUP(L$46,Tipologie!$B$2:$AM$10,5)  ),  Ott2022_RICHIESTE!L45),HLOOKUP(L$46,Tipologie!$B$2:$AM$10,5  ) ))</f>
        <v>FESTIVITÁ</v>
      </c>
      <c r="M50" s="146"/>
      <c r="N50" s="146" t="str">
        <f>T( IF( Ott2022_RICHIESTE!N45&lt;&gt;"",  IF(   AND(    (IFERROR(SEARCH("Ridotto",Ott2022_RICHIESTE!N45),Ott2022_RICHIESTE!N45))=1,    N$46&lt;&gt;""   ),    _xlfn.CONCAT("Rid: ",HLOOKUP(N$46,Tipologie!$B$2:$AM$10,5)  ),  Ott2022_RICHIESTE!N45),HLOOKUP(N$46,Tipologie!$B$2:$AM$10,5  ) ))</f>
        <v>FESTIVITÁ</v>
      </c>
      <c r="O50" s="146"/>
      <c r="P50" s="146" t="str">
        <f>T( IF( Ott2022_RICHIESTE!P45&lt;&gt;"",  IF(   AND(    (IFERROR(SEARCH("Ridotto",Ott2022_RICHIESTE!P45),Ott2022_RICHIESTE!P45))=1,    P$46&lt;&gt;""   ),    _xlfn.CONCAT("Rid: ",HLOOKUP(P$46,Tipologie!$B$2:$AM$10,5)  ),  Ott2022_RICHIESTE!P45),HLOOKUP(P$46,Tipologie!$B$2:$AM$10,5  ) ))</f>
        <v>FESTIVITÁ</v>
      </c>
      <c r="Q50" s="146"/>
      <c r="R50" s="146" t="str">
        <f>T( IF( Ott2022_RICHIESTE!R45&lt;&gt;"",  IF(   AND(    (IFERROR(SEARCH("Ridotto",Ott2022_RICHIESTE!R45),Ott2022_RICHIESTE!R45))=1,    R$46&lt;&gt;""   ),    _xlfn.CONCAT("Rid: ",HLOOKUP(R$46,Tipologie!$B$2:$AM$10,5)  ),  Ott2022_RICHIESTE!R45),HLOOKUP(R$46,Tipologie!$B$2:$AM$10,5  ) ))</f>
        <v>FESTIVITÁ</v>
      </c>
      <c r="S50" s="146"/>
      <c r="T50" s="146" t="str">
        <f>T( IF( Ott2022_RICHIESTE!T45&lt;&gt;"",  IF(   AND(    (IFERROR(SEARCH("Ridotto",Ott2022_RICHIESTE!T45),Ott2022_RICHIESTE!T45))=1,    T$46&lt;&gt;""   ),    _xlfn.CONCAT("Rid: ",HLOOKUP(T$46,Tipologie!$B$2:$AM$10,5)  ),  Ott2022_RICHIESTE!T45),HLOOKUP(T$46,Tipologie!$B$2:$AM$10,5  ) ))</f>
        <v>FESTIVITÁ</v>
      </c>
      <c r="U50" s="146" t="str">
        <f>T( IF( Ott2022_RICHIESTE!U45&lt;&gt;"",  IF(   AND(    (IFERROR(SEARCH("Ridotto",Ott2022_RICHIESTE!U45),Ott2022_RICHIESTE!U45))=1,    U$46&lt;&gt;""   ),    _xlfn.CONCAT("Rid: ",HLOOKUP(U$46,Tipologie!$B$2:$AM$10,5)  ),  Ott2022_RICHIESTE!U45),HLOOKUP(U$46,Tipologie!$B$2:$AM$10,5  ) ))</f>
        <v>FESTIVITÁ</v>
      </c>
      <c r="V50" s="146" t="str">
        <f>T( IF( Ott2022_RICHIESTE!V45&lt;&gt;"",  IF(   AND(    (IFERROR(SEARCH("Ridotto",Ott2022_RICHIESTE!V45),Ott2022_RICHIESTE!V45))=1,    V$46&lt;&gt;""   ),    _xlfn.CONCAT("Rid: ",HLOOKUP(V$46,Tipologie!$B$2:$AM$10,5)  ),  Ott2022_RICHIESTE!V45),HLOOKUP(V$46,Tipologie!$B$2:$AM$10,5  ) ))</f>
        <v>FESTIVITÁ</v>
      </c>
      <c r="W50" s="146" t="str">
        <f>T( IF( Ott2022_RICHIESTE!W45&lt;&gt;"",  IF(   AND(    (IFERROR(SEARCH("Ridotto",Ott2022_RICHIESTE!W45),Ott2022_RICHIESTE!W45))=1,    W$46&lt;&gt;""   ),    _xlfn.CONCAT("Rid: ",HLOOKUP(W$46,Tipologie!$B$2:$AM$10,5)  ),  Ott2022_RICHIESTE!W45),HLOOKUP(W$46,Tipologie!$B$2:$AM$10,5  ) ))</f>
        <v>.</v>
      </c>
      <c r="X50" s="146" t="str">
        <f>T( IF( Ott2022_RICHIESTE!X45&lt;&gt;"",  IF(   AND(    (IFERROR(SEARCH("Ridotto",Ott2022_RICHIESTE!X45),Ott2022_RICHIESTE!X45))=1,    X$46&lt;&gt;""   ),    _xlfn.CONCAT("Rid: ",HLOOKUP(X$46,Tipologie!$B$2:$AM$10,5)  ),  Ott2022_RICHIESTE!X45),HLOOKUP(X$46,Tipologie!$B$2:$AM$10,5  ) ))</f>
        <v>.</v>
      </c>
      <c r="Y50" s="146" t="str">
        <f>T( IF( Ott2022_RICHIESTE!Y45&lt;&gt;"",  IF(   AND(    (IFERROR(SEARCH("Ridotto",Ott2022_RICHIESTE!Y45),Ott2022_RICHIESTE!Y45))=1,    Y$46&lt;&gt;""   ),    _xlfn.CONCAT("Rid: ",HLOOKUP(Y$46,Tipologie!$B$2:$AM$10,5)  ),  Ott2022_RICHIESTE!Y45),HLOOKUP(Y$46,Tipologie!$B$2:$AM$10,5  ) ))</f>
        <v>.</v>
      </c>
      <c r="Z50" s="28" t="str">
        <f>T( IF( Ott2022_RICHIESTE!Z45&lt;&gt;"",  IF(   AND(    (IFERROR(SEARCH("Ridotto",Ott2022_RICHIESTE!Z45),Ott2022_RICHIESTE!Z45))=1,    Z$46&lt;&gt;""   ),    _xlfn.CONCAT("Rid: ",HLOOKUP(Z$46,Tipologie!$B$2:$AM$10,5)  ),  Ott2022_RICHIESTE!Z45),HLOOKUP(Z$46,Tipologie!$B$2:$AM$10,5  ) ))</f>
        <v>.</v>
      </c>
      <c r="AA50" s="28" t="str">
        <f>T( IF( Ott2022_RICHIESTE!AA45&lt;&gt;"",  IF(   AND(    (IFERROR(SEARCH("Ridotto",Ott2022_RICHIESTE!AA45),Ott2022_RICHIESTE!AA45))=1,    AA$46&lt;&gt;""   ),    _xlfn.CONCAT("Rid: ",HLOOKUP(AA$46,Tipologie!$B$2:$AM$10,5)  ),  Ott2022_RICHIESTE!AA45),HLOOKUP(AA$46,Tipologie!$B$2:$AM$10,5  ) ))</f>
        <v>.</v>
      </c>
      <c r="AB50" s="28" t="str">
        <f>T( IF( Ott2022_RICHIESTE!AB45&lt;&gt;"",  IF(   AND(    (IFERROR(SEARCH("Ridotto",Ott2022_RICHIESTE!AB45),Ott2022_RICHIESTE!AB45))=1,    AB$46&lt;&gt;""   ),    _xlfn.CONCAT("Rid: ",HLOOKUP(AB$46,Tipologie!$B$2:$AM$10,5)  ),  Ott2022_RICHIESTE!AB45),HLOOKUP(AB$46,Tipologie!$B$2:$AM$10,5  ) ))</f>
        <v>.</v>
      </c>
      <c r="AC50" s="91"/>
      <c r="AD50" s="45" t="str">
        <f t="shared" si="7"/>
        <v>mer</v>
      </c>
      <c r="AE50" s="46">
        <f t="shared" si="8"/>
        <v>44867</v>
      </c>
      <c r="AF50" s="232"/>
      <c r="AG50" s="146" t="str">
        <f>T( IF( Ott2022_RICHIESTE!AG45&lt;&gt;"",  IF(   AND(    (IFERROR(SEARCH("Ridotto",Ott2022_RICHIESTE!AG45),Ott2022_RICHIESTE!AG45))=1,    AG$46&lt;&gt;""   ),    _xlfn.CONCAT("Rid: ",HLOOKUP(AG$46,Tipologie!$B$2:$AM$10,5)  ),  Ott2022_RICHIESTE!AG45),HLOOKUP(AG$46,Tipologie!$B$2:$AM$10,5  ) ))</f>
        <v>FESTIVITÁ</v>
      </c>
      <c r="AH50" s="146"/>
      <c r="AI50" s="146" t="str">
        <f>T( IF( Ott2022_RICHIESTE!AI45&lt;&gt;"",  IF(   AND(    (IFERROR(SEARCH("Ridotto",Ott2022_RICHIESTE!AI45),Ott2022_RICHIESTE!AI45))=1,    AI$46&lt;&gt;""   ),    _xlfn.CONCAT("Rid: ",HLOOKUP(AI$46,Tipologie!$B$2:$AM$10,5)  ),  Ott2022_RICHIESTE!AI45),HLOOKUP(AI$46,Tipologie!$B$2:$AM$10,5  ) ))</f>
        <v>FESTIVITÁ</v>
      </c>
      <c r="AJ50" s="146"/>
      <c r="AK50" s="146" t="str">
        <f>T( IF( Ott2022_RICHIESTE!AK45&lt;&gt;"",  IF(   AND(    (IFERROR(SEARCH("Ridotto",Ott2022_RICHIESTE!AK45),Ott2022_RICHIESTE!AK45))=1,    AK$46&lt;&gt;""   ),    _xlfn.CONCAT("Rid: ",HLOOKUP(AK$46,Tipologie!$B$2:$AM$10,5)  ),  Ott2022_RICHIESTE!AK45),HLOOKUP(AK$46,Tipologie!$B$2:$AM$10,5  ) ))</f>
        <v>FESTIVITÁ</v>
      </c>
      <c r="AL50" s="146"/>
      <c r="AM50" s="146" t="str">
        <f>T( IF( Ott2022_RICHIESTE!AM45&lt;&gt;"",  IF(   AND(    (IFERROR(SEARCH("Ridotto",Ott2022_RICHIESTE!AM45),Ott2022_RICHIESTE!AM45))=1,    AM$46&lt;&gt;""   ),    _xlfn.CONCAT("Rid: ",HLOOKUP(AM$46,Tipologie!$B$2:$AM$10,5)  ),  Ott2022_RICHIESTE!AM45),HLOOKUP(AM$46,Tipologie!$B$2:$AM$10,5  ) ))</f>
        <v>FESTIVITÁ</v>
      </c>
      <c r="AN50" s="146"/>
      <c r="AO50" s="146" t="str">
        <f>T( IF( Ott2022_RICHIESTE!AO45&lt;&gt;"",  IF(   AND(    (IFERROR(SEARCH("Ridotto",Ott2022_RICHIESTE!AO45),Ott2022_RICHIESTE!AO45))=1,    AO$46&lt;&gt;""   ),    _xlfn.CONCAT("Rid: ",HLOOKUP(AO$46,Tipologie!$B$2:$AM$10,5)  ),  Ott2022_RICHIESTE!AO45),HLOOKUP(AO$46,Tipologie!$B$2:$AM$10,5  ) ))</f>
        <v>FESTIVITÁ</v>
      </c>
      <c r="AP50" s="146"/>
      <c r="AQ50" s="146" t="str">
        <f>T( IF( Ott2022_RICHIESTE!AQ45&lt;&gt;"",  IF(   AND(    (IFERROR(SEARCH("Ridotto",Ott2022_RICHIESTE!AQ45),Ott2022_RICHIESTE!AQ45))=1,    AQ$46&lt;&gt;""   ),    _xlfn.CONCAT("Rid: ",HLOOKUP(AQ$46,Tipologie!$B$2:$AM$10,5)  ),  Ott2022_RICHIESTE!AQ45),HLOOKUP(AQ$46,Tipologie!$B$2:$AM$10,5  ) ))</f>
        <v>FESTIVITÁ</v>
      </c>
      <c r="AR50" s="146"/>
      <c r="AS50" s="146" t="str">
        <f>T( IF( Ott2022_RICHIESTE!AS45&lt;&gt;"",  IF(   AND(    (IFERROR(SEARCH("Ridotto",Ott2022_RICHIESTE!AS45),Ott2022_RICHIESTE!AS45))=1,    AS$46&lt;&gt;""   ),    _xlfn.CONCAT("Rid: ",HLOOKUP(AS$46,Tipologie!$B$2:$AM$10,5)  ),  Ott2022_RICHIESTE!AS45),HLOOKUP(AS$46,Tipologie!$B$2:$AM$10,5  ) ))</f>
        <v>FESTIVITÁ</v>
      </c>
      <c r="AT50" s="146"/>
      <c r="AU50" s="146" t="str">
        <f>T( IF( Ott2022_RICHIESTE!AU45&lt;&gt;"",  IF(   AND(    (IFERROR(SEARCH("Ridotto",Ott2022_RICHIESTE!AU45),Ott2022_RICHIESTE!AU45))=1,    AU$46&lt;&gt;""   ),    _xlfn.CONCAT("Rid: ",HLOOKUP(AU$46,Tipologie!$B$2:$AM$10,5)  ),  Ott2022_RICHIESTE!AU45),HLOOKUP(AU$46,Tipologie!$B$2:$AM$10,5  ) ))</f>
        <v>FESTIVITÁ</v>
      </c>
      <c r="AV50" s="146"/>
      <c r="AW50" s="146" t="str">
        <f>T( IF( Ott2022_RICHIESTE!AW45&lt;&gt;"",  IF(   AND(    (IFERROR(SEARCH("Ridotto",Ott2022_RICHIESTE!AW45),Ott2022_RICHIESTE!AW45))=1,    AW$46&lt;&gt;""   ),    _xlfn.CONCAT("Rid: ",HLOOKUP(AW$46,Tipologie!$B$2:$AM$10,5)  ),  Ott2022_RICHIESTE!AW45),HLOOKUP(AW$46,Tipologie!$B$2:$AM$10,5  ) ))</f>
        <v>FESTIVITÁ</v>
      </c>
      <c r="AX50" s="146"/>
      <c r="AY50" s="146" t="str">
        <f>T( IF( Ott2022_RICHIESTE!AY45&lt;&gt;"",  IF(   AND(    (IFERROR(SEARCH("Ridotto",Ott2022_RICHIESTE!AY45),Ott2022_RICHIESTE!AY45))=1,    AY$46&lt;&gt;""   ),    _xlfn.CONCAT("Rid: ",HLOOKUP(AY$46,Tipologie!$B$2:$AM$10,5)  ),  Ott2022_RICHIESTE!AY45),HLOOKUP(AY$46,Tipologie!$B$2:$AM$10,5  ) ))</f>
        <v>FESTIVITÁ</v>
      </c>
      <c r="AZ50" s="146"/>
      <c r="BA50" s="146" t="str">
        <f>T( IF( Ott2022_RICHIESTE!BA45&lt;&gt;"",  IF(   AND(    (IFERROR(SEARCH("Ridotto",Ott2022_RICHIESTE!BA45),Ott2022_RICHIESTE!BA45))=1,    BA$46&lt;&gt;""   ),    _xlfn.CONCAT("Rid: ",HLOOKUP(BA$46,Tipologie!$B$2:$AM$10,5)  ),  Ott2022_RICHIESTE!BA45),HLOOKUP(BA$46,Tipologie!$B$2:$AM$10,5  ) ))</f>
        <v>FESTIVITÁ</v>
      </c>
      <c r="BB50" s="146" t="str">
        <f>T( IF( Ott2022_RICHIESTE!BB45&lt;&gt;"",  IF(   AND(    (IFERROR(SEARCH("Ridotto",Ott2022_RICHIESTE!BB45),Ott2022_RICHIESTE!BB45))=1,    BB$46&lt;&gt;""   ),    _xlfn.CONCAT("Rid: ",HLOOKUP(BB$46,Tipologie!$B$2:$AM$10,5)  ),  Ott2022_RICHIESTE!BB45),HLOOKUP(BB$46,Tipologie!$B$2:$AM$10,5  ) ))</f>
        <v>.</v>
      </c>
      <c r="BC50" s="146" t="str">
        <f>T( IF( Ott2022_RICHIESTE!BC45&lt;&gt;"",  IF(   AND(    (IFERROR(SEARCH("Ridotto",Ott2022_RICHIESTE!BC45),Ott2022_RICHIESTE!BC45))=1,    BC$46&lt;&gt;""   ),    _xlfn.CONCAT("Rid: ",HLOOKUP(BC$46,Tipologie!$B$2:$AM$10,5)  ),  Ott2022_RICHIESTE!BC45),HLOOKUP(BC$46,Tipologie!$B$2:$AM$10,5  ) ))</f>
        <v>FESTIVITÁ</v>
      </c>
      <c r="BD50" s="146"/>
      <c r="BE50" s="146" t="str">
        <f>T( IF( Ott2022_RICHIESTE!BE45&lt;&gt;"",  IF(   AND(    (IFERROR(SEARCH("Ridotto",Ott2022_RICHIESTE!BE45),Ott2022_RICHIESTE!BE45))=1,    BE$46&lt;&gt;""   ),    _xlfn.CONCAT("Rid: ",HLOOKUP(BE$46,Tipologie!$B$2:$AM$10,5)  ),  Ott2022_RICHIESTE!BE45),HLOOKUP(BE$46,Tipologie!$B$2:$AM$10,5  ) ))</f>
        <v>FESTIVITÁ</v>
      </c>
      <c r="BF50" s="146"/>
      <c r="BG50" s="146" t="str">
        <f>T( IF( Ott2022_RICHIESTE!BG45&lt;&gt;"",  IF(   AND(    (IFERROR(SEARCH("Ridotto",Ott2022_RICHIESTE!BG45),Ott2022_RICHIESTE!BG45))=1,    BG$46&lt;&gt;""   ),    _xlfn.CONCAT("Rid: ",HLOOKUP(BG$46,Tipologie!$B$2:$AM$10,5)  ),  Ott2022_RICHIESTE!BG45),HLOOKUP(BG$46,Tipologie!$B$2:$AM$10,5  ) ))</f>
        <v>FESTIVITÁ</v>
      </c>
      <c r="BH50" s="146"/>
      <c r="BI50" s="146" t="str">
        <f>T( IF( Ott2022_RICHIESTE!BI45&lt;&gt;"",  IF(   AND(    (IFERROR(SEARCH("Ridotto",Ott2022_RICHIESTE!BI45),Ott2022_RICHIESTE!BI45))=1,    BI$46&lt;&gt;""   ),    _xlfn.CONCAT("Rid: ",HLOOKUP(BI$46,Tipologie!$B$2:$AM$10,5)  ),  Ott2022_RICHIESTE!BI45),HLOOKUP(BI$46,Tipologie!$B$2:$AM$10,5  ) ))</f>
        <v>FESTIVITÁ</v>
      </c>
      <c r="BJ50" s="146"/>
      <c r="BK50" s="146" t="str">
        <f>T( IF( Ott2022_RICHIESTE!BK45&lt;&gt;"",  IF(   AND(    (IFERROR(SEARCH("Ridotto",Ott2022_RICHIESTE!BK45),Ott2022_RICHIESTE!BK45))=1,    BK$46&lt;&gt;""   ),    _xlfn.CONCAT("Rid: ",HLOOKUP(BK$46,Tipologie!$B$2:$AM$10,5)  ),  Ott2022_RICHIESTE!BK45),HLOOKUP(BK$46,Tipologie!$B$2:$AM$10,5  ) ))</f>
        <v>FESTIVITÁ</v>
      </c>
      <c r="BL50" s="146"/>
      <c r="BM50" s="146" t="str">
        <f>T( IF( Ott2022_RICHIESTE!BM45&lt;&gt;"",  IF(   AND(    (IFERROR(SEARCH("Ridotto",Ott2022_RICHIESTE!BM45),Ott2022_RICHIESTE!BM45))=1,    BM$46&lt;&gt;""   ),    _xlfn.CONCAT("Rid: ",HLOOKUP(BM$46,Tipologie!$B$2:$AM$10,5)  ),  Ott2022_RICHIESTE!BM45),HLOOKUP(BM$46,Tipologie!$B$2:$AM$10,5  ) ))</f>
        <v>FESTIVITÁ</v>
      </c>
      <c r="BN50" s="146"/>
      <c r="BO50" s="146" t="str">
        <f>T( IF( Ott2022_RICHIESTE!BO45&lt;&gt;"",  IF(   AND(    (IFERROR(SEARCH("Ridotto",Ott2022_RICHIESTE!BO45),Ott2022_RICHIESTE!BO45))=1,    BO$46&lt;&gt;""   ),    _xlfn.CONCAT("Rid: ",HLOOKUP(BO$46,Tipologie!$B$2:$AM$10,5)  ),  Ott2022_RICHIESTE!BO45),HLOOKUP(BO$46,Tipologie!$B$2:$AM$10,5  ) ))</f>
        <v>FESTIVITÁ</v>
      </c>
      <c r="BP50" s="146"/>
      <c r="BQ50" s="146" t="str">
        <f>T( IF( Ott2022_RICHIESTE!BQ45&lt;&gt;"",  IF(   AND(    (IFERROR(SEARCH("Ridotto",Ott2022_RICHIESTE!BQ45),Ott2022_RICHIESTE!BQ45))=1,    BQ$46&lt;&gt;""   ),    _xlfn.CONCAT("Rid: ",HLOOKUP(BQ$46,Tipologie!$B$2:$AM$10,5)  ),  Ott2022_RICHIESTE!BQ45),HLOOKUP(BQ$46,Tipologie!$B$2:$AM$10,5  ) ))</f>
        <v>FESTIVITÁ</v>
      </c>
      <c r="BR50" s="146"/>
      <c r="BS50" s="146" t="str">
        <f>T( IF( Ott2022_RICHIESTE!BS45&lt;&gt;"",  IF(   AND(    (IFERROR(SEARCH("Ridotto",Ott2022_RICHIESTE!BS45),Ott2022_RICHIESTE!BS45))=1,    BS$46&lt;&gt;""   ),    _xlfn.CONCAT("Rid: ",HLOOKUP(BS$46,Tipologie!$B$2:$AM$10,5)  ),  Ott2022_RICHIESTE!BS45),HLOOKUP(BS$46,Tipologie!$B$2:$AM$10,5  ) ))</f>
        <v>FESTIVITÁ</v>
      </c>
      <c r="BT50" s="146"/>
      <c r="BU50" s="146" t="str">
        <f>T( IF( Ott2022_RICHIESTE!BU45&lt;&gt;"",  IF(   AND(    (IFERROR(SEARCH("Ridotto",Ott2022_RICHIESTE!BU45),Ott2022_RICHIESTE!BU45))=1,    BU$46&lt;&gt;""   ),    _xlfn.CONCAT("Rid: ",HLOOKUP(BU$46,Tipologie!$B$2:$AM$10,5)  ),  Ott2022_RICHIESTE!BU45),HLOOKUP(BU$46,Tipologie!$B$2:$AM$10,5  ) ))</f>
        <v>FESTIVITÁ</v>
      </c>
      <c r="BV50" s="146"/>
      <c r="BW50" s="146" t="str">
        <f>T( IF( Ott2022_RICHIESTE!BW45&lt;&gt;"",  IF(   AND(    (IFERROR(SEARCH("Ridotto",Ott2022_RICHIESTE!BW45),Ott2022_RICHIESTE!BW45))=1,    BW$46&lt;&gt;""   ),    _xlfn.CONCAT("Rid: ",HLOOKUP(BW$46,Tipologie!$B$2:$AM$10,5)  ),  Ott2022_RICHIESTE!BW45),HLOOKUP(BW$46,Tipologie!$B$2:$AM$10,5  ) ))</f>
        <v>FESTIVITÁ</v>
      </c>
      <c r="BX50" s="223"/>
      <c r="CA50" s="158">
        <f>SUM(COUNTIFS(D50:BW50,{"Ex-accordo";"Ferie";"Ridotto Ex-Acc";"Ridotto Ferie";"Ridotto Maternità";"Malattia";"Esame";"Altro"}))</f>
        <v>0</v>
      </c>
      <c r="CB50" s="158">
        <f t="shared" si="15"/>
        <v>30</v>
      </c>
      <c r="CC50" s="91"/>
      <c r="CF50" s="146" t="str">
        <f>T( IF( Ott2022_RICHIESTE!CQ45&lt;&gt;"",  IF(   AND(    (IFERROR(SEARCH("Ridotto",Ott2022_RICHIESTE!CQ45),Ott2022_RICHIESTE!CQ45))=1,    CF$46&lt;&gt;""   ),    _xlfn.CONCAT("Rid: ",HLOOKUP(CF$46,Tipologie!$B$2:$AM$10,5)  ),  Ott2022_RICHIESTE!CQ45),HLOOKUP(CF$46,Tipologie!$B$2:$AM$10,5  ) ))</f>
        <v>.</v>
      </c>
      <c r="CG50" s="146" t="str">
        <f>T( IF( Ott2022_RICHIESTE!CR45&lt;&gt;"",  IF(   AND(    (IFERROR(SEARCH("Ridotto",Ott2022_RICHIESTE!CR45),Ott2022_RICHIESTE!CR45))=1,    CG$46&lt;&gt;""   ),    _xlfn.CONCAT("Rid: ",HLOOKUP(CG$46,Tipologie!$B$2:$AM$10,5)  ),  Ott2022_RICHIESTE!CR45),HLOOKUP(CG$46,Tipologie!$B$2:$AM$10,5  ) ))</f>
        <v>FESTIVITÁ</v>
      </c>
      <c r="CH50" s="146" t="str">
        <f>T( IF( Ott2022_RICHIESTE!CS45&lt;&gt;"",  IF(   AND(    (IFERROR(SEARCH("Ridotto",Ott2022_RICHIESTE!CS45),Ott2022_RICHIESTE!CS45))=1,    CH$46&lt;&gt;""   ),    _xlfn.CONCAT("Rid: ",HLOOKUP(CH$46,Tipologie!$B$2:$AM$10,5)  ),  Ott2022_RICHIESTE!CS45),HLOOKUP(CH$46,Tipologie!$B$2:$AM$10,5  ) ))</f>
        <v>.</v>
      </c>
      <c r="CI50" s="146" t="str">
        <f>T( IF( Ott2022_RICHIESTE!CT45&lt;&gt;"",  IF(   AND(    (IFERROR(SEARCH("Ridotto",Ott2022_RICHIESTE!CT45),Ott2022_RICHIESTE!CT45))=1,    CI$46&lt;&gt;""   ),    _xlfn.CONCAT("Rid: ",HLOOKUP(CI$46,Tipologie!$B$2:$AM$10,5)  ),  Ott2022_RICHIESTE!CT45),HLOOKUP(CI$46,Tipologie!$B$2:$AM$10,5  ) ))</f>
        <v>FESTIVITÁ</v>
      </c>
      <c r="CJ50" s="146" t="str">
        <f>T( IF( Ott2022_RICHIESTE!CU45&lt;&gt;"",  IF(   AND(    (IFERROR(SEARCH("Ridotto",Ott2022_RICHIESTE!CU45),Ott2022_RICHIESTE!CU45))=1,    CJ$46&lt;&gt;""   ),    _xlfn.CONCAT("Rid: ",HLOOKUP(CJ$46,Tipologie!$B$2:$AM$10,5)  ),  Ott2022_RICHIESTE!CU45),HLOOKUP(CJ$46,Tipologie!$B$2:$AM$10,5  ) ))</f>
        <v>.</v>
      </c>
      <c r="CK50" s="146" t="str">
        <f>T( IF( Ott2022_RICHIESTE!CV45&lt;&gt;"",  IF(   AND(    (IFERROR(SEARCH("Ridotto",Ott2022_RICHIESTE!CV45),Ott2022_RICHIESTE!CV45))=1,    CK$46&lt;&gt;""   ),    _xlfn.CONCAT("Rid: ",HLOOKUP(CK$46,Tipologie!$B$2:$AM$10,5)  ),  Ott2022_RICHIESTE!CV45),HLOOKUP(CK$46,Tipologie!$B$2:$AM$10,5  ) ))</f>
        <v>.</v>
      </c>
      <c r="CL50" s="146" t="str">
        <f>T( IF( Ott2022_RICHIESTE!CW45&lt;&gt;"",  IF(   AND(    (IFERROR(SEARCH("Ridotto",Ott2022_RICHIESTE!CW45),Ott2022_RICHIESTE!CW45))=1,    CL$46&lt;&gt;""   ),    _xlfn.CONCAT("Rid: ",HLOOKUP(CL$46,Tipologie!$B$2:$AM$10,5)  ),  Ott2022_RICHIESTE!CW45),HLOOKUP(CL$46,Tipologie!$B$2:$AM$10,5  ) ))</f>
        <v>.</v>
      </c>
      <c r="CM50" s="146" t="str">
        <f>T( IF( Ott2022_RICHIESTE!CX45&lt;&gt;"",  IF(   AND(    (IFERROR(SEARCH("Ridotto",Ott2022_RICHIESTE!CX45),Ott2022_RICHIESTE!CX45))=1,    CM$46&lt;&gt;""   ),    _xlfn.CONCAT("Rid: ",HLOOKUP(CM$46,Tipologie!$B$2:$AM$10,5)  ),  Ott2022_RICHIESTE!CX45),HLOOKUP(CM$46,Tipologie!$B$2:$AM$10,5  ) ))</f>
        <v>.</v>
      </c>
      <c r="CO50" s="45" t="str">
        <f t="shared" si="9"/>
        <v>mer</v>
      </c>
      <c r="CP50" s="45">
        <f t="shared" si="12"/>
        <v>44867</v>
      </c>
      <c r="CQ50" s="229"/>
      <c r="CR50" s="146" t="str">
        <f>T( IF( Ott2022_RICHIESTE!DC45&lt;&gt;"",  IF(   AND(    (IFERROR(SEARCH("Ridotto",Ott2022_RICHIESTE!DC45),Ott2022_RICHIESTE!DC45))=1,    CR$46&lt;&gt;""   ),    _xlfn.CONCAT("Rid: ",HLOOKUP(CR$46,Tipologie!$B$2:$AM$10,5)  ),  Ott2022_RICHIESTE!DC45),HLOOKUP(CR$46,Tipologie!$B$2:$AM$10,5  ) ))</f>
        <v>FESTIVITÁ</v>
      </c>
      <c r="CS50" s="146"/>
      <c r="CT50" s="146" t="str">
        <f>T( IF( Ott2022_RICHIESTE!DE45&lt;&gt;"",  IF(   AND(    (IFERROR(SEARCH("Ridotto",Ott2022_RICHIESTE!DE45),Ott2022_RICHIESTE!DE45))=1,    CT$46&lt;&gt;""   ),    _xlfn.CONCAT("Rid: ",HLOOKUP(CT$46,Tipologie!$B$2:$AM$10,5)  ),  Ott2022_RICHIESTE!DE45),HLOOKUP(CT$46,Tipologie!$B$2:$AM$10,5  ) ))</f>
        <v>FESTIVITÁ</v>
      </c>
      <c r="CU50" s="146"/>
      <c r="CV50" s="146" t="str">
        <f>T( IF( Ott2022_RICHIESTE!DG45&lt;&gt;"",  IF(   AND(    (IFERROR(SEARCH("Ridotto",Ott2022_RICHIESTE!DG45),Ott2022_RICHIESTE!DG45))=1,    CV$46&lt;&gt;""   ),    _xlfn.CONCAT("Rid: ",HLOOKUP(CV$46,Tipologie!$B$2:$AM$10,5)  ),  Ott2022_RICHIESTE!DG45),HLOOKUP(CV$46,Tipologie!$B$2:$AM$10,5  ) ))</f>
        <v>FESTIVITÁ</v>
      </c>
      <c r="CW50" s="146"/>
      <c r="CX50" s="146" t="str">
        <f>T( IF( Ott2022_RICHIESTE!DI45&lt;&gt;"",  IF(   AND(    (IFERROR(SEARCH("Ridotto",Ott2022_RICHIESTE!DI45),Ott2022_RICHIESTE!DI45))=1,    CX$46&lt;&gt;""   ),    _xlfn.CONCAT("Rid: ",HLOOKUP(CX$46,Tipologie!$B$2:$AM$10,5)  ),  Ott2022_RICHIESTE!DI45),HLOOKUP(CX$46,Tipologie!$B$2:$AM$10,5  ) ))</f>
        <v>FESTIVITÁ</v>
      </c>
      <c r="CY50" s="146"/>
      <c r="CZ50" s="146" t="str">
        <f>T( IF( Ott2022_RICHIESTE!DK45&lt;&gt;"",  IF(   AND(    (IFERROR(SEARCH("Ridotto",Ott2022_RICHIESTE!DK45),Ott2022_RICHIESTE!DK45))=1,    CZ$46&lt;&gt;""   ),    _xlfn.CONCAT("Rid: ",HLOOKUP(CZ$46,Tipologie!$B$2:$AM$10,5)  ),  Ott2022_RICHIESTE!DK45),HLOOKUP(CZ$46,Tipologie!$B$2:$AM$10,5  ) ))</f>
        <v>FESTIVITÁ</v>
      </c>
      <c r="DA50" s="146"/>
      <c r="DB50" s="146" t="str">
        <f>T( IF( Ott2022_RICHIESTE!DM45&lt;&gt;"",  IF(   AND(    (IFERROR(SEARCH("Ridotto",Ott2022_RICHIESTE!DM45),Ott2022_RICHIESTE!DM45))=1,    DB$46&lt;&gt;""   ),    _xlfn.CONCAT("Rid: ",HLOOKUP(DB$46,Tipologie!$B$2:$AM$10,5)  ),  Ott2022_RICHIESTE!DM45),HLOOKUP(DB$46,Tipologie!$B$2:$AM$10,5  ) ))</f>
        <v>FESTIVITÁ</v>
      </c>
      <c r="DC50" s="146"/>
      <c r="DD50" s="146" t="str">
        <f>T( IF( Ott2022_RICHIESTE!DO45&lt;&gt;"",  IF(   AND(    (IFERROR(SEARCH("Ridotto",Ott2022_RICHIESTE!DO45),Ott2022_RICHIESTE!DO45))=1,    DD$46&lt;&gt;""   ),    _xlfn.CONCAT("Rid: ",HLOOKUP(DD$46,Tipologie!$B$2:$AM$10,5)  ),  Ott2022_RICHIESTE!DO45),HLOOKUP(DD$46,Tipologie!$B$2:$AM$10,5  ) ))</f>
        <v>FESTIVITÁ</v>
      </c>
      <c r="DE50" s="146" t="str">
        <f>T(IF(  Ott2022_RICHIESTE!DE45&lt;&gt;"",  Ott2022_RICHIESTE!DE45,  HLOOKUP(DE$46,Tipologie!$B$2:$AM$10,5) ))</f>
        <v>FESTIVITÁ</v>
      </c>
      <c r="DF50" s="146" t="str">
        <f>T(IF(  Ott2022_RICHIESTE!DG45&lt;&gt;"",  Ott2022_RICHIESTE!DG45,  HLOOKUP(DF$46,Tipologie!$B$2:$AM$10,5) ))</f>
        <v>FESTIVITÁ</v>
      </c>
      <c r="DG50" s="146" t="str">
        <f>T(IF(  Ott2022_RICHIESTE!DI45&lt;&gt;"",  Ott2022_RICHIESTE!DI45,  HLOOKUP(DG$46,Tipologie!$B$2:$AM$10,5) ))</f>
        <v>FESTIVITÁ</v>
      </c>
      <c r="DH50" s="20"/>
    </row>
    <row r="51" spans="1:112" ht="11.25" customHeight="1" x14ac:dyDescent="0.25">
      <c r="A51" s="45" t="str">
        <f>IF(Ott2022_RICHIESTE!A46&lt;&gt;"",Ott2022_RICHIESTE!A46,"")</f>
        <v>gio</v>
      </c>
      <c r="B51" s="46">
        <f>IF(Ott2022_RICHIESTE!B46&lt;&gt;"",Ott2022_RICHIESTE!B46,"")</f>
        <v>44868</v>
      </c>
      <c r="C51" s="232"/>
      <c r="D51" s="146" t="str">
        <f>T( IF( Ott2022_RICHIESTE!D46&lt;&gt;"",  IF(   AND(    (IFERROR(SEARCH("Ridotto",Ott2022_RICHIESTE!D46),Ott2022_RICHIESTE!D46))=1,    D$46&lt;&gt;""   ),    _xlfn.CONCAT("Rid: ",HLOOKUP(D$46,Tipologie!$B$2:$AM$10,6)  ),  Ott2022_RICHIESTE!D46),HLOOKUP(D$46,Tipologie!$B$2:$AM$10,6  ) ))</f>
        <v>.</v>
      </c>
      <c r="E51" s="146"/>
      <c r="F51" s="146" t="str">
        <f>T( IF( Ott2022_RICHIESTE!F46&lt;&gt;"",  IF(   AND(    (IFERROR(SEARCH("Ridotto",Ott2022_RICHIESTE!F46),Ott2022_RICHIESTE!F46))=1,    F$46&lt;&gt;""   ),    _xlfn.CONCAT("Rid: ",HLOOKUP(F$46,Tipologie!$B$2:$AM$10,6)  ),  Ott2022_RICHIESTE!F46),HLOOKUP(F$46,Tipologie!$B$2:$AM$10,6  ) ))</f>
        <v>.</v>
      </c>
      <c r="G51" s="146"/>
      <c r="H51" s="146" t="str">
        <f>T( IF( Ott2022_RICHIESTE!H46&lt;&gt;"",  IF(   AND(    (IFERROR(SEARCH("Ridotto",Ott2022_RICHIESTE!H46),Ott2022_RICHIESTE!H46))=1,    H$46&lt;&gt;""   ),    _xlfn.CONCAT("Rid: ",HLOOKUP(H$46,Tipologie!$B$2:$AM$10,6)  ),  Ott2022_RICHIESTE!H46),HLOOKUP(H$46,Tipologie!$B$2:$AM$10,6  ) ))</f>
        <v>.</v>
      </c>
      <c r="I51" s="146"/>
      <c r="J51" s="146" t="str">
        <f>T( IF( Ott2022_RICHIESTE!J46&lt;&gt;"",  IF(   AND(    (IFERROR(SEARCH("Ridotto",Ott2022_RICHIESTE!J46),Ott2022_RICHIESTE!J46))=1,    J$46&lt;&gt;""   ),    _xlfn.CONCAT("Rid: ",HLOOKUP(J$46,Tipologie!$B$2:$AM$10,6)  ),  Ott2022_RICHIESTE!J46),HLOOKUP(J$46,Tipologie!$B$2:$AM$10,6  ) ))</f>
        <v>.</v>
      </c>
      <c r="K51" s="146"/>
      <c r="L51" s="146" t="str">
        <f>T( IF( Ott2022_RICHIESTE!L46&lt;&gt;"",  IF(   AND(    (IFERROR(SEARCH("Ridotto",Ott2022_RICHIESTE!L46),Ott2022_RICHIESTE!L46))=1,    L$46&lt;&gt;""   ),    _xlfn.CONCAT("Rid: ",HLOOKUP(L$46,Tipologie!$B$2:$AM$10,6)  ),  Ott2022_RICHIESTE!L46),HLOOKUP(L$46,Tipologie!$B$2:$AM$10,6  ) ))</f>
        <v>.</v>
      </c>
      <c r="M51" s="146"/>
      <c r="N51" s="146" t="str">
        <f>T( IF( Ott2022_RICHIESTE!N46&lt;&gt;"",  IF(   AND(    (IFERROR(SEARCH("Ridotto",Ott2022_RICHIESTE!N46),Ott2022_RICHIESTE!N46))=1,    N$46&lt;&gt;""   ),    _xlfn.CONCAT("Rid: ",HLOOKUP(N$46,Tipologie!$B$2:$AM$10,6)  ),  Ott2022_RICHIESTE!N46),HLOOKUP(N$46,Tipologie!$B$2:$AM$10,6  ) ))</f>
        <v>.</v>
      </c>
      <c r="O51" s="146"/>
      <c r="P51" s="146" t="str">
        <f>T( IF( Ott2022_RICHIESTE!P46&lt;&gt;"",  IF(   AND(    (IFERROR(SEARCH("Ridotto",Ott2022_RICHIESTE!P46),Ott2022_RICHIESTE!P46))=1,    P$46&lt;&gt;""   ),    _xlfn.CONCAT("Rid: ",HLOOKUP(P$46,Tipologie!$B$2:$AM$10,6)  ),  Ott2022_RICHIESTE!P46),HLOOKUP(P$46,Tipologie!$B$2:$AM$10,6  ) ))</f>
        <v>.</v>
      </c>
      <c r="Q51" s="146"/>
      <c r="R51" s="146" t="str">
        <f>T( IF( Ott2022_RICHIESTE!R46&lt;&gt;"",  IF(   AND(    (IFERROR(SEARCH("Ridotto",Ott2022_RICHIESTE!R46),Ott2022_RICHIESTE!R46))=1,    R$46&lt;&gt;""   ),    _xlfn.CONCAT("Rid: ",HLOOKUP(R$46,Tipologie!$B$2:$AM$10,6)  ),  Ott2022_RICHIESTE!R46),HLOOKUP(R$46,Tipologie!$B$2:$AM$10,6  ) ))</f>
        <v>.</v>
      </c>
      <c r="S51" s="146"/>
      <c r="T51" s="146" t="str">
        <f>T( IF( Ott2022_RICHIESTE!T46&lt;&gt;"",  IF(   AND(    (IFERROR(SEARCH("Ridotto",Ott2022_RICHIESTE!T46),Ott2022_RICHIESTE!T46))=1,    T$46&lt;&gt;""   ),    _xlfn.CONCAT("Rid: ",HLOOKUP(T$46,Tipologie!$B$2:$AM$10,6)  ),  Ott2022_RICHIESTE!T46),HLOOKUP(T$46,Tipologie!$B$2:$AM$10,6  ) ))</f>
        <v>.</v>
      </c>
      <c r="U51" s="146" t="str">
        <f>T( IF( Ott2022_RICHIESTE!U46&lt;&gt;"",  IF(   AND(    (IFERROR(SEARCH("Ridotto",Ott2022_RICHIESTE!U46),Ott2022_RICHIESTE!U46))=1,    U$46&lt;&gt;""   ),    _xlfn.CONCAT("Rid: ",HLOOKUP(U$46,Tipologie!$B$2:$AM$10,6)  ),  Ott2022_RICHIESTE!U46),HLOOKUP(U$46,Tipologie!$B$2:$AM$10,6  ) ))</f>
        <v>.</v>
      </c>
      <c r="V51" s="146" t="str">
        <f>T( IF( Ott2022_RICHIESTE!V46&lt;&gt;"",  IF(   AND(    (IFERROR(SEARCH("Ridotto",Ott2022_RICHIESTE!V46),Ott2022_RICHIESTE!V46))=1,    V$46&lt;&gt;""   ),    _xlfn.CONCAT("Rid: ",HLOOKUP(V$46,Tipologie!$B$2:$AM$10,6)  ),  Ott2022_RICHIESTE!V46),HLOOKUP(V$46,Tipologie!$B$2:$AM$10,6  ) ))</f>
        <v>.</v>
      </c>
      <c r="W51" s="146" t="str">
        <f>T( IF( Ott2022_RICHIESTE!W46&lt;&gt;"",  IF(   AND(    (IFERROR(SEARCH("Ridotto",Ott2022_RICHIESTE!W46),Ott2022_RICHIESTE!W46))=1,    W$46&lt;&gt;""   ),    _xlfn.CONCAT("Rid: ",HLOOKUP(W$46,Tipologie!$B$2:$AM$10,6)  ),  Ott2022_RICHIESTE!W46),HLOOKUP(W$46,Tipologie!$B$2:$AM$10,6  ) ))</f>
        <v>.</v>
      </c>
      <c r="X51" s="146" t="str">
        <f>T( IF( Ott2022_RICHIESTE!X46&lt;&gt;"",  IF(   AND(    (IFERROR(SEARCH("Ridotto",Ott2022_RICHIESTE!X46),Ott2022_RICHIESTE!X46))=1,    X$46&lt;&gt;""   ),    _xlfn.CONCAT("Rid: ",HLOOKUP(X$46,Tipologie!$B$2:$AM$10,6)  ),  Ott2022_RICHIESTE!X46),HLOOKUP(X$46,Tipologie!$B$2:$AM$10,6  ) ))</f>
        <v>.</v>
      </c>
      <c r="Y51" s="146" t="str">
        <f>T( IF( Ott2022_RICHIESTE!Y46&lt;&gt;"",  IF(   AND(    (IFERROR(SEARCH("Ridotto",Ott2022_RICHIESTE!Y46),Ott2022_RICHIESTE!Y46))=1,    Y$46&lt;&gt;""   ),    _xlfn.CONCAT("Rid: ",HLOOKUP(Y$46,Tipologie!$B$2:$AM$10,6)  ),  Ott2022_RICHIESTE!Y46),HLOOKUP(Y$46,Tipologie!$B$2:$AM$10,6  ) ))</f>
        <v>.</v>
      </c>
      <c r="Z51" s="28" t="str">
        <f>T( IF( Ott2022_RICHIESTE!Z46&lt;&gt;"",  IF(   AND(    (IFERROR(SEARCH("Ridotto",Ott2022_RICHIESTE!Z46),Ott2022_RICHIESTE!Z46))=1,    Z$46&lt;&gt;""   ),    _xlfn.CONCAT("Rid: ",HLOOKUP(Z$46,Tipologie!$B$2:$AM$10,6)  ),  Ott2022_RICHIESTE!Z46),HLOOKUP(Z$46,Tipologie!$B$2:$AM$10,6  ) ))</f>
        <v>.</v>
      </c>
      <c r="AA51" s="28" t="str">
        <f>T( IF( Ott2022_RICHIESTE!AA46&lt;&gt;"",  IF(   AND(    (IFERROR(SEARCH("Ridotto",Ott2022_RICHIESTE!AA46),Ott2022_RICHIESTE!AA46))=1,    AA$46&lt;&gt;""   ),    _xlfn.CONCAT("Rid: ",HLOOKUP(AA$46,Tipologie!$B$2:$AM$10,6)  ),  Ott2022_RICHIESTE!AA46),HLOOKUP(AA$46,Tipologie!$B$2:$AM$10,6  ) ))</f>
        <v>.</v>
      </c>
      <c r="AB51" s="28" t="str">
        <f>T( IF( Ott2022_RICHIESTE!AB46&lt;&gt;"",  IF(   AND(    (IFERROR(SEARCH("Ridotto",Ott2022_RICHIESTE!AB46),Ott2022_RICHIESTE!AB46))=1,    AB$46&lt;&gt;""   ),    _xlfn.CONCAT("Rid: ",HLOOKUP(AB$46,Tipologie!$B$2:$AM$10,6)  ),  Ott2022_RICHIESTE!AB46),HLOOKUP(AB$46,Tipologie!$B$2:$AM$10,6  ) ))</f>
        <v>.</v>
      </c>
      <c r="AC51" s="91"/>
      <c r="AD51" s="45" t="str">
        <f t="shared" si="7"/>
        <v>gio</v>
      </c>
      <c r="AE51" s="46">
        <f t="shared" si="8"/>
        <v>44868</v>
      </c>
      <c r="AF51" s="232"/>
      <c r="AG51" s="146" t="str">
        <f>T( IF( Ott2022_RICHIESTE!AG46&lt;&gt;"",  IF(   AND(    (IFERROR(SEARCH("Ridotto",Ott2022_RICHIESTE!AG46),Ott2022_RICHIESTE!AG46))=1,    AG$46&lt;&gt;""   ),    _xlfn.CONCAT("Rid: ",HLOOKUP(AG$46,Tipologie!$B$2:$AM$10,6)  ),  Ott2022_RICHIESTE!AG46),HLOOKUP(AG$46,Tipologie!$B$2:$AM$10,6  ) ))</f>
        <v>.</v>
      </c>
      <c r="AH51" s="146"/>
      <c r="AI51" s="146" t="str">
        <f>T( IF( Ott2022_RICHIESTE!AI46&lt;&gt;"",  IF(   AND(    (IFERROR(SEARCH("Ridotto",Ott2022_RICHIESTE!AI46),Ott2022_RICHIESTE!AI46))=1,    AI$46&lt;&gt;""   ),    _xlfn.CONCAT("Rid: ",HLOOKUP(AI$46,Tipologie!$B$2:$AM$10,6)  ),  Ott2022_RICHIESTE!AI46),HLOOKUP(AI$46,Tipologie!$B$2:$AM$10,6  ) ))</f>
        <v>.</v>
      </c>
      <c r="AJ51" s="146"/>
      <c r="AK51" s="146" t="str">
        <f>T( IF( Ott2022_RICHIESTE!AK46&lt;&gt;"",  IF(   AND(    (IFERROR(SEARCH("Ridotto",Ott2022_RICHIESTE!AK46),Ott2022_RICHIESTE!AK46))=1,    AK$46&lt;&gt;""   ),    _xlfn.CONCAT("Rid: ",HLOOKUP(AK$46,Tipologie!$B$2:$AM$10,6)  ),  Ott2022_RICHIESTE!AK46),HLOOKUP(AK$46,Tipologie!$B$2:$AM$10,6  ) ))</f>
        <v>.</v>
      </c>
      <c r="AL51" s="146"/>
      <c r="AM51" s="146" t="str">
        <f>T( IF( Ott2022_RICHIESTE!AM46&lt;&gt;"",  IF(   AND(    (IFERROR(SEARCH("Ridotto",Ott2022_RICHIESTE!AM46),Ott2022_RICHIESTE!AM46))=1,    AM$46&lt;&gt;""   ),    _xlfn.CONCAT("Rid: ",HLOOKUP(AM$46,Tipologie!$B$2:$AM$10,6)  ),  Ott2022_RICHIESTE!AM46),HLOOKUP(AM$46,Tipologie!$B$2:$AM$10,6  ) ))</f>
        <v>.</v>
      </c>
      <c r="AN51" s="146"/>
      <c r="AO51" s="146" t="str">
        <f>T( IF( Ott2022_RICHIESTE!AO46&lt;&gt;"",  IF(   AND(    (IFERROR(SEARCH("Ridotto",Ott2022_RICHIESTE!AO46),Ott2022_RICHIESTE!AO46))=1,    AO$46&lt;&gt;""   ),    _xlfn.CONCAT("Rid: ",HLOOKUP(AO$46,Tipologie!$B$2:$AM$10,6)  ),  Ott2022_RICHIESTE!AO46),HLOOKUP(AO$46,Tipologie!$B$2:$AM$10,6  ) ))</f>
        <v>.</v>
      </c>
      <c r="AP51" s="146"/>
      <c r="AQ51" s="146" t="str">
        <f>T( IF( Ott2022_RICHIESTE!AQ46&lt;&gt;"",  IF(   AND(    (IFERROR(SEARCH("Ridotto",Ott2022_RICHIESTE!AQ46),Ott2022_RICHIESTE!AQ46))=1,    AQ$46&lt;&gt;""   ),    _xlfn.CONCAT("Rid: ",HLOOKUP(AQ$46,Tipologie!$B$2:$AM$10,6)  ),  Ott2022_RICHIESTE!AQ46),HLOOKUP(AQ$46,Tipologie!$B$2:$AM$10,6  ) ))</f>
        <v>.</v>
      </c>
      <c r="AR51" s="146"/>
      <c r="AS51" s="146" t="str">
        <f>T( IF( Ott2022_RICHIESTE!AS46&lt;&gt;"",  IF(   AND(    (IFERROR(SEARCH("Ridotto",Ott2022_RICHIESTE!AS46),Ott2022_RICHIESTE!AS46))=1,    AS$46&lt;&gt;""   ),    _xlfn.CONCAT("Rid: ",HLOOKUP(AS$46,Tipologie!$B$2:$AM$10,6)  ),  Ott2022_RICHIESTE!AS46),HLOOKUP(AS$46,Tipologie!$B$2:$AM$10,6  ) ))</f>
        <v>.</v>
      </c>
      <c r="AT51" s="146"/>
      <c r="AU51" s="146" t="str">
        <f>T( IF( Ott2022_RICHIESTE!AU46&lt;&gt;"",  IF(   AND(    (IFERROR(SEARCH("Ridotto",Ott2022_RICHIESTE!AU46),Ott2022_RICHIESTE!AU46))=1,    AU$46&lt;&gt;""   ),    _xlfn.CONCAT("Rid: ",HLOOKUP(AU$46,Tipologie!$B$2:$AM$10,6)  ),  Ott2022_RICHIESTE!AU46),HLOOKUP(AU$46,Tipologie!$B$2:$AM$10,6  ) ))</f>
        <v>.</v>
      </c>
      <c r="AV51" s="146"/>
      <c r="AW51" s="146" t="str">
        <f>T( IF( Ott2022_RICHIESTE!AW46&lt;&gt;"",  IF(   AND(    (IFERROR(SEARCH("Ridotto",Ott2022_RICHIESTE!AW46),Ott2022_RICHIESTE!AW46))=1,    AW$46&lt;&gt;""   ),    _xlfn.CONCAT("Rid: ",HLOOKUP(AW$46,Tipologie!$B$2:$AM$10,6)  ),  Ott2022_RICHIESTE!AW46),HLOOKUP(AW$46,Tipologie!$B$2:$AM$10,6  ) ))</f>
        <v>.</v>
      </c>
      <c r="AX51" s="146"/>
      <c r="AY51" s="146" t="str">
        <f>T( IF( Ott2022_RICHIESTE!AY46&lt;&gt;"",  IF(   AND(    (IFERROR(SEARCH("Ridotto",Ott2022_RICHIESTE!AY46),Ott2022_RICHIESTE!AY46))=1,    AY$46&lt;&gt;""   ),    _xlfn.CONCAT("Rid: ",HLOOKUP(AY$46,Tipologie!$B$2:$AM$10,6)  ),  Ott2022_RICHIESTE!AY46),HLOOKUP(AY$46,Tipologie!$B$2:$AM$10,6  ) ))</f>
        <v>.</v>
      </c>
      <c r="AZ51" s="146"/>
      <c r="BA51" s="146" t="str">
        <f>T( IF( Ott2022_RICHIESTE!BA46&lt;&gt;"",  IF(   AND(    (IFERROR(SEARCH("Ridotto",Ott2022_RICHIESTE!BA46),Ott2022_RICHIESTE!BA46))=1,    BA$46&lt;&gt;""   ),    _xlfn.CONCAT("Rid: ",HLOOKUP(BA$46,Tipologie!$B$2:$AM$10,6)  ),  Ott2022_RICHIESTE!BA46),HLOOKUP(BA$46,Tipologie!$B$2:$AM$10,6  ) ))</f>
        <v>.</v>
      </c>
      <c r="BB51" s="146" t="str">
        <f>T( IF( Ott2022_RICHIESTE!BB46&lt;&gt;"",  IF(   AND(    (IFERROR(SEARCH("Ridotto",Ott2022_RICHIESTE!BB46),Ott2022_RICHIESTE!BB46))=1,    BB$46&lt;&gt;""   ),    _xlfn.CONCAT("Rid: ",HLOOKUP(BB$46,Tipologie!$B$2:$AM$10,6)  ),  Ott2022_RICHIESTE!BB46),HLOOKUP(BB$46,Tipologie!$B$2:$AM$10,6  ) ))</f>
        <v>.</v>
      </c>
      <c r="BC51" s="146" t="str">
        <f>T( IF( Ott2022_RICHIESTE!BC46&lt;&gt;"",  IF(   AND(    (IFERROR(SEARCH("Ridotto",Ott2022_RICHIESTE!BC46),Ott2022_RICHIESTE!BC46))=1,    BC$46&lt;&gt;""   ),    _xlfn.CONCAT("Rid: ",HLOOKUP(BC$46,Tipologie!$B$2:$AM$10,6)  ),  Ott2022_RICHIESTE!BC46),HLOOKUP(BC$46,Tipologie!$B$2:$AM$10,6  ) ))</f>
        <v>.</v>
      </c>
      <c r="BD51" s="146"/>
      <c r="BE51" s="146" t="str">
        <f>T( IF( Ott2022_RICHIESTE!BE46&lt;&gt;"",  IF(   AND(    (IFERROR(SEARCH("Ridotto",Ott2022_RICHIESTE!BE46),Ott2022_RICHIESTE!BE46))=1,    BE$46&lt;&gt;""   ),    _xlfn.CONCAT("Rid: ",HLOOKUP(BE$46,Tipologie!$B$2:$AM$10,6)  ),  Ott2022_RICHIESTE!BE46),HLOOKUP(BE$46,Tipologie!$B$2:$AM$10,6  ) ))</f>
        <v>.</v>
      </c>
      <c r="BF51" s="146"/>
      <c r="BG51" s="146" t="str">
        <f>T( IF( Ott2022_RICHIESTE!BG46&lt;&gt;"",  IF(   AND(    (IFERROR(SEARCH("Ridotto",Ott2022_RICHIESTE!BG46),Ott2022_RICHIESTE!BG46))=1,    BG$46&lt;&gt;""   ),    _xlfn.CONCAT("Rid: ",HLOOKUP(BG$46,Tipologie!$B$2:$AM$10,6)  ),  Ott2022_RICHIESTE!BG46),HLOOKUP(BG$46,Tipologie!$B$2:$AM$10,6  ) ))</f>
        <v>.</v>
      </c>
      <c r="BH51" s="146"/>
      <c r="BI51" s="146" t="str">
        <f>T( IF( Ott2022_RICHIESTE!BI46&lt;&gt;"",  IF(   AND(    (IFERROR(SEARCH("Ridotto",Ott2022_RICHIESTE!BI46),Ott2022_RICHIESTE!BI46))=1,    BI$46&lt;&gt;""   ),    _xlfn.CONCAT("Rid: ",HLOOKUP(BI$46,Tipologie!$B$2:$AM$10,6)  ),  Ott2022_RICHIESTE!BI46),HLOOKUP(BI$46,Tipologie!$B$2:$AM$10,6  ) ))</f>
        <v>.</v>
      </c>
      <c r="BJ51" s="146"/>
      <c r="BK51" s="146" t="str">
        <f>T( IF( Ott2022_RICHIESTE!BK46&lt;&gt;"",  IF(   AND(    (IFERROR(SEARCH("Ridotto",Ott2022_RICHIESTE!BK46),Ott2022_RICHIESTE!BK46))=1,    BK$46&lt;&gt;""   ),    _xlfn.CONCAT("Rid: ",HLOOKUP(BK$46,Tipologie!$B$2:$AM$10,6)  ),  Ott2022_RICHIESTE!BK46),HLOOKUP(BK$46,Tipologie!$B$2:$AM$10,6  ) ))</f>
        <v>.</v>
      </c>
      <c r="BL51" s="146"/>
      <c r="BM51" s="146" t="str">
        <f>T( IF( Ott2022_RICHIESTE!BM46&lt;&gt;"",  IF(   AND(    (IFERROR(SEARCH("Ridotto",Ott2022_RICHIESTE!BM46),Ott2022_RICHIESTE!BM46))=1,    BM$46&lt;&gt;""   ),    _xlfn.CONCAT("Rid: ",HLOOKUP(BM$46,Tipologie!$B$2:$AM$10,6)  ),  Ott2022_RICHIESTE!BM46),HLOOKUP(BM$46,Tipologie!$B$2:$AM$10,6  ) ))</f>
        <v>.</v>
      </c>
      <c r="BN51" s="146"/>
      <c r="BO51" s="146" t="str">
        <f>T( IF( Ott2022_RICHIESTE!BO46&lt;&gt;"",  IF(   AND(    (IFERROR(SEARCH("Ridotto",Ott2022_RICHIESTE!BO46),Ott2022_RICHIESTE!BO46))=1,    BO$46&lt;&gt;""   ),    _xlfn.CONCAT("Rid: ",HLOOKUP(BO$46,Tipologie!$B$2:$AM$10,6)  ),  Ott2022_RICHIESTE!BO46),HLOOKUP(BO$46,Tipologie!$B$2:$AM$10,6  ) ))</f>
        <v>.</v>
      </c>
      <c r="BP51" s="146"/>
      <c r="BQ51" s="146" t="str">
        <f>T( IF( Ott2022_RICHIESTE!BQ46&lt;&gt;"",  IF(   AND(    (IFERROR(SEARCH("Ridotto",Ott2022_RICHIESTE!BQ46),Ott2022_RICHIESTE!BQ46))=1,    BQ$46&lt;&gt;""   ),    _xlfn.CONCAT("Rid: ",HLOOKUP(BQ$46,Tipologie!$B$2:$AM$10,6)  ),  Ott2022_RICHIESTE!BQ46),HLOOKUP(BQ$46,Tipologie!$B$2:$AM$10,6  ) ))</f>
        <v>.</v>
      </c>
      <c r="BR51" s="146"/>
      <c r="BS51" s="146" t="str">
        <f>T( IF( Ott2022_RICHIESTE!BS46&lt;&gt;"",  IF(   AND(    (IFERROR(SEARCH("Ridotto",Ott2022_RICHIESTE!BS46),Ott2022_RICHIESTE!BS46))=1,    BS$46&lt;&gt;""   ),    _xlfn.CONCAT("Rid: ",HLOOKUP(BS$46,Tipologie!$B$2:$AM$10,6)  ),  Ott2022_RICHIESTE!BS46),HLOOKUP(BS$46,Tipologie!$B$2:$AM$10,6  ) ))</f>
        <v>.</v>
      </c>
      <c r="BT51" s="146"/>
      <c r="BU51" s="146" t="str">
        <f>T( IF( Ott2022_RICHIESTE!BU46&lt;&gt;"",  IF(   AND(    (IFERROR(SEARCH("Ridotto",Ott2022_RICHIESTE!BU46),Ott2022_RICHIESTE!BU46))=1,    BU$46&lt;&gt;""   ),    _xlfn.CONCAT("Rid: ",HLOOKUP(BU$46,Tipologie!$B$2:$AM$10,6)  ),  Ott2022_RICHIESTE!BU46),HLOOKUP(BU$46,Tipologie!$B$2:$AM$10,6  ) ))</f>
        <v>.</v>
      </c>
      <c r="BV51" s="146"/>
      <c r="BW51" s="146" t="str">
        <f>T( IF( Ott2022_RICHIESTE!BW46&lt;&gt;"",  IF(   AND(    (IFERROR(SEARCH("Ridotto",Ott2022_RICHIESTE!BW46),Ott2022_RICHIESTE!BW46))=1,    BW$46&lt;&gt;""   ),    _xlfn.CONCAT("Rid: ",HLOOKUP(BW$46,Tipologie!$B$2:$AM$10,6)  ),  Ott2022_RICHIESTE!BW46),HLOOKUP(BW$46,Tipologie!$B$2:$AM$10,6  ) ))</f>
        <v>.</v>
      </c>
      <c r="BX51" s="223"/>
      <c r="CA51" s="158">
        <f>SUM(COUNTIFS(D51:BW51,{"Ex-accordo";"Ferie";"Ridotto Ex-Acc";"Ridotto Ferie";"Ridotto Maternità";"Malattia";"Esame";"Altro"}))</f>
        <v>0</v>
      </c>
      <c r="CB51" s="158">
        <f t="shared" si="15"/>
        <v>30</v>
      </c>
      <c r="CC51" s="91"/>
      <c r="CF51" s="146" t="str">
        <f>T( IF( Ott2022_RICHIESTE!CQ46&lt;&gt;"",  IF(   AND(    (IFERROR(SEARCH("Ridotto",Ott2022_RICHIESTE!CQ46),Ott2022_RICHIESTE!CQ46))=1,    CF$46&lt;&gt;""   ),    _xlfn.CONCAT("Rid: ",HLOOKUP(CF$46,Tipologie!$B$2:$AM$10,6)  ),  Ott2022_RICHIESTE!CQ46),HLOOKUP(CF$46,Tipologie!$B$2:$AM$10,6  ) ))</f>
        <v>.</v>
      </c>
      <c r="CG51" s="146" t="str">
        <f>T( IF( Ott2022_RICHIESTE!CR46&lt;&gt;"",  IF(   AND(    (IFERROR(SEARCH("Ridotto",Ott2022_RICHIESTE!CR46),Ott2022_RICHIESTE!CR46))=1,    CG$46&lt;&gt;""   ),    _xlfn.CONCAT("Rid: ",HLOOKUP(CG$46,Tipologie!$B$2:$AM$10,6)  ),  Ott2022_RICHIESTE!CR46),HLOOKUP(CG$46,Tipologie!$B$2:$AM$10,6  ) ))</f>
        <v>.</v>
      </c>
      <c r="CH51" s="146" t="str">
        <f>T( IF( Ott2022_RICHIESTE!CS46&lt;&gt;"",  IF(   AND(    (IFERROR(SEARCH("Ridotto",Ott2022_RICHIESTE!CS46),Ott2022_RICHIESTE!CS46))=1,    CH$46&lt;&gt;""   ),    _xlfn.CONCAT("Rid: ",HLOOKUP(CH$46,Tipologie!$B$2:$AM$10,6)  ),  Ott2022_RICHIESTE!CS46),HLOOKUP(CH$46,Tipologie!$B$2:$AM$10,6  ) ))</f>
        <v>.</v>
      </c>
      <c r="CI51" s="146" t="str">
        <f>T( IF( Ott2022_RICHIESTE!CT46&lt;&gt;"",  IF(   AND(    (IFERROR(SEARCH("Ridotto",Ott2022_RICHIESTE!CT46),Ott2022_RICHIESTE!CT46))=1,    CI$46&lt;&gt;""   ),    _xlfn.CONCAT("Rid: ",HLOOKUP(CI$46,Tipologie!$B$2:$AM$10,6)  ),  Ott2022_RICHIESTE!CT46),HLOOKUP(CI$46,Tipologie!$B$2:$AM$10,6  ) ))</f>
        <v>.</v>
      </c>
      <c r="CJ51" s="146" t="str">
        <f>T( IF( Ott2022_RICHIESTE!CU46&lt;&gt;"",  IF(   AND(    (IFERROR(SEARCH("Ridotto",Ott2022_RICHIESTE!CU46),Ott2022_RICHIESTE!CU46))=1,    CJ$46&lt;&gt;""   ),    _xlfn.CONCAT("Rid: ",HLOOKUP(CJ$46,Tipologie!$B$2:$AM$10,6)  ),  Ott2022_RICHIESTE!CU46),HLOOKUP(CJ$46,Tipologie!$B$2:$AM$10,6  ) ))</f>
        <v>.</v>
      </c>
      <c r="CK51" s="146" t="str">
        <f>T( IF( Ott2022_RICHIESTE!CV46&lt;&gt;"",  IF(   AND(    (IFERROR(SEARCH("Ridotto",Ott2022_RICHIESTE!CV46),Ott2022_RICHIESTE!CV46))=1,    CK$46&lt;&gt;""   ),    _xlfn.CONCAT("Rid: ",HLOOKUP(CK$46,Tipologie!$B$2:$AM$10,6)  ),  Ott2022_RICHIESTE!CV46),HLOOKUP(CK$46,Tipologie!$B$2:$AM$10,6  ) ))</f>
        <v>.</v>
      </c>
      <c r="CL51" s="146" t="str">
        <f>T( IF( Ott2022_RICHIESTE!CW46&lt;&gt;"",  IF(   AND(    (IFERROR(SEARCH("Ridotto",Ott2022_RICHIESTE!CW46),Ott2022_RICHIESTE!CW46))=1,    CL$46&lt;&gt;""   ),    _xlfn.CONCAT("Rid: ",HLOOKUP(CL$46,Tipologie!$B$2:$AM$10,6)  ),  Ott2022_RICHIESTE!CW46),HLOOKUP(CL$46,Tipologie!$B$2:$AM$10,6  ) ))</f>
        <v>.</v>
      </c>
      <c r="CM51" s="146" t="str">
        <f>T( IF( Ott2022_RICHIESTE!CX46&lt;&gt;"",  IF(   AND(    (IFERROR(SEARCH("Ridotto",Ott2022_RICHIESTE!CX46),Ott2022_RICHIESTE!CX46))=1,    CM$46&lt;&gt;""   ),    _xlfn.CONCAT("Rid: ",HLOOKUP(CM$46,Tipologie!$B$2:$AM$10,6)  ),  Ott2022_RICHIESTE!CX46),HLOOKUP(CM$46,Tipologie!$B$2:$AM$10,6  ) ))</f>
        <v>.</v>
      </c>
      <c r="CO51" s="45" t="str">
        <f t="shared" si="9"/>
        <v>gio</v>
      </c>
      <c r="CP51" s="45">
        <f t="shared" si="12"/>
        <v>44868</v>
      </c>
      <c r="CQ51" s="229"/>
      <c r="CR51" s="146" t="str">
        <f>T( IF( Ott2022_RICHIESTE!DC46&lt;&gt;"",  IF(   AND(    (IFERROR(SEARCH("Ridotto",Ott2022_RICHIESTE!DC46),Ott2022_RICHIESTE!DC46))=1,    CR$46&lt;&gt;""   ),    _xlfn.CONCAT("Rid: ",HLOOKUP(CR$46,Tipologie!$B$2:$AM$10,6)  ),  Ott2022_RICHIESTE!DC46),HLOOKUP(CR$46,Tipologie!$B$2:$AM$10,6  ) ))</f>
        <v>.</v>
      </c>
      <c r="CS51" s="146"/>
      <c r="CT51" s="146" t="str">
        <f>T( IF( Ott2022_RICHIESTE!DE46&lt;&gt;"",  IF(   AND(    (IFERROR(SEARCH("Ridotto",Ott2022_RICHIESTE!DE46),Ott2022_RICHIESTE!DE46))=1,    CT$46&lt;&gt;""   ),    _xlfn.CONCAT("Rid: ",HLOOKUP(CT$46,Tipologie!$B$2:$AM$10,6)  ),  Ott2022_RICHIESTE!DE46),HLOOKUP(CT$46,Tipologie!$B$2:$AM$10,6  ) ))</f>
        <v>.</v>
      </c>
      <c r="CU51" s="146"/>
      <c r="CV51" s="146" t="str">
        <f>T( IF( Ott2022_RICHIESTE!DG46&lt;&gt;"",  IF(   AND(    (IFERROR(SEARCH("Ridotto",Ott2022_RICHIESTE!DG46),Ott2022_RICHIESTE!DG46))=1,    CV$46&lt;&gt;""   ),    _xlfn.CONCAT("Rid: ",HLOOKUP(CV$46,Tipologie!$B$2:$AM$10,6)  ),  Ott2022_RICHIESTE!DG46),HLOOKUP(CV$46,Tipologie!$B$2:$AM$10,6  ) ))</f>
        <v>.</v>
      </c>
      <c r="CW51" s="146"/>
      <c r="CX51" s="146" t="str">
        <f>T( IF( Ott2022_RICHIESTE!DI46&lt;&gt;"",  IF(   AND(    (IFERROR(SEARCH("Ridotto",Ott2022_RICHIESTE!DI46),Ott2022_RICHIESTE!DI46))=1,    CX$46&lt;&gt;""   ),    _xlfn.CONCAT("Rid: ",HLOOKUP(CX$46,Tipologie!$B$2:$AM$10,6)  ),  Ott2022_RICHIESTE!DI46),HLOOKUP(CX$46,Tipologie!$B$2:$AM$10,6  ) ))</f>
        <v>.</v>
      </c>
      <c r="CY51" s="146"/>
      <c r="CZ51" s="146" t="str">
        <f>T( IF( Ott2022_RICHIESTE!DK46&lt;&gt;"",  IF(   AND(    (IFERROR(SEARCH("Ridotto",Ott2022_RICHIESTE!DK46),Ott2022_RICHIESTE!DK46))=1,    CZ$46&lt;&gt;""   ),    _xlfn.CONCAT("Rid: ",HLOOKUP(CZ$46,Tipologie!$B$2:$AM$10,6)  ),  Ott2022_RICHIESTE!DK46),HLOOKUP(CZ$46,Tipologie!$B$2:$AM$10,6  ) ))</f>
        <v>.</v>
      </c>
      <c r="DA51" s="146"/>
      <c r="DB51" s="146" t="str">
        <f>T( IF( Ott2022_RICHIESTE!DM46&lt;&gt;"",  IF(   AND(    (IFERROR(SEARCH("Ridotto",Ott2022_RICHIESTE!DM46),Ott2022_RICHIESTE!DM46))=1,    DB$46&lt;&gt;""   ),    _xlfn.CONCAT("Rid: ",HLOOKUP(DB$46,Tipologie!$B$2:$AM$10,6)  ),  Ott2022_RICHIESTE!DM46),HLOOKUP(DB$46,Tipologie!$B$2:$AM$10,6  ) ))</f>
        <v>.</v>
      </c>
      <c r="DC51" s="146"/>
      <c r="DD51" s="146" t="str">
        <f>T( IF( Ott2022_RICHIESTE!DO46&lt;&gt;"",  IF(   AND(    (IFERROR(SEARCH("Ridotto",Ott2022_RICHIESTE!DO46),Ott2022_RICHIESTE!DO46))=1,    DD$46&lt;&gt;""   ),    _xlfn.CONCAT("Rid: ",HLOOKUP(DD$46,Tipologie!$B$2:$AM$10,6)  ),  Ott2022_RICHIESTE!DO46),HLOOKUP(DD$46,Tipologie!$B$2:$AM$10,6  ) ))</f>
        <v>.</v>
      </c>
      <c r="DE51" s="146" t="str">
        <f>T(IF(  Ott2022_RICHIESTE!DE46&lt;&gt;"",  Ott2022_RICHIESTE!DE46,  HLOOKUP(DE$46,Tipologie!$B$2:$AM$10,6) ))</f>
        <v>.</v>
      </c>
      <c r="DF51" s="146" t="str">
        <f>T(IF(  Ott2022_RICHIESTE!DG46&lt;&gt;"",  Ott2022_RICHIESTE!DG46,  HLOOKUP(DF$46,Tipologie!$B$2:$AM$10,6) ))</f>
        <v>.</v>
      </c>
      <c r="DG51" s="146" t="str">
        <f>T(IF(  Ott2022_RICHIESTE!DI46&lt;&gt;"",  Ott2022_RICHIESTE!DI46,  HLOOKUP(DG$46,Tipologie!$B$2:$AM$10,6) ))</f>
        <v>.</v>
      </c>
    </row>
    <row r="52" spans="1:112" ht="11.25" customHeight="1" x14ac:dyDescent="0.25">
      <c r="A52" s="45" t="str">
        <f>IF(Ott2022_RICHIESTE!A47&lt;&gt;"",Ott2022_RICHIESTE!A47,"")</f>
        <v>ven</v>
      </c>
      <c r="B52" s="46">
        <f>IF(Ott2022_RICHIESTE!B47&lt;&gt;"",Ott2022_RICHIESTE!B47,"")</f>
        <v>44869</v>
      </c>
      <c r="C52" s="232"/>
      <c r="D52" s="146" t="str">
        <f>T( IF( Ott2022_RICHIESTE!D47&lt;&gt;"",  IF(   AND(    (IFERROR(SEARCH("Ridotto",Ott2022_RICHIESTE!D47),Ott2022_RICHIESTE!D47))=1,    D$46&lt;&gt;""   ),    _xlfn.CONCAT("Rid: ",HLOOKUP(D$46,Tipologie!$B$2:$AM$10,7)  ),  Ott2022_RICHIESTE!D47),HLOOKUP(D$46,Tipologie!$B$2:$AM$10,7  ) ))</f>
        <v>.</v>
      </c>
      <c r="E52" s="146"/>
      <c r="F52" s="146" t="str">
        <f>T( IF( Ott2022_RICHIESTE!F47&lt;&gt;"",  IF(   AND(    (IFERROR(SEARCH("Ridotto",Ott2022_RICHIESTE!F47),Ott2022_RICHIESTE!F47))=1,    F$46&lt;&gt;""   ),    _xlfn.CONCAT("Rid: ",HLOOKUP(F$46,Tipologie!$B$2:$AM$10,7)  ),  Ott2022_RICHIESTE!F47),HLOOKUP(F$46,Tipologie!$B$2:$AM$10,7  ) ))</f>
        <v>.</v>
      </c>
      <c r="G52" s="146"/>
      <c r="H52" s="146" t="str">
        <f>T( IF( Ott2022_RICHIESTE!H47&lt;&gt;"",  IF(   AND(    (IFERROR(SEARCH("Ridotto",Ott2022_RICHIESTE!H47),Ott2022_RICHIESTE!H47))=1,    H$46&lt;&gt;""   ),    _xlfn.CONCAT("Rid: ",HLOOKUP(H$46,Tipologie!$B$2:$AM$10,7)  ),  Ott2022_RICHIESTE!H47),HLOOKUP(H$46,Tipologie!$B$2:$AM$10,7  ) ))</f>
        <v>.</v>
      </c>
      <c r="I52" s="146"/>
      <c r="J52" s="146" t="str">
        <f>T( IF( Ott2022_RICHIESTE!J47&lt;&gt;"",  IF(   AND(    (IFERROR(SEARCH("Ridotto",Ott2022_RICHIESTE!J47),Ott2022_RICHIESTE!J47))=1,    J$46&lt;&gt;""   ),    _xlfn.CONCAT("Rid: ",HLOOKUP(J$46,Tipologie!$B$2:$AM$10,7)  ),  Ott2022_RICHIESTE!J47),HLOOKUP(J$46,Tipologie!$B$2:$AM$10,7  ) ))</f>
        <v>.</v>
      </c>
      <c r="K52" s="146"/>
      <c r="L52" s="146" t="str">
        <f>T( IF( Ott2022_RICHIESTE!L47&lt;&gt;"",  IF(   AND(    (IFERROR(SEARCH("Ridotto",Ott2022_RICHIESTE!L47),Ott2022_RICHIESTE!L47))=1,    L$46&lt;&gt;""   ),    _xlfn.CONCAT("Rid: ",HLOOKUP(L$46,Tipologie!$B$2:$AM$10,7)  ),  Ott2022_RICHIESTE!L47),HLOOKUP(L$46,Tipologie!$B$2:$AM$10,7  ) ))</f>
        <v>.</v>
      </c>
      <c r="M52" s="146"/>
      <c r="N52" s="146" t="str">
        <f>T( IF( Ott2022_RICHIESTE!N47&lt;&gt;"",  IF(   AND(    (IFERROR(SEARCH("Ridotto",Ott2022_RICHIESTE!N47),Ott2022_RICHIESTE!N47))=1,    N$46&lt;&gt;""   ),    _xlfn.CONCAT("Rid: ",HLOOKUP(N$46,Tipologie!$B$2:$AM$10,7)  ),  Ott2022_RICHIESTE!N47),HLOOKUP(N$46,Tipologie!$B$2:$AM$10,7  ) ))</f>
        <v>.</v>
      </c>
      <c r="O52" s="146"/>
      <c r="P52" s="146" t="str">
        <f>T( IF( Ott2022_RICHIESTE!P47&lt;&gt;"",  IF(   AND(    (IFERROR(SEARCH("Ridotto",Ott2022_RICHIESTE!P47),Ott2022_RICHIESTE!P47))=1,    P$46&lt;&gt;""   ),    _xlfn.CONCAT("Rid: ",HLOOKUP(P$46,Tipologie!$B$2:$AM$10,7)  ),  Ott2022_RICHIESTE!P47),HLOOKUP(P$46,Tipologie!$B$2:$AM$10,7  ) ))</f>
        <v>.</v>
      </c>
      <c r="Q52" s="146"/>
      <c r="R52" s="146" t="str">
        <f>T( IF( Ott2022_RICHIESTE!R47&lt;&gt;"",  IF(   AND(    (IFERROR(SEARCH("Ridotto",Ott2022_RICHIESTE!R47),Ott2022_RICHIESTE!R47))=1,    R$46&lt;&gt;""   ),    _xlfn.CONCAT("Rid: ",HLOOKUP(R$46,Tipologie!$B$2:$AM$10,7)  ),  Ott2022_RICHIESTE!R47),HLOOKUP(R$46,Tipologie!$B$2:$AM$10,7  ) ))</f>
        <v>.</v>
      </c>
      <c r="S52" s="146"/>
      <c r="T52" s="146" t="str">
        <f>T( IF( Ott2022_RICHIESTE!T47&lt;&gt;"",  IF(   AND(    (IFERROR(SEARCH("Ridotto",Ott2022_RICHIESTE!T47),Ott2022_RICHIESTE!T47))=1,    T$46&lt;&gt;""   ),    _xlfn.CONCAT("Rid: ",HLOOKUP(T$46,Tipologie!$B$2:$AM$10,7)  ),  Ott2022_RICHIESTE!T47),HLOOKUP(T$46,Tipologie!$B$2:$AM$10,7  ) ))</f>
        <v>.</v>
      </c>
      <c r="U52" s="146" t="str">
        <f>T( IF( Ott2022_RICHIESTE!U47&lt;&gt;"",  IF(   AND(    (IFERROR(SEARCH("Ridotto",Ott2022_RICHIESTE!U47),Ott2022_RICHIESTE!U47))=1,    U$46&lt;&gt;""   ),    _xlfn.CONCAT("Rid: ",HLOOKUP(U$46,Tipologie!$B$2:$AM$10,7)  ),  Ott2022_RICHIESTE!U47),HLOOKUP(U$46,Tipologie!$B$2:$AM$10,7  ) ))</f>
        <v>.</v>
      </c>
      <c r="V52" s="146" t="str">
        <f>T( IF( Ott2022_RICHIESTE!V47&lt;&gt;"",  IF(   AND(    (IFERROR(SEARCH("Ridotto",Ott2022_RICHIESTE!V47),Ott2022_RICHIESTE!V47))=1,    V$46&lt;&gt;""   ),    _xlfn.CONCAT("Rid: ",HLOOKUP(V$46,Tipologie!$B$2:$AM$10,7)  ),  Ott2022_RICHIESTE!V47),HLOOKUP(V$46,Tipologie!$B$2:$AM$10,7  ) ))</f>
        <v>.</v>
      </c>
      <c r="W52" s="146" t="str">
        <f>T( IF( Ott2022_RICHIESTE!W47&lt;&gt;"",  IF(   AND(    (IFERROR(SEARCH("Ridotto",Ott2022_RICHIESTE!W47),Ott2022_RICHIESTE!W47))=1,    W$46&lt;&gt;""   ),    _xlfn.CONCAT("Rid: ",HLOOKUP(W$46,Tipologie!$B$2:$AM$10,7)  ),  Ott2022_RICHIESTE!W47),HLOOKUP(W$46,Tipologie!$B$2:$AM$10,7  ) ))</f>
        <v>.</v>
      </c>
      <c r="X52" s="146" t="str">
        <f>T( IF( Ott2022_RICHIESTE!X47&lt;&gt;"",  IF(   AND(    (IFERROR(SEARCH("Ridotto",Ott2022_RICHIESTE!X47),Ott2022_RICHIESTE!X47))=1,    X$46&lt;&gt;""   ),    _xlfn.CONCAT("Rid: ",HLOOKUP(X$46,Tipologie!$B$2:$AM$10,7)  ),  Ott2022_RICHIESTE!X47),HLOOKUP(X$46,Tipologie!$B$2:$AM$10,7  ) ))</f>
        <v>.</v>
      </c>
      <c r="Y52" s="146" t="str">
        <f>T( IF( Ott2022_RICHIESTE!Y47&lt;&gt;"",  IF(   AND(    (IFERROR(SEARCH("Ridotto",Ott2022_RICHIESTE!Y47),Ott2022_RICHIESTE!Y47))=1,    Y$46&lt;&gt;""   ),    _xlfn.CONCAT("Rid: ",HLOOKUP(Y$46,Tipologie!$B$2:$AM$10,7)  ),  Ott2022_RICHIESTE!Y47),HLOOKUP(Y$46,Tipologie!$B$2:$AM$10,7  ) ))</f>
        <v>.</v>
      </c>
      <c r="Z52" s="28" t="str">
        <f>T( IF( Ott2022_RICHIESTE!Z47&lt;&gt;"",  IF(   AND(    (IFERROR(SEARCH("Ridotto",Ott2022_RICHIESTE!Z47),Ott2022_RICHIESTE!Z47))=1,    Z$46&lt;&gt;""   ),    _xlfn.CONCAT("Rid: ",HLOOKUP(Z$46,Tipologie!$B$2:$AM$10,7)  ),  Ott2022_RICHIESTE!Z47),HLOOKUP(Z$46,Tipologie!$B$2:$AM$10,7  ) ))</f>
        <v>.</v>
      </c>
      <c r="AA52" s="28" t="str">
        <f>T( IF( Ott2022_RICHIESTE!AA47&lt;&gt;"",  IF(   AND(    (IFERROR(SEARCH("Ridotto",Ott2022_RICHIESTE!AA47),Ott2022_RICHIESTE!AA47))=1,    AA$46&lt;&gt;""   ),    _xlfn.CONCAT("Rid: ",HLOOKUP(AA$46,Tipologie!$B$2:$AM$10,7)  ),  Ott2022_RICHIESTE!AA47),HLOOKUP(AA$46,Tipologie!$B$2:$AM$10,7  ) ))</f>
        <v>.</v>
      </c>
      <c r="AB52" s="28" t="str">
        <f>T( IF( Ott2022_RICHIESTE!AB47&lt;&gt;"",  IF(   AND(    (IFERROR(SEARCH("Ridotto",Ott2022_RICHIESTE!AB47),Ott2022_RICHIESTE!AB47))=1,    AB$46&lt;&gt;""   ),    _xlfn.CONCAT("Rid: ",HLOOKUP(AB$46,Tipologie!$B$2:$AM$10,7)  ),  Ott2022_RICHIESTE!AB47),HLOOKUP(AB$46,Tipologie!$B$2:$AM$10,7  ) ))</f>
        <v>.</v>
      </c>
      <c r="AC52" s="91"/>
      <c r="AD52" s="45" t="str">
        <f t="shared" si="7"/>
        <v>ven</v>
      </c>
      <c r="AE52" s="46">
        <f t="shared" si="8"/>
        <v>44869</v>
      </c>
      <c r="AF52" s="232"/>
      <c r="AG52" s="146" t="str">
        <f>T( IF( Ott2022_RICHIESTE!AG47&lt;&gt;"",  IF(   AND(    (IFERROR(SEARCH("Ridotto",Ott2022_RICHIESTE!AG47),Ott2022_RICHIESTE!AG47))=1,    AG$46&lt;&gt;""   ),    _xlfn.CONCAT("Rid: ",HLOOKUP(AG$46,Tipologie!$B$2:$AM$10,7)  ),  Ott2022_RICHIESTE!AG47),HLOOKUP(AG$46,Tipologie!$B$2:$AM$10,7  ) ))</f>
        <v>.</v>
      </c>
      <c r="AH52" s="146"/>
      <c r="AI52" s="146" t="str">
        <f>T( IF( Ott2022_RICHIESTE!AI47&lt;&gt;"",  IF(   AND(    (IFERROR(SEARCH("Ridotto",Ott2022_RICHIESTE!AI47),Ott2022_RICHIESTE!AI47))=1,    AI$46&lt;&gt;""   ),    _xlfn.CONCAT("Rid: ",HLOOKUP(AI$46,Tipologie!$B$2:$AM$10,7)  ),  Ott2022_RICHIESTE!AI47),HLOOKUP(AI$46,Tipologie!$B$2:$AM$10,7  ) ))</f>
        <v>.</v>
      </c>
      <c r="AJ52" s="146"/>
      <c r="AK52" s="146" t="str">
        <f>T( IF( Ott2022_RICHIESTE!AK47&lt;&gt;"",  IF(   AND(    (IFERROR(SEARCH("Ridotto",Ott2022_RICHIESTE!AK47),Ott2022_RICHIESTE!AK47))=1,    AK$46&lt;&gt;""   ),    _xlfn.CONCAT("Rid: ",HLOOKUP(AK$46,Tipologie!$B$2:$AM$10,7)  ),  Ott2022_RICHIESTE!AK47),HLOOKUP(AK$46,Tipologie!$B$2:$AM$10,7  ) ))</f>
        <v>.</v>
      </c>
      <c r="AL52" s="146"/>
      <c r="AM52" s="146" t="str">
        <f>T( IF( Ott2022_RICHIESTE!AM47&lt;&gt;"",  IF(   AND(    (IFERROR(SEARCH("Ridotto",Ott2022_RICHIESTE!AM47),Ott2022_RICHIESTE!AM47))=1,    AM$46&lt;&gt;""   ),    _xlfn.CONCAT("Rid: ",HLOOKUP(AM$46,Tipologie!$B$2:$AM$10,7)  ),  Ott2022_RICHIESTE!AM47),HLOOKUP(AM$46,Tipologie!$B$2:$AM$10,7  ) ))</f>
        <v>.</v>
      </c>
      <c r="AN52" s="146"/>
      <c r="AO52" s="146" t="str">
        <f>T( IF( Ott2022_RICHIESTE!AO47&lt;&gt;"",  IF(   AND(    (IFERROR(SEARCH("Ridotto",Ott2022_RICHIESTE!AO47),Ott2022_RICHIESTE!AO47))=1,    AO$46&lt;&gt;""   ),    _xlfn.CONCAT("Rid: ",HLOOKUP(AO$46,Tipologie!$B$2:$AM$10,7)  ),  Ott2022_RICHIESTE!AO47),HLOOKUP(AO$46,Tipologie!$B$2:$AM$10,7  ) ))</f>
        <v>.</v>
      </c>
      <c r="AP52" s="146"/>
      <c r="AQ52" s="146" t="str">
        <f>T( IF( Ott2022_RICHIESTE!AQ47&lt;&gt;"",  IF(   AND(    (IFERROR(SEARCH("Ridotto",Ott2022_RICHIESTE!AQ47),Ott2022_RICHIESTE!AQ47))=1,    AQ$46&lt;&gt;""   ),    _xlfn.CONCAT("Rid: ",HLOOKUP(AQ$46,Tipologie!$B$2:$AM$10,7)  ),  Ott2022_RICHIESTE!AQ47),HLOOKUP(AQ$46,Tipologie!$B$2:$AM$10,7  ) ))</f>
        <v>.</v>
      </c>
      <c r="AR52" s="146"/>
      <c r="AS52" s="146" t="str">
        <f>T( IF( Ott2022_RICHIESTE!AS47&lt;&gt;"",  IF(   AND(    (IFERROR(SEARCH("Ridotto",Ott2022_RICHIESTE!AS47),Ott2022_RICHIESTE!AS47))=1,    AS$46&lt;&gt;""   ),    _xlfn.CONCAT("Rid: ",HLOOKUP(AS$46,Tipologie!$B$2:$AM$10,7)  ),  Ott2022_RICHIESTE!AS47),HLOOKUP(AS$46,Tipologie!$B$2:$AM$10,7  ) ))</f>
        <v>.</v>
      </c>
      <c r="AT52" s="146"/>
      <c r="AU52" s="146" t="str">
        <f>T( IF( Ott2022_RICHIESTE!AU47&lt;&gt;"",  IF(   AND(    (IFERROR(SEARCH("Ridotto",Ott2022_RICHIESTE!AU47),Ott2022_RICHIESTE!AU47))=1,    AU$46&lt;&gt;""   ),    _xlfn.CONCAT("Rid: ",HLOOKUP(AU$46,Tipologie!$B$2:$AM$10,7)  ),  Ott2022_RICHIESTE!AU47),HLOOKUP(AU$46,Tipologie!$B$2:$AM$10,7  ) ))</f>
        <v>.</v>
      </c>
      <c r="AV52" s="146"/>
      <c r="AW52" s="146" t="str">
        <f>T( IF( Ott2022_RICHIESTE!AW47&lt;&gt;"",  IF(   AND(    (IFERROR(SEARCH("Ridotto",Ott2022_RICHIESTE!AW47),Ott2022_RICHIESTE!AW47))=1,    AW$46&lt;&gt;""   ),    _xlfn.CONCAT("Rid: ",HLOOKUP(AW$46,Tipologie!$B$2:$AM$10,7)  ),  Ott2022_RICHIESTE!AW47),HLOOKUP(AW$46,Tipologie!$B$2:$AM$10,7  ) ))</f>
        <v>.</v>
      </c>
      <c r="AX52" s="146"/>
      <c r="AY52" s="146" t="str">
        <f>T( IF( Ott2022_RICHIESTE!AY47&lt;&gt;"",  IF(   AND(    (IFERROR(SEARCH("Ridotto",Ott2022_RICHIESTE!AY47),Ott2022_RICHIESTE!AY47))=1,    AY$46&lt;&gt;""   ),    _xlfn.CONCAT("Rid: ",HLOOKUP(AY$46,Tipologie!$B$2:$AM$10,7)  ),  Ott2022_RICHIESTE!AY47),HLOOKUP(AY$46,Tipologie!$B$2:$AM$10,7  ) ))</f>
        <v>.</v>
      </c>
      <c r="AZ52" s="146"/>
      <c r="BA52" s="146" t="str">
        <f>T( IF( Ott2022_RICHIESTE!BA47&lt;&gt;"",  IF(   AND(    (IFERROR(SEARCH("Ridotto",Ott2022_RICHIESTE!BA47),Ott2022_RICHIESTE!BA47))=1,    BA$46&lt;&gt;""   ),    _xlfn.CONCAT("Rid: ",HLOOKUP(BA$46,Tipologie!$B$2:$AM$10,7)  ),  Ott2022_RICHIESTE!BA47),HLOOKUP(BA$46,Tipologie!$B$2:$AM$10,7  ) ))</f>
        <v>.</v>
      </c>
      <c r="BB52" s="146" t="str">
        <f>T( IF( Ott2022_RICHIESTE!BB47&lt;&gt;"",  IF(   AND(    (IFERROR(SEARCH("Ridotto",Ott2022_RICHIESTE!BB47),Ott2022_RICHIESTE!BB47))=1,    BB$46&lt;&gt;""   ),    _xlfn.CONCAT("Rid: ",HLOOKUP(BB$46,Tipologie!$B$2:$AM$10,7)  ),  Ott2022_RICHIESTE!BB47),HLOOKUP(BB$46,Tipologie!$B$2:$AM$10,7  ) ))</f>
        <v>.</v>
      </c>
      <c r="BC52" s="146" t="str">
        <f>T( IF( Ott2022_RICHIESTE!BC47&lt;&gt;"",  IF(   AND(    (IFERROR(SEARCH("Ridotto",Ott2022_RICHIESTE!BC47),Ott2022_RICHIESTE!BC47))=1,    BC$46&lt;&gt;""   ),    _xlfn.CONCAT("Rid: ",HLOOKUP(BC$46,Tipologie!$B$2:$AM$10,7)  ),  Ott2022_RICHIESTE!BC47),HLOOKUP(BC$46,Tipologie!$B$2:$AM$10,7  ) ))</f>
        <v>.</v>
      </c>
      <c r="BD52" s="146"/>
      <c r="BE52" s="146" t="str">
        <f>T( IF( Ott2022_RICHIESTE!BE47&lt;&gt;"",  IF(   AND(    (IFERROR(SEARCH("Ridotto",Ott2022_RICHIESTE!BE47),Ott2022_RICHIESTE!BE47))=1,    BE$46&lt;&gt;""   ),    _xlfn.CONCAT("Rid: ",HLOOKUP(BE$46,Tipologie!$B$2:$AM$10,7)  ),  Ott2022_RICHIESTE!BE47),HLOOKUP(BE$46,Tipologie!$B$2:$AM$10,7  ) ))</f>
        <v>.</v>
      </c>
      <c r="BF52" s="146"/>
      <c r="BG52" s="146" t="str">
        <f>T( IF( Ott2022_RICHIESTE!BG47&lt;&gt;"",  IF(   AND(    (IFERROR(SEARCH("Ridotto",Ott2022_RICHIESTE!BG47),Ott2022_RICHIESTE!BG47))=1,    BG$46&lt;&gt;""   ),    _xlfn.CONCAT("Rid: ",HLOOKUP(BG$46,Tipologie!$B$2:$AM$10,7)  ),  Ott2022_RICHIESTE!BG47),HLOOKUP(BG$46,Tipologie!$B$2:$AM$10,7  ) ))</f>
        <v>.</v>
      </c>
      <c r="BH52" s="146"/>
      <c r="BI52" s="146" t="str">
        <f>T( IF( Ott2022_RICHIESTE!BI47&lt;&gt;"",  IF(   AND(    (IFERROR(SEARCH("Ridotto",Ott2022_RICHIESTE!BI47),Ott2022_RICHIESTE!BI47))=1,    BI$46&lt;&gt;""   ),    _xlfn.CONCAT("Rid: ",HLOOKUP(BI$46,Tipologie!$B$2:$AM$10,7)  ),  Ott2022_RICHIESTE!BI47),HLOOKUP(BI$46,Tipologie!$B$2:$AM$10,7  ) ))</f>
        <v>.</v>
      </c>
      <c r="BJ52" s="146"/>
      <c r="BK52" s="146" t="str">
        <f>T( IF( Ott2022_RICHIESTE!BK47&lt;&gt;"",  IF(   AND(    (IFERROR(SEARCH("Ridotto",Ott2022_RICHIESTE!BK47),Ott2022_RICHIESTE!BK47))=1,    BK$46&lt;&gt;""   ),    _xlfn.CONCAT("Rid: ",HLOOKUP(BK$46,Tipologie!$B$2:$AM$10,7)  ),  Ott2022_RICHIESTE!BK47),HLOOKUP(BK$46,Tipologie!$B$2:$AM$10,7  ) ))</f>
        <v>.</v>
      </c>
      <c r="BL52" s="146"/>
      <c r="BM52" s="146" t="str">
        <f>T( IF( Ott2022_RICHIESTE!BM47&lt;&gt;"",  IF(   AND(    (IFERROR(SEARCH("Ridotto",Ott2022_RICHIESTE!BM47),Ott2022_RICHIESTE!BM47))=1,    BM$46&lt;&gt;""   ),    _xlfn.CONCAT("Rid: ",HLOOKUP(BM$46,Tipologie!$B$2:$AM$10,7)  ),  Ott2022_RICHIESTE!BM47),HLOOKUP(BM$46,Tipologie!$B$2:$AM$10,7  ) ))</f>
        <v>.</v>
      </c>
      <c r="BN52" s="146"/>
      <c r="BO52" s="146" t="str">
        <f>T( IF( Ott2022_RICHIESTE!BO47&lt;&gt;"",  IF(   AND(    (IFERROR(SEARCH("Ridotto",Ott2022_RICHIESTE!BO47),Ott2022_RICHIESTE!BO47))=1,    BO$46&lt;&gt;""   ),    _xlfn.CONCAT("Rid: ",HLOOKUP(BO$46,Tipologie!$B$2:$AM$10,7)  ),  Ott2022_RICHIESTE!BO47),HLOOKUP(BO$46,Tipologie!$B$2:$AM$10,7  ) ))</f>
        <v>.</v>
      </c>
      <c r="BP52" s="146"/>
      <c r="BQ52" s="146" t="str">
        <f>T( IF( Ott2022_RICHIESTE!BQ47&lt;&gt;"",  IF(   AND(    (IFERROR(SEARCH("Ridotto",Ott2022_RICHIESTE!BQ47),Ott2022_RICHIESTE!BQ47))=1,    BQ$46&lt;&gt;""   ),    _xlfn.CONCAT("Rid: ",HLOOKUP(BQ$46,Tipologie!$B$2:$AM$10,7)  ),  Ott2022_RICHIESTE!BQ47),HLOOKUP(BQ$46,Tipologie!$B$2:$AM$10,7  ) ))</f>
        <v>.</v>
      </c>
      <c r="BR52" s="146"/>
      <c r="BS52" s="146" t="str">
        <f>T( IF( Ott2022_RICHIESTE!BS47&lt;&gt;"",  IF(   AND(    (IFERROR(SEARCH("Ridotto",Ott2022_RICHIESTE!BS47),Ott2022_RICHIESTE!BS47))=1,    BS$46&lt;&gt;""   ),    _xlfn.CONCAT("Rid: ",HLOOKUP(BS$46,Tipologie!$B$2:$AM$10,7)  ),  Ott2022_RICHIESTE!BS47),HLOOKUP(BS$46,Tipologie!$B$2:$AM$10,7  ) ))</f>
        <v>.</v>
      </c>
      <c r="BT52" s="146"/>
      <c r="BU52" s="146" t="str">
        <f>T( IF( Ott2022_RICHIESTE!BU47&lt;&gt;"",  IF(   AND(    (IFERROR(SEARCH("Ridotto",Ott2022_RICHIESTE!BU47),Ott2022_RICHIESTE!BU47))=1,    BU$46&lt;&gt;""   ),    _xlfn.CONCAT("Rid: ",HLOOKUP(BU$46,Tipologie!$B$2:$AM$10,7)  ),  Ott2022_RICHIESTE!BU47),HLOOKUP(BU$46,Tipologie!$B$2:$AM$10,7  ) ))</f>
        <v>.</v>
      </c>
      <c r="BV52" s="146"/>
      <c r="BW52" s="146" t="str">
        <f>T( IF( Ott2022_RICHIESTE!BW47&lt;&gt;"",  IF(   AND(    (IFERROR(SEARCH("Ridotto",Ott2022_RICHIESTE!BW47),Ott2022_RICHIESTE!BW47))=1,    BW$46&lt;&gt;""   ),    _xlfn.CONCAT("Rid: ",HLOOKUP(BW$46,Tipologie!$B$2:$AM$10,7)  ),  Ott2022_RICHIESTE!BW47),HLOOKUP(BW$46,Tipologie!$B$2:$AM$10,7  ) ))</f>
        <v>.</v>
      </c>
      <c r="BX52" s="223"/>
      <c r="CA52" s="158">
        <f>SUM(COUNTIFS(D52:BW52,{"Ex-accordo";"Ferie";"Ridotto Ex-Acc";"Ridotto Ferie";"Ridotto Maternità";"Malattia";"Esame";"Altro"}))</f>
        <v>0</v>
      </c>
      <c r="CB52" s="158">
        <f t="shared" si="15"/>
        <v>30</v>
      </c>
      <c r="CC52" s="91"/>
      <c r="CF52" s="146" t="str">
        <f>T( IF( Ott2022_RICHIESTE!CQ47&lt;&gt;"",  IF(   AND(    (IFERROR(SEARCH("Ridotto",Ott2022_RICHIESTE!CQ47),Ott2022_RICHIESTE!CQ47))=1,    CF$46&lt;&gt;""   ),    _xlfn.CONCAT("Rid: ",HLOOKUP(CF$46,Tipologie!$B$2:$AM$10,7)  ),  Ott2022_RICHIESTE!CQ47),HLOOKUP(CF$46,Tipologie!$B$2:$AM$10,7  ) ))</f>
        <v>.</v>
      </c>
      <c r="CG52" s="146" t="str">
        <f>T( IF( Ott2022_RICHIESTE!CR47&lt;&gt;"",  IF(   AND(    (IFERROR(SEARCH("Ridotto",Ott2022_RICHIESTE!CR47),Ott2022_RICHIESTE!CR47))=1,    CG$46&lt;&gt;""   ),    _xlfn.CONCAT("Rid: ",HLOOKUP(CG$46,Tipologie!$B$2:$AM$10,7)  ),  Ott2022_RICHIESTE!CR47),HLOOKUP(CG$46,Tipologie!$B$2:$AM$10,7  ) ))</f>
        <v>.</v>
      </c>
      <c r="CH52" s="146" t="str">
        <f>T( IF( Ott2022_RICHIESTE!CS47&lt;&gt;"",  IF(   AND(    (IFERROR(SEARCH("Ridotto",Ott2022_RICHIESTE!CS47),Ott2022_RICHIESTE!CS47))=1,    CH$46&lt;&gt;""   ),    _xlfn.CONCAT("Rid: ",HLOOKUP(CH$46,Tipologie!$B$2:$AM$10,7)  ),  Ott2022_RICHIESTE!CS47),HLOOKUP(CH$46,Tipologie!$B$2:$AM$10,7  ) ))</f>
        <v>.</v>
      </c>
      <c r="CI52" s="146" t="str">
        <f>T( IF( Ott2022_RICHIESTE!CT47&lt;&gt;"",  IF(   AND(    (IFERROR(SEARCH("Ridotto",Ott2022_RICHIESTE!CT47),Ott2022_RICHIESTE!CT47))=1,    CI$46&lt;&gt;""   ),    _xlfn.CONCAT("Rid: ",HLOOKUP(CI$46,Tipologie!$B$2:$AM$10,7)  ),  Ott2022_RICHIESTE!CT47),HLOOKUP(CI$46,Tipologie!$B$2:$AM$10,7  ) ))</f>
        <v>.</v>
      </c>
      <c r="CJ52" s="146" t="str">
        <f>T( IF( Ott2022_RICHIESTE!CU47&lt;&gt;"",  IF(   AND(    (IFERROR(SEARCH("Ridotto",Ott2022_RICHIESTE!CU47),Ott2022_RICHIESTE!CU47))=1,    CJ$46&lt;&gt;""   ),    _xlfn.CONCAT("Rid: ",HLOOKUP(CJ$46,Tipologie!$B$2:$AM$10,7)  ),  Ott2022_RICHIESTE!CU47),HLOOKUP(CJ$46,Tipologie!$B$2:$AM$10,7  ) ))</f>
        <v>.</v>
      </c>
      <c r="CK52" s="146" t="str">
        <f>T( IF( Ott2022_RICHIESTE!CV47&lt;&gt;"",  IF(   AND(    (IFERROR(SEARCH("Ridotto",Ott2022_RICHIESTE!CV47),Ott2022_RICHIESTE!CV47))=1,    CK$46&lt;&gt;""   ),    _xlfn.CONCAT("Rid: ",HLOOKUP(CK$46,Tipologie!$B$2:$AM$10,7)  ),  Ott2022_RICHIESTE!CV47),HLOOKUP(CK$46,Tipologie!$B$2:$AM$10,7  ) ))</f>
        <v>.</v>
      </c>
      <c r="CL52" s="146" t="str">
        <f>T( IF( Ott2022_RICHIESTE!CW47&lt;&gt;"",  IF(   AND(    (IFERROR(SEARCH("Ridotto",Ott2022_RICHIESTE!CW47),Ott2022_RICHIESTE!CW47))=1,    CL$46&lt;&gt;""   ),    _xlfn.CONCAT("Rid: ",HLOOKUP(CL$46,Tipologie!$B$2:$AM$10,7)  ),  Ott2022_RICHIESTE!CW47),HLOOKUP(CL$46,Tipologie!$B$2:$AM$10,7  ) ))</f>
        <v>.</v>
      </c>
      <c r="CM52" s="146" t="str">
        <f>T( IF( Ott2022_RICHIESTE!CX47&lt;&gt;"",  IF(   AND(    (IFERROR(SEARCH("Ridotto",Ott2022_RICHIESTE!CX47),Ott2022_RICHIESTE!CX47))=1,    CM$46&lt;&gt;""   ),    _xlfn.CONCAT("Rid: ",HLOOKUP(CM$46,Tipologie!$B$2:$AM$10,7)  ),  Ott2022_RICHIESTE!CX47),HLOOKUP(CM$46,Tipologie!$B$2:$AM$10,7  ) ))</f>
        <v>.</v>
      </c>
      <c r="CO52" s="45" t="str">
        <f t="shared" si="9"/>
        <v>ven</v>
      </c>
      <c r="CP52" s="45">
        <f t="shared" si="12"/>
        <v>44869</v>
      </c>
      <c r="CQ52" s="229"/>
      <c r="CR52" s="146" t="str">
        <f>T( IF( Ott2022_RICHIESTE!DC47&lt;&gt;"",  IF(   AND(    (IFERROR(SEARCH("Ridotto",Ott2022_RICHIESTE!DC47),Ott2022_RICHIESTE!DC47))=1,    CR$46&lt;&gt;""   ),    _xlfn.CONCAT("Rid: ",HLOOKUP(CR$46,Tipologie!$B$2:$AM$10,7)  ),  Ott2022_RICHIESTE!DC47),HLOOKUP(CR$46,Tipologie!$B$2:$AM$10,7  ) ))</f>
        <v>.</v>
      </c>
      <c r="CS52" s="146"/>
      <c r="CT52" s="146" t="str">
        <f>T( IF( Ott2022_RICHIESTE!DE47&lt;&gt;"",  IF(   AND(    (IFERROR(SEARCH("Ridotto",Ott2022_RICHIESTE!DE47),Ott2022_RICHIESTE!DE47))=1,    CT$46&lt;&gt;""   ),    _xlfn.CONCAT("Rid: ",HLOOKUP(CT$46,Tipologie!$B$2:$AM$10,7)  ),  Ott2022_RICHIESTE!DE47),HLOOKUP(CT$46,Tipologie!$B$2:$AM$10,7  ) ))</f>
        <v>.</v>
      </c>
      <c r="CU52" s="146"/>
      <c r="CV52" s="146" t="str">
        <f>T( IF( Ott2022_RICHIESTE!DG47&lt;&gt;"",  IF(   AND(    (IFERROR(SEARCH("Ridotto",Ott2022_RICHIESTE!DG47),Ott2022_RICHIESTE!DG47))=1,    CV$46&lt;&gt;""   ),    _xlfn.CONCAT("Rid: ",HLOOKUP(CV$46,Tipologie!$B$2:$AM$10,7)  ),  Ott2022_RICHIESTE!DG47),HLOOKUP(CV$46,Tipologie!$B$2:$AM$10,7  ) ))</f>
        <v>.</v>
      </c>
      <c r="CW52" s="146"/>
      <c r="CX52" s="146" t="str">
        <f>T( IF( Ott2022_RICHIESTE!DI47&lt;&gt;"",  IF(   AND(    (IFERROR(SEARCH("Ridotto",Ott2022_RICHIESTE!DI47),Ott2022_RICHIESTE!DI47))=1,    CX$46&lt;&gt;""   ),    _xlfn.CONCAT("Rid: ",HLOOKUP(CX$46,Tipologie!$B$2:$AM$10,7)  ),  Ott2022_RICHIESTE!DI47),HLOOKUP(CX$46,Tipologie!$B$2:$AM$10,7  ) ))</f>
        <v>.</v>
      </c>
      <c r="CY52" s="146"/>
      <c r="CZ52" s="146" t="str">
        <f>T( IF( Ott2022_RICHIESTE!DK47&lt;&gt;"",  IF(   AND(    (IFERROR(SEARCH("Ridotto",Ott2022_RICHIESTE!DK47),Ott2022_RICHIESTE!DK47))=1,    CZ$46&lt;&gt;""   ),    _xlfn.CONCAT("Rid: ",HLOOKUP(CZ$46,Tipologie!$B$2:$AM$10,7)  ),  Ott2022_RICHIESTE!DK47),HLOOKUP(CZ$46,Tipologie!$B$2:$AM$10,7  ) ))</f>
        <v>.</v>
      </c>
      <c r="DA52" s="146"/>
      <c r="DB52" s="146" t="str">
        <f>T( IF( Ott2022_RICHIESTE!DM47&lt;&gt;"",  IF(   AND(    (IFERROR(SEARCH("Ridotto",Ott2022_RICHIESTE!DM47),Ott2022_RICHIESTE!DM47))=1,    DB$46&lt;&gt;""   ),    _xlfn.CONCAT("Rid: ",HLOOKUP(DB$46,Tipologie!$B$2:$AM$10,7)  ),  Ott2022_RICHIESTE!DM47),HLOOKUP(DB$46,Tipologie!$B$2:$AM$10,7  ) ))</f>
        <v>.</v>
      </c>
      <c r="DC52" s="146"/>
      <c r="DD52" s="146" t="str">
        <f>T( IF( Ott2022_RICHIESTE!DO47&lt;&gt;"",  IF(   AND(    (IFERROR(SEARCH("Ridotto",Ott2022_RICHIESTE!DO47),Ott2022_RICHIESTE!DO47))=1,    DD$46&lt;&gt;""   ),    _xlfn.CONCAT("Rid: ",HLOOKUP(DD$46,Tipologie!$B$2:$AM$10,7)  ),  Ott2022_RICHIESTE!DO47),HLOOKUP(DD$46,Tipologie!$B$2:$AM$10,7  ) ))</f>
        <v>.</v>
      </c>
      <c r="DE52" s="146" t="str">
        <f>T(IF(  Ott2022_RICHIESTE!DE47&lt;&gt;"",  Ott2022_RICHIESTE!DE47,  HLOOKUP(DE$46,Tipologie!$B$2:$AM$10,7) ))</f>
        <v>.</v>
      </c>
      <c r="DF52" s="146" t="str">
        <f>T(IF(  Ott2022_RICHIESTE!DG47&lt;&gt;"",  Ott2022_RICHIESTE!DG47,  HLOOKUP(DF$46,Tipologie!$B$2:$AM$10,7) ))</f>
        <v>.</v>
      </c>
      <c r="DG52" s="146" t="str">
        <f>T(IF(  Ott2022_RICHIESTE!DI47&lt;&gt;"",  Ott2022_RICHIESTE!DI47,  HLOOKUP(DG$46,Tipologie!$B$2:$AM$10,7) ))</f>
        <v>.</v>
      </c>
      <c r="DH52" s="20"/>
    </row>
    <row r="53" spans="1:112" ht="11.25" customHeight="1" x14ac:dyDescent="0.25">
      <c r="A53" s="45" t="str">
        <f>IF(Ott2022_RICHIESTE!A48&lt;&gt;"",Ott2022_RICHIESTE!A48,"")</f>
        <v>sab</v>
      </c>
      <c r="B53" s="46">
        <f>IF(Ott2022_RICHIESTE!B48&lt;&gt;"",Ott2022_RICHIESTE!B48,"")</f>
        <v>44870</v>
      </c>
      <c r="C53" s="232"/>
      <c r="D53" s="146" t="str">
        <f>T( IF( Ott2022_RICHIESTE!D48&lt;&gt;"",  IF(   AND(    (IFERROR(SEARCH("Ridotto",Ott2022_RICHIESTE!D48),Ott2022_RICHIESTE!D48))=1,    D$46&lt;&gt;""   ),    _xlfn.CONCAT("Rid: ",HLOOKUP(D$46,Tipologie!$B$2:$AM$10,8)  ),  Ott2022_RICHIESTE!D48),HLOOKUP(D$46,Tipologie!$B$2:$AM$10,8  ) ))</f>
        <v>RIPOSO</v>
      </c>
      <c r="E53" s="146"/>
      <c r="F53" s="146" t="str">
        <f>T( IF( Ott2022_RICHIESTE!F48&lt;&gt;"",  IF(   AND(    (IFERROR(SEARCH("Ridotto",Ott2022_RICHIESTE!F48),Ott2022_RICHIESTE!F48))=1,    F$46&lt;&gt;""   ),    _xlfn.CONCAT("Rid: ",HLOOKUP(F$46,Tipologie!$B$2:$AM$10,8)  ),  Ott2022_RICHIESTE!F48),HLOOKUP(F$46,Tipologie!$B$2:$AM$10,8  ) ))</f>
        <v>RIPOSO</v>
      </c>
      <c r="G53" s="146"/>
      <c r="H53" s="146" t="str">
        <f>T( IF( Ott2022_RICHIESTE!H48&lt;&gt;"",  IF(   AND(    (IFERROR(SEARCH("Ridotto",Ott2022_RICHIESTE!H48),Ott2022_RICHIESTE!H48))=1,    H$46&lt;&gt;""   ),    _xlfn.CONCAT("Rid: ",HLOOKUP(H$46,Tipologie!$B$2:$AM$10,8)  ),  Ott2022_RICHIESTE!H48),HLOOKUP(H$46,Tipologie!$B$2:$AM$10,8  ) ))</f>
        <v>RIPOSO</v>
      </c>
      <c r="I53" s="146"/>
      <c r="J53" s="146" t="str">
        <f>T( IF( Ott2022_RICHIESTE!J48&lt;&gt;"",  IF(   AND(    (IFERROR(SEARCH("Ridotto",Ott2022_RICHIESTE!J48),Ott2022_RICHIESTE!J48))=1,    J$46&lt;&gt;""   ),    _xlfn.CONCAT("Rid: ",HLOOKUP(J$46,Tipologie!$B$2:$AM$10,8)  ),  Ott2022_RICHIESTE!J48),HLOOKUP(J$46,Tipologie!$B$2:$AM$10,8  ) ))</f>
        <v>RIPOSO</v>
      </c>
      <c r="K53" s="146"/>
      <c r="L53" s="146" t="str">
        <f>T( IF( Ott2022_RICHIESTE!L48&lt;&gt;"",  IF(   AND(    (IFERROR(SEARCH("Ridotto",Ott2022_RICHIESTE!L48),Ott2022_RICHIESTE!L48))=1,    L$46&lt;&gt;""   ),    _xlfn.CONCAT("Rid: ",HLOOKUP(L$46,Tipologie!$B$2:$AM$10,8)  ),  Ott2022_RICHIESTE!L48),HLOOKUP(L$46,Tipologie!$B$2:$AM$10,8  ) ))</f>
        <v>RIPOSO</v>
      </c>
      <c r="M53" s="146"/>
      <c r="N53" s="146" t="str">
        <f>T( IF( Ott2022_RICHIESTE!N48&lt;&gt;"",  IF(   AND(    (IFERROR(SEARCH("Ridotto",Ott2022_RICHIESTE!N48),Ott2022_RICHIESTE!N48))=1,    N$46&lt;&gt;""   ),    _xlfn.CONCAT("Rid: ",HLOOKUP(N$46,Tipologie!$B$2:$AM$10,8)  ),  Ott2022_RICHIESTE!N48),HLOOKUP(N$46,Tipologie!$B$2:$AM$10,8  ) ))</f>
        <v>RIPOSO</v>
      </c>
      <c r="O53" s="146"/>
      <c r="P53" s="146" t="str">
        <f>T( IF( Ott2022_RICHIESTE!P48&lt;&gt;"",  IF(   AND(    (IFERROR(SEARCH("Ridotto",Ott2022_RICHIESTE!P48),Ott2022_RICHIESTE!P48))=1,    P$46&lt;&gt;""   ),    _xlfn.CONCAT("Rid: ",HLOOKUP(P$46,Tipologie!$B$2:$AM$10,8)  ),  Ott2022_RICHIESTE!P48),HLOOKUP(P$46,Tipologie!$B$2:$AM$10,8  ) ))</f>
        <v>RIPOSO</v>
      </c>
      <c r="Q53" s="146"/>
      <c r="R53" s="146" t="str">
        <f>T( IF( Ott2022_RICHIESTE!R48&lt;&gt;"",  IF(   AND(    (IFERROR(SEARCH("Ridotto",Ott2022_RICHIESTE!R48),Ott2022_RICHIESTE!R48))=1,    R$46&lt;&gt;""   ),    _xlfn.CONCAT("Rid: ",HLOOKUP(R$46,Tipologie!$B$2:$AM$10,8)  ),  Ott2022_RICHIESTE!R48),HLOOKUP(R$46,Tipologie!$B$2:$AM$10,8  ) ))</f>
        <v>RIPOSO</v>
      </c>
      <c r="S53" s="146"/>
      <c r="T53" s="146" t="str">
        <f>T( IF( Ott2022_RICHIESTE!T48&lt;&gt;"",  IF(   AND(    (IFERROR(SEARCH("Ridotto",Ott2022_RICHIESTE!T48),Ott2022_RICHIESTE!T48))=1,    T$46&lt;&gt;""   ),    _xlfn.CONCAT("Rid: ",HLOOKUP(T$46,Tipologie!$B$2:$AM$10,8)  ),  Ott2022_RICHIESTE!T48),HLOOKUP(T$46,Tipologie!$B$2:$AM$10,8  ) ))</f>
        <v>RIPOSO</v>
      </c>
      <c r="U53" s="146" t="str">
        <f>T( IF( Ott2022_RICHIESTE!U48&lt;&gt;"",  IF(   AND(    (IFERROR(SEARCH("Ridotto",Ott2022_RICHIESTE!U48),Ott2022_RICHIESTE!U48))=1,    U$46&lt;&gt;""   ),    _xlfn.CONCAT("Rid: ",HLOOKUP(U$46,Tipologie!$B$2:$AM$10,8)  ),  Ott2022_RICHIESTE!U48),HLOOKUP(U$46,Tipologie!$B$2:$AM$10,8  ) ))</f>
        <v>RIPOSO</v>
      </c>
      <c r="V53" s="146" t="str">
        <f>T( IF( Ott2022_RICHIESTE!V48&lt;&gt;"",  IF(   AND(    (IFERROR(SEARCH("Ridotto",Ott2022_RICHIESTE!V48),Ott2022_RICHIESTE!V48))=1,    V$46&lt;&gt;""   ),    _xlfn.CONCAT("Rid: ",HLOOKUP(V$46,Tipologie!$B$2:$AM$10,8)  ),  Ott2022_RICHIESTE!V48),HLOOKUP(V$46,Tipologie!$B$2:$AM$10,8  ) ))</f>
        <v>RIPOSO</v>
      </c>
      <c r="W53" s="146" t="str">
        <f>T( IF( Ott2022_RICHIESTE!W48&lt;&gt;"",  IF(   AND(    (IFERROR(SEARCH("Ridotto",Ott2022_RICHIESTE!W48),Ott2022_RICHIESTE!W48))=1,    W$46&lt;&gt;""   ),    _xlfn.CONCAT("Rid: ",HLOOKUP(W$46,Tipologie!$B$2:$AM$10,8)  ),  Ott2022_RICHIESTE!W48),HLOOKUP(W$46,Tipologie!$B$2:$AM$10,8  ) ))</f>
        <v>RIPOSO</v>
      </c>
      <c r="X53" s="146" t="str">
        <f>T( IF( Ott2022_RICHIESTE!X48&lt;&gt;"",  IF(   AND(    (IFERROR(SEARCH("Ridotto",Ott2022_RICHIESTE!X48),Ott2022_RICHIESTE!X48))=1,    X$46&lt;&gt;""   ),    _xlfn.CONCAT("Rid: ",HLOOKUP(X$46,Tipologie!$B$2:$AM$10,8)  ),  Ott2022_RICHIESTE!X48),HLOOKUP(X$46,Tipologie!$B$2:$AM$10,8  ) ))</f>
        <v>RIPOSO</v>
      </c>
      <c r="Y53" s="146" t="str">
        <f>T( IF( Ott2022_RICHIESTE!Y48&lt;&gt;"",  IF(   AND(    (IFERROR(SEARCH("Ridotto",Ott2022_RICHIESTE!Y48),Ott2022_RICHIESTE!Y48))=1,    Y$46&lt;&gt;""   ),    _xlfn.CONCAT("Rid: ",HLOOKUP(Y$46,Tipologie!$B$2:$AM$10,8)  ),  Ott2022_RICHIESTE!Y48),HLOOKUP(Y$46,Tipologie!$B$2:$AM$10,8  ) ))</f>
        <v>RIPOSO</v>
      </c>
      <c r="Z53" s="28" t="str">
        <f>T( IF( Ott2022_RICHIESTE!Z48&lt;&gt;"",  IF(   AND(    (IFERROR(SEARCH("Ridotto",Ott2022_RICHIESTE!Z48),Ott2022_RICHIESTE!Z48))=1,    Z$46&lt;&gt;""   ),    _xlfn.CONCAT("Rid: ",HLOOKUP(Z$46,Tipologie!$B$2:$AM$10,8)  ),  Ott2022_RICHIESTE!Z48),HLOOKUP(Z$46,Tipologie!$B$2:$AM$10,8  ) ))</f>
        <v>RIPOSO</v>
      </c>
      <c r="AA53" s="28" t="str">
        <f>T( IF( Ott2022_RICHIESTE!AA48&lt;&gt;"",  IF(   AND(    (IFERROR(SEARCH("Ridotto",Ott2022_RICHIESTE!AA48),Ott2022_RICHIESTE!AA48))=1,    AA$46&lt;&gt;""   ),    _xlfn.CONCAT("Rid: ",HLOOKUP(AA$46,Tipologie!$B$2:$AM$10,8)  ),  Ott2022_RICHIESTE!AA48),HLOOKUP(AA$46,Tipologie!$B$2:$AM$10,8  ) ))</f>
        <v>RIPOSO</v>
      </c>
      <c r="AB53" s="28" t="str">
        <f>T( IF( Ott2022_RICHIESTE!AB48&lt;&gt;"",  IF(   AND(    (IFERROR(SEARCH("Ridotto",Ott2022_RICHIESTE!AB48),Ott2022_RICHIESTE!AB48))=1,    AB$46&lt;&gt;""   ),    _xlfn.CONCAT("Rid: ",HLOOKUP(AB$46,Tipologie!$B$2:$AM$10,8)  ),  Ott2022_RICHIESTE!AB48),HLOOKUP(AB$46,Tipologie!$B$2:$AM$10,8  ) ))</f>
        <v>RIPOSO</v>
      </c>
      <c r="AC53" s="91"/>
      <c r="AD53" s="45" t="str">
        <f t="shared" si="7"/>
        <v>sab</v>
      </c>
      <c r="AE53" s="46">
        <f t="shared" si="8"/>
        <v>44870</v>
      </c>
      <c r="AF53" s="232"/>
      <c r="AG53" s="146" t="str">
        <f>T( IF( Ott2022_RICHIESTE!AG48&lt;&gt;"",  IF(   AND(    (IFERROR(SEARCH("Ridotto",Ott2022_RICHIESTE!AG48),Ott2022_RICHIESTE!AG48))=1,    AG$46&lt;&gt;""   ),    _xlfn.CONCAT("Rid: ",HLOOKUP(AG$46,Tipologie!$B$2:$AM$10,8)  ),  Ott2022_RICHIESTE!AG48),HLOOKUP(AG$46,Tipologie!$B$2:$AM$10,8  ) ))</f>
        <v>RIPOSO</v>
      </c>
      <c r="AH53" s="146"/>
      <c r="AI53" s="146" t="str">
        <f>T( IF( Ott2022_RICHIESTE!AI48&lt;&gt;"",  IF(   AND(    (IFERROR(SEARCH("Ridotto",Ott2022_RICHIESTE!AI48),Ott2022_RICHIESTE!AI48))=1,    AI$46&lt;&gt;""   ),    _xlfn.CONCAT("Rid: ",HLOOKUP(AI$46,Tipologie!$B$2:$AM$10,8)  ),  Ott2022_RICHIESTE!AI48),HLOOKUP(AI$46,Tipologie!$B$2:$AM$10,8  ) ))</f>
        <v>RIPOSO</v>
      </c>
      <c r="AJ53" s="146"/>
      <c r="AK53" s="146" t="str">
        <f>T( IF( Ott2022_RICHIESTE!AK48&lt;&gt;"",  IF(   AND(    (IFERROR(SEARCH("Ridotto",Ott2022_RICHIESTE!AK48),Ott2022_RICHIESTE!AK48))=1,    AK$46&lt;&gt;""   ),    _xlfn.CONCAT("Rid: ",HLOOKUP(AK$46,Tipologie!$B$2:$AM$10,8)  ),  Ott2022_RICHIESTE!AK48),HLOOKUP(AK$46,Tipologie!$B$2:$AM$10,8  ) ))</f>
        <v>RIPOSO</v>
      </c>
      <c r="AL53" s="146"/>
      <c r="AM53" s="146" t="str">
        <f>T( IF( Ott2022_RICHIESTE!AM48&lt;&gt;"",  IF(   AND(    (IFERROR(SEARCH("Ridotto",Ott2022_RICHIESTE!AM48),Ott2022_RICHIESTE!AM48))=1,    AM$46&lt;&gt;""   ),    _xlfn.CONCAT("Rid: ",HLOOKUP(AM$46,Tipologie!$B$2:$AM$10,8)  ),  Ott2022_RICHIESTE!AM48),HLOOKUP(AM$46,Tipologie!$B$2:$AM$10,8  ) ))</f>
        <v>RIPOSO</v>
      </c>
      <c r="AN53" s="146"/>
      <c r="AO53" s="146" t="str">
        <f>T( IF( Ott2022_RICHIESTE!AO48&lt;&gt;"",  IF(   AND(    (IFERROR(SEARCH("Ridotto",Ott2022_RICHIESTE!AO48),Ott2022_RICHIESTE!AO48))=1,    AO$46&lt;&gt;""   ),    _xlfn.CONCAT("Rid: ",HLOOKUP(AO$46,Tipologie!$B$2:$AM$10,8)  ),  Ott2022_RICHIESTE!AO48),HLOOKUP(AO$46,Tipologie!$B$2:$AM$10,8  ) ))</f>
        <v>RIPOSO</v>
      </c>
      <c r="AP53" s="146"/>
      <c r="AQ53" s="146" t="str">
        <f>T( IF( Ott2022_RICHIESTE!AQ48&lt;&gt;"",  IF(   AND(    (IFERROR(SEARCH("Ridotto",Ott2022_RICHIESTE!AQ48),Ott2022_RICHIESTE!AQ48))=1,    AQ$46&lt;&gt;""   ),    _xlfn.CONCAT("Rid: ",HLOOKUP(AQ$46,Tipologie!$B$2:$AM$10,8)  ),  Ott2022_RICHIESTE!AQ48),HLOOKUP(AQ$46,Tipologie!$B$2:$AM$10,8  ) ))</f>
        <v>RIPOSO</v>
      </c>
      <c r="AR53" s="146"/>
      <c r="AS53" s="146" t="str">
        <f>T( IF( Ott2022_RICHIESTE!AS48&lt;&gt;"",  IF(   AND(    (IFERROR(SEARCH("Ridotto",Ott2022_RICHIESTE!AS48),Ott2022_RICHIESTE!AS48))=1,    AS$46&lt;&gt;""   ),    _xlfn.CONCAT("Rid: ",HLOOKUP(AS$46,Tipologie!$B$2:$AM$10,8)  ),  Ott2022_RICHIESTE!AS48),HLOOKUP(AS$46,Tipologie!$B$2:$AM$10,8  ) ))</f>
        <v>RIPOSO</v>
      </c>
      <c r="AT53" s="146"/>
      <c r="AU53" s="146" t="str">
        <f>T( IF( Ott2022_RICHIESTE!AU48&lt;&gt;"",  IF(   AND(    (IFERROR(SEARCH("Ridotto",Ott2022_RICHIESTE!AU48),Ott2022_RICHIESTE!AU48))=1,    AU$46&lt;&gt;""   ),    _xlfn.CONCAT("Rid: ",HLOOKUP(AU$46,Tipologie!$B$2:$AM$10,8)  ),  Ott2022_RICHIESTE!AU48),HLOOKUP(AU$46,Tipologie!$B$2:$AM$10,8  ) ))</f>
        <v>RIPOSO</v>
      </c>
      <c r="AV53" s="146"/>
      <c r="AW53" s="146" t="str">
        <f>T( IF( Ott2022_RICHIESTE!AW48&lt;&gt;"",  IF(   AND(    (IFERROR(SEARCH("Ridotto",Ott2022_RICHIESTE!AW48),Ott2022_RICHIESTE!AW48))=1,    AW$46&lt;&gt;""   ),    _xlfn.CONCAT("Rid: ",HLOOKUP(AW$46,Tipologie!$B$2:$AM$10,8)  ),  Ott2022_RICHIESTE!AW48),HLOOKUP(AW$46,Tipologie!$B$2:$AM$10,8  ) ))</f>
        <v>RIPOSO</v>
      </c>
      <c r="AX53" s="146"/>
      <c r="AY53" s="146" t="str">
        <f>T( IF( Ott2022_RICHIESTE!AY48&lt;&gt;"",  IF(   AND(    (IFERROR(SEARCH("Ridotto",Ott2022_RICHIESTE!AY48),Ott2022_RICHIESTE!AY48))=1,    AY$46&lt;&gt;""   ),    _xlfn.CONCAT("Rid: ",HLOOKUP(AY$46,Tipologie!$B$2:$AM$10,8)  ),  Ott2022_RICHIESTE!AY48),HLOOKUP(AY$46,Tipologie!$B$2:$AM$10,8  ) ))</f>
        <v>RIPOSO</v>
      </c>
      <c r="AZ53" s="146"/>
      <c r="BA53" s="146" t="str">
        <f>T( IF( Ott2022_RICHIESTE!BA48&lt;&gt;"",  IF(   AND(    (IFERROR(SEARCH("Ridotto",Ott2022_RICHIESTE!BA48),Ott2022_RICHIESTE!BA48))=1,    BA$46&lt;&gt;""   ),    _xlfn.CONCAT("Rid: ",HLOOKUP(BA$46,Tipologie!$B$2:$AM$10,8)  ),  Ott2022_RICHIESTE!BA48),HLOOKUP(BA$46,Tipologie!$B$2:$AM$10,8  ) ))</f>
        <v>RIPOSO</v>
      </c>
      <c r="BB53" s="146" t="str">
        <f>T( IF( Ott2022_RICHIESTE!BB48&lt;&gt;"",  IF(   AND(    (IFERROR(SEARCH("Ridotto",Ott2022_RICHIESTE!BB48),Ott2022_RICHIESTE!BB48))=1,    BB$46&lt;&gt;""   ),    _xlfn.CONCAT("Rid: ",HLOOKUP(BB$46,Tipologie!$B$2:$AM$10,8)  ),  Ott2022_RICHIESTE!BB48),HLOOKUP(BB$46,Tipologie!$B$2:$AM$10,8  ) ))</f>
        <v>.</v>
      </c>
      <c r="BC53" s="146" t="str">
        <f>T( IF( Ott2022_RICHIESTE!BC48&lt;&gt;"",  IF(   AND(    (IFERROR(SEARCH("Ridotto",Ott2022_RICHIESTE!BC48),Ott2022_RICHIESTE!BC48))=1,    BC$46&lt;&gt;""   ),    _xlfn.CONCAT("Rid: ",HLOOKUP(BC$46,Tipologie!$B$2:$AM$10,8)  ),  Ott2022_RICHIESTE!BC48),HLOOKUP(BC$46,Tipologie!$B$2:$AM$10,8  ) ))</f>
        <v>RIPOSO</v>
      </c>
      <c r="BD53" s="146"/>
      <c r="BE53" s="146" t="str">
        <f>T( IF( Ott2022_RICHIESTE!BE48&lt;&gt;"",  IF(   AND(    (IFERROR(SEARCH("Ridotto",Ott2022_RICHIESTE!BE48),Ott2022_RICHIESTE!BE48))=1,    BE$46&lt;&gt;""   ),    _xlfn.CONCAT("Rid: ",HLOOKUP(BE$46,Tipologie!$B$2:$AM$10,8)  ),  Ott2022_RICHIESTE!BE48),HLOOKUP(BE$46,Tipologie!$B$2:$AM$10,8  ) ))</f>
        <v>RIPOSO</v>
      </c>
      <c r="BF53" s="146"/>
      <c r="BG53" s="146" t="str">
        <f>T( IF( Ott2022_RICHIESTE!BG48&lt;&gt;"",  IF(   AND(    (IFERROR(SEARCH("Ridotto",Ott2022_RICHIESTE!BG48),Ott2022_RICHIESTE!BG48))=1,    BG$46&lt;&gt;""   ),    _xlfn.CONCAT("Rid: ",HLOOKUP(BG$46,Tipologie!$B$2:$AM$10,8)  ),  Ott2022_RICHIESTE!BG48),HLOOKUP(BG$46,Tipologie!$B$2:$AM$10,8  ) ))</f>
        <v>RIPOSO</v>
      </c>
      <c r="BH53" s="146"/>
      <c r="BI53" s="146" t="str">
        <f>T( IF( Ott2022_RICHIESTE!BI48&lt;&gt;"",  IF(   AND(    (IFERROR(SEARCH("Ridotto",Ott2022_RICHIESTE!BI48),Ott2022_RICHIESTE!BI48))=1,    BI$46&lt;&gt;""   ),    _xlfn.CONCAT("Rid: ",HLOOKUP(BI$46,Tipologie!$B$2:$AM$10,8)  ),  Ott2022_RICHIESTE!BI48),HLOOKUP(BI$46,Tipologie!$B$2:$AM$10,8  ) ))</f>
        <v>RIPOSO</v>
      </c>
      <c r="BJ53" s="146"/>
      <c r="BK53" s="146" t="str">
        <f>T( IF( Ott2022_RICHIESTE!BK48&lt;&gt;"",  IF(   AND(    (IFERROR(SEARCH("Ridotto",Ott2022_RICHIESTE!BK48),Ott2022_RICHIESTE!BK48))=1,    BK$46&lt;&gt;""   ),    _xlfn.CONCAT("Rid: ",HLOOKUP(BK$46,Tipologie!$B$2:$AM$10,8)  ),  Ott2022_RICHIESTE!BK48),HLOOKUP(BK$46,Tipologie!$B$2:$AM$10,8  ) ))</f>
        <v>RIPOSO</v>
      </c>
      <c r="BL53" s="146"/>
      <c r="BM53" s="146" t="str">
        <f>T( IF( Ott2022_RICHIESTE!BM48&lt;&gt;"",  IF(   AND(    (IFERROR(SEARCH("Ridotto",Ott2022_RICHIESTE!BM48),Ott2022_RICHIESTE!BM48))=1,    BM$46&lt;&gt;""   ),    _xlfn.CONCAT("Rid: ",HLOOKUP(BM$46,Tipologie!$B$2:$AM$10,8)  ),  Ott2022_RICHIESTE!BM48),HLOOKUP(BM$46,Tipologie!$B$2:$AM$10,8  ) ))</f>
        <v>RIPOSO</v>
      </c>
      <c r="BN53" s="146"/>
      <c r="BO53" s="146" t="str">
        <f>T( IF( Ott2022_RICHIESTE!BO48&lt;&gt;"",  IF(   AND(    (IFERROR(SEARCH("Ridotto",Ott2022_RICHIESTE!BO48),Ott2022_RICHIESTE!BO48))=1,    BO$46&lt;&gt;""   ),    _xlfn.CONCAT("Rid: ",HLOOKUP(BO$46,Tipologie!$B$2:$AM$10,8)  ),  Ott2022_RICHIESTE!BO48),HLOOKUP(BO$46,Tipologie!$B$2:$AM$10,8  ) ))</f>
        <v>RIPOSO</v>
      </c>
      <c r="BP53" s="146"/>
      <c r="BQ53" s="146" t="str">
        <f>T( IF( Ott2022_RICHIESTE!BQ48&lt;&gt;"",  IF(   AND(    (IFERROR(SEARCH("Ridotto",Ott2022_RICHIESTE!BQ48),Ott2022_RICHIESTE!BQ48))=1,    BQ$46&lt;&gt;""   ),    _xlfn.CONCAT("Rid: ",HLOOKUP(BQ$46,Tipologie!$B$2:$AM$10,8)  ),  Ott2022_RICHIESTE!BQ48),HLOOKUP(BQ$46,Tipologie!$B$2:$AM$10,8  ) ))</f>
        <v>RIPOSO</v>
      </c>
      <c r="BR53" s="146"/>
      <c r="BS53" s="146" t="str">
        <f>T( IF( Ott2022_RICHIESTE!BS48&lt;&gt;"",  IF(   AND(    (IFERROR(SEARCH("Ridotto",Ott2022_RICHIESTE!BS48),Ott2022_RICHIESTE!BS48))=1,    BS$46&lt;&gt;""   ),    _xlfn.CONCAT("Rid: ",HLOOKUP(BS$46,Tipologie!$B$2:$AM$10,8)  ),  Ott2022_RICHIESTE!BS48),HLOOKUP(BS$46,Tipologie!$B$2:$AM$10,8  ) ))</f>
        <v>RIPOSO</v>
      </c>
      <c r="BT53" s="146"/>
      <c r="BU53" s="146" t="str">
        <f>T( IF( Ott2022_RICHIESTE!BU48&lt;&gt;"",  IF(   AND(    (IFERROR(SEARCH("Ridotto",Ott2022_RICHIESTE!BU48),Ott2022_RICHIESTE!BU48))=1,    BU$46&lt;&gt;""   ),    _xlfn.CONCAT("Rid: ",HLOOKUP(BU$46,Tipologie!$B$2:$AM$10,8)  ),  Ott2022_RICHIESTE!BU48),HLOOKUP(BU$46,Tipologie!$B$2:$AM$10,8  ) ))</f>
        <v>RIPOSO</v>
      </c>
      <c r="BV53" s="146"/>
      <c r="BW53" s="146" t="str">
        <f>T( IF( Ott2022_RICHIESTE!BW48&lt;&gt;"",  IF(   AND(    (IFERROR(SEARCH("Ridotto",Ott2022_RICHIESTE!BW48),Ott2022_RICHIESTE!BW48))=1,    BW$46&lt;&gt;""   ),    _xlfn.CONCAT("Rid: ",HLOOKUP(BW$46,Tipologie!$B$2:$AM$10,8)  ),  Ott2022_RICHIESTE!BW48),HLOOKUP(BW$46,Tipologie!$B$2:$AM$10,8  ) ))</f>
        <v>RIPOSO</v>
      </c>
      <c r="BX53" s="223"/>
      <c r="CA53" s="87">
        <f>SUM(COUNTIFS(D53:BW53,{"Ex-accordo";"Ferie";"Ridotto Ex-Acc";"Ridotto Ferie";"Ridotto Maternità";"Malattia";"Esame";"Altro"}))</f>
        <v>0</v>
      </c>
      <c r="CB53" s="158">
        <f t="shared" si="15"/>
        <v>30</v>
      </c>
      <c r="CC53" s="91"/>
      <c r="CF53" s="146" t="str">
        <f>T( IF( Ott2022_RICHIESTE!CQ48&lt;&gt;"",  IF(   AND(    (IFERROR(SEARCH("Ridotto",Ott2022_RICHIESTE!CQ48),Ott2022_RICHIESTE!CQ48))=1,    CF$46&lt;&gt;""   ),    _xlfn.CONCAT("Rid: ",HLOOKUP(CF$46,Tipologie!$B$2:$AM$10,8)  ),  Ott2022_RICHIESTE!CQ48),HLOOKUP(CF$46,Tipologie!$B$2:$AM$10,8  ) ))</f>
        <v>.</v>
      </c>
      <c r="CG53" s="146" t="str">
        <f>T( IF( Ott2022_RICHIESTE!CR48&lt;&gt;"",  IF(   AND(    (IFERROR(SEARCH("Ridotto",Ott2022_RICHIESTE!CR48),Ott2022_RICHIESTE!CR48))=1,    CG$46&lt;&gt;""   ),    _xlfn.CONCAT("Rid: ",HLOOKUP(CG$46,Tipologie!$B$2:$AM$10,8)  ),  Ott2022_RICHIESTE!CR48),HLOOKUP(CG$46,Tipologie!$B$2:$AM$10,8  ) ))</f>
        <v>RIPOSO</v>
      </c>
      <c r="CH53" s="146" t="str">
        <f>T( IF( Ott2022_RICHIESTE!CS48&lt;&gt;"",  IF(   AND(    (IFERROR(SEARCH("Ridotto",Ott2022_RICHIESTE!CS48),Ott2022_RICHIESTE!CS48))=1,    CH$46&lt;&gt;""   ),    _xlfn.CONCAT("Rid: ",HLOOKUP(CH$46,Tipologie!$B$2:$AM$10,8)  ),  Ott2022_RICHIESTE!CS48),HLOOKUP(CH$46,Tipologie!$B$2:$AM$10,8  ) ))</f>
        <v>.</v>
      </c>
      <c r="CI53" s="146" t="str">
        <f>T( IF( Ott2022_RICHIESTE!CT48&lt;&gt;"",  IF(   AND(    (IFERROR(SEARCH("Ridotto",Ott2022_RICHIESTE!CT48),Ott2022_RICHIESTE!CT48))=1,    CI$46&lt;&gt;""   ),    _xlfn.CONCAT("Rid: ",HLOOKUP(CI$46,Tipologie!$B$2:$AM$10,8)  ),  Ott2022_RICHIESTE!CT48),HLOOKUP(CI$46,Tipologie!$B$2:$AM$10,8  ) ))</f>
        <v>RIPOSO</v>
      </c>
      <c r="CJ53" s="146" t="str">
        <f>T( IF( Ott2022_RICHIESTE!CU48&lt;&gt;"",  IF(   AND(    (IFERROR(SEARCH("Ridotto",Ott2022_RICHIESTE!CU48),Ott2022_RICHIESTE!CU48))=1,    CJ$46&lt;&gt;""   ),    _xlfn.CONCAT("Rid: ",HLOOKUP(CJ$46,Tipologie!$B$2:$AM$10,8)  ),  Ott2022_RICHIESTE!CU48),HLOOKUP(CJ$46,Tipologie!$B$2:$AM$10,8  ) ))</f>
        <v>RIPOSO</v>
      </c>
      <c r="CK53" s="146" t="str">
        <f>T( IF( Ott2022_RICHIESTE!CV48&lt;&gt;"",  IF(   AND(    (IFERROR(SEARCH("Ridotto",Ott2022_RICHIESTE!CV48),Ott2022_RICHIESTE!CV48))=1,    CK$46&lt;&gt;""   ),    _xlfn.CONCAT("Rid: ",HLOOKUP(CK$46,Tipologie!$B$2:$AM$10,8)  ),  Ott2022_RICHIESTE!CV48),HLOOKUP(CK$46,Tipologie!$B$2:$AM$10,8  ) ))</f>
        <v>RIPOSO</v>
      </c>
      <c r="CL53" s="146" t="str">
        <f>T( IF( Ott2022_RICHIESTE!CW48&lt;&gt;"",  IF(   AND(    (IFERROR(SEARCH("Ridotto",Ott2022_RICHIESTE!CW48),Ott2022_RICHIESTE!CW48))=1,    CL$46&lt;&gt;""   ),    _xlfn.CONCAT("Rid: ",HLOOKUP(CL$46,Tipologie!$B$2:$AM$10,8)  ),  Ott2022_RICHIESTE!CW48),HLOOKUP(CL$46,Tipologie!$B$2:$AM$10,8  ) ))</f>
        <v>RIPOSO</v>
      </c>
      <c r="CM53" s="146" t="str">
        <f>T( IF( Ott2022_RICHIESTE!CX48&lt;&gt;"",  IF(   AND(    (IFERROR(SEARCH("Ridotto",Ott2022_RICHIESTE!CX48),Ott2022_RICHIESTE!CX48))=1,    CM$46&lt;&gt;""   ),    _xlfn.CONCAT("Rid: ",HLOOKUP(CM$46,Tipologie!$B$2:$AM$10,8)  ),  Ott2022_RICHIESTE!CX48),HLOOKUP(CM$46,Tipologie!$B$2:$AM$10,8  ) ))</f>
        <v>RIPOSO</v>
      </c>
      <c r="CO53" s="45" t="str">
        <f t="shared" si="9"/>
        <v>sab</v>
      </c>
      <c r="CP53" s="45">
        <f t="shared" si="12"/>
        <v>44870</v>
      </c>
      <c r="CQ53" s="229"/>
      <c r="CR53" s="146" t="str">
        <f>T( IF( Ott2022_RICHIESTE!DC48&lt;&gt;"",  IF(   AND(    (IFERROR(SEARCH("Ridotto",Ott2022_RICHIESTE!DC48),Ott2022_RICHIESTE!DC48))=1,    CR$46&lt;&gt;""   ),    _xlfn.CONCAT("Rid: ",HLOOKUP(CR$46,Tipologie!$B$2:$AM$10,8)  ),  Ott2022_RICHIESTE!DC48),HLOOKUP(CR$46,Tipologie!$B$2:$AM$10,8  ) ))</f>
        <v>RIPOSO</v>
      </c>
      <c r="CS53" s="146"/>
      <c r="CT53" s="146" t="str">
        <f>T( IF( Ott2022_RICHIESTE!DE48&lt;&gt;"",  IF(   AND(    (IFERROR(SEARCH("Ridotto",Ott2022_RICHIESTE!DE48),Ott2022_RICHIESTE!DE48))=1,    CT$46&lt;&gt;""   ),    _xlfn.CONCAT("Rid: ",HLOOKUP(CT$46,Tipologie!$B$2:$AM$10,8)  ),  Ott2022_RICHIESTE!DE48),HLOOKUP(CT$46,Tipologie!$B$2:$AM$10,8  ) ))</f>
        <v>RIPOSO</v>
      </c>
      <c r="CU53" s="146"/>
      <c r="CV53" s="146" t="str">
        <f>T( IF( Ott2022_RICHIESTE!DG48&lt;&gt;"",  IF(   AND(    (IFERROR(SEARCH("Ridotto",Ott2022_RICHIESTE!DG48),Ott2022_RICHIESTE!DG48))=1,    CV$46&lt;&gt;""   ),    _xlfn.CONCAT("Rid: ",HLOOKUP(CV$46,Tipologie!$B$2:$AM$10,8)  ),  Ott2022_RICHIESTE!DG48),HLOOKUP(CV$46,Tipologie!$B$2:$AM$10,8  ) ))</f>
        <v>RIPOSO</v>
      </c>
      <c r="CW53" s="146"/>
      <c r="CX53" s="146" t="str">
        <f>T( IF( Ott2022_RICHIESTE!DI48&lt;&gt;"",  IF(   AND(    (IFERROR(SEARCH("Ridotto",Ott2022_RICHIESTE!DI48),Ott2022_RICHIESTE!DI48))=1,    CX$46&lt;&gt;""   ),    _xlfn.CONCAT("Rid: ",HLOOKUP(CX$46,Tipologie!$B$2:$AM$10,8)  ),  Ott2022_RICHIESTE!DI48),HLOOKUP(CX$46,Tipologie!$B$2:$AM$10,8  ) ))</f>
        <v>RIPOSO</v>
      </c>
      <c r="CY53" s="146"/>
      <c r="CZ53" s="146" t="str">
        <f>T( IF( Ott2022_RICHIESTE!DK48&lt;&gt;"",  IF(   AND(    (IFERROR(SEARCH("Ridotto",Ott2022_RICHIESTE!DK48),Ott2022_RICHIESTE!DK48))=1,    CZ$46&lt;&gt;""   ),    _xlfn.CONCAT("Rid: ",HLOOKUP(CZ$46,Tipologie!$B$2:$AM$10,8)  ),  Ott2022_RICHIESTE!DK48),HLOOKUP(CZ$46,Tipologie!$B$2:$AM$10,8  ) ))</f>
        <v>RIPOSO</v>
      </c>
      <c r="DA53" s="146"/>
      <c r="DB53" s="146" t="str">
        <f>T( IF( Ott2022_RICHIESTE!DM48&lt;&gt;"",  IF(   AND(    (IFERROR(SEARCH("Ridotto",Ott2022_RICHIESTE!DM48),Ott2022_RICHIESTE!DM48))=1,    DB$46&lt;&gt;""   ),    _xlfn.CONCAT("Rid: ",HLOOKUP(DB$46,Tipologie!$B$2:$AM$10,8)  ),  Ott2022_RICHIESTE!DM48),HLOOKUP(DB$46,Tipologie!$B$2:$AM$10,8  ) ))</f>
        <v>RIPOSO</v>
      </c>
      <c r="DC53" s="146"/>
      <c r="DD53" s="146" t="str">
        <f>T( IF( Ott2022_RICHIESTE!DO48&lt;&gt;"",  IF(   AND(    (IFERROR(SEARCH("Ridotto",Ott2022_RICHIESTE!DO48),Ott2022_RICHIESTE!DO48))=1,    DD$46&lt;&gt;""   ),    _xlfn.CONCAT("Rid: ",HLOOKUP(DD$46,Tipologie!$B$2:$AM$10,8)  ),  Ott2022_RICHIESTE!DO48),HLOOKUP(DD$46,Tipologie!$B$2:$AM$10,8  ) ))</f>
        <v>RIPOSO</v>
      </c>
      <c r="DE53" s="146" t="str">
        <f>T(IF(  Ott2022_RICHIESTE!DE48&lt;&gt;"",  Ott2022_RICHIESTE!DE48,  HLOOKUP(DE$46,Tipologie!$B$2:$AM$10,8) ))</f>
        <v>RIPOSO</v>
      </c>
      <c r="DF53" s="146" t="str">
        <f>T(IF(  Ott2022_RICHIESTE!DG48&lt;&gt;"",  Ott2022_RICHIESTE!DG48,  HLOOKUP(DF$46,Tipologie!$B$2:$AM$10,8) ))</f>
        <v>RIPOSO</v>
      </c>
      <c r="DG53" s="146" t="str">
        <f>T(IF(  Ott2022_RICHIESTE!DI48&lt;&gt;"",  Ott2022_RICHIESTE!DI48,  HLOOKUP(DG$46,Tipologie!$B$2:$AM$10,8) ))</f>
        <v>RIPOSO</v>
      </c>
    </row>
    <row r="54" spans="1:112" ht="11.25" customHeight="1" x14ac:dyDescent="0.25">
      <c r="A54" s="26" t="str">
        <f>IF(Ott2022_RICHIESTE!A49&lt;&gt;"",Ott2022_RICHIESTE!A49,"")</f>
        <v/>
      </c>
      <c r="B54" s="48">
        <f>IF(Ott2022_RICHIESTE!B49&lt;&gt;"",Ott2022_RICHIESTE!B49,"")</f>
        <v>44871</v>
      </c>
      <c r="C54" s="385" t="str">
        <f>T( IF( Ott2022_RICHIESTE!D49&lt;&gt;"",  IF(   AND(    (IFERROR(SEARCH("Ridotto",Ott2022_RICHIESTE!D49),Ott2022_RICHIESTE!D49))=1,    D$46&lt;&gt;""   ),    _xlfn.CONCAT("Rid: ",HLOOKUP(D$46,Tipologie!$B$2:$AM$10,9)  ),  Ott2022_RICHIESTE!D49),HLOOKUP(D$46,Tipologie!$B$2:$AM$10,9  ) ))</f>
        <v>DOMENICA</v>
      </c>
      <c r="D54" s="386"/>
      <c r="E54" s="385" t="str">
        <f>T( IF( Ott2022_RICHIESTE!F49&lt;&gt;"",  IF(   AND(    (IFERROR(SEARCH("Ridotto",Ott2022_RICHIESTE!F49),Ott2022_RICHIESTE!F49))=1,    F$46&lt;&gt;""   ),    _xlfn.CONCAT("Rid: ",HLOOKUP(F$46,Tipologie!$B$2:$AM$10,9)  ),  Ott2022_RICHIESTE!F49),HLOOKUP(F$46,Tipologie!$B$2:$AM$10,9  ) ))</f>
        <v>DOMENICA</v>
      </c>
      <c r="F54" s="386"/>
      <c r="G54" s="385" t="str">
        <f>T( IF( Ott2022_RICHIESTE!H49&lt;&gt;"",  IF(   AND(    (IFERROR(SEARCH("Ridotto",Ott2022_RICHIESTE!H49),Ott2022_RICHIESTE!H49))=1,    H$46&lt;&gt;""   ),    _xlfn.CONCAT("Rid: ",HLOOKUP(H$46,Tipologie!$B$2:$AM$10,9)  ),  Ott2022_RICHIESTE!H49),HLOOKUP(H$46,Tipologie!$B$2:$AM$10,9  ) ))</f>
        <v>DOMENICA</v>
      </c>
      <c r="H54" s="386"/>
      <c r="I54" s="385" t="str">
        <f>T( IF( Ott2022_RICHIESTE!J49&lt;&gt;"",  IF(   AND(    (IFERROR(SEARCH("Ridotto",Ott2022_RICHIESTE!J49),Ott2022_RICHIESTE!J49))=1,    J$46&lt;&gt;""   ),    _xlfn.CONCAT("Rid: ",HLOOKUP(J$46,Tipologie!$B$2:$AM$10,9)  ),  Ott2022_RICHIESTE!J49),HLOOKUP(J$46,Tipologie!$B$2:$AM$10,9  ) ))</f>
        <v>DOMENICA</v>
      </c>
      <c r="J54" s="386"/>
      <c r="K54" s="385" t="str">
        <f>T( IF( Ott2022_RICHIESTE!L49&lt;&gt;"",  IF(   AND(    (IFERROR(SEARCH("Ridotto",Ott2022_RICHIESTE!L49),Ott2022_RICHIESTE!L49))=1,    L$46&lt;&gt;""   ),    _xlfn.CONCAT("Rid: ",HLOOKUP(L$46,Tipologie!$B$2:$AM$10,9)  ),  Ott2022_RICHIESTE!L49),HLOOKUP(L$46,Tipologie!$B$2:$AM$10,9  ) ))</f>
        <v>DOMENICA</v>
      </c>
      <c r="L54" s="386"/>
      <c r="M54" s="385" t="str">
        <f>T( IF( Ott2022_RICHIESTE!N49&lt;&gt;"",  IF(   AND(    (IFERROR(SEARCH("Ridotto",Ott2022_RICHIESTE!N49),Ott2022_RICHIESTE!N49))=1,    N$46&lt;&gt;""   ),    _xlfn.CONCAT("Rid: ",HLOOKUP(N$46,Tipologie!$B$2:$AM$10,9)  ),  Ott2022_RICHIESTE!N49),HLOOKUP(N$46,Tipologie!$B$2:$AM$10,9  ) ))</f>
        <v>DOMENICA</v>
      </c>
      <c r="N54" s="386"/>
      <c r="O54" s="385" t="str">
        <f>T( IF( Ott2022_RICHIESTE!P49&lt;&gt;"",  IF(   AND(    (IFERROR(SEARCH("Ridotto",Ott2022_RICHIESTE!P49),Ott2022_RICHIESTE!P49))=1,    P$46&lt;&gt;""   ),    _xlfn.CONCAT("Rid: ",HLOOKUP(P$46,Tipologie!$B$2:$AM$10,9)  ),  Ott2022_RICHIESTE!P49),HLOOKUP(P$46,Tipologie!$B$2:$AM$10,9  ) ))</f>
        <v>DOMENICA</v>
      </c>
      <c r="P54" s="386"/>
      <c r="Q54" s="385" t="str">
        <f>T( IF( Ott2022_RICHIESTE!R49&lt;&gt;"",  IF(   AND(    (IFERROR(SEARCH("Ridotto",Ott2022_RICHIESTE!R49),Ott2022_RICHIESTE!R49))=1,    R$46&lt;&gt;""   ),    _xlfn.CONCAT("Rid: ",HLOOKUP(R$46,Tipologie!$B$2:$AM$10,9)  ),  Ott2022_RICHIESTE!R49),HLOOKUP(R$46,Tipologie!$B$2:$AM$10,9  ) ))</f>
        <v>DOMENICA</v>
      </c>
      <c r="R54" s="386"/>
      <c r="S54" s="385" t="str">
        <f>T( IF( Ott2022_RICHIESTE!T49&lt;&gt;"",  IF(   AND(    (IFERROR(SEARCH("Ridotto",Ott2022_RICHIESTE!T49),Ott2022_RICHIESTE!T49))=1,    T$46&lt;&gt;""   ),    _xlfn.CONCAT("Rid: ",HLOOKUP(T$46,Tipologie!$B$2:$AM$10,9)  ),  Ott2022_RICHIESTE!T49),HLOOKUP(T$46,Tipologie!$B$2:$AM$10,9  ) ))</f>
        <v>DOMENICA</v>
      </c>
      <c r="T54" s="386"/>
      <c r="U54" s="146" t="str">
        <f>T( IF( Ott2022_RICHIESTE!U49&lt;&gt;"",  IF(   AND(    (IFERROR(SEARCH("Ridotto",Ott2022_RICHIESTE!U49),Ott2022_RICHIESTE!U49))=1,    U$46&lt;&gt;""   ),    _xlfn.CONCAT("Rid: ",HLOOKUP(U$46,Tipologie!$B$2:$AM$10,9)  ),  Ott2022_RICHIESTE!U49),HLOOKUP(U$46,Tipologie!$B$2:$AM$10,9  ) ))</f>
        <v>DOMENICA</v>
      </c>
      <c r="V54" s="146" t="str">
        <f>T( IF( Ott2022_RICHIESTE!V49&lt;&gt;"",  IF(   AND(    (IFERROR(SEARCH("Ridotto",Ott2022_RICHIESTE!V49),Ott2022_RICHIESTE!V49))=1,    V$46&lt;&gt;""   ),    _xlfn.CONCAT("Rid: ",HLOOKUP(V$46,Tipologie!$B$2:$AM$10,9)  ),  Ott2022_RICHIESTE!V49),HLOOKUP(V$46,Tipologie!$B$2:$AM$10,9  ) ))</f>
        <v>DOMENICA</v>
      </c>
      <c r="W54" s="146" t="str">
        <f>T( IF( Ott2022_RICHIESTE!W49&lt;&gt;"",  IF(   AND(    (IFERROR(SEARCH("Ridotto",Ott2022_RICHIESTE!W49),Ott2022_RICHIESTE!W49))=1,    W$46&lt;&gt;""   ),    _xlfn.CONCAT("Rid: ",HLOOKUP(W$46,Tipologie!$B$2:$AM$10,9)  ),  Ott2022_RICHIESTE!W49),HLOOKUP(W$46,Tipologie!$B$2:$AM$10,9  ) ))</f>
        <v>DOMENICA</v>
      </c>
      <c r="X54" s="146" t="str">
        <f>T( IF( Ott2022_RICHIESTE!X49&lt;&gt;"",  IF(   AND(    (IFERROR(SEARCH("Ridotto",Ott2022_RICHIESTE!X49),Ott2022_RICHIESTE!X49))=1,    X$46&lt;&gt;""   ),    _xlfn.CONCAT("Rid: ",HLOOKUP(X$46,Tipologie!$B$2:$AM$10,9)  ),  Ott2022_RICHIESTE!X49),HLOOKUP(X$46,Tipologie!$B$2:$AM$10,9  ) ))</f>
        <v>DOMENICA</v>
      </c>
      <c r="Y54" s="146" t="str">
        <f>T( IF( Ott2022_RICHIESTE!Y49&lt;&gt;"",  IF(   AND(    (IFERROR(SEARCH("Ridotto",Ott2022_RICHIESTE!Y49),Ott2022_RICHIESTE!Y49))=1,    Y$46&lt;&gt;""   ),    _xlfn.CONCAT("Rid: ",HLOOKUP(Y$46,Tipologie!$B$2:$AM$10,9)  ),  Ott2022_RICHIESTE!Y49),HLOOKUP(Y$46,Tipologie!$B$2:$AM$10,9  ) ))</f>
        <v>DOMENICA</v>
      </c>
      <c r="Z54" s="28" t="str">
        <f>T( IF( Ott2022_RICHIESTE!Z49&lt;&gt;"",  IF(   AND(    (IFERROR(SEARCH("Ridotto",Ott2022_RICHIESTE!Z49),Ott2022_RICHIESTE!Z49))=1,    Z$46&lt;&gt;""   ),    _xlfn.CONCAT("Rid: ",HLOOKUP(Z$46,Tipologie!$B$2:$AM$10,9)  ),  Ott2022_RICHIESTE!Z49),HLOOKUP(Z$46,Tipologie!$B$2:$AM$10,9  ) ))</f>
        <v>DOMENICA</v>
      </c>
      <c r="AA54" s="28" t="str">
        <f>T( IF( Ott2022_RICHIESTE!AA49&lt;&gt;"",  IF(   AND(    (IFERROR(SEARCH("Ridotto",Ott2022_RICHIESTE!AA49),Ott2022_RICHIESTE!AA49))=1,    AA$46&lt;&gt;""   ),    _xlfn.CONCAT("Rid: ",HLOOKUP(AA$46,Tipologie!$B$2:$AM$10,9)  ),  Ott2022_RICHIESTE!AA49),HLOOKUP(AA$46,Tipologie!$B$2:$AM$10,9  ) ))</f>
        <v>DOMENICA</v>
      </c>
      <c r="AB54" s="28" t="str">
        <f>T( IF( Ott2022_RICHIESTE!AB49&lt;&gt;"",  IF(   AND(    (IFERROR(SEARCH("Ridotto",Ott2022_RICHIESTE!AB49),Ott2022_RICHIESTE!AB49))=1,    AB$46&lt;&gt;""   ),    _xlfn.CONCAT("Rid: ",HLOOKUP(AB$46,Tipologie!$B$2:$AM$10,9)  ),  Ott2022_RICHIESTE!AB49),HLOOKUP(AB$46,Tipologie!$B$2:$AM$10,9  ) ))</f>
        <v>DOMENICA</v>
      </c>
      <c r="AC54" s="91"/>
      <c r="AD54" s="26" t="str">
        <f t="shared" si="7"/>
        <v/>
      </c>
      <c r="AE54" s="48">
        <f t="shared" si="8"/>
        <v>44871</v>
      </c>
      <c r="AF54" s="385" t="str">
        <f>T( IF( Ott2022_RICHIESTE!AG49&lt;&gt;"",  IF(   AND(    (IFERROR(SEARCH("Ridotto",Ott2022_RICHIESTE!AG49),Ott2022_RICHIESTE!AG49))=1,    AG$46&lt;&gt;""   ),    _xlfn.CONCAT("Rid: ",HLOOKUP(AG$46,Tipologie!$B$2:$AM$10,9)  ),  Ott2022_RICHIESTE!AG49),HLOOKUP(AG$46,Tipologie!$B$2:$AM$10,9  ) ))</f>
        <v>DOMENICA</v>
      </c>
      <c r="AG54" s="386"/>
      <c r="AH54" s="385" t="str">
        <f>T( IF( Ott2022_RICHIESTE!AI49&lt;&gt;"",  IF(   AND(    (IFERROR(SEARCH("Ridotto",Ott2022_RICHIESTE!AI49),Ott2022_RICHIESTE!AI49))=1,    AI$46&lt;&gt;""   ),    _xlfn.CONCAT("Rid: ",HLOOKUP(AI$46,Tipologie!$B$2:$AM$10,9)  ),  Ott2022_RICHIESTE!AI49),HLOOKUP(AI$46,Tipologie!$B$2:$AM$10,9  ) ))</f>
        <v>DOMENICA</v>
      </c>
      <c r="AI54" s="386"/>
      <c r="AJ54" s="385" t="str">
        <f>T( IF( Ott2022_RICHIESTE!AK49&lt;&gt;"",  IF(   AND(    (IFERROR(SEARCH("Ridotto",Ott2022_RICHIESTE!AK49),Ott2022_RICHIESTE!AK49))=1,    AK$46&lt;&gt;""   ),    _xlfn.CONCAT("Rid: ",HLOOKUP(AK$46,Tipologie!$B$2:$AM$10,9)  ),  Ott2022_RICHIESTE!AK49),HLOOKUP(AK$46,Tipologie!$B$2:$AM$10,9  ) ))</f>
        <v>DOMENICA</v>
      </c>
      <c r="AK54" s="386"/>
      <c r="AL54" s="385" t="str">
        <f>T( IF( Ott2022_RICHIESTE!AM49&lt;&gt;"",  IF(   AND(    (IFERROR(SEARCH("Ridotto",Ott2022_RICHIESTE!AM49),Ott2022_RICHIESTE!AM49))=1,    AM$46&lt;&gt;""   ),    _xlfn.CONCAT("Rid: ",HLOOKUP(AM$46,Tipologie!$B$2:$AM$10,9)  ),  Ott2022_RICHIESTE!AM49),HLOOKUP(AM$46,Tipologie!$B$2:$AM$10,9  ) ))</f>
        <v>DOMENICA</v>
      </c>
      <c r="AM54" s="386"/>
      <c r="AN54" s="385" t="str">
        <f>T( IF( Ott2022_RICHIESTE!AO49&lt;&gt;"",  IF(   AND(    (IFERROR(SEARCH("Ridotto",Ott2022_RICHIESTE!AO49),Ott2022_RICHIESTE!AO49))=1,    AO$46&lt;&gt;""   ),    _xlfn.CONCAT("Rid: ",HLOOKUP(AO$46,Tipologie!$B$2:$AM$10,9)  ),  Ott2022_RICHIESTE!AO49),HLOOKUP(AO$46,Tipologie!$B$2:$AM$10,9  ) ))</f>
        <v>DOMENICA</v>
      </c>
      <c r="AO54" s="386"/>
      <c r="AP54" s="385" t="str">
        <f>T( IF( Ott2022_RICHIESTE!AQ49&lt;&gt;"",  IF(   AND(    (IFERROR(SEARCH("Ridotto",Ott2022_RICHIESTE!AQ49),Ott2022_RICHIESTE!AQ49))=1,    AQ$46&lt;&gt;""   ),    _xlfn.CONCAT("Rid: ",HLOOKUP(AQ$46,Tipologie!$B$2:$AM$10,9)  ),  Ott2022_RICHIESTE!AQ49),HLOOKUP(AQ$46,Tipologie!$B$2:$AM$10,9  ) ))</f>
        <v>DOMENICA</v>
      </c>
      <c r="AQ54" s="386"/>
      <c r="AR54" s="385" t="str">
        <f>T( IF( Ott2022_RICHIESTE!AS49&lt;&gt;"",  IF(   AND(    (IFERROR(SEARCH("Ridotto",Ott2022_RICHIESTE!AS49),Ott2022_RICHIESTE!AS49))=1,    AS$46&lt;&gt;""   ),    _xlfn.CONCAT("Rid: ",HLOOKUP(AS$46,Tipologie!$B$2:$AM$10,9)  ),  Ott2022_RICHIESTE!AS49),HLOOKUP(AS$46,Tipologie!$B$2:$AM$10,9  ) ))</f>
        <v>DOMENICA</v>
      </c>
      <c r="AS54" s="386"/>
      <c r="AT54" s="385" t="str">
        <f>T( IF( Ott2022_RICHIESTE!AU49&lt;&gt;"",  IF(   AND(    (IFERROR(SEARCH("Ridotto",Ott2022_RICHIESTE!AU49),Ott2022_RICHIESTE!AU49))=1,    AU$46&lt;&gt;""   ),    _xlfn.CONCAT("Rid: ",HLOOKUP(AU$46,Tipologie!$B$2:$AM$10,9)  ),  Ott2022_RICHIESTE!AU49),HLOOKUP(AU$46,Tipologie!$B$2:$AM$10,9  ) ))</f>
        <v>DOMENICA</v>
      </c>
      <c r="AU54" s="386"/>
      <c r="AV54" s="385" t="str">
        <f>T( IF( Ott2022_RICHIESTE!AW49&lt;&gt;"",  IF(   AND(    (IFERROR(SEARCH("Ridotto",Ott2022_RICHIESTE!AW49),Ott2022_RICHIESTE!AW49))=1,    AW$46&lt;&gt;""   ),    _xlfn.CONCAT("Rid: ",HLOOKUP(AW$46,Tipologie!$B$2:$AM$10,9)  ),  Ott2022_RICHIESTE!AW49),HLOOKUP(AW$46,Tipologie!$B$2:$AM$10,9  ) ))</f>
        <v>DOMENICA</v>
      </c>
      <c r="AW54" s="386"/>
      <c r="AX54" s="385" t="str">
        <f>T( IF( Ott2022_RICHIESTE!AY49&lt;&gt;"",  IF(   AND(    (IFERROR(SEARCH("Ridotto",Ott2022_RICHIESTE!AY49),Ott2022_RICHIESTE!AY49))=1,    AY$46&lt;&gt;""   ),    _xlfn.CONCAT("Rid: ",HLOOKUP(AY$46,Tipologie!$B$2:$AM$10,9)  ),  Ott2022_RICHIESTE!AY49),HLOOKUP(AY$46,Tipologie!$B$2:$AM$10,9  ) ))</f>
        <v>DOMENICA</v>
      </c>
      <c r="AY54" s="386"/>
      <c r="AZ54" s="385" t="str">
        <f>T( IF( Ott2022_RICHIESTE!BA49&lt;&gt;"",  IF(   AND(    (IFERROR(SEARCH("Ridotto",Ott2022_RICHIESTE!BA49),Ott2022_RICHIESTE!BA49))=1,    BA$46&lt;&gt;""   ),    _xlfn.CONCAT("Rid: ",HLOOKUP(BA$46,Tipologie!$B$2:$AM$10,9)  ),  Ott2022_RICHIESTE!BA49),HLOOKUP(BA$46,Tipologie!$B$2:$AM$10,9  ) ))</f>
        <v>DOMENICA</v>
      </c>
      <c r="BA54" s="386"/>
      <c r="BB54" s="385" t="str">
        <f>T( IF( Ott2022_RICHIESTE!BC49&lt;&gt;"",  IF(   AND(    (IFERROR(SEARCH("Ridotto",Ott2022_RICHIESTE!BC49),Ott2022_RICHIESTE!BC49))=1,    BC$46&lt;&gt;""   ),    _xlfn.CONCAT("Rid: ",HLOOKUP(BC$46,Tipologie!$B$2:$AM$10,9)  ),  Ott2022_RICHIESTE!BC49),HLOOKUP(BC$46,Tipologie!$B$2:$AM$10,9  ) ))</f>
        <v>DOMENICA</v>
      </c>
      <c r="BC54" s="386"/>
      <c r="BD54" s="385" t="str">
        <f>T( IF( Ott2022_RICHIESTE!BE49&lt;&gt;"",  IF(   AND(    (IFERROR(SEARCH("Ridotto",Ott2022_RICHIESTE!BE49),Ott2022_RICHIESTE!BE49))=1,    BE$46&lt;&gt;""   ),    _xlfn.CONCAT("Rid: ",HLOOKUP(BE$46,Tipologie!$B$2:$AM$10,9)  ),  Ott2022_RICHIESTE!BE49),HLOOKUP(BE$46,Tipologie!$B$2:$AM$10,9  ) ))</f>
        <v>DOMENICA</v>
      </c>
      <c r="BE54" s="386"/>
      <c r="BF54" s="385" t="str">
        <f>T( IF( Ott2022_RICHIESTE!BG49&lt;&gt;"",  IF(   AND(    (IFERROR(SEARCH("Ridotto",Ott2022_RICHIESTE!BG49),Ott2022_RICHIESTE!BG49))=1,    BG$46&lt;&gt;""   ),    _xlfn.CONCAT("Rid: ",HLOOKUP(BG$46,Tipologie!$B$2:$AM$10,9)  ),  Ott2022_RICHIESTE!BG49),HLOOKUP(BG$46,Tipologie!$B$2:$AM$10,9  ) ))</f>
        <v>DOMENICA</v>
      </c>
      <c r="BG54" s="386"/>
      <c r="BH54" s="385" t="str">
        <f>T( IF( Ott2022_RICHIESTE!BI49&lt;&gt;"",  IF(   AND(    (IFERROR(SEARCH("Ridotto",Ott2022_RICHIESTE!BI49),Ott2022_RICHIESTE!BI49))=1,    BI$46&lt;&gt;""   ),    _xlfn.CONCAT("Rid: ",HLOOKUP(BI$46,Tipologie!$B$2:$AM$10,9)  ),  Ott2022_RICHIESTE!BI49),HLOOKUP(BI$46,Tipologie!$B$2:$AM$10,9  ) ))</f>
        <v>DOMENICA</v>
      </c>
      <c r="BI54" s="386"/>
      <c r="BJ54" s="385" t="str">
        <f>T( IF( Ott2022_RICHIESTE!BK49&lt;&gt;"",  IF(   AND(    (IFERROR(SEARCH("Ridotto",Ott2022_RICHIESTE!BK49),Ott2022_RICHIESTE!BK49))=1,    BK$46&lt;&gt;""   ),    _xlfn.CONCAT("Rid: ",HLOOKUP(BK$46,Tipologie!$B$2:$AM$10,9)  ),  Ott2022_RICHIESTE!BK49),HLOOKUP(BK$46,Tipologie!$B$2:$AM$10,9  ) ))</f>
        <v>DOMENICA</v>
      </c>
      <c r="BK54" s="386"/>
      <c r="BL54" s="385" t="str">
        <f>T( IF( Ott2022_RICHIESTE!BM49&lt;&gt;"",  IF(   AND(    (IFERROR(SEARCH("Ridotto",Ott2022_RICHIESTE!BM49),Ott2022_RICHIESTE!BM49))=1,    BM$46&lt;&gt;""   ),    _xlfn.CONCAT("Rid: ",HLOOKUP(BM$46,Tipologie!$B$2:$AM$10,9)  ),  Ott2022_RICHIESTE!BM49),HLOOKUP(BM$46,Tipologie!$B$2:$AM$10,9  ) ))</f>
        <v>DOMENICA</v>
      </c>
      <c r="BM54" s="386"/>
      <c r="BN54" s="385" t="str">
        <f>T( IF( Ott2022_RICHIESTE!BO49&lt;&gt;"",  IF(   AND(    (IFERROR(SEARCH("Ridotto",Ott2022_RICHIESTE!BO49),Ott2022_RICHIESTE!BO49))=1,    BO$46&lt;&gt;""   ),    _xlfn.CONCAT("Rid: ",HLOOKUP(BO$46,Tipologie!$B$2:$AM$10,9)  ),  Ott2022_RICHIESTE!BO49),HLOOKUP(BO$46,Tipologie!$B$2:$AM$10,9  ) ))</f>
        <v>DOMENICA</v>
      </c>
      <c r="BO54" s="386"/>
      <c r="BP54" s="385" t="str">
        <f>T( IF( Ott2022_RICHIESTE!BQ49&lt;&gt;"",  IF(   AND(    (IFERROR(SEARCH("Ridotto",Ott2022_RICHIESTE!BQ49),Ott2022_RICHIESTE!BQ49))=1,    BQ$46&lt;&gt;""   ),    _xlfn.CONCAT("Rid: ",HLOOKUP(BQ$46,Tipologie!$B$2:$AM$10,9)  ),  Ott2022_RICHIESTE!BQ49),HLOOKUP(BQ$46,Tipologie!$B$2:$AM$10,9  ) ))</f>
        <v>DOMENICA</v>
      </c>
      <c r="BQ54" s="386"/>
      <c r="BR54" s="385" t="str">
        <f>T( IF( Ott2022_RICHIESTE!BS49&lt;&gt;"",  IF(   AND(    (IFERROR(SEARCH("Ridotto",Ott2022_RICHIESTE!BS49),Ott2022_RICHIESTE!BS49))=1,    BS$46&lt;&gt;""   ),    _xlfn.CONCAT("Rid: ",HLOOKUP(BS$46,Tipologie!$B$2:$AM$10,9)  ),  Ott2022_RICHIESTE!BS49),HLOOKUP(BS$46,Tipologie!$B$2:$AM$10,9  ) ))</f>
        <v>DOMENICA</v>
      </c>
      <c r="BS54" s="386"/>
      <c r="BT54" s="385" t="str">
        <f>T( IF( Ott2022_RICHIESTE!BU49&lt;&gt;"",  IF(   AND(    (IFERROR(SEARCH("Ridotto",Ott2022_RICHIESTE!BU49),Ott2022_RICHIESTE!BU49))=1,    BU$46&lt;&gt;""   ),    _xlfn.CONCAT("Rid: ",HLOOKUP(BU$46,Tipologie!$B$2:$AM$10,9)  ),  Ott2022_RICHIESTE!BU49),HLOOKUP(BU$46,Tipologie!$B$2:$AM$10,9  ) ))</f>
        <v>DOMENICA</v>
      </c>
      <c r="BU54" s="386"/>
      <c r="BV54" s="385" t="str">
        <f>T( IF( Ott2022_RICHIESTE!BW49&lt;&gt;"",  IF(   AND(    (IFERROR(SEARCH("Ridotto",Ott2022_RICHIESTE!BW49),Ott2022_RICHIESTE!BW49))=1,    BW$46&lt;&gt;""   ),    _xlfn.CONCAT("Rid: ",HLOOKUP(BW$46,Tipologie!$B$2:$AM$10,9)  ),  Ott2022_RICHIESTE!BW49),HLOOKUP(BW$46,Tipologie!$B$2:$AM$10,9  ) ))</f>
        <v>DOMENICA</v>
      </c>
      <c r="BW54" s="386"/>
      <c r="BX54" s="223"/>
      <c r="CA54" s="89"/>
      <c r="CB54" s="205"/>
      <c r="CC54" s="91"/>
      <c r="CF54" s="415" t="str">
        <f>T( IF( Ott2022_RICHIESTE!CR49&lt;&gt;"",  IF(   AND(    (IFERROR(SEARCH("Ridotto",Ott2022_RICHIESTE!CR49),Ott2022_RICHIESTE!CR49))=1,    CG$46&lt;&gt;""   ),    _xlfn.CONCAT("Rid: ",HLOOKUP(CG$46,Tipologie!$B$2:$AM$10,9)  ),  Ott2022_RICHIESTE!CR49),HLOOKUP(CG$46,Tipologie!$B$2:$AM$10,9  ) ))</f>
        <v>DOMENICA</v>
      </c>
      <c r="CG54" s="416"/>
      <c r="CH54" s="385" t="str">
        <f>T( IF( Ott2022_RICHIESTE!CT49&lt;&gt;"",  IF(   AND(    (IFERROR(SEARCH("Ridotto",Ott2022_RICHIESTE!CT49),Ott2022_RICHIESTE!CT49))=1,    CI$46&lt;&gt;""   ),    _xlfn.CONCAT("Rid: ",HLOOKUP(CI$46,Tipologie!$B$2:$AM$10,9)  ),  Ott2022_RICHIESTE!CT49),HLOOKUP(CI$46,Tipologie!$B$2:$AM$10,9  ) ))</f>
        <v>DOMENICA</v>
      </c>
      <c r="CI54" s="386"/>
      <c r="CJ54" s="146" t="str">
        <f>T( IF( Ott2022_RICHIESTE!CU49&lt;&gt;"",  IF(   AND(    (IFERROR(SEARCH("Ridotto",Ott2022_RICHIESTE!CU49),Ott2022_RICHIESTE!CU49))=1,    CJ$46&lt;&gt;""   ),    _xlfn.CONCAT("Rid: ",HLOOKUP(CJ$46,Tipologie!$B$2:$AM$10,9)  ),  Ott2022_RICHIESTE!CU49),HLOOKUP(CJ$46,Tipologie!$B$2:$AM$10,9  ) ))</f>
        <v>DOMENICA</v>
      </c>
      <c r="CK54" s="146" t="str">
        <f>T( IF( Ott2022_RICHIESTE!CV49&lt;&gt;"",  IF(   AND(    (IFERROR(SEARCH("Ridotto",Ott2022_RICHIESTE!CV49),Ott2022_RICHIESTE!CV49))=1,    CK$46&lt;&gt;""   ),    _xlfn.CONCAT("Rid: ",HLOOKUP(CK$46,Tipologie!$B$2:$AM$10,9)  ),  Ott2022_RICHIESTE!CV49),HLOOKUP(CK$46,Tipologie!$B$2:$AM$10,9  ) ))</f>
        <v>DOMENICA</v>
      </c>
      <c r="CL54" s="146" t="str">
        <f>T( IF( Ott2022_RICHIESTE!CW49&lt;&gt;"",  IF(   AND(    (IFERROR(SEARCH("Ridotto",Ott2022_RICHIESTE!CW49),Ott2022_RICHIESTE!CW49))=1,    CL$46&lt;&gt;""   ),    _xlfn.CONCAT("Rid: ",HLOOKUP(CL$46,Tipologie!$B$2:$AM$10,9)  ),  Ott2022_RICHIESTE!CW49),HLOOKUP(CL$46,Tipologie!$B$2:$AM$10,9  ) ))</f>
        <v>DOMENICA</v>
      </c>
      <c r="CM54" s="146" t="str">
        <f>T( IF( Ott2022_RICHIESTE!CX49&lt;&gt;"",  IF(   AND(    (IFERROR(SEARCH("Ridotto",Ott2022_RICHIESTE!CX49),Ott2022_RICHIESTE!CX49))=1,    CM$46&lt;&gt;""   ),    _xlfn.CONCAT("Rid: ",HLOOKUP(CM$46,Tipologie!$B$2:$AM$10,9)  ),  Ott2022_RICHIESTE!CX49),HLOOKUP(CM$46,Tipologie!$B$2:$AM$10,9  ) ))</f>
        <v>DOMENICA</v>
      </c>
      <c r="CO54" s="26" t="str">
        <f t="shared" si="9"/>
        <v/>
      </c>
      <c r="CP54" s="135">
        <f t="shared" si="12"/>
        <v>44871</v>
      </c>
      <c r="CQ54" s="385" t="str">
        <f>T( IF( Ott2022_RICHIESTE!DC49&lt;&gt;"",  IF(   AND(    (IFERROR(SEARCH("Ridotto",Ott2022_RICHIESTE!DC49),Ott2022_RICHIESTE!DC49))=1,    CR$46&lt;&gt;""   ),    _xlfn.CONCAT("Rid: ",HLOOKUP(CR$46,Tipologie!$B$2:$AM$10,9)  ),  Ott2022_RICHIESTE!DC49),HLOOKUP(CR$46,Tipologie!$B$2:$AM$10,9  ) ))</f>
        <v>DOMENICA</v>
      </c>
      <c r="CR54" s="386"/>
      <c r="CS54" s="385" t="str">
        <f>T( IF( Ott2022_RICHIESTE!DE49&lt;&gt;"",  IF(   AND(    (IFERROR(SEARCH("Ridotto",Ott2022_RICHIESTE!DE49),Ott2022_RICHIESTE!DE49))=1,    CT$46&lt;&gt;""   ),    _xlfn.CONCAT("Rid: ",HLOOKUP(CT$46,Tipologie!$B$2:$AM$10,9)  ),  Ott2022_RICHIESTE!DE49),HLOOKUP(CT$46,Tipologie!$B$2:$AM$10,9  ) ))</f>
        <v>DOMENICA</v>
      </c>
      <c r="CT54" s="386"/>
      <c r="CU54" s="385" t="str">
        <f>T( IF( Ott2022_RICHIESTE!DG49&lt;&gt;"",  IF(   AND(    (IFERROR(SEARCH("Ridotto",Ott2022_RICHIESTE!DG49),Ott2022_RICHIESTE!DG49))=1,    CV$46&lt;&gt;""   ),    _xlfn.CONCAT("Rid: ",HLOOKUP(CV$46,Tipologie!$B$2:$AM$10,9)  ),  Ott2022_RICHIESTE!DG49),HLOOKUP(CV$46,Tipologie!$B$2:$AM$10,9  ) ))</f>
        <v>DOMENICA</v>
      </c>
      <c r="CV54" s="386"/>
      <c r="CW54" s="385" t="str">
        <f>T( IF( Ott2022_RICHIESTE!DI49&lt;&gt;"",  IF(   AND(    (IFERROR(SEARCH("Ridotto",Ott2022_RICHIESTE!DI49),Ott2022_RICHIESTE!DI49))=1,    CX$46&lt;&gt;""   ),    _xlfn.CONCAT("Rid: ",HLOOKUP(CX$46,Tipologie!$B$2:$AM$10,9)  ),  Ott2022_RICHIESTE!DI49),HLOOKUP(CX$46,Tipologie!$B$2:$AM$10,9  ) ))</f>
        <v>DOMENICA</v>
      </c>
      <c r="CX54" s="386"/>
      <c r="CY54" s="385" t="str">
        <f>T( IF( Ott2022_RICHIESTE!DK49&lt;&gt;"",  IF(   AND(    (IFERROR(SEARCH("Ridotto",Ott2022_RICHIESTE!DK49),Ott2022_RICHIESTE!DK49))=1,    CZ$46&lt;&gt;""   ),    _xlfn.CONCAT("Rid: ",HLOOKUP(CZ$46,Tipologie!$B$2:$AM$10,9)  ),  Ott2022_RICHIESTE!DK49),HLOOKUP(CZ$46,Tipologie!$B$2:$AM$10,9  ) ))</f>
        <v>DOMENICA</v>
      </c>
      <c r="CZ54" s="386"/>
      <c r="DA54" s="385" t="str">
        <f>T( IF( Ott2022_RICHIESTE!DM49&lt;&gt;"",  IF(   AND(    (IFERROR(SEARCH("Ridotto",Ott2022_RICHIESTE!DM49),Ott2022_RICHIESTE!DM49))=1,    DB$46&lt;&gt;""   ),    _xlfn.CONCAT("Rid: ",HLOOKUP(DB$46,Tipologie!$B$2:$AM$10,9)  ),  Ott2022_RICHIESTE!DM49),HLOOKUP(DB$46,Tipologie!$B$2:$AM$10,9  ) ))</f>
        <v>DOMENICA</v>
      </c>
      <c r="DB54" s="386"/>
      <c r="DC54" s="385" t="str">
        <f>T( IF( Ott2022_RICHIESTE!DO49&lt;&gt;"",  IF(   AND(    (IFERROR(SEARCH("Ridotto",Ott2022_RICHIESTE!DO49),Ott2022_RICHIESTE!DO49))=1,    DD$46&lt;&gt;""   ),    _xlfn.CONCAT("Rid: ",HLOOKUP(DD$46,Tipologie!$B$2:$AM$10,9)  ),  Ott2022_RICHIESTE!DO49),HLOOKUP(DD$46,Tipologie!$B$2:$AM$10,9  ) ))</f>
        <v>DOMENICA</v>
      </c>
      <c r="DD54" s="386"/>
      <c r="DE54" s="146" t="str">
        <f>T(IF(  Ott2022_RICHIESTE!DE49&lt;&gt;"",  Ott2022_RICHIESTE!DE49,  HLOOKUP(DE$46,Tipologie!$B$2:$AM$10,9) ))</f>
        <v>DOMENICA</v>
      </c>
      <c r="DF54" s="146" t="str">
        <f>T(IF(  Ott2022_RICHIESTE!DG49&lt;&gt;"",  Ott2022_RICHIESTE!DG49,  HLOOKUP(DF$46,Tipologie!$B$2:$AM$10,9) ))</f>
        <v>DOMENICA</v>
      </c>
      <c r="DG54" s="146" t="str">
        <f>T(IF(  Ott2022_RICHIESTE!DI49&lt;&gt;"",  Ott2022_RICHIESTE!DI49,  HLOOKUP(DG$46,Tipologie!$B$2:$AM$10,9) ))</f>
        <v>DOMENICA</v>
      </c>
    </row>
    <row r="55" spans="1:112" x14ac:dyDescent="0.25">
      <c r="AC55" s="91"/>
      <c r="AD55" t="str">
        <f>IF($A55&lt;&gt;"",$A55,"")</f>
        <v/>
      </c>
      <c r="AE55" t="str">
        <f>IF($B55&lt;&gt;"",$B55,"")</f>
        <v/>
      </c>
      <c r="BX55" s="223"/>
    </row>
    <row r="56" spans="1:112" ht="11.25" customHeight="1" x14ac:dyDescent="0.25">
      <c r="C56" s="425">
        <f>Nov2022_RICHIESTE_OLD!C2</f>
        <v>1</v>
      </c>
      <c r="D56" s="426"/>
      <c r="E56" s="264">
        <f>Nov2022_RICHIESTE_OLD!D2</f>
        <v>2</v>
      </c>
      <c r="F56" s="265"/>
      <c r="G56" s="264">
        <f>Nov2022_RICHIESTE_OLD!E2</f>
        <v>3</v>
      </c>
      <c r="H56" s="265"/>
      <c r="I56" s="264">
        <f>Nov2022_RICHIESTE_OLD!F2</f>
        <v>4</v>
      </c>
      <c r="J56" s="265"/>
      <c r="K56" s="264">
        <f>Nov2022_RICHIESTE_OLD!G2</f>
        <v>5</v>
      </c>
      <c r="L56" s="265"/>
      <c r="M56" s="264">
        <f>Nov2022_RICHIESTE_OLD!H2</f>
        <v>6</v>
      </c>
      <c r="N56" s="265"/>
      <c r="O56" s="264">
        <f>Nov2022_RICHIESTE_OLD!I2</f>
        <v>7</v>
      </c>
      <c r="P56" s="265"/>
      <c r="Q56" s="264">
        <f>Nov2022_RICHIESTE_OLD!J2</f>
        <v>8</v>
      </c>
      <c r="R56" s="265"/>
      <c r="S56" s="264">
        <f>Nov2022_RICHIESTE_OLD!K2</f>
        <v>9</v>
      </c>
      <c r="T56" s="265"/>
      <c r="U56" s="200">
        <f>Nov2022_RICHIESTE_OLD!L2</f>
        <v>0</v>
      </c>
      <c r="V56" s="200">
        <f>Nov2022_RICHIESTE_OLD!M2</f>
        <v>0</v>
      </c>
      <c r="W56" s="6">
        <f>Nov2022_RICHIESTE_OLD!N2</f>
        <v>0</v>
      </c>
      <c r="X56" s="6">
        <f>X2</f>
        <v>0</v>
      </c>
      <c r="Y56" s="6">
        <f>Y2</f>
        <v>1</v>
      </c>
      <c r="Z56" s="6"/>
      <c r="AA56" s="6"/>
      <c r="AB56" s="6"/>
      <c r="AC56" s="91"/>
      <c r="AE56" s="91"/>
      <c r="AF56" s="398">
        <f>Nov2022_RICHIESTE_OLD!W2</f>
        <v>1</v>
      </c>
      <c r="AG56" s="398"/>
      <c r="AH56" s="304">
        <f>Nov2022_RICHIESTE_OLD!X2</f>
        <v>2</v>
      </c>
      <c r="AI56" s="305"/>
      <c r="AJ56" s="304">
        <f>Nov2022_RICHIESTE_OLD!Y2</f>
        <v>3</v>
      </c>
      <c r="AK56" s="305"/>
      <c r="AL56" s="304">
        <f>Nov2022_RICHIESTE_OLD!Z2</f>
        <v>4</v>
      </c>
      <c r="AM56" s="305"/>
      <c r="AN56" s="304">
        <f>Nov2022_RICHIESTE_OLD!AA2</f>
        <v>5</v>
      </c>
      <c r="AO56" s="305"/>
      <c r="AP56" s="304">
        <f>Nov2022_RICHIESTE_OLD!AB2</f>
        <v>6</v>
      </c>
      <c r="AQ56" s="305"/>
      <c r="AR56" s="304">
        <f>Nov2022_RICHIESTE_OLD!AC2</f>
        <v>7</v>
      </c>
      <c r="AS56" s="305"/>
      <c r="AT56" s="304">
        <f>Nov2022_RICHIESTE_OLD!AD2</f>
        <v>8</v>
      </c>
      <c r="AU56" s="305"/>
      <c r="AV56" s="304">
        <f>Nov2022_RICHIESTE_OLD!AE2</f>
        <v>9</v>
      </c>
      <c r="AW56" s="305"/>
      <c r="AX56" s="304">
        <f>Nov2022_RICHIESTE_OLD!AF2</f>
        <v>10</v>
      </c>
      <c r="AY56" s="305"/>
      <c r="AZ56" s="304">
        <f>Nov2022_RICHIESTE_OLD!AG2</f>
        <v>11</v>
      </c>
      <c r="BA56" s="305"/>
      <c r="BB56" s="6">
        <f>Nov2022_RICHIESTE_OLD!AH2</f>
        <v>0</v>
      </c>
      <c r="BC56" s="6">
        <f>Nov2022_RICHIESTE_OLD!AI2</f>
        <v>0</v>
      </c>
      <c r="BD56" s="291">
        <f>Nov2022_RICHIESTE_OLD!AJ2</f>
        <v>1</v>
      </c>
      <c r="BE56" s="292"/>
      <c r="BF56" s="291">
        <f>Nov2022_RICHIESTE_OLD!AK2</f>
        <v>2</v>
      </c>
      <c r="BG56" s="292"/>
      <c r="BH56" s="291">
        <f>Nov2022_RICHIESTE_OLD!AL2</f>
        <v>3</v>
      </c>
      <c r="BI56" s="292"/>
      <c r="BJ56" s="291">
        <f>Nov2022_RICHIESTE_OLD!AM2</f>
        <v>4</v>
      </c>
      <c r="BK56" s="292"/>
      <c r="BL56" s="291">
        <f>Nov2022_RICHIESTE_OLD!AN2</f>
        <v>5</v>
      </c>
      <c r="BM56" s="292"/>
      <c r="BN56" s="291">
        <f>Nov2022_RICHIESTE_OLD!AO2</f>
        <v>6</v>
      </c>
      <c r="BO56" s="292"/>
      <c r="BP56" s="291">
        <f>Nov2022_RICHIESTE_OLD!AP2</f>
        <v>7</v>
      </c>
      <c r="BQ56" s="292"/>
      <c r="BR56" s="291">
        <f>Nov2022_RICHIESTE_OLD!AQ2</f>
        <v>8</v>
      </c>
      <c r="BS56" s="292"/>
      <c r="BT56" s="291">
        <f>Nov2022_RICHIESTE_OLD!AR2</f>
        <v>9</v>
      </c>
      <c r="BU56" s="292"/>
      <c r="BV56" s="291">
        <f>BV2</f>
        <v>10</v>
      </c>
      <c r="BW56" s="292"/>
      <c r="BX56" s="223"/>
      <c r="CF56" s="397">
        <f>IF(CF57&lt;&gt;"",CE56+1,0)</f>
        <v>1</v>
      </c>
      <c r="CG56" s="397"/>
      <c r="CH56" s="424">
        <f>IF(CH57&lt;&gt;"",CF56+1,0)</f>
        <v>2</v>
      </c>
      <c r="CI56" s="265"/>
      <c r="CJ56" s="199">
        <f>IF(CJ57&lt;&gt;"",CF56+1,0)</f>
        <v>0</v>
      </c>
      <c r="CK56" s="199">
        <f>IF(CK57&lt;&gt;"",CH56+1,0)</f>
        <v>0</v>
      </c>
      <c r="CL56" s="198">
        <f>IF(CL57&lt;&gt;"",CJ56+1,0)</f>
        <v>0</v>
      </c>
      <c r="CM56" s="198">
        <f>IF(CM57&lt;&gt;"",CK56+1,0)</f>
        <v>0</v>
      </c>
    </row>
    <row r="57" spans="1:112" s="41" customFormat="1" ht="11.25" customHeight="1" x14ac:dyDescent="0.25">
      <c r="A57" s="384"/>
      <c r="B57" s="389"/>
      <c r="C57" s="427" t="str">
        <f>Nov2022_RICHIESTE_OLD!C3</f>
        <v>Operatore1</v>
      </c>
      <c r="D57" s="428"/>
      <c r="E57" s="323" t="str">
        <f>Nov2022_RICHIESTE_OLD!D3</f>
        <v>Operatore2</v>
      </c>
      <c r="F57" s="324"/>
      <c r="G57" s="323" t="str">
        <f>Nov2022_RICHIESTE_OLD!E3</f>
        <v>Operatore3</v>
      </c>
      <c r="H57" s="324"/>
      <c r="I57" s="323" t="str">
        <f>Nov2022_RICHIESTE_OLD!F3</f>
        <v>Operatore4</v>
      </c>
      <c r="J57" s="324"/>
      <c r="K57" s="323" t="str">
        <f>Nov2022_RICHIESTE_OLD!G3</f>
        <v>Operatore5</v>
      </c>
      <c r="L57" s="324"/>
      <c r="M57" s="323" t="str">
        <f>Nov2022_RICHIESTE_OLD!H3</f>
        <v>Operatore6</v>
      </c>
      <c r="N57" s="324"/>
      <c r="O57" s="323" t="str">
        <f>Nov2022_RICHIESTE_OLD!I3</f>
        <v>Operatore7</v>
      </c>
      <c r="P57" s="324"/>
      <c r="Q57" s="323" t="str">
        <f>Nov2022_RICHIESTE_OLD!J3</f>
        <v>Operatore8</v>
      </c>
      <c r="R57" s="324"/>
      <c r="S57" s="323" t="str">
        <f>Nov2022_RICHIESTE_OLD!K3</f>
        <v>Operatore9</v>
      </c>
      <c r="T57" s="324"/>
      <c r="U57" s="338" t="str">
        <f>Nov2022_RICHIESTE_OLD!L3</f>
        <v/>
      </c>
      <c r="V57" s="338" t="str">
        <f>Nov2022_RICHIESTE_OLD!M3</f>
        <v/>
      </c>
      <c r="W57" s="334" t="str">
        <f>Nov2022_RICHIESTE_OLD!N3</f>
        <v/>
      </c>
      <c r="X57" s="334" t="str">
        <f>Nov2022_RICHIESTE_OLD!O3</f>
        <v/>
      </c>
      <c r="Y57" s="334" t="str">
        <f>Nov2022_RICHIESTE_OLD!P3</f>
        <v>1° Liv. - Outbound</v>
      </c>
      <c r="Z57" s="334" t="str">
        <f>Nov2022_RICHIESTE_OLD!Q3</f>
        <v>Operatore35</v>
      </c>
      <c r="AA57" s="334" t="str">
        <f>Nov2022_RICHIESTE_OLD!R3</f>
        <v>Operatore36</v>
      </c>
      <c r="AB57" s="334" t="str">
        <f>Nov2022_RICHIESTE_OLD!S3</f>
        <v/>
      </c>
      <c r="AC57" s="91"/>
      <c r="AD57" s="356"/>
      <c r="AE57" s="384"/>
      <c r="AF57" s="320" t="str">
        <f>Nov2022_RICHIESTE_OLD!W3</f>
        <v>Operatore10</v>
      </c>
      <c r="AG57" s="320"/>
      <c r="AH57" s="312" t="str">
        <f>Nov2022_RICHIESTE_OLD!X3</f>
        <v>Operatore11</v>
      </c>
      <c r="AI57" s="309"/>
      <c r="AJ57" s="312" t="str">
        <f>Nov2022_RICHIESTE_OLD!Y3</f>
        <v>Operatore12</v>
      </c>
      <c r="AK57" s="309"/>
      <c r="AL57" s="312" t="str">
        <f>Nov2022_RICHIESTE_OLD!Z3</f>
        <v>Operatore13</v>
      </c>
      <c r="AM57" s="309"/>
      <c r="AN57" s="312" t="str">
        <f>Nov2022_RICHIESTE_OLD!AA3</f>
        <v>Operatore14</v>
      </c>
      <c r="AO57" s="309"/>
      <c r="AP57" s="312" t="str">
        <f>Nov2022_RICHIESTE_OLD!AB3</f>
        <v>Operatore26</v>
      </c>
      <c r="AQ57" s="309"/>
      <c r="AR57" s="312" t="str">
        <f>Nov2022_RICHIESTE_OLD!AC3</f>
        <v>Operatore16</v>
      </c>
      <c r="AS57" s="309"/>
      <c r="AT57" s="312" t="str">
        <f>Nov2022_RICHIESTE_OLD!AD3</f>
        <v>Operatore17</v>
      </c>
      <c r="AU57" s="309"/>
      <c r="AV57" s="312" t="str">
        <f>Nov2022_RICHIESTE_OLD!AE3</f>
        <v>Operatore18</v>
      </c>
      <c r="AW57" s="309"/>
      <c r="AX57" s="312" t="str">
        <f>Nov2022_RICHIESTE_OLD!AF3</f>
        <v>Operatore19</v>
      </c>
      <c r="AY57" s="309"/>
      <c r="AZ57" s="312" t="str">
        <f>Nov2022_RICHIESTE_OLD!AG3</f>
        <v>Operatore20</v>
      </c>
      <c r="BA57" s="309"/>
      <c r="BB57" s="337" t="str">
        <f>Nov2022_RICHIESTE_OLD!AH3</f>
        <v/>
      </c>
      <c r="BC57" s="337" t="str">
        <f>Nov2022_RICHIESTE_OLD!AI3</f>
        <v/>
      </c>
      <c r="BD57" s="293" t="str">
        <f>Nov2022_RICHIESTE_OLD!AJ3</f>
        <v>Operatore21</v>
      </c>
      <c r="BE57" s="294"/>
      <c r="BF57" s="293" t="str">
        <f>Nov2022_RICHIESTE_OLD!AK3</f>
        <v>Operatore22</v>
      </c>
      <c r="BG57" s="294"/>
      <c r="BH57" s="293" t="str">
        <f>Nov2022_RICHIESTE_OLD!AL3</f>
        <v>Operatore23</v>
      </c>
      <c r="BI57" s="294"/>
      <c r="BJ57" s="293" t="str">
        <f>Nov2022_RICHIESTE_OLD!AM3</f>
        <v>Operatore24</v>
      </c>
      <c r="BK57" s="294"/>
      <c r="BL57" s="293" t="str">
        <f>Nov2022_RICHIESTE_OLD!AN3</f>
        <v>Operatore25</v>
      </c>
      <c r="BM57" s="294"/>
      <c r="BN57" s="293" t="str">
        <f>Nov2022_RICHIESTE_OLD!AO3</f>
        <v>Operatore26</v>
      </c>
      <c r="BO57" s="294"/>
      <c r="BP57" s="293" t="str">
        <f>Nov2022_RICHIESTE_OLD!AP3</f>
        <v>Operatore27</v>
      </c>
      <c r="BQ57" s="294"/>
      <c r="BR57" s="293" t="str">
        <f>Nov2022_RICHIESTE_OLD!AQ3</f>
        <v>Operatore28</v>
      </c>
      <c r="BS57" s="294"/>
      <c r="BT57" s="293" t="str">
        <f>Nov2022_RICHIESTE_OLD!AR3</f>
        <v>Operatore29</v>
      </c>
      <c r="BU57" s="294"/>
      <c r="BV57" s="293" t="str">
        <f>Nov2022_RICHIESTE_OLD!AS3</f>
        <v>Operatore30</v>
      </c>
      <c r="BW57" s="294"/>
      <c r="BX57" s="223"/>
      <c r="BY57"/>
      <c r="BZ57"/>
      <c r="CA57" s="299" t="str">
        <f>CA3</f>
        <v>Assenti</v>
      </c>
      <c r="CB57" s="299" t="s">
        <v>210</v>
      </c>
      <c r="CC57" s="159"/>
      <c r="CF57" s="393" t="str">
        <f>CF3</f>
        <v>Operatore35</v>
      </c>
      <c r="CG57" s="393"/>
      <c r="CH57" s="327" t="str">
        <f>CH3</f>
        <v>Operatore36</v>
      </c>
      <c r="CI57" s="324"/>
      <c r="CJ57" s="320" t="str">
        <f t="shared" ref="CJ57:CM57" si="16">CJ3</f>
        <v/>
      </c>
      <c r="CK57" s="320" t="str">
        <f t="shared" si="16"/>
        <v/>
      </c>
      <c r="CL57" s="319" t="str">
        <f t="shared" si="16"/>
        <v/>
      </c>
      <c r="CM57" s="319" t="str">
        <f t="shared" si="16"/>
        <v/>
      </c>
      <c r="CO57" s="356"/>
      <c r="CP57" s="387"/>
      <c r="CQ57" s="382" t="str">
        <f>CQ3</f>
        <v>TeamLeader1</v>
      </c>
      <c r="CR57" s="382"/>
      <c r="CS57" s="417" t="str">
        <f>CS3</f>
        <v>Operatore31</v>
      </c>
      <c r="CT57" s="288"/>
      <c r="CU57" s="287" t="str">
        <f>CU3</f>
        <v>Operatore32</v>
      </c>
      <c r="CV57" s="288"/>
      <c r="CW57" s="266" t="str">
        <f>CW3</f>
        <v>TeamLeader2</v>
      </c>
      <c r="CX57" s="267"/>
      <c r="CY57" s="270" t="str">
        <f>CY3</f>
        <v>Operatore33</v>
      </c>
      <c r="CZ57" s="271"/>
      <c r="DA57" s="274" t="str">
        <f>DA3</f>
        <v>TeamLeader3</v>
      </c>
      <c r="DB57" s="275"/>
      <c r="DC57" s="278" t="str">
        <f>DC3</f>
        <v>Operatore34</v>
      </c>
      <c r="DD57" s="279"/>
      <c r="DE57" s="318" t="str">
        <f t="shared" ref="DE57:DG57" si="17">DE3</f>
        <v/>
      </c>
      <c r="DF57" s="318" t="str">
        <f t="shared" si="17"/>
        <v/>
      </c>
      <c r="DG57" s="318" t="str">
        <f t="shared" si="17"/>
        <v/>
      </c>
    </row>
    <row r="58" spans="1:112" s="41" customFormat="1" ht="23.25" customHeight="1" x14ac:dyDescent="0.25">
      <c r="A58" s="384"/>
      <c r="B58" s="389"/>
      <c r="C58" s="325"/>
      <c r="D58" s="326"/>
      <c r="E58" s="325"/>
      <c r="F58" s="326"/>
      <c r="G58" s="325"/>
      <c r="H58" s="326"/>
      <c r="I58" s="325"/>
      <c r="J58" s="326"/>
      <c r="K58" s="325"/>
      <c r="L58" s="326"/>
      <c r="M58" s="325"/>
      <c r="N58" s="326"/>
      <c r="O58" s="325"/>
      <c r="P58" s="326"/>
      <c r="Q58" s="325"/>
      <c r="R58" s="326"/>
      <c r="S58" s="325"/>
      <c r="T58" s="326"/>
      <c r="U58" s="339"/>
      <c r="V58" s="339"/>
      <c r="W58" s="334"/>
      <c r="X58" s="334"/>
      <c r="Y58" s="334"/>
      <c r="Z58" s="334"/>
      <c r="AA58" s="334"/>
      <c r="AB58" s="334"/>
      <c r="AC58" s="91"/>
      <c r="AD58" s="356"/>
      <c r="AE58" s="384"/>
      <c r="AF58" s="320"/>
      <c r="AG58" s="320"/>
      <c r="AH58" s="313"/>
      <c r="AI58" s="311"/>
      <c r="AJ58" s="313"/>
      <c r="AK58" s="311"/>
      <c r="AL58" s="313"/>
      <c r="AM58" s="311"/>
      <c r="AN58" s="313"/>
      <c r="AO58" s="311"/>
      <c r="AP58" s="313"/>
      <c r="AQ58" s="311"/>
      <c r="AR58" s="313"/>
      <c r="AS58" s="311"/>
      <c r="AT58" s="313"/>
      <c r="AU58" s="311"/>
      <c r="AV58" s="313"/>
      <c r="AW58" s="311"/>
      <c r="AX58" s="313"/>
      <c r="AY58" s="311"/>
      <c r="AZ58" s="313"/>
      <c r="BA58" s="311"/>
      <c r="BB58" s="337"/>
      <c r="BC58" s="337"/>
      <c r="BD58" s="295"/>
      <c r="BE58" s="296"/>
      <c r="BF58" s="295"/>
      <c r="BG58" s="296"/>
      <c r="BH58" s="295"/>
      <c r="BI58" s="296"/>
      <c r="BJ58" s="295"/>
      <c r="BK58" s="296"/>
      <c r="BL58" s="295"/>
      <c r="BM58" s="296"/>
      <c r="BN58" s="295"/>
      <c r="BO58" s="296"/>
      <c r="BP58" s="295"/>
      <c r="BQ58" s="296"/>
      <c r="BR58" s="295"/>
      <c r="BS58" s="296"/>
      <c r="BT58" s="295"/>
      <c r="BU58" s="296"/>
      <c r="BV58" s="295"/>
      <c r="BW58" s="296"/>
      <c r="BX58" s="223"/>
      <c r="BY58"/>
      <c r="BZ58"/>
      <c r="CA58" s="391"/>
      <c r="CB58" s="300"/>
      <c r="CC58" s="159"/>
      <c r="CF58" s="393"/>
      <c r="CG58" s="393"/>
      <c r="CH58" s="328"/>
      <c r="CI58" s="326"/>
      <c r="CJ58" s="320"/>
      <c r="CK58" s="320"/>
      <c r="CL58" s="319"/>
      <c r="CM58" s="319"/>
      <c r="CO58" s="356"/>
      <c r="CP58" s="387"/>
      <c r="CQ58" s="382"/>
      <c r="CR58" s="382"/>
      <c r="CS58" s="418"/>
      <c r="CT58" s="290"/>
      <c r="CU58" s="289"/>
      <c r="CV58" s="290"/>
      <c r="CW58" s="268"/>
      <c r="CX58" s="269"/>
      <c r="CY58" s="272"/>
      <c r="CZ58" s="273"/>
      <c r="DA58" s="276"/>
      <c r="DB58" s="277"/>
      <c r="DC58" s="280"/>
      <c r="DD58" s="281"/>
      <c r="DE58" s="318"/>
      <c r="DF58" s="318"/>
      <c r="DG58" s="318"/>
    </row>
    <row r="59" spans="1:112" ht="11.25" customHeight="1" x14ac:dyDescent="0.25">
      <c r="A59" s="388" t="s">
        <v>14</v>
      </c>
      <c r="B59" s="388"/>
      <c r="C59" s="394"/>
      <c r="D59" s="395"/>
      <c r="E59" s="394"/>
      <c r="F59" s="395"/>
      <c r="G59" s="394"/>
      <c r="H59" s="395"/>
      <c r="I59" s="394"/>
      <c r="J59" s="395"/>
      <c r="K59" s="394"/>
      <c r="L59" s="395"/>
      <c r="M59" s="394"/>
      <c r="N59" s="395"/>
      <c r="O59" s="394"/>
      <c r="P59" s="395"/>
      <c r="Q59" s="394"/>
      <c r="R59" s="395"/>
      <c r="S59" s="394"/>
      <c r="T59" s="395"/>
      <c r="U59" s="117"/>
      <c r="V59" s="117"/>
      <c r="W59" s="117"/>
      <c r="X59" s="117"/>
      <c r="Y59" s="117"/>
      <c r="Z59" s="117"/>
      <c r="AA59" s="117"/>
      <c r="AB59" s="117"/>
      <c r="AC59" s="91"/>
      <c r="AD59" s="388" t="str">
        <f>A59</f>
        <v>Prec. SERE:</v>
      </c>
      <c r="AE59" s="388"/>
      <c r="AF59" s="394"/>
      <c r="AG59" s="395"/>
      <c r="AH59" s="394"/>
      <c r="AI59" s="395"/>
      <c r="AJ59" s="117"/>
      <c r="AK59" s="117"/>
      <c r="AL59" s="117"/>
      <c r="AM59" s="117"/>
      <c r="AN59" s="117"/>
      <c r="AO59" s="117"/>
      <c r="AP59" s="117"/>
      <c r="AQ59" s="117"/>
      <c r="AR59" s="117"/>
      <c r="AS59" s="117"/>
      <c r="AT59" s="117"/>
      <c r="AU59" s="117"/>
      <c r="AV59" s="117"/>
      <c r="AW59" s="117"/>
      <c r="AX59" s="117"/>
      <c r="AY59" s="117"/>
      <c r="AZ59" s="117"/>
      <c r="BA59" s="117"/>
      <c r="BB59" s="117"/>
      <c r="BC59" s="117"/>
      <c r="BD59" s="117"/>
      <c r="BE59" s="117"/>
      <c r="BF59" s="117"/>
      <c r="BG59" s="117"/>
      <c r="BH59" s="117"/>
      <c r="BI59" s="117"/>
      <c r="BJ59" s="117"/>
      <c r="BK59" s="117"/>
      <c r="BL59" s="117"/>
      <c r="BM59" s="117"/>
      <c r="BN59" s="117"/>
      <c r="BO59" s="117"/>
      <c r="BP59" s="117"/>
      <c r="BQ59" s="117"/>
      <c r="BR59" s="117"/>
      <c r="BS59" s="117"/>
      <c r="BT59" s="117"/>
      <c r="BU59" s="117"/>
      <c r="BV59" s="117"/>
      <c r="BW59" s="117"/>
      <c r="BX59" s="223"/>
      <c r="CA59" s="89"/>
      <c r="CB59" s="205"/>
      <c r="CC59" s="91"/>
      <c r="CF59" s="394"/>
      <c r="CG59" s="395"/>
      <c r="CH59" s="394"/>
      <c r="CI59" s="395"/>
      <c r="CJ59" s="117"/>
      <c r="CK59" s="117"/>
      <c r="CL59" s="117"/>
      <c r="CM59" s="117"/>
      <c r="CO59" s="20"/>
      <c r="CP59" s="20"/>
      <c r="CQ59" s="394"/>
      <c r="CR59" s="395"/>
      <c r="CS59" s="394"/>
      <c r="CT59" s="395"/>
      <c r="CU59" s="394"/>
      <c r="CV59" s="395"/>
      <c r="CW59" s="394"/>
      <c r="CX59" s="395"/>
      <c r="CY59" s="394"/>
      <c r="CZ59" s="395"/>
      <c r="DA59" s="394"/>
      <c r="DB59" s="395"/>
      <c r="DC59" s="394"/>
      <c r="DD59" s="395"/>
      <c r="DE59" s="86"/>
      <c r="DF59" s="86"/>
      <c r="DG59" s="86"/>
    </row>
    <row r="60" spans="1:112" ht="11.25" customHeight="1" x14ac:dyDescent="0.25">
      <c r="A60" s="44"/>
      <c r="B60" s="44" t="s">
        <v>15</v>
      </c>
      <c r="C60" s="238"/>
      <c r="D60" s="239"/>
      <c r="E60" s="238"/>
      <c r="F60" s="239"/>
      <c r="G60" s="238"/>
      <c r="H60" s="239"/>
      <c r="I60" s="238"/>
      <c r="J60" s="239"/>
      <c r="K60" s="238"/>
      <c r="L60" s="239"/>
      <c r="M60" s="238"/>
      <c r="N60" s="239"/>
      <c r="O60" s="238"/>
      <c r="P60" s="239"/>
      <c r="Q60" s="238"/>
      <c r="R60" s="239"/>
      <c r="S60" s="238"/>
      <c r="T60" s="239"/>
      <c r="U60" s="79"/>
      <c r="V60" s="79"/>
      <c r="W60" s="79"/>
      <c r="X60" s="79"/>
      <c r="Y60" s="79"/>
      <c r="Z60" s="79"/>
      <c r="AA60" s="79"/>
      <c r="AB60" s="79"/>
      <c r="AC60" s="91"/>
      <c r="AD60" s="44"/>
      <c r="AE60" s="44" t="str">
        <f t="shared" ref="AE60:AE91" si="18">IF($B60&lt;&gt;"",$B60,"")</f>
        <v>Turno</v>
      </c>
      <c r="AF60" s="242"/>
      <c r="AG60" s="239"/>
      <c r="AH60" s="238"/>
      <c r="AI60" s="239"/>
      <c r="AJ60" s="238"/>
      <c r="AK60" s="239"/>
      <c r="AL60" s="238"/>
      <c r="AM60" s="239"/>
      <c r="AN60" s="238"/>
      <c r="AO60" s="239"/>
      <c r="AP60" s="238"/>
      <c r="AQ60" s="239"/>
      <c r="AR60" s="238"/>
      <c r="AS60" s="239"/>
      <c r="AT60" s="238"/>
      <c r="AU60" s="239"/>
      <c r="AV60" s="238"/>
      <c r="AW60" s="239"/>
      <c r="AX60" s="238"/>
      <c r="AY60" s="239"/>
      <c r="AZ60" s="238"/>
      <c r="BA60" s="239"/>
      <c r="BB60" s="238"/>
      <c r="BC60" s="239"/>
      <c r="BD60" s="238"/>
      <c r="BE60" s="239"/>
      <c r="BF60" s="238"/>
      <c r="BG60" s="239"/>
      <c r="BH60" s="238"/>
      <c r="BI60" s="239"/>
      <c r="BJ60" s="238"/>
      <c r="BK60" s="239"/>
      <c r="BL60" s="238"/>
      <c r="BM60" s="239"/>
      <c r="BN60" s="238"/>
      <c r="BO60" s="239"/>
      <c r="BP60" s="238"/>
      <c r="BQ60" s="239"/>
      <c r="BR60" s="238"/>
      <c r="BS60" s="239"/>
      <c r="BT60" s="238"/>
      <c r="BU60" s="239"/>
      <c r="BV60" s="238"/>
      <c r="BW60" s="239"/>
      <c r="BX60" s="223"/>
      <c r="CA60" s="88"/>
      <c r="CB60" s="88"/>
      <c r="CC60" s="91"/>
      <c r="CF60" s="242"/>
      <c r="CG60" s="239"/>
      <c r="CH60" s="242"/>
      <c r="CI60" s="239"/>
      <c r="CJ60" s="79"/>
      <c r="CK60" s="79"/>
      <c r="CL60" s="79"/>
      <c r="CM60" s="79"/>
      <c r="CO60" s="93"/>
      <c r="CP60" s="93"/>
      <c r="CQ60" s="242"/>
      <c r="CR60" s="239"/>
      <c r="CS60" s="242"/>
      <c r="CT60" s="239"/>
      <c r="CU60" s="242"/>
      <c r="CV60" s="239"/>
      <c r="CW60" s="242"/>
      <c r="CX60" s="239"/>
      <c r="CY60" s="242"/>
      <c r="CZ60" s="239"/>
      <c r="DA60" s="242"/>
      <c r="DB60" s="239"/>
      <c r="DC60" s="242"/>
      <c r="DD60" s="239"/>
      <c r="DE60" s="79"/>
      <c r="DF60" s="79"/>
      <c r="DG60" s="79"/>
    </row>
    <row r="61" spans="1:112" ht="11.25" customHeight="1" x14ac:dyDescent="0.25">
      <c r="A61" s="20"/>
      <c r="B61" s="20"/>
      <c r="C61" s="422" t="str">
        <f>T(IF(  Nov2022_RICHIESTE_OLD!C6&lt;&gt;"",  Nov2022_RICHIESTE_OLD!C6,  HLOOKUP(D$60,Tipologie!$B$2:$AM$10,2) ))</f>
        <v>-</v>
      </c>
      <c r="D61" s="423"/>
      <c r="E61" s="146"/>
      <c r="F61" s="146" t="str">
        <f>T(IF(  Nov2022_RICHIESTE_OLD!D6&lt;&gt;"",  Nov2022_RICHIESTE_OLD!D6,  HLOOKUP(F$60,Tipologie!$B$2:$AM$10,2) ))</f>
        <v>-</v>
      </c>
      <c r="G61" s="146"/>
      <c r="H61" s="146" t="str">
        <f>T(IF(  Nov2022_RICHIESTE_OLD!E6&lt;&gt;"",  Nov2022_RICHIESTE_OLD!E6,  HLOOKUP(H$60,Tipologie!$B$2:$AM$10,2) ))</f>
        <v>-</v>
      </c>
      <c r="I61" s="146"/>
      <c r="J61" s="146" t="str">
        <f>T(IF(  Nov2022_RICHIESTE_OLD!F6&lt;&gt;"",  Nov2022_RICHIESTE_OLD!F6,  HLOOKUP(J$60,Tipologie!$B$2:$AM$10,2) ))</f>
        <v>-</v>
      </c>
      <c r="K61" s="146"/>
      <c r="L61" s="146" t="str">
        <f>T(IF(  Nov2022_RICHIESTE_OLD!G6&lt;&gt;"",  Nov2022_RICHIESTE_OLD!G6,  HLOOKUP(L$60,Tipologie!$B$2:$AM$10,2) ))</f>
        <v>-</v>
      </c>
      <c r="M61" s="146"/>
      <c r="N61" s="146" t="str">
        <f>T(IF(  Nov2022_RICHIESTE_OLD!H6&lt;&gt;"",  Nov2022_RICHIESTE_OLD!H6,  HLOOKUP(N$60,Tipologie!$B$2:$AM$10,2) ))</f>
        <v>-</v>
      </c>
      <c r="O61" s="146"/>
      <c r="P61" s="146" t="str">
        <f>T(IF(  Nov2022_RICHIESTE_OLD!I6&lt;&gt;"",  Nov2022_RICHIESTE_OLD!I6,  HLOOKUP(P$60,Tipologie!$B$2:$AM$10,2) ))</f>
        <v>-</v>
      </c>
      <c r="Q61" s="146"/>
      <c r="R61" s="146" t="str">
        <f>T(IF(  Nov2022_RICHIESTE_OLD!J6&lt;&gt;"",  Nov2022_RICHIESTE_OLD!J6,  HLOOKUP(R$60,Tipologie!$B$2:$AM$10,2) ))</f>
        <v>-</v>
      </c>
      <c r="S61" s="146"/>
      <c r="T61" s="146" t="str">
        <f>T(IF(  Nov2022_RICHIESTE_OLD!K6&lt;&gt;"",  Nov2022_RICHIESTE_OLD!K6,  HLOOKUP(T$60,Tipologie!$B$2:$AM$10,2) ))</f>
        <v>-</v>
      </c>
      <c r="U61" s="146" t="str">
        <f>T(IF(  Nov2022_RICHIESTE_OLD!L6&lt;&gt;"",  Nov2022_RICHIESTE_OLD!L6,  HLOOKUP(U$60,Tipologie!$B$2:$AM$10,2) ))</f>
        <v>-</v>
      </c>
      <c r="V61" s="146" t="str">
        <f>T(IF(  Nov2022_RICHIESTE_OLD!M6&lt;&gt;"",  Nov2022_RICHIESTE_OLD!M6,  HLOOKUP(V$60,Tipologie!$B$2:$AM$10,2) ))</f>
        <v>-</v>
      </c>
      <c r="W61" s="146" t="str">
        <f>T(IF(  Nov2022_RICHIESTE_OLD!N6&lt;&gt;"",  Nov2022_RICHIESTE_OLD!N6,  HLOOKUP(W$60,Tipologie!$B$2:$AM$10,2) ))</f>
        <v>-</v>
      </c>
      <c r="X61" s="146" t="str">
        <f>T(IF(  Nov2022_RICHIESTE_OLD!O6&lt;&gt;"",  Nov2022_RICHIESTE_OLD!O6,  HLOOKUP(X$60,Tipologie!$B$2:$AM$10,2) ))</f>
        <v>-</v>
      </c>
      <c r="Y61" s="146" t="str">
        <f>T(IF(  Nov2022_RICHIESTE_OLD!P6&lt;&gt;"",  Nov2022_RICHIESTE_OLD!P6,  HLOOKUP(Y$60,Tipologie!$B$2:$AM$10,2) ))</f>
        <v>-</v>
      </c>
      <c r="Z61" s="47" t="str">
        <f>T(IF(  Nov2022_RICHIESTE_OLD!Q6&lt;&gt;"",  Nov2022_RICHIESTE_OLD!Q6,  HLOOKUP(Z$60,Tipologie!$B$2:$AM$10,2) ))</f>
        <v>-</v>
      </c>
      <c r="AA61" s="47" t="str">
        <f>T(IF(  Nov2022_RICHIESTE_OLD!R6&lt;&gt;"",  Nov2022_RICHIESTE_OLD!R6,  HLOOKUP(AA$60,Tipologie!$B$2:$AM$10,2) ))</f>
        <v>-</v>
      </c>
      <c r="AB61" s="47" t="str">
        <f>T(IF(  Nov2022_RICHIESTE_OLD!S6&lt;&gt;"",  Nov2022_RICHIESTE_OLD!S6,  HLOOKUP(AB$60,Tipologie!$B$2:$AM$10,2) ))</f>
        <v>-</v>
      </c>
      <c r="AC61" s="91"/>
      <c r="AD61" s="20" t="str">
        <f t="shared" ref="AD61:AD69" si="19">IF($A61&lt;&gt;"",$A61,"")</f>
        <v/>
      </c>
      <c r="AE61" s="20" t="str">
        <f t="shared" si="18"/>
        <v/>
      </c>
      <c r="AF61" s="20"/>
      <c r="AG61" s="146" t="str">
        <f>T(IF(  Nov2022_RICHIESTE_OLD!W6&lt;&gt;"",  Nov2022_RICHIESTE_OLD!W6,  HLOOKUP(AG$60,Tipologie!$B$2:$AM$10,2) ))</f>
        <v>-</v>
      </c>
      <c r="AH61" s="146"/>
      <c r="AI61" s="146" t="str">
        <f>T(IF(  Nov2022_RICHIESTE_OLD!X6&lt;&gt;"",  Nov2022_RICHIESTE_OLD!X6,  HLOOKUP(AI$60,Tipologie!$B$2:$AM$10,2) ))</f>
        <v>-</v>
      </c>
      <c r="AJ61" s="146"/>
      <c r="AK61" s="146" t="str">
        <f>T(IF(  Nov2022_RICHIESTE_OLD!Y6&lt;&gt;"",  Nov2022_RICHIESTE_OLD!Y6,  HLOOKUP(AK$60,Tipologie!$B$2:$AM$10,2) ))</f>
        <v>-</v>
      </c>
      <c r="AL61" s="146"/>
      <c r="AM61" s="146" t="str">
        <f>T(IF(  Nov2022_RICHIESTE_OLD!Z6&lt;&gt;"",  Nov2022_RICHIESTE_OLD!Z6,  HLOOKUP(AM$60,Tipologie!$B$2:$AM$10,2) ))</f>
        <v>-</v>
      </c>
      <c r="AN61" s="146"/>
      <c r="AO61" s="146" t="str">
        <f>T(IF(  Nov2022_RICHIESTE_OLD!AA6&lt;&gt;"",  Nov2022_RICHIESTE_OLD!AA6,  HLOOKUP(AO$60,Tipologie!$B$2:$AM$10,2) ))</f>
        <v>-</v>
      </c>
      <c r="AP61" s="146"/>
      <c r="AQ61" s="146" t="str">
        <f>T(IF(  Nov2022_RICHIESTE_OLD!AB6&lt;&gt;"",  Nov2022_RICHIESTE_OLD!AB6,  HLOOKUP(AQ$60,Tipologie!$B$2:$AM$10,2) ))</f>
        <v>-</v>
      </c>
      <c r="AR61" s="146"/>
      <c r="AS61" s="146" t="str">
        <f>T(IF(  Nov2022_RICHIESTE_OLD!AC6&lt;&gt;"",  Nov2022_RICHIESTE_OLD!AC6,  HLOOKUP(AS$60,Tipologie!$B$2:$AM$10,2) ))</f>
        <v>-</v>
      </c>
      <c r="AT61" s="146"/>
      <c r="AU61" s="146" t="str">
        <f>T(IF(  Nov2022_RICHIESTE_OLD!AD6&lt;&gt;"",  Nov2022_RICHIESTE_OLD!AD6,  HLOOKUP(AU$60,Tipologie!$B$2:$AM$10,2) ))</f>
        <v>-</v>
      </c>
      <c r="AV61" s="146"/>
      <c r="AW61" s="146" t="str">
        <f>T(IF(  Nov2022_RICHIESTE_OLD!AE6&lt;&gt;"",  Nov2022_RICHIESTE_OLD!AE6,  HLOOKUP(AW$60,Tipologie!$B$2:$AM$10,2) ))</f>
        <v>-</v>
      </c>
      <c r="AX61" s="146"/>
      <c r="AY61" s="146" t="str">
        <f>T(IF(  Nov2022_RICHIESTE_OLD!AF6&lt;&gt;"",  Nov2022_RICHIESTE_OLD!AF6,  HLOOKUP(AY$60,Tipologie!$B$2:$AM$10,2) ))</f>
        <v>-</v>
      </c>
      <c r="AZ61" s="146"/>
      <c r="BA61" s="146" t="str">
        <f>T(IF(  Nov2022_RICHIESTE_OLD!AG6&lt;&gt;"",  Nov2022_RICHIESTE_OLD!AG6,  HLOOKUP(BA$60,Tipologie!$B$2:$AM$10,2) ))</f>
        <v>-</v>
      </c>
      <c r="BB61" s="146" t="str">
        <f>T(IF(  Nov2022_RICHIESTE_OLD!AH6&lt;&gt;"",  Nov2022_RICHIESTE_OLD!AH6,  HLOOKUP(BB$60,Tipologie!$B$2:$AM$10,2) ))</f>
        <v>-</v>
      </c>
      <c r="BC61" s="146" t="str">
        <f>T(IF(  Nov2022_RICHIESTE_OLD!AI6&lt;&gt;"",  Nov2022_RICHIESTE_OLD!AI6,  HLOOKUP(BC$60,Tipologie!$B$2:$AM$10,2) ))</f>
        <v>-</v>
      </c>
      <c r="BD61" s="146"/>
      <c r="BE61" s="146" t="str">
        <f>T(IF(  Nov2022_RICHIESTE_OLD!AJ6&lt;&gt;"",  Nov2022_RICHIESTE_OLD!AJ6,  HLOOKUP(BE$60,Tipologie!$B$2:$AM$10,2) ))</f>
        <v>-</v>
      </c>
      <c r="BF61" s="146"/>
      <c r="BG61" s="146" t="str">
        <f>T(IF(  Nov2022_RICHIESTE_OLD!AK6&lt;&gt;"",  Nov2022_RICHIESTE_OLD!AK6,  HLOOKUP(BG$60,Tipologie!$B$2:$AM$10,2) ))</f>
        <v>-</v>
      </c>
      <c r="BH61" s="146"/>
      <c r="BI61" s="146" t="str">
        <f>T(IF(  Nov2022_RICHIESTE_OLD!AL6&lt;&gt;"",  Nov2022_RICHIESTE_OLD!AL6,  HLOOKUP(BI$60,Tipologie!$B$2:$AM$10,2) ))</f>
        <v>-</v>
      </c>
      <c r="BJ61" s="146"/>
      <c r="BK61" s="146" t="str">
        <f>T(IF(  Nov2022_RICHIESTE_OLD!AM6&lt;&gt;"",  Nov2022_RICHIESTE_OLD!AM6,  HLOOKUP(BK$60,Tipologie!$B$2:$AM$10,2) ))</f>
        <v>-</v>
      </c>
      <c r="BL61" s="146"/>
      <c r="BM61" s="146" t="str">
        <f>T(IF(  Nov2022_RICHIESTE_OLD!AN6&lt;&gt;"",  Nov2022_RICHIESTE_OLD!AN6,  HLOOKUP(BM$60,Tipologie!$B$2:$AM$10,2) ))</f>
        <v>-</v>
      </c>
      <c r="BN61" s="146"/>
      <c r="BO61" s="146" t="str">
        <f>T(IF(  Nov2022_RICHIESTE_OLD!AO6&lt;&gt;"",  Nov2022_RICHIESTE_OLD!AO6,  HLOOKUP(BO$60,Tipologie!$B$2:$AM$10,2) ))</f>
        <v>-</v>
      </c>
      <c r="BP61" s="146"/>
      <c r="BQ61" s="146" t="str">
        <f>T(IF(  Nov2022_RICHIESTE_OLD!AP6&lt;&gt;"",  Nov2022_RICHIESTE_OLD!AP6,  HLOOKUP(BQ$60,Tipologie!$B$2:$AM$10,2) ))</f>
        <v>-</v>
      </c>
      <c r="BR61" s="146"/>
      <c r="BS61" s="146" t="str">
        <f>T(IF(  Nov2022_RICHIESTE_OLD!AQ6&lt;&gt;"",  Nov2022_RICHIESTE_OLD!AQ6,  HLOOKUP(BS$60,Tipologie!$B$2:$AM$10,2) ))</f>
        <v>-</v>
      </c>
      <c r="BT61" s="146"/>
      <c r="BU61" s="146" t="str">
        <f>T(IF(  Nov2022_RICHIESTE_OLD!AR6&lt;&gt;"",  Nov2022_RICHIESTE_OLD!AR6,  HLOOKUP(BU$60,Tipologie!$B$2:$AM$10,2) ))</f>
        <v>-</v>
      </c>
      <c r="BV61" s="146"/>
      <c r="BW61" s="146" t="str">
        <f>T(IF(  Nov2022_RICHIESTE_OLD!AS6&lt;&gt;"",  Nov2022_RICHIESTE_OLD!AS6,  HLOOKUP(BW$60,Tipologie!$B$2:$AM$10,2) ))</f>
        <v>-</v>
      </c>
      <c r="BX61" s="223"/>
      <c r="CA61" s="90"/>
      <c r="CB61" s="205"/>
      <c r="CC61" s="91"/>
      <c r="CF61" s="385" t="str">
        <f>T(IF(  Nov2022_RICHIESTE_OLD!BL6&lt;&gt;"",  Nov2022_RICHIESTE_OLD!BL6,  HLOOKUP(CG$60,Tipologie!$B$2:$AM$10,2) ))</f>
        <v>-</v>
      </c>
      <c r="CG61" s="386"/>
      <c r="CH61" s="385" t="str">
        <f>T(IF(  Nov2022_RICHIESTE_OLD!BN6&lt;&gt;"",  Nov2022_RICHIESTE_OLD!BN6,  HLOOKUP(CI$60,Tipologie!$B$2:$AM$10,2) ))</f>
        <v>-</v>
      </c>
      <c r="CI61" s="386"/>
      <c r="CJ61" s="146" t="str">
        <f>T(IF(  Nov2022_RICHIESTE_OLD!BO6&lt;&gt;"",  Nov2022_RICHIESTE_OLD!BO6,  HLOOKUP(CJ$60,Tipologie!$B$2:$AM$10,2) ))</f>
        <v>-</v>
      </c>
      <c r="CK61" s="146" t="str">
        <f>T(IF(  Nov2022_RICHIESTE_OLD!BP6&lt;&gt;"",  Nov2022_RICHIESTE_OLD!BP6,  HLOOKUP(CK$60,Tipologie!$B$2:$AM$10,2) ))</f>
        <v>-</v>
      </c>
      <c r="CL61" s="146" t="str">
        <f>T(IF(  Nov2022_RICHIESTE_OLD!BQ6&lt;&gt;"",  Nov2022_RICHIESTE_OLD!BQ6,  HLOOKUP(CL$60,Tipologie!$B$2:$AM$10,2) ))</f>
        <v>-</v>
      </c>
      <c r="CM61" s="146" t="str">
        <f>T(IF(  Nov2022_RICHIESTE_OLD!BR6&lt;&gt;"",  Nov2022_RICHIESTE_OLD!BR6,  HLOOKUP(CM$60,Tipologie!$B$2:$AM$10,2) ))</f>
        <v>-</v>
      </c>
      <c r="CO61" s="93" t="str">
        <f t="shared" ref="CO61:CO69" si="20">IF($A61&lt;&gt;"",$A61,"")</f>
        <v/>
      </c>
      <c r="CP61" s="93" t="str">
        <f t="shared" ref="CP61:CP69" si="21">IF($B61&lt;&gt;"",$B61,"")</f>
        <v/>
      </c>
      <c r="CQ61" s="385" t="str">
        <f>T(IF(  Nov2022_RICHIESTE_OLD!BU6&lt;&gt;"",  Nov2022_RICHIESTE_OLD!BU6,  HLOOKUP(CR$60,Tipologie!$B$2:$AM$10,2) ))</f>
        <v>-</v>
      </c>
      <c r="CR61" s="386"/>
      <c r="CS61" s="385" t="str">
        <f>T(IF(  Nov2022_RICHIESTE_OLD!BW6&lt;&gt;"",  Nov2022_RICHIESTE_OLD!BW6,  HLOOKUP(CT$60,Tipologie!$B$2:$AM$10,2) ))</f>
        <v>-</v>
      </c>
      <c r="CT61" s="386"/>
      <c r="CU61" s="385" t="str">
        <f>T(IF(  Nov2022_RICHIESTE_OLD!BY6&lt;&gt;"",  Nov2022_RICHIESTE_OLD!BY6,  HLOOKUP(CV$60,Tipologie!$B$2:$AM$10,2) ))</f>
        <v>-</v>
      </c>
      <c r="CV61" s="386"/>
      <c r="CW61" s="385" t="str">
        <f>T(IF(  Nov2022_RICHIESTE_OLD!CA6&lt;&gt;"",  Nov2022_RICHIESTE_OLD!CA6,  HLOOKUP(CX$60,Tipologie!$B$2:$AM$10,2) ))</f>
        <v>-</v>
      </c>
      <c r="CX61" s="386"/>
      <c r="CY61" s="385" t="str">
        <f>T(IF(  Nov2022_RICHIESTE_OLD!CC6&lt;&gt;"",  Nov2022_RICHIESTE_OLD!CC6,  HLOOKUP(CZ$60,Tipologie!$B$2:$AM$10,2) ))</f>
        <v>-</v>
      </c>
      <c r="CZ61" s="386"/>
      <c r="DA61" s="385" t="str">
        <f>T(IF(  Nov2022_RICHIESTE_OLD!CE6&lt;&gt;"",  Nov2022_RICHIESTE_OLD!CE6,  HLOOKUP(DB$60,Tipologie!$B$2:$AM$10,2) ))</f>
        <v>-</v>
      </c>
      <c r="DB61" s="386"/>
      <c r="DC61" s="385" t="str">
        <f>T(IF(  Nov2022_RICHIESTE_OLD!CG6&lt;&gt;"",  Nov2022_RICHIESTE_OLD!CG6,  HLOOKUP(DD$60,Tipologie!$B$2:$AM$10,2) ))</f>
        <v>-</v>
      </c>
      <c r="DD61" s="386"/>
      <c r="DE61" s="146" t="str">
        <f>T(IF(  Nov2022_RICHIESTE_OLD!CC6&lt;&gt;"",  Nov2022_RICHIESTE_OLD!CC6,  HLOOKUP(DE$60,Tipologie!$B$2:$AM$10,2) ))</f>
        <v>-</v>
      </c>
      <c r="DF61" s="146" t="str">
        <f>T(IF(  Nov2022_RICHIESTE_OLD!CD6&lt;&gt;"",  Nov2022_RICHIESTE_OLD!CD6,  HLOOKUP(DF$60,Tipologie!$B$2:$AM$10,2) ))</f>
        <v>-</v>
      </c>
      <c r="DG61" s="146" t="str">
        <f>T(IF(  Nov2022_RICHIESTE_OLD!CE6&lt;&gt;"",  Nov2022_RICHIESTE_OLD!CE6,  HLOOKUP(DG$60,Tipologie!$B$2:$AM$10,2) ))</f>
        <v>-</v>
      </c>
    </row>
    <row r="62" spans="1:112" ht="11.25" customHeight="1" x14ac:dyDescent="0.25">
      <c r="A62" s="45" t="str">
        <f>IF(Nov2022_RICHIESTE_OLD!A7&lt;&gt;"",Nov2022_RICHIESTE_OLD!A7,"")</f>
        <v>lun</v>
      </c>
      <c r="B62" s="46">
        <f>IF(Nov2022_RICHIESTE_OLD!B7&lt;&gt;"",Nov2022_RICHIESTE_OLD!B7,"")</f>
        <v>44872</v>
      </c>
      <c r="C62" s="45"/>
      <c r="D62" s="146" t="str">
        <f>T( IF( Nov2022_RICHIESTE_OLD!C7&lt;&gt;"",  IF(   AND(    (IFERROR(SEARCH("Ridotto",Nov2022_RICHIESTE_OLD!C7),Nov2022_RICHIESTE_OLD!C7))=1,    D$60&lt;&gt;""   ),    _xlfn.CONCAT("Rid: ",HLOOKUP(D$60,Tipologie!$B$2:$AM$10,3)  ),  Nov2022_RICHIESTE_OLD!C7),HLOOKUP(D$60,Tipologie!$B$2:$AM$10,3  ) ))</f>
        <v>.</v>
      </c>
      <c r="E62" s="146"/>
      <c r="F62" s="146" t="str">
        <f>T( IF( Nov2022_RICHIESTE_OLD!D7&lt;&gt;"",  IF(   AND(    (IFERROR(SEARCH("Ridotto",Nov2022_RICHIESTE_OLD!D7),Nov2022_RICHIESTE_OLD!D7))=1,    F$60&lt;&gt;""   ),    _xlfn.CONCAT("Rid: ",HLOOKUP(F$60,Tipologie!$B$2:$AM$10,3)  ),  Nov2022_RICHIESTE_OLD!D7),HLOOKUP(F$60,Tipologie!$B$2:$AM$10,3  ) ))</f>
        <v>.</v>
      </c>
      <c r="G62" s="146"/>
      <c r="H62" s="146" t="str">
        <f>T( IF( Nov2022_RICHIESTE_OLD!E7&lt;&gt;"",  IF(   AND(    (IFERROR(SEARCH("Ridotto",Nov2022_RICHIESTE_OLD!E7),Nov2022_RICHIESTE_OLD!E7))=1,    H$60&lt;&gt;""   ),    _xlfn.CONCAT("Rid: ",HLOOKUP(H$60,Tipologie!$B$2:$AM$10,3)  ),  Nov2022_RICHIESTE_OLD!E7),HLOOKUP(H$60,Tipologie!$B$2:$AM$10,3  ) ))</f>
        <v>.</v>
      </c>
      <c r="I62" s="146"/>
      <c r="J62" s="146" t="str">
        <f>T( IF( Nov2022_RICHIESTE_OLD!F7&lt;&gt;"",  IF(   AND(    (IFERROR(SEARCH("Ridotto",Nov2022_RICHIESTE_OLD!F7),Nov2022_RICHIESTE_OLD!F7))=1,    J$60&lt;&gt;""   ),    _xlfn.CONCAT("Rid: ",HLOOKUP(J$60,Tipologie!$B$2:$AM$10,3)  ),  Nov2022_RICHIESTE_OLD!F7),HLOOKUP(J$60,Tipologie!$B$2:$AM$10,3  ) ))</f>
        <v>.</v>
      </c>
      <c r="K62" s="146"/>
      <c r="L62" s="146" t="str">
        <f>T( IF( Nov2022_RICHIESTE_OLD!G7&lt;&gt;"",  IF(   AND(    (IFERROR(SEARCH("Ridotto",Nov2022_RICHIESTE_OLD!G7),Nov2022_RICHIESTE_OLD!G7))=1,    L$60&lt;&gt;""   ),    _xlfn.CONCAT("Rid: ",HLOOKUP(L$60,Tipologie!$B$2:$AM$10,3)  ),  Nov2022_RICHIESTE_OLD!G7),HLOOKUP(L$60,Tipologie!$B$2:$AM$10,3  ) ))</f>
        <v>.</v>
      </c>
      <c r="M62" s="146"/>
      <c r="N62" s="146" t="str">
        <f>T( IF( Nov2022_RICHIESTE_OLD!H7&lt;&gt;"",  IF(   AND(    (IFERROR(SEARCH("Ridotto",Nov2022_RICHIESTE_OLD!H7),Nov2022_RICHIESTE_OLD!H7))=1,    N$60&lt;&gt;""   ),    _xlfn.CONCAT("Rid: ",HLOOKUP(N$60,Tipologie!$B$2:$AM$10,3)  ),  Nov2022_RICHIESTE_OLD!H7),HLOOKUP(N$60,Tipologie!$B$2:$AM$10,3  ) ))</f>
        <v>.</v>
      </c>
      <c r="O62" s="146"/>
      <c r="P62" s="146" t="str">
        <f>T( IF( Nov2022_RICHIESTE_OLD!I7&lt;&gt;"",  IF(   AND(    (IFERROR(SEARCH("Ridotto",Nov2022_RICHIESTE_OLD!I7),Nov2022_RICHIESTE_OLD!I7))=1,    P$60&lt;&gt;""   ),    _xlfn.CONCAT("Rid: ",HLOOKUP(P$60,Tipologie!$B$2:$AM$10,3)  ),  Nov2022_RICHIESTE_OLD!I7),HLOOKUP(P$60,Tipologie!$B$2:$AM$10,3  ) ))</f>
        <v>.</v>
      </c>
      <c r="Q62" s="146"/>
      <c r="R62" s="146" t="str">
        <f>T( IF( Nov2022_RICHIESTE_OLD!J7&lt;&gt;"",  IF(   AND(    (IFERROR(SEARCH("Ridotto",Nov2022_RICHIESTE_OLD!J7),Nov2022_RICHIESTE_OLD!J7))=1,    R$60&lt;&gt;""   ),    _xlfn.CONCAT("Rid: ",HLOOKUP(R$60,Tipologie!$B$2:$AM$10,3)  ),  Nov2022_RICHIESTE_OLD!J7),HLOOKUP(R$60,Tipologie!$B$2:$AM$10,3  ) ))</f>
        <v>.</v>
      </c>
      <c r="S62" s="146"/>
      <c r="T62" s="146" t="str">
        <f>T( IF( Nov2022_RICHIESTE_OLD!K7&lt;&gt;"",  IF(   AND(    (IFERROR(SEARCH("Ridotto",Nov2022_RICHIESTE_OLD!K7),Nov2022_RICHIESTE_OLD!K7))=1,    T$60&lt;&gt;""   ),    _xlfn.CONCAT("Rid: ",HLOOKUP(T$60,Tipologie!$B$2:$AM$10,3)  ),  Nov2022_RICHIESTE_OLD!K7),HLOOKUP(T$60,Tipologie!$B$2:$AM$10,3  ) ))</f>
        <v>.</v>
      </c>
      <c r="U62" s="146" t="str">
        <f>T( IF( Nov2022_RICHIESTE_OLD!L7&lt;&gt;"",  IF(   AND(    (IFERROR(SEARCH("Ridotto",Nov2022_RICHIESTE_OLD!L7),Nov2022_RICHIESTE_OLD!L7))=1,    U$60&lt;&gt;""   ),    _xlfn.CONCAT("Rid: ",HLOOKUP(U$60,Tipologie!$B$2:$AM$10,3)  ),  Nov2022_RICHIESTE_OLD!L7),HLOOKUP(U$60,Tipologie!$B$2:$AM$10,3  ) ))</f>
        <v>.</v>
      </c>
      <c r="V62" s="146" t="str">
        <f>T( IF( Nov2022_RICHIESTE_OLD!M7&lt;&gt;"",  IF(   AND(    (IFERROR(SEARCH("Ridotto",Nov2022_RICHIESTE_OLD!M7),Nov2022_RICHIESTE_OLD!M7))=1,    V$60&lt;&gt;""   ),    _xlfn.CONCAT("Rid: ",HLOOKUP(V$60,Tipologie!$B$2:$AM$10,3)  ),  Nov2022_RICHIESTE_OLD!M7),HLOOKUP(V$60,Tipologie!$B$2:$AM$10,3  ) ))</f>
        <v>.</v>
      </c>
      <c r="W62" s="146" t="str">
        <f>T( IF( Nov2022_RICHIESTE_OLD!N7&lt;&gt;"",  IF(   AND(    (IFERROR(SEARCH("Ridotto",Nov2022_RICHIESTE_OLD!N7),Nov2022_RICHIESTE_OLD!N7))=1,    W$60&lt;&gt;""   ),    _xlfn.CONCAT("Rid: ",HLOOKUP(W$60,Tipologie!$B$2:$AM$10,3)  ),  Nov2022_RICHIESTE_OLD!N7),HLOOKUP(W$60,Tipologie!$B$2:$AM$10,3  ) ))</f>
        <v>.</v>
      </c>
      <c r="X62" s="146" t="str">
        <f>T( IF( Nov2022_RICHIESTE_OLD!O7&lt;&gt;"",  IF(   AND(    (IFERROR(SEARCH("Ridotto",Nov2022_RICHIESTE_OLD!O7),Nov2022_RICHIESTE_OLD!O7))=1,    X$60&lt;&gt;""   ),    _xlfn.CONCAT("Rid: ",HLOOKUP(X$60,Tipologie!$B$2:$AM$10,3)  ),  Nov2022_RICHIESTE_OLD!O7),HLOOKUP(X$60,Tipologie!$B$2:$AM$10,3  ) ))</f>
        <v>.</v>
      </c>
      <c r="Y62" s="146" t="str">
        <f>T( IF( Nov2022_RICHIESTE_OLD!P7&lt;&gt;"",  IF(   AND(    (IFERROR(SEARCH("Ridotto",Nov2022_RICHIESTE_OLD!P7),Nov2022_RICHIESTE_OLD!P7))=1,    Y$60&lt;&gt;""   ),    _xlfn.CONCAT("Rid: ",HLOOKUP(Y$60,Tipologie!$B$2:$AM$10,3)  ),  Nov2022_RICHIESTE_OLD!P7),HLOOKUP(Y$60,Tipologie!$B$2:$AM$10,3  ) ))</f>
        <v>.</v>
      </c>
      <c r="Z62" s="28" t="str">
        <f>T( IF( Nov2022_RICHIESTE_OLD!Q7&lt;&gt;"",  IF(   AND(    (IFERROR(SEARCH("Ridotto",Nov2022_RICHIESTE_OLD!Q7),Nov2022_RICHIESTE_OLD!Q7))=1,    Z$60&lt;&gt;""   ),    _xlfn.CONCAT("Rid: ",HLOOKUP(Z$60,Tipologie!$B$2:$AM$10,3)  ),  Nov2022_RICHIESTE_OLD!Q7),HLOOKUP(Z$60,Tipologie!$B$2:$AM$10,3  ) ))</f>
        <v>.</v>
      </c>
      <c r="AA62" s="28" t="str">
        <f>T( IF( Nov2022_RICHIESTE_OLD!R7&lt;&gt;"",  IF(   AND(    (IFERROR(SEARCH("Ridotto",Nov2022_RICHIESTE_OLD!R7),Nov2022_RICHIESTE_OLD!R7))=1,    AA$60&lt;&gt;""   ),    _xlfn.CONCAT("Rid: ",HLOOKUP(AA$60,Tipologie!$B$2:$AM$10,3)  ),  Nov2022_RICHIESTE_OLD!R7),HLOOKUP(AA$60,Tipologie!$B$2:$AM$10,3  ) ))</f>
        <v>.</v>
      </c>
      <c r="AB62" s="28" t="str">
        <f>T( IF( Nov2022_RICHIESTE_OLD!S7&lt;&gt;"",  IF(   AND(    (IFERROR(SEARCH("Ridotto",Nov2022_RICHIESTE_OLD!S7),Nov2022_RICHIESTE_OLD!S7))=1,    AB$60&lt;&gt;""   ),    _xlfn.CONCAT("Rid: ",HLOOKUP(AB$60,Tipologie!$B$2:$AM$10,3)  ),  Nov2022_RICHIESTE_OLD!S7),HLOOKUP(AB$60,Tipologie!$B$2:$AM$10,3  ) ))</f>
        <v>.</v>
      </c>
      <c r="AC62" s="91"/>
      <c r="AD62" s="45" t="str">
        <f t="shared" si="19"/>
        <v>lun</v>
      </c>
      <c r="AE62" s="46">
        <f t="shared" si="18"/>
        <v>44872</v>
      </c>
      <c r="AF62" s="45"/>
      <c r="AG62" s="146" t="str">
        <f>T( IF( Nov2022_RICHIESTE_OLD!W7&lt;&gt;"",  IF(   AND(    (IFERROR(SEARCH("Ridotto",Nov2022_RICHIESTE_OLD!W7),Nov2022_RICHIESTE_OLD!W7))=1,    AG$60&lt;&gt;""   ),    _xlfn.CONCAT("Rid: ",HLOOKUP(AG$60,Tipologie!$B$2:$AM$10,3)  ),  Nov2022_RICHIESTE_OLD!W7),HLOOKUP(AG$60,Tipologie!$B$2:$AM$10,3  ) ))</f>
        <v>.</v>
      </c>
      <c r="AH62" s="146"/>
      <c r="AI62" s="146" t="str">
        <f>T( IF( Nov2022_RICHIESTE_OLD!X7&lt;&gt;"",  IF(   AND(    (IFERROR(SEARCH("Ridotto",Nov2022_RICHIESTE_OLD!X7),Nov2022_RICHIESTE_OLD!X7))=1,    AI$60&lt;&gt;""   ),    _xlfn.CONCAT("Rid: ",HLOOKUP(AI$60,Tipologie!$B$2:$AM$10,3)  ),  Nov2022_RICHIESTE_OLD!X7),HLOOKUP(AI$60,Tipologie!$B$2:$AM$10,3  ) ))</f>
        <v>.</v>
      </c>
      <c r="AJ62" s="146"/>
      <c r="AK62" s="146" t="str">
        <f>T( IF( Nov2022_RICHIESTE_OLD!Y7&lt;&gt;"",  IF(   AND(    (IFERROR(SEARCH("Ridotto",Nov2022_RICHIESTE_OLD!Y7),Nov2022_RICHIESTE_OLD!Y7))=1,    AK$60&lt;&gt;""   ),    _xlfn.CONCAT("Rid: ",HLOOKUP(AK$60,Tipologie!$B$2:$AM$10,3)  ),  Nov2022_RICHIESTE_OLD!Y7),HLOOKUP(AK$60,Tipologie!$B$2:$AM$10,3  ) ))</f>
        <v>.</v>
      </c>
      <c r="AL62" s="146"/>
      <c r="AM62" s="146" t="str">
        <f>T( IF( Nov2022_RICHIESTE_OLD!Z7&lt;&gt;"",  IF(   AND(    (IFERROR(SEARCH("Ridotto",Nov2022_RICHIESTE_OLD!Z7),Nov2022_RICHIESTE_OLD!Z7))=1,    AM$60&lt;&gt;""   ),    _xlfn.CONCAT("Rid: ",HLOOKUP(AM$60,Tipologie!$B$2:$AM$10,3)  ),  Nov2022_RICHIESTE_OLD!Z7),HLOOKUP(AM$60,Tipologie!$B$2:$AM$10,3  ) ))</f>
        <v>.</v>
      </c>
      <c r="AN62" s="146"/>
      <c r="AO62" s="146" t="str">
        <f>T( IF( Nov2022_RICHIESTE_OLD!AA7&lt;&gt;"",  IF(   AND(    (IFERROR(SEARCH("Ridotto",Nov2022_RICHIESTE_OLD!AA7),Nov2022_RICHIESTE_OLD!AA7))=1,    AO$60&lt;&gt;""   ),    _xlfn.CONCAT("Rid: ",HLOOKUP(AO$60,Tipologie!$B$2:$AM$10,3)  ),  Nov2022_RICHIESTE_OLD!AA7),HLOOKUP(AO$60,Tipologie!$B$2:$AM$10,3  ) ))</f>
        <v>.</v>
      </c>
      <c r="AP62" s="146"/>
      <c r="AQ62" s="146" t="str">
        <f>T( IF( Nov2022_RICHIESTE_OLD!AB7&lt;&gt;"",  IF(   AND(    (IFERROR(SEARCH("Ridotto",Nov2022_RICHIESTE_OLD!AB7),Nov2022_RICHIESTE_OLD!AB7))=1,    AQ$60&lt;&gt;""   ),    _xlfn.CONCAT("Rid: ",HLOOKUP(AQ$60,Tipologie!$B$2:$AM$10,3)  ),  Nov2022_RICHIESTE_OLD!AB7),HLOOKUP(AQ$60,Tipologie!$B$2:$AM$10,3  ) ))</f>
        <v>.</v>
      </c>
      <c r="AR62" s="146"/>
      <c r="AS62" s="146" t="str">
        <f>T( IF( Nov2022_RICHIESTE_OLD!AC7&lt;&gt;"",  IF(   AND(    (IFERROR(SEARCH("Ridotto",Nov2022_RICHIESTE_OLD!AC7),Nov2022_RICHIESTE_OLD!AC7))=1,    AS$60&lt;&gt;""   ),    _xlfn.CONCAT("Rid: ",HLOOKUP(AS$60,Tipologie!$B$2:$AM$10,3)  ),  Nov2022_RICHIESTE_OLD!AC7),HLOOKUP(AS$60,Tipologie!$B$2:$AM$10,3  ) ))</f>
        <v>.</v>
      </c>
      <c r="AT62" s="146"/>
      <c r="AU62" s="146" t="str">
        <f>T( IF( Nov2022_RICHIESTE_OLD!AD7&lt;&gt;"",  IF(   AND(    (IFERROR(SEARCH("Ridotto",Nov2022_RICHIESTE_OLD!AD7),Nov2022_RICHIESTE_OLD!AD7))=1,    AU$60&lt;&gt;""   ),    _xlfn.CONCAT("Rid: ",HLOOKUP(AU$60,Tipologie!$B$2:$AM$10,3)  ),  Nov2022_RICHIESTE_OLD!AD7),HLOOKUP(AU$60,Tipologie!$B$2:$AM$10,3  ) ))</f>
        <v>.</v>
      </c>
      <c r="AV62" s="146"/>
      <c r="AW62" s="146" t="str">
        <f>T( IF( Nov2022_RICHIESTE_OLD!AE7&lt;&gt;"",  IF(   AND(    (IFERROR(SEARCH("Ridotto",Nov2022_RICHIESTE_OLD!AE7),Nov2022_RICHIESTE_OLD!AE7))=1,    AW$60&lt;&gt;""   ),    _xlfn.CONCAT("Rid: ",HLOOKUP(AW$60,Tipologie!$B$2:$AM$10,3)  ),  Nov2022_RICHIESTE_OLD!AE7),HLOOKUP(AW$60,Tipologie!$B$2:$AM$10,3  ) ))</f>
        <v>.</v>
      </c>
      <c r="AX62" s="146"/>
      <c r="AY62" s="146" t="str">
        <f>T( IF( Nov2022_RICHIESTE_OLD!AF7&lt;&gt;"",  IF(   AND(    (IFERROR(SEARCH("Ridotto",Nov2022_RICHIESTE_OLD!AF7),Nov2022_RICHIESTE_OLD!AF7))=1,    AY$60&lt;&gt;""   ),    _xlfn.CONCAT("Rid: ",HLOOKUP(AY$60,Tipologie!$B$2:$AM$10,3)  ),  Nov2022_RICHIESTE_OLD!AF7),HLOOKUP(AY$60,Tipologie!$B$2:$AM$10,3  ) ))</f>
        <v>.</v>
      </c>
      <c r="AZ62" s="146"/>
      <c r="BA62" s="146" t="str">
        <f>T( IF( Nov2022_RICHIESTE_OLD!AG7&lt;&gt;"",  IF(   AND(    (IFERROR(SEARCH("Ridotto",Nov2022_RICHIESTE_OLD!AG7),Nov2022_RICHIESTE_OLD!AG7))=1,    BA$60&lt;&gt;""   ),    _xlfn.CONCAT("Rid: ",HLOOKUP(BA$60,Tipologie!$B$2:$AM$10,3)  ),  Nov2022_RICHIESTE_OLD!AG7),HLOOKUP(BA$60,Tipologie!$B$2:$AM$10,3  ) ))</f>
        <v>.</v>
      </c>
      <c r="BB62" s="146" t="str">
        <f>T( IF( Nov2022_RICHIESTE_OLD!AH7&lt;&gt;"",  IF(   AND(    (IFERROR(SEARCH("Ridotto",Nov2022_RICHIESTE_OLD!AH7),Nov2022_RICHIESTE_OLD!AH7))=1,    BB$60&lt;&gt;""   ),    _xlfn.CONCAT("Rid: ",HLOOKUP(BB$60,Tipologie!$B$2:$AM$10,3)  ),  Nov2022_RICHIESTE_OLD!AH7),HLOOKUP(BB$60,Tipologie!$B$2:$AM$10,3  ) ))</f>
        <v>.</v>
      </c>
      <c r="BC62" s="146" t="str">
        <f>T( IF( Nov2022_RICHIESTE_OLD!AI7&lt;&gt;"",  IF(   AND(    (IFERROR(SEARCH("Ridotto",Nov2022_RICHIESTE_OLD!AI7),Nov2022_RICHIESTE_OLD!AI7))=1,    BC$60&lt;&gt;""   ),    _xlfn.CONCAT("Rid: ",HLOOKUP(BC$60,Tipologie!$B$2:$AM$10,3)  ),  Nov2022_RICHIESTE_OLD!AI7),HLOOKUP(BC$60,Tipologie!$B$2:$AM$10,3  ) ))</f>
        <v>.</v>
      </c>
      <c r="BD62" s="146"/>
      <c r="BE62" s="146" t="str">
        <f>T( IF( Nov2022_RICHIESTE_OLD!AJ7&lt;&gt;"",  IF(   AND(    (IFERROR(SEARCH("Ridotto",Nov2022_RICHIESTE_OLD!AJ7),Nov2022_RICHIESTE_OLD!AJ7))=1,    BE$60&lt;&gt;""   ),    _xlfn.CONCAT("Rid: ",HLOOKUP(BE$60,Tipologie!$B$2:$AM$10,3)  ),  Nov2022_RICHIESTE_OLD!AJ7),HLOOKUP(BE$60,Tipologie!$B$2:$AM$10,3  ) ))</f>
        <v>.</v>
      </c>
      <c r="BF62" s="146"/>
      <c r="BG62" s="146" t="str">
        <f>T( IF( Nov2022_RICHIESTE_OLD!AK7&lt;&gt;"",  IF(   AND(    (IFERROR(SEARCH("Ridotto",Nov2022_RICHIESTE_OLD!AK7),Nov2022_RICHIESTE_OLD!AK7))=1,    BG$60&lt;&gt;""   ),    _xlfn.CONCAT("Rid: ",HLOOKUP(BG$60,Tipologie!$B$2:$AM$10,3)  ),  Nov2022_RICHIESTE_OLD!AK7),HLOOKUP(BG$60,Tipologie!$B$2:$AM$10,3  ) ))</f>
        <v>.</v>
      </c>
      <c r="BH62" s="146"/>
      <c r="BI62" s="146" t="str">
        <f>T( IF( Nov2022_RICHIESTE_OLD!AL7&lt;&gt;"",  IF(   AND(    (IFERROR(SEARCH("Ridotto",Nov2022_RICHIESTE_OLD!AL7),Nov2022_RICHIESTE_OLD!AL7))=1,    BI$60&lt;&gt;""   ),    _xlfn.CONCAT("Rid: ",HLOOKUP(BI$60,Tipologie!$B$2:$AM$10,3)  ),  Nov2022_RICHIESTE_OLD!AL7),HLOOKUP(BI$60,Tipologie!$B$2:$AM$10,3  ) ))</f>
        <v>.</v>
      </c>
      <c r="BJ62" s="146"/>
      <c r="BK62" s="146" t="str">
        <f>T( IF( Nov2022_RICHIESTE_OLD!AM7&lt;&gt;"",  IF(   AND(    (IFERROR(SEARCH("Ridotto",Nov2022_RICHIESTE_OLD!AM7),Nov2022_RICHIESTE_OLD!AM7))=1,    BK$60&lt;&gt;""   ),    _xlfn.CONCAT("Rid: ",HLOOKUP(BK$60,Tipologie!$B$2:$AM$10,3)  ),  Nov2022_RICHIESTE_OLD!AM7),HLOOKUP(BK$60,Tipologie!$B$2:$AM$10,3  ) ))</f>
        <v>.</v>
      </c>
      <c r="BL62" s="146"/>
      <c r="BM62" s="146" t="str">
        <f>T( IF( Nov2022_RICHIESTE_OLD!AN7&lt;&gt;"",  IF(   AND(    (IFERROR(SEARCH("Ridotto",Nov2022_RICHIESTE_OLD!AN7),Nov2022_RICHIESTE_OLD!AN7))=1,    BM$60&lt;&gt;""   ),    _xlfn.CONCAT("Rid: ",HLOOKUP(BM$60,Tipologie!$B$2:$AM$10,3)  ),  Nov2022_RICHIESTE_OLD!AN7),HLOOKUP(BM$60,Tipologie!$B$2:$AM$10,3  ) ))</f>
        <v>.</v>
      </c>
      <c r="BN62" s="146"/>
      <c r="BO62" s="146" t="str">
        <f>T( IF( Nov2022_RICHIESTE_OLD!AO7&lt;&gt;"",  IF(   AND(    (IFERROR(SEARCH("Ridotto",Nov2022_RICHIESTE_OLD!AO7),Nov2022_RICHIESTE_OLD!AO7))=1,    BO$60&lt;&gt;""   ),    _xlfn.CONCAT("Rid: ",HLOOKUP(BO$60,Tipologie!$B$2:$AM$10,3)  ),  Nov2022_RICHIESTE_OLD!AO7),HLOOKUP(BO$60,Tipologie!$B$2:$AM$10,3  ) ))</f>
        <v>.</v>
      </c>
      <c r="BP62" s="146"/>
      <c r="BQ62" s="146" t="str">
        <f>T( IF( Nov2022_RICHIESTE_OLD!AP7&lt;&gt;"",  IF(   AND(    (IFERROR(SEARCH("Ridotto",Nov2022_RICHIESTE_OLD!AP7),Nov2022_RICHIESTE_OLD!AP7))=1,    BQ$60&lt;&gt;""   ),    _xlfn.CONCAT("Rid: ",HLOOKUP(BQ$60,Tipologie!$B$2:$AM$10,3)  ),  Nov2022_RICHIESTE_OLD!AP7),HLOOKUP(BQ$60,Tipologie!$B$2:$AM$10,3  ) ))</f>
        <v>.</v>
      </c>
      <c r="BR62" s="146"/>
      <c r="BS62" s="146" t="str">
        <f>T( IF( Nov2022_RICHIESTE_OLD!AQ7&lt;&gt;"",  IF(   AND(    (IFERROR(SEARCH("Ridotto",Nov2022_RICHIESTE_OLD!AQ7),Nov2022_RICHIESTE_OLD!AQ7))=1,    BS$60&lt;&gt;""   ),    _xlfn.CONCAT("Rid: ",HLOOKUP(BS$60,Tipologie!$B$2:$AM$10,3)  ),  Nov2022_RICHIESTE_OLD!AQ7),HLOOKUP(BS$60,Tipologie!$B$2:$AM$10,3  ) ))</f>
        <v>.</v>
      </c>
      <c r="BT62" s="146"/>
      <c r="BU62" s="146" t="str">
        <f>T( IF( Nov2022_RICHIESTE_OLD!AR7&lt;&gt;"",  IF(   AND(    (IFERROR(SEARCH("Ridotto",Nov2022_RICHIESTE_OLD!AR7),Nov2022_RICHIESTE_OLD!AR7))=1,    BU$60&lt;&gt;""   ),    _xlfn.CONCAT("Rid: ",HLOOKUP(BU$60,Tipologie!$B$2:$AM$10,3)  ),  Nov2022_RICHIESTE_OLD!AR7),HLOOKUP(BU$60,Tipologie!$B$2:$AM$10,3  ) ))</f>
        <v>.</v>
      </c>
      <c r="BV62" s="146"/>
      <c r="BW62" s="146" t="str">
        <f>T( IF( Nov2022_RICHIESTE_OLD!AS7&lt;&gt;"",  IF(   AND(    (IFERROR(SEARCH("Ridotto",Nov2022_RICHIESTE_OLD!AS7),Nov2022_RICHIESTE_OLD!AS7))=1,    BW$60&lt;&gt;""   ),    _xlfn.CONCAT("Rid: ",HLOOKUP(BW$60,Tipologie!$B$2:$AM$10,3)  ),  Nov2022_RICHIESTE_OLD!AS7),HLOOKUP(BW$60,Tipologie!$B$2:$AM$10,3  ) ))</f>
        <v>.</v>
      </c>
      <c r="BX62" s="223"/>
      <c r="CA62" s="22">
        <f>SUM(COUNTIFS(D62:BW62,{"Ex-accordo";"Ferie";"Ridotto Ex-Acc";"Ridotto Ferie";"Ridotto Maternità";"Malattia";"Esame";"Altro"}))</f>
        <v>0</v>
      </c>
      <c r="CB62" s="158">
        <f t="shared" ref="CB62:CB67" si="22">$CD$1-CA62</f>
        <v>30</v>
      </c>
      <c r="CC62" s="91"/>
      <c r="CF62" s="146"/>
      <c r="CG62" s="146" t="str">
        <f>T( IF( Nov2022_RICHIESTE_OLD!BL7&lt;&gt;"",  IF(   AND(    (IFERROR(SEARCH("Ridotto",Nov2022_RICHIESTE_OLD!BL7),Nov2022_RICHIESTE_OLD!BL7))=1,    CG$60&lt;&gt;""   ),    _xlfn.CONCAT("Rid: ",HLOOKUP(CG$60,Tipologie!$B$2:$AM$10,3)  ),  Nov2022_RICHIESTE_OLD!BL7),HLOOKUP(CG$60,Tipologie!$B$2:$AM$10,3  ) ))</f>
        <v>.</v>
      </c>
      <c r="CH62" s="146"/>
      <c r="CI62" s="146" t="str">
        <f>T( IF( Nov2022_RICHIESTE_OLD!BN7&lt;&gt;"",  IF(   AND(    (IFERROR(SEARCH("Ridotto",Nov2022_RICHIESTE_OLD!BN7),Nov2022_RICHIESTE_OLD!BN7))=1,    CI$60&lt;&gt;""   ),    _xlfn.CONCAT("Rid: ",HLOOKUP(CI$60,Tipologie!$B$2:$AM$10,3)  ),  Nov2022_RICHIESTE_OLD!BN7),HLOOKUP(CI$60,Tipologie!$B$2:$AM$10,3  ) ))</f>
        <v>.</v>
      </c>
      <c r="CJ62" s="146" t="str">
        <f>T( IF( Nov2022_RICHIESTE_OLD!BO7&lt;&gt;"",  IF(   AND(    (IFERROR(SEARCH("Ridotto",Nov2022_RICHIESTE_OLD!BO7),Nov2022_RICHIESTE_OLD!BO7))=1,    CJ$60&lt;&gt;""   ),    _xlfn.CONCAT("Rid: ",HLOOKUP(CJ$60,Tipologie!$B$2:$AM$10,3)  ),  Nov2022_RICHIESTE_OLD!BO7),HLOOKUP(CJ$60,Tipologie!$B$2:$AM$10,3  ) ))</f>
        <v>.</v>
      </c>
      <c r="CK62" s="146" t="str">
        <f>T( IF( Nov2022_RICHIESTE_OLD!BP7&lt;&gt;"",  IF(   AND(    (IFERROR(SEARCH("Ridotto",Nov2022_RICHIESTE_OLD!BP7),Nov2022_RICHIESTE_OLD!BP7))=1,    CK$60&lt;&gt;""   ),    _xlfn.CONCAT("Rid: ",HLOOKUP(CK$60,Tipologie!$B$2:$AM$10,3)  ),  Nov2022_RICHIESTE_OLD!BP7),HLOOKUP(CK$60,Tipologie!$B$2:$AM$10,3  ) ))</f>
        <v>.</v>
      </c>
      <c r="CL62" s="146" t="str">
        <f>T( IF( Nov2022_RICHIESTE_OLD!BQ7&lt;&gt;"",  IF(   AND(    (IFERROR(SEARCH("Ridotto",Nov2022_RICHIESTE_OLD!BQ7),Nov2022_RICHIESTE_OLD!BQ7))=1,    CL$60&lt;&gt;""   ),    _xlfn.CONCAT("Rid: ",HLOOKUP(CL$60,Tipologie!$B$2:$AM$10,3)  ),  Nov2022_RICHIESTE_OLD!BQ7),HLOOKUP(CL$60,Tipologie!$B$2:$AM$10,3  ) ))</f>
        <v>.</v>
      </c>
      <c r="CM62" s="146" t="str">
        <f>T( IF( Nov2022_RICHIESTE_OLD!BR7&lt;&gt;"",  IF(   AND(    (IFERROR(SEARCH("Ridotto",Nov2022_RICHIESTE_OLD!BR7),Nov2022_RICHIESTE_OLD!BR7))=1,    CM$60&lt;&gt;""   ),    _xlfn.CONCAT("Rid: ",HLOOKUP(CM$60,Tipologie!$B$2:$AM$10,3)  ),  Nov2022_RICHIESTE_OLD!BR7),HLOOKUP(CM$60,Tipologie!$B$2:$AM$10,3  ) ))</f>
        <v>.</v>
      </c>
      <c r="CO62" s="45" t="str">
        <f t="shared" si="20"/>
        <v>lun</v>
      </c>
      <c r="CP62" s="45">
        <f t="shared" si="21"/>
        <v>44872</v>
      </c>
      <c r="CQ62" s="45"/>
      <c r="CR62" s="146" t="str">
        <f>T(IF(  Nov2022_RICHIESTE_OLD!BV7&lt;&gt;"",  Nov2022_RICHIESTE_OLD!BV7,  HLOOKUP(CR$60,Tipologie!$B$2:$AM$10,3) ))</f>
        <v>.</v>
      </c>
      <c r="CS62" s="146"/>
      <c r="CT62" s="146" t="str">
        <f>T(IF(  Nov2022_RICHIESTE_OLD!BW7&lt;&gt;"",  Nov2022_RICHIESTE_OLD!BW7,  HLOOKUP(CT$60,Tipologie!$B$2:$AM$10,3) ))</f>
        <v>.</v>
      </c>
      <c r="CU62" s="146"/>
      <c r="CV62" s="146" t="str">
        <f>T(IF(  Nov2022_RICHIESTE_OLD!BX7&lt;&gt;"",  Nov2022_RICHIESTE_OLD!BX7,  HLOOKUP(CV$60,Tipologie!$B$2:$AM$10,3) ))</f>
        <v>.</v>
      </c>
      <c r="CW62" s="146"/>
      <c r="CX62" s="146" t="str">
        <f>T(IF(  Nov2022_RICHIESTE_OLD!BY7&lt;&gt;"",  Nov2022_RICHIESTE_OLD!BY7,  HLOOKUP(CX$60,Tipologie!$B$2:$AM$10,3) ))</f>
        <v>.</v>
      </c>
      <c r="CY62" s="146"/>
      <c r="CZ62" s="146" t="str">
        <f>T(IF(  Nov2022_RICHIESTE_OLD!BZ7&lt;&gt;"",  Nov2022_RICHIESTE_OLD!BZ7,  HLOOKUP(CZ$60,Tipologie!$B$2:$AM$10,3) ))</f>
        <v>.</v>
      </c>
      <c r="DA62" s="146"/>
      <c r="DB62" s="146" t="str">
        <f>T(IF(  Nov2022_RICHIESTE_OLD!CA7&lt;&gt;"",  Nov2022_RICHIESTE_OLD!CA7,  HLOOKUP(DB$60,Tipologie!$B$2:$AM$10,3) ))</f>
        <v>.</v>
      </c>
      <c r="DC62" s="146"/>
      <c r="DD62" s="146" t="str">
        <f>T(IF(  Nov2022_RICHIESTE_OLD!CB7&lt;&gt;"",  Nov2022_RICHIESTE_OLD!CB7,  HLOOKUP(DD$60,Tipologie!$B$2:$AM$10,3) ))</f>
        <v>.</v>
      </c>
      <c r="DE62" s="146" t="str">
        <f>T(IF(  Nov2022_RICHIESTE_OLD!CC7&lt;&gt;"",  Nov2022_RICHIESTE_OLD!CC7,  HLOOKUP(DE$60,Tipologie!$B$2:$AM$10,3) ))</f>
        <v>.</v>
      </c>
      <c r="DF62" s="146" t="str">
        <f>T(IF(  Nov2022_RICHIESTE_OLD!CD7&lt;&gt;"",  Nov2022_RICHIESTE_OLD!CD7,  HLOOKUP(DF$60,Tipologie!$B$2:$AM$10,3) ))</f>
        <v>.</v>
      </c>
      <c r="DG62" s="146" t="str">
        <f>T(IF(  Nov2022_RICHIESTE_OLD!CE7&lt;&gt;"",  Nov2022_RICHIESTE_OLD!CE7,  HLOOKUP(DG$60,Tipologie!$B$2:$AM$10,3) ))</f>
        <v>.</v>
      </c>
      <c r="DH62" s="20"/>
    </row>
    <row r="63" spans="1:112" ht="11.25" customHeight="1" x14ac:dyDescent="0.25">
      <c r="A63" s="45" t="str">
        <f>IF(Nov2022_RICHIESTE_OLD!A8&lt;&gt;"",Nov2022_RICHIESTE_OLD!A8,"")</f>
        <v>mar</v>
      </c>
      <c r="B63" s="46">
        <f>IF(Nov2022_RICHIESTE_OLD!B8&lt;&gt;"",Nov2022_RICHIESTE_OLD!B8,"")</f>
        <v>44873</v>
      </c>
      <c r="C63" s="232"/>
      <c r="D63" s="146" t="str">
        <f>T( IF( Nov2022_RICHIESTE_OLD!C8&lt;&gt;"",  IF(   AND(    (IFERROR(SEARCH("Ridotto",Nov2022_RICHIESTE_OLD!C8),Nov2022_RICHIESTE_OLD!C8))=1,    D$60&lt;&gt;""   ),    _xlfn.CONCAT("Rid: ",HLOOKUP(D$60,Tipologie!$B$2:$AM$10,4)  ),  Nov2022_RICHIESTE_OLD!C8),HLOOKUP(D$60,Tipologie!$B$2:$AM$10,4  ) ))</f>
        <v>.</v>
      </c>
      <c r="E63" s="146"/>
      <c r="F63" s="146" t="str">
        <f>T( IF( Nov2022_RICHIESTE_OLD!D8&lt;&gt;"",  IF(   AND(    (IFERROR(SEARCH("Ridotto",Nov2022_RICHIESTE_OLD!D8),Nov2022_RICHIESTE_OLD!D8))=1,    F$60&lt;&gt;""   ),    _xlfn.CONCAT("Rid: ",HLOOKUP(F$60,Tipologie!$B$2:$AM$10,4)  ),  Nov2022_RICHIESTE_OLD!D8),HLOOKUP(F$60,Tipologie!$B$2:$AM$10,4  ) ))</f>
        <v>.</v>
      </c>
      <c r="G63" s="146"/>
      <c r="H63" s="146" t="str">
        <f>T( IF( Nov2022_RICHIESTE_OLD!E8&lt;&gt;"",  IF(   AND(    (IFERROR(SEARCH("Ridotto",Nov2022_RICHIESTE_OLD!E8),Nov2022_RICHIESTE_OLD!E8))=1,    H$60&lt;&gt;""   ),    _xlfn.CONCAT("Rid: ",HLOOKUP(H$60,Tipologie!$B$2:$AM$10,4)  ),  Nov2022_RICHIESTE_OLD!E8),HLOOKUP(H$60,Tipologie!$B$2:$AM$10,4  ) ))</f>
        <v>.</v>
      </c>
      <c r="I63" s="146"/>
      <c r="J63" s="146" t="str">
        <f>T( IF( Nov2022_RICHIESTE_OLD!F8&lt;&gt;"",  IF(   AND(    (IFERROR(SEARCH("Ridotto",Nov2022_RICHIESTE_OLD!F8),Nov2022_RICHIESTE_OLD!F8))=1,    J$60&lt;&gt;""   ),    _xlfn.CONCAT("Rid: ",HLOOKUP(J$60,Tipologie!$B$2:$AM$10,4)  ),  Nov2022_RICHIESTE_OLD!F8),HLOOKUP(J$60,Tipologie!$B$2:$AM$10,4  ) ))</f>
        <v>.</v>
      </c>
      <c r="K63" s="146"/>
      <c r="L63" s="146" t="str">
        <f>T( IF( Nov2022_RICHIESTE_OLD!G8&lt;&gt;"",  IF(   AND(    (IFERROR(SEARCH("Ridotto",Nov2022_RICHIESTE_OLD!G8),Nov2022_RICHIESTE_OLD!G8))=1,    L$60&lt;&gt;""   ),    _xlfn.CONCAT("Rid: ",HLOOKUP(L$60,Tipologie!$B$2:$AM$10,4)  ),  Nov2022_RICHIESTE_OLD!G8),HLOOKUP(L$60,Tipologie!$B$2:$AM$10,4  ) ))</f>
        <v>.</v>
      </c>
      <c r="M63" s="146"/>
      <c r="N63" s="146" t="str">
        <f>T( IF( Nov2022_RICHIESTE_OLD!H8&lt;&gt;"",  IF(   AND(    (IFERROR(SEARCH("Ridotto",Nov2022_RICHIESTE_OLD!H8),Nov2022_RICHIESTE_OLD!H8))=1,    N$60&lt;&gt;""   ),    _xlfn.CONCAT("Rid: ",HLOOKUP(N$60,Tipologie!$B$2:$AM$10,4)  ),  Nov2022_RICHIESTE_OLD!H8),HLOOKUP(N$60,Tipologie!$B$2:$AM$10,4  ) ))</f>
        <v>.</v>
      </c>
      <c r="O63" s="146"/>
      <c r="P63" s="146" t="str">
        <f>T( IF( Nov2022_RICHIESTE_OLD!I8&lt;&gt;"",  IF(   AND(    (IFERROR(SEARCH("Ridotto",Nov2022_RICHIESTE_OLD!I8),Nov2022_RICHIESTE_OLD!I8))=1,    P$60&lt;&gt;""   ),    _xlfn.CONCAT("Rid: ",HLOOKUP(P$60,Tipologie!$B$2:$AM$10,4)  ),  Nov2022_RICHIESTE_OLD!I8),HLOOKUP(P$60,Tipologie!$B$2:$AM$10,4  ) ))</f>
        <v>.</v>
      </c>
      <c r="Q63" s="146"/>
      <c r="R63" s="146" t="str">
        <f>T( IF( Nov2022_RICHIESTE_OLD!J8&lt;&gt;"",  IF(   AND(    (IFERROR(SEARCH("Ridotto",Nov2022_RICHIESTE_OLD!J8),Nov2022_RICHIESTE_OLD!J8))=1,    R$60&lt;&gt;""   ),    _xlfn.CONCAT("Rid: ",HLOOKUP(R$60,Tipologie!$B$2:$AM$10,4)  ),  Nov2022_RICHIESTE_OLD!J8),HLOOKUP(R$60,Tipologie!$B$2:$AM$10,4  ) ))</f>
        <v>.</v>
      </c>
      <c r="S63" s="146"/>
      <c r="T63" s="146" t="str">
        <f>T( IF( Nov2022_RICHIESTE_OLD!K8&lt;&gt;"",  IF(   AND(    (IFERROR(SEARCH("Ridotto",Nov2022_RICHIESTE_OLD!K8),Nov2022_RICHIESTE_OLD!K8))=1,    T$60&lt;&gt;""   ),    _xlfn.CONCAT("Rid: ",HLOOKUP(T$60,Tipologie!$B$2:$AM$10,4)  ),  Nov2022_RICHIESTE_OLD!K8),HLOOKUP(T$60,Tipologie!$B$2:$AM$10,4  ) ))</f>
        <v>.</v>
      </c>
      <c r="U63" s="146" t="str">
        <f>T( IF( Nov2022_RICHIESTE_OLD!L8&lt;&gt;"",  IF(   AND(    (IFERROR(SEARCH("Ridotto",Nov2022_RICHIESTE_OLD!L8),Nov2022_RICHIESTE_OLD!L8))=1,    U$60&lt;&gt;""   ),    _xlfn.CONCAT("Rid: ",HLOOKUP(U$60,Tipologie!$B$2:$AM$10,4)  ),  Nov2022_RICHIESTE_OLD!L8),HLOOKUP(U$60,Tipologie!$B$2:$AM$10,4  ) ))</f>
        <v>.</v>
      </c>
      <c r="V63" s="146" t="str">
        <f>T( IF( Nov2022_RICHIESTE_OLD!M8&lt;&gt;"",  IF(   AND(    (IFERROR(SEARCH("Ridotto",Nov2022_RICHIESTE_OLD!M8),Nov2022_RICHIESTE_OLD!M8))=1,    V$60&lt;&gt;""   ),    _xlfn.CONCAT("Rid: ",HLOOKUP(V$60,Tipologie!$B$2:$AM$10,4)  ),  Nov2022_RICHIESTE_OLD!M8),HLOOKUP(V$60,Tipologie!$B$2:$AM$10,4  ) ))</f>
        <v>.</v>
      </c>
      <c r="W63" s="146" t="str">
        <f>T( IF( Nov2022_RICHIESTE_OLD!N8&lt;&gt;"",  IF(   AND(    (IFERROR(SEARCH("Ridotto",Nov2022_RICHIESTE_OLD!N8),Nov2022_RICHIESTE_OLD!N8))=1,    W$60&lt;&gt;""   ),    _xlfn.CONCAT("Rid: ",HLOOKUP(W$60,Tipologie!$B$2:$AM$10,4)  ),  Nov2022_RICHIESTE_OLD!N8),HLOOKUP(W$60,Tipologie!$B$2:$AM$10,4  ) ))</f>
        <v>.</v>
      </c>
      <c r="X63" s="146" t="str">
        <f>T( IF( Nov2022_RICHIESTE_OLD!O8&lt;&gt;"",  IF(   AND(    (IFERROR(SEARCH("Ridotto",Nov2022_RICHIESTE_OLD!O8),Nov2022_RICHIESTE_OLD!O8))=1,    X$60&lt;&gt;""   ),    _xlfn.CONCAT("Rid: ",HLOOKUP(X$60,Tipologie!$B$2:$AM$10,4)  ),  Nov2022_RICHIESTE_OLD!O8),HLOOKUP(X$60,Tipologie!$B$2:$AM$10,4  ) ))</f>
        <v>.</v>
      </c>
      <c r="Y63" s="146" t="str">
        <f>T( IF( Nov2022_RICHIESTE_OLD!P8&lt;&gt;"",  IF(   AND(    (IFERROR(SEARCH("Ridotto",Nov2022_RICHIESTE_OLD!P8),Nov2022_RICHIESTE_OLD!P8))=1,    Y$60&lt;&gt;""   ),    _xlfn.CONCAT("Rid: ",HLOOKUP(Y$60,Tipologie!$B$2:$AM$10,4)  ),  Nov2022_RICHIESTE_OLD!P8),HLOOKUP(Y$60,Tipologie!$B$2:$AM$10,4  ) ))</f>
        <v>.</v>
      </c>
      <c r="Z63" s="28" t="str">
        <f>T( IF( Nov2022_RICHIESTE_OLD!Q8&lt;&gt;"",  IF(   AND(    (IFERROR(SEARCH("Ridotto",Nov2022_RICHIESTE_OLD!Q8),Nov2022_RICHIESTE_OLD!Q8))=1,    Z$60&lt;&gt;""   ),    _xlfn.CONCAT("Rid: ",HLOOKUP(Z$60,Tipologie!$B$2:$AM$10,4)  ),  Nov2022_RICHIESTE_OLD!Q8),HLOOKUP(Z$60,Tipologie!$B$2:$AM$10,4  ) ))</f>
        <v>.</v>
      </c>
      <c r="AA63" s="28" t="str">
        <f>T( IF( Nov2022_RICHIESTE_OLD!R8&lt;&gt;"",  IF(   AND(    (IFERROR(SEARCH("Ridotto",Nov2022_RICHIESTE_OLD!R8),Nov2022_RICHIESTE_OLD!R8))=1,    AA$60&lt;&gt;""   ),    _xlfn.CONCAT("Rid: ",HLOOKUP(AA$60,Tipologie!$B$2:$AM$10,4)  ),  Nov2022_RICHIESTE_OLD!R8),HLOOKUP(AA$60,Tipologie!$B$2:$AM$10,4  ) ))</f>
        <v>.</v>
      </c>
      <c r="AB63" s="28" t="str">
        <f>T( IF( Nov2022_RICHIESTE_OLD!S8&lt;&gt;"",  IF(   AND(    (IFERROR(SEARCH("Ridotto",Nov2022_RICHIESTE_OLD!S8),Nov2022_RICHIESTE_OLD!S8))=1,    AB$60&lt;&gt;""   ),    _xlfn.CONCAT("Rid: ",HLOOKUP(AB$60,Tipologie!$B$2:$AM$10,4)  ),  Nov2022_RICHIESTE_OLD!S8),HLOOKUP(AB$60,Tipologie!$B$2:$AM$10,4  ) ))</f>
        <v>.</v>
      </c>
      <c r="AC63" s="91"/>
      <c r="AD63" s="45" t="str">
        <f t="shared" si="19"/>
        <v>mar</v>
      </c>
      <c r="AE63" s="46">
        <f t="shared" si="18"/>
        <v>44873</v>
      </c>
      <c r="AF63" s="232"/>
      <c r="AG63" s="146" t="str">
        <f>T( IF( Nov2022_RICHIESTE_OLD!W8&lt;&gt;"",  IF(   AND(    (IFERROR(SEARCH("Ridotto",Nov2022_RICHIESTE_OLD!W8),Nov2022_RICHIESTE_OLD!W8))=1,    AG$60&lt;&gt;""   ),    _xlfn.CONCAT("Rid: ",HLOOKUP(AG$60,Tipologie!$B$2:$AM$10,4)  ),  Nov2022_RICHIESTE_OLD!W8),HLOOKUP(AG$60,Tipologie!$B$2:$AM$10,4  ) ))</f>
        <v>.</v>
      </c>
      <c r="AH63" s="146"/>
      <c r="AI63" s="146" t="str">
        <f>T( IF( Nov2022_RICHIESTE_OLD!X8&lt;&gt;"",  IF(   AND(    (IFERROR(SEARCH("Ridotto",Nov2022_RICHIESTE_OLD!X8),Nov2022_RICHIESTE_OLD!X8))=1,    AI$60&lt;&gt;""   ),    _xlfn.CONCAT("Rid: ",HLOOKUP(AI$60,Tipologie!$B$2:$AM$10,4)  ),  Nov2022_RICHIESTE_OLD!X8),HLOOKUP(AI$60,Tipologie!$B$2:$AM$10,4  ) ))</f>
        <v>.</v>
      </c>
      <c r="AJ63" s="146"/>
      <c r="AK63" s="146" t="str">
        <f>T( IF( Nov2022_RICHIESTE_OLD!Y8&lt;&gt;"",  IF(   AND(    (IFERROR(SEARCH("Ridotto",Nov2022_RICHIESTE_OLD!Y8),Nov2022_RICHIESTE_OLD!Y8))=1,    AK$60&lt;&gt;""   ),    _xlfn.CONCAT("Rid: ",HLOOKUP(AK$60,Tipologie!$B$2:$AM$10,4)  ),  Nov2022_RICHIESTE_OLD!Y8),HLOOKUP(AK$60,Tipologie!$B$2:$AM$10,4  ) ))</f>
        <v>.</v>
      </c>
      <c r="AL63" s="146"/>
      <c r="AM63" s="146" t="str">
        <f>T( IF( Nov2022_RICHIESTE_OLD!Z8&lt;&gt;"",  IF(   AND(    (IFERROR(SEARCH("Ridotto",Nov2022_RICHIESTE_OLD!Z8),Nov2022_RICHIESTE_OLD!Z8))=1,    AM$60&lt;&gt;""   ),    _xlfn.CONCAT("Rid: ",HLOOKUP(AM$60,Tipologie!$B$2:$AM$10,4)  ),  Nov2022_RICHIESTE_OLD!Z8),HLOOKUP(AM$60,Tipologie!$B$2:$AM$10,4  ) ))</f>
        <v>.</v>
      </c>
      <c r="AN63" s="146"/>
      <c r="AO63" s="146" t="str">
        <f>T( IF( Nov2022_RICHIESTE_OLD!AA8&lt;&gt;"",  IF(   AND(    (IFERROR(SEARCH("Ridotto",Nov2022_RICHIESTE_OLD!AA8),Nov2022_RICHIESTE_OLD!AA8))=1,    AO$60&lt;&gt;""   ),    _xlfn.CONCAT("Rid: ",HLOOKUP(AO$60,Tipologie!$B$2:$AM$10,4)  ),  Nov2022_RICHIESTE_OLD!AA8),HLOOKUP(AO$60,Tipologie!$B$2:$AM$10,4  ) ))</f>
        <v>.</v>
      </c>
      <c r="AP63" s="146"/>
      <c r="AQ63" s="146" t="str">
        <f>T( IF( Nov2022_RICHIESTE_OLD!AB8&lt;&gt;"",  IF(   AND(    (IFERROR(SEARCH("Ridotto",Nov2022_RICHIESTE_OLD!AB8),Nov2022_RICHIESTE_OLD!AB8))=1,    AQ$60&lt;&gt;""   ),    _xlfn.CONCAT("Rid: ",HLOOKUP(AQ$60,Tipologie!$B$2:$AM$10,4)  ),  Nov2022_RICHIESTE_OLD!AB8),HLOOKUP(AQ$60,Tipologie!$B$2:$AM$10,4  ) ))</f>
        <v>.</v>
      </c>
      <c r="AR63" s="146"/>
      <c r="AS63" s="146" t="str">
        <f>T( IF( Nov2022_RICHIESTE_OLD!AC8&lt;&gt;"",  IF(   AND(    (IFERROR(SEARCH("Ridotto",Nov2022_RICHIESTE_OLD!AC8),Nov2022_RICHIESTE_OLD!AC8))=1,    AS$60&lt;&gt;""   ),    _xlfn.CONCAT("Rid: ",HLOOKUP(AS$60,Tipologie!$B$2:$AM$10,4)  ),  Nov2022_RICHIESTE_OLD!AC8),HLOOKUP(AS$60,Tipologie!$B$2:$AM$10,4  ) ))</f>
        <v>.</v>
      </c>
      <c r="AT63" s="146"/>
      <c r="AU63" s="146" t="str">
        <f>T( IF( Nov2022_RICHIESTE_OLD!AD8&lt;&gt;"",  IF(   AND(    (IFERROR(SEARCH("Ridotto",Nov2022_RICHIESTE_OLD!AD8),Nov2022_RICHIESTE_OLD!AD8))=1,    AU$60&lt;&gt;""   ),    _xlfn.CONCAT("Rid: ",HLOOKUP(AU$60,Tipologie!$B$2:$AM$10,4)  ),  Nov2022_RICHIESTE_OLD!AD8),HLOOKUP(AU$60,Tipologie!$B$2:$AM$10,4  ) ))</f>
        <v>.</v>
      </c>
      <c r="AV63" s="146"/>
      <c r="AW63" s="146" t="str">
        <f>T( IF( Nov2022_RICHIESTE_OLD!AE8&lt;&gt;"",  IF(   AND(    (IFERROR(SEARCH("Ridotto",Nov2022_RICHIESTE_OLD!AE8),Nov2022_RICHIESTE_OLD!AE8))=1,    AW$60&lt;&gt;""   ),    _xlfn.CONCAT("Rid: ",HLOOKUP(AW$60,Tipologie!$B$2:$AM$10,4)  ),  Nov2022_RICHIESTE_OLD!AE8),HLOOKUP(AW$60,Tipologie!$B$2:$AM$10,4  ) ))</f>
        <v>.</v>
      </c>
      <c r="AX63" s="146"/>
      <c r="AY63" s="146" t="str">
        <f>T( IF( Nov2022_RICHIESTE_OLD!AF8&lt;&gt;"",  IF(   AND(    (IFERROR(SEARCH("Ridotto",Nov2022_RICHIESTE_OLD!AF8),Nov2022_RICHIESTE_OLD!AF8))=1,    AY$60&lt;&gt;""   ),    _xlfn.CONCAT("Rid: ",HLOOKUP(AY$60,Tipologie!$B$2:$AM$10,4)  ),  Nov2022_RICHIESTE_OLD!AF8),HLOOKUP(AY$60,Tipologie!$B$2:$AM$10,4  ) ))</f>
        <v>.</v>
      </c>
      <c r="AZ63" s="146"/>
      <c r="BA63" s="146" t="str">
        <f>T( IF( Nov2022_RICHIESTE_OLD!AG8&lt;&gt;"",  IF(   AND(    (IFERROR(SEARCH("Ridotto",Nov2022_RICHIESTE_OLD!AG8),Nov2022_RICHIESTE_OLD!AG8))=1,    BA$60&lt;&gt;""   ),    _xlfn.CONCAT("Rid: ",HLOOKUP(BA$60,Tipologie!$B$2:$AM$10,4)  ),  Nov2022_RICHIESTE_OLD!AG8),HLOOKUP(BA$60,Tipologie!$B$2:$AM$10,4  ) ))</f>
        <v>.</v>
      </c>
      <c r="BB63" s="146" t="str">
        <f>T( IF( Nov2022_RICHIESTE_OLD!AH8&lt;&gt;"",  IF(   AND(    (IFERROR(SEARCH("Ridotto",Nov2022_RICHIESTE_OLD!AH8),Nov2022_RICHIESTE_OLD!AH8))=1,    BB$60&lt;&gt;""   ),    _xlfn.CONCAT("Rid: ",HLOOKUP(BB$60,Tipologie!$B$2:$AM$10,4)  ),  Nov2022_RICHIESTE_OLD!AH8),HLOOKUP(BB$60,Tipologie!$B$2:$AM$10,4  ) ))</f>
        <v>.</v>
      </c>
      <c r="BC63" s="146" t="str">
        <f>T( IF( Nov2022_RICHIESTE_OLD!AI8&lt;&gt;"",  IF(   AND(    (IFERROR(SEARCH("Ridotto",Nov2022_RICHIESTE_OLD!AI8),Nov2022_RICHIESTE_OLD!AI8))=1,    BC$60&lt;&gt;""   ),    _xlfn.CONCAT("Rid: ",HLOOKUP(BC$60,Tipologie!$B$2:$AM$10,4)  ),  Nov2022_RICHIESTE_OLD!AI8),HLOOKUP(BC$60,Tipologie!$B$2:$AM$10,4  ) ))</f>
        <v>.</v>
      </c>
      <c r="BD63" s="146"/>
      <c r="BE63" s="146" t="str">
        <f>T( IF( Nov2022_RICHIESTE_OLD!AJ8&lt;&gt;"",  IF(   AND(    (IFERROR(SEARCH("Ridotto",Nov2022_RICHIESTE_OLD!AJ8),Nov2022_RICHIESTE_OLD!AJ8))=1,    BE$60&lt;&gt;""   ),    _xlfn.CONCAT("Rid: ",HLOOKUP(BE$60,Tipologie!$B$2:$AM$10,4)  ),  Nov2022_RICHIESTE_OLD!AJ8),HLOOKUP(BE$60,Tipologie!$B$2:$AM$10,4  ) ))</f>
        <v>.</v>
      </c>
      <c r="BF63" s="146"/>
      <c r="BG63" s="146" t="str">
        <f>T( IF( Nov2022_RICHIESTE_OLD!AK8&lt;&gt;"",  IF(   AND(    (IFERROR(SEARCH("Ridotto",Nov2022_RICHIESTE_OLD!AK8),Nov2022_RICHIESTE_OLD!AK8))=1,    BG$60&lt;&gt;""   ),    _xlfn.CONCAT("Rid: ",HLOOKUP(BG$60,Tipologie!$B$2:$AM$10,4)  ),  Nov2022_RICHIESTE_OLD!AK8),HLOOKUP(BG$60,Tipologie!$B$2:$AM$10,4  ) ))</f>
        <v>.</v>
      </c>
      <c r="BH63" s="146"/>
      <c r="BI63" s="146" t="str">
        <f>T( IF( Nov2022_RICHIESTE_OLD!AL8&lt;&gt;"",  IF(   AND(    (IFERROR(SEARCH("Ridotto",Nov2022_RICHIESTE_OLD!AL8),Nov2022_RICHIESTE_OLD!AL8))=1,    BI$60&lt;&gt;""   ),    _xlfn.CONCAT("Rid: ",HLOOKUP(BI$60,Tipologie!$B$2:$AM$10,4)  ),  Nov2022_RICHIESTE_OLD!AL8),HLOOKUP(BI$60,Tipologie!$B$2:$AM$10,4  ) ))</f>
        <v>.</v>
      </c>
      <c r="BJ63" s="146"/>
      <c r="BK63" s="146" t="str">
        <f>T( IF( Nov2022_RICHIESTE_OLD!AM8&lt;&gt;"",  IF(   AND(    (IFERROR(SEARCH("Ridotto",Nov2022_RICHIESTE_OLD!AM8),Nov2022_RICHIESTE_OLD!AM8))=1,    BK$60&lt;&gt;""   ),    _xlfn.CONCAT("Rid: ",HLOOKUP(BK$60,Tipologie!$B$2:$AM$10,4)  ),  Nov2022_RICHIESTE_OLD!AM8),HLOOKUP(BK$60,Tipologie!$B$2:$AM$10,4  ) ))</f>
        <v>.</v>
      </c>
      <c r="BL63" s="146"/>
      <c r="BM63" s="146" t="str">
        <f>T( IF( Nov2022_RICHIESTE_OLD!AN8&lt;&gt;"",  IF(   AND(    (IFERROR(SEARCH("Ridotto",Nov2022_RICHIESTE_OLD!AN8),Nov2022_RICHIESTE_OLD!AN8))=1,    BM$60&lt;&gt;""   ),    _xlfn.CONCAT("Rid: ",HLOOKUP(BM$60,Tipologie!$B$2:$AM$10,4)  ),  Nov2022_RICHIESTE_OLD!AN8),HLOOKUP(BM$60,Tipologie!$B$2:$AM$10,4  ) ))</f>
        <v>.</v>
      </c>
      <c r="BN63" s="146"/>
      <c r="BO63" s="146" t="str">
        <f>T( IF( Nov2022_RICHIESTE_OLD!AO8&lt;&gt;"",  IF(   AND(    (IFERROR(SEARCH("Ridotto",Nov2022_RICHIESTE_OLD!AO8),Nov2022_RICHIESTE_OLD!AO8))=1,    BO$60&lt;&gt;""   ),    _xlfn.CONCAT("Rid: ",HLOOKUP(BO$60,Tipologie!$B$2:$AM$10,4)  ),  Nov2022_RICHIESTE_OLD!AO8),HLOOKUP(BO$60,Tipologie!$B$2:$AM$10,4  ) ))</f>
        <v>.</v>
      </c>
      <c r="BP63" s="146"/>
      <c r="BQ63" s="146" t="str">
        <f>T( IF( Nov2022_RICHIESTE_OLD!AP8&lt;&gt;"",  IF(   AND(    (IFERROR(SEARCH("Ridotto",Nov2022_RICHIESTE_OLD!AP8),Nov2022_RICHIESTE_OLD!AP8))=1,    BQ$60&lt;&gt;""   ),    _xlfn.CONCAT("Rid: ",HLOOKUP(BQ$60,Tipologie!$B$2:$AM$10,4)  ),  Nov2022_RICHIESTE_OLD!AP8),HLOOKUP(BQ$60,Tipologie!$B$2:$AM$10,4  ) ))</f>
        <v>.</v>
      </c>
      <c r="BR63" s="146"/>
      <c r="BS63" s="146" t="str">
        <f>T( IF( Nov2022_RICHIESTE_OLD!AQ8&lt;&gt;"",  IF(   AND(    (IFERROR(SEARCH("Ridotto",Nov2022_RICHIESTE_OLD!AQ8),Nov2022_RICHIESTE_OLD!AQ8))=1,    BS$60&lt;&gt;""   ),    _xlfn.CONCAT("Rid: ",HLOOKUP(BS$60,Tipologie!$B$2:$AM$10,4)  ),  Nov2022_RICHIESTE_OLD!AQ8),HLOOKUP(BS$60,Tipologie!$B$2:$AM$10,4  ) ))</f>
        <v>.</v>
      </c>
      <c r="BT63" s="146"/>
      <c r="BU63" s="146" t="str">
        <f>T( IF( Nov2022_RICHIESTE_OLD!AR8&lt;&gt;"",  IF(   AND(    (IFERROR(SEARCH("Ridotto",Nov2022_RICHIESTE_OLD!AR8),Nov2022_RICHIESTE_OLD!AR8))=1,    BU$60&lt;&gt;""   ),    _xlfn.CONCAT("Rid: ",HLOOKUP(BU$60,Tipologie!$B$2:$AM$10,4)  ),  Nov2022_RICHIESTE_OLD!AR8),HLOOKUP(BU$60,Tipologie!$B$2:$AM$10,4  ) ))</f>
        <v>.</v>
      </c>
      <c r="BV63" s="146"/>
      <c r="BW63" s="146" t="str">
        <f>T( IF( Nov2022_RICHIESTE_OLD!AS8&lt;&gt;"",  IF(   AND(    (IFERROR(SEARCH("Ridotto",Nov2022_RICHIESTE_OLD!AS8),Nov2022_RICHIESTE_OLD!AS8))=1,    BW$60&lt;&gt;""   ),    _xlfn.CONCAT("Rid: ",HLOOKUP(BW$60,Tipologie!$B$2:$AM$10,4)  ),  Nov2022_RICHIESTE_OLD!AS8),HLOOKUP(BW$60,Tipologie!$B$2:$AM$10,4  ) ))</f>
        <v>.</v>
      </c>
      <c r="BX63" s="223"/>
      <c r="CA63" s="158">
        <f>SUM(COUNTIFS(D63:BW63,{"Ex-accordo";"Ferie";"Ridotto Ex-Acc";"Ridotto Ferie";"Ridotto Maternità";"Malattia";"Esame";"Altro"}))</f>
        <v>0</v>
      </c>
      <c r="CB63" s="158">
        <f t="shared" si="22"/>
        <v>30</v>
      </c>
      <c r="CC63" s="91"/>
      <c r="CF63" s="146"/>
      <c r="CG63" s="146" t="str">
        <f>T( IF( Nov2022_RICHIESTE_OLD!BL8&lt;&gt;"",  IF(   AND(    (IFERROR(SEARCH("Ridotto",Nov2022_RICHIESTE_OLD!BL8),Nov2022_RICHIESTE_OLD!BL8))=1,    CG$60&lt;&gt;""   ),    _xlfn.CONCAT("Rid: ",HLOOKUP(CG$60,Tipologie!$B$2:$AM$10,4)  ),  Nov2022_RICHIESTE_OLD!BL8),HLOOKUP(CG$60,Tipologie!$B$2:$AM$10,4  ) ))</f>
        <v>.</v>
      </c>
      <c r="CH63" s="146"/>
      <c r="CI63" s="146" t="str">
        <f>T( IF( Nov2022_RICHIESTE_OLD!BN8&lt;&gt;"",  IF(   AND(    (IFERROR(SEARCH("Ridotto",Nov2022_RICHIESTE_OLD!BN8),Nov2022_RICHIESTE_OLD!BN8))=1,    CI$60&lt;&gt;""   ),    _xlfn.CONCAT("Rid: ",HLOOKUP(CI$60,Tipologie!$B$2:$AM$10,4)  ),  Nov2022_RICHIESTE_OLD!BN8),HLOOKUP(CI$60,Tipologie!$B$2:$AM$10,4  ) ))</f>
        <v>.</v>
      </c>
      <c r="CJ63" s="146" t="str">
        <f>T( IF( Nov2022_RICHIESTE_OLD!BO8&lt;&gt;"",  IF(   AND(    (IFERROR(SEARCH("Ridotto",Nov2022_RICHIESTE_OLD!BO8),Nov2022_RICHIESTE_OLD!BO8))=1,    CJ$60&lt;&gt;""   ),    _xlfn.CONCAT("Rid: ",HLOOKUP(CJ$60,Tipologie!$B$2:$AM$10,4)  ),  Nov2022_RICHIESTE_OLD!BO8),HLOOKUP(CJ$60,Tipologie!$B$2:$AM$10,4  ) ))</f>
        <v>.</v>
      </c>
      <c r="CK63" s="146" t="str">
        <f>T( IF( Nov2022_RICHIESTE_OLD!BP8&lt;&gt;"",  IF(   AND(    (IFERROR(SEARCH("Ridotto",Nov2022_RICHIESTE_OLD!BP8),Nov2022_RICHIESTE_OLD!BP8))=1,    CK$60&lt;&gt;""   ),    _xlfn.CONCAT("Rid: ",HLOOKUP(CK$60,Tipologie!$B$2:$AM$10,4)  ),  Nov2022_RICHIESTE_OLD!BP8),HLOOKUP(CK$60,Tipologie!$B$2:$AM$10,4  ) ))</f>
        <v>.</v>
      </c>
      <c r="CL63" s="146" t="str">
        <f>T( IF( Nov2022_RICHIESTE_OLD!BQ8&lt;&gt;"",  IF(   AND(    (IFERROR(SEARCH("Ridotto",Nov2022_RICHIESTE_OLD!BQ8),Nov2022_RICHIESTE_OLD!BQ8))=1,    CL$60&lt;&gt;""   ),    _xlfn.CONCAT("Rid: ",HLOOKUP(CL$60,Tipologie!$B$2:$AM$10,4)  ),  Nov2022_RICHIESTE_OLD!BQ8),HLOOKUP(CL$60,Tipologie!$B$2:$AM$10,4  ) ))</f>
        <v>.</v>
      </c>
      <c r="CM63" s="146" t="str">
        <f>T( IF( Nov2022_RICHIESTE_OLD!BR8&lt;&gt;"",  IF(   AND(    (IFERROR(SEARCH("Ridotto",Nov2022_RICHIESTE_OLD!BR8),Nov2022_RICHIESTE_OLD!BR8))=1,    CM$60&lt;&gt;""   ),    _xlfn.CONCAT("Rid: ",HLOOKUP(CM$60,Tipologie!$B$2:$AM$10,4)  ),  Nov2022_RICHIESTE_OLD!BR8),HLOOKUP(CM$60,Tipologie!$B$2:$AM$10,4  ) ))</f>
        <v>.</v>
      </c>
      <c r="CO63" s="45" t="str">
        <f t="shared" si="20"/>
        <v>mar</v>
      </c>
      <c r="CP63" s="45">
        <f t="shared" si="21"/>
        <v>44873</v>
      </c>
      <c r="CQ63" s="229"/>
      <c r="CR63" s="146" t="str">
        <f>T(IF(  Nov2022_RICHIESTE_OLD!BV8&lt;&gt;"",  Nov2022_RICHIESTE_OLD!BV8,  HLOOKUP(CR$60,Tipologie!$B$2:$AM$10,4) ))</f>
        <v>.</v>
      </c>
      <c r="CS63" s="146"/>
      <c r="CT63" s="146" t="str">
        <f>T(IF(  Nov2022_RICHIESTE_OLD!BW8&lt;&gt;"",  Nov2022_RICHIESTE_OLD!BW8,  HLOOKUP(CT$60,Tipologie!$B$2:$AM$10,4) ))</f>
        <v>.</v>
      </c>
      <c r="CU63" s="146"/>
      <c r="CV63" s="146" t="str">
        <f>T(IF(  Nov2022_RICHIESTE_OLD!BX8&lt;&gt;"",  Nov2022_RICHIESTE_OLD!BX8,  HLOOKUP(CV$60,Tipologie!$B$2:$AM$10,4) ))</f>
        <v>.</v>
      </c>
      <c r="CW63" s="146"/>
      <c r="CX63" s="146" t="str">
        <f>T(IF(  Nov2022_RICHIESTE_OLD!BY8&lt;&gt;"",  Nov2022_RICHIESTE_OLD!BY8,  HLOOKUP(CX$60,Tipologie!$B$2:$AM$10,4) ))</f>
        <v>.</v>
      </c>
      <c r="CY63" s="146"/>
      <c r="CZ63" s="146" t="str">
        <f>T(IF(  Nov2022_RICHIESTE_OLD!BZ8&lt;&gt;"",  Nov2022_RICHIESTE_OLD!BZ8,  HLOOKUP(CZ$60,Tipologie!$B$2:$AM$10,4) ))</f>
        <v>.</v>
      </c>
      <c r="DA63" s="146"/>
      <c r="DB63" s="146" t="str">
        <f>T(IF(  Nov2022_RICHIESTE_OLD!CA8&lt;&gt;"",  Nov2022_RICHIESTE_OLD!CA8,  HLOOKUP(DB$60,Tipologie!$B$2:$AM$10,4) ))</f>
        <v>.</v>
      </c>
      <c r="DC63" s="146"/>
      <c r="DD63" s="146" t="str">
        <f>T(IF(  Nov2022_RICHIESTE_OLD!CB8&lt;&gt;"",  Nov2022_RICHIESTE_OLD!CB8,  HLOOKUP(DD$60,Tipologie!$B$2:$AM$10,4) ))</f>
        <v>.</v>
      </c>
      <c r="DE63" s="146" t="str">
        <f>T(IF(  Nov2022_RICHIESTE_OLD!CC8&lt;&gt;"",  Nov2022_RICHIESTE_OLD!CC8,  HLOOKUP(DE$60,Tipologie!$B$2:$AM$10,4) ))</f>
        <v>.</v>
      </c>
      <c r="DF63" s="146" t="str">
        <f>T(IF(  Nov2022_RICHIESTE_OLD!CD8&lt;&gt;"",  Nov2022_RICHIESTE_OLD!CD8,  HLOOKUP(DF$60,Tipologie!$B$2:$AM$10,4) ))</f>
        <v>.</v>
      </c>
      <c r="DG63" s="146" t="str">
        <f>T(IF(  Nov2022_RICHIESTE_OLD!CE8&lt;&gt;"",  Nov2022_RICHIESTE_OLD!CE8,  HLOOKUP(DG$60,Tipologie!$B$2:$AM$10,4) ))</f>
        <v>.</v>
      </c>
    </row>
    <row r="64" spans="1:112" ht="11.25" customHeight="1" x14ac:dyDescent="0.25">
      <c r="A64" s="45" t="str">
        <f>IF(Nov2022_RICHIESTE_OLD!A9&lt;&gt;"",Nov2022_RICHIESTE_OLD!A9,"")</f>
        <v>mer</v>
      </c>
      <c r="B64" s="46">
        <f>IF(Nov2022_RICHIESTE_OLD!B9&lt;&gt;"",Nov2022_RICHIESTE_OLD!B9,"")</f>
        <v>44874</v>
      </c>
      <c r="C64" s="232"/>
      <c r="D64" s="146" t="str">
        <f>T( IF( Nov2022_RICHIESTE_OLD!C9&lt;&gt;"",  IF(   AND(    (IFERROR(SEARCH("Ridotto",Nov2022_RICHIESTE_OLD!C9),Nov2022_RICHIESTE_OLD!C9))=1,    D$60&lt;&gt;""   ),    _xlfn.CONCAT("Rid: ",HLOOKUP(D$60,Tipologie!$B$2:$AM$10,5)  ),  Nov2022_RICHIESTE_OLD!C9),HLOOKUP(D$60,Tipologie!$B$2:$AM$10,5  ) ))</f>
        <v>.</v>
      </c>
      <c r="E64" s="146"/>
      <c r="F64" s="146" t="str">
        <f>T( IF( Nov2022_RICHIESTE_OLD!D9&lt;&gt;"",  IF(   AND(    (IFERROR(SEARCH("Ridotto",Nov2022_RICHIESTE_OLD!D9),Nov2022_RICHIESTE_OLD!D9))=1,    F$60&lt;&gt;""   ),    _xlfn.CONCAT("Rid: ",HLOOKUP(F$60,Tipologie!$B$2:$AM$10,5)  ),  Nov2022_RICHIESTE_OLD!D9),HLOOKUP(F$60,Tipologie!$B$2:$AM$10,5  ) ))</f>
        <v>.</v>
      </c>
      <c r="G64" s="146"/>
      <c r="H64" s="146" t="str">
        <f>T( IF( Nov2022_RICHIESTE_OLD!E9&lt;&gt;"",  IF(   AND(    (IFERROR(SEARCH("Ridotto",Nov2022_RICHIESTE_OLD!E9),Nov2022_RICHIESTE_OLD!E9))=1,    H$60&lt;&gt;""   ),    _xlfn.CONCAT("Rid: ",HLOOKUP(H$60,Tipologie!$B$2:$AM$10,5)  ),  Nov2022_RICHIESTE_OLD!E9),HLOOKUP(H$60,Tipologie!$B$2:$AM$10,5  ) ))</f>
        <v>.</v>
      </c>
      <c r="I64" s="146"/>
      <c r="J64" s="146" t="str">
        <f>T( IF( Nov2022_RICHIESTE_OLD!F9&lt;&gt;"",  IF(   AND(    (IFERROR(SEARCH("Ridotto",Nov2022_RICHIESTE_OLD!F9),Nov2022_RICHIESTE_OLD!F9))=1,    J$60&lt;&gt;""   ),    _xlfn.CONCAT("Rid: ",HLOOKUP(J$60,Tipologie!$B$2:$AM$10,5)  ),  Nov2022_RICHIESTE_OLD!F9),HLOOKUP(J$60,Tipologie!$B$2:$AM$10,5  ) ))</f>
        <v>.</v>
      </c>
      <c r="K64" s="146"/>
      <c r="L64" s="146" t="str">
        <f>T( IF( Nov2022_RICHIESTE_OLD!G9&lt;&gt;"",  IF(   AND(    (IFERROR(SEARCH("Ridotto",Nov2022_RICHIESTE_OLD!G9),Nov2022_RICHIESTE_OLD!G9))=1,    L$60&lt;&gt;""   ),    _xlfn.CONCAT("Rid: ",HLOOKUP(L$60,Tipologie!$B$2:$AM$10,5)  ),  Nov2022_RICHIESTE_OLD!G9),HLOOKUP(L$60,Tipologie!$B$2:$AM$10,5  ) ))</f>
        <v>.</v>
      </c>
      <c r="M64" s="146"/>
      <c r="N64" s="146" t="str">
        <f>T( IF( Nov2022_RICHIESTE_OLD!H9&lt;&gt;"",  IF(   AND(    (IFERROR(SEARCH("Ridotto",Nov2022_RICHIESTE_OLD!H9),Nov2022_RICHIESTE_OLD!H9))=1,    N$60&lt;&gt;""   ),    _xlfn.CONCAT("Rid: ",HLOOKUP(N$60,Tipologie!$B$2:$AM$10,5)  ),  Nov2022_RICHIESTE_OLD!H9),HLOOKUP(N$60,Tipologie!$B$2:$AM$10,5  ) ))</f>
        <v>.</v>
      </c>
      <c r="O64" s="146"/>
      <c r="P64" s="146" t="str">
        <f>T( IF( Nov2022_RICHIESTE_OLD!I9&lt;&gt;"",  IF(   AND(    (IFERROR(SEARCH("Ridotto",Nov2022_RICHIESTE_OLD!I9),Nov2022_RICHIESTE_OLD!I9))=1,    P$60&lt;&gt;""   ),    _xlfn.CONCAT("Rid: ",HLOOKUP(P$60,Tipologie!$B$2:$AM$10,5)  ),  Nov2022_RICHIESTE_OLD!I9),HLOOKUP(P$60,Tipologie!$B$2:$AM$10,5  ) ))</f>
        <v>.</v>
      </c>
      <c r="Q64" s="146"/>
      <c r="R64" s="146" t="str">
        <f>T( IF( Nov2022_RICHIESTE_OLD!J9&lt;&gt;"",  IF(   AND(    (IFERROR(SEARCH("Ridotto",Nov2022_RICHIESTE_OLD!J9),Nov2022_RICHIESTE_OLD!J9))=1,    R$60&lt;&gt;""   ),    _xlfn.CONCAT("Rid: ",HLOOKUP(R$60,Tipologie!$B$2:$AM$10,5)  ),  Nov2022_RICHIESTE_OLD!J9),HLOOKUP(R$60,Tipologie!$B$2:$AM$10,5  ) ))</f>
        <v>.</v>
      </c>
      <c r="S64" s="146"/>
      <c r="T64" s="146" t="str">
        <f>T( IF( Nov2022_RICHIESTE_OLD!K9&lt;&gt;"",  IF(   AND(    (IFERROR(SEARCH("Ridotto",Nov2022_RICHIESTE_OLD!K9),Nov2022_RICHIESTE_OLD!K9))=1,    T$60&lt;&gt;""   ),    _xlfn.CONCAT("Rid: ",HLOOKUP(T$60,Tipologie!$B$2:$AM$10,5)  ),  Nov2022_RICHIESTE_OLD!K9),HLOOKUP(T$60,Tipologie!$B$2:$AM$10,5  ) ))</f>
        <v>.</v>
      </c>
      <c r="U64" s="146" t="str">
        <f>T( IF( Nov2022_RICHIESTE_OLD!L9&lt;&gt;"",  IF(   AND(    (IFERROR(SEARCH("Ridotto",Nov2022_RICHIESTE_OLD!L9),Nov2022_RICHIESTE_OLD!L9))=1,    U$60&lt;&gt;""   ),    _xlfn.CONCAT("Rid: ",HLOOKUP(U$60,Tipologie!$B$2:$AM$10,5)  ),  Nov2022_RICHIESTE_OLD!L9),HLOOKUP(U$60,Tipologie!$B$2:$AM$10,5  ) ))</f>
        <v>.</v>
      </c>
      <c r="V64" s="146" t="str">
        <f>T( IF( Nov2022_RICHIESTE_OLD!M9&lt;&gt;"",  IF(   AND(    (IFERROR(SEARCH("Ridotto",Nov2022_RICHIESTE_OLD!M9),Nov2022_RICHIESTE_OLD!M9))=1,    V$60&lt;&gt;""   ),    _xlfn.CONCAT("Rid: ",HLOOKUP(V$60,Tipologie!$B$2:$AM$10,5)  ),  Nov2022_RICHIESTE_OLD!M9),HLOOKUP(V$60,Tipologie!$B$2:$AM$10,5  ) ))</f>
        <v>.</v>
      </c>
      <c r="W64" s="146" t="str">
        <f>T( IF( Nov2022_RICHIESTE_OLD!N9&lt;&gt;"",  IF(   AND(    (IFERROR(SEARCH("Ridotto",Nov2022_RICHIESTE_OLD!N9),Nov2022_RICHIESTE_OLD!N9))=1,    W$60&lt;&gt;""   ),    _xlfn.CONCAT("Rid: ",HLOOKUP(W$60,Tipologie!$B$2:$AM$10,5)  ),  Nov2022_RICHIESTE_OLD!N9),HLOOKUP(W$60,Tipologie!$B$2:$AM$10,5  ) ))</f>
        <v>.</v>
      </c>
      <c r="X64" s="146" t="str">
        <f>T( IF( Nov2022_RICHIESTE_OLD!O9&lt;&gt;"",  IF(   AND(    (IFERROR(SEARCH("Ridotto",Nov2022_RICHIESTE_OLD!O9),Nov2022_RICHIESTE_OLD!O9))=1,    X$60&lt;&gt;""   ),    _xlfn.CONCAT("Rid: ",HLOOKUP(X$60,Tipologie!$B$2:$AM$10,5)  ),  Nov2022_RICHIESTE_OLD!O9),HLOOKUP(X$60,Tipologie!$B$2:$AM$10,5  ) ))</f>
        <v>.</v>
      </c>
      <c r="Y64" s="146" t="str">
        <f>T( IF( Nov2022_RICHIESTE_OLD!P9&lt;&gt;"",  IF(   AND(    (IFERROR(SEARCH("Ridotto",Nov2022_RICHIESTE_OLD!P9),Nov2022_RICHIESTE_OLD!P9))=1,    Y$60&lt;&gt;""   ),    _xlfn.CONCAT("Rid: ",HLOOKUP(Y$60,Tipologie!$B$2:$AM$10,5)  ),  Nov2022_RICHIESTE_OLD!P9),HLOOKUP(Y$60,Tipologie!$B$2:$AM$10,5  ) ))</f>
        <v>.</v>
      </c>
      <c r="Z64" s="28" t="str">
        <f>T( IF( Nov2022_RICHIESTE_OLD!Q9&lt;&gt;"",  IF(   AND(    (IFERROR(SEARCH("Ridotto",Nov2022_RICHIESTE_OLD!Q9),Nov2022_RICHIESTE_OLD!Q9))=1,    Z$60&lt;&gt;""   ),    _xlfn.CONCAT("Rid: ",HLOOKUP(Z$60,Tipologie!$B$2:$AM$10,5)  ),  Nov2022_RICHIESTE_OLD!Q9),HLOOKUP(Z$60,Tipologie!$B$2:$AM$10,5  ) ))</f>
        <v>.</v>
      </c>
      <c r="AA64" s="28" t="str">
        <f>T( IF( Nov2022_RICHIESTE_OLD!R9&lt;&gt;"",  IF(   AND(    (IFERROR(SEARCH("Ridotto",Nov2022_RICHIESTE_OLD!R9),Nov2022_RICHIESTE_OLD!R9))=1,    AA$60&lt;&gt;""   ),    _xlfn.CONCAT("Rid: ",HLOOKUP(AA$60,Tipologie!$B$2:$AM$10,5)  ),  Nov2022_RICHIESTE_OLD!R9),HLOOKUP(AA$60,Tipologie!$B$2:$AM$10,5  ) ))</f>
        <v>.</v>
      </c>
      <c r="AB64" s="28" t="str">
        <f>T( IF( Nov2022_RICHIESTE_OLD!S9&lt;&gt;"",  IF(   AND(    (IFERROR(SEARCH("Ridotto",Nov2022_RICHIESTE_OLD!S9),Nov2022_RICHIESTE_OLD!S9))=1,    AB$60&lt;&gt;""   ),    _xlfn.CONCAT("Rid: ",HLOOKUP(AB$60,Tipologie!$B$2:$AM$10,5)  ),  Nov2022_RICHIESTE_OLD!S9),HLOOKUP(AB$60,Tipologie!$B$2:$AM$10,5  ) ))</f>
        <v>.</v>
      </c>
      <c r="AC64" s="91"/>
      <c r="AD64" s="45" t="str">
        <f t="shared" si="19"/>
        <v>mer</v>
      </c>
      <c r="AE64" s="46">
        <f t="shared" si="18"/>
        <v>44874</v>
      </c>
      <c r="AF64" s="232"/>
      <c r="AG64" s="146" t="str">
        <f>T( IF( Nov2022_RICHIESTE_OLD!W9&lt;&gt;"",  IF(   AND(    (IFERROR(SEARCH("Ridotto",Nov2022_RICHIESTE_OLD!W9),Nov2022_RICHIESTE_OLD!W9))=1,    AG$60&lt;&gt;""   ),    _xlfn.CONCAT("Rid: ",HLOOKUP(AG$60,Tipologie!$B$2:$AM$10,5)  ),  Nov2022_RICHIESTE_OLD!W9),HLOOKUP(AG$60,Tipologie!$B$2:$AM$10,5  ) ))</f>
        <v>.</v>
      </c>
      <c r="AH64" s="146"/>
      <c r="AI64" s="146" t="str">
        <f>T( IF( Nov2022_RICHIESTE_OLD!X9&lt;&gt;"",  IF(   AND(    (IFERROR(SEARCH("Ridotto",Nov2022_RICHIESTE_OLD!X9),Nov2022_RICHIESTE_OLD!X9))=1,    AI$60&lt;&gt;""   ),    _xlfn.CONCAT("Rid: ",HLOOKUP(AI$60,Tipologie!$B$2:$AM$10,5)  ),  Nov2022_RICHIESTE_OLD!X9),HLOOKUP(AI$60,Tipologie!$B$2:$AM$10,5  ) ))</f>
        <v>.</v>
      </c>
      <c r="AJ64" s="146"/>
      <c r="AK64" s="146" t="str">
        <f>T( IF( Nov2022_RICHIESTE_OLD!Y9&lt;&gt;"",  IF(   AND(    (IFERROR(SEARCH("Ridotto",Nov2022_RICHIESTE_OLD!Y9),Nov2022_RICHIESTE_OLD!Y9))=1,    AK$60&lt;&gt;""   ),    _xlfn.CONCAT("Rid: ",HLOOKUP(AK$60,Tipologie!$B$2:$AM$10,5)  ),  Nov2022_RICHIESTE_OLD!Y9),HLOOKUP(AK$60,Tipologie!$B$2:$AM$10,5  ) ))</f>
        <v>.</v>
      </c>
      <c r="AL64" s="146"/>
      <c r="AM64" s="146" t="str">
        <f>T( IF( Nov2022_RICHIESTE_OLD!Z9&lt;&gt;"",  IF(   AND(    (IFERROR(SEARCH("Ridotto",Nov2022_RICHIESTE_OLD!Z9),Nov2022_RICHIESTE_OLD!Z9))=1,    AM$60&lt;&gt;""   ),    _xlfn.CONCAT("Rid: ",HLOOKUP(AM$60,Tipologie!$B$2:$AM$10,5)  ),  Nov2022_RICHIESTE_OLD!Z9),HLOOKUP(AM$60,Tipologie!$B$2:$AM$10,5  ) ))</f>
        <v>.</v>
      </c>
      <c r="AN64" s="146"/>
      <c r="AO64" s="146" t="str">
        <f>T( IF( Nov2022_RICHIESTE_OLD!AA9&lt;&gt;"",  IF(   AND(    (IFERROR(SEARCH("Ridotto",Nov2022_RICHIESTE_OLD!AA9),Nov2022_RICHIESTE_OLD!AA9))=1,    AO$60&lt;&gt;""   ),    _xlfn.CONCAT("Rid: ",HLOOKUP(AO$60,Tipologie!$B$2:$AM$10,5)  ),  Nov2022_RICHIESTE_OLD!AA9),HLOOKUP(AO$60,Tipologie!$B$2:$AM$10,5  ) ))</f>
        <v>.</v>
      </c>
      <c r="AP64" s="146"/>
      <c r="AQ64" s="146" t="str">
        <f>T( IF( Nov2022_RICHIESTE_OLD!AB9&lt;&gt;"",  IF(   AND(    (IFERROR(SEARCH("Ridotto",Nov2022_RICHIESTE_OLD!AB9),Nov2022_RICHIESTE_OLD!AB9))=1,    AQ$60&lt;&gt;""   ),    _xlfn.CONCAT("Rid: ",HLOOKUP(AQ$60,Tipologie!$B$2:$AM$10,5)  ),  Nov2022_RICHIESTE_OLD!AB9),HLOOKUP(AQ$60,Tipologie!$B$2:$AM$10,5  ) ))</f>
        <v>.</v>
      </c>
      <c r="AR64" s="146"/>
      <c r="AS64" s="146" t="str">
        <f>T( IF( Nov2022_RICHIESTE_OLD!AC9&lt;&gt;"",  IF(   AND(    (IFERROR(SEARCH("Ridotto",Nov2022_RICHIESTE_OLD!AC9),Nov2022_RICHIESTE_OLD!AC9))=1,    AS$60&lt;&gt;""   ),    _xlfn.CONCAT("Rid: ",HLOOKUP(AS$60,Tipologie!$B$2:$AM$10,5)  ),  Nov2022_RICHIESTE_OLD!AC9),HLOOKUP(AS$60,Tipologie!$B$2:$AM$10,5  ) ))</f>
        <v>.</v>
      </c>
      <c r="AT64" s="146"/>
      <c r="AU64" s="146" t="str">
        <f>T( IF( Nov2022_RICHIESTE_OLD!AD9&lt;&gt;"",  IF(   AND(    (IFERROR(SEARCH("Ridotto",Nov2022_RICHIESTE_OLD!AD9),Nov2022_RICHIESTE_OLD!AD9))=1,    AU$60&lt;&gt;""   ),    _xlfn.CONCAT("Rid: ",HLOOKUP(AU$60,Tipologie!$B$2:$AM$10,5)  ),  Nov2022_RICHIESTE_OLD!AD9),HLOOKUP(AU$60,Tipologie!$B$2:$AM$10,5  ) ))</f>
        <v>.</v>
      </c>
      <c r="AV64" s="146"/>
      <c r="AW64" s="146" t="str">
        <f>T( IF( Nov2022_RICHIESTE_OLD!AE9&lt;&gt;"",  IF(   AND(    (IFERROR(SEARCH("Ridotto",Nov2022_RICHIESTE_OLD!AE9),Nov2022_RICHIESTE_OLD!AE9))=1,    AW$60&lt;&gt;""   ),    _xlfn.CONCAT("Rid: ",HLOOKUP(AW$60,Tipologie!$B$2:$AM$10,5)  ),  Nov2022_RICHIESTE_OLD!AE9),HLOOKUP(AW$60,Tipologie!$B$2:$AM$10,5  ) ))</f>
        <v>.</v>
      </c>
      <c r="AX64" s="146"/>
      <c r="AY64" s="146" t="str">
        <f>T( IF( Nov2022_RICHIESTE_OLD!AF9&lt;&gt;"",  IF(   AND(    (IFERROR(SEARCH("Ridotto",Nov2022_RICHIESTE_OLD!AF9),Nov2022_RICHIESTE_OLD!AF9))=1,    AY$60&lt;&gt;""   ),    _xlfn.CONCAT("Rid: ",HLOOKUP(AY$60,Tipologie!$B$2:$AM$10,5)  ),  Nov2022_RICHIESTE_OLD!AF9),HLOOKUP(AY$60,Tipologie!$B$2:$AM$10,5  ) ))</f>
        <v>.</v>
      </c>
      <c r="AZ64" s="146"/>
      <c r="BA64" s="146" t="str">
        <f>T( IF( Nov2022_RICHIESTE_OLD!AG9&lt;&gt;"",  IF(   AND(    (IFERROR(SEARCH("Ridotto",Nov2022_RICHIESTE_OLD!AG9),Nov2022_RICHIESTE_OLD!AG9))=1,    BA$60&lt;&gt;""   ),    _xlfn.CONCAT("Rid: ",HLOOKUP(BA$60,Tipologie!$B$2:$AM$10,5)  ),  Nov2022_RICHIESTE_OLD!AG9),HLOOKUP(BA$60,Tipologie!$B$2:$AM$10,5  ) ))</f>
        <v>.</v>
      </c>
      <c r="BB64" s="146" t="str">
        <f>T( IF( Nov2022_RICHIESTE_OLD!AH9&lt;&gt;"",  IF(   AND(    (IFERROR(SEARCH("Ridotto",Nov2022_RICHIESTE_OLD!AH9),Nov2022_RICHIESTE_OLD!AH9))=1,    BB$60&lt;&gt;""   ),    _xlfn.CONCAT("Rid: ",HLOOKUP(BB$60,Tipologie!$B$2:$AM$10,5)  ),  Nov2022_RICHIESTE_OLD!AH9),HLOOKUP(BB$60,Tipologie!$B$2:$AM$10,5  ) ))</f>
        <v>.</v>
      </c>
      <c r="BC64" s="146" t="str">
        <f>T( IF( Nov2022_RICHIESTE_OLD!AI9&lt;&gt;"",  IF(   AND(    (IFERROR(SEARCH("Ridotto",Nov2022_RICHIESTE_OLD!AI9),Nov2022_RICHIESTE_OLD!AI9))=1,    BC$60&lt;&gt;""   ),    _xlfn.CONCAT("Rid: ",HLOOKUP(BC$60,Tipologie!$B$2:$AM$10,5)  ),  Nov2022_RICHIESTE_OLD!AI9),HLOOKUP(BC$60,Tipologie!$B$2:$AM$10,5  ) ))</f>
        <v>.</v>
      </c>
      <c r="BD64" s="146"/>
      <c r="BE64" s="146" t="str">
        <f>T( IF( Nov2022_RICHIESTE_OLD!AJ9&lt;&gt;"",  IF(   AND(    (IFERROR(SEARCH("Ridotto",Nov2022_RICHIESTE_OLD!AJ9),Nov2022_RICHIESTE_OLD!AJ9))=1,    BE$60&lt;&gt;""   ),    _xlfn.CONCAT("Rid: ",HLOOKUP(BE$60,Tipologie!$B$2:$AM$10,5)  ),  Nov2022_RICHIESTE_OLD!AJ9),HLOOKUP(BE$60,Tipologie!$B$2:$AM$10,5  ) ))</f>
        <v>.</v>
      </c>
      <c r="BF64" s="146"/>
      <c r="BG64" s="146" t="str">
        <f>T( IF( Nov2022_RICHIESTE_OLD!AK9&lt;&gt;"",  IF(   AND(    (IFERROR(SEARCH("Ridotto",Nov2022_RICHIESTE_OLD!AK9),Nov2022_RICHIESTE_OLD!AK9))=1,    BG$60&lt;&gt;""   ),    _xlfn.CONCAT("Rid: ",HLOOKUP(BG$60,Tipologie!$B$2:$AM$10,5)  ),  Nov2022_RICHIESTE_OLD!AK9),HLOOKUP(BG$60,Tipologie!$B$2:$AM$10,5  ) ))</f>
        <v>.</v>
      </c>
      <c r="BH64" s="146"/>
      <c r="BI64" s="146" t="str">
        <f>T( IF( Nov2022_RICHIESTE_OLD!AL9&lt;&gt;"",  IF(   AND(    (IFERROR(SEARCH("Ridotto",Nov2022_RICHIESTE_OLD!AL9),Nov2022_RICHIESTE_OLD!AL9))=1,    BI$60&lt;&gt;""   ),    _xlfn.CONCAT("Rid: ",HLOOKUP(BI$60,Tipologie!$B$2:$AM$10,5)  ),  Nov2022_RICHIESTE_OLD!AL9),HLOOKUP(BI$60,Tipologie!$B$2:$AM$10,5  ) ))</f>
        <v>.</v>
      </c>
      <c r="BJ64" s="146"/>
      <c r="BK64" s="146" t="str">
        <f>T( IF( Nov2022_RICHIESTE_OLD!AM9&lt;&gt;"",  IF(   AND(    (IFERROR(SEARCH("Ridotto",Nov2022_RICHIESTE_OLD!AM9),Nov2022_RICHIESTE_OLD!AM9))=1,    BK$60&lt;&gt;""   ),    _xlfn.CONCAT("Rid: ",HLOOKUP(BK$60,Tipologie!$B$2:$AM$10,5)  ),  Nov2022_RICHIESTE_OLD!AM9),HLOOKUP(BK$60,Tipologie!$B$2:$AM$10,5  ) ))</f>
        <v>.</v>
      </c>
      <c r="BL64" s="146"/>
      <c r="BM64" s="146" t="str">
        <f>T( IF( Nov2022_RICHIESTE_OLD!AN9&lt;&gt;"",  IF(   AND(    (IFERROR(SEARCH("Ridotto",Nov2022_RICHIESTE_OLD!AN9),Nov2022_RICHIESTE_OLD!AN9))=1,    BM$60&lt;&gt;""   ),    _xlfn.CONCAT("Rid: ",HLOOKUP(BM$60,Tipologie!$B$2:$AM$10,5)  ),  Nov2022_RICHIESTE_OLD!AN9),HLOOKUP(BM$60,Tipologie!$B$2:$AM$10,5  ) ))</f>
        <v>.</v>
      </c>
      <c r="BN64" s="146"/>
      <c r="BO64" s="146" t="str">
        <f>T( IF( Nov2022_RICHIESTE_OLD!AO9&lt;&gt;"",  IF(   AND(    (IFERROR(SEARCH("Ridotto",Nov2022_RICHIESTE_OLD!AO9),Nov2022_RICHIESTE_OLD!AO9))=1,    BO$60&lt;&gt;""   ),    _xlfn.CONCAT("Rid: ",HLOOKUP(BO$60,Tipologie!$B$2:$AM$10,5)  ),  Nov2022_RICHIESTE_OLD!AO9),HLOOKUP(BO$60,Tipologie!$B$2:$AM$10,5  ) ))</f>
        <v>.</v>
      </c>
      <c r="BP64" s="146"/>
      <c r="BQ64" s="146" t="str">
        <f>T( IF( Nov2022_RICHIESTE_OLD!AP9&lt;&gt;"",  IF(   AND(    (IFERROR(SEARCH("Ridotto",Nov2022_RICHIESTE_OLD!AP9),Nov2022_RICHIESTE_OLD!AP9))=1,    BQ$60&lt;&gt;""   ),    _xlfn.CONCAT("Rid: ",HLOOKUP(BQ$60,Tipologie!$B$2:$AM$10,5)  ),  Nov2022_RICHIESTE_OLD!AP9),HLOOKUP(BQ$60,Tipologie!$B$2:$AM$10,5  ) ))</f>
        <v>.</v>
      </c>
      <c r="BR64" s="146"/>
      <c r="BS64" s="146" t="str">
        <f>T( IF( Nov2022_RICHIESTE_OLD!AQ9&lt;&gt;"",  IF(   AND(    (IFERROR(SEARCH("Ridotto",Nov2022_RICHIESTE_OLD!AQ9),Nov2022_RICHIESTE_OLD!AQ9))=1,    BS$60&lt;&gt;""   ),    _xlfn.CONCAT("Rid: ",HLOOKUP(BS$60,Tipologie!$B$2:$AM$10,5)  ),  Nov2022_RICHIESTE_OLD!AQ9),HLOOKUP(BS$60,Tipologie!$B$2:$AM$10,5  ) ))</f>
        <v>.</v>
      </c>
      <c r="BT64" s="146"/>
      <c r="BU64" s="146" t="str">
        <f>T( IF( Nov2022_RICHIESTE_OLD!AR9&lt;&gt;"",  IF(   AND(    (IFERROR(SEARCH("Ridotto",Nov2022_RICHIESTE_OLD!AR9),Nov2022_RICHIESTE_OLD!AR9))=1,    BU$60&lt;&gt;""   ),    _xlfn.CONCAT("Rid: ",HLOOKUP(BU$60,Tipologie!$B$2:$AM$10,5)  ),  Nov2022_RICHIESTE_OLD!AR9),HLOOKUP(BU$60,Tipologie!$B$2:$AM$10,5  ) ))</f>
        <v>.</v>
      </c>
      <c r="BV64" s="146"/>
      <c r="BW64" s="146" t="str">
        <f>T( IF( Nov2022_RICHIESTE_OLD!AS9&lt;&gt;"",  IF(   AND(    (IFERROR(SEARCH("Ridotto",Nov2022_RICHIESTE_OLD!AS9),Nov2022_RICHIESTE_OLD!AS9))=1,    BW$60&lt;&gt;""   ),    _xlfn.CONCAT("Rid: ",HLOOKUP(BW$60,Tipologie!$B$2:$AM$10,5)  ),  Nov2022_RICHIESTE_OLD!AS9),HLOOKUP(BW$60,Tipologie!$B$2:$AM$10,5  ) ))</f>
        <v>.</v>
      </c>
      <c r="BX64" s="223"/>
      <c r="CA64" s="158">
        <f>SUM(COUNTIFS(D64:BW64,{"Ex-accordo";"Ferie";"Ridotto Ex-Acc";"Ridotto Ferie";"Ridotto Maternità";"Malattia";"Esame";"Altro"}))</f>
        <v>0</v>
      </c>
      <c r="CB64" s="158">
        <f t="shared" si="22"/>
        <v>30</v>
      </c>
      <c r="CC64" s="91"/>
      <c r="CF64" s="146"/>
      <c r="CG64" s="146" t="str">
        <f>T( IF( Nov2022_RICHIESTE_OLD!BL9&lt;&gt;"",  IF(   AND(    (IFERROR(SEARCH("Ridotto",Nov2022_RICHIESTE_OLD!BL9),Nov2022_RICHIESTE_OLD!BL9))=1,    CG$60&lt;&gt;""   ),    _xlfn.CONCAT("Rid: ",HLOOKUP(CG$60,Tipologie!$B$2:$AM$10,5)  ),  Nov2022_RICHIESTE_OLD!BL9),HLOOKUP(CG$60,Tipologie!$B$2:$AM$10,5  ) ))</f>
        <v>.</v>
      </c>
      <c r="CH64" s="146"/>
      <c r="CI64" s="146" t="str">
        <f>T( IF( Nov2022_RICHIESTE_OLD!BN9&lt;&gt;"",  IF(   AND(    (IFERROR(SEARCH("Ridotto",Nov2022_RICHIESTE_OLD!BN9),Nov2022_RICHIESTE_OLD!BN9))=1,    CI$60&lt;&gt;""   ),    _xlfn.CONCAT("Rid: ",HLOOKUP(CI$60,Tipologie!$B$2:$AM$10,5)  ),  Nov2022_RICHIESTE_OLD!BN9),HLOOKUP(CI$60,Tipologie!$B$2:$AM$10,5  ) ))</f>
        <v>.</v>
      </c>
      <c r="CJ64" s="146" t="str">
        <f>T( IF( Nov2022_RICHIESTE_OLD!BO9&lt;&gt;"",  IF(   AND(    (IFERROR(SEARCH("Ridotto",Nov2022_RICHIESTE_OLD!BO9),Nov2022_RICHIESTE_OLD!BO9))=1,    CJ$60&lt;&gt;""   ),    _xlfn.CONCAT("Rid: ",HLOOKUP(CJ$60,Tipologie!$B$2:$AM$10,5)  ),  Nov2022_RICHIESTE_OLD!BO9),HLOOKUP(CJ$60,Tipologie!$B$2:$AM$10,5  ) ))</f>
        <v>.</v>
      </c>
      <c r="CK64" s="146" t="str">
        <f>T( IF( Nov2022_RICHIESTE_OLD!BP9&lt;&gt;"",  IF(   AND(    (IFERROR(SEARCH("Ridotto",Nov2022_RICHIESTE_OLD!BP9),Nov2022_RICHIESTE_OLD!BP9))=1,    CK$60&lt;&gt;""   ),    _xlfn.CONCAT("Rid: ",HLOOKUP(CK$60,Tipologie!$B$2:$AM$10,5)  ),  Nov2022_RICHIESTE_OLD!BP9),HLOOKUP(CK$60,Tipologie!$B$2:$AM$10,5  ) ))</f>
        <v>.</v>
      </c>
      <c r="CL64" s="146" t="str">
        <f>T( IF( Nov2022_RICHIESTE_OLD!BQ9&lt;&gt;"",  IF(   AND(    (IFERROR(SEARCH("Ridotto",Nov2022_RICHIESTE_OLD!BQ9),Nov2022_RICHIESTE_OLD!BQ9))=1,    CL$60&lt;&gt;""   ),    _xlfn.CONCAT("Rid: ",HLOOKUP(CL$60,Tipologie!$B$2:$AM$10,5)  ),  Nov2022_RICHIESTE_OLD!BQ9),HLOOKUP(CL$60,Tipologie!$B$2:$AM$10,5  ) ))</f>
        <v>.</v>
      </c>
      <c r="CM64" s="146" t="str">
        <f>T( IF( Nov2022_RICHIESTE_OLD!BR9&lt;&gt;"",  IF(   AND(    (IFERROR(SEARCH("Ridotto",Nov2022_RICHIESTE_OLD!BR9),Nov2022_RICHIESTE_OLD!BR9))=1,    CM$60&lt;&gt;""   ),    _xlfn.CONCAT("Rid: ",HLOOKUP(CM$60,Tipologie!$B$2:$AM$10,5)  ),  Nov2022_RICHIESTE_OLD!BR9),HLOOKUP(CM$60,Tipologie!$B$2:$AM$10,5  ) ))</f>
        <v>.</v>
      </c>
      <c r="CO64" s="45" t="str">
        <f t="shared" si="20"/>
        <v>mer</v>
      </c>
      <c r="CP64" s="45">
        <f t="shared" si="21"/>
        <v>44874</v>
      </c>
      <c r="CQ64" s="229"/>
      <c r="CR64" s="146" t="str">
        <f>T(IF(  Nov2022_RICHIESTE_OLD!BV9&lt;&gt;"",  Nov2022_RICHIESTE_OLD!BV9,  HLOOKUP(CR$60,Tipologie!$B$2:$AM$10,5) ))</f>
        <v>.</v>
      </c>
      <c r="CS64" s="146"/>
      <c r="CT64" s="146" t="str">
        <f>T(IF(  Nov2022_RICHIESTE_OLD!BW9&lt;&gt;"",  Nov2022_RICHIESTE_OLD!BW9,  HLOOKUP(CT$60,Tipologie!$B$2:$AM$10,5) ))</f>
        <v>.</v>
      </c>
      <c r="CU64" s="146"/>
      <c r="CV64" s="146" t="str">
        <f>T(IF(  Nov2022_RICHIESTE_OLD!BX9&lt;&gt;"",  Nov2022_RICHIESTE_OLD!BX9,  HLOOKUP(CV$60,Tipologie!$B$2:$AM$10,5) ))</f>
        <v>.</v>
      </c>
      <c r="CW64" s="146"/>
      <c r="CX64" s="146" t="str">
        <f>T(IF(  Nov2022_RICHIESTE_OLD!BY9&lt;&gt;"",  Nov2022_RICHIESTE_OLD!BY9,  HLOOKUP(CX$60,Tipologie!$B$2:$AM$10,5) ))</f>
        <v>.</v>
      </c>
      <c r="CY64" s="146"/>
      <c r="CZ64" s="146" t="str">
        <f>T(IF(  Nov2022_RICHIESTE_OLD!BZ9&lt;&gt;"",  Nov2022_RICHIESTE_OLD!BZ9,  HLOOKUP(CZ$60,Tipologie!$B$2:$AM$10,5) ))</f>
        <v>.</v>
      </c>
      <c r="DA64" s="146"/>
      <c r="DB64" s="146" t="str">
        <f>T(IF(  Nov2022_RICHIESTE_OLD!CA9&lt;&gt;"",  Nov2022_RICHIESTE_OLD!CA9,  HLOOKUP(DB$60,Tipologie!$B$2:$AM$10,5) ))</f>
        <v>.</v>
      </c>
      <c r="DC64" s="146"/>
      <c r="DD64" s="146" t="str">
        <f>T(IF(  Nov2022_RICHIESTE_OLD!CB9&lt;&gt;"",  Nov2022_RICHIESTE_OLD!CB9,  HLOOKUP(DD$60,Tipologie!$B$2:$AM$10,5) ))</f>
        <v>.</v>
      </c>
      <c r="DE64" s="146" t="str">
        <f>T(IF(  Nov2022_RICHIESTE_OLD!CC9&lt;&gt;"",  Nov2022_RICHIESTE_OLD!CC9,  HLOOKUP(DE$60,Tipologie!$B$2:$AM$10,5) ))</f>
        <v>.</v>
      </c>
      <c r="DF64" s="146" t="str">
        <f>T(IF(  Nov2022_RICHIESTE_OLD!CD9&lt;&gt;"",  Nov2022_RICHIESTE_OLD!CD9,  HLOOKUP(DF$60,Tipologie!$B$2:$AM$10,5) ))</f>
        <v>.</v>
      </c>
      <c r="DG64" s="146" t="str">
        <f>T(IF(  Nov2022_RICHIESTE_OLD!CE9&lt;&gt;"",  Nov2022_RICHIESTE_OLD!CE9,  HLOOKUP(DG$60,Tipologie!$B$2:$AM$10,5) ))</f>
        <v>.</v>
      </c>
      <c r="DH64" s="20"/>
    </row>
    <row r="65" spans="1:112" ht="11.25" customHeight="1" x14ac:dyDescent="0.25">
      <c r="A65" s="45" t="str">
        <f>IF(Nov2022_RICHIESTE_OLD!A10&lt;&gt;"",Nov2022_RICHIESTE_OLD!A10,"")</f>
        <v>gio</v>
      </c>
      <c r="B65" s="46">
        <f>IF(Nov2022_RICHIESTE_OLD!B10&lt;&gt;"",Nov2022_RICHIESTE_OLD!B10,"")</f>
        <v>44875</v>
      </c>
      <c r="C65" s="232"/>
      <c r="D65" s="146" t="str">
        <f>T( IF( Nov2022_RICHIESTE_OLD!C10&lt;&gt;"",  IF(   AND(    (IFERROR(SEARCH("Ridotto",Nov2022_RICHIESTE_OLD!C10),Nov2022_RICHIESTE_OLD!C10))=1,    D$60&lt;&gt;""   ),    _xlfn.CONCAT("Rid: ",HLOOKUP(D$60,Tipologie!$B$2:$AM$10,6)  ),  Nov2022_RICHIESTE_OLD!C10),HLOOKUP(D$60,Tipologie!$B$2:$AM$10,6  ) ))</f>
        <v>.</v>
      </c>
      <c r="E65" s="146"/>
      <c r="F65" s="146" t="str">
        <f>T( IF( Nov2022_RICHIESTE_OLD!D10&lt;&gt;"",  IF(   AND(    (IFERROR(SEARCH("Ridotto",Nov2022_RICHIESTE_OLD!D10),Nov2022_RICHIESTE_OLD!D10))=1,    F$60&lt;&gt;""   ),    _xlfn.CONCAT("Rid: ",HLOOKUP(F$60,Tipologie!$B$2:$AM$10,6)  ),  Nov2022_RICHIESTE_OLD!D10),HLOOKUP(F$60,Tipologie!$B$2:$AM$10,6  ) ))</f>
        <v>.</v>
      </c>
      <c r="G65" s="146"/>
      <c r="H65" s="146" t="str">
        <f>T( IF( Nov2022_RICHIESTE_OLD!E10&lt;&gt;"",  IF(   AND(    (IFERROR(SEARCH("Ridotto",Nov2022_RICHIESTE_OLD!E10),Nov2022_RICHIESTE_OLD!E10))=1,    H$60&lt;&gt;""   ),    _xlfn.CONCAT("Rid: ",HLOOKUP(H$60,Tipologie!$B$2:$AM$10,6)  ),  Nov2022_RICHIESTE_OLD!E10),HLOOKUP(H$60,Tipologie!$B$2:$AM$10,6  ) ))</f>
        <v>.</v>
      </c>
      <c r="I65" s="146"/>
      <c r="J65" s="146" t="str">
        <f>T( IF( Nov2022_RICHIESTE_OLD!F10&lt;&gt;"",  IF(   AND(    (IFERROR(SEARCH("Ridotto",Nov2022_RICHIESTE_OLD!F10),Nov2022_RICHIESTE_OLD!F10))=1,    J$60&lt;&gt;""   ),    _xlfn.CONCAT("Rid: ",HLOOKUP(J$60,Tipologie!$B$2:$AM$10,6)  ),  Nov2022_RICHIESTE_OLD!F10),HLOOKUP(J$60,Tipologie!$B$2:$AM$10,6  ) ))</f>
        <v>.</v>
      </c>
      <c r="K65" s="146"/>
      <c r="L65" s="146" t="str">
        <f>T( IF( Nov2022_RICHIESTE_OLD!G10&lt;&gt;"",  IF(   AND(    (IFERROR(SEARCH("Ridotto",Nov2022_RICHIESTE_OLD!G10),Nov2022_RICHIESTE_OLD!G10))=1,    L$60&lt;&gt;""   ),    _xlfn.CONCAT("Rid: ",HLOOKUP(L$60,Tipologie!$B$2:$AM$10,6)  ),  Nov2022_RICHIESTE_OLD!G10),HLOOKUP(L$60,Tipologie!$B$2:$AM$10,6  ) ))</f>
        <v>.</v>
      </c>
      <c r="M65" s="146"/>
      <c r="N65" s="146" t="str">
        <f>T( IF( Nov2022_RICHIESTE_OLD!H10&lt;&gt;"",  IF(   AND(    (IFERROR(SEARCH("Ridotto",Nov2022_RICHIESTE_OLD!H10),Nov2022_RICHIESTE_OLD!H10))=1,    N$60&lt;&gt;""   ),    _xlfn.CONCAT("Rid: ",HLOOKUP(N$60,Tipologie!$B$2:$AM$10,6)  ),  Nov2022_RICHIESTE_OLD!H10),HLOOKUP(N$60,Tipologie!$B$2:$AM$10,6  ) ))</f>
        <v>.</v>
      </c>
      <c r="O65" s="146"/>
      <c r="P65" s="146" t="str">
        <f>T( IF( Nov2022_RICHIESTE_OLD!I10&lt;&gt;"",  IF(   AND(    (IFERROR(SEARCH("Ridotto",Nov2022_RICHIESTE_OLD!I10),Nov2022_RICHIESTE_OLD!I10))=1,    P$60&lt;&gt;""   ),    _xlfn.CONCAT("Rid: ",HLOOKUP(P$60,Tipologie!$B$2:$AM$10,6)  ),  Nov2022_RICHIESTE_OLD!I10),HLOOKUP(P$60,Tipologie!$B$2:$AM$10,6  ) ))</f>
        <v>.</v>
      </c>
      <c r="Q65" s="146"/>
      <c r="R65" s="146" t="str">
        <f>T( IF( Nov2022_RICHIESTE_OLD!J10&lt;&gt;"",  IF(   AND(    (IFERROR(SEARCH("Ridotto",Nov2022_RICHIESTE_OLD!J10),Nov2022_RICHIESTE_OLD!J10))=1,    R$60&lt;&gt;""   ),    _xlfn.CONCAT("Rid: ",HLOOKUP(R$60,Tipologie!$B$2:$AM$10,6)  ),  Nov2022_RICHIESTE_OLD!J10),HLOOKUP(R$60,Tipologie!$B$2:$AM$10,6  ) ))</f>
        <v>.</v>
      </c>
      <c r="S65" s="146"/>
      <c r="T65" s="146" t="str">
        <f>T( IF( Nov2022_RICHIESTE_OLD!K10&lt;&gt;"",  IF(   AND(    (IFERROR(SEARCH("Ridotto",Nov2022_RICHIESTE_OLD!K10),Nov2022_RICHIESTE_OLD!K10))=1,    T$60&lt;&gt;""   ),    _xlfn.CONCAT("Rid: ",HLOOKUP(T$60,Tipologie!$B$2:$AM$10,6)  ),  Nov2022_RICHIESTE_OLD!K10),HLOOKUP(T$60,Tipologie!$B$2:$AM$10,6  ) ))</f>
        <v>.</v>
      </c>
      <c r="U65" s="146" t="str">
        <f>T( IF( Nov2022_RICHIESTE_OLD!L10&lt;&gt;"",  IF(   AND(    (IFERROR(SEARCH("Ridotto",Nov2022_RICHIESTE_OLD!L10),Nov2022_RICHIESTE_OLD!L10))=1,    U$60&lt;&gt;""   ),    _xlfn.CONCAT("Rid: ",HLOOKUP(U$60,Tipologie!$B$2:$AM$10,6)  ),  Nov2022_RICHIESTE_OLD!L10),HLOOKUP(U$60,Tipologie!$B$2:$AM$10,6  ) ))</f>
        <v>.</v>
      </c>
      <c r="V65" s="146" t="str">
        <f>T( IF( Nov2022_RICHIESTE_OLD!M10&lt;&gt;"",  IF(   AND(    (IFERROR(SEARCH("Ridotto",Nov2022_RICHIESTE_OLD!M10),Nov2022_RICHIESTE_OLD!M10))=1,    V$60&lt;&gt;""   ),    _xlfn.CONCAT("Rid: ",HLOOKUP(V$60,Tipologie!$B$2:$AM$10,6)  ),  Nov2022_RICHIESTE_OLD!M10),HLOOKUP(V$60,Tipologie!$B$2:$AM$10,6  ) ))</f>
        <v>.</v>
      </c>
      <c r="W65" s="146" t="str">
        <f>T( IF( Nov2022_RICHIESTE_OLD!N10&lt;&gt;"",  IF(   AND(    (IFERROR(SEARCH("Ridotto",Nov2022_RICHIESTE_OLD!N10),Nov2022_RICHIESTE_OLD!N10))=1,    W$60&lt;&gt;""   ),    _xlfn.CONCAT("Rid: ",HLOOKUP(W$60,Tipologie!$B$2:$AM$10,6)  ),  Nov2022_RICHIESTE_OLD!N10),HLOOKUP(W$60,Tipologie!$B$2:$AM$10,6  ) ))</f>
        <v>.</v>
      </c>
      <c r="X65" s="146" t="str">
        <f>T( IF( Nov2022_RICHIESTE_OLD!O10&lt;&gt;"",  IF(   AND(    (IFERROR(SEARCH("Ridotto",Nov2022_RICHIESTE_OLD!O10),Nov2022_RICHIESTE_OLD!O10))=1,    X$60&lt;&gt;""   ),    _xlfn.CONCAT("Rid: ",HLOOKUP(X$60,Tipologie!$B$2:$AM$10,6)  ),  Nov2022_RICHIESTE_OLD!O10),HLOOKUP(X$60,Tipologie!$B$2:$AM$10,6  ) ))</f>
        <v>.</v>
      </c>
      <c r="Y65" s="146" t="str">
        <f>T( IF( Nov2022_RICHIESTE_OLD!P10&lt;&gt;"",  IF(   AND(    (IFERROR(SEARCH("Ridotto",Nov2022_RICHIESTE_OLD!P10),Nov2022_RICHIESTE_OLD!P10))=1,    Y$60&lt;&gt;""   ),    _xlfn.CONCAT("Rid: ",HLOOKUP(Y$60,Tipologie!$B$2:$AM$10,6)  ),  Nov2022_RICHIESTE_OLD!P10),HLOOKUP(Y$60,Tipologie!$B$2:$AM$10,6  ) ))</f>
        <v>.</v>
      </c>
      <c r="Z65" s="28" t="str">
        <f>T( IF( Nov2022_RICHIESTE_OLD!Q10&lt;&gt;"",  IF(   AND(    (IFERROR(SEARCH("Ridotto",Nov2022_RICHIESTE_OLD!Q10),Nov2022_RICHIESTE_OLD!Q10))=1,    Z$60&lt;&gt;""   ),    _xlfn.CONCAT("Rid: ",HLOOKUP(Z$60,Tipologie!$B$2:$AM$10,6)  ),  Nov2022_RICHIESTE_OLD!Q10),HLOOKUP(Z$60,Tipologie!$B$2:$AM$10,6  ) ))</f>
        <v>.</v>
      </c>
      <c r="AA65" s="28" t="str">
        <f>T( IF( Nov2022_RICHIESTE_OLD!R10&lt;&gt;"",  IF(   AND(    (IFERROR(SEARCH("Ridotto",Nov2022_RICHIESTE_OLD!R10),Nov2022_RICHIESTE_OLD!R10))=1,    AA$60&lt;&gt;""   ),    _xlfn.CONCAT("Rid: ",HLOOKUP(AA$60,Tipologie!$B$2:$AM$10,6)  ),  Nov2022_RICHIESTE_OLD!R10),HLOOKUP(AA$60,Tipologie!$B$2:$AM$10,6  ) ))</f>
        <v>.</v>
      </c>
      <c r="AB65" s="28" t="str">
        <f>T( IF( Nov2022_RICHIESTE_OLD!S10&lt;&gt;"",  IF(   AND(    (IFERROR(SEARCH("Ridotto",Nov2022_RICHIESTE_OLD!S10),Nov2022_RICHIESTE_OLD!S10))=1,    AB$60&lt;&gt;""   ),    _xlfn.CONCAT("Rid: ",HLOOKUP(AB$60,Tipologie!$B$2:$AM$10,6)  ),  Nov2022_RICHIESTE_OLD!S10),HLOOKUP(AB$60,Tipologie!$B$2:$AM$10,6  ) ))</f>
        <v>.</v>
      </c>
      <c r="AC65" s="91"/>
      <c r="AD65" s="45" t="str">
        <f t="shared" si="19"/>
        <v>gio</v>
      </c>
      <c r="AE65" s="46">
        <f t="shared" si="18"/>
        <v>44875</v>
      </c>
      <c r="AF65" s="232"/>
      <c r="AG65" s="146" t="str">
        <f>T( IF( Nov2022_RICHIESTE_OLD!W10&lt;&gt;"",  IF(   AND(    (IFERROR(SEARCH("Ridotto",Nov2022_RICHIESTE_OLD!W10),Nov2022_RICHIESTE_OLD!W10))=1,    AG$60&lt;&gt;""   ),    _xlfn.CONCAT("Rid: ",HLOOKUP(AG$60,Tipologie!$B$2:$AM$10,6)  ),  Nov2022_RICHIESTE_OLD!W10),HLOOKUP(AG$60,Tipologie!$B$2:$AM$10,6  ) ))</f>
        <v>.</v>
      </c>
      <c r="AH65" s="146"/>
      <c r="AI65" s="146" t="str">
        <f>T( IF( Nov2022_RICHIESTE_OLD!X10&lt;&gt;"",  IF(   AND(    (IFERROR(SEARCH("Ridotto",Nov2022_RICHIESTE_OLD!X10),Nov2022_RICHIESTE_OLD!X10))=1,    AI$60&lt;&gt;""   ),    _xlfn.CONCAT("Rid: ",HLOOKUP(AI$60,Tipologie!$B$2:$AM$10,6)  ),  Nov2022_RICHIESTE_OLD!X10),HLOOKUP(AI$60,Tipologie!$B$2:$AM$10,6  ) ))</f>
        <v>.</v>
      </c>
      <c r="AJ65" s="146"/>
      <c r="AK65" s="146" t="str">
        <f>T( IF( Nov2022_RICHIESTE_OLD!Y10&lt;&gt;"",  IF(   AND(    (IFERROR(SEARCH("Ridotto",Nov2022_RICHIESTE_OLD!Y10),Nov2022_RICHIESTE_OLD!Y10))=1,    AK$60&lt;&gt;""   ),    _xlfn.CONCAT("Rid: ",HLOOKUP(AK$60,Tipologie!$B$2:$AM$10,6)  ),  Nov2022_RICHIESTE_OLD!Y10),HLOOKUP(AK$60,Tipologie!$B$2:$AM$10,6  ) ))</f>
        <v>.</v>
      </c>
      <c r="AL65" s="146"/>
      <c r="AM65" s="146" t="str">
        <f>T( IF( Nov2022_RICHIESTE_OLD!Z10&lt;&gt;"",  IF(   AND(    (IFERROR(SEARCH("Ridotto",Nov2022_RICHIESTE_OLD!Z10),Nov2022_RICHIESTE_OLD!Z10))=1,    AM$60&lt;&gt;""   ),    _xlfn.CONCAT("Rid: ",HLOOKUP(AM$60,Tipologie!$B$2:$AM$10,6)  ),  Nov2022_RICHIESTE_OLD!Z10),HLOOKUP(AM$60,Tipologie!$B$2:$AM$10,6  ) ))</f>
        <v>.</v>
      </c>
      <c r="AN65" s="146"/>
      <c r="AO65" s="146" t="str">
        <f>T( IF( Nov2022_RICHIESTE_OLD!AA10&lt;&gt;"",  IF(   AND(    (IFERROR(SEARCH("Ridotto",Nov2022_RICHIESTE_OLD!AA10),Nov2022_RICHIESTE_OLD!AA10))=1,    AO$60&lt;&gt;""   ),    _xlfn.CONCAT("Rid: ",HLOOKUP(AO$60,Tipologie!$B$2:$AM$10,6)  ),  Nov2022_RICHIESTE_OLD!AA10),HLOOKUP(AO$60,Tipologie!$B$2:$AM$10,6  ) ))</f>
        <v>.</v>
      </c>
      <c r="AP65" s="146"/>
      <c r="AQ65" s="146" t="str">
        <f>T( IF( Nov2022_RICHIESTE_OLD!AB10&lt;&gt;"",  IF(   AND(    (IFERROR(SEARCH("Ridotto",Nov2022_RICHIESTE_OLD!AB10),Nov2022_RICHIESTE_OLD!AB10))=1,    AQ$60&lt;&gt;""   ),    _xlfn.CONCAT("Rid: ",HLOOKUP(AQ$60,Tipologie!$B$2:$AM$10,6)  ),  Nov2022_RICHIESTE_OLD!AB10),HLOOKUP(AQ$60,Tipologie!$B$2:$AM$10,6  ) ))</f>
        <v>.</v>
      </c>
      <c r="AR65" s="146"/>
      <c r="AS65" s="146" t="str">
        <f>T( IF( Nov2022_RICHIESTE_OLD!AC10&lt;&gt;"",  IF(   AND(    (IFERROR(SEARCH("Ridotto",Nov2022_RICHIESTE_OLD!AC10),Nov2022_RICHIESTE_OLD!AC10))=1,    AS$60&lt;&gt;""   ),    _xlfn.CONCAT("Rid: ",HLOOKUP(AS$60,Tipologie!$B$2:$AM$10,6)  ),  Nov2022_RICHIESTE_OLD!AC10),HLOOKUP(AS$60,Tipologie!$B$2:$AM$10,6  ) ))</f>
        <v>.</v>
      </c>
      <c r="AT65" s="146"/>
      <c r="AU65" s="146" t="str">
        <f>T( IF( Nov2022_RICHIESTE_OLD!AD10&lt;&gt;"",  IF(   AND(    (IFERROR(SEARCH("Ridotto",Nov2022_RICHIESTE_OLD!AD10),Nov2022_RICHIESTE_OLD!AD10))=1,    AU$60&lt;&gt;""   ),    _xlfn.CONCAT("Rid: ",HLOOKUP(AU$60,Tipologie!$B$2:$AM$10,6)  ),  Nov2022_RICHIESTE_OLD!AD10),HLOOKUP(AU$60,Tipologie!$B$2:$AM$10,6  ) ))</f>
        <v>.</v>
      </c>
      <c r="AV65" s="146"/>
      <c r="AW65" s="146" t="str">
        <f>T( IF( Nov2022_RICHIESTE_OLD!AE10&lt;&gt;"",  IF(   AND(    (IFERROR(SEARCH("Ridotto",Nov2022_RICHIESTE_OLD!AE10),Nov2022_RICHIESTE_OLD!AE10))=1,    AW$60&lt;&gt;""   ),    _xlfn.CONCAT("Rid: ",HLOOKUP(AW$60,Tipologie!$B$2:$AM$10,6)  ),  Nov2022_RICHIESTE_OLD!AE10),HLOOKUP(AW$60,Tipologie!$B$2:$AM$10,6  ) ))</f>
        <v>.</v>
      </c>
      <c r="AX65" s="146"/>
      <c r="AY65" s="146" t="str">
        <f>T( IF( Nov2022_RICHIESTE_OLD!AF10&lt;&gt;"",  IF(   AND(    (IFERROR(SEARCH("Ridotto",Nov2022_RICHIESTE_OLD!AF10),Nov2022_RICHIESTE_OLD!AF10))=1,    AY$60&lt;&gt;""   ),    _xlfn.CONCAT("Rid: ",HLOOKUP(AY$60,Tipologie!$B$2:$AM$10,6)  ),  Nov2022_RICHIESTE_OLD!AF10),HLOOKUP(AY$60,Tipologie!$B$2:$AM$10,6  ) ))</f>
        <v>.</v>
      </c>
      <c r="AZ65" s="146"/>
      <c r="BA65" s="146" t="str">
        <f>T( IF( Nov2022_RICHIESTE_OLD!AG10&lt;&gt;"",  IF(   AND(    (IFERROR(SEARCH("Ridotto",Nov2022_RICHIESTE_OLD!AG10),Nov2022_RICHIESTE_OLD!AG10))=1,    BA$60&lt;&gt;""   ),    _xlfn.CONCAT("Rid: ",HLOOKUP(BA$60,Tipologie!$B$2:$AM$10,6)  ),  Nov2022_RICHIESTE_OLD!AG10),HLOOKUP(BA$60,Tipologie!$B$2:$AM$10,6  ) ))</f>
        <v>.</v>
      </c>
      <c r="BB65" s="146" t="str">
        <f>T( IF( Nov2022_RICHIESTE_OLD!AH10&lt;&gt;"",  IF(   AND(    (IFERROR(SEARCH("Ridotto",Nov2022_RICHIESTE_OLD!AH10),Nov2022_RICHIESTE_OLD!AH10))=1,    BB$60&lt;&gt;""   ),    _xlfn.CONCAT("Rid: ",HLOOKUP(BB$60,Tipologie!$B$2:$AM$10,6)  ),  Nov2022_RICHIESTE_OLD!AH10),HLOOKUP(BB$60,Tipologie!$B$2:$AM$10,6  ) ))</f>
        <v>.</v>
      </c>
      <c r="BC65" s="146" t="str">
        <f>T( IF( Nov2022_RICHIESTE_OLD!AI10&lt;&gt;"",  IF(   AND(    (IFERROR(SEARCH("Ridotto",Nov2022_RICHIESTE_OLD!AI10),Nov2022_RICHIESTE_OLD!AI10))=1,    BC$60&lt;&gt;""   ),    _xlfn.CONCAT("Rid: ",HLOOKUP(BC$60,Tipologie!$B$2:$AM$10,6)  ),  Nov2022_RICHIESTE_OLD!AI10),HLOOKUP(BC$60,Tipologie!$B$2:$AM$10,6  ) ))</f>
        <v>.</v>
      </c>
      <c r="BD65" s="146"/>
      <c r="BE65" s="146" t="str">
        <f>T( IF( Nov2022_RICHIESTE_OLD!AJ10&lt;&gt;"",  IF(   AND(    (IFERROR(SEARCH("Ridotto",Nov2022_RICHIESTE_OLD!AJ10),Nov2022_RICHIESTE_OLD!AJ10))=1,    BE$60&lt;&gt;""   ),    _xlfn.CONCAT("Rid: ",HLOOKUP(BE$60,Tipologie!$B$2:$AM$10,6)  ),  Nov2022_RICHIESTE_OLD!AJ10),HLOOKUP(BE$60,Tipologie!$B$2:$AM$10,6  ) ))</f>
        <v>.</v>
      </c>
      <c r="BF65" s="146"/>
      <c r="BG65" s="146" t="str">
        <f>T( IF( Nov2022_RICHIESTE_OLD!AK10&lt;&gt;"",  IF(   AND(    (IFERROR(SEARCH("Ridotto",Nov2022_RICHIESTE_OLD!AK10),Nov2022_RICHIESTE_OLD!AK10))=1,    BG$60&lt;&gt;""   ),    _xlfn.CONCAT("Rid: ",HLOOKUP(BG$60,Tipologie!$B$2:$AM$10,6)  ),  Nov2022_RICHIESTE_OLD!AK10),HLOOKUP(BG$60,Tipologie!$B$2:$AM$10,6  ) ))</f>
        <v>.</v>
      </c>
      <c r="BH65" s="146"/>
      <c r="BI65" s="146" t="str">
        <f>T( IF( Nov2022_RICHIESTE_OLD!AL10&lt;&gt;"",  IF(   AND(    (IFERROR(SEARCH("Ridotto",Nov2022_RICHIESTE_OLD!AL10),Nov2022_RICHIESTE_OLD!AL10))=1,    BI$60&lt;&gt;""   ),    _xlfn.CONCAT("Rid: ",HLOOKUP(BI$60,Tipologie!$B$2:$AM$10,6)  ),  Nov2022_RICHIESTE_OLD!AL10),HLOOKUP(BI$60,Tipologie!$B$2:$AM$10,6  ) ))</f>
        <v>.</v>
      </c>
      <c r="BJ65" s="146"/>
      <c r="BK65" s="146" t="str">
        <f>T( IF( Nov2022_RICHIESTE_OLD!AM10&lt;&gt;"",  IF(   AND(    (IFERROR(SEARCH("Ridotto",Nov2022_RICHIESTE_OLD!AM10),Nov2022_RICHIESTE_OLD!AM10))=1,    BK$60&lt;&gt;""   ),    _xlfn.CONCAT("Rid: ",HLOOKUP(BK$60,Tipologie!$B$2:$AM$10,6)  ),  Nov2022_RICHIESTE_OLD!AM10),HLOOKUP(BK$60,Tipologie!$B$2:$AM$10,6  ) ))</f>
        <v>.</v>
      </c>
      <c r="BL65" s="146"/>
      <c r="BM65" s="146" t="str">
        <f>T( IF( Nov2022_RICHIESTE_OLD!AN10&lt;&gt;"",  IF(   AND(    (IFERROR(SEARCH("Ridotto",Nov2022_RICHIESTE_OLD!AN10),Nov2022_RICHIESTE_OLD!AN10))=1,    BM$60&lt;&gt;""   ),    _xlfn.CONCAT("Rid: ",HLOOKUP(BM$60,Tipologie!$B$2:$AM$10,6)  ),  Nov2022_RICHIESTE_OLD!AN10),HLOOKUP(BM$60,Tipologie!$B$2:$AM$10,6  ) ))</f>
        <v>.</v>
      </c>
      <c r="BN65" s="146"/>
      <c r="BO65" s="146" t="str">
        <f>T( IF( Nov2022_RICHIESTE_OLD!AO10&lt;&gt;"",  IF(   AND(    (IFERROR(SEARCH("Ridotto",Nov2022_RICHIESTE_OLD!AO10),Nov2022_RICHIESTE_OLD!AO10))=1,    BO$60&lt;&gt;""   ),    _xlfn.CONCAT("Rid: ",HLOOKUP(BO$60,Tipologie!$B$2:$AM$10,6)  ),  Nov2022_RICHIESTE_OLD!AO10),HLOOKUP(BO$60,Tipologie!$B$2:$AM$10,6  ) ))</f>
        <v>.</v>
      </c>
      <c r="BP65" s="146"/>
      <c r="BQ65" s="146" t="str">
        <f>T( IF( Nov2022_RICHIESTE_OLD!AP10&lt;&gt;"",  IF(   AND(    (IFERROR(SEARCH("Ridotto",Nov2022_RICHIESTE_OLD!AP10),Nov2022_RICHIESTE_OLD!AP10))=1,    BQ$60&lt;&gt;""   ),    _xlfn.CONCAT("Rid: ",HLOOKUP(BQ$60,Tipologie!$B$2:$AM$10,6)  ),  Nov2022_RICHIESTE_OLD!AP10),HLOOKUP(BQ$60,Tipologie!$B$2:$AM$10,6  ) ))</f>
        <v>.</v>
      </c>
      <c r="BR65" s="146"/>
      <c r="BS65" s="146" t="str">
        <f>T( IF( Nov2022_RICHIESTE_OLD!AQ10&lt;&gt;"",  IF(   AND(    (IFERROR(SEARCH("Ridotto",Nov2022_RICHIESTE_OLD!AQ10),Nov2022_RICHIESTE_OLD!AQ10))=1,    BS$60&lt;&gt;""   ),    _xlfn.CONCAT("Rid: ",HLOOKUP(BS$60,Tipologie!$B$2:$AM$10,6)  ),  Nov2022_RICHIESTE_OLD!AQ10),HLOOKUP(BS$60,Tipologie!$B$2:$AM$10,6  ) ))</f>
        <v>.</v>
      </c>
      <c r="BT65" s="146"/>
      <c r="BU65" s="146" t="str">
        <f>T( IF( Nov2022_RICHIESTE_OLD!AR10&lt;&gt;"",  IF(   AND(    (IFERROR(SEARCH("Ridotto",Nov2022_RICHIESTE_OLD!AR10),Nov2022_RICHIESTE_OLD!AR10))=1,    BU$60&lt;&gt;""   ),    _xlfn.CONCAT("Rid: ",HLOOKUP(BU$60,Tipologie!$B$2:$AM$10,6)  ),  Nov2022_RICHIESTE_OLD!AR10),HLOOKUP(BU$60,Tipologie!$B$2:$AM$10,6  ) ))</f>
        <v>.</v>
      </c>
      <c r="BV65" s="146"/>
      <c r="BW65" s="146" t="str">
        <f>T( IF( Nov2022_RICHIESTE_OLD!AS10&lt;&gt;"",  IF(   AND(    (IFERROR(SEARCH("Ridotto",Nov2022_RICHIESTE_OLD!AS10),Nov2022_RICHIESTE_OLD!AS10))=1,    BW$60&lt;&gt;""   ),    _xlfn.CONCAT("Rid: ",HLOOKUP(BW$60,Tipologie!$B$2:$AM$10,6)  ),  Nov2022_RICHIESTE_OLD!AS10),HLOOKUP(BW$60,Tipologie!$B$2:$AM$10,6  ) ))</f>
        <v>.</v>
      </c>
      <c r="BX65" s="223"/>
      <c r="CA65" s="158">
        <f>SUM(COUNTIFS(D65:BW65,{"Ex-accordo";"Ferie";"Ridotto Ex-Acc";"Ridotto Ferie";"Ridotto Maternità";"Malattia";"Esame";"Altro"}))</f>
        <v>0</v>
      </c>
      <c r="CB65" s="158">
        <f t="shared" si="22"/>
        <v>30</v>
      </c>
      <c r="CC65" s="91"/>
      <c r="CF65" s="146"/>
      <c r="CG65" s="146" t="str">
        <f>T( IF( Nov2022_RICHIESTE_OLD!BL10&lt;&gt;"",  IF(   AND(    (IFERROR(SEARCH("Ridotto",Nov2022_RICHIESTE_OLD!BL10),Nov2022_RICHIESTE_OLD!BL10))=1,    CG$60&lt;&gt;""   ),    _xlfn.CONCAT("Rid: ",HLOOKUP(CG$60,Tipologie!$B$2:$AM$10,6)  ),  Nov2022_RICHIESTE_OLD!BL10),HLOOKUP(CG$60,Tipologie!$B$2:$AM$10,6  ) ))</f>
        <v>.</v>
      </c>
      <c r="CH65" s="146"/>
      <c r="CI65" s="146" t="str">
        <f>T( IF( Nov2022_RICHIESTE_OLD!BN10&lt;&gt;"",  IF(   AND(    (IFERROR(SEARCH("Ridotto",Nov2022_RICHIESTE_OLD!BN10),Nov2022_RICHIESTE_OLD!BN10))=1,    CI$60&lt;&gt;""   ),    _xlfn.CONCAT("Rid: ",HLOOKUP(CI$60,Tipologie!$B$2:$AM$10,6)  ),  Nov2022_RICHIESTE_OLD!BN10),HLOOKUP(CI$60,Tipologie!$B$2:$AM$10,6  ) ))</f>
        <v>.</v>
      </c>
      <c r="CJ65" s="146" t="str">
        <f>T( IF( Nov2022_RICHIESTE_OLD!BO10&lt;&gt;"",  IF(   AND(    (IFERROR(SEARCH("Ridotto",Nov2022_RICHIESTE_OLD!BO10),Nov2022_RICHIESTE_OLD!BO10))=1,    CJ$60&lt;&gt;""   ),    _xlfn.CONCAT("Rid: ",HLOOKUP(CJ$60,Tipologie!$B$2:$AM$10,6)  ),  Nov2022_RICHIESTE_OLD!BO10),HLOOKUP(CJ$60,Tipologie!$B$2:$AM$10,6  ) ))</f>
        <v>.</v>
      </c>
      <c r="CK65" s="146" t="str">
        <f>T( IF( Nov2022_RICHIESTE_OLD!BP10&lt;&gt;"",  IF(   AND(    (IFERROR(SEARCH("Ridotto",Nov2022_RICHIESTE_OLD!BP10),Nov2022_RICHIESTE_OLD!BP10))=1,    CK$60&lt;&gt;""   ),    _xlfn.CONCAT("Rid: ",HLOOKUP(CK$60,Tipologie!$B$2:$AM$10,6)  ),  Nov2022_RICHIESTE_OLD!BP10),HLOOKUP(CK$60,Tipologie!$B$2:$AM$10,6  ) ))</f>
        <v>.</v>
      </c>
      <c r="CL65" s="146" t="str">
        <f>T( IF( Nov2022_RICHIESTE_OLD!BQ10&lt;&gt;"",  IF(   AND(    (IFERROR(SEARCH("Ridotto",Nov2022_RICHIESTE_OLD!BQ10),Nov2022_RICHIESTE_OLD!BQ10))=1,    CL$60&lt;&gt;""   ),    _xlfn.CONCAT("Rid: ",HLOOKUP(CL$60,Tipologie!$B$2:$AM$10,6)  ),  Nov2022_RICHIESTE_OLD!BQ10),HLOOKUP(CL$60,Tipologie!$B$2:$AM$10,6  ) ))</f>
        <v>.</v>
      </c>
      <c r="CM65" s="146" t="str">
        <f>T( IF( Nov2022_RICHIESTE_OLD!BR10&lt;&gt;"",  IF(   AND(    (IFERROR(SEARCH("Ridotto",Nov2022_RICHIESTE_OLD!BR10),Nov2022_RICHIESTE_OLD!BR10))=1,    CM$60&lt;&gt;""   ),    _xlfn.CONCAT("Rid: ",HLOOKUP(CM$60,Tipologie!$B$2:$AM$10,6)  ),  Nov2022_RICHIESTE_OLD!BR10),HLOOKUP(CM$60,Tipologie!$B$2:$AM$10,6  ) ))</f>
        <v>.</v>
      </c>
      <c r="CO65" s="45" t="str">
        <f t="shared" si="20"/>
        <v>gio</v>
      </c>
      <c r="CP65" s="45">
        <f t="shared" si="21"/>
        <v>44875</v>
      </c>
      <c r="CQ65" s="229"/>
      <c r="CR65" s="146" t="str">
        <f>T(IF(  Nov2022_RICHIESTE_OLD!BV10&lt;&gt;"",  Nov2022_RICHIESTE_OLD!BV10,  HLOOKUP(CR$60,Tipologie!$B$2:$AM$10,6) ))</f>
        <v>.</v>
      </c>
      <c r="CS65" s="146"/>
      <c r="CT65" s="146" t="str">
        <f>T(IF(  Nov2022_RICHIESTE_OLD!BW10&lt;&gt;"",  Nov2022_RICHIESTE_OLD!BW10,  HLOOKUP(CT$60,Tipologie!$B$2:$AM$10,6) ))</f>
        <v>.</v>
      </c>
      <c r="CU65" s="146"/>
      <c r="CV65" s="146" t="str">
        <f>T(IF(  Nov2022_RICHIESTE_OLD!BX10&lt;&gt;"",  Nov2022_RICHIESTE_OLD!BX10,  HLOOKUP(CV$60,Tipologie!$B$2:$AM$10,6) ))</f>
        <v>.</v>
      </c>
      <c r="CW65" s="146"/>
      <c r="CX65" s="146" t="str">
        <f>T(IF(  Nov2022_RICHIESTE_OLD!BY10&lt;&gt;"",  Nov2022_RICHIESTE_OLD!BY10,  HLOOKUP(CX$60,Tipologie!$B$2:$AM$10,6) ))</f>
        <v>.</v>
      </c>
      <c r="CY65" s="146"/>
      <c r="CZ65" s="146" t="str">
        <f>T(IF(  Nov2022_RICHIESTE_OLD!BZ10&lt;&gt;"",  Nov2022_RICHIESTE_OLD!BZ10,  HLOOKUP(CZ$60,Tipologie!$B$2:$AM$10,6) ))</f>
        <v>.</v>
      </c>
      <c r="DA65" s="146"/>
      <c r="DB65" s="146" t="str">
        <f>T(IF(  Nov2022_RICHIESTE_OLD!CA10&lt;&gt;"",  Nov2022_RICHIESTE_OLD!CA10,  HLOOKUP(DB$60,Tipologie!$B$2:$AM$10,6) ))</f>
        <v>.</v>
      </c>
      <c r="DC65" s="146"/>
      <c r="DD65" s="146" t="str">
        <f>T(IF(  Nov2022_RICHIESTE_OLD!CB10&lt;&gt;"",  Nov2022_RICHIESTE_OLD!CB10,  HLOOKUP(DD$60,Tipologie!$B$2:$AM$10,6) ))</f>
        <v>.</v>
      </c>
      <c r="DE65" s="146" t="str">
        <f>T(IF(  Nov2022_RICHIESTE_OLD!CC10&lt;&gt;"",  Nov2022_RICHIESTE_OLD!CC10,  HLOOKUP(DE$60,Tipologie!$B$2:$AM$10,6) ))</f>
        <v>.</v>
      </c>
      <c r="DF65" s="146" t="str">
        <f>T(IF(  Nov2022_RICHIESTE_OLD!CD10&lt;&gt;"",  Nov2022_RICHIESTE_OLD!CD10,  HLOOKUP(DF$60,Tipologie!$B$2:$AM$10,6) ))</f>
        <v>.</v>
      </c>
      <c r="DG65" s="146" t="str">
        <f>T(IF(  Nov2022_RICHIESTE_OLD!CE10&lt;&gt;"",  Nov2022_RICHIESTE_OLD!CE10,  HLOOKUP(DG$60,Tipologie!$B$2:$AM$10,6) ))</f>
        <v>.</v>
      </c>
    </row>
    <row r="66" spans="1:112" ht="11.25" customHeight="1" x14ac:dyDescent="0.25">
      <c r="A66" s="45" t="str">
        <f>IF(Nov2022_RICHIESTE_OLD!A11&lt;&gt;"",Nov2022_RICHIESTE_OLD!A11,"")</f>
        <v>ven</v>
      </c>
      <c r="B66" s="46">
        <f>IF(Nov2022_RICHIESTE_OLD!B11&lt;&gt;"",Nov2022_RICHIESTE_OLD!B11,"")</f>
        <v>44876</v>
      </c>
      <c r="C66" s="232"/>
      <c r="D66" s="146" t="str">
        <f>T( IF( Nov2022_RICHIESTE_OLD!C11&lt;&gt;"",  IF(   AND(    (IFERROR(SEARCH("Ridotto",Nov2022_RICHIESTE_OLD!C11),Nov2022_RICHIESTE_OLD!C11))=1,    D$60&lt;&gt;""   ),    _xlfn.CONCAT("Rid: ",HLOOKUP(D$60,Tipologie!$B$2:$AM$10,7)  ),  Nov2022_RICHIESTE_OLD!C11),HLOOKUP(D$60,Tipologie!$B$2:$AM$10,7  ) ))</f>
        <v>.</v>
      </c>
      <c r="E66" s="146"/>
      <c r="F66" s="146" t="str">
        <f>T( IF( Nov2022_RICHIESTE_OLD!D11&lt;&gt;"",  IF(   AND(    (IFERROR(SEARCH("Ridotto",Nov2022_RICHIESTE_OLD!D11),Nov2022_RICHIESTE_OLD!D11))=1,    F$60&lt;&gt;""   ),    _xlfn.CONCAT("Rid: ",HLOOKUP(F$60,Tipologie!$B$2:$AM$10,7)  ),  Nov2022_RICHIESTE_OLD!D11),HLOOKUP(F$60,Tipologie!$B$2:$AM$10,7  ) ))</f>
        <v>.</v>
      </c>
      <c r="G66" s="146"/>
      <c r="H66" s="146" t="str">
        <f>T( IF( Nov2022_RICHIESTE_OLD!E11&lt;&gt;"",  IF(   AND(    (IFERROR(SEARCH("Ridotto",Nov2022_RICHIESTE_OLD!E11),Nov2022_RICHIESTE_OLD!E11))=1,    H$60&lt;&gt;""   ),    _xlfn.CONCAT("Rid: ",HLOOKUP(H$60,Tipologie!$B$2:$AM$10,7)  ),  Nov2022_RICHIESTE_OLD!E11),HLOOKUP(H$60,Tipologie!$B$2:$AM$10,7  ) ))</f>
        <v>.</v>
      </c>
      <c r="I66" s="146"/>
      <c r="J66" s="146" t="str">
        <f>T( IF( Nov2022_RICHIESTE_OLD!F11&lt;&gt;"",  IF(   AND(    (IFERROR(SEARCH("Ridotto",Nov2022_RICHIESTE_OLD!F11),Nov2022_RICHIESTE_OLD!F11))=1,    J$60&lt;&gt;""   ),    _xlfn.CONCAT("Rid: ",HLOOKUP(J$60,Tipologie!$B$2:$AM$10,7)  ),  Nov2022_RICHIESTE_OLD!F11),HLOOKUP(J$60,Tipologie!$B$2:$AM$10,7  ) ))</f>
        <v>.</v>
      </c>
      <c r="K66" s="146"/>
      <c r="L66" s="146" t="str">
        <f>T( IF( Nov2022_RICHIESTE_OLD!G11&lt;&gt;"",  IF(   AND(    (IFERROR(SEARCH("Ridotto",Nov2022_RICHIESTE_OLD!G11),Nov2022_RICHIESTE_OLD!G11))=1,    L$60&lt;&gt;""   ),    _xlfn.CONCAT("Rid: ",HLOOKUP(L$60,Tipologie!$B$2:$AM$10,7)  ),  Nov2022_RICHIESTE_OLD!G11),HLOOKUP(L$60,Tipologie!$B$2:$AM$10,7  ) ))</f>
        <v>.</v>
      </c>
      <c r="M66" s="146"/>
      <c r="N66" s="146" t="str">
        <f>T( IF( Nov2022_RICHIESTE_OLD!H11&lt;&gt;"",  IF(   AND(    (IFERROR(SEARCH("Ridotto",Nov2022_RICHIESTE_OLD!H11),Nov2022_RICHIESTE_OLD!H11))=1,    N$60&lt;&gt;""   ),    _xlfn.CONCAT("Rid: ",HLOOKUP(N$60,Tipologie!$B$2:$AM$10,7)  ),  Nov2022_RICHIESTE_OLD!H11),HLOOKUP(N$60,Tipologie!$B$2:$AM$10,7  ) ))</f>
        <v>.</v>
      </c>
      <c r="O66" s="146"/>
      <c r="P66" s="146" t="str">
        <f>T( IF( Nov2022_RICHIESTE_OLD!I11&lt;&gt;"",  IF(   AND(    (IFERROR(SEARCH("Ridotto",Nov2022_RICHIESTE_OLD!I11),Nov2022_RICHIESTE_OLD!I11))=1,    P$60&lt;&gt;""   ),    _xlfn.CONCAT("Rid: ",HLOOKUP(P$60,Tipologie!$B$2:$AM$10,7)  ),  Nov2022_RICHIESTE_OLD!I11),HLOOKUP(P$60,Tipologie!$B$2:$AM$10,7  ) ))</f>
        <v>.</v>
      </c>
      <c r="Q66" s="146"/>
      <c r="R66" s="146" t="str">
        <f>T( IF( Nov2022_RICHIESTE_OLD!J11&lt;&gt;"",  IF(   AND(    (IFERROR(SEARCH("Ridotto",Nov2022_RICHIESTE_OLD!J11),Nov2022_RICHIESTE_OLD!J11))=1,    R$60&lt;&gt;""   ),    _xlfn.CONCAT("Rid: ",HLOOKUP(R$60,Tipologie!$B$2:$AM$10,7)  ),  Nov2022_RICHIESTE_OLD!J11),HLOOKUP(R$60,Tipologie!$B$2:$AM$10,7  ) ))</f>
        <v>.</v>
      </c>
      <c r="S66" s="146"/>
      <c r="T66" s="146" t="str">
        <f>T( IF( Nov2022_RICHIESTE_OLD!K11&lt;&gt;"",  IF(   AND(    (IFERROR(SEARCH("Ridotto",Nov2022_RICHIESTE_OLD!K11),Nov2022_RICHIESTE_OLD!K11))=1,    T$60&lt;&gt;""   ),    _xlfn.CONCAT("Rid: ",HLOOKUP(T$60,Tipologie!$B$2:$AM$10,7)  ),  Nov2022_RICHIESTE_OLD!K11),HLOOKUP(T$60,Tipologie!$B$2:$AM$10,7  ) ))</f>
        <v>.</v>
      </c>
      <c r="U66" s="146" t="str">
        <f>T( IF( Nov2022_RICHIESTE_OLD!L11&lt;&gt;"",  IF(   AND(    (IFERROR(SEARCH("Ridotto",Nov2022_RICHIESTE_OLD!L11),Nov2022_RICHIESTE_OLD!L11))=1,    U$60&lt;&gt;""   ),    _xlfn.CONCAT("Rid: ",HLOOKUP(U$60,Tipologie!$B$2:$AM$10,7)  ),  Nov2022_RICHIESTE_OLD!L11),HLOOKUP(U$60,Tipologie!$B$2:$AM$10,7  ) ))</f>
        <v>.</v>
      </c>
      <c r="V66" s="146" t="str">
        <f>T( IF( Nov2022_RICHIESTE_OLD!M11&lt;&gt;"",  IF(   AND(    (IFERROR(SEARCH("Ridotto",Nov2022_RICHIESTE_OLD!M11),Nov2022_RICHIESTE_OLD!M11))=1,    V$60&lt;&gt;""   ),    _xlfn.CONCAT("Rid: ",HLOOKUP(V$60,Tipologie!$B$2:$AM$10,7)  ),  Nov2022_RICHIESTE_OLD!M11),HLOOKUP(V$60,Tipologie!$B$2:$AM$10,7  ) ))</f>
        <v>.</v>
      </c>
      <c r="W66" s="146" t="str">
        <f>T( IF( Nov2022_RICHIESTE_OLD!N11&lt;&gt;"",  IF(   AND(    (IFERROR(SEARCH("Ridotto",Nov2022_RICHIESTE_OLD!N11),Nov2022_RICHIESTE_OLD!N11))=1,    W$60&lt;&gt;""   ),    _xlfn.CONCAT("Rid: ",HLOOKUP(W$60,Tipologie!$B$2:$AM$10,7)  ),  Nov2022_RICHIESTE_OLD!N11),HLOOKUP(W$60,Tipologie!$B$2:$AM$10,7  ) ))</f>
        <v>.</v>
      </c>
      <c r="X66" s="146" t="str">
        <f>T( IF( Nov2022_RICHIESTE_OLD!O11&lt;&gt;"",  IF(   AND(    (IFERROR(SEARCH("Ridotto",Nov2022_RICHIESTE_OLD!O11),Nov2022_RICHIESTE_OLD!O11))=1,    X$60&lt;&gt;""   ),    _xlfn.CONCAT("Rid: ",HLOOKUP(X$60,Tipologie!$B$2:$AM$10,7)  ),  Nov2022_RICHIESTE_OLD!O11),HLOOKUP(X$60,Tipologie!$B$2:$AM$10,7  ) ))</f>
        <v>.</v>
      </c>
      <c r="Y66" s="146" t="str">
        <f>T( IF( Nov2022_RICHIESTE_OLD!P11&lt;&gt;"",  IF(   AND(    (IFERROR(SEARCH("Ridotto",Nov2022_RICHIESTE_OLD!P11),Nov2022_RICHIESTE_OLD!P11))=1,    Y$60&lt;&gt;""   ),    _xlfn.CONCAT("Rid: ",HLOOKUP(Y$60,Tipologie!$B$2:$AM$10,7)  ),  Nov2022_RICHIESTE_OLD!P11),HLOOKUP(Y$60,Tipologie!$B$2:$AM$10,7  ) ))</f>
        <v>.</v>
      </c>
      <c r="Z66" s="28" t="str">
        <f>T( IF( Nov2022_RICHIESTE_OLD!Q11&lt;&gt;"",  IF(   AND(    (IFERROR(SEARCH("Ridotto",Nov2022_RICHIESTE_OLD!Q11),Nov2022_RICHIESTE_OLD!Q11))=1,    Z$60&lt;&gt;""   ),    _xlfn.CONCAT("Rid: ",HLOOKUP(Z$60,Tipologie!$B$2:$AM$10,7)  ),  Nov2022_RICHIESTE_OLD!Q11),HLOOKUP(Z$60,Tipologie!$B$2:$AM$10,7  ) ))</f>
        <v>.</v>
      </c>
      <c r="AA66" s="28" t="str">
        <f>T( IF( Nov2022_RICHIESTE_OLD!R11&lt;&gt;"",  IF(   AND(    (IFERROR(SEARCH("Ridotto",Nov2022_RICHIESTE_OLD!R11),Nov2022_RICHIESTE_OLD!R11))=1,    AA$60&lt;&gt;""   ),    _xlfn.CONCAT("Rid: ",HLOOKUP(AA$60,Tipologie!$B$2:$AM$10,7)  ),  Nov2022_RICHIESTE_OLD!R11),HLOOKUP(AA$60,Tipologie!$B$2:$AM$10,7  ) ))</f>
        <v>.</v>
      </c>
      <c r="AB66" s="28" t="str">
        <f>T( IF( Nov2022_RICHIESTE_OLD!S11&lt;&gt;"",  IF(   AND(    (IFERROR(SEARCH("Ridotto",Nov2022_RICHIESTE_OLD!S11),Nov2022_RICHIESTE_OLD!S11))=1,    AB$60&lt;&gt;""   ),    _xlfn.CONCAT("Rid: ",HLOOKUP(AB$60,Tipologie!$B$2:$AM$10,7)  ),  Nov2022_RICHIESTE_OLD!S11),HLOOKUP(AB$60,Tipologie!$B$2:$AM$10,7  ) ))</f>
        <v>.</v>
      </c>
      <c r="AC66" s="91"/>
      <c r="AD66" s="45" t="str">
        <f t="shared" si="19"/>
        <v>ven</v>
      </c>
      <c r="AE66" s="46">
        <f t="shared" si="18"/>
        <v>44876</v>
      </c>
      <c r="AF66" s="232"/>
      <c r="AG66" s="146" t="str">
        <f>T( IF( Nov2022_RICHIESTE_OLD!W11&lt;&gt;"",  IF(   AND(    (IFERROR(SEARCH("Ridotto",Nov2022_RICHIESTE_OLD!W11),Nov2022_RICHIESTE_OLD!W11))=1,    AG$60&lt;&gt;""   ),    _xlfn.CONCAT("Rid: ",HLOOKUP(AG$60,Tipologie!$B$2:$AM$10,7)  ),  Nov2022_RICHIESTE_OLD!W11),HLOOKUP(AG$60,Tipologie!$B$2:$AM$10,7  ) ))</f>
        <v>.</v>
      </c>
      <c r="AH66" s="146"/>
      <c r="AI66" s="146" t="str">
        <f>T( IF( Nov2022_RICHIESTE_OLD!X11&lt;&gt;"",  IF(   AND(    (IFERROR(SEARCH("Ridotto",Nov2022_RICHIESTE_OLD!X11),Nov2022_RICHIESTE_OLD!X11))=1,    AI$60&lt;&gt;""   ),    _xlfn.CONCAT("Rid: ",HLOOKUP(AI$60,Tipologie!$B$2:$AM$10,7)  ),  Nov2022_RICHIESTE_OLD!X11),HLOOKUP(AI$60,Tipologie!$B$2:$AM$10,7  ) ))</f>
        <v>.</v>
      </c>
      <c r="AJ66" s="146"/>
      <c r="AK66" s="146" t="str">
        <f>T( IF( Nov2022_RICHIESTE_OLD!Y11&lt;&gt;"",  IF(   AND(    (IFERROR(SEARCH("Ridotto",Nov2022_RICHIESTE_OLD!Y11),Nov2022_RICHIESTE_OLD!Y11))=1,    AK$60&lt;&gt;""   ),    _xlfn.CONCAT("Rid: ",HLOOKUP(AK$60,Tipologie!$B$2:$AM$10,7)  ),  Nov2022_RICHIESTE_OLD!Y11),HLOOKUP(AK$60,Tipologie!$B$2:$AM$10,7  ) ))</f>
        <v>.</v>
      </c>
      <c r="AL66" s="146"/>
      <c r="AM66" s="146" t="str">
        <f>T( IF( Nov2022_RICHIESTE_OLD!Z11&lt;&gt;"",  IF(   AND(    (IFERROR(SEARCH("Ridotto",Nov2022_RICHIESTE_OLD!Z11),Nov2022_RICHIESTE_OLD!Z11))=1,    AM$60&lt;&gt;""   ),    _xlfn.CONCAT("Rid: ",HLOOKUP(AM$60,Tipologie!$B$2:$AM$10,7)  ),  Nov2022_RICHIESTE_OLD!Z11),HLOOKUP(AM$60,Tipologie!$B$2:$AM$10,7  ) ))</f>
        <v>.</v>
      </c>
      <c r="AN66" s="146"/>
      <c r="AO66" s="146" t="str">
        <f>T( IF( Nov2022_RICHIESTE_OLD!AA11&lt;&gt;"",  IF(   AND(    (IFERROR(SEARCH("Ridotto",Nov2022_RICHIESTE_OLD!AA11),Nov2022_RICHIESTE_OLD!AA11))=1,    AO$60&lt;&gt;""   ),    _xlfn.CONCAT("Rid: ",HLOOKUP(AO$60,Tipologie!$B$2:$AM$10,7)  ),  Nov2022_RICHIESTE_OLD!AA11),HLOOKUP(AO$60,Tipologie!$B$2:$AM$10,7  ) ))</f>
        <v>.</v>
      </c>
      <c r="AP66" s="146"/>
      <c r="AQ66" s="146" t="str">
        <f>T( IF( Nov2022_RICHIESTE_OLD!AB11&lt;&gt;"",  IF(   AND(    (IFERROR(SEARCH("Ridotto",Nov2022_RICHIESTE_OLD!AB11),Nov2022_RICHIESTE_OLD!AB11))=1,    AQ$60&lt;&gt;""   ),    _xlfn.CONCAT("Rid: ",HLOOKUP(AQ$60,Tipologie!$B$2:$AM$10,7)  ),  Nov2022_RICHIESTE_OLD!AB11),HLOOKUP(AQ$60,Tipologie!$B$2:$AM$10,7  ) ))</f>
        <v>.</v>
      </c>
      <c r="AR66" s="146"/>
      <c r="AS66" s="146" t="str">
        <f>T( IF( Nov2022_RICHIESTE_OLD!AC11&lt;&gt;"",  IF(   AND(    (IFERROR(SEARCH("Ridotto",Nov2022_RICHIESTE_OLD!AC11),Nov2022_RICHIESTE_OLD!AC11))=1,    AS$60&lt;&gt;""   ),    _xlfn.CONCAT("Rid: ",HLOOKUP(AS$60,Tipologie!$B$2:$AM$10,7)  ),  Nov2022_RICHIESTE_OLD!AC11),HLOOKUP(AS$60,Tipologie!$B$2:$AM$10,7  ) ))</f>
        <v>.</v>
      </c>
      <c r="AT66" s="146"/>
      <c r="AU66" s="146" t="str">
        <f>T( IF( Nov2022_RICHIESTE_OLD!AD11&lt;&gt;"",  IF(   AND(    (IFERROR(SEARCH("Ridotto",Nov2022_RICHIESTE_OLD!AD11),Nov2022_RICHIESTE_OLD!AD11))=1,    AU$60&lt;&gt;""   ),    _xlfn.CONCAT("Rid: ",HLOOKUP(AU$60,Tipologie!$B$2:$AM$10,7)  ),  Nov2022_RICHIESTE_OLD!AD11),HLOOKUP(AU$60,Tipologie!$B$2:$AM$10,7  ) ))</f>
        <v>.</v>
      </c>
      <c r="AV66" s="146"/>
      <c r="AW66" s="146" t="str">
        <f>T( IF( Nov2022_RICHIESTE_OLD!AE11&lt;&gt;"",  IF(   AND(    (IFERROR(SEARCH("Ridotto",Nov2022_RICHIESTE_OLD!AE11),Nov2022_RICHIESTE_OLD!AE11))=1,    AW$60&lt;&gt;""   ),    _xlfn.CONCAT("Rid: ",HLOOKUP(AW$60,Tipologie!$B$2:$AM$10,7)  ),  Nov2022_RICHIESTE_OLD!AE11),HLOOKUP(AW$60,Tipologie!$B$2:$AM$10,7  ) ))</f>
        <v>.</v>
      </c>
      <c r="AX66" s="146"/>
      <c r="AY66" s="146" t="str">
        <f>T( IF( Nov2022_RICHIESTE_OLD!AF11&lt;&gt;"",  IF(   AND(    (IFERROR(SEARCH("Ridotto",Nov2022_RICHIESTE_OLD!AF11),Nov2022_RICHIESTE_OLD!AF11))=1,    AY$60&lt;&gt;""   ),    _xlfn.CONCAT("Rid: ",HLOOKUP(AY$60,Tipologie!$B$2:$AM$10,7)  ),  Nov2022_RICHIESTE_OLD!AF11),HLOOKUP(AY$60,Tipologie!$B$2:$AM$10,7  ) ))</f>
        <v>.</v>
      </c>
      <c r="AZ66" s="146"/>
      <c r="BA66" s="146" t="str">
        <f>T( IF( Nov2022_RICHIESTE_OLD!AG11&lt;&gt;"",  IF(   AND(    (IFERROR(SEARCH("Ridotto",Nov2022_RICHIESTE_OLD!AG11),Nov2022_RICHIESTE_OLD!AG11))=1,    BA$60&lt;&gt;""   ),    _xlfn.CONCAT("Rid: ",HLOOKUP(BA$60,Tipologie!$B$2:$AM$10,7)  ),  Nov2022_RICHIESTE_OLD!AG11),HLOOKUP(BA$60,Tipologie!$B$2:$AM$10,7  ) ))</f>
        <v>.</v>
      </c>
      <c r="BB66" s="146" t="str">
        <f>T( IF( Nov2022_RICHIESTE_OLD!AH11&lt;&gt;"",  IF(   AND(    (IFERROR(SEARCH("Ridotto",Nov2022_RICHIESTE_OLD!AH11),Nov2022_RICHIESTE_OLD!AH11))=1,    BB$60&lt;&gt;""   ),    _xlfn.CONCAT("Rid: ",HLOOKUP(BB$60,Tipologie!$B$2:$AM$10,7)  ),  Nov2022_RICHIESTE_OLD!AH11),HLOOKUP(BB$60,Tipologie!$B$2:$AM$10,7  ) ))</f>
        <v>.</v>
      </c>
      <c r="BC66" s="146" t="str">
        <f>T( IF( Nov2022_RICHIESTE_OLD!AI11&lt;&gt;"",  IF(   AND(    (IFERROR(SEARCH("Ridotto",Nov2022_RICHIESTE_OLD!AI11),Nov2022_RICHIESTE_OLD!AI11))=1,    BC$60&lt;&gt;""   ),    _xlfn.CONCAT("Rid: ",HLOOKUP(BC$60,Tipologie!$B$2:$AM$10,7)  ),  Nov2022_RICHIESTE_OLD!AI11),HLOOKUP(BC$60,Tipologie!$B$2:$AM$10,7  ) ))</f>
        <v>.</v>
      </c>
      <c r="BD66" s="146"/>
      <c r="BE66" s="146" t="str">
        <f>T( IF( Nov2022_RICHIESTE_OLD!AJ11&lt;&gt;"",  IF(   AND(    (IFERROR(SEARCH("Ridotto",Nov2022_RICHIESTE_OLD!AJ11),Nov2022_RICHIESTE_OLD!AJ11))=1,    BE$60&lt;&gt;""   ),    _xlfn.CONCAT("Rid: ",HLOOKUP(BE$60,Tipologie!$B$2:$AM$10,7)  ),  Nov2022_RICHIESTE_OLD!AJ11),HLOOKUP(BE$60,Tipologie!$B$2:$AM$10,7  ) ))</f>
        <v>.</v>
      </c>
      <c r="BF66" s="146"/>
      <c r="BG66" s="146" t="str">
        <f>T( IF( Nov2022_RICHIESTE_OLD!AK11&lt;&gt;"",  IF(   AND(    (IFERROR(SEARCH("Ridotto",Nov2022_RICHIESTE_OLD!AK11),Nov2022_RICHIESTE_OLD!AK11))=1,    BG$60&lt;&gt;""   ),    _xlfn.CONCAT("Rid: ",HLOOKUP(BG$60,Tipologie!$B$2:$AM$10,7)  ),  Nov2022_RICHIESTE_OLD!AK11),HLOOKUP(BG$60,Tipologie!$B$2:$AM$10,7  ) ))</f>
        <v>.</v>
      </c>
      <c r="BH66" s="146"/>
      <c r="BI66" s="146" t="str">
        <f>T( IF( Nov2022_RICHIESTE_OLD!AL11&lt;&gt;"",  IF(   AND(    (IFERROR(SEARCH("Ridotto",Nov2022_RICHIESTE_OLD!AL11),Nov2022_RICHIESTE_OLD!AL11))=1,    BI$60&lt;&gt;""   ),    _xlfn.CONCAT("Rid: ",HLOOKUP(BI$60,Tipologie!$B$2:$AM$10,7)  ),  Nov2022_RICHIESTE_OLD!AL11),HLOOKUP(BI$60,Tipologie!$B$2:$AM$10,7  ) ))</f>
        <v>.</v>
      </c>
      <c r="BJ66" s="146"/>
      <c r="BK66" s="146" t="str">
        <f>T( IF( Nov2022_RICHIESTE_OLD!AM11&lt;&gt;"",  IF(   AND(    (IFERROR(SEARCH("Ridotto",Nov2022_RICHIESTE_OLD!AM11),Nov2022_RICHIESTE_OLD!AM11))=1,    BK$60&lt;&gt;""   ),    _xlfn.CONCAT("Rid: ",HLOOKUP(BK$60,Tipologie!$B$2:$AM$10,7)  ),  Nov2022_RICHIESTE_OLD!AM11),HLOOKUP(BK$60,Tipologie!$B$2:$AM$10,7  ) ))</f>
        <v>.</v>
      </c>
      <c r="BL66" s="146"/>
      <c r="BM66" s="146" t="str">
        <f>T( IF( Nov2022_RICHIESTE_OLD!AN11&lt;&gt;"",  IF(   AND(    (IFERROR(SEARCH("Ridotto",Nov2022_RICHIESTE_OLD!AN11),Nov2022_RICHIESTE_OLD!AN11))=1,    BM$60&lt;&gt;""   ),    _xlfn.CONCAT("Rid: ",HLOOKUP(BM$60,Tipologie!$B$2:$AM$10,7)  ),  Nov2022_RICHIESTE_OLD!AN11),HLOOKUP(BM$60,Tipologie!$B$2:$AM$10,7  ) ))</f>
        <v>.</v>
      </c>
      <c r="BN66" s="146"/>
      <c r="BO66" s="146" t="str">
        <f>T( IF( Nov2022_RICHIESTE_OLD!AO11&lt;&gt;"",  IF(   AND(    (IFERROR(SEARCH("Ridotto",Nov2022_RICHIESTE_OLD!AO11),Nov2022_RICHIESTE_OLD!AO11))=1,    BO$60&lt;&gt;""   ),    _xlfn.CONCAT("Rid: ",HLOOKUP(BO$60,Tipologie!$B$2:$AM$10,7)  ),  Nov2022_RICHIESTE_OLD!AO11),HLOOKUP(BO$60,Tipologie!$B$2:$AM$10,7  ) ))</f>
        <v>.</v>
      </c>
      <c r="BP66" s="146"/>
      <c r="BQ66" s="146" t="str">
        <f>T( IF( Nov2022_RICHIESTE_OLD!AP11&lt;&gt;"",  IF(   AND(    (IFERROR(SEARCH("Ridotto",Nov2022_RICHIESTE_OLD!AP11),Nov2022_RICHIESTE_OLD!AP11))=1,    BQ$60&lt;&gt;""   ),    _xlfn.CONCAT("Rid: ",HLOOKUP(BQ$60,Tipologie!$B$2:$AM$10,7)  ),  Nov2022_RICHIESTE_OLD!AP11),HLOOKUP(BQ$60,Tipologie!$B$2:$AM$10,7  ) ))</f>
        <v>.</v>
      </c>
      <c r="BR66" s="146"/>
      <c r="BS66" s="146" t="str">
        <f>T( IF( Nov2022_RICHIESTE_OLD!AQ11&lt;&gt;"",  IF(   AND(    (IFERROR(SEARCH("Ridotto",Nov2022_RICHIESTE_OLD!AQ11),Nov2022_RICHIESTE_OLD!AQ11))=1,    BS$60&lt;&gt;""   ),    _xlfn.CONCAT("Rid: ",HLOOKUP(BS$60,Tipologie!$B$2:$AM$10,7)  ),  Nov2022_RICHIESTE_OLD!AQ11),HLOOKUP(BS$60,Tipologie!$B$2:$AM$10,7  ) ))</f>
        <v>.</v>
      </c>
      <c r="BT66" s="146"/>
      <c r="BU66" s="146" t="str">
        <f>T( IF( Nov2022_RICHIESTE_OLD!AR11&lt;&gt;"",  IF(   AND(    (IFERROR(SEARCH("Ridotto",Nov2022_RICHIESTE_OLD!AR11),Nov2022_RICHIESTE_OLD!AR11))=1,    BU$60&lt;&gt;""   ),    _xlfn.CONCAT("Rid: ",HLOOKUP(BU$60,Tipologie!$B$2:$AM$10,7)  ),  Nov2022_RICHIESTE_OLD!AR11),HLOOKUP(BU$60,Tipologie!$B$2:$AM$10,7  ) ))</f>
        <v>.</v>
      </c>
      <c r="BV66" s="146"/>
      <c r="BW66" s="146" t="str">
        <f>T( IF( Nov2022_RICHIESTE_OLD!AS11&lt;&gt;"",  IF(   AND(    (IFERROR(SEARCH("Ridotto",Nov2022_RICHIESTE_OLD!AS11),Nov2022_RICHIESTE_OLD!AS11))=1,    BW$60&lt;&gt;""   ),    _xlfn.CONCAT("Rid: ",HLOOKUP(BW$60,Tipologie!$B$2:$AM$10,7)  ),  Nov2022_RICHIESTE_OLD!AS11),HLOOKUP(BW$60,Tipologie!$B$2:$AM$10,7  ) ))</f>
        <v>.</v>
      </c>
      <c r="BX66" s="223"/>
      <c r="CA66" s="158">
        <f>SUM(COUNTIFS(D66:BW66,{"Ex-accordo";"Ferie";"Ridotto Ex-Acc";"Ridotto Ferie";"Ridotto Maternità";"Malattia";"Esame";"Altro"}))</f>
        <v>0</v>
      </c>
      <c r="CB66" s="158">
        <f t="shared" si="22"/>
        <v>30</v>
      </c>
      <c r="CC66" s="91"/>
      <c r="CF66" s="146"/>
      <c r="CG66" s="146" t="str">
        <f>T( IF( Nov2022_RICHIESTE_OLD!BL11&lt;&gt;"",  IF(   AND(    (IFERROR(SEARCH("Ridotto",Nov2022_RICHIESTE_OLD!BL11),Nov2022_RICHIESTE_OLD!BL11))=1,    CG$60&lt;&gt;""   ),    _xlfn.CONCAT("Rid: ",HLOOKUP(CG$60,Tipologie!$B$2:$AM$10,7)  ),  Nov2022_RICHIESTE_OLD!BL11),HLOOKUP(CG$60,Tipologie!$B$2:$AM$10,7  ) ))</f>
        <v>.</v>
      </c>
      <c r="CH66" s="146"/>
      <c r="CI66" s="146" t="str">
        <f>T( IF( Nov2022_RICHIESTE_OLD!BN11&lt;&gt;"",  IF(   AND(    (IFERROR(SEARCH("Ridotto",Nov2022_RICHIESTE_OLD!BN11),Nov2022_RICHIESTE_OLD!BN11))=1,    CI$60&lt;&gt;""   ),    _xlfn.CONCAT("Rid: ",HLOOKUP(CI$60,Tipologie!$B$2:$AM$10,7)  ),  Nov2022_RICHIESTE_OLD!BN11),HLOOKUP(CI$60,Tipologie!$B$2:$AM$10,7  ) ))</f>
        <v>.</v>
      </c>
      <c r="CJ66" s="146" t="str">
        <f>T( IF( Nov2022_RICHIESTE_OLD!BO11&lt;&gt;"",  IF(   AND(    (IFERROR(SEARCH("Ridotto",Nov2022_RICHIESTE_OLD!BO11),Nov2022_RICHIESTE_OLD!BO11))=1,    CJ$60&lt;&gt;""   ),    _xlfn.CONCAT("Rid: ",HLOOKUP(CJ$60,Tipologie!$B$2:$AM$10,7)  ),  Nov2022_RICHIESTE_OLD!BO11),HLOOKUP(CJ$60,Tipologie!$B$2:$AM$10,7  ) ))</f>
        <v>.</v>
      </c>
      <c r="CK66" s="146" t="str">
        <f>T( IF( Nov2022_RICHIESTE_OLD!BP11&lt;&gt;"",  IF(   AND(    (IFERROR(SEARCH("Ridotto",Nov2022_RICHIESTE_OLD!BP11),Nov2022_RICHIESTE_OLD!BP11))=1,    CK$60&lt;&gt;""   ),    _xlfn.CONCAT("Rid: ",HLOOKUP(CK$60,Tipologie!$B$2:$AM$10,7)  ),  Nov2022_RICHIESTE_OLD!BP11),HLOOKUP(CK$60,Tipologie!$B$2:$AM$10,7  ) ))</f>
        <v>.</v>
      </c>
      <c r="CL66" s="146" t="str">
        <f>T( IF( Nov2022_RICHIESTE_OLD!BQ11&lt;&gt;"",  IF(   AND(    (IFERROR(SEARCH("Ridotto",Nov2022_RICHIESTE_OLD!BQ11),Nov2022_RICHIESTE_OLD!BQ11))=1,    CL$60&lt;&gt;""   ),    _xlfn.CONCAT("Rid: ",HLOOKUP(CL$60,Tipologie!$B$2:$AM$10,7)  ),  Nov2022_RICHIESTE_OLD!BQ11),HLOOKUP(CL$60,Tipologie!$B$2:$AM$10,7  ) ))</f>
        <v>.</v>
      </c>
      <c r="CM66" s="146" t="str">
        <f>T( IF( Nov2022_RICHIESTE_OLD!BR11&lt;&gt;"",  IF(   AND(    (IFERROR(SEARCH("Ridotto",Nov2022_RICHIESTE_OLD!BR11),Nov2022_RICHIESTE_OLD!BR11))=1,    CM$60&lt;&gt;""   ),    _xlfn.CONCAT("Rid: ",HLOOKUP(CM$60,Tipologie!$B$2:$AM$10,7)  ),  Nov2022_RICHIESTE_OLD!BR11),HLOOKUP(CM$60,Tipologie!$B$2:$AM$10,7  ) ))</f>
        <v>.</v>
      </c>
      <c r="CO66" s="45" t="str">
        <f t="shared" si="20"/>
        <v>ven</v>
      </c>
      <c r="CP66" s="45">
        <f t="shared" si="21"/>
        <v>44876</v>
      </c>
      <c r="CQ66" s="229"/>
      <c r="CR66" s="146" t="str">
        <f>T(IF(  Nov2022_RICHIESTE_OLD!BV11&lt;&gt;"",  Nov2022_RICHIESTE_OLD!BV11,  HLOOKUP(CR$60,Tipologie!$B$2:$AM$10,7) ))</f>
        <v>.</v>
      </c>
      <c r="CS66" s="146"/>
      <c r="CT66" s="146" t="str">
        <f>T(IF(  Nov2022_RICHIESTE_OLD!BW11&lt;&gt;"",  Nov2022_RICHIESTE_OLD!BW11,  HLOOKUP(CT$60,Tipologie!$B$2:$AM$10,7) ))</f>
        <v>.</v>
      </c>
      <c r="CU66" s="146"/>
      <c r="CV66" s="146" t="str">
        <f>T(IF(  Nov2022_RICHIESTE_OLD!BX11&lt;&gt;"",  Nov2022_RICHIESTE_OLD!BX11,  HLOOKUP(CV$60,Tipologie!$B$2:$AM$10,7) ))</f>
        <v>.</v>
      </c>
      <c r="CW66" s="146"/>
      <c r="CX66" s="146" t="str">
        <f>T(IF(  Nov2022_RICHIESTE_OLD!BY11&lt;&gt;"",  Nov2022_RICHIESTE_OLD!BY11,  HLOOKUP(CX$60,Tipologie!$B$2:$AM$10,7) ))</f>
        <v>.</v>
      </c>
      <c r="CY66" s="146"/>
      <c r="CZ66" s="146" t="str">
        <f>T(IF(  Nov2022_RICHIESTE_OLD!BZ11&lt;&gt;"",  Nov2022_RICHIESTE_OLD!BZ11,  HLOOKUP(CZ$60,Tipologie!$B$2:$AM$10,7) ))</f>
        <v>.</v>
      </c>
      <c r="DA66" s="146"/>
      <c r="DB66" s="146" t="str">
        <f>T(IF(  Nov2022_RICHIESTE_OLD!CA11&lt;&gt;"",  Nov2022_RICHIESTE_OLD!CA11,  HLOOKUP(DB$60,Tipologie!$B$2:$AM$10,7) ))</f>
        <v>.</v>
      </c>
      <c r="DC66" s="146"/>
      <c r="DD66" s="146" t="str">
        <f>T(IF(  Nov2022_RICHIESTE_OLD!CB11&lt;&gt;"",  Nov2022_RICHIESTE_OLD!CB11,  HLOOKUP(DD$60,Tipologie!$B$2:$AM$10,7) ))</f>
        <v>.</v>
      </c>
      <c r="DE66" s="146" t="str">
        <f>T(IF(  Nov2022_RICHIESTE_OLD!CC11&lt;&gt;"",  Nov2022_RICHIESTE_OLD!CC11,  HLOOKUP(DE$60,Tipologie!$B$2:$AM$10,7) ))</f>
        <v>.</v>
      </c>
      <c r="DF66" s="146" t="str">
        <f>T(IF(  Nov2022_RICHIESTE_OLD!CD11&lt;&gt;"",  Nov2022_RICHIESTE_OLD!CD11,  HLOOKUP(DF$60,Tipologie!$B$2:$AM$10,7) ))</f>
        <v>.</v>
      </c>
      <c r="DG66" s="146" t="str">
        <f>T(IF(  Nov2022_RICHIESTE_OLD!CE11&lt;&gt;"",  Nov2022_RICHIESTE_OLD!CE11,  HLOOKUP(DG$60,Tipologie!$B$2:$AM$10,7) ))</f>
        <v>.</v>
      </c>
      <c r="DH66" s="20"/>
    </row>
    <row r="67" spans="1:112" ht="11.25" customHeight="1" x14ac:dyDescent="0.25">
      <c r="A67" s="45" t="str">
        <f>IF(Nov2022_RICHIESTE_OLD!A12&lt;&gt;"",Nov2022_RICHIESTE_OLD!A12,"")</f>
        <v>sab</v>
      </c>
      <c r="B67" s="46">
        <f>IF(Nov2022_RICHIESTE_OLD!B12&lt;&gt;"",Nov2022_RICHIESTE_OLD!B12,"")</f>
        <v>44877</v>
      </c>
      <c r="C67" s="232"/>
      <c r="D67" s="146" t="str">
        <f>T( IF( Nov2022_RICHIESTE_OLD!C12&lt;&gt;"",  IF(   AND(    (IFERROR(SEARCH("Ridotto",Nov2022_RICHIESTE_OLD!C12),Nov2022_RICHIESTE_OLD!C12))=1,    D$60&lt;&gt;""   ),    _xlfn.CONCAT("Rid: ",HLOOKUP(D$60,Tipologie!$B$2:$AM$10,8)  ),  Nov2022_RICHIESTE_OLD!C12),HLOOKUP(D$60,Tipologie!$B$2:$AM$10,8  ) ))</f>
        <v>RIPOSO</v>
      </c>
      <c r="E67" s="146"/>
      <c r="F67" s="146" t="str">
        <f>T( IF( Nov2022_RICHIESTE_OLD!D12&lt;&gt;"",  IF(   AND(    (IFERROR(SEARCH("Ridotto",Nov2022_RICHIESTE_OLD!D12),Nov2022_RICHIESTE_OLD!D12))=1,    F$60&lt;&gt;""   ),    _xlfn.CONCAT("Rid: ",HLOOKUP(F$60,Tipologie!$B$2:$AM$10,8)  ),  Nov2022_RICHIESTE_OLD!D12),HLOOKUP(F$60,Tipologie!$B$2:$AM$10,8  ) ))</f>
        <v>RIPOSO</v>
      </c>
      <c r="G67" s="146"/>
      <c r="H67" s="146" t="str">
        <f>T( IF( Nov2022_RICHIESTE_OLD!E12&lt;&gt;"",  IF(   AND(    (IFERROR(SEARCH("Ridotto",Nov2022_RICHIESTE_OLD!E12),Nov2022_RICHIESTE_OLD!E12))=1,    H$60&lt;&gt;""   ),    _xlfn.CONCAT("Rid: ",HLOOKUP(H$60,Tipologie!$B$2:$AM$10,8)  ),  Nov2022_RICHIESTE_OLD!E12),HLOOKUP(H$60,Tipologie!$B$2:$AM$10,8  ) ))</f>
        <v>RIPOSO</v>
      </c>
      <c r="I67" s="146"/>
      <c r="J67" s="146" t="str">
        <f>T( IF( Nov2022_RICHIESTE_OLD!F12&lt;&gt;"",  IF(   AND(    (IFERROR(SEARCH("Ridotto",Nov2022_RICHIESTE_OLD!F12),Nov2022_RICHIESTE_OLD!F12))=1,    J$60&lt;&gt;""   ),    _xlfn.CONCAT("Rid: ",HLOOKUP(J$60,Tipologie!$B$2:$AM$10,8)  ),  Nov2022_RICHIESTE_OLD!F12),HLOOKUP(J$60,Tipologie!$B$2:$AM$10,8  ) ))</f>
        <v>RIPOSO</v>
      </c>
      <c r="K67" s="146"/>
      <c r="L67" s="146" t="str">
        <f>T( IF( Nov2022_RICHIESTE_OLD!G12&lt;&gt;"",  IF(   AND(    (IFERROR(SEARCH("Ridotto",Nov2022_RICHIESTE_OLD!G12),Nov2022_RICHIESTE_OLD!G12))=1,    L$60&lt;&gt;""   ),    _xlfn.CONCAT("Rid: ",HLOOKUP(L$60,Tipologie!$B$2:$AM$10,8)  ),  Nov2022_RICHIESTE_OLD!G12),HLOOKUP(L$60,Tipologie!$B$2:$AM$10,8  ) ))</f>
        <v>RIPOSO</v>
      </c>
      <c r="M67" s="146"/>
      <c r="N67" s="146" t="str">
        <f>T( IF( Nov2022_RICHIESTE_OLD!H12&lt;&gt;"",  IF(   AND(    (IFERROR(SEARCH("Ridotto",Nov2022_RICHIESTE_OLD!H12),Nov2022_RICHIESTE_OLD!H12))=1,    N$60&lt;&gt;""   ),    _xlfn.CONCAT("Rid: ",HLOOKUP(N$60,Tipologie!$B$2:$AM$10,8)  ),  Nov2022_RICHIESTE_OLD!H12),HLOOKUP(N$60,Tipologie!$B$2:$AM$10,8  ) ))</f>
        <v>RIPOSO</v>
      </c>
      <c r="O67" s="146"/>
      <c r="P67" s="146" t="str">
        <f>T( IF( Nov2022_RICHIESTE_OLD!I12&lt;&gt;"",  IF(   AND(    (IFERROR(SEARCH("Ridotto",Nov2022_RICHIESTE_OLD!I12),Nov2022_RICHIESTE_OLD!I12))=1,    P$60&lt;&gt;""   ),    _xlfn.CONCAT("Rid: ",HLOOKUP(P$60,Tipologie!$B$2:$AM$10,8)  ),  Nov2022_RICHIESTE_OLD!I12),HLOOKUP(P$60,Tipologie!$B$2:$AM$10,8  ) ))</f>
        <v>RIPOSO</v>
      </c>
      <c r="Q67" s="146"/>
      <c r="R67" s="146" t="str">
        <f>T( IF( Nov2022_RICHIESTE_OLD!J12&lt;&gt;"",  IF(   AND(    (IFERROR(SEARCH("Ridotto",Nov2022_RICHIESTE_OLD!J12),Nov2022_RICHIESTE_OLD!J12))=1,    R$60&lt;&gt;""   ),    _xlfn.CONCAT("Rid: ",HLOOKUP(R$60,Tipologie!$B$2:$AM$10,8)  ),  Nov2022_RICHIESTE_OLD!J12),HLOOKUP(R$60,Tipologie!$B$2:$AM$10,8  ) ))</f>
        <v>RIPOSO</v>
      </c>
      <c r="S67" s="146"/>
      <c r="T67" s="146" t="str">
        <f>T( IF( Nov2022_RICHIESTE_OLD!K12&lt;&gt;"",  IF(   AND(    (IFERROR(SEARCH("Ridotto",Nov2022_RICHIESTE_OLD!K12),Nov2022_RICHIESTE_OLD!K12))=1,    T$60&lt;&gt;""   ),    _xlfn.CONCAT("Rid: ",HLOOKUP(T$60,Tipologie!$B$2:$AM$10,8)  ),  Nov2022_RICHIESTE_OLD!K12),HLOOKUP(T$60,Tipologie!$B$2:$AM$10,8  ) ))</f>
        <v>RIPOSO</v>
      </c>
      <c r="U67" s="146" t="str">
        <f>T( IF( Nov2022_RICHIESTE_OLD!L12&lt;&gt;"",  IF(   AND(    (IFERROR(SEARCH("Ridotto",Nov2022_RICHIESTE_OLD!L12),Nov2022_RICHIESTE_OLD!L12))=1,    U$60&lt;&gt;""   ),    _xlfn.CONCAT("Rid: ",HLOOKUP(U$60,Tipologie!$B$2:$AM$10,8)  ),  Nov2022_RICHIESTE_OLD!L12),HLOOKUP(U$60,Tipologie!$B$2:$AM$10,8  ) ))</f>
        <v>RIPOSO</v>
      </c>
      <c r="V67" s="146" t="str">
        <f>T( IF( Nov2022_RICHIESTE_OLD!M12&lt;&gt;"",  IF(   AND(    (IFERROR(SEARCH("Ridotto",Nov2022_RICHIESTE_OLD!M12),Nov2022_RICHIESTE_OLD!M12))=1,    V$60&lt;&gt;""   ),    _xlfn.CONCAT("Rid: ",HLOOKUP(V$60,Tipologie!$B$2:$AM$10,8)  ),  Nov2022_RICHIESTE_OLD!M12),HLOOKUP(V$60,Tipologie!$B$2:$AM$10,8  ) ))</f>
        <v>RIPOSO</v>
      </c>
      <c r="W67" s="146" t="str">
        <f>T( IF( Nov2022_RICHIESTE_OLD!N12&lt;&gt;"",  IF(   AND(    (IFERROR(SEARCH("Ridotto",Nov2022_RICHIESTE_OLD!N12),Nov2022_RICHIESTE_OLD!N12))=1,    W$60&lt;&gt;""   ),    _xlfn.CONCAT("Rid: ",HLOOKUP(W$60,Tipologie!$B$2:$AM$10,8)  ),  Nov2022_RICHIESTE_OLD!N12),HLOOKUP(W$60,Tipologie!$B$2:$AM$10,8  ) ))</f>
        <v>RIPOSO</v>
      </c>
      <c r="X67" s="146" t="str">
        <f>T( IF( Nov2022_RICHIESTE_OLD!O12&lt;&gt;"",  IF(   AND(    (IFERROR(SEARCH("Ridotto",Nov2022_RICHIESTE_OLD!O12),Nov2022_RICHIESTE_OLD!O12))=1,    X$60&lt;&gt;""   ),    _xlfn.CONCAT("Rid: ",HLOOKUP(X$60,Tipologie!$B$2:$AM$10,8)  ),  Nov2022_RICHIESTE_OLD!O12),HLOOKUP(X$60,Tipologie!$B$2:$AM$10,8  ) ))</f>
        <v>RIPOSO</v>
      </c>
      <c r="Y67" s="146" t="str">
        <f>T( IF( Nov2022_RICHIESTE_OLD!P12&lt;&gt;"",  IF(   AND(    (IFERROR(SEARCH("Ridotto",Nov2022_RICHIESTE_OLD!P12),Nov2022_RICHIESTE_OLD!P12))=1,    Y$60&lt;&gt;""   ),    _xlfn.CONCAT("Rid: ",HLOOKUP(Y$60,Tipologie!$B$2:$AM$10,8)  ),  Nov2022_RICHIESTE_OLD!P12),HLOOKUP(Y$60,Tipologie!$B$2:$AM$10,8  ) ))</f>
        <v>RIPOSO</v>
      </c>
      <c r="Z67" s="28" t="str">
        <f>T( IF( Nov2022_RICHIESTE_OLD!Q12&lt;&gt;"",  IF(   AND(    (IFERROR(SEARCH("Ridotto",Nov2022_RICHIESTE_OLD!Q12),Nov2022_RICHIESTE_OLD!Q12))=1,    Z$60&lt;&gt;""   ),    _xlfn.CONCAT("Rid: ",HLOOKUP(Z$60,Tipologie!$B$2:$AM$10,8)  ),  Nov2022_RICHIESTE_OLD!Q12),HLOOKUP(Z$60,Tipologie!$B$2:$AM$10,8  ) ))</f>
        <v>RIPOSO</v>
      </c>
      <c r="AA67" s="28" t="str">
        <f>T( IF( Nov2022_RICHIESTE_OLD!R12&lt;&gt;"",  IF(   AND(    (IFERROR(SEARCH("Ridotto",Nov2022_RICHIESTE_OLD!R12),Nov2022_RICHIESTE_OLD!R12))=1,    AA$60&lt;&gt;""   ),    _xlfn.CONCAT("Rid: ",HLOOKUP(AA$60,Tipologie!$B$2:$AM$10,8)  ),  Nov2022_RICHIESTE_OLD!R12),HLOOKUP(AA$60,Tipologie!$B$2:$AM$10,8  ) ))</f>
        <v>RIPOSO</v>
      </c>
      <c r="AB67" s="28" t="str">
        <f>T( IF( Nov2022_RICHIESTE_OLD!S12&lt;&gt;"",  IF(   AND(    (IFERROR(SEARCH("Ridotto",Nov2022_RICHIESTE_OLD!S12),Nov2022_RICHIESTE_OLD!S12))=1,    AB$60&lt;&gt;""   ),    _xlfn.CONCAT("Rid: ",HLOOKUP(AB$60,Tipologie!$B$2:$AM$10,8)  ),  Nov2022_RICHIESTE_OLD!S12),HLOOKUP(AB$60,Tipologie!$B$2:$AM$10,8  ) ))</f>
        <v>RIPOSO</v>
      </c>
      <c r="AC67" s="91"/>
      <c r="AD67" s="45" t="str">
        <f t="shared" si="19"/>
        <v>sab</v>
      </c>
      <c r="AE67" s="46">
        <f t="shared" si="18"/>
        <v>44877</v>
      </c>
      <c r="AF67" s="232"/>
      <c r="AG67" s="146" t="str">
        <f>T( IF( Nov2022_RICHIESTE_OLD!W12&lt;&gt;"",  IF(   AND(    (IFERROR(SEARCH("Ridotto",Nov2022_RICHIESTE_OLD!W12),Nov2022_RICHIESTE_OLD!W12))=1,    AG$60&lt;&gt;""   ),    _xlfn.CONCAT("Rid: ",HLOOKUP(AG$60,Tipologie!$B$2:$AM$10,8)  ),  Nov2022_RICHIESTE_OLD!W12),HLOOKUP(AG$60,Tipologie!$B$2:$AM$10,8  ) ))</f>
        <v>RIPOSO</v>
      </c>
      <c r="AH67" s="146"/>
      <c r="AI67" s="146" t="str">
        <f>T( IF( Nov2022_RICHIESTE_OLD!X12&lt;&gt;"",  IF(   AND(    (IFERROR(SEARCH("Ridotto",Nov2022_RICHIESTE_OLD!X12),Nov2022_RICHIESTE_OLD!X12))=1,    AI$60&lt;&gt;""   ),    _xlfn.CONCAT("Rid: ",HLOOKUP(AI$60,Tipologie!$B$2:$AM$10,8)  ),  Nov2022_RICHIESTE_OLD!X12),HLOOKUP(AI$60,Tipologie!$B$2:$AM$10,8  ) ))</f>
        <v>RIPOSO</v>
      </c>
      <c r="AJ67" s="146"/>
      <c r="AK67" s="146" t="str">
        <f>T( IF( Nov2022_RICHIESTE_OLD!Y12&lt;&gt;"",  IF(   AND(    (IFERROR(SEARCH("Ridotto",Nov2022_RICHIESTE_OLD!Y12),Nov2022_RICHIESTE_OLD!Y12))=1,    AK$60&lt;&gt;""   ),    _xlfn.CONCAT("Rid: ",HLOOKUP(AK$60,Tipologie!$B$2:$AM$10,8)  ),  Nov2022_RICHIESTE_OLD!Y12),HLOOKUP(AK$60,Tipologie!$B$2:$AM$10,8  ) ))</f>
        <v>RIPOSO</v>
      </c>
      <c r="AL67" s="146"/>
      <c r="AM67" s="146" t="str">
        <f>T( IF( Nov2022_RICHIESTE_OLD!Z12&lt;&gt;"",  IF(   AND(    (IFERROR(SEARCH("Ridotto",Nov2022_RICHIESTE_OLD!Z12),Nov2022_RICHIESTE_OLD!Z12))=1,    AM$60&lt;&gt;""   ),    _xlfn.CONCAT("Rid: ",HLOOKUP(AM$60,Tipologie!$B$2:$AM$10,8)  ),  Nov2022_RICHIESTE_OLD!Z12),HLOOKUP(AM$60,Tipologie!$B$2:$AM$10,8  ) ))</f>
        <v>RIPOSO</v>
      </c>
      <c r="AN67" s="146"/>
      <c r="AO67" s="146" t="str">
        <f>T( IF( Nov2022_RICHIESTE_OLD!AA12&lt;&gt;"",  IF(   AND(    (IFERROR(SEARCH("Ridotto",Nov2022_RICHIESTE_OLD!AA12),Nov2022_RICHIESTE_OLD!AA12))=1,    AO$60&lt;&gt;""   ),    _xlfn.CONCAT("Rid: ",HLOOKUP(AO$60,Tipologie!$B$2:$AM$10,8)  ),  Nov2022_RICHIESTE_OLD!AA12),HLOOKUP(AO$60,Tipologie!$B$2:$AM$10,8  ) ))</f>
        <v>RIPOSO</v>
      </c>
      <c r="AP67" s="146"/>
      <c r="AQ67" s="146" t="str">
        <f>T( IF( Nov2022_RICHIESTE_OLD!AB12&lt;&gt;"",  IF(   AND(    (IFERROR(SEARCH("Ridotto",Nov2022_RICHIESTE_OLD!AB12),Nov2022_RICHIESTE_OLD!AB12))=1,    AQ$60&lt;&gt;""   ),    _xlfn.CONCAT("Rid: ",HLOOKUP(AQ$60,Tipologie!$B$2:$AM$10,8)  ),  Nov2022_RICHIESTE_OLD!AB12),HLOOKUP(AQ$60,Tipologie!$B$2:$AM$10,8  ) ))</f>
        <v>RIPOSO</v>
      </c>
      <c r="AR67" s="146"/>
      <c r="AS67" s="146" t="str">
        <f>T( IF( Nov2022_RICHIESTE_OLD!AC12&lt;&gt;"",  IF(   AND(    (IFERROR(SEARCH("Ridotto",Nov2022_RICHIESTE_OLD!AC12),Nov2022_RICHIESTE_OLD!AC12))=1,    AS$60&lt;&gt;""   ),    _xlfn.CONCAT("Rid: ",HLOOKUP(AS$60,Tipologie!$B$2:$AM$10,8)  ),  Nov2022_RICHIESTE_OLD!AC12),HLOOKUP(AS$60,Tipologie!$B$2:$AM$10,8  ) ))</f>
        <v>RIPOSO</v>
      </c>
      <c r="AT67" s="146"/>
      <c r="AU67" s="146" t="str">
        <f>T( IF( Nov2022_RICHIESTE_OLD!AD12&lt;&gt;"",  IF(   AND(    (IFERROR(SEARCH("Ridotto",Nov2022_RICHIESTE_OLD!AD12),Nov2022_RICHIESTE_OLD!AD12))=1,    AU$60&lt;&gt;""   ),    _xlfn.CONCAT("Rid: ",HLOOKUP(AU$60,Tipologie!$B$2:$AM$10,8)  ),  Nov2022_RICHIESTE_OLD!AD12),HLOOKUP(AU$60,Tipologie!$B$2:$AM$10,8  ) ))</f>
        <v>RIPOSO</v>
      </c>
      <c r="AV67" s="146"/>
      <c r="AW67" s="146" t="str">
        <f>T( IF( Nov2022_RICHIESTE_OLD!AE12&lt;&gt;"",  IF(   AND(    (IFERROR(SEARCH("Ridotto",Nov2022_RICHIESTE_OLD!AE12),Nov2022_RICHIESTE_OLD!AE12))=1,    AW$60&lt;&gt;""   ),    _xlfn.CONCAT("Rid: ",HLOOKUP(AW$60,Tipologie!$B$2:$AM$10,8)  ),  Nov2022_RICHIESTE_OLD!AE12),HLOOKUP(AW$60,Tipologie!$B$2:$AM$10,8  ) ))</f>
        <v>RIPOSO</v>
      </c>
      <c r="AX67" s="146"/>
      <c r="AY67" s="146" t="str">
        <f>T( IF( Nov2022_RICHIESTE_OLD!AF12&lt;&gt;"",  IF(   AND(    (IFERROR(SEARCH("Ridotto",Nov2022_RICHIESTE_OLD!AF12),Nov2022_RICHIESTE_OLD!AF12))=1,    AY$60&lt;&gt;""   ),    _xlfn.CONCAT("Rid: ",HLOOKUP(AY$60,Tipologie!$B$2:$AM$10,8)  ),  Nov2022_RICHIESTE_OLD!AF12),HLOOKUP(AY$60,Tipologie!$B$2:$AM$10,8  ) ))</f>
        <v>RIPOSO</v>
      </c>
      <c r="AZ67" s="146"/>
      <c r="BA67" s="146" t="str">
        <f>T( IF( Nov2022_RICHIESTE_OLD!AG12&lt;&gt;"",  IF(   AND(    (IFERROR(SEARCH("Ridotto",Nov2022_RICHIESTE_OLD!AG12),Nov2022_RICHIESTE_OLD!AG12))=1,    BA$60&lt;&gt;""   ),    _xlfn.CONCAT("Rid: ",HLOOKUP(BA$60,Tipologie!$B$2:$AM$10,8)  ),  Nov2022_RICHIESTE_OLD!AG12),HLOOKUP(BA$60,Tipologie!$B$2:$AM$10,8  ) ))</f>
        <v>RIPOSO</v>
      </c>
      <c r="BB67" s="146" t="str">
        <f>T( IF( Nov2022_RICHIESTE_OLD!AH12&lt;&gt;"",  IF(   AND(    (IFERROR(SEARCH("Ridotto",Nov2022_RICHIESTE_OLD!AH12),Nov2022_RICHIESTE_OLD!AH12))=1,    BB$60&lt;&gt;""   ),    _xlfn.CONCAT("Rid: ",HLOOKUP(BB$60,Tipologie!$B$2:$AM$10,8)  ),  Nov2022_RICHIESTE_OLD!AH12),HLOOKUP(BB$60,Tipologie!$B$2:$AM$10,8  ) ))</f>
        <v>RIPOSO</v>
      </c>
      <c r="BC67" s="146" t="str">
        <f>T( IF( Nov2022_RICHIESTE_OLD!AI12&lt;&gt;"",  IF(   AND(    (IFERROR(SEARCH("Ridotto",Nov2022_RICHIESTE_OLD!AI12),Nov2022_RICHIESTE_OLD!AI12))=1,    BC$60&lt;&gt;""   ),    _xlfn.CONCAT("Rid: ",HLOOKUP(BC$60,Tipologie!$B$2:$AM$10,8)  ),  Nov2022_RICHIESTE_OLD!AI12),HLOOKUP(BC$60,Tipologie!$B$2:$AM$10,8  ) ))</f>
        <v>RIPOSO</v>
      </c>
      <c r="BD67" s="146"/>
      <c r="BE67" s="146" t="str">
        <f>T( IF( Nov2022_RICHIESTE_OLD!AJ12&lt;&gt;"",  IF(   AND(    (IFERROR(SEARCH("Ridotto",Nov2022_RICHIESTE_OLD!AJ12),Nov2022_RICHIESTE_OLD!AJ12))=1,    BE$60&lt;&gt;""   ),    _xlfn.CONCAT("Rid: ",HLOOKUP(BE$60,Tipologie!$B$2:$AM$10,8)  ),  Nov2022_RICHIESTE_OLD!AJ12),HLOOKUP(BE$60,Tipologie!$B$2:$AM$10,8  ) ))</f>
        <v>RIPOSO</v>
      </c>
      <c r="BF67" s="146"/>
      <c r="BG67" s="146" t="str">
        <f>T( IF( Nov2022_RICHIESTE_OLD!AK12&lt;&gt;"",  IF(   AND(    (IFERROR(SEARCH("Ridotto",Nov2022_RICHIESTE_OLD!AK12),Nov2022_RICHIESTE_OLD!AK12))=1,    BG$60&lt;&gt;""   ),    _xlfn.CONCAT("Rid: ",HLOOKUP(BG$60,Tipologie!$B$2:$AM$10,8)  ),  Nov2022_RICHIESTE_OLD!AK12),HLOOKUP(BG$60,Tipologie!$B$2:$AM$10,8  ) ))</f>
        <v>RIPOSO</v>
      </c>
      <c r="BH67" s="146"/>
      <c r="BI67" s="146" t="str">
        <f>T( IF( Nov2022_RICHIESTE_OLD!AL12&lt;&gt;"",  IF(   AND(    (IFERROR(SEARCH("Ridotto",Nov2022_RICHIESTE_OLD!AL12),Nov2022_RICHIESTE_OLD!AL12))=1,    BI$60&lt;&gt;""   ),    _xlfn.CONCAT("Rid: ",HLOOKUP(BI$60,Tipologie!$B$2:$AM$10,8)  ),  Nov2022_RICHIESTE_OLD!AL12),HLOOKUP(BI$60,Tipologie!$B$2:$AM$10,8  ) ))</f>
        <v>RIPOSO</v>
      </c>
      <c r="BJ67" s="146"/>
      <c r="BK67" s="146" t="str">
        <f>T( IF( Nov2022_RICHIESTE_OLD!AM12&lt;&gt;"",  IF(   AND(    (IFERROR(SEARCH("Ridotto",Nov2022_RICHIESTE_OLD!AM12),Nov2022_RICHIESTE_OLD!AM12))=1,    BK$60&lt;&gt;""   ),    _xlfn.CONCAT("Rid: ",HLOOKUP(BK$60,Tipologie!$B$2:$AM$10,8)  ),  Nov2022_RICHIESTE_OLD!AM12),HLOOKUP(BK$60,Tipologie!$B$2:$AM$10,8  ) ))</f>
        <v>RIPOSO</v>
      </c>
      <c r="BL67" s="146"/>
      <c r="BM67" s="146" t="str">
        <f>T( IF( Nov2022_RICHIESTE_OLD!AN12&lt;&gt;"",  IF(   AND(    (IFERROR(SEARCH("Ridotto",Nov2022_RICHIESTE_OLD!AN12),Nov2022_RICHIESTE_OLD!AN12))=1,    BM$60&lt;&gt;""   ),    _xlfn.CONCAT("Rid: ",HLOOKUP(BM$60,Tipologie!$B$2:$AM$10,8)  ),  Nov2022_RICHIESTE_OLD!AN12),HLOOKUP(BM$60,Tipologie!$B$2:$AM$10,8  ) ))</f>
        <v>RIPOSO</v>
      </c>
      <c r="BN67" s="146"/>
      <c r="BO67" s="146" t="str">
        <f>T( IF( Nov2022_RICHIESTE_OLD!AO12&lt;&gt;"",  IF(   AND(    (IFERROR(SEARCH("Ridotto",Nov2022_RICHIESTE_OLD!AO12),Nov2022_RICHIESTE_OLD!AO12))=1,    BO$60&lt;&gt;""   ),    _xlfn.CONCAT("Rid: ",HLOOKUP(BO$60,Tipologie!$B$2:$AM$10,8)  ),  Nov2022_RICHIESTE_OLD!AO12),HLOOKUP(BO$60,Tipologie!$B$2:$AM$10,8  ) ))</f>
        <v>RIPOSO</v>
      </c>
      <c r="BP67" s="146"/>
      <c r="BQ67" s="146" t="str">
        <f>T( IF( Nov2022_RICHIESTE_OLD!AP12&lt;&gt;"",  IF(   AND(    (IFERROR(SEARCH("Ridotto",Nov2022_RICHIESTE_OLD!AP12),Nov2022_RICHIESTE_OLD!AP12))=1,    BQ$60&lt;&gt;""   ),    _xlfn.CONCAT("Rid: ",HLOOKUP(BQ$60,Tipologie!$B$2:$AM$10,8)  ),  Nov2022_RICHIESTE_OLD!AP12),HLOOKUP(BQ$60,Tipologie!$B$2:$AM$10,8  ) ))</f>
        <v>RIPOSO</v>
      </c>
      <c r="BR67" s="146"/>
      <c r="BS67" s="146" t="str">
        <f>T( IF( Nov2022_RICHIESTE_OLD!AQ12&lt;&gt;"",  IF(   AND(    (IFERROR(SEARCH("Ridotto",Nov2022_RICHIESTE_OLD!AQ12),Nov2022_RICHIESTE_OLD!AQ12))=1,    BS$60&lt;&gt;""   ),    _xlfn.CONCAT("Rid: ",HLOOKUP(BS$60,Tipologie!$B$2:$AM$10,8)  ),  Nov2022_RICHIESTE_OLD!AQ12),HLOOKUP(BS$60,Tipologie!$B$2:$AM$10,8  ) ))</f>
        <v>RIPOSO</v>
      </c>
      <c r="BT67" s="146"/>
      <c r="BU67" s="146" t="str">
        <f>T( IF( Nov2022_RICHIESTE_OLD!AR12&lt;&gt;"",  IF(   AND(    (IFERROR(SEARCH("Ridotto",Nov2022_RICHIESTE_OLD!AR12),Nov2022_RICHIESTE_OLD!AR12))=1,    BU$60&lt;&gt;""   ),    _xlfn.CONCAT("Rid: ",HLOOKUP(BU$60,Tipologie!$B$2:$AM$10,8)  ),  Nov2022_RICHIESTE_OLD!AR12),HLOOKUP(BU$60,Tipologie!$B$2:$AM$10,8  ) ))</f>
        <v>RIPOSO</v>
      </c>
      <c r="BV67" s="146"/>
      <c r="BW67" s="146" t="str">
        <f>T( IF( Nov2022_RICHIESTE_OLD!AS12&lt;&gt;"",  IF(   AND(    (IFERROR(SEARCH("Ridotto",Nov2022_RICHIESTE_OLD!AS12),Nov2022_RICHIESTE_OLD!AS12))=1,    BW$60&lt;&gt;""   ),    _xlfn.CONCAT("Rid: ",HLOOKUP(BW$60,Tipologie!$B$2:$AM$10,8)  ),  Nov2022_RICHIESTE_OLD!AS12),HLOOKUP(BW$60,Tipologie!$B$2:$AM$10,8  ) ))</f>
        <v>RIPOSO</v>
      </c>
      <c r="BX67" s="223"/>
      <c r="CA67" s="87">
        <f>SUM(COUNTIFS(D67:BW67,{"Ex-accordo";"Ferie";"Ridotto Ex-Acc";"Ridotto Ferie";"Ridotto Maternità";"Malattia";"Esame";"Altro"}))</f>
        <v>0</v>
      </c>
      <c r="CB67" s="158">
        <f t="shared" si="22"/>
        <v>30</v>
      </c>
      <c r="CC67" s="91"/>
      <c r="CF67" s="146"/>
      <c r="CG67" s="146" t="str">
        <f>T( IF( Nov2022_RICHIESTE_OLD!BL12&lt;&gt;"",  IF(   AND(    (IFERROR(SEARCH("Ridotto",Nov2022_RICHIESTE_OLD!BL12),Nov2022_RICHIESTE_OLD!BL12))=1,    CG$60&lt;&gt;""   ),    _xlfn.CONCAT("Rid: ",HLOOKUP(CG$60,Tipologie!$B$2:$AM$10,8)  ),  Nov2022_RICHIESTE_OLD!BL12),HLOOKUP(CG$60,Tipologie!$B$2:$AM$10,8  ) ))</f>
        <v>RIPOSO</v>
      </c>
      <c r="CH67" s="146"/>
      <c r="CI67" s="146" t="str">
        <f>T( IF( Nov2022_RICHIESTE_OLD!BN12&lt;&gt;"",  IF(   AND(    (IFERROR(SEARCH("Ridotto",Nov2022_RICHIESTE_OLD!BN12),Nov2022_RICHIESTE_OLD!BN12))=1,    CI$60&lt;&gt;""   ),    _xlfn.CONCAT("Rid: ",HLOOKUP(CI$60,Tipologie!$B$2:$AM$10,8)  ),  Nov2022_RICHIESTE_OLD!BN12),HLOOKUP(CI$60,Tipologie!$B$2:$AM$10,8  ) ))</f>
        <v>RIPOSO</v>
      </c>
      <c r="CJ67" s="146" t="str">
        <f>T( IF( Nov2022_RICHIESTE_OLD!BO12&lt;&gt;"",  IF(   AND(    (IFERROR(SEARCH("Ridotto",Nov2022_RICHIESTE_OLD!BO12),Nov2022_RICHIESTE_OLD!BO12))=1,    CJ$60&lt;&gt;""   ),    _xlfn.CONCAT("Rid: ",HLOOKUP(CJ$60,Tipologie!$B$2:$AM$10,8)  ),  Nov2022_RICHIESTE_OLD!BO12),HLOOKUP(CJ$60,Tipologie!$B$2:$AM$10,8  ) ))</f>
        <v>RIPOSO</v>
      </c>
      <c r="CK67" s="146" t="str">
        <f>T( IF( Nov2022_RICHIESTE_OLD!BP12&lt;&gt;"",  IF(   AND(    (IFERROR(SEARCH("Ridotto",Nov2022_RICHIESTE_OLD!BP12),Nov2022_RICHIESTE_OLD!BP12))=1,    CK$60&lt;&gt;""   ),    _xlfn.CONCAT("Rid: ",HLOOKUP(CK$60,Tipologie!$B$2:$AM$10,8)  ),  Nov2022_RICHIESTE_OLD!BP12),HLOOKUP(CK$60,Tipologie!$B$2:$AM$10,8  ) ))</f>
        <v>RIPOSO</v>
      </c>
      <c r="CL67" s="146" t="str">
        <f>T( IF( Nov2022_RICHIESTE_OLD!BQ12&lt;&gt;"",  IF(   AND(    (IFERROR(SEARCH("Ridotto",Nov2022_RICHIESTE_OLD!BQ12),Nov2022_RICHIESTE_OLD!BQ12))=1,    CL$60&lt;&gt;""   ),    _xlfn.CONCAT("Rid: ",HLOOKUP(CL$60,Tipologie!$B$2:$AM$10,8)  ),  Nov2022_RICHIESTE_OLD!BQ12),HLOOKUP(CL$60,Tipologie!$B$2:$AM$10,8  ) ))</f>
        <v>RIPOSO</v>
      </c>
      <c r="CM67" s="146" t="str">
        <f>T( IF( Nov2022_RICHIESTE_OLD!BR12&lt;&gt;"",  IF(   AND(    (IFERROR(SEARCH("Ridotto",Nov2022_RICHIESTE_OLD!BR12),Nov2022_RICHIESTE_OLD!BR12))=1,    CM$60&lt;&gt;""   ),    _xlfn.CONCAT("Rid: ",HLOOKUP(CM$60,Tipologie!$B$2:$AM$10,8)  ),  Nov2022_RICHIESTE_OLD!BR12),HLOOKUP(CM$60,Tipologie!$B$2:$AM$10,8  ) ))</f>
        <v>RIPOSO</v>
      </c>
      <c r="CO67" s="45" t="str">
        <f t="shared" si="20"/>
        <v>sab</v>
      </c>
      <c r="CP67" s="45">
        <f t="shared" si="21"/>
        <v>44877</v>
      </c>
      <c r="CQ67" s="229"/>
      <c r="CR67" s="146" t="str">
        <f>T(IF(  Nov2022_RICHIESTE_OLD!BV12&lt;&gt;"",  Nov2022_RICHIESTE_OLD!BV12,  HLOOKUP(CR$60,Tipologie!$B$2:$AM$10,8) ))</f>
        <v>RIPOSO</v>
      </c>
      <c r="CS67" s="146"/>
      <c r="CT67" s="146" t="str">
        <f>T(IF(  Nov2022_RICHIESTE_OLD!BW12&lt;&gt;"",  Nov2022_RICHIESTE_OLD!BW12,  HLOOKUP(CT$60,Tipologie!$B$2:$AM$10,8) ))</f>
        <v>RIPOSO</v>
      </c>
      <c r="CU67" s="146"/>
      <c r="CV67" s="146" t="str">
        <f>T(IF(  Nov2022_RICHIESTE_OLD!BX12&lt;&gt;"",  Nov2022_RICHIESTE_OLD!BX12,  HLOOKUP(CV$60,Tipologie!$B$2:$AM$10,8) ))</f>
        <v>RIPOSO</v>
      </c>
      <c r="CW67" s="146"/>
      <c r="CX67" s="146" t="str">
        <f>T(IF(  Nov2022_RICHIESTE_OLD!BY12&lt;&gt;"",  Nov2022_RICHIESTE_OLD!BY12,  HLOOKUP(CX$60,Tipologie!$B$2:$AM$10,8) ))</f>
        <v>RIPOSO</v>
      </c>
      <c r="CY67" s="146"/>
      <c r="CZ67" s="146" t="str">
        <f>T(IF(  Nov2022_RICHIESTE_OLD!BZ12&lt;&gt;"",  Nov2022_RICHIESTE_OLD!BZ12,  HLOOKUP(CZ$60,Tipologie!$B$2:$AM$10,8) ))</f>
        <v>RIPOSO</v>
      </c>
      <c r="DA67" s="146"/>
      <c r="DB67" s="146" t="str">
        <f>T(IF(  Nov2022_RICHIESTE_OLD!CA12&lt;&gt;"",  Nov2022_RICHIESTE_OLD!CA12,  HLOOKUP(DB$60,Tipologie!$B$2:$AM$10,8) ))</f>
        <v>RIPOSO</v>
      </c>
      <c r="DC67" s="146"/>
      <c r="DD67" s="146" t="str">
        <f>T(IF(  Nov2022_RICHIESTE_OLD!CB12&lt;&gt;"",  Nov2022_RICHIESTE_OLD!CB12,  HLOOKUP(DD$60,Tipologie!$B$2:$AM$10,8) ))</f>
        <v>RIPOSO</v>
      </c>
      <c r="DE67" s="146" t="str">
        <f>T(IF(  Nov2022_RICHIESTE_OLD!CC12&lt;&gt;"",  Nov2022_RICHIESTE_OLD!CC12,  HLOOKUP(DE$60,Tipologie!$B$2:$AM$10,8) ))</f>
        <v>RIPOSO</v>
      </c>
      <c r="DF67" s="146" t="str">
        <f>T(IF(  Nov2022_RICHIESTE_OLD!CD12&lt;&gt;"",  Nov2022_RICHIESTE_OLD!CD12,  HLOOKUP(DF$60,Tipologie!$B$2:$AM$10,8) ))</f>
        <v>RIPOSO</v>
      </c>
      <c r="DG67" s="146" t="str">
        <f>T(IF(  Nov2022_RICHIESTE_OLD!CE12&lt;&gt;"",  Nov2022_RICHIESTE_OLD!CE12,  HLOOKUP(DG$60,Tipologie!$B$2:$AM$10,8) ))</f>
        <v>RIPOSO</v>
      </c>
    </row>
    <row r="68" spans="1:112" ht="11.25" customHeight="1" x14ac:dyDescent="0.25">
      <c r="A68" s="26" t="str">
        <f>IF(Nov2022_RICHIESTE_OLD!A13&lt;&gt;"",Nov2022_RICHIESTE_OLD!A13,"")</f>
        <v/>
      </c>
      <c r="B68" s="48">
        <f>IF(Nov2022_RICHIESTE_OLD!B13&lt;&gt;"",Nov2022_RICHIESTE_OLD!B13,"")</f>
        <v>44878</v>
      </c>
      <c r="C68" s="385" t="str">
        <f>T( IF( Nov2022_RICHIESTE_OLD!C13&lt;&gt;"",  IF(   AND(    (IFERROR(SEARCH("Ridotto",Nov2022_RICHIESTE_OLD!C13),Nov2022_RICHIESTE_OLD!C13))=1,    D$60&lt;&gt;""   ),    _xlfn.CONCAT("Rid: ",HLOOKUP(D$60,Tipologie!$B$2:$AM$10,9)  ),  Nov2022_RICHIESTE_OLD!C13),HLOOKUP(D$60,Tipologie!$B$2:$AM$10,9  ) ))</f>
        <v>DOMENICA</v>
      </c>
      <c r="D68" s="386"/>
      <c r="E68" s="385" t="str">
        <f>T( IF( Nov2022_RICHIESTE_OLD!E13&lt;&gt;"",  IF(   AND(    (IFERROR(SEARCH("Ridotto",Nov2022_RICHIESTE_OLD!E13),Nov2022_RICHIESTE_OLD!E13))=1,    F$60&lt;&gt;""   ),    _xlfn.CONCAT("Rid: ",HLOOKUP(F$60,Tipologie!$B$2:$AM$10,9)  ),  Nov2022_RICHIESTE_OLD!E13),HLOOKUP(F$60,Tipologie!$B$2:$AM$10,9  ) ))</f>
        <v>DOMENICA</v>
      </c>
      <c r="F68" s="386"/>
      <c r="G68" s="385" t="str">
        <f>T( IF( Nov2022_RICHIESTE_OLD!G13&lt;&gt;"",  IF(   AND(    (IFERROR(SEARCH("Ridotto",Nov2022_RICHIESTE_OLD!G13),Nov2022_RICHIESTE_OLD!G13))=1,    H$60&lt;&gt;""   ),    _xlfn.CONCAT("Rid: ",HLOOKUP(H$60,Tipologie!$B$2:$AM$10,9)  ),  Nov2022_RICHIESTE_OLD!G13),HLOOKUP(H$60,Tipologie!$B$2:$AM$10,9  ) ))</f>
        <v>DOMENICA</v>
      </c>
      <c r="H68" s="386"/>
      <c r="I68" s="385" t="str">
        <f>T( IF( Nov2022_RICHIESTE_OLD!I13&lt;&gt;"",  IF(   AND(    (IFERROR(SEARCH("Ridotto",Nov2022_RICHIESTE_OLD!I13),Nov2022_RICHIESTE_OLD!I13))=1,    J$60&lt;&gt;""   ),    _xlfn.CONCAT("Rid: ",HLOOKUP(J$60,Tipologie!$B$2:$AM$10,9)  ),  Nov2022_RICHIESTE_OLD!I13),HLOOKUP(J$60,Tipologie!$B$2:$AM$10,9  ) ))</f>
        <v>DOMENICA</v>
      </c>
      <c r="J68" s="386"/>
      <c r="K68" s="385" t="str">
        <f>T( IF( Nov2022_RICHIESTE_OLD!K13&lt;&gt;"",  IF(   AND(    (IFERROR(SEARCH("Ridotto",Nov2022_RICHIESTE_OLD!K13),Nov2022_RICHIESTE_OLD!K13))=1,    L$60&lt;&gt;""   ),    _xlfn.CONCAT("Rid: ",HLOOKUP(L$60,Tipologie!$B$2:$AM$10,9)  ),  Nov2022_RICHIESTE_OLD!K13),HLOOKUP(L$60,Tipologie!$B$2:$AM$10,9  ) ))</f>
        <v>DOMENICA</v>
      </c>
      <c r="L68" s="386"/>
      <c r="M68" s="385" t="str">
        <f>T( IF( Nov2022_RICHIESTE_OLD!M13&lt;&gt;"",  IF(   AND(    (IFERROR(SEARCH("Ridotto",Nov2022_RICHIESTE_OLD!M13),Nov2022_RICHIESTE_OLD!M13))=1,    N$60&lt;&gt;""   ),    _xlfn.CONCAT("Rid: ",HLOOKUP(N$60,Tipologie!$B$2:$AM$10,9)  ),  Nov2022_RICHIESTE_OLD!M13),HLOOKUP(N$60,Tipologie!$B$2:$AM$10,9  ) ))</f>
        <v>DOMENICA</v>
      </c>
      <c r="N68" s="386"/>
      <c r="O68" s="385" t="str">
        <f>T( IF( Nov2022_RICHIESTE_OLD!O13&lt;&gt;"",  IF(   AND(    (IFERROR(SEARCH("Ridotto",Nov2022_RICHIESTE_OLD!O13),Nov2022_RICHIESTE_OLD!O13))=1,    P$60&lt;&gt;""   ),    _xlfn.CONCAT("Rid: ",HLOOKUP(P$60,Tipologie!$B$2:$AM$10,9)  ),  Nov2022_RICHIESTE_OLD!O13),HLOOKUP(P$60,Tipologie!$B$2:$AM$10,9  ) ))</f>
        <v>DOMENICA</v>
      </c>
      <c r="P68" s="386"/>
      <c r="Q68" s="385" t="str">
        <f>T( IF( Nov2022_RICHIESTE_OLD!Q13&lt;&gt;"",  IF(   AND(    (IFERROR(SEARCH("Ridotto",Nov2022_RICHIESTE_OLD!Q13),Nov2022_RICHIESTE_OLD!Q13))=1,    R$60&lt;&gt;""   ),    _xlfn.CONCAT("Rid: ",HLOOKUP(R$60,Tipologie!$B$2:$AM$10,9)  ),  Nov2022_RICHIESTE_OLD!Q13),HLOOKUP(R$60,Tipologie!$B$2:$AM$10,9  ) ))</f>
        <v>DOMENICA</v>
      </c>
      <c r="R68" s="386"/>
      <c r="S68" s="385" t="str">
        <f>T( IF( Nov2022_RICHIESTE_OLD!S13&lt;&gt;"",  IF(   AND(    (IFERROR(SEARCH("Ridotto",Nov2022_RICHIESTE_OLD!S13),Nov2022_RICHIESTE_OLD!S13))=1,    T$60&lt;&gt;""   ),    _xlfn.CONCAT("Rid: ",HLOOKUP(T$60,Tipologie!$B$2:$AM$10,9)  ),  Nov2022_RICHIESTE_OLD!S13),HLOOKUP(T$60,Tipologie!$B$2:$AM$10,9  ) ))</f>
        <v>DOMENICA</v>
      </c>
      <c r="T68" s="386"/>
      <c r="U68" s="146" t="str">
        <f>T( IF( Nov2022_RICHIESTE_OLD!L13&lt;&gt;"",  IF(   AND(    (IFERROR(SEARCH("Ridotto",Nov2022_RICHIESTE_OLD!L13),Nov2022_RICHIESTE_OLD!L13))=1,    U$60&lt;&gt;""   ),    _xlfn.CONCAT("Rid: ",HLOOKUP(U$60,Tipologie!$B$2:$AM$10,9)  ),  Nov2022_RICHIESTE_OLD!L13),HLOOKUP(U$60,Tipologie!$B$2:$AM$10,9  ) ))</f>
        <v>DOMENICA</v>
      </c>
      <c r="V68" s="146" t="str">
        <f>T( IF( Nov2022_RICHIESTE_OLD!M13&lt;&gt;"",  IF(   AND(    (IFERROR(SEARCH("Ridotto",Nov2022_RICHIESTE_OLD!M13),Nov2022_RICHIESTE_OLD!M13))=1,    V$60&lt;&gt;""   ),    _xlfn.CONCAT("Rid: ",HLOOKUP(V$60,Tipologie!$B$2:$AM$10,9)  ),  Nov2022_RICHIESTE_OLD!M13),HLOOKUP(V$60,Tipologie!$B$2:$AM$10,9  ) ))</f>
        <v>DOMENICA</v>
      </c>
      <c r="W68" s="146" t="str">
        <f>T( IF( Nov2022_RICHIESTE_OLD!N13&lt;&gt;"",  IF(   AND(    (IFERROR(SEARCH("Ridotto",Nov2022_RICHIESTE_OLD!N13),Nov2022_RICHIESTE_OLD!N13))=1,    W$60&lt;&gt;""   ),    _xlfn.CONCAT("Rid: ",HLOOKUP(W$60,Tipologie!$B$2:$AM$10,9)  ),  Nov2022_RICHIESTE_OLD!N13),HLOOKUP(W$60,Tipologie!$B$2:$AM$10,9  ) ))</f>
        <v>DOMENICA</v>
      </c>
      <c r="X68" s="146" t="str">
        <f>T( IF( Nov2022_RICHIESTE_OLD!O13&lt;&gt;"",  IF(   AND(    (IFERROR(SEARCH("Ridotto",Nov2022_RICHIESTE_OLD!O13),Nov2022_RICHIESTE_OLD!O13))=1,    X$60&lt;&gt;""   ),    _xlfn.CONCAT("Rid: ",HLOOKUP(X$60,Tipologie!$B$2:$AM$10,9)  ),  Nov2022_RICHIESTE_OLD!O13),HLOOKUP(X$60,Tipologie!$B$2:$AM$10,9  ) ))</f>
        <v>DOMENICA</v>
      </c>
      <c r="Y68" s="146" t="str">
        <f>T( IF( Nov2022_RICHIESTE_OLD!P13&lt;&gt;"",  IF(   AND(    (IFERROR(SEARCH("Ridotto",Nov2022_RICHIESTE_OLD!P13),Nov2022_RICHIESTE_OLD!P13))=1,    Y$60&lt;&gt;""   ),    _xlfn.CONCAT("Rid: ",HLOOKUP(Y$60,Tipologie!$B$2:$AM$10,9)  ),  Nov2022_RICHIESTE_OLD!P13),HLOOKUP(Y$60,Tipologie!$B$2:$AM$10,9  ) ))</f>
        <v>DOMENICA</v>
      </c>
      <c r="Z68" s="28" t="str">
        <f>T( IF( Nov2022_RICHIESTE_OLD!Q13&lt;&gt;"",  IF(   AND(    (IFERROR(SEARCH("Ridotto",Nov2022_RICHIESTE_OLD!Q13),Nov2022_RICHIESTE_OLD!Q13))=1,    Z$60&lt;&gt;""   ),    _xlfn.CONCAT("Rid: ",HLOOKUP(Z$60,Tipologie!$B$2:$AM$10,9)  ),  Nov2022_RICHIESTE_OLD!Q13),HLOOKUP(Z$60,Tipologie!$B$2:$AM$10,9  ) ))</f>
        <v>DOMENICA</v>
      </c>
      <c r="AA68" s="28" t="str">
        <f>T( IF( Nov2022_RICHIESTE_OLD!R13&lt;&gt;"",  IF(   AND(    (IFERROR(SEARCH("Ridotto",Nov2022_RICHIESTE_OLD!R13),Nov2022_RICHIESTE_OLD!R13))=1,    AA$60&lt;&gt;""   ),    _xlfn.CONCAT("Rid: ",HLOOKUP(AA$60,Tipologie!$B$2:$AM$10,9)  ),  Nov2022_RICHIESTE_OLD!R13),HLOOKUP(AA$60,Tipologie!$B$2:$AM$10,9  ) ))</f>
        <v>DOMENICA</v>
      </c>
      <c r="AB68" s="28" t="str">
        <f>T( IF( Nov2022_RICHIESTE_OLD!S13&lt;&gt;"",  IF(   AND(    (IFERROR(SEARCH("Ridotto",Nov2022_RICHIESTE_OLD!S13),Nov2022_RICHIESTE_OLD!S13))=1,    AB$60&lt;&gt;""   ),    _xlfn.CONCAT("Rid: ",HLOOKUP(AB$60,Tipologie!$B$2:$AM$10,9)  ),  Nov2022_RICHIESTE_OLD!S13),HLOOKUP(AB$60,Tipologie!$B$2:$AM$10,9  ) ))</f>
        <v>DOMENICA</v>
      </c>
      <c r="AC68" s="91"/>
      <c r="AD68" s="26" t="str">
        <f t="shared" si="19"/>
        <v/>
      </c>
      <c r="AE68" s="48">
        <f t="shared" si="18"/>
        <v>44878</v>
      </c>
      <c r="AF68" s="385" t="str">
        <f>T( IF( Nov2022_RICHIESTE_OLD!W13&lt;&gt;"",  IF(   AND(    (IFERROR(SEARCH("Ridotto",Nov2022_RICHIESTE_OLD!W13),Nov2022_RICHIESTE_OLD!W13))=1,    AG$60&lt;&gt;""   ),    _xlfn.CONCAT("Rid: ",HLOOKUP(AG$60,Tipologie!$B$2:$AM$10,9)  ),  Nov2022_RICHIESTE_OLD!W13),HLOOKUP(AG$60,Tipologie!$B$2:$AM$10,9  ) ))</f>
        <v>DOMENICA</v>
      </c>
      <c r="AG68" s="386"/>
      <c r="AH68" s="385" t="str">
        <f>T( IF( Nov2022_RICHIESTE_OLD!Y13&lt;&gt;"",  IF(   AND(    (IFERROR(SEARCH("Ridotto",Nov2022_RICHIESTE_OLD!Y13),Nov2022_RICHIESTE_OLD!Y13))=1,    AI$60&lt;&gt;""   ),    _xlfn.CONCAT("Rid: ",HLOOKUP(AI$60,Tipologie!$B$2:$AM$10,9)  ),  Nov2022_RICHIESTE_OLD!Y13),HLOOKUP(AI$60,Tipologie!$B$2:$AM$10,9  ) ))</f>
        <v>DOMENICA</v>
      </c>
      <c r="AI68" s="386"/>
      <c r="AJ68" s="385" t="str">
        <f>T( IF( Nov2022_RICHIESTE_OLD!AA13&lt;&gt;"",  IF(   AND(    (IFERROR(SEARCH("Ridotto",Nov2022_RICHIESTE_OLD!AA13),Nov2022_RICHIESTE_OLD!AA13))=1,    AK$60&lt;&gt;""   ),    _xlfn.CONCAT("Rid: ",HLOOKUP(AK$60,Tipologie!$B$2:$AM$10,9)  ),  Nov2022_RICHIESTE_OLD!AA13),HLOOKUP(AK$60,Tipologie!$B$2:$AM$10,9  ) ))</f>
        <v>DOMENICA</v>
      </c>
      <c r="AK68" s="386"/>
      <c r="AL68" s="385" t="str">
        <f>T( IF( Nov2022_RICHIESTE_OLD!AC13&lt;&gt;"",  IF(   AND(    (IFERROR(SEARCH("Ridotto",Nov2022_RICHIESTE_OLD!AC13),Nov2022_RICHIESTE_OLD!AC13))=1,    AM$60&lt;&gt;""   ),    _xlfn.CONCAT("Rid: ",HLOOKUP(AM$60,Tipologie!$B$2:$AM$10,9)  ),  Nov2022_RICHIESTE_OLD!AC13),HLOOKUP(AM$60,Tipologie!$B$2:$AM$10,9  ) ))</f>
        <v>DOMENICA</v>
      </c>
      <c r="AM68" s="386"/>
      <c r="AN68" s="385" t="str">
        <f>T( IF( Nov2022_RICHIESTE_OLD!AE13&lt;&gt;"",  IF(   AND(    (IFERROR(SEARCH("Ridotto",Nov2022_RICHIESTE_OLD!AE13),Nov2022_RICHIESTE_OLD!AE13))=1,    AO$60&lt;&gt;""   ),    _xlfn.CONCAT("Rid: ",HLOOKUP(AO$60,Tipologie!$B$2:$AM$10,9)  ),  Nov2022_RICHIESTE_OLD!AE13),HLOOKUP(AO$60,Tipologie!$B$2:$AM$10,9  ) ))</f>
        <v>DOMENICA</v>
      </c>
      <c r="AO68" s="386"/>
      <c r="AP68" s="385" t="str">
        <f>T( IF( Nov2022_RICHIESTE_OLD!AG13&lt;&gt;"",  IF(   AND(    (IFERROR(SEARCH("Ridotto",Nov2022_RICHIESTE_OLD!AG13),Nov2022_RICHIESTE_OLD!AG13))=1,    AQ$60&lt;&gt;""   ),    _xlfn.CONCAT("Rid: ",HLOOKUP(AQ$60,Tipologie!$B$2:$AM$10,9)  ),  Nov2022_RICHIESTE_OLD!AG13),HLOOKUP(AQ$60,Tipologie!$B$2:$AM$10,9  ) ))</f>
        <v>DOMENICA</v>
      </c>
      <c r="AQ68" s="386"/>
      <c r="AR68" s="385" t="str">
        <f>T( IF( Nov2022_RICHIESTE_OLD!AI13&lt;&gt;"",  IF(   AND(    (IFERROR(SEARCH("Ridotto",Nov2022_RICHIESTE_OLD!AI13),Nov2022_RICHIESTE_OLD!AI13))=1,    AS$60&lt;&gt;""   ),    _xlfn.CONCAT("Rid: ",HLOOKUP(AS$60,Tipologie!$B$2:$AM$10,9)  ),  Nov2022_RICHIESTE_OLD!AI13),HLOOKUP(AS$60,Tipologie!$B$2:$AM$10,9  ) ))</f>
        <v>DOMENICA</v>
      </c>
      <c r="AS68" s="386"/>
      <c r="AT68" s="385" t="str">
        <f>T( IF( Nov2022_RICHIESTE_OLD!AK13&lt;&gt;"",  IF(   AND(    (IFERROR(SEARCH("Ridotto",Nov2022_RICHIESTE_OLD!AK13),Nov2022_RICHIESTE_OLD!AK13))=1,    AU$60&lt;&gt;""   ),    _xlfn.CONCAT("Rid: ",HLOOKUP(AU$60,Tipologie!$B$2:$AM$10,9)  ),  Nov2022_RICHIESTE_OLD!AK13),HLOOKUP(AU$60,Tipologie!$B$2:$AM$10,9  ) ))</f>
        <v>DOMENICA</v>
      </c>
      <c r="AU68" s="386"/>
      <c r="AV68" s="385" t="str">
        <f>T( IF( Nov2022_RICHIESTE_OLD!AM13&lt;&gt;"",  IF(   AND(    (IFERROR(SEARCH("Ridotto",Nov2022_RICHIESTE_OLD!AM13),Nov2022_RICHIESTE_OLD!AM13))=1,    AW$60&lt;&gt;""   ),    _xlfn.CONCAT("Rid: ",HLOOKUP(AW$60,Tipologie!$B$2:$AM$10,9)  ),  Nov2022_RICHIESTE_OLD!AM13),HLOOKUP(AW$60,Tipologie!$B$2:$AM$10,9  ) ))</f>
        <v>DOMENICA</v>
      </c>
      <c r="AW68" s="386"/>
      <c r="AX68" s="385" t="str">
        <f>T( IF( Nov2022_RICHIESTE_OLD!AO13&lt;&gt;"",  IF(   AND(    (IFERROR(SEARCH("Ridotto",Nov2022_RICHIESTE_OLD!AO13),Nov2022_RICHIESTE_OLD!AO13))=1,    AY$60&lt;&gt;""   ),    _xlfn.CONCAT("Rid: ",HLOOKUP(AY$60,Tipologie!$B$2:$AM$10,9)  ),  Nov2022_RICHIESTE_OLD!AO13),HLOOKUP(AY$60,Tipologie!$B$2:$AM$10,9  ) ))</f>
        <v>DOMENICA</v>
      </c>
      <c r="AY68" s="386"/>
      <c r="AZ68" s="385" t="str">
        <f>T( IF( Nov2022_RICHIESTE_OLD!AQ13&lt;&gt;"",  IF(   AND(    (IFERROR(SEARCH("Ridotto",Nov2022_RICHIESTE_OLD!AQ13),Nov2022_RICHIESTE_OLD!AQ13))=1,    BA$60&lt;&gt;""   ),    _xlfn.CONCAT("Rid: ",HLOOKUP(BA$60,Tipologie!$B$2:$AM$10,9)  ),  Nov2022_RICHIESTE_OLD!AQ13),HLOOKUP(BA$60,Tipologie!$B$2:$AM$10,9  ) ))</f>
        <v>DOMENICA</v>
      </c>
      <c r="BA68" s="386"/>
      <c r="BB68" s="385" t="str">
        <f>T( IF( Nov2022_RICHIESTE_OLD!AS13&lt;&gt;"",  IF(   AND(    (IFERROR(SEARCH("Ridotto",Nov2022_RICHIESTE_OLD!AS13),Nov2022_RICHIESTE_OLD!AS13))=1,    BC$60&lt;&gt;""   ),    _xlfn.CONCAT("Rid: ",HLOOKUP(BC$60,Tipologie!$B$2:$AM$10,9)  ),  Nov2022_RICHIESTE_OLD!AS13),HLOOKUP(BC$60,Tipologie!$B$2:$AM$10,9  ) ))</f>
        <v>DOMENICA</v>
      </c>
      <c r="BC68" s="386"/>
      <c r="BD68" s="385" t="str">
        <f>T( IF( Nov2022_RICHIESTE_OLD!AU13&lt;&gt;"",  IF(   AND(    (IFERROR(SEARCH("Ridotto",Nov2022_RICHIESTE_OLD!AU13),Nov2022_RICHIESTE_OLD!AU13))=1,    BE$60&lt;&gt;""   ),    _xlfn.CONCAT("Rid: ",HLOOKUP(BE$60,Tipologie!$B$2:$AM$10,9)  ),  Nov2022_RICHIESTE_OLD!AU13),HLOOKUP(BE$60,Tipologie!$B$2:$AM$10,9  ) ))</f>
        <v>DOMENICA</v>
      </c>
      <c r="BE68" s="386"/>
      <c r="BF68" s="385" t="str">
        <f>T( IF( Nov2022_RICHIESTE_OLD!AW13&lt;&gt;"",  IF(   AND(    (IFERROR(SEARCH("Ridotto",Nov2022_RICHIESTE_OLD!AW13),Nov2022_RICHIESTE_OLD!AW13))=1,    BG$60&lt;&gt;""   ),    _xlfn.CONCAT("Rid: ",HLOOKUP(BG$60,Tipologie!$B$2:$AM$10,9)  ),  Nov2022_RICHIESTE_OLD!AW13),HLOOKUP(BG$60,Tipologie!$B$2:$AM$10,9  ) ))</f>
        <v>DOMENICA</v>
      </c>
      <c r="BG68" s="386"/>
      <c r="BH68" s="385" t="str">
        <f>T( IF( Nov2022_RICHIESTE_OLD!AY13&lt;&gt;"",  IF(   AND(    (IFERROR(SEARCH("Ridotto",Nov2022_RICHIESTE_OLD!AY13),Nov2022_RICHIESTE_OLD!AY13))=1,    BI$60&lt;&gt;""   ),    _xlfn.CONCAT("Rid: ",HLOOKUP(BI$60,Tipologie!$B$2:$AM$10,9)  ),  Nov2022_RICHIESTE_OLD!AY13),HLOOKUP(BI$60,Tipologie!$B$2:$AM$10,9  ) ))</f>
        <v>DOMENICA</v>
      </c>
      <c r="BI68" s="386"/>
      <c r="BJ68" s="385" t="str">
        <f>T( IF( Nov2022_RICHIESTE_OLD!BA13&lt;&gt;"",  IF(   AND(    (IFERROR(SEARCH("Ridotto",Nov2022_RICHIESTE_OLD!BA13),Nov2022_RICHIESTE_OLD!BA13))=1,    BK$60&lt;&gt;""   ),    _xlfn.CONCAT("Rid: ",HLOOKUP(BK$60,Tipologie!$B$2:$AM$10,9)  ),  Nov2022_RICHIESTE_OLD!BA13),HLOOKUP(BK$60,Tipologie!$B$2:$AM$10,9  ) ))</f>
        <v>DOMENICA</v>
      </c>
      <c r="BK68" s="386"/>
      <c r="BL68" s="385" t="str">
        <f>T( IF( Nov2022_RICHIESTE_OLD!BC13&lt;&gt;"",  IF(   AND(    (IFERROR(SEARCH("Ridotto",Nov2022_RICHIESTE_OLD!BC13),Nov2022_RICHIESTE_OLD!BC13))=1,    BM$60&lt;&gt;""   ),    _xlfn.CONCAT("Rid: ",HLOOKUP(BM$60,Tipologie!$B$2:$AM$10,9)  ),  Nov2022_RICHIESTE_OLD!BC13),HLOOKUP(BM$60,Tipologie!$B$2:$AM$10,9  ) ))</f>
        <v>DOMENICA</v>
      </c>
      <c r="BM68" s="386"/>
      <c r="BN68" s="385" t="str">
        <f>T( IF( Nov2022_RICHIESTE_OLD!BE13&lt;&gt;"",  IF(   AND(    (IFERROR(SEARCH("Ridotto",Nov2022_RICHIESTE_OLD!BE13),Nov2022_RICHIESTE_OLD!BE13))=1,    BO$60&lt;&gt;""   ),    _xlfn.CONCAT("Rid: ",HLOOKUP(BO$60,Tipologie!$B$2:$AM$10,9)  ),  Nov2022_RICHIESTE_OLD!BE13),HLOOKUP(BO$60,Tipologie!$B$2:$AM$10,9  ) ))</f>
        <v>DOMENICA</v>
      </c>
      <c r="BO68" s="386"/>
      <c r="BP68" s="385" t="str">
        <f>T( IF( Nov2022_RICHIESTE_OLD!BG13&lt;&gt;"",  IF(   AND(    (IFERROR(SEARCH("Ridotto",Nov2022_RICHIESTE_OLD!BG13),Nov2022_RICHIESTE_OLD!BG13))=1,    BQ$60&lt;&gt;""   ),    _xlfn.CONCAT("Rid: ",HLOOKUP(BQ$60,Tipologie!$B$2:$AM$10,9)  ),  Nov2022_RICHIESTE_OLD!BG13),HLOOKUP(BQ$60,Tipologie!$B$2:$AM$10,9  ) ))</f>
        <v>DOMENICA</v>
      </c>
      <c r="BQ68" s="386"/>
      <c r="BR68" s="385" t="str">
        <f>T( IF( Nov2022_RICHIESTE_OLD!BI13&lt;&gt;"",  IF(   AND(    (IFERROR(SEARCH("Ridotto",Nov2022_RICHIESTE_OLD!BI13),Nov2022_RICHIESTE_OLD!BI13))=1,    BS$60&lt;&gt;""   ),    _xlfn.CONCAT("Rid: ",HLOOKUP(BS$60,Tipologie!$B$2:$AM$10,9)  ),  Nov2022_RICHIESTE_OLD!BI13),HLOOKUP(BS$60,Tipologie!$B$2:$AM$10,9  ) ))</f>
        <v>DOMENICA</v>
      </c>
      <c r="BS68" s="386"/>
      <c r="BT68" s="385" t="str">
        <f>T( IF( Nov2022_RICHIESTE_OLD!BK13&lt;&gt;"",  IF(   AND(    (IFERROR(SEARCH("Ridotto",Nov2022_RICHIESTE_OLD!BK13),Nov2022_RICHIESTE_OLD!BK13))=1,    BU$60&lt;&gt;""   ),    _xlfn.CONCAT("Rid: ",HLOOKUP(BU$60,Tipologie!$B$2:$AM$10,9)  ),  Nov2022_RICHIESTE_OLD!BK13),HLOOKUP(BU$60,Tipologie!$B$2:$AM$10,9  ) ))</f>
        <v>DOMENICA</v>
      </c>
      <c r="BU68" s="386"/>
      <c r="BV68" s="385" t="str">
        <f>T( IF( Nov2022_RICHIESTE_OLD!BM13&lt;&gt;"",  IF(   AND(    (IFERROR(SEARCH("Ridotto",Nov2022_RICHIESTE_OLD!BM13),Nov2022_RICHIESTE_OLD!BM13))=1,    BW$60&lt;&gt;""   ),    _xlfn.CONCAT("Rid: ",HLOOKUP(BW$60,Tipologie!$B$2:$AM$10,9)  ),  Nov2022_RICHIESTE_OLD!BM13),HLOOKUP(BW$60,Tipologie!$B$2:$AM$10,9  ) ))</f>
        <v>DOMENICA</v>
      </c>
      <c r="BW68" s="386"/>
      <c r="BX68" s="223"/>
      <c r="CA68" s="89"/>
      <c r="CB68" s="205"/>
      <c r="CC68" s="91"/>
      <c r="CF68" s="385" t="str">
        <f>T( IF( Nov2022_RICHIESTE_OLD!BL13&lt;&gt;"",  IF(   AND(    (IFERROR(SEARCH("Ridotto",Nov2022_RICHIESTE_OLD!BL13),Nov2022_RICHIESTE_OLD!BL13))=1,    CG$60&lt;&gt;""   ),    _xlfn.CONCAT("Rid: ",HLOOKUP(CG$60,Tipologie!$B$2:$AM$10,9)  ),  Nov2022_RICHIESTE_OLD!BL13),HLOOKUP(CG$60,Tipologie!$B$2:$AM$10,9  ) ))</f>
        <v>DOMENICA</v>
      </c>
      <c r="CG68" s="386"/>
      <c r="CH68" s="385" t="str">
        <f>T( IF( Nov2022_RICHIESTE_OLD!BN13&lt;&gt;"",  IF(   AND(    (IFERROR(SEARCH("Ridotto",Nov2022_RICHIESTE_OLD!BN13),Nov2022_RICHIESTE_OLD!BN13))=1,    CI$60&lt;&gt;""   ),    _xlfn.CONCAT("Rid: ",HLOOKUP(CI$60,Tipologie!$B$2:$AM$10,9)  ),  Nov2022_RICHIESTE_OLD!BN13),HLOOKUP(CI$60,Tipologie!$B$2:$AM$10,9  ) ))</f>
        <v>DOMENICA</v>
      </c>
      <c r="CI68" s="386"/>
      <c r="CJ68" s="146" t="str">
        <f>T( IF( Nov2022_RICHIESTE_OLD!BO13&lt;&gt;"",  IF(   AND(    (IFERROR(SEARCH("Ridotto",Nov2022_RICHIESTE_OLD!BO13),Nov2022_RICHIESTE_OLD!BO13))=1,    CJ$60&lt;&gt;""   ),    _xlfn.CONCAT("Rid: ",HLOOKUP(CJ$60,Tipologie!$B$2:$AM$10,9)  ),  Nov2022_RICHIESTE_OLD!BO13),HLOOKUP(CJ$60,Tipologie!$B$2:$AM$10,9  ) ))</f>
        <v>DOMENICA</v>
      </c>
      <c r="CK68" s="146" t="str">
        <f>T( IF( Nov2022_RICHIESTE_OLD!BP13&lt;&gt;"",  IF(   AND(    (IFERROR(SEARCH("Ridotto",Nov2022_RICHIESTE_OLD!BP13),Nov2022_RICHIESTE_OLD!BP13))=1,    CK$60&lt;&gt;""   ),    _xlfn.CONCAT("Rid: ",HLOOKUP(CK$60,Tipologie!$B$2:$AM$10,9)  ),  Nov2022_RICHIESTE_OLD!BP13),HLOOKUP(CK$60,Tipologie!$B$2:$AM$10,9  ) ))</f>
        <v>DOMENICA</v>
      </c>
      <c r="CL68" s="146" t="str">
        <f>T( IF( Nov2022_RICHIESTE_OLD!BQ13&lt;&gt;"",  IF(   AND(    (IFERROR(SEARCH("Ridotto",Nov2022_RICHIESTE_OLD!BQ13),Nov2022_RICHIESTE_OLD!BQ13))=1,    CL$60&lt;&gt;""   ),    _xlfn.CONCAT("Rid: ",HLOOKUP(CL$60,Tipologie!$B$2:$AM$10,9)  ),  Nov2022_RICHIESTE_OLD!BQ13),HLOOKUP(CL$60,Tipologie!$B$2:$AM$10,9  ) ))</f>
        <v>DOMENICA</v>
      </c>
      <c r="CM68" s="146" t="str">
        <f>T( IF( Nov2022_RICHIESTE_OLD!BR13&lt;&gt;"",  IF(   AND(    (IFERROR(SEARCH("Ridotto",Nov2022_RICHIESTE_OLD!BR13),Nov2022_RICHIESTE_OLD!BR13))=1,    CM$60&lt;&gt;""   ),    _xlfn.CONCAT("Rid: ",HLOOKUP(CM$60,Tipologie!$B$2:$AM$10,9)  ),  Nov2022_RICHIESTE_OLD!BR13),HLOOKUP(CM$60,Tipologie!$B$2:$AM$10,9  ) ))</f>
        <v>DOMENICA</v>
      </c>
      <c r="CO68" s="26" t="str">
        <f t="shared" si="20"/>
        <v/>
      </c>
      <c r="CP68" s="135">
        <f t="shared" si="21"/>
        <v>44878</v>
      </c>
      <c r="CQ68" s="385" t="str">
        <f>T(IF(  Nov2022_RICHIESTE_OLD!BV13&lt;&gt;"",  Nov2022_RICHIESTE_OLD!BV13,  HLOOKUP(CR$60,Tipologie!$B$2:$AM$10,9) ))</f>
        <v>DOMENICA</v>
      </c>
      <c r="CR68" s="386"/>
      <c r="CS68" s="385" t="str">
        <f>T(IF(  Nov2022_RICHIESTE_OLD!BX13&lt;&gt;"",  Nov2022_RICHIESTE_OLD!BX13,  HLOOKUP(CT$60,Tipologie!$B$2:$AM$10,9) ))</f>
        <v>DOMENICA</v>
      </c>
      <c r="CT68" s="386"/>
      <c r="CU68" s="385" t="str">
        <f>T(IF(  Nov2022_RICHIESTE_OLD!BZ13&lt;&gt;"",  Nov2022_RICHIESTE_OLD!BZ13,  HLOOKUP(CV$60,Tipologie!$B$2:$AM$10,9) ))</f>
        <v>DOMENICA</v>
      </c>
      <c r="CV68" s="386"/>
      <c r="CW68" s="385" t="str">
        <f>T(IF(  Nov2022_RICHIESTE_OLD!CB13&lt;&gt;"",  Nov2022_RICHIESTE_OLD!CB13,  HLOOKUP(CX$60,Tipologie!$B$2:$AM$10,9) ))</f>
        <v>DOMENICA</v>
      </c>
      <c r="CX68" s="386"/>
      <c r="CY68" s="385" t="str">
        <f>T(IF(  Nov2022_RICHIESTE_OLD!CD13&lt;&gt;"",  Nov2022_RICHIESTE_OLD!CD13,  HLOOKUP(CZ$60,Tipologie!$B$2:$AM$10,9) ))</f>
        <v>DOMENICA</v>
      </c>
      <c r="CZ68" s="386"/>
      <c r="DA68" s="385" t="str">
        <f>T(IF(  Nov2022_RICHIESTE_OLD!CF13&lt;&gt;"",  Nov2022_RICHIESTE_OLD!CF13,  HLOOKUP(DB$60,Tipologie!$B$2:$AM$10,9) ))</f>
        <v>DOMENICA</v>
      </c>
      <c r="DB68" s="386"/>
      <c r="DC68" s="385" t="str">
        <f>T(IF(  Nov2022_RICHIESTE_OLD!CH13&lt;&gt;"",  Nov2022_RICHIESTE_OLD!CH13,  HLOOKUP(DD$60,Tipologie!$B$2:$AM$10,9) ))</f>
        <v>DOMENICA</v>
      </c>
      <c r="DD68" s="386"/>
      <c r="DE68" s="146" t="str">
        <f>T(IF(  Nov2022_RICHIESTE_OLD!CC13&lt;&gt;"",  Nov2022_RICHIESTE_OLD!CC13,  HLOOKUP(DE$60,Tipologie!$B$2:$AM$10,9) ))</f>
        <v>DOMENICA</v>
      </c>
      <c r="DF68" s="146" t="str">
        <f>T(IF(  Nov2022_RICHIESTE_OLD!CD13&lt;&gt;"",  Nov2022_RICHIESTE_OLD!CD13,  HLOOKUP(DF$60,Tipologie!$B$2:$AM$10,9) ))</f>
        <v>DOMENICA</v>
      </c>
      <c r="DG68" s="146" t="str">
        <f>T(IF(  Nov2022_RICHIESTE_OLD!CE13&lt;&gt;"",  Nov2022_RICHIESTE_OLD!CE13,  HLOOKUP(DG$60,Tipologie!$B$2:$AM$10,9) ))</f>
        <v>DOMENICA</v>
      </c>
    </row>
    <row r="69" spans="1:112" ht="11.25" customHeight="1" x14ac:dyDescent="0.25">
      <c r="A69" s="91" t="str">
        <f>IF(Nov2022_RICHIESTE_OLD!A14&lt;&gt;"",Nov2022_RICHIESTE_OLD!A14,"")</f>
        <v/>
      </c>
      <c r="B69" s="91" t="str">
        <f>IF(Nov2022_RICHIESTE_OLD!B14&lt;&gt;"",Nov2022_RICHIESTE_OLD!B14,"")</f>
        <v/>
      </c>
      <c r="C69" s="194"/>
      <c r="D69" s="27"/>
      <c r="E69" s="197"/>
      <c r="F69" s="27"/>
      <c r="G69" s="197"/>
      <c r="H69" s="27"/>
      <c r="I69" s="197"/>
      <c r="J69" s="27"/>
      <c r="K69" s="197"/>
      <c r="L69" s="27"/>
      <c r="M69" s="197"/>
      <c r="N69" s="27"/>
      <c r="O69" s="197"/>
      <c r="P69" s="27"/>
      <c r="Q69" s="197"/>
      <c r="R69" s="27"/>
      <c r="S69" s="197"/>
      <c r="T69" s="27"/>
      <c r="U69" s="27"/>
      <c r="V69" s="27"/>
      <c r="W69" s="27"/>
      <c r="X69" s="27"/>
      <c r="Y69" s="27"/>
      <c r="Z69" s="27"/>
      <c r="AA69" s="27"/>
      <c r="AB69" s="27"/>
      <c r="AC69" s="91"/>
      <c r="AD69" s="27" t="str">
        <f t="shared" si="19"/>
        <v/>
      </c>
      <c r="AE69" s="27" t="str">
        <f t="shared" si="18"/>
        <v/>
      </c>
      <c r="AF69" s="197"/>
      <c r="AG69" s="27"/>
      <c r="AH69" s="197"/>
      <c r="AI69" s="197"/>
      <c r="AJ69" s="197"/>
      <c r="AK69" s="197"/>
      <c r="AL69" s="197"/>
      <c r="AM69" s="197"/>
      <c r="AN69" s="197"/>
      <c r="AO69" s="197"/>
      <c r="AP69" s="197"/>
      <c r="AQ69" s="197"/>
      <c r="AR69" s="197"/>
      <c r="AS69" s="197"/>
      <c r="AT69" s="197"/>
      <c r="AU69" s="197"/>
      <c r="AV69" s="197"/>
      <c r="AW69" s="197"/>
      <c r="AX69" s="197"/>
      <c r="AY69" s="197"/>
      <c r="AZ69" s="197"/>
      <c r="BA69" s="197"/>
      <c r="BB69" s="197"/>
      <c r="BC69" s="197"/>
      <c r="BD69" s="197"/>
      <c r="BE69" s="197"/>
      <c r="BF69" s="197"/>
      <c r="BG69" s="197"/>
      <c r="BH69" s="197"/>
      <c r="BI69" s="197"/>
      <c r="BJ69" s="197"/>
      <c r="BK69" s="197"/>
      <c r="BL69" s="197"/>
      <c r="BM69" s="197"/>
      <c r="BN69" s="197"/>
      <c r="BO69" s="197"/>
      <c r="BP69" s="197"/>
      <c r="BQ69" s="197"/>
      <c r="BR69" s="197"/>
      <c r="BS69" s="197"/>
      <c r="BT69" s="197"/>
      <c r="BU69" s="197"/>
      <c r="BV69" s="197"/>
      <c r="BW69" s="197"/>
      <c r="BX69" s="197"/>
      <c r="CA69" s="88"/>
      <c r="CB69" s="88"/>
      <c r="CC69" s="91"/>
      <c r="CG69" s="197"/>
      <c r="CH69" s="197"/>
      <c r="CI69" s="197"/>
      <c r="CJ69" s="197"/>
      <c r="CK69" s="197"/>
      <c r="CL69" s="197"/>
      <c r="CM69" s="197"/>
      <c r="CO69" s="93" t="str">
        <f t="shared" si="20"/>
        <v/>
      </c>
      <c r="CP69" s="93" t="str">
        <f t="shared" si="21"/>
        <v/>
      </c>
      <c r="CQ69" s="93"/>
      <c r="CR69" s="27"/>
      <c r="CS69" s="197"/>
      <c r="CT69" s="197"/>
      <c r="CU69" s="197"/>
      <c r="CV69" s="197"/>
      <c r="CW69" s="197"/>
      <c r="CX69" s="197"/>
      <c r="CY69" s="197"/>
      <c r="CZ69" s="197"/>
      <c r="DA69" s="197"/>
      <c r="DB69" s="197"/>
      <c r="DC69" s="197"/>
      <c r="DD69" s="197"/>
      <c r="DE69" s="27"/>
      <c r="DF69" s="27"/>
      <c r="DG69" s="27"/>
    </row>
    <row r="70" spans="1:112" ht="11.25" customHeight="1" x14ac:dyDescent="0.25">
      <c r="A70" s="44"/>
      <c r="B70" s="44" t="s">
        <v>15</v>
      </c>
      <c r="C70" s="238"/>
      <c r="D70" s="239"/>
      <c r="E70" s="238"/>
      <c r="F70" s="239"/>
      <c r="G70" s="238"/>
      <c r="H70" s="239"/>
      <c r="I70" s="238"/>
      <c r="J70" s="239"/>
      <c r="K70" s="238"/>
      <c r="L70" s="239"/>
      <c r="M70" s="238"/>
      <c r="N70" s="239"/>
      <c r="O70" s="238"/>
      <c r="P70" s="239"/>
      <c r="Q70" s="238"/>
      <c r="R70" s="239"/>
      <c r="S70" s="238"/>
      <c r="T70" s="239"/>
      <c r="U70" s="79"/>
      <c r="V70" s="79"/>
      <c r="W70" s="79"/>
      <c r="X70" s="79"/>
      <c r="Y70" s="79"/>
      <c r="Z70" s="79"/>
      <c r="AA70" s="79"/>
      <c r="AB70" s="79"/>
      <c r="AC70" s="91"/>
      <c r="AD70" s="44"/>
      <c r="AE70" s="44" t="str">
        <f t="shared" si="18"/>
        <v>Turno</v>
      </c>
      <c r="AF70" s="242"/>
      <c r="AG70" s="239"/>
      <c r="AH70" s="238"/>
      <c r="AI70" s="239"/>
      <c r="AJ70" s="238"/>
      <c r="AK70" s="239"/>
      <c r="AL70" s="238"/>
      <c r="AM70" s="239"/>
      <c r="AN70" s="238"/>
      <c r="AO70" s="239"/>
      <c r="AP70" s="238"/>
      <c r="AQ70" s="239"/>
      <c r="AR70" s="238"/>
      <c r="AS70" s="239"/>
      <c r="AT70" s="238"/>
      <c r="AU70" s="239"/>
      <c r="AV70" s="238"/>
      <c r="AW70" s="239"/>
      <c r="AX70" s="238"/>
      <c r="AY70" s="239"/>
      <c r="AZ70" s="238"/>
      <c r="BA70" s="239"/>
      <c r="BB70" s="238"/>
      <c r="BC70" s="239"/>
      <c r="BD70" s="238"/>
      <c r="BE70" s="239"/>
      <c r="BF70" s="238"/>
      <c r="BG70" s="239"/>
      <c r="BH70" s="238"/>
      <c r="BI70" s="239"/>
      <c r="BJ70" s="238"/>
      <c r="BK70" s="239"/>
      <c r="BL70" s="238"/>
      <c r="BM70" s="239"/>
      <c r="BN70" s="238"/>
      <c r="BO70" s="239"/>
      <c r="BP70" s="238"/>
      <c r="BQ70" s="239"/>
      <c r="BR70" s="238"/>
      <c r="BS70" s="239"/>
      <c r="BT70" s="238"/>
      <c r="BU70" s="239"/>
      <c r="BV70" s="238"/>
      <c r="BW70" s="239"/>
      <c r="BX70" s="223"/>
      <c r="CA70" s="88"/>
      <c r="CB70" s="88"/>
      <c r="CC70" s="91"/>
      <c r="CF70" s="242"/>
      <c r="CG70" s="239"/>
      <c r="CH70" s="242"/>
      <c r="CI70" s="239"/>
      <c r="CJ70" s="79"/>
      <c r="CK70" s="79"/>
      <c r="CL70" s="79"/>
      <c r="CM70" s="79"/>
      <c r="CO70" s="93"/>
      <c r="CP70" s="93"/>
      <c r="CQ70" s="242"/>
      <c r="CR70" s="239"/>
      <c r="CS70" s="242"/>
      <c r="CT70" s="239"/>
      <c r="CU70" s="242"/>
      <c r="CV70" s="239"/>
      <c r="CW70" s="242"/>
      <c r="CX70" s="239"/>
      <c r="CY70" s="242"/>
      <c r="CZ70" s="239"/>
      <c r="DA70" s="242"/>
      <c r="DB70" s="239"/>
      <c r="DC70" s="242"/>
      <c r="DD70" s="239"/>
      <c r="DE70" s="79"/>
      <c r="DF70" s="79"/>
      <c r="DG70" s="79"/>
    </row>
    <row r="71" spans="1:112" ht="11.25" customHeight="1" x14ac:dyDescent="0.25">
      <c r="A71" s="20"/>
      <c r="B71" s="20"/>
      <c r="C71" s="20"/>
      <c r="D71" s="146" t="str">
        <f>T(IF(  Nov2022_RICHIESTE_OLD!C15&lt;&gt;"",  Nov2022_RICHIESTE_OLD!C15,  HLOOKUP(D$70,Tipologie!$B$2:$AM$10,2) ))</f>
        <v>-</v>
      </c>
      <c r="E71" s="146"/>
      <c r="F71" s="146" t="str">
        <f>T(IF(  Nov2022_RICHIESTE_OLD!D15&lt;&gt;"",  Nov2022_RICHIESTE_OLD!D15,  HLOOKUP(F$70,Tipologie!$B$2:$AM$10,2) ))</f>
        <v>-</v>
      </c>
      <c r="G71" s="146"/>
      <c r="H71" s="146" t="str">
        <f>T(IF(  Nov2022_RICHIESTE_OLD!E15&lt;&gt;"",  Nov2022_RICHIESTE_OLD!E15,  HLOOKUP(H$70,Tipologie!$B$2:$AM$10,2) ))</f>
        <v>-</v>
      </c>
      <c r="I71" s="146"/>
      <c r="J71" s="146" t="str">
        <f>T(IF(  Nov2022_RICHIESTE_OLD!F15&lt;&gt;"",  Nov2022_RICHIESTE_OLD!F15,  HLOOKUP(J$70,Tipologie!$B$2:$AM$10,2) ))</f>
        <v>-</v>
      </c>
      <c r="K71" s="146"/>
      <c r="L71" s="146" t="str">
        <f>T(IF(  Nov2022_RICHIESTE_OLD!G15&lt;&gt;"",  Nov2022_RICHIESTE_OLD!G15,  HLOOKUP(L$70,Tipologie!$B$2:$AM$10,2) ))</f>
        <v>-</v>
      </c>
      <c r="M71" s="146"/>
      <c r="N71" s="146" t="str">
        <f>T(IF(  Nov2022_RICHIESTE_OLD!H15&lt;&gt;"",  Nov2022_RICHIESTE_OLD!H15,  HLOOKUP(N$70,Tipologie!$B$2:$AM$10,2) ))</f>
        <v>-</v>
      </c>
      <c r="O71" s="146"/>
      <c r="P71" s="146" t="str">
        <f>T(IF(  Nov2022_RICHIESTE_OLD!I15&lt;&gt;"",  Nov2022_RICHIESTE_OLD!I15,  HLOOKUP(P$70,Tipologie!$B$2:$AM$10,2) ))</f>
        <v>-</v>
      </c>
      <c r="Q71" s="146"/>
      <c r="R71" s="146" t="str">
        <f>T(IF(  Nov2022_RICHIESTE_OLD!J15&lt;&gt;"",  Nov2022_RICHIESTE_OLD!J15,  HLOOKUP(R$70,Tipologie!$B$2:$AM$10,2) ))</f>
        <v>-</v>
      </c>
      <c r="S71" s="146"/>
      <c r="T71" s="146" t="str">
        <f>T(IF(  Nov2022_RICHIESTE_OLD!K15&lt;&gt;"",  Nov2022_RICHIESTE_OLD!K15,  HLOOKUP(T$70,Tipologie!$B$2:$AM$10,2) ))</f>
        <v>-</v>
      </c>
      <c r="U71" s="146" t="str">
        <f>T(IF(  Nov2022_RICHIESTE_OLD!L15&lt;&gt;"",  Nov2022_RICHIESTE_OLD!L15,  HLOOKUP(U$70,Tipologie!$B$2:$AM$10,2) ))</f>
        <v>-</v>
      </c>
      <c r="V71" s="146" t="str">
        <f>T(IF(  Nov2022_RICHIESTE_OLD!M15&lt;&gt;"",  Nov2022_RICHIESTE_OLD!M15,  HLOOKUP(V$70,Tipologie!$B$2:$AM$10,2) ))</f>
        <v>-</v>
      </c>
      <c r="W71" s="146" t="str">
        <f>T(IF(  Nov2022_RICHIESTE_OLD!N15&lt;&gt;"",  Nov2022_RICHIESTE_OLD!N15,  HLOOKUP(W$70,Tipologie!$B$2:$AM$10,2) ))</f>
        <v>-</v>
      </c>
      <c r="X71" s="146" t="str">
        <f>T(IF(  Nov2022_RICHIESTE_OLD!O15&lt;&gt;"",  Nov2022_RICHIESTE_OLD!O15,  HLOOKUP(X$70,Tipologie!$B$2:$AM$10,2) ))</f>
        <v>-</v>
      </c>
      <c r="Y71" s="146" t="str">
        <f>T(IF(  Nov2022_RICHIESTE_OLD!P15&lt;&gt;"",  Nov2022_RICHIESTE_OLD!P15,  HLOOKUP(Y$70,Tipologie!$B$2:$AM$10,2) ))</f>
        <v>-</v>
      </c>
      <c r="Z71" s="47" t="str">
        <f>T(IF(  Nov2022_RICHIESTE_OLD!Q15&lt;&gt;"",  Nov2022_RICHIESTE_OLD!Q15,  HLOOKUP(Z$70,Tipologie!$B$2:$AM$10,2) ))</f>
        <v>-</v>
      </c>
      <c r="AA71" s="47" t="str">
        <f>T(IF(  Nov2022_RICHIESTE_OLD!R15&lt;&gt;"",  Nov2022_RICHIESTE_OLD!R15,  HLOOKUP(AA$70,Tipologie!$B$2:$AM$10,2) ))</f>
        <v>-</v>
      </c>
      <c r="AB71" s="47" t="str">
        <f>T(IF(  Nov2022_RICHIESTE_OLD!S15&lt;&gt;"",  Nov2022_RICHIESTE_OLD!S15,  HLOOKUP(AB$70,Tipologie!$B$2:$AM$10,2) ))</f>
        <v>-</v>
      </c>
      <c r="AC71" s="91"/>
      <c r="AD71" s="20" t="str">
        <f t="shared" ref="AD71:AD109" si="23">IF($A71&lt;&gt;"",$A71,"")</f>
        <v/>
      </c>
      <c r="AE71" s="20" t="str">
        <f t="shared" si="18"/>
        <v/>
      </c>
      <c r="AF71" s="20"/>
      <c r="AG71" s="146" t="str">
        <f>T(IF(  Nov2022_RICHIESTE_OLD!W15&lt;&gt;"",  Nov2022_RICHIESTE_OLD!W15,  HLOOKUP(AG$70,Tipologie!$B$2:$AM$10,2) ))</f>
        <v>-</v>
      </c>
      <c r="AH71" s="146"/>
      <c r="AI71" s="146" t="str">
        <f>T(IF(  Nov2022_RICHIESTE_OLD!X15&lt;&gt;"",  Nov2022_RICHIESTE_OLD!X15,  HLOOKUP(AI$70,Tipologie!$B$2:$AM$10,2) ))</f>
        <v>-</v>
      </c>
      <c r="AJ71" s="146"/>
      <c r="AK71" s="146" t="str">
        <f>T(IF(  Nov2022_RICHIESTE_OLD!Y15&lt;&gt;"",  Nov2022_RICHIESTE_OLD!Y15,  HLOOKUP(AK$70,Tipologie!$B$2:$AM$10,2) ))</f>
        <v>-</v>
      </c>
      <c r="AL71" s="146"/>
      <c r="AM71" s="146" t="str">
        <f>T(IF(  Nov2022_RICHIESTE_OLD!Z15&lt;&gt;"",  Nov2022_RICHIESTE_OLD!Z15,  HLOOKUP(AM$70,Tipologie!$B$2:$AM$10,2) ))</f>
        <v>-</v>
      </c>
      <c r="AN71" s="146"/>
      <c r="AO71" s="146" t="str">
        <f>T(IF(  Nov2022_RICHIESTE_OLD!AA15&lt;&gt;"",  Nov2022_RICHIESTE_OLD!AA15,  HLOOKUP(AO$70,Tipologie!$B$2:$AM$10,2) ))</f>
        <v>-</v>
      </c>
      <c r="AP71" s="146"/>
      <c r="AQ71" s="146" t="str">
        <f>T(IF(  Nov2022_RICHIESTE_OLD!AB15&lt;&gt;"",  Nov2022_RICHIESTE_OLD!AB15,  HLOOKUP(AQ$70,Tipologie!$B$2:$AM$10,2) ))</f>
        <v>-</v>
      </c>
      <c r="AR71" s="146"/>
      <c r="AS71" s="146" t="str">
        <f>T(IF(  Nov2022_RICHIESTE_OLD!AC15&lt;&gt;"",  Nov2022_RICHIESTE_OLD!AC15,  HLOOKUP(AS$70,Tipologie!$B$2:$AM$10,2) ))</f>
        <v>-</v>
      </c>
      <c r="AT71" s="146"/>
      <c r="AU71" s="146" t="str">
        <f>T(IF(  Nov2022_RICHIESTE_OLD!AD15&lt;&gt;"",  Nov2022_RICHIESTE_OLD!AD15,  HLOOKUP(AU$70,Tipologie!$B$2:$AM$10,2) ))</f>
        <v>-</v>
      </c>
      <c r="AV71" s="146"/>
      <c r="AW71" s="146" t="str">
        <f>T(IF(  Nov2022_RICHIESTE_OLD!AE15&lt;&gt;"",  Nov2022_RICHIESTE_OLD!AE15,  HLOOKUP(AW$70,Tipologie!$B$2:$AM$10,2) ))</f>
        <v>-</v>
      </c>
      <c r="AX71" s="146"/>
      <c r="AY71" s="146" t="str">
        <f>T(IF(  Nov2022_RICHIESTE_OLD!AF15&lt;&gt;"",  Nov2022_RICHIESTE_OLD!AF15,  HLOOKUP(AY$70,Tipologie!$B$2:$AM$10,2) ))</f>
        <v>-</v>
      </c>
      <c r="AZ71" s="146"/>
      <c r="BA71" s="146" t="str">
        <f>T(IF(  Nov2022_RICHIESTE_OLD!AG15&lt;&gt;"",  Nov2022_RICHIESTE_OLD!AG15,  HLOOKUP(BA$70,Tipologie!$B$2:$AM$10,2) ))</f>
        <v>-</v>
      </c>
      <c r="BB71" s="146" t="str">
        <f>T(IF(  Nov2022_RICHIESTE_OLD!AH15&lt;&gt;"",  Nov2022_RICHIESTE_OLD!AH15,  HLOOKUP(BB$70,Tipologie!$B$2:$AM$10,2) ))</f>
        <v>-</v>
      </c>
      <c r="BC71" s="146" t="str">
        <f>T(IF(  Nov2022_RICHIESTE_OLD!AI15&lt;&gt;"",  Nov2022_RICHIESTE_OLD!AI15,  HLOOKUP(BC$70,Tipologie!$B$2:$AM$10,2) ))</f>
        <v>-</v>
      </c>
      <c r="BD71" s="146"/>
      <c r="BE71" s="146" t="str">
        <f>T(IF(  Nov2022_RICHIESTE_OLD!AJ15&lt;&gt;"",  Nov2022_RICHIESTE_OLD!AJ15,  HLOOKUP(BE$70,Tipologie!$B$2:$AM$10,2) ))</f>
        <v>-</v>
      </c>
      <c r="BF71" s="146"/>
      <c r="BG71" s="146" t="str">
        <f>T(IF(  Nov2022_RICHIESTE_OLD!AK15&lt;&gt;"",  Nov2022_RICHIESTE_OLD!AK15,  HLOOKUP(BG$70,Tipologie!$B$2:$AM$10,2) ))</f>
        <v>-</v>
      </c>
      <c r="BH71" s="146"/>
      <c r="BI71" s="146" t="str">
        <f>T(IF(  Nov2022_RICHIESTE_OLD!AL15&lt;&gt;"",  Nov2022_RICHIESTE_OLD!AL15,  HLOOKUP(BI$70,Tipologie!$B$2:$AM$10,2) ))</f>
        <v>-</v>
      </c>
      <c r="BJ71" s="146"/>
      <c r="BK71" s="146" t="str">
        <f>T(IF(  Nov2022_RICHIESTE_OLD!AM15&lt;&gt;"",  Nov2022_RICHIESTE_OLD!AM15,  HLOOKUP(BK$70,Tipologie!$B$2:$AM$10,2) ))</f>
        <v>-</v>
      </c>
      <c r="BL71" s="146"/>
      <c r="BM71" s="146" t="str">
        <f>T(IF(  Nov2022_RICHIESTE_OLD!AN15&lt;&gt;"",  Nov2022_RICHIESTE_OLD!AN15,  HLOOKUP(BM$70,Tipologie!$B$2:$AM$10,2) ))</f>
        <v>-</v>
      </c>
      <c r="BN71" s="146"/>
      <c r="BO71" s="146" t="str">
        <f>T(IF(  Nov2022_RICHIESTE_OLD!AO15&lt;&gt;"",  Nov2022_RICHIESTE_OLD!AO15,  HLOOKUP(BO$70,Tipologie!$B$2:$AM$10,2) ))</f>
        <v>-</v>
      </c>
      <c r="BP71" s="146"/>
      <c r="BQ71" s="146" t="str">
        <f>T(IF(  Nov2022_RICHIESTE_OLD!AP15&lt;&gt;"",  Nov2022_RICHIESTE_OLD!AP15,  HLOOKUP(BQ$70,Tipologie!$B$2:$AM$10,2) ))</f>
        <v>-</v>
      </c>
      <c r="BR71" s="146"/>
      <c r="BS71" s="146" t="str">
        <f>T(IF(  Nov2022_RICHIESTE_OLD!AQ15&lt;&gt;"",  Nov2022_RICHIESTE_OLD!AQ15,  HLOOKUP(BS$70,Tipologie!$B$2:$AM$10,2) ))</f>
        <v>-</v>
      </c>
      <c r="BT71" s="146"/>
      <c r="BU71" s="146" t="str">
        <f>T(IF(  Nov2022_RICHIESTE_OLD!AR15&lt;&gt;"",  Nov2022_RICHIESTE_OLD!AR15,  HLOOKUP(BU$70,Tipologie!$B$2:$AM$10,2) ))</f>
        <v>-</v>
      </c>
      <c r="BV71" s="146"/>
      <c r="BW71" s="146" t="str">
        <f>T(IF(  Nov2022_RICHIESTE_OLD!AS15&lt;&gt;"",  Nov2022_RICHIESTE_OLD!AS15,  HLOOKUP(BW$70,Tipologie!$B$2:$AM$10,2) ))</f>
        <v>-</v>
      </c>
      <c r="BX71" s="223"/>
      <c r="CA71" s="90"/>
      <c r="CB71" s="205"/>
      <c r="CC71" s="91"/>
      <c r="CF71" s="414" t="str">
        <f>T(IF(  Nov2022_RICHIESTE_OLD!BM15&lt;&gt;"",  Nov2022_RICHIESTE_OLD!BM15,  HLOOKUP(CG$70,Tipologie!$B$2:$AM$10,2) ))</f>
        <v>-</v>
      </c>
      <c r="CG71" s="414"/>
      <c r="CH71" s="146" t="str">
        <f>T(IF(  Nov2022_RICHIESTE_OLD!BM15&lt;&gt;"",  Nov2022_RICHIESTE_OLD!BM15,  HLOOKUP(CH$70,Tipologie!$B$2:$AM$10,2) ))</f>
        <v>-</v>
      </c>
      <c r="CI71" s="146" t="str">
        <f>T(IF(  Nov2022_RICHIESTE_OLD!BN15&lt;&gt;"",  Nov2022_RICHIESTE_OLD!BN15,  HLOOKUP(CI$70,Tipologie!$B$2:$AM$10,2) ))</f>
        <v>-</v>
      </c>
      <c r="CJ71" s="146" t="str">
        <f>T(IF(  Nov2022_RICHIESTE_OLD!BO15&lt;&gt;"",  Nov2022_RICHIESTE_OLD!BO15,  HLOOKUP(CJ$70,Tipologie!$B$2:$AM$10,2) ))</f>
        <v>-</v>
      </c>
      <c r="CK71" s="146" t="str">
        <f>T(IF(  Nov2022_RICHIESTE_OLD!BP15&lt;&gt;"",  Nov2022_RICHIESTE_OLD!BP15,  HLOOKUP(CK$70,Tipologie!$B$2:$AM$10,2) ))</f>
        <v>-</v>
      </c>
      <c r="CL71" s="146" t="str">
        <f>T(IF(  Nov2022_RICHIESTE_OLD!BQ15&lt;&gt;"",  Nov2022_RICHIESTE_OLD!BQ15,  HLOOKUP(CL$70,Tipologie!$B$2:$AM$10,2) ))</f>
        <v>-</v>
      </c>
      <c r="CM71" s="146" t="str">
        <f>T(IF(  Nov2022_RICHIESTE_OLD!BR15&lt;&gt;"",  Nov2022_RICHIESTE_OLD!BR15,  HLOOKUP(CM$70,Tipologie!$B$2:$AM$10,2) ))</f>
        <v>-</v>
      </c>
      <c r="CO71" s="93" t="str">
        <f t="shared" ref="CO71:CO109" si="24">IF($A71&lt;&gt;"",$A71,"")</f>
        <v/>
      </c>
      <c r="CP71" s="93" t="str">
        <f t="shared" ref="CP71:CP79" si="25">IF($B71&lt;&gt;"",$B71,"")</f>
        <v/>
      </c>
      <c r="CQ71" s="422" t="str">
        <f>T(IF(  Nov2022_RICHIESTE_OLD!BV15&lt;&gt;"",  Nov2022_RICHIESTE_OLD!BV15,  HLOOKUP(CR$70,Tipologie!$B$2:$AM$10,2) ))</f>
        <v>-</v>
      </c>
      <c r="CR71" s="423"/>
      <c r="CS71" s="146"/>
      <c r="CT71" s="146" t="str">
        <f>T(IF(  Nov2022_RICHIESTE_OLD!BW15&lt;&gt;"",  Nov2022_RICHIESTE_OLD!BW15,  HLOOKUP(CT$70,Tipologie!$B$2:$AM$10,2) ))</f>
        <v>-</v>
      </c>
      <c r="CU71" s="146"/>
      <c r="CV71" s="146" t="str">
        <f>T(IF(  Nov2022_RICHIESTE_OLD!BX15&lt;&gt;"",  Nov2022_RICHIESTE_OLD!BX15,  HLOOKUP(CV$70,Tipologie!$B$2:$AM$10,2) ))</f>
        <v>-</v>
      </c>
      <c r="CW71" s="146"/>
      <c r="CX71" s="146" t="str">
        <f>T(IF(  Nov2022_RICHIESTE_OLD!BY15&lt;&gt;"",  Nov2022_RICHIESTE_OLD!BY15,  HLOOKUP(CX$70,Tipologie!$B$2:$AM$10,2) ))</f>
        <v>-</v>
      </c>
      <c r="CY71" s="146"/>
      <c r="CZ71" s="146" t="str">
        <f>T(IF(  Nov2022_RICHIESTE_OLD!BZ15&lt;&gt;"",  Nov2022_RICHIESTE_OLD!BZ15,  HLOOKUP(CZ$70,Tipologie!$B$2:$AM$10,2) ))</f>
        <v>-</v>
      </c>
      <c r="DA71" s="146"/>
      <c r="DB71" s="146" t="str">
        <f>T(IF(  Nov2022_RICHIESTE_OLD!CA15&lt;&gt;"",  Nov2022_RICHIESTE_OLD!CA15,  HLOOKUP(DB$70,Tipologie!$B$2:$AM$10,2) ))</f>
        <v>-</v>
      </c>
      <c r="DC71" s="146"/>
      <c r="DD71" s="146" t="str">
        <f>T(IF(  Nov2022_RICHIESTE_OLD!CB15&lt;&gt;"",  Nov2022_RICHIESTE_OLD!CB15,  HLOOKUP(DD$70,Tipologie!$B$2:$AM$10,2) ))</f>
        <v>-</v>
      </c>
      <c r="DE71" s="146" t="str">
        <f>T(IF(  Nov2022_RICHIESTE_OLD!CC15&lt;&gt;"",  Nov2022_RICHIESTE_OLD!CC15,  HLOOKUP(DE$70,Tipologie!$B$2:$AM$10,2) ))</f>
        <v>-</v>
      </c>
      <c r="DF71" s="146" t="str">
        <f>T(IF(  Nov2022_RICHIESTE_OLD!CD15&lt;&gt;"",  Nov2022_RICHIESTE_OLD!CD15,  HLOOKUP(DF$70,Tipologie!$B$2:$AM$10,2) ))</f>
        <v>-</v>
      </c>
      <c r="DG71" s="146" t="str">
        <f>T(IF(  Nov2022_RICHIESTE_OLD!CE15&lt;&gt;"",  Nov2022_RICHIESTE_OLD!CE15,  HLOOKUP(DG$70,Tipologie!$B$2:$AM$10,2) ))</f>
        <v>-</v>
      </c>
    </row>
    <row r="72" spans="1:112" ht="11.25" customHeight="1" x14ac:dyDescent="0.25">
      <c r="A72" s="45" t="str">
        <f>IF(Nov2022_RICHIESTE_OLD!A16&lt;&gt;"",Nov2022_RICHIESTE_OLD!A16,"")</f>
        <v>lun</v>
      </c>
      <c r="B72" s="46">
        <f>IF(Nov2022_RICHIESTE_OLD!B16&lt;&gt;"",Nov2022_RICHIESTE_OLD!B16,"")</f>
        <v>44879</v>
      </c>
      <c r="C72" s="45"/>
      <c r="D72" s="146" t="str">
        <f>T( IF( Nov2022_RICHIESTE_OLD!C16&lt;&gt;"",  IF(   AND(    (IFERROR(SEARCH("Ridotto",Nov2022_RICHIESTE_OLD!C16),Nov2022_RICHIESTE_OLD!C16))=1,    D$70&lt;&gt;""   ),    _xlfn.CONCAT("Rid: ",HLOOKUP(D$70,Tipologie!$B$2:$AM$10,3)  ),  Nov2022_RICHIESTE_OLD!C16),HLOOKUP(D$70,Tipologie!$B$2:$AM$10,3  ) ))</f>
        <v>.</v>
      </c>
      <c r="E72" s="146"/>
      <c r="F72" s="146" t="str">
        <f>T( IF( Nov2022_RICHIESTE_OLD!D16&lt;&gt;"",  IF(   AND(    (IFERROR(SEARCH("Ridotto",Nov2022_RICHIESTE_OLD!D16),Nov2022_RICHIESTE_OLD!D16))=1,    F$70&lt;&gt;""   ),    _xlfn.CONCAT("Rid: ",HLOOKUP(F$70,Tipologie!$B$2:$AM$10,3)  ),  Nov2022_RICHIESTE_OLD!D16),HLOOKUP(F$70,Tipologie!$B$2:$AM$10,3  ) ))</f>
        <v>.</v>
      </c>
      <c r="G72" s="146"/>
      <c r="H72" s="146" t="str">
        <f>T( IF( Nov2022_RICHIESTE_OLD!E16&lt;&gt;"",  IF(   AND(    (IFERROR(SEARCH("Ridotto",Nov2022_RICHIESTE_OLD!E16),Nov2022_RICHIESTE_OLD!E16))=1,    H$70&lt;&gt;""   ),    _xlfn.CONCAT("Rid: ",HLOOKUP(H$70,Tipologie!$B$2:$AM$10,3)  ),  Nov2022_RICHIESTE_OLD!E16),HLOOKUP(H$70,Tipologie!$B$2:$AM$10,3  ) ))</f>
        <v>.</v>
      </c>
      <c r="I72" s="146"/>
      <c r="J72" s="146" t="str">
        <f>T( IF( Nov2022_RICHIESTE_OLD!F16&lt;&gt;"",  IF(   AND(    (IFERROR(SEARCH("Ridotto",Nov2022_RICHIESTE_OLD!F16),Nov2022_RICHIESTE_OLD!F16))=1,    J$70&lt;&gt;""   ),    _xlfn.CONCAT("Rid: ",HLOOKUP(J$70,Tipologie!$B$2:$AM$10,3)  ),  Nov2022_RICHIESTE_OLD!F16),HLOOKUP(J$70,Tipologie!$B$2:$AM$10,3  ) ))</f>
        <v>.</v>
      </c>
      <c r="K72" s="146"/>
      <c r="L72" s="146" t="str">
        <f>T( IF( Nov2022_RICHIESTE_OLD!G16&lt;&gt;"",  IF(   AND(    (IFERROR(SEARCH("Ridotto",Nov2022_RICHIESTE_OLD!G16),Nov2022_RICHIESTE_OLD!G16))=1,    L$70&lt;&gt;""   ),    _xlfn.CONCAT("Rid: ",HLOOKUP(L$70,Tipologie!$B$2:$AM$10,3)  ),  Nov2022_RICHIESTE_OLD!G16),HLOOKUP(L$70,Tipologie!$B$2:$AM$10,3  ) ))</f>
        <v>.</v>
      </c>
      <c r="M72" s="146"/>
      <c r="N72" s="146" t="str">
        <f>T( IF( Nov2022_RICHIESTE_OLD!H16&lt;&gt;"",  IF(   AND(    (IFERROR(SEARCH("Ridotto",Nov2022_RICHIESTE_OLD!H16),Nov2022_RICHIESTE_OLD!H16))=1,    N$70&lt;&gt;""   ),    _xlfn.CONCAT("Rid: ",HLOOKUP(N$70,Tipologie!$B$2:$AM$10,3)  ),  Nov2022_RICHIESTE_OLD!H16),HLOOKUP(N$70,Tipologie!$B$2:$AM$10,3  ) ))</f>
        <v>.</v>
      </c>
      <c r="O72" s="146"/>
      <c r="P72" s="146" t="str">
        <f>T( IF( Nov2022_RICHIESTE_OLD!I16&lt;&gt;"",  IF(   AND(    (IFERROR(SEARCH("Ridotto",Nov2022_RICHIESTE_OLD!I16),Nov2022_RICHIESTE_OLD!I16))=1,    P$70&lt;&gt;""   ),    _xlfn.CONCAT("Rid: ",HLOOKUP(P$70,Tipologie!$B$2:$AM$10,3)  ),  Nov2022_RICHIESTE_OLD!I16),HLOOKUP(P$70,Tipologie!$B$2:$AM$10,3  ) ))</f>
        <v>.</v>
      </c>
      <c r="Q72" s="146"/>
      <c r="R72" s="146" t="str">
        <f>T( IF( Nov2022_RICHIESTE_OLD!J16&lt;&gt;"",  IF(   AND(    (IFERROR(SEARCH("Ridotto",Nov2022_RICHIESTE_OLD!J16),Nov2022_RICHIESTE_OLD!J16))=1,    R$70&lt;&gt;""   ),    _xlfn.CONCAT("Rid: ",HLOOKUP(R$70,Tipologie!$B$2:$AM$10,3)  ),  Nov2022_RICHIESTE_OLD!J16),HLOOKUP(R$70,Tipologie!$B$2:$AM$10,3  ) ))</f>
        <v>.</v>
      </c>
      <c r="S72" s="146"/>
      <c r="T72" s="146" t="str">
        <f>T( IF( Nov2022_RICHIESTE_OLD!K16&lt;&gt;"",  IF(   AND(    (IFERROR(SEARCH("Ridotto",Nov2022_RICHIESTE_OLD!K16),Nov2022_RICHIESTE_OLD!K16))=1,    T$70&lt;&gt;""   ),    _xlfn.CONCAT("Rid: ",HLOOKUP(T$70,Tipologie!$B$2:$AM$10,3)  ),  Nov2022_RICHIESTE_OLD!K16),HLOOKUP(T$70,Tipologie!$B$2:$AM$10,3  ) ))</f>
        <v>.</v>
      </c>
      <c r="U72" s="146" t="str">
        <f>T( IF( Nov2022_RICHIESTE_OLD!L16&lt;&gt;"",  IF(   AND(    (IFERROR(SEARCH("Ridotto",Nov2022_RICHIESTE_OLD!L16),Nov2022_RICHIESTE_OLD!L16))=1,    U$70&lt;&gt;""   ),    _xlfn.CONCAT("Rid: ",HLOOKUP(U$70,Tipologie!$B$2:$AM$10,3)  ),  Nov2022_RICHIESTE_OLD!L16),HLOOKUP(U$70,Tipologie!$B$2:$AM$10,3  ) ))</f>
        <v>.</v>
      </c>
      <c r="V72" s="146" t="str">
        <f>T( IF( Nov2022_RICHIESTE_OLD!M16&lt;&gt;"",  IF(   AND(    (IFERROR(SEARCH("Ridotto",Nov2022_RICHIESTE_OLD!M16),Nov2022_RICHIESTE_OLD!M16))=1,    V$70&lt;&gt;""   ),    _xlfn.CONCAT("Rid: ",HLOOKUP(V$70,Tipologie!$B$2:$AM$10,3)  ),  Nov2022_RICHIESTE_OLD!M16),HLOOKUP(V$70,Tipologie!$B$2:$AM$10,3  ) ))</f>
        <v>.</v>
      </c>
      <c r="W72" s="146" t="str">
        <f>T( IF( Nov2022_RICHIESTE_OLD!N16&lt;&gt;"",  IF(   AND(    (IFERROR(SEARCH("Ridotto",Nov2022_RICHIESTE_OLD!N16),Nov2022_RICHIESTE_OLD!N16))=1,    W$70&lt;&gt;""   ),    _xlfn.CONCAT("Rid: ",HLOOKUP(W$70,Tipologie!$B$2:$AM$10,3)  ),  Nov2022_RICHIESTE_OLD!N16),HLOOKUP(W$70,Tipologie!$B$2:$AM$10,3  ) ))</f>
        <v>.</v>
      </c>
      <c r="X72" s="146" t="str">
        <f>T( IF( Nov2022_RICHIESTE_OLD!O16&lt;&gt;"",  IF(   AND(    (IFERROR(SEARCH("Ridotto",Nov2022_RICHIESTE_OLD!O16),Nov2022_RICHIESTE_OLD!O16))=1,    X$70&lt;&gt;""   ),    _xlfn.CONCAT("Rid: ",HLOOKUP(X$70,Tipologie!$B$2:$AM$10,3)  ),  Nov2022_RICHIESTE_OLD!O16),HLOOKUP(X$70,Tipologie!$B$2:$AM$10,3  ) ))</f>
        <v>.</v>
      </c>
      <c r="Y72" s="146" t="str">
        <f>T( IF( Nov2022_RICHIESTE_OLD!P16&lt;&gt;"",  IF(   AND(    (IFERROR(SEARCH("Ridotto",Nov2022_RICHIESTE_OLD!P16),Nov2022_RICHIESTE_OLD!P16))=1,    Y$70&lt;&gt;""   ),    _xlfn.CONCAT("Rid: ",HLOOKUP(Y$70,Tipologie!$B$2:$AM$10,3)  ),  Nov2022_RICHIESTE_OLD!P16),HLOOKUP(Y$70,Tipologie!$B$2:$AM$10,3  ) ))</f>
        <v>.</v>
      </c>
      <c r="Z72" s="28" t="str">
        <f>T( IF( Nov2022_RICHIESTE_OLD!Q16&lt;&gt;"",  IF(   AND(    (IFERROR(SEARCH("Ridotto",Nov2022_RICHIESTE_OLD!Q16),Nov2022_RICHIESTE_OLD!Q16))=1,    Z$70&lt;&gt;""   ),    _xlfn.CONCAT("Rid: ",HLOOKUP(Z$70,Tipologie!$B$2:$AM$10,3)  ),  Nov2022_RICHIESTE_OLD!Q16),HLOOKUP(Z$70,Tipologie!$B$2:$AM$10,3  ) ))</f>
        <v>.</v>
      </c>
      <c r="AA72" s="28" t="str">
        <f>T( IF( Nov2022_RICHIESTE_OLD!R16&lt;&gt;"",  IF(   AND(    (IFERROR(SEARCH("Ridotto",Nov2022_RICHIESTE_OLD!R16),Nov2022_RICHIESTE_OLD!R16))=1,    AA$70&lt;&gt;""   ),    _xlfn.CONCAT("Rid: ",HLOOKUP(AA$70,Tipologie!$B$2:$AM$10,3)  ),  Nov2022_RICHIESTE_OLD!R16),HLOOKUP(AA$70,Tipologie!$B$2:$AM$10,3  ) ))</f>
        <v>.</v>
      </c>
      <c r="AB72" s="28" t="str">
        <f>T( IF( Nov2022_RICHIESTE_OLD!S16&lt;&gt;"",  IF(   AND(    (IFERROR(SEARCH("Ridotto",Nov2022_RICHIESTE_OLD!S16),Nov2022_RICHIESTE_OLD!S16))=1,    AB$70&lt;&gt;""   ),    _xlfn.CONCAT("Rid: ",HLOOKUP(AB$70,Tipologie!$B$2:$AM$10,3)  ),  Nov2022_RICHIESTE_OLD!S16),HLOOKUP(AB$70,Tipologie!$B$2:$AM$10,3  ) ))</f>
        <v>.</v>
      </c>
      <c r="AC72" s="91"/>
      <c r="AD72" s="45" t="str">
        <f t="shared" si="23"/>
        <v>lun</v>
      </c>
      <c r="AE72" s="46">
        <f t="shared" si="18"/>
        <v>44879</v>
      </c>
      <c r="AF72" s="45"/>
      <c r="AG72" s="146" t="str">
        <f>T( IF( Nov2022_RICHIESTE_OLD!W16&lt;&gt;"",  IF(   AND(    (IFERROR(SEARCH("Ridotto",Nov2022_RICHIESTE_OLD!W16),Nov2022_RICHIESTE_OLD!W16))=1,    AG$70&lt;&gt;""   ),    _xlfn.CONCAT("Rid: ",HLOOKUP(AG$70,Tipologie!$B$2:$AM$10,3)  ),  Nov2022_RICHIESTE_OLD!W16),HLOOKUP(AG$70,Tipologie!$B$2:$AM$10,3  ) ))</f>
        <v>.</v>
      </c>
      <c r="AH72" s="146"/>
      <c r="AI72" s="146" t="str">
        <f>T( IF( Nov2022_RICHIESTE_OLD!X16&lt;&gt;"",  IF(   AND(    (IFERROR(SEARCH("Ridotto",Nov2022_RICHIESTE_OLD!X16),Nov2022_RICHIESTE_OLD!X16))=1,    AI$70&lt;&gt;""   ),    _xlfn.CONCAT("Rid: ",HLOOKUP(AI$70,Tipologie!$B$2:$AM$10,3)  ),  Nov2022_RICHIESTE_OLD!X16),HLOOKUP(AI$70,Tipologie!$B$2:$AM$10,3  ) ))</f>
        <v>.</v>
      </c>
      <c r="AJ72" s="146"/>
      <c r="AK72" s="146" t="str">
        <f>T( IF( Nov2022_RICHIESTE_OLD!Y16&lt;&gt;"",  IF(   AND(    (IFERROR(SEARCH("Ridotto",Nov2022_RICHIESTE_OLD!Y16),Nov2022_RICHIESTE_OLD!Y16))=1,    AK$70&lt;&gt;""   ),    _xlfn.CONCAT("Rid: ",HLOOKUP(AK$70,Tipologie!$B$2:$AM$10,3)  ),  Nov2022_RICHIESTE_OLD!Y16),HLOOKUP(AK$70,Tipologie!$B$2:$AM$10,3  ) ))</f>
        <v>.</v>
      </c>
      <c r="AL72" s="146"/>
      <c r="AM72" s="146" t="str">
        <f>T( IF( Nov2022_RICHIESTE_OLD!Z16&lt;&gt;"",  IF(   AND(    (IFERROR(SEARCH("Ridotto",Nov2022_RICHIESTE_OLD!Z16),Nov2022_RICHIESTE_OLD!Z16))=1,    AM$70&lt;&gt;""   ),    _xlfn.CONCAT("Rid: ",HLOOKUP(AM$70,Tipologie!$B$2:$AM$10,3)  ),  Nov2022_RICHIESTE_OLD!Z16),HLOOKUP(AM$70,Tipologie!$B$2:$AM$10,3  ) ))</f>
        <v>.</v>
      </c>
      <c r="AN72" s="146"/>
      <c r="AO72" s="146" t="str">
        <f>T( IF( Nov2022_RICHIESTE_OLD!AA16&lt;&gt;"",  IF(   AND(    (IFERROR(SEARCH("Ridotto",Nov2022_RICHIESTE_OLD!AA16),Nov2022_RICHIESTE_OLD!AA16))=1,    AO$70&lt;&gt;""   ),    _xlfn.CONCAT("Rid: ",HLOOKUP(AO$70,Tipologie!$B$2:$AM$10,3)  ),  Nov2022_RICHIESTE_OLD!AA16),HLOOKUP(AO$70,Tipologie!$B$2:$AM$10,3  ) ))</f>
        <v>.</v>
      </c>
      <c r="AP72" s="146"/>
      <c r="AQ72" s="146" t="str">
        <f>T( IF( Nov2022_RICHIESTE_OLD!AB16&lt;&gt;"",  IF(   AND(    (IFERROR(SEARCH("Ridotto",Nov2022_RICHIESTE_OLD!AB16),Nov2022_RICHIESTE_OLD!AB16))=1,    AQ$70&lt;&gt;""   ),    _xlfn.CONCAT("Rid: ",HLOOKUP(AQ$70,Tipologie!$B$2:$AM$10,3)  ),  Nov2022_RICHIESTE_OLD!AB16),HLOOKUP(AQ$70,Tipologie!$B$2:$AM$10,3  ) ))</f>
        <v>.</v>
      </c>
      <c r="AR72" s="146"/>
      <c r="AS72" s="146" t="str">
        <f>T( IF( Nov2022_RICHIESTE_OLD!AC16&lt;&gt;"",  IF(   AND(    (IFERROR(SEARCH("Ridotto",Nov2022_RICHIESTE_OLD!AC16),Nov2022_RICHIESTE_OLD!AC16))=1,    AS$70&lt;&gt;""   ),    _xlfn.CONCAT("Rid: ",HLOOKUP(AS$70,Tipologie!$B$2:$AM$10,3)  ),  Nov2022_RICHIESTE_OLD!AC16),HLOOKUP(AS$70,Tipologie!$B$2:$AM$10,3  ) ))</f>
        <v>.</v>
      </c>
      <c r="AT72" s="146"/>
      <c r="AU72" s="146" t="str">
        <f>T( IF( Nov2022_RICHIESTE_OLD!AD16&lt;&gt;"",  IF(   AND(    (IFERROR(SEARCH("Ridotto",Nov2022_RICHIESTE_OLD!AD16),Nov2022_RICHIESTE_OLD!AD16))=1,    AU$70&lt;&gt;""   ),    _xlfn.CONCAT("Rid: ",HLOOKUP(AU$70,Tipologie!$B$2:$AM$10,3)  ),  Nov2022_RICHIESTE_OLD!AD16),HLOOKUP(AU$70,Tipologie!$B$2:$AM$10,3  ) ))</f>
        <v>.</v>
      </c>
      <c r="AV72" s="146"/>
      <c r="AW72" s="146" t="str">
        <f>T( IF( Nov2022_RICHIESTE_OLD!AE16&lt;&gt;"",  IF(   AND(    (IFERROR(SEARCH("Ridotto",Nov2022_RICHIESTE_OLD!AE16),Nov2022_RICHIESTE_OLD!AE16))=1,    AW$70&lt;&gt;""   ),    _xlfn.CONCAT("Rid: ",HLOOKUP(AW$70,Tipologie!$B$2:$AM$10,3)  ),  Nov2022_RICHIESTE_OLD!AE16),HLOOKUP(AW$70,Tipologie!$B$2:$AM$10,3  ) ))</f>
        <v>.</v>
      </c>
      <c r="AX72" s="146"/>
      <c r="AY72" s="146" t="str">
        <f>T( IF( Nov2022_RICHIESTE_OLD!AF16&lt;&gt;"",  IF(   AND(    (IFERROR(SEARCH("Ridotto",Nov2022_RICHIESTE_OLD!AF16),Nov2022_RICHIESTE_OLD!AF16))=1,    AY$70&lt;&gt;""   ),    _xlfn.CONCAT("Rid: ",HLOOKUP(AY$70,Tipologie!$B$2:$AM$10,3)  ),  Nov2022_RICHIESTE_OLD!AF16),HLOOKUP(AY$70,Tipologie!$B$2:$AM$10,3  ) ))</f>
        <v>.</v>
      </c>
      <c r="AZ72" s="146"/>
      <c r="BA72" s="146" t="str">
        <f>T( IF( Nov2022_RICHIESTE_OLD!AG16&lt;&gt;"",  IF(   AND(    (IFERROR(SEARCH("Ridotto",Nov2022_RICHIESTE_OLD!AG16),Nov2022_RICHIESTE_OLD!AG16))=1,    BA$70&lt;&gt;""   ),    _xlfn.CONCAT("Rid: ",HLOOKUP(BA$70,Tipologie!$B$2:$AM$10,3)  ),  Nov2022_RICHIESTE_OLD!AG16),HLOOKUP(BA$70,Tipologie!$B$2:$AM$10,3  ) ))</f>
        <v>.</v>
      </c>
      <c r="BB72" s="146" t="str">
        <f>T( IF( Nov2022_RICHIESTE_OLD!AH16&lt;&gt;"",  IF(   AND(    (IFERROR(SEARCH("Ridotto",Nov2022_RICHIESTE_OLD!AH16),Nov2022_RICHIESTE_OLD!AH16))=1,    BB$70&lt;&gt;""   ),    _xlfn.CONCAT("Rid: ",HLOOKUP(BB$70,Tipologie!$B$2:$AM$10,3)  ),  Nov2022_RICHIESTE_OLD!AH16),HLOOKUP(BB$70,Tipologie!$B$2:$AM$10,3  ) ))</f>
        <v>.</v>
      </c>
      <c r="BC72" s="146" t="str">
        <f>T( IF( Nov2022_RICHIESTE_OLD!AI16&lt;&gt;"",  IF(   AND(    (IFERROR(SEARCH("Ridotto",Nov2022_RICHIESTE_OLD!AI16),Nov2022_RICHIESTE_OLD!AI16))=1,    BC$70&lt;&gt;""   ),    _xlfn.CONCAT("Rid: ",HLOOKUP(BC$70,Tipologie!$B$2:$AM$10,3)  ),  Nov2022_RICHIESTE_OLD!AI16),HLOOKUP(BC$70,Tipologie!$B$2:$AM$10,3  ) ))</f>
        <v>.</v>
      </c>
      <c r="BD72" s="146"/>
      <c r="BE72" s="146" t="str">
        <f>T( IF( Nov2022_RICHIESTE_OLD!AJ16&lt;&gt;"",  IF(   AND(    (IFERROR(SEARCH("Ridotto",Nov2022_RICHIESTE_OLD!AJ16),Nov2022_RICHIESTE_OLD!AJ16))=1,    BE$70&lt;&gt;""   ),    _xlfn.CONCAT("Rid: ",HLOOKUP(BE$70,Tipologie!$B$2:$AM$10,3)  ),  Nov2022_RICHIESTE_OLD!AJ16),HLOOKUP(BE$70,Tipologie!$B$2:$AM$10,3  ) ))</f>
        <v>.</v>
      </c>
      <c r="BF72" s="146"/>
      <c r="BG72" s="146" t="str">
        <f>T( IF( Nov2022_RICHIESTE_OLD!AK16&lt;&gt;"",  IF(   AND(    (IFERROR(SEARCH("Ridotto",Nov2022_RICHIESTE_OLD!AK16),Nov2022_RICHIESTE_OLD!AK16))=1,    BG$70&lt;&gt;""   ),    _xlfn.CONCAT("Rid: ",HLOOKUP(BG$70,Tipologie!$B$2:$AM$10,3)  ),  Nov2022_RICHIESTE_OLD!AK16),HLOOKUP(BG$70,Tipologie!$B$2:$AM$10,3  ) ))</f>
        <v>.</v>
      </c>
      <c r="BH72" s="146"/>
      <c r="BI72" s="146" t="str">
        <f>T( IF( Nov2022_RICHIESTE_OLD!AL16&lt;&gt;"",  IF(   AND(    (IFERROR(SEARCH("Ridotto",Nov2022_RICHIESTE_OLD!AL16),Nov2022_RICHIESTE_OLD!AL16))=1,    BI$70&lt;&gt;""   ),    _xlfn.CONCAT("Rid: ",HLOOKUP(BI$70,Tipologie!$B$2:$AM$10,3)  ),  Nov2022_RICHIESTE_OLD!AL16),HLOOKUP(BI$70,Tipologie!$B$2:$AM$10,3  ) ))</f>
        <v>.</v>
      </c>
      <c r="BJ72" s="146"/>
      <c r="BK72" s="146" t="str">
        <f>T( IF( Nov2022_RICHIESTE_OLD!AM16&lt;&gt;"",  IF(   AND(    (IFERROR(SEARCH("Ridotto",Nov2022_RICHIESTE_OLD!AM16),Nov2022_RICHIESTE_OLD!AM16))=1,    BK$70&lt;&gt;""   ),    _xlfn.CONCAT("Rid: ",HLOOKUP(BK$70,Tipologie!$B$2:$AM$10,3)  ),  Nov2022_RICHIESTE_OLD!AM16),HLOOKUP(BK$70,Tipologie!$B$2:$AM$10,3  ) ))</f>
        <v>.</v>
      </c>
      <c r="BL72" s="146"/>
      <c r="BM72" s="146" t="str">
        <f>T( IF( Nov2022_RICHIESTE_OLD!AN16&lt;&gt;"",  IF(   AND(    (IFERROR(SEARCH("Ridotto",Nov2022_RICHIESTE_OLD!AN16),Nov2022_RICHIESTE_OLD!AN16))=1,    BM$70&lt;&gt;""   ),    _xlfn.CONCAT("Rid: ",HLOOKUP(BM$70,Tipologie!$B$2:$AM$10,3)  ),  Nov2022_RICHIESTE_OLD!AN16),HLOOKUP(BM$70,Tipologie!$B$2:$AM$10,3  ) ))</f>
        <v>.</v>
      </c>
      <c r="BN72" s="146"/>
      <c r="BO72" s="146" t="str">
        <f>T( IF( Nov2022_RICHIESTE_OLD!AO16&lt;&gt;"",  IF(   AND(    (IFERROR(SEARCH("Ridotto",Nov2022_RICHIESTE_OLD!AO16),Nov2022_RICHIESTE_OLD!AO16))=1,    BO$70&lt;&gt;""   ),    _xlfn.CONCAT("Rid: ",HLOOKUP(BO$70,Tipologie!$B$2:$AM$10,3)  ),  Nov2022_RICHIESTE_OLD!AO16),HLOOKUP(BO$70,Tipologie!$B$2:$AM$10,3  ) ))</f>
        <v>.</v>
      </c>
      <c r="BP72" s="146"/>
      <c r="BQ72" s="146" t="str">
        <f>T( IF( Nov2022_RICHIESTE_OLD!AP16&lt;&gt;"",  IF(   AND(    (IFERROR(SEARCH("Ridotto",Nov2022_RICHIESTE_OLD!AP16),Nov2022_RICHIESTE_OLD!AP16))=1,    BQ$70&lt;&gt;""   ),    _xlfn.CONCAT("Rid: ",HLOOKUP(BQ$70,Tipologie!$B$2:$AM$10,3)  ),  Nov2022_RICHIESTE_OLD!AP16),HLOOKUP(BQ$70,Tipologie!$B$2:$AM$10,3  ) ))</f>
        <v>.</v>
      </c>
      <c r="BR72" s="146"/>
      <c r="BS72" s="146" t="str">
        <f>T( IF( Nov2022_RICHIESTE_OLD!AQ16&lt;&gt;"",  IF(   AND(    (IFERROR(SEARCH("Ridotto",Nov2022_RICHIESTE_OLD!AQ16),Nov2022_RICHIESTE_OLD!AQ16))=1,    BS$70&lt;&gt;""   ),    _xlfn.CONCAT("Rid: ",HLOOKUP(BS$70,Tipologie!$B$2:$AM$10,3)  ),  Nov2022_RICHIESTE_OLD!AQ16),HLOOKUP(BS$70,Tipologie!$B$2:$AM$10,3  ) ))</f>
        <v>.</v>
      </c>
      <c r="BT72" s="146"/>
      <c r="BU72" s="146" t="str">
        <f>T( IF( Nov2022_RICHIESTE_OLD!AR16&lt;&gt;"",  IF(   AND(    (IFERROR(SEARCH("Ridotto",Nov2022_RICHIESTE_OLD!AR16),Nov2022_RICHIESTE_OLD!AR16))=1,    BU$70&lt;&gt;""   ),    _xlfn.CONCAT("Rid: ",HLOOKUP(BU$70,Tipologie!$B$2:$AM$10,3)  ),  Nov2022_RICHIESTE_OLD!AR16),HLOOKUP(BU$70,Tipologie!$B$2:$AM$10,3  ) ))</f>
        <v>.</v>
      </c>
      <c r="BV72" s="146"/>
      <c r="BW72" s="146" t="str">
        <f>T( IF( Nov2022_RICHIESTE_OLD!AS16&lt;&gt;"",  IF(   AND(    (IFERROR(SEARCH("Ridotto",Nov2022_RICHIESTE_OLD!AS16),Nov2022_RICHIESTE_OLD!AS16))=1,    BW$70&lt;&gt;""   ),    _xlfn.CONCAT("Rid: ",HLOOKUP(BW$70,Tipologie!$B$2:$AM$10,3)  ),  Nov2022_RICHIESTE_OLD!AS16),HLOOKUP(BW$70,Tipologie!$B$2:$AM$10,3  ) ))</f>
        <v>.</v>
      </c>
      <c r="BX72" s="223"/>
      <c r="CA72" s="22">
        <f>SUM(COUNTIFS(D72:BW72,{"Ex-accordo";"Ferie";"Ridotto Ex-Acc";"Ridotto Ferie";"Ridotto Maternità";"Malattia";"Esame";"Altro"}))</f>
        <v>0</v>
      </c>
      <c r="CB72" s="158">
        <f t="shared" ref="CB72:CB77" si="26">$CD$1-CA72</f>
        <v>30</v>
      </c>
      <c r="CC72" s="91"/>
      <c r="CF72" s="146"/>
      <c r="CG72" s="146" t="str">
        <f>T( IF( Nov2022_RICHIESTE_OLD!BM16&lt;&gt;"",  IF(   AND(    (IFERROR(SEARCH("Ridotto",Nov2022_RICHIESTE_OLD!BM16),Nov2022_RICHIESTE_OLD!BM16))=1,    CG$70&lt;&gt;""   ),    _xlfn.CONCAT("Rid: ",HLOOKUP(CG$70,Tipologie!$B$2:$AM$10,3)  ),  Nov2022_RICHIESTE_OLD!BM16),HLOOKUP(CG$70,Tipologie!$B$2:$AM$10,3  ) ))</f>
        <v>.</v>
      </c>
      <c r="CH72" s="146"/>
      <c r="CI72" s="146" t="str">
        <f>T( IF( Nov2022_RICHIESTE_OLD!BN16&lt;&gt;"",  IF(   AND(    (IFERROR(SEARCH("Ridotto",Nov2022_RICHIESTE_OLD!BN16),Nov2022_RICHIESTE_OLD!BN16))=1,    CI$70&lt;&gt;""   ),    _xlfn.CONCAT("Rid: ",HLOOKUP(CI$70,Tipologie!$B$2:$AM$10,3)  ),  Nov2022_RICHIESTE_OLD!BN16),HLOOKUP(CI$70,Tipologie!$B$2:$AM$10,3  ) ))</f>
        <v>.</v>
      </c>
      <c r="CJ72" s="146" t="str">
        <f>T( IF( Nov2022_RICHIESTE_OLD!BO16&lt;&gt;"",  IF(   AND(    (IFERROR(SEARCH("Ridotto",Nov2022_RICHIESTE_OLD!BO16),Nov2022_RICHIESTE_OLD!BO16))=1,    CJ$70&lt;&gt;""   ),    _xlfn.CONCAT("Rid: ",HLOOKUP(CJ$70,Tipologie!$B$2:$AM$10,3)  ),  Nov2022_RICHIESTE_OLD!BO16),HLOOKUP(CJ$70,Tipologie!$B$2:$AM$10,3  ) ))</f>
        <v>.</v>
      </c>
      <c r="CK72" s="146" t="str">
        <f>T( IF( Nov2022_RICHIESTE_OLD!BP16&lt;&gt;"",  IF(   AND(    (IFERROR(SEARCH("Ridotto",Nov2022_RICHIESTE_OLD!BP16),Nov2022_RICHIESTE_OLD!BP16))=1,    CK$70&lt;&gt;""   ),    _xlfn.CONCAT("Rid: ",HLOOKUP(CK$70,Tipologie!$B$2:$AM$10,3)  ),  Nov2022_RICHIESTE_OLD!BP16),HLOOKUP(CK$70,Tipologie!$B$2:$AM$10,3  ) ))</f>
        <v>.</v>
      </c>
      <c r="CL72" s="146" t="str">
        <f>T( IF( Nov2022_RICHIESTE_OLD!BQ16&lt;&gt;"",  IF(   AND(    (IFERROR(SEARCH("Ridotto",Nov2022_RICHIESTE_OLD!BQ16),Nov2022_RICHIESTE_OLD!BQ16))=1,    CL$70&lt;&gt;""   ),    _xlfn.CONCAT("Rid: ",HLOOKUP(CL$70,Tipologie!$B$2:$AM$10,3)  ),  Nov2022_RICHIESTE_OLD!BQ16),HLOOKUP(CL$70,Tipologie!$B$2:$AM$10,3  ) ))</f>
        <v>.</v>
      </c>
      <c r="CM72" s="146" t="str">
        <f>T( IF( Nov2022_RICHIESTE_OLD!BR16&lt;&gt;"",  IF(   AND(    (IFERROR(SEARCH("Ridotto",Nov2022_RICHIESTE_OLD!BR16),Nov2022_RICHIESTE_OLD!BR16))=1,    CM$70&lt;&gt;""   ),    _xlfn.CONCAT("Rid: ",HLOOKUP(CM$70,Tipologie!$B$2:$AM$10,3)  ),  Nov2022_RICHIESTE_OLD!BR16),HLOOKUP(CM$70,Tipologie!$B$2:$AM$10,3  ) ))</f>
        <v>.</v>
      </c>
      <c r="CO72" s="45" t="str">
        <f t="shared" si="24"/>
        <v>lun</v>
      </c>
      <c r="CP72" s="45">
        <f t="shared" si="25"/>
        <v>44879</v>
      </c>
      <c r="CQ72" s="45"/>
      <c r="CR72" s="146" t="str">
        <f>T(IF(  Nov2022_RICHIESTE_OLD!BV16&lt;&gt;"",  Nov2022_RICHIESTE_OLD!BV16,  HLOOKUP(CR$70,Tipologie!$B$2:$AM$10,3) ))</f>
        <v>.</v>
      </c>
      <c r="CS72" s="146"/>
      <c r="CT72" s="146" t="str">
        <f>T(IF(  Nov2022_RICHIESTE_OLD!BW16&lt;&gt;"",  Nov2022_RICHIESTE_OLD!BW16,  HLOOKUP(CT$70,Tipologie!$B$2:$AM$10,3) ))</f>
        <v>.</v>
      </c>
      <c r="CU72" s="146"/>
      <c r="CV72" s="146" t="str">
        <f>T(IF(  Nov2022_RICHIESTE_OLD!BX16&lt;&gt;"",  Nov2022_RICHIESTE_OLD!BX16,  HLOOKUP(CV$70,Tipologie!$B$2:$AM$10,3) ))</f>
        <v>.</v>
      </c>
      <c r="CW72" s="146"/>
      <c r="CX72" s="146" t="str">
        <f>T(IF(  Nov2022_RICHIESTE_OLD!BY16&lt;&gt;"",  Nov2022_RICHIESTE_OLD!BY16,  HLOOKUP(CX$70,Tipologie!$B$2:$AM$10,3) ))</f>
        <v>.</v>
      </c>
      <c r="CY72" s="146"/>
      <c r="CZ72" s="146" t="str">
        <f>T(IF(  Nov2022_RICHIESTE_OLD!BZ16&lt;&gt;"",  Nov2022_RICHIESTE_OLD!BZ16,  HLOOKUP(CZ$70,Tipologie!$B$2:$AM$10,3) ))</f>
        <v>.</v>
      </c>
      <c r="DA72" s="146"/>
      <c r="DB72" s="146" t="str">
        <f>T(IF(  Nov2022_RICHIESTE_OLD!CA16&lt;&gt;"",  Nov2022_RICHIESTE_OLD!CA16,  HLOOKUP(DB$70,Tipologie!$B$2:$AM$10,3) ))</f>
        <v>.</v>
      </c>
      <c r="DC72" s="146"/>
      <c r="DD72" s="146" t="str">
        <f>T(IF(  Nov2022_RICHIESTE_OLD!CB16&lt;&gt;"",  Nov2022_RICHIESTE_OLD!CB16,  HLOOKUP(DD$70,Tipologie!$B$2:$AM$10,3) ))</f>
        <v>.</v>
      </c>
      <c r="DE72" s="146" t="str">
        <f>T(IF(  Nov2022_RICHIESTE_OLD!CC16&lt;&gt;"",  Nov2022_RICHIESTE_OLD!CC16,  HLOOKUP(DE$70,Tipologie!$B$2:$AM$10,3) ))</f>
        <v>.</v>
      </c>
      <c r="DF72" s="146" t="str">
        <f>T(IF(  Nov2022_RICHIESTE_OLD!CD16&lt;&gt;"",  Nov2022_RICHIESTE_OLD!CD16,  HLOOKUP(DF$70,Tipologie!$B$2:$AM$10,3) ))</f>
        <v>.</v>
      </c>
      <c r="DG72" s="146" t="str">
        <f>T(IF(  Nov2022_RICHIESTE_OLD!CE16&lt;&gt;"",  Nov2022_RICHIESTE_OLD!CE16,  HLOOKUP(DG$70,Tipologie!$B$2:$AM$10,3) ))</f>
        <v>.</v>
      </c>
      <c r="DH72" s="20"/>
    </row>
    <row r="73" spans="1:112" ht="11.25" customHeight="1" x14ac:dyDescent="0.25">
      <c r="A73" s="45" t="str">
        <f>IF(Nov2022_RICHIESTE_OLD!A17&lt;&gt;"",Nov2022_RICHIESTE_OLD!A17,"")</f>
        <v>mar</v>
      </c>
      <c r="B73" s="46">
        <f>IF(Nov2022_RICHIESTE_OLD!B17&lt;&gt;"",Nov2022_RICHIESTE_OLD!B17,"")</f>
        <v>44880</v>
      </c>
      <c r="C73" s="232"/>
      <c r="D73" s="146" t="str">
        <f>T( IF( Nov2022_RICHIESTE_OLD!C17&lt;&gt;"",  IF(   AND(    (IFERROR(SEARCH("Ridotto",Nov2022_RICHIESTE_OLD!C17),Nov2022_RICHIESTE_OLD!C17))=1,    D$70&lt;&gt;""   ),    _xlfn.CONCAT("Rid: ",HLOOKUP(D$70,Tipologie!$B$2:$AM$10,4)  ),  Nov2022_RICHIESTE_OLD!C17),HLOOKUP(D$70,Tipologie!$B$2:$AM$10,4  ) ))</f>
        <v>.</v>
      </c>
      <c r="E73" s="146"/>
      <c r="F73" s="146" t="str">
        <f>T( IF( Nov2022_RICHIESTE_OLD!D17&lt;&gt;"",  IF(   AND(    (IFERROR(SEARCH("Ridotto",Nov2022_RICHIESTE_OLD!D17),Nov2022_RICHIESTE_OLD!D17))=1,    F$70&lt;&gt;""   ),    _xlfn.CONCAT("Rid: ",HLOOKUP(F$70,Tipologie!$B$2:$AM$10,4)  ),  Nov2022_RICHIESTE_OLD!D17),HLOOKUP(F$70,Tipologie!$B$2:$AM$10,4  ) ))</f>
        <v>.</v>
      </c>
      <c r="G73" s="146"/>
      <c r="H73" s="146" t="str">
        <f>T( IF( Nov2022_RICHIESTE_OLD!E17&lt;&gt;"",  IF(   AND(    (IFERROR(SEARCH("Ridotto",Nov2022_RICHIESTE_OLD!E17),Nov2022_RICHIESTE_OLD!E17))=1,    H$70&lt;&gt;""   ),    _xlfn.CONCAT("Rid: ",HLOOKUP(H$70,Tipologie!$B$2:$AM$10,4)  ),  Nov2022_RICHIESTE_OLD!E17),HLOOKUP(H$70,Tipologie!$B$2:$AM$10,4  ) ))</f>
        <v>.</v>
      </c>
      <c r="I73" s="146"/>
      <c r="J73" s="146" t="str">
        <f>T( IF( Nov2022_RICHIESTE_OLD!F17&lt;&gt;"",  IF(   AND(    (IFERROR(SEARCH("Ridotto",Nov2022_RICHIESTE_OLD!F17),Nov2022_RICHIESTE_OLD!F17))=1,    J$70&lt;&gt;""   ),    _xlfn.CONCAT("Rid: ",HLOOKUP(J$70,Tipologie!$B$2:$AM$10,4)  ),  Nov2022_RICHIESTE_OLD!F17),HLOOKUP(J$70,Tipologie!$B$2:$AM$10,4  ) ))</f>
        <v>.</v>
      </c>
      <c r="K73" s="146"/>
      <c r="L73" s="146" t="str">
        <f>T( IF( Nov2022_RICHIESTE_OLD!G17&lt;&gt;"",  IF(   AND(    (IFERROR(SEARCH("Ridotto",Nov2022_RICHIESTE_OLD!G17),Nov2022_RICHIESTE_OLD!G17))=1,    L$70&lt;&gt;""   ),    _xlfn.CONCAT("Rid: ",HLOOKUP(L$70,Tipologie!$B$2:$AM$10,4)  ),  Nov2022_RICHIESTE_OLD!G17),HLOOKUP(L$70,Tipologie!$B$2:$AM$10,4  ) ))</f>
        <v>.</v>
      </c>
      <c r="M73" s="146"/>
      <c r="N73" s="146" t="str">
        <f>T( IF( Nov2022_RICHIESTE_OLD!H17&lt;&gt;"",  IF(   AND(    (IFERROR(SEARCH("Ridotto",Nov2022_RICHIESTE_OLD!H17),Nov2022_RICHIESTE_OLD!H17))=1,    N$70&lt;&gt;""   ),    _xlfn.CONCAT("Rid: ",HLOOKUP(N$70,Tipologie!$B$2:$AM$10,4)  ),  Nov2022_RICHIESTE_OLD!H17),HLOOKUP(N$70,Tipologie!$B$2:$AM$10,4  ) ))</f>
        <v>.</v>
      </c>
      <c r="O73" s="146"/>
      <c r="P73" s="146" t="str">
        <f>T( IF( Nov2022_RICHIESTE_OLD!I17&lt;&gt;"",  IF(   AND(    (IFERROR(SEARCH("Ridotto",Nov2022_RICHIESTE_OLD!I17),Nov2022_RICHIESTE_OLD!I17))=1,    P$70&lt;&gt;""   ),    _xlfn.CONCAT("Rid: ",HLOOKUP(P$70,Tipologie!$B$2:$AM$10,4)  ),  Nov2022_RICHIESTE_OLD!I17),HLOOKUP(P$70,Tipologie!$B$2:$AM$10,4  ) ))</f>
        <v>.</v>
      </c>
      <c r="Q73" s="146"/>
      <c r="R73" s="146" t="str">
        <f>T( IF( Nov2022_RICHIESTE_OLD!J17&lt;&gt;"",  IF(   AND(    (IFERROR(SEARCH("Ridotto",Nov2022_RICHIESTE_OLD!J17),Nov2022_RICHIESTE_OLD!J17))=1,    R$70&lt;&gt;""   ),    _xlfn.CONCAT("Rid: ",HLOOKUP(R$70,Tipologie!$B$2:$AM$10,4)  ),  Nov2022_RICHIESTE_OLD!J17),HLOOKUP(R$70,Tipologie!$B$2:$AM$10,4  ) ))</f>
        <v>.</v>
      </c>
      <c r="S73" s="146"/>
      <c r="T73" s="146" t="str">
        <f>T( IF( Nov2022_RICHIESTE_OLD!K17&lt;&gt;"",  IF(   AND(    (IFERROR(SEARCH("Ridotto",Nov2022_RICHIESTE_OLD!K17),Nov2022_RICHIESTE_OLD!K17))=1,    T$70&lt;&gt;""   ),    _xlfn.CONCAT("Rid: ",HLOOKUP(T$70,Tipologie!$B$2:$AM$10,4)  ),  Nov2022_RICHIESTE_OLD!K17),HLOOKUP(T$70,Tipologie!$B$2:$AM$10,4  ) ))</f>
        <v>.</v>
      </c>
      <c r="U73" s="146" t="str">
        <f>T( IF( Nov2022_RICHIESTE_OLD!L17&lt;&gt;"",  IF(   AND(    (IFERROR(SEARCH("Ridotto",Nov2022_RICHIESTE_OLD!L17),Nov2022_RICHIESTE_OLD!L17))=1,    U$70&lt;&gt;""   ),    _xlfn.CONCAT("Rid: ",HLOOKUP(U$70,Tipologie!$B$2:$AM$10,4)  ),  Nov2022_RICHIESTE_OLD!L17),HLOOKUP(U$70,Tipologie!$B$2:$AM$10,4  ) ))</f>
        <v>.</v>
      </c>
      <c r="V73" s="146" t="str">
        <f>T( IF( Nov2022_RICHIESTE_OLD!M17&lt;&gt;"",  IF(   AND(    (IFERROR(SEARCH("Ridotto",Nov2022_RICHIESTE_OLD!M17),Nov2022_RICHIESTE_OLD!M17))=1,    V$70&lt;&gt;""   ),    _xlfn.CONCAT("Rid: ",HLOOKUP(V$70,Tipologie!$B$2:$AM$10,4)  ),  Nov2022_RICHIESTE_OLD!M17),HLOOKUP(V$70,Tipologie!$B$2:$AM$10,4  ) ))</f>
        <v>.</v>
      </c>
      <c r="W73" s="146" t="str">
        <f>T( IF( Nov2022_RICHIESTE_OLD!N17&lt;&gt;"",  IF(   AND(    (IFERROR(SEARCH("Ridotto",Nov2022_RICHIESTE_OLD!N17),Nov2022_RICHIESTE_OLD!N17))=1,    W$70&lt;&gt;""   ),    _xlfn.CONCAT("Rid: ",HLOOKUP(W$70,Tipologie!$B$2:$AM$10,4)  ),  Nov2022_RICHIESTE_OLD!N17),HLOOKUP(W$70,Tipologie!$B$2:$AM$10,4  ) ))</f>
        <v>.</v>
      </c>
      <c r="X73" s="146" t="str">
        <f>T( IF( Nov2022_RICHIESTE_OLD!O17&lt;&gt;"",  IF(   AND(    (IFERROR(SEARCH("Ridotto",Nov2022_RICHIESTE_OLD!O17),Nov2022_RICHIESTE_OLD!O17))=1,    X$70&lt;&gt;""   ),    _xlfn.CONCAT("Rid: ",HLOOKUP(X$70,Tipologie!$B$2:$AM$10,4)  ),  Nov2022_RICHIESTE_OLD!O17),HLOOKUP(X$70,Tipologie!$B$2:$AM$10,4  ) ))</f>
        <v>.</v>
      </c>
      <c r="Y73" s="146" t="str">
        <f>T( IF( Nov2022_RICHIESTE_OLD!P17&lt;&gt;"",  IF(   AND(    (IFERROR(SEARCH("Ridotto",Nov2022_RICHIESTE_OLD!P17),Nov2022_RICHIESTE_OLD!P17))=1,    Y$70&lt;&gt;""   ),    _xlfn.CONCAT("Rid: ",HLOOKUP(Y$70,Tipologie!$B$2:$AM$10,4)  ),  Nov2022_RICHIESTE_OLD!P17),HLOOKUP(Y$70,Tipologie!$B$2:$AM$10,4  ) ))</f>
        <v>.</v>
      </c>
      <c r="Z73" s="28" t="str">
        <f>T( IF( Nov2022_RICHIESTE_OLD!Q17&lt;&gt;"",  IF(   AND(    (IFERROR(SEARCH("Ridotto",Nov2022_RICHIESTE_OLD!Q17),Nov2022_RICHIESTE_OLD!Q17))=1,    Z$70&lt;&gt;""   ),    _xlfn.CONCAT("Rid: ",HLOOKUP(Z$70,Tipologie!$B$2:$AM$10,4)  ),  Nov2022_RICHIESTE_OLD!Q17),HLOOKUP(Z$70,Tipologie!$B$2:$AM$10,4  ) ))</f>
        <v>.</v>
      </c>
      <c r="AA73" s="28" t="str">
        <f>T( IF( Nov2022_RICHIESTE_OLD!R17&lt;&gt;"",  IF(   AND(    (IFERROR(SEARCH("Ridotto",Nov2022_RICHIESTE_OLD!R17),Nov2022_RICHIESTE_OLD!R17))=1,    AA$70&lt;&gt;""   ),    _xlfn.CONCAT("Rid: ",HLOOKUP(AA$70,Tipologie!$B$2:$AM$10,4)  ),  Nov2022_RICHIESTE_OLD!R17),HLOOKUP(AA$70,Tipologie!$B$2:$AM$10,4  ) ))</f>
        <v>.</v>
      </c>
      <c r="AB73" s="28" t="str">
        <f>T( IF( Nov2022_RICHIESTE_OLD!S17&lt;&gt;"",  IF(   AND(    (IFERROR(SEARCH("Ridotto",Nov2022_RICHIESTE_OLD!S17),Nov2022_RICHIESTE_OLD!S17))=1,    AB$70&lt;&gt;""   ),    _xlfn.CONCAT("Rid: ",HLOOKUP(AB$70,Tipologie!$B$2:$AM$10,4)  ),  Nov2022_RICHIESTE_OLD!S17),HLOOKUP(AB$70,Tipologie!$B$2:$AM$10,4  ) ))</f>
        <v>.</v>
      </c>
      <c r="AC73" s="91"/>
      <c r="AD73" s="45" t="str">
        <f t="shared" si="23"/>
        <v>mar</v>
      </c>
      <c r="AE73" s="46">
        <f t="shared" si="18"/>
        <v>44880</v>
      </c>
      <c r="AF73" s="232"/>
      <c r="AG73" s="146" t="str">
        <f>T( IF( Nov2022_RICHIESTE_OLD!W17&lt;&gt;"",  IF(   AND(    (IFERROR(SEARCH("Ridotto",Nov2022_RICHIESTE_OLD!W17),Nov2022_RICHIESTE_OLD!W17))=1,    AG$70&lt;&gt;""   ),    _xlfn.CONCAT("Rid: ",HLOOKUP(AG$70,Tipologie!$B$2:$AM$10,4)  ),  Nov2022_RICHIESTE_OLD!W17),HLOOKUP(AG$70,Tipologie!$B$2:$AM$10,4  ) ))</f>
        <v>.</v>
      </c>
      <c r="AH73" s="146"/>
      <c r="AI73" s="146" t="str">
        <f>T( IF( Nov2022_RICHIESTE_OLD!X17&lt;&gt;"",  IF(   AND(    (IFERROR(SEARCH("Ridotto",Nov2022_RICHIESTE_OLD!X17),Nov2022_RICHIESTE_OLD!X17))=1,    AI$70&lt;&gt;""   ),    _xlfn.CONCAT("Rid: ",HLOOKUP(AI$70,Tipologie!$B$2:$AM$10,4)  ),  Nov2022_RICHIESTE_OLD!X17),HLOOKUP(AI$70,Tipologie!$B$2:$AM$10,4  ) ))</f>
        <v>.</v>
      </c>
      <c r="AJ73" s="146"/>
      <c r="AK73" s="146" t="str">
        <f>T( IF( Nov2022_RICHIESTE_OLD!Y17&lt;&gt;"",  IF(   AND(    (IFERROR(SEARCH("Ridotto",Nov2022_RICHIESTE_OLD!Y17),Nov2022_RICHIESTE_OLD!Y17))=1,    AK$70&lt;&gt;""   ),    _xlfn.CONCAT("Rid: ",HLOOKUP(AK$70,Tipologie!$B$2:$AM$10,4)  ),  Nov2022_RICHIESTE_OLD!Y17),HLOOKUP(AK$70,Tipologie!$B$2:$AM$10,4  ) ))</f>
        <v>.</v>
      </c>
      <c r="AL73" s="146"/>
      <c r="AM73" s="146" t="str">
        <f>T( IF( Nov2022_RICHIESTE_OLD!Z17&lt;&gt;"",  IF(   AND(    (IFERROR(SEARCH("Ridotto",Nov2022_RICHIESTE_OLD!Z17),Nov2022_RICHIESTE_OLD!Z17))=1,    AM$70&lt;&gt;""   ),    _xlfn.CONCAT("Rid: ",HLOOKUP(AM$70,Tipologie!$B$2:$AM$10,4)  ),  Nov2022_RICHIESTE_OLD!Z17),HLOOKUP(AM$70,Tipologie!$B$2:$AM$10,4  ) ))</f>
        <v>.</v>
      </c>
      <c r="AN73" s="146"/>
      <c r="AO73" s="146" t="str">
        <f>T( IF( Nov2022_RICHIESTE_OLD!AA17&lt;&gt;"",  IF(   AND(    (IFERROR(SEARCH("Ridotto",Nov2022_RICHIESTE_OLD!AA17),Nov2022_RICHIESTE_OLD!AA17))=1,    AO$70&lt;&gt;""   ),    _xlfn.CONCAT("Rid: ",HLOOKUP(AO$70,Tipologie!$B$2:$AM$10,4)  ),  Nov2022_RICHIESTE_OLD!AA17),HLOOKUP(AO$70,Tipologie!$B$2:$AM$10,4  ) ))</f>
        <v>.</v>
      </c>
      <c r="AP73" s="146"/>
      <c r="AQ73" s="146" t="str">
        <f>T( IF( Nov2022_RICHIESTE_OLD!AB17&lt;&gt;"",  IF(   AND(    (IFERROR(SEARCH("Ridotto",Nov2022_RICHIESTE_OLD!AB17),Nov2022_RICHIESTE_OLD!AB17))=1,    AQ$70&lt;&gt;""   ),    _xlfn.CONCAT("Rid: ",HLOOKUP(AQ$70,Tipologie!$B$2:$AM$10,4)  ),  Nov2022_RICHIESTE_OLD!AB17),HLOOKUP(AQ$70,Tipologie!$B$2:$AM$10,4  ) ))</f>
        <v>.</v>
      </c>
      <c r="AR73" s="146"/>
      <c r="AS73" s="146" t="str">
        <f>T( IF( Nov2022_RICHIESTE_OLD!AC17&lt;&gt;"",  IF(   AND(    (IFERROR(SEARCH("Ridotto",Nov2022_RICHIESTE_OLD!AC17),Nov2022_RICHIESTE_OLD!AC17))=1,    AS$70&lt;&gt;""   ),    _xlfn.CONCAT("Rid: ",HLOOKUP(AS$70,Tipologie!$B$2:$AM$10,4)  ),  Nov2022_RICHIESTE_OLD!AC17),HLOOKUP(AS$70,Tipologie!$B$2:$AM$10,4  ) ))</f>
        <v>.</v>
      </c>
      <c r="AT73" s="146"/>
      <c r="AU73" s="146" t="str">
        <f>T( IF( Nov2022_RICHIESTE_OLD!AD17&lt;&gt;"",  IF(   AND(    (IFERROR(SEARCH("Ridotto",Nov2022_RICHIESTE_OLD!AD17),Nov2022_RICHIESTE_OLD!AD17))=1,    AU$70&lt;&gt;""   ),    _xlfn.CONCAT("Rid: ",HLOOKUP(AU$70,Tipologie!$B$2:$AM$10,4)  ),  Nov2022_RICHIESTE_OLD!AD17),HLOOKUP(AU$70,Tipologie!$B$2:$AM$10,4  ) ))</f>
        <v>.</v>
      </c>
      <c r="AV73" s="146"/>
      <c r="AW73" s="146" t="str">
        <f>T( IF( Nov2022_RICHIESTE_OLD!AE17&lt;&gt;"",  IF(   AND(    (IFERROR(SEARCH("Ridotto",Nov2022_RICHIESTE_OLD!AE17),Nov2022_RICHIESTE_OLD!AE17))=1,    AW$70&lt;&gt;""   ),    _xlfn.CONCAT("Rid: ",HLOOKUP(AW$70,Tipologie!$B$2:$AM$10,4)  ),  Nov2022_RICHIESTE_OLD!AE17),HLOOKUP(AW$70,Tipologie!$B$2:$AM$10,4  ) ))</f>
        <v>.</v>
      </c>
      <c r="AX73" s="146"/>
      <c r="AY73" s="146" t="str">
        <f>T( IF( Nov2022_RICHIESTE_OLD!AF17&lt;&gt;"",  IF(   AND(    (IFERROR(SEARCH("Ridotto",Nov2022_RICHIESTE_OLD!AF17),Nov2022_RICHIESTE_OLD!AF17))=1,    AY$70&lt;&gt;""   ),    _xlfn.CONCAT("Rid: ",HLOOKUP(AY$70,Tipologie!$B$2:$AM$10,4)  ),  Nov2022_RICHIESTE_OLD!AF17),HLOOKUP(AY$70,Tipologie!$B$2:$AM$10,4  ) ))</f>
        <v>.</v>
      </c>
      <c r="AZ73" s="146"/>
      <c r="BA73" s="146" t="str">
        <f>T( IF( Nov2022_RICHIESTE_OLD!AG17&lt;&gt;"",  IF(   AND(    (IFERROR(SEARCH("Ridotto",Nov2022_RICHIESTE_OLD!AG17),Nov2022_RICHIESTE_OLD!AG17))=1,    BA$70&lt;&gt;""   ),    _xlfn.CONCAT("Rid: ",HLOOKUP(BA$70,Tipologie!$B$2:$AM$10,4)  ),  Nov2022_RICHIESTE_OLD!AG17),HLOOKUP(BA$70,Tipologie!$B$2:$AM$10,4  ) ))</f>
        <v>.</v>
      </c>
      <c r="BB73" s="146" t="str">
        <f>T( IF( Nov2022_RICHIESTE_OLD!AH17&lt;&gt;"",  IF(   AND(    (IFERROR(SEARCH("Ridotto",Nov2022_RICHIESTE_OLD!AH17),Nov2022_RICHIESTE_OLD!AH17))=1,    BB$70&lt;&gt;""   ),    _xlfn.CONCAT("Rid: ",HLOOKUP(BB$70,Tipologie!$B$2:$AM$10,4)  ),  Nov2022_RICHIESTE_OLD!AH17),HLOOKUP(BB$70,Tipologie!$B$2:$AM$10,4  ) ))</f>
        <v>.</v>
      </c>
      <c r="BC73" s="146" t="str">
        <f>T( IF( Nov2022_RICHIESTE_OLD!AI17&lt;&gt;"",  IF(   AND(    (IFERROR(SEARCH("Ridotto",Nov2022_RICHIESTE_OLD!AI17),Nov2022_RICHIESTE_OLD!AI17))=1,    BC$70&lt;&gt;""   ),    _xlfn.CONCAT("Rid: ",HLOOKUP(BC$70,Tipologie!$B$2:$AM$10,4)  ),  Nov2022_RICHIESTE_OLD!AI17),HLOOKUP(BC$70,Tipologie!$B$2:$AM$10,4  ) ))</f>
        <v>.</v>
      </c>
      <c r="BD73" s="146"/>
      <c r="BE73" s="146" t="str">
        <f>T( IF( Nov2022_RICHIESTE_OLD!AJ17&lt;&gt;"",  IF(   AND(    (IFERROR(SEARCH("Ridotto",Nov2022_RICHIESTE_OLD!AJ17),Nov2022_RICHIESTE_OLD!AJ17))=1,    BE$70&lt;&gt;""   ),    _xlfn.CONCAT("Rid: ",HLOOKUP(BE$70,Tipologie!$B$2:$AM$10,4)  ),  Nov2022_RICHIESTE_OLD!AJ17),HLOOKUP(BE$70,Tipologie!$B$2:$AM$10,4  ) ))</f>
        <v>.</v>
      </c>
      <c r="BF73" s="146"/>
      <c r="BG73" s="146" t="str">
        <f>T( IF( Nov2022_RICHIESTE_OLD!AK17&lt;&gt;"",  IF(   AND(    (IFERROR(SEARCH("Ridotto",Nov2022_RICHIESTE_OLD!AK17),Nov2022_RICHIESTE_OLD!AK17))=1,    BG$70&lt;&gt;""   ),    _xlfn.CONCAT("Rid: ",HLOOKUP(BG$70,Tipologie!$B$2:$AM$10,4)  ),  Nov2022_RICHIESTE_OLD!AK17),HLOOKUP(BG$70,Tipologie!$B$2:$AM$10,4  ) ))</f>
        <v>.</v>
      </c>
      <c r="BH73" s="146"/>
      <c r="BI73" s="146" t="str">
        <f>T( IF( Nov2022_RICHIESTE_OLD!AL17&lt;&gt;"",  IF(   AND(    (IFERROR(SEARCH("Ridotto",Nov2022_RICHIESTE_OLD!AL17),Nov2022_RICHIESTE_OLD!AL17))=1,    BI$70&lt;&gt;""   ),    _xlfn.CONCAT("Rid: ",HLOOKUP(BI$70,Tipologie!$B$2:$AM$10,4)  ),  Nov2022_RICHIESTE_OLD!AL17),HLOOKUP(BI$70,Tipologie!$B$2:$AM$10,4  ) ))</f>
        <v>.</v>
      </c>
      <c r="BJ73" s="146"/>
      <c r="BK73" s="146" t="str">
        <f>T( IF( Nov2022_RICHIESTE_OLD!AM17&lt;&gt;"",  IF(   AND(    (IFERROR(SEARCH("Ridotto",Nov2022_RICHIESTE_OLD!AM17),Nov2022_RICHIESTE_OLD!AM17))=1,    BK$70&lt;&gt;""   ),    _xlfn.CONCAT("Rid: ",HLOOKUP(BK$70,Tipologie!$B$2:$AM$10,4)  ),  Nov2022_RICHIESTE_OLD!AM17),HLOOKUP(BK$70,Tipologie!$B$2:$AM$10,4  ) ))</f>
        <v>.</v>
      </c>
      <c r="BL73" s="146"/>
      <c r="BM73" s="146" t="str">
        <f>T( IF( Nov2022_RICHIESTE_OLD!AN17&lt;&gt;"",  IF(   AND(    (IFERROR(SEARCH("Ridotto",Nov2022_RICHIESTE_OLD!AN17),Nov2022_RICHIESTE_OLD!AN17))=1,    BM$70&lt;&gt;""   ),    _xlfn.CONCAT("Rid: ",HLOOKUP(BM$70,Tipologie!$B$2:$AM$10,4)  ),  Nov2022_RICHIESTE_OLD!AN17),HLOOKUP(BM$70,Tipologie!$B$2:$AM$10,4  ) ))</f>
        <v>.</v>
      </c>
      <c r="BN73" s="146"/>
      <c r="BO73" s="146" t="str">
        <f>T( IF( Nov2022_RICHIESTE_OLD!AO17&lt;&gt;"",  IF(   AND(    (IFERROR(SEARCH("Ridotto",Nov2022_RICHIESTE_OLD!AO17),Nov2022_RICHIESTE_OLD!AO17))=1,    BO$70&lt;&gt;""   ),    _xlfn.CONCAT("Rid: ",HLOOKUP(BO$70,Tipologie!$B$2:$AM$10,4)  ),  Nov2022_RICHIESTE_OLD!AO17),HLOOKUP(BO$70,Tipologie!$B$2:$AM$10,4  ) ))</f>
        <v>.</v>
      </c>
      <c r="BP73" s="146"/>
      <c r="BQ73" s="146" t="str">
        <f>T( IF( Nov2022_RICHIESTE_OLD!AP17&lt;&gt;"",  IF(   AND(    (IFERROR(SEARCH("Ridotto",Nov2022_RICHIESTE_OLD!AP17),Nov2022_RICHIESTE_OLD!AP17))=1,    BQ$70&lt;&gt;""   ),    _xlfn.CONCAT("Rid: ",HLOOKUP(BQ$70,Tipologie!$B$2:$AM$10,4)  ),  Nov2022_RICHIESTE_OLD!AP17),HLOOKUP(BQ$70,Tipologie!$B$2:$AM$10,4  ) ))</f>
        <v>.</v>
      </c>
      <c r="BR73" s="146"/>
      <c r="BS73" s="146" t="str">
        <f>T( IF( Nov2022_RICHIESTE_OLD!AQ17&lt;&gt;"",  IF(   AND(    (IFERROR(SEARCH("Ridotto",Nov2022_RICHIESTE_OLD!AQ17),Nov2022_RICHIESTE_OLD!AQ17))=1,    BS$70&lt;&gt;""   ),    _xlfn.CONCAT("Rid: ",HLOOKUP(BS$70,Tipologie!$B$2:$AM$10,4)  ),  Nov2022_RICHIESTE_OLD!AQ17),HLOOKUP(BS$70,Tipologie!$B$2:$AM$10,4  ) ))</f>
        <v>.</v>
      </c>
      <c r="BT73" s="146"/>
      <c r="BU73" s="146" t="str">
        <f>T( IF( Nov2022_RICHIESTE_OLD!AR17&lt;&gt;"",  IF(   AND(    (IFERROR(SEARCH("Ridotto",Nov2022_RICHIESTE_OLD!AR17),Nov2022_RICHIESTE_OLD!AR17))=1,    BU$70&lt;&gt;""   ),    _xlfn.CONCAT("Rid: ",HLOOKUP(BU$70,Tipologie!$B$2:$AM$10,4)  ),  Nov2022_RICHIESTE_OLD!AR17),HLOOKUP(BU$70,Tipologie!$B$2:$AM$10,4  ) ))</f>
        <v>.</v>
      </c>
      <c r="BV73" s="146"/>
      <c r="BW73" s="146" t="str">
        <f>T( IF( Nov2022_RICHIESTE_OLD!AS17&lt;&gt;"",  IF(   AND(    (IFERROR(SEARCH("Ridotto",Nov2022_RICHIESTE_OLD!AS17),Nov2022_RICHIESTE_OLD!AS17))=1,    BW$70&lt;&gt;""   ),    _xlfn.CONCAT("Rid: ",HLOOKUP(BW$70,Tipologie!$B$2:$AM$10,4)  ),  Nov2022_RICHIESTE_OLD!AS17),HLOOKUP(BW$70,Tipologie!$B$2:$AM$10,4  ) ))</f>
        <v>.</v>
      </c>
      <c r="BX73" s="223"/>
      <c r="CA73" s="158">
        <f>SUM(COUNTIFS(D73:BW73,{"Ex-accordo";"Ferie";"Ridotto Ex-Acc";"Ridotto Ferie";"Ridotto Maternità";"Malattia";"Esame";"Altro"}))</f>
        <v>0</v>
      </c>
      <c r="CB73" s="158">
        <f t="shared" si="26"/>
        <v>30</v>
      </c>
      <c r="CC73" s="91"/>
      <c r="CF73" s="146"/>
      <c r="CG73" s="146" t="str">
        <f>T( IF( Nov2022_RICHIESTE_OLD!BM17&lt;&gt;"",  IF(   AND(    (IFERROR(SEARCH("Ridotto",Nov2022_RICHIESTE_OLD!BM17),Nov2022_RICHIESTE_OLD!BM17))=1,    CG$70&lt;&gt;""   ),    _xlfn.CONCAT("Rid: ",HLOOKUP(CG$70,Tipologie!$B$2:$AM$10,4)  ),  Nov2022_RICHIESTE_OLD!BM17),HLOOKUP(CG$70,Tipologie!$B$2:$AM$10,4  ) ))</f>
        <v>.</v>
      </c>
      <c r="CH73" s="146"/>
      <c r="CI73" s="146" t="str">
        <f>T( IF( Nov2022_RICHIESTE_OLD!BN17&lt;&gt;"",  IF(   AND(    (IFERROR(SEARCH("Ridotto",Nov2022_RICHIESTE_OLD!BN17),Nov2022_RICHIESTE_OLD!BN17))=1,    CI$70&lt;&gt;""   ),    _xlfn.CONCAT("Rid: ",HLOOKUP(CI$70,Tipologie!$B$2:$AM$10,4)  ),  Nov2022_RICHIESTE_OLD!BN17),HLOOKUP(CI$70,Tipologie!$B$2:$AM$10,4  ) ))</f>
        <v>.</v>
      </c>
      <c r="CJ73" s="146" t="str">
        <f>T( IF( Nov2022_RICHIESTE_OLD!BO17&lt;&gt;"",  IF(   AND(    (IFERROR(SEARCH("Ridotto",Nov2022_RICHIESTE_OLD!BO17),Nov2022_RICHIESTE_OLD!BO17))=1,    CJ$70&lt;&gt;""   ),    _xlfn.CONCAT("Rid: ",HLOOKUP(CJ$70,Tipologie!$B$2:$AM$10,4)  ),  Nov2022_RICHIESTE_OLD!BO17),HLOOKUP(CJ$70,Tipologie!$B$2:$AM$10,4  ) ))</f>
        <v>.</v>
      </c>
      <c r="CK73" s="146" t="str">
        <f>T( IF( Nov2022_RICHIESTE_OLD!BP17&lt;&gt;"",  IF(   AND(    (IFERROR(SEARCH("Ridotto",Nov2022_RICHIESTE_OLD!BP17),Nov2022_RICHIESTE_OLD!BP17))=1,    CK$70&lt;&gt;""   ),    _xlfn.CONCAT("Rid: ",HLOOKUP(CK$70,Tipologie!$B$2:$AM$10,4)  ),  Nov2022_RICHIESTE_OLD!BP17),HLOOKUP(CK$70,Tipologie!$B$2:$AM$10,4  ) ))</f>
        <v>.</v>
      </c>
      <c r="CL73" s="146" t="str">
        <f>T( IF( Nov2022_RICHIESTE_OLD!BQ17&lt;&gt;"",  IF(   AND(    (IFERROR(SEARCH("Ridotto",Nov2022_RICHIESTE_OLD!BQ17),Nov2022_RICHIESTE_OLD!BQ17))=1,    CL$70&lt;&gt;""   ),    _xlfn.CONCAT("Rid: ",HLOOKUP(CL$70,Tipologie!$B$2:$AM$10,4)  ),  Nov2022_RICHIESTE_OLD!BQ17),HLOOKUP(CL$70,Tipologie!$B$2:$AM$10,4  ) ))</f>
        <v>.</v>
      </c>
      <c r="CM73" s="146" t="str">
        <f>T( IF( Nov2022_RICHIESTE_OLD!BR17&lt;&gt;"",  IF(   AND(    (IFERROR(SEARCH("Ridotto",Nov2022_RICHIESTE_OLD!BR17),Nov2022_RICHIESTE_OLD!BR17))=1,    CM$70&lt;&gt;""   ),    _xlfn.CONCAT("Rid: ",HLOOKUP(CM$70,Tipologie!$B$2:$AM$10,4)  ),  Nov2022_RICHIESTE_OLD!BR17),HLOOKUP(CM$70,Tipologie!$B$2:$AM$10,4  ) ))</f>
        <v>.</v>
      </c>
      <c r="CO73" s="45" t="str">
        <f t="shared" si="24"/>
        <v>mar</v>
      </c>
      <c r="CP73" s="45">
        <f t="shared" si="25"/>
        <v>44880</v>
      </c>
      <c r="CQ73" s="229"/>
      <c r="CR73" s="146" t="str">
        <f>T(IF(  Nov2022_RICHIESTE_OLD!BV17&lt;&gt;"",  Nov2022_RICHIESTE_OLD!BV17,  HLOOKUP(CR$70,Tipologie!$B$2:$AM$10,4) ))</f>
        <v>.</v>
      </c>
      <c r="CS73" s="146"/>
      <c r="CT73" s="146" t="str">
        <f>T(IF(  Nov2022_RICHIESTE_OLD!BW17&lt;&gt;"",  Nov2022_RICHIESTE_OLD!BW17,  HLOOKUP(CT$70,Tipologie!$B$2:$AM$10,4) ))</f>
        <v>.</v>
      </c>
      <c r="CU73" s="146"/>
      <c r="CV73" s="146" t="str">
        <f>T(IF(  Nov2022_RICHIESTE_OLD!BX17&lt;&gt;"",  Nov2022_RICHIESTE_OLD!BX17,  HLOOKUP(CV$70,Tipologie!$B$2:$AM$10,4) ))</f>
        <v>.</v>
      </c>
      <c r="CW73" s="146"/>
      <c r="CX73" s="146" t="str">
        <f>T(IF(  Nov2022_RICHIESTE_OLD!BY17&lt;&gt;"",  Nov2022_RICHIESTE_OLD!BY17,  HLOOKUP(CX$70,Tipologie!$B$2:$AM$10,4) ))</f>
        <v>.</v>
      </c>
      <c r="CY73" s="146"/>
      <c r="CZ73" s="146" t="str">
        <f>T(IF(  Nov2022_RICHIESTE_OLD!BZ17&lt;&gt;"",  Nov2022_RICHIESTE_OLD!BZ17,  HLOOKUP(CZ$70,Tipologie!$B$2:$AM$10,4) ))</f>
        <v>.</v>
      </c>
      <c r="DA73" s="146"/>
      <c r="DB73" s="146" t="str">
        <f>T(IF(  Nov2022_RICHIESTE_OLD!CA17&lt;&gt;"",  Nov2022_RICHIESTE_OLD!CA17,  HLOOKUP(DB$70,Tipologie!$B$2:$AM$10,4) ))</f>
        <v>.</v>
      </c>
      <c r="DC73" s="146"/>
      <c r="DD73" s="146" t="str">
        <f>T(IF(  Nov2022_RICHIESTE_OLD!CB17&lt;&gt;"",  Nov2022_RICHIESTE_OLD!CB17,  HLOOKUP(DD$70,Tipologie!$B$2:$AM$10,4) ))</f>
        <v>.</v>
      </c>
      <c r="DE73" s="146" t="str">
        <f>T(IF(  Nov2022_RICHIESTE_OLD!CC17&lt;&gt;"",  Nov2022_RICHIESTE_OLD!CC17,  HLOOKUP(DE$70,Tipologie!$B$2:$AM$10,4) ))</f>
        <v>.</v>
      </c>
      <c r="DF73" s="146" t="str">
        <f>T(IF(  Nov2022_RICHIESTE_OLD!CD17&lt;&gt;"",  Nov2022_RICHIESTE_OLD!CD17,  HLOOKUP(DF$70,Tipologie!$B$2:$AM$10,4) ))</f>
        <v>.</v>
      </c>
      <c r="DG73" s="146" t="str">
        <f>T(IF(  Nov2022_RICHIESTE_OLD!CE17&lt;&gt;"",  Nov2022_RICHIESTE_OLD!CE17,  HLOOKUP(DG$70,Tipologie!$B$2:$AM$10,4) ))</f>
        <v>.</v>
      </c>
    </row>
    <row r="74" spans="1:112" ht="11.25" customHeight="1" x14ac:dyDescent="0.25">
      <c r="A74" s="45" t="str">
        <f>IF(Nov2022_RICHIESTE_OLD!A18&lt;&gt;"",Nov2022_RICHIESTE_OLD!A18,"")</f>
        <v>mer</v>
      </c>
      <c r="B74" s="46">
        <f>IF(Nov2022_RICHIESTE_OLD!B18&lt;&gt;"",Nov2022_RICHIESTE_OLD!B18,"")</f>
        <v>44881</v>
      </c>
      <c r="C74" s="232"/>
      <c r="D74" s="146" t="str">
        <f>T( IF( Nov2022_RICHIESTE_OLD!C18&lt;&gt;"",  IF(   AND(    (IFERROR(SEARCH("Ridotto",Nov2022_RICHIESTE_OLD!C18),Nov2022_RICHIESTE_OLD!C18))=1,    D$70&lt;&gt;""   ),    _xlfn.CONCAT("Rid: ",HLOOKUP(D$70,Tipologie!$B$2:$AM$10,5)  ),  Nov2022_RICHIESTE_OLD!C18),HLOOKUP(D$70,Tipologie!$B$2:$AM$10,5  ) ))</f>
        <v>.</v>
      </c>
      <c r="E74" s="146"/>
      <c r="F74" s="146" t="str">
        <f>T( IF( Nov2022_RICHIESTE_OLD!D18&lt;&gt;"",  IF(   AND(    (IFERROR(SEARCH("Ridotto",Nov2022_RICHIESTE_OLD!D18),Nov2022_RICHIESTE_OLD!D18))=1,    F$70&lt;&gt;""   ),    _xlfn.CONCAT("Rid: ",HLOOKUP(F$70,Tipologie!$B$2:$AM$10,5)  ),  Nov2022_RICHIESTE_OLD!D18),HLOOKUP(F$70,Tipologie!$B$2:$AM$10,5  ) ))</f>
        <v>.</v>
      </c>
      <c r="G74" s="146"/>
      <c r="H74" s="146" t="str">
        <f>T( IF( Nov2022_RICHIESTE_OLD!E18&lt;&gt;"",  IF(   AND(    (IFERROR(SEARCH("Ridotto",Nov2022_RICHIESTE_OLD!E18),Nov2022_RICHIESTE_OLD!E18))=1,    H$70&lt;&gt;""   ),    _xlfn.CONCAT("Rid: ",HLOOKUP(H$70,Tipologie!$B$2:$AM$10,5)  ),  Nov2022_RICHIESTE_OLD!E18),HLOOKUP(H$70,Tipologie!$B$2:$AM$10,5  ) ))</f>
        <v>.</v>
      </c>
      <c r="I74" s="146"/>
      <c r="J74" s="146" t="str">
        <f>T( IF( Nov2022_RICHIESTE_OLD!F18&lt;&gt;"",  IF(   AND(    (IFERROR(SEARCH("Ridotto",Nov2022_RICHIESTE_OLD!F18),Nov2022_RICHIESTE_OLD!F18))=1,    J$70&lt;&gt;""   ),    _xlfn.CONCAT("Rid: ",HLOOKUP(J$70,Tipologie!$B$2:$AM$10,5)  ),  Nov2022_RICHIESTE_OLD!F18),HLOOKUP(J$70,Tipologie!$B$2:$AM$10,5  ) ))</f>
        <v>.</v>
      </c>
      <c r="K74" s="146"/>
      <c r="L74" s="146" t="str">
        <f>T( IF( Nov2022_RICHIESTE_OLD!G18&lt;&gt;"",  IF(   AND(    (IFERROR(SEARCH("Ridotto",Nov2022_RICHIESTE_OLD!G18),Nov2022_RICHIESTE_OLD!G18))=1,    L$70&lt;&gt;""   ),    _xlfn.CONCAT("Rid: ",HLOOKUP(L$70,Tipologie!$B$2:$AM$10,5)  ),  Nov2022_RICHIESTE_OLD!G18),HLOOKUP(L$70,Tipologie!$B$2:$AM$10,5  ) ))</f>
        <v>.</v>
      </c>
      <c r="M74" s="146"/>
      <c r="N74" s="146" t="str">
        <f>T( IF( Nov2022_RICHIESTE_OLD!H18&lt;&gt;"",  IF(   AND(    (IFERROR(SEARCH("Ridotto",Nov2022_RICHIESTE_OLD!H18),Nov2022_RICHIESTE_OLD!H18))=1,    N$70&lt;&gt;""   ),    _xlfn.CONCAT("Rid: ",HLOOKUP(N$70,Tipologie!$B$2:$AM$10,5)  ),  Nov2022_RICHIESTE_OLD!H18),HLOOKUP(N$70,Tipologie!$B$2:$AM$10,5  ) ))</f>
        <v>.</v>
      </c>
      <c r="O74" s="146"/>
      <c r="P74" s="146" t="str">
        <f>T( IF( Nov2022_RICHIESTE_OLD!I18&lt;&gt;"",  IF(   AND(    (IFERROR(SEARCH("Ridotto",Nov2022_RICHIESTE_OLD!I18),Nov2022_RICHIESTE_OLD!I18))=1,    P$70&lt;&gt;""   ),    _xlfn.CONCAT("Rid: ",HLOOKUP(P$70,Tipologie!$B$2:$AM$10,5)  ),  Nov2022_RICHIESTE_OLD!I18),HLOOKUP(P$70,Tipologie!$B$2:$AM$10,5  ) ))</f>
        <v>.</v>
      </c>
      <c r="Q74" s="146"/>
      <c r="R74" s="146" t="str">
        <f>T( IF( Nov2022_RICHIESTE_OLD!J18&lt;&gt;"",  IF(   AND(    (IFERROR(SEARCH("Ridotto",Nov2022_RICHIESTE_OLD!J18),Nov2022_RICHIESTE_OLD!J18))=1,    R$70&lt;&gt;""   ),    _xlfn.CONCAT("Rid: ",HLOOKUP(R$70,Tipologie!$B$2:$AM$10,5)  ),  Nov2022_RICHIESTE_OLD!J18),HLOOKUP(R$70,Tipologie!$B$2:$AM$10,5  ) ))</f>
        <v>.</v>
      </c>
      <c r="S74" s="146"/>
      <c r="T74" s="146" t="str">
        <f>T( IF( Nov2022_RICHIESTE_OLD!K18&lt;&gt;"",  IF(   AND(    (IFERROR(SEARCH("Ridotto",Nov2022_RICHIESTE_OLD!K18),Nov2022_RICHIESTE_OLD!K18))=1,    T$70&lt;&gt;""   ),    _xlfn.CONCAT("Rid: ",HLOOKUP(T$70,Tipologie!$B$2:$AM$10,5)  ),  Nov2022_RICHIESTE_OLD!K18),HLOOKUP(T$70,Tipologie!$B$2:$AM$10,5  ) ))</f>
        <v>.</v>
      </c>
      <c r="U74" s="146" t="str">
        <f>T( IF( Nov2022_RICHIESTE_OLD!L18&lt;&gt;"",  IF(   AND(    (IFERROR(SEARCH("Ridotto",Nov2022_RICHIESTE_OLD!L18),Nov2022_RICHIESTE_OLD!L18))=1,    U$70&lt;&gt;""   ),    _xlfn.CONCAT("Rid: ",HLOOKUP(U$70,Tipologie!$B$2:$AM$10,5)  ),  Nov2022_RICHIESTE_OLD!L18),HLOOKUP(U$70,Tipologie!$B$2:$AM$10,5  ) ))</f>
        <v>.</v>
      </c>
      <c r="V74" s="146" t="str">
        <f>T( IF( Nov2022_RICHIESTE_OLD!M18&lt;&gt;"",  IF(   AND(    (IFERROR(SEARCH("Ridotto",Nov2022_RICHIESTE_OLD!M18),Nov2022_RICHIESTE_OLD!M18))=1,    V$70&lt;&gt;""   ),    _xlfn.CONCAT("Rid: ",HLOOKUP(V$70,Tipologie!$B$2:$AM$10,5)  ),  Nov2022_RICHIESTE_OLD!M18),HLOOKUP(V$70,Tipologie!$B$2:$AM$10,5  ) ))</f>
        <v>.</v>
      </c>
      <c r="W74" s="146" t="str">
        <f>T( IF( Nov2022_RICHIESTE_OLD!N18&lt;&gt;"",  IF(   AND(    (IFERROR(SEARCH("Ridotto",Nov2022_RICHIESTE_OLD!N18),Nov2022_RICHIESTE_OLD!N18))=1,    W$70&lt;&gt;""   ),    _xlfn.CONCAT("Rid: ",HLOOKUP(W$70,Tipologie!$B$2:$AM$10,5)  ),  Nov2022_RICHIESTE_OLD!N18),HLOOKUP(W$70,Tipologie!$B$2:$AM$10,5  ) ))</f>
        <v>.</v>
      </c>
      <c r="X74" s="146" t="str">
        <f>T( IF( Nov2022_RICHIESTE_OLD!O18&lt;&gt;"",  IF(   AND(    (IFERROR(SEARCH("Ridotto",Nov2022_RICHIESTE_OLD!O18),Nov2022_RICHIESTE_OLD!O18))=1,    X$70&lt;&gt;""   ),    _xlfn.CONCAT("Rid: ",HLOOKUP(X$70,Tipologie!$B$2:$AM$10,5)  ),  Nov2022_RICHIESTE_OLD!O18),HLOOKUP(X$70,Tipologie!$B$2:$AM$10,5  ) ))</f>
        <v>.</v>
      </c>
      <c r="Y74" s="146" t="str">
        <f>T( IF( Nov2022_RICHIESTE_OLD!P18&lt;&gt;"",  IF(   AND(    (IFERROR(SEARCH("Ridotto",Nov2022_RICHIESTE_OLD!P18),Nov2022_RICHIESTE_OLD!P18))=1,    Y$70&lt;&gt;""   ),    _xlfn.CONCAT("Rid: ",HLOOKUP(Y$70,Tipologie!$B$2:$AM$10,5)  ),  Nov2022_RICHIESTE_OLD!P18),HLOOKUP(Y$70,Tipologie!$B$2:$AM$10,5  ) ))</f>
        <v>.</v>
      </c>
      <c r="Z74" s="28" t="str">
        <f>T( IF( Nov2022_RICHIESTE_OLD!Q18&lt;&gt;"",  IF(   AND(    (IFERROR(SEARCH("Ridotto",Nov2022_RICHIESTE_OLD!Q18),Nov2022_RICHIESTE_OLD!Q18))=1,    Z$70&lt;&gt;""   ),    _xlfn.CONCAT("Rid: ",HLOOKUP(Z$70,Tipologie!$B$2:$AM$10,5)  ),  Nov2022_RICHIESTE_OLD!Q18),HLOOKUP(Z$70,Tipologie!$B$2:$AM$10,5  ) ))</f>
        <v>.</v>
      </c>
      <c r="AA74" s="28" t="str">
        <f>T( IF( Nov2022_RICHIESTE_OLD!R18&lt;&gt;"",  IF(   AND(    (IFERROR(SEARCH("Ridotto",Nov2022_RICHIESTE_OLD!R18),Nov2022_RICHIESTE_OLD!R18))=1,    AA$70&lt;&gt;""   ),    _xlfn.CONCAT("Rid: ",HLOOKUP(AA$70,Tipologie!$B$2:$AM$10,5)  ),  Nov2022_RICHIESTE_OLD!R18),HLOOKUP(AA$70,Tipologie!$B$2:$AM$10,5  ) ))</f>
        <v>.</v>
      </c>
      <c r="AB74" s="28" t="str">
        <f>T( IF( Nov2022_RICHIESTE_OLD!S18&lt;&gt;"",  IF(   AND(    (IFERROR(SEARCH("Ridotto",Nov2022_RICHIESTE_OLD!S18),Nov2022_RICHIESTE_OLD!S18))=1,    AB$70&lt;&gt;""   ),    _xlfn.CONCAT("Rid: ",HLOOKUP(AB$70,Tipologie!$B$2:$AM$10,5)  ),  Nov2022_RICHIESTE_OLD!S18),HLOOKUP(AB$70,Tipologie!$B$2:$AM$10,5  ) ))</f>
        <v>.</v>
      </c>
      <c r="AC74" s="91"/>
      <c r="AD74" s="45" t="str">
        <f t="shared" si="23"/>
        <v>mer</v>
      </c>
      <c r="AE74" s="46">
        <f t="shared" si="18"/>
        <v>44881</v>
      </c>
      <c r="AF74" s="232"/>
      <c r="AG74" s="146" t="str">
        <f>T( IF( Nov2022_RICHIESTE_OLD!W18&lt;&gt;"",  IF(   AND(    (IFERROR(SEARCH("Ridotto",Nov2022_RICHIESTE_OLD!W18),Nov2022_RICHIESTE_OLD!W18))=1,    AG$70&lt;&gt;""   ),    _xlfn.CONCAT("Rid: ",HLOOKUP(AG$70,Tipologie!$B$2:$AM$10,5)  ),  Nov2022_RICHIESTE_OLD!W18),HLOOKUP(AG$70,Tipologie!$B$2:$AM$10,5  ) ))</f>
        <v>.</v>
      </c>
      <c r="AH74" s="146"/>
      <c r="AI74" s="146" t="str">
        <f>T( IF( Nov2022_RICHIESTE_OLD!X18&lt;&gt;"",  IF(   AND(    (IFERROR(SEARCH("Ridotto",Nov2022_RICHIESTE_OLD!X18),Nov2022_RICHIESTE_OLD!X18))=1,    AI$70&lt;&gt;""   ),    _xlfn.CONCAT("Rid: ",HLOOKUP(AI$70,Tipologie!$B$2:$AM$10,5)  ),  Nov2022_RICHIESTE_OLD!X18),HLOOKUP(AI$70,Tipologie!$B$2:$AM$10,5  ) ))</f>
        <v>.</v>
      </c>
      <c r="AJ74" s="146"/>
      <c r="AK74" s="146" t="str">
        <f>T( IF( Nov2022_RICHIESTE_OLD!Y18&lt;&gt;"",  IF(   AND(    (IFERROR(SEARCH("Ridotto",Nov2022_RICHIESTE_OLD!Y18),Nov2022_RICHIESTE_OLD!Y18))=1,    AK$70&lt;&gt;""   ),    _xlfn.CONCAT("Rid: ",HLOOKUP(AK$70,Tipologie!$B$2:$AM$10,5)  ),  Nov2022_RICHIESTE_OLD!Y18),HLOOKUP(AK$70,Tipologie!$B$2:$AM$10,5  ) ))</f>
        <v>.</v>
      </c>
      <c r="AL74" s="146"/>
      <c r="AM74" s="146" t="str">
        <f>T( IF( Nov2022_RICHIESTE_OLD!Z18&lt;&gt;"",  IF(   AND(    (IFERROR(SEARCH("Ridotto",Nov2022_RICHIESTE_OLD!Z18),Nov2022_RICHIESTE_OLD!Z18))=1,    AM$70&lt;&gt;""   ),    _xlfn.CONCAT("Rid: ",HLOOKUP(AM$70,Tipologie!$B$2:$AM$10,5)  ),  Nov2022_RICHIESTE_OLD!Z18),HLOOKUP(AM$70,Tipologie!$B$2:$AM$10,5  ) ))</f>
        <v>.</v>
      </c>
      <c r="AN74" s="146"/>
      <c r="AO74" s="146" t="str">
        <f>T( IF( Nov2022_RICHIESTE_OLD!AA18&lt;&gt;"",  IF(   AND(    (IFERROR(SEARCH("Ridotto",Nov2022_RICHIESTE_OLD!AA18),Nov2022_RICHIESTE_OLD!AA18))=1,    AO$70&lt;&gt;""   ),    _xlfn.CONCAT("Rid: ",HLOOKUP(AO$70,Tipologie!$B$2:$AM$10,5)  ),  Nov2022_RICHIESTE_OLD!AA18),HLOOKUP(AO$70,Tipologie!$B$2:$AM$10,5  ) ))</f>
        <v>.</v>
      </c>
      <c r="AP74" s="146"/>
      <c r="AQ74" s="146" t="str">
        <f>T( IF( Nov2022_RICHIESTE_OLD!AB18&lt;&gt;"",  IF(   AND(    (IFERROR(SEARCH("Ridotto",Nov2022_RICHIESTE_OLD!AB18),Nov2022_RICHIESTE_OLD!AB18))=1,    AQ$70&lt;&gt;""   ),    _xlfn.CONCAT("Rid: ",HLOOKUP(AQ$70,Tipologie!$B$2:$AM$10,5)  ),  Nov2022_RICHIESTE_OLD!AB18),HLOOKUP(AQ$70,Tipologie!$B$2:$AM$10,5  ) ))</f>
        <v>.</v>
      </c>
      <c r="AR74" s="146"/>
      <c r="AS74" s="146" t="str">
        <f>T( IF( Nov2022_RICHIESTE_OLD!AC18&lt;&gt;"",  IF(   AND(    (IFERROR(SEARCH("Ridotto",Nov2022_RICHIESTE_OLD!AC18),Nov2022_RICHIESTE_OLD!AC18))=1,    AS$70&lt;&gt;""   ),    _xlfn.CONCAT("Rid: ",HLOOKUP(AS$70,Tipologie!$B$2:$AM$10,5)  ),  Nov2022_RICHIESTE_OLD!AC18),HLOOKUP(AS$70,Tipologie!$B$2:$AM$10,5  ) ))</f>
        <v>.</v>
      </c>
      <c r="AT74" s="146"/>
      <c r="AU74" s="146" t="str">
        <f>T( IF( Nov2022_RICHIESTE_OLD!AD18&lt;&gt;"",  IF(   AND(    (IFERROR(SEARCH("Ridotto",Nov2022_RICHIESTE_OLD!AD18),Nov2022_RICHIESTE_OLD!AD18))=1,    AU$70&lt;&gt;""   ),    _xlfn.CONCAT("Rid: ",HLOOKUP(AU$70,Tipologie!$B$2:$AM$10,5)  ),  Nov2022_RICHIESTE_OLD!AD18),HLOOKUP(AU$70,Tipologie!$B$2:$AM$10,5  ) ))</f>
        <v>.</v>
      </c>
      <c r="AV74" s="146"/>
      <c r="AW74" s="146" t="str">
        <f>T( IF( Nov2022_RICHIESTE_OLD!AE18&lt;&gt;"",  IF(   AND(    (IFERROR(SEARCH("Ridotto",Nov2022_RICHIESTE_OLD!AE18),Nov2022_RICHIESTE_OLD!AE18))=1,    AW$70&lt;&gt;""   ),    _xlfn.CONCAT("Rid: ",HLOOKUP(AW$70,Tipologie!$B$2:$AM$10,5)  ),  Nov2022_RICHIESTE_OLD!AE18),HLOOKUP(AW$70,Tipologie!$B$2:$AM$10,5  ) ))</f>
        <v>.</v>
      </c>
      <c r="AX74" s="146"/>
      <c r="AY74" s="146" t="str">
        <f>T( IF( Nov2022_RICHIESTE_OLD!AF18&lt;&gt;"",  IF(   AND(    (IFERROR(SEARCH("Ridotto",Nov2022_RICHIESTE_OLD!AF18),Nov2022_RICHIESTE_OLD!AF18))=1,    AY$70&lt;&gt;""   ),    _xlfn.CONCAT("Rid: ",HLOOKUP(AY$70,Tipologie!$B$2:$AM$10,5)  ),  Nov2022_RICHIESTE_OLD!AF18),HLOOKUP(AY$70,Tipologie!$B$2:$AM$10,5  ) ))</f>
        <v>.</v>
      </c>
      <c r="AZ74" s="146"/>
      <c r="BA74" s="146" t="str">
        <f>T( IF( Nov2022_RICHIESTE_OLD!AG18&lt;&gt;"",  IF(   AND(    (IFERROR(SEARCH("Ridotto",Nov2022_RICHIESTE_OLD!AG18),Nov2022_RICHIESTE_OLD!AG18))=1,    BA$70&lt;&gt;""   ),    _xlfn.CONCAT("Rid: ",HLOOKUP(BA$70,Tipologie!$B$2:$AM$10,5)  ),  Nov2022_RICHIESTE_OLD!AG18),HLOOKUP(BA$70,Tipologie!$B$2:$AM$10,5  ) ))</f>
        <v>.</v>
      </c>
      <c r="BB74" s="146" t="str">
        <f>T( IF( Nov2022_RICHIESTE_OLD!AH18&lt;&gt;"",  IF(   AND(    (IFERROR(SEARCH("Ridotto",Nov2022_RICHIESTE_OLD!AH18),Nov2022_RICHIESTE_OLD!AH18))=1,    BB$70&lt;&gt;""   ),    _xlfn.CONCAT("Rid: ",HLOOKUP(BB$70,Tipologie!$B$2:$AM$10,5)  ),  Nov2022_RICHIESTE_OLD!AH18),HLOOKUP(BB$70,Tipologie!$B$2:$AM$10,5  ) ))</f>
        <v>.</v>
      </c>
      <c r="BC74" s="146" t="str">
        <f>T( IF( Nov2022_RICHIESTE_OLD!AI18&lt;&gt;"",  IF(   AND(    (IFERROR(SEARCH("Ridotto",Nov2022_RICHIESTE_OLD!AI18),Nov2022_RICHIESTE_OLD!AI18))=1,    BC$70&lt;&gt;""   ),    _xlfn.CONCAT("Rid: ",HLOOKUP(BC$70,Tipologie!$B$2:$AM$10,5)  ),  Nov2022_RICHIESTE_OLD!AI18),HLOOKUP(BC$70,Tipologie!$B$2:$AM$10,5  ) ))</f>
        <v>.</v>
      </c>
      <c r="BD74" s="146"/>
      <c r="BE74" s="146" t="str">
        <f>T( IF( Nov2022_RICHIESTE_OLD!AJ18&lt;&gt;"",  IF(   AND(    (IFERROR(SEARCH("Ridotto",Nov2022_RICHIESTE_OLD!AJ18),Nov2022_RICHIESTE_OLD!AJ18))=1,    BE$70&lt;&gt;""   ),    _xlfn.CONCAT("Rid: ",HLOOKUP(BE$70,Tipologie!$B$2:$AM$10,5)  ),  Nov2022_RICHIESTE_OLD!AJ18),HLOOKUP(BE$70,Tipologie!$B$2:$AM$10,5  ) ))</f>
        <v>.</v>
      </c>
      <c r="BF74" s="146"/>
      <c r="BG74" s="146" t="str">
        <f>T( IF( Nov2022_RICHIESTE_OLD!AK18&lt;&gt;"",  IF(   AND(    (IFERROR(SEARCH("Ridotto",Nov2022_RICHIESTE_OLD!AK18),Nov2022_RICHIESTE_OLD!AK18))=1,    BG$70&lt;&gt;""   ),    _xlfn.CONCAT("Rid: ",HLOOKUP(BG$70,Tipologie!$B$2:$AM$10,5)  ),  Nov2022_RICHIESTE_OLD!AK18),HLOOKUP(BG$70,Tipologie!$B$2:$AM$10,5  ) ))</f>
        <v>.</v>
      </c>
      <c r="BH74" s="146"/>
      <c r="BI74" s="146" t="str">
        <f>T( IF( Nov2022_RICHIESTE_OLD!AL18&lt;&gt;"",  IF(   AND(    (IFERROR(SEARCH("Ridotto",Nov2022_RICHIESTE_OLD!AL18),Nov2022_RICHIESTE_OLD!AL18))=1,    BI$70&lt;&gt;""   ),    _xlfn.CONCAT("Rid: ",HLOOKUP(BI$70,Tipologie!$B$2:$AM$10,5)  ),  Nov2022_RICHIESTE_OLD!AL18),HLOOKUP(BI$70,Tipologie!$B$2:$AM$10,5  ) ))</f>
        <v>.</v>
      </c>
      <c r="BJ74" s="146"/>
      <c r="BK74" s="146" t="str">
        <f>T( IF( Nov2022_RICHIESTE_OLD!AM18&lt;&gt;"",  IF(   AND(    (IFERROR(SEARCH("Ridotto",Nov2022_RICHIESTE_OLD!AM18),Nov2022_RICHIESTE_OLD!AM18))=1,    BK$70&lt;&gt;""   ),    _xlfn.CONCAT("Rid: ",HLOOKUP(BK$70,Tipologie!$B$2:$AM$10,5)  ),  Nov2022_RICHIESTE_OLD!AM18),HLOOKUP(BK$70,Tipologie!$B$2:$AM$10,5  ) ))</f>
        <v>.</v>
      </c>
      <c r="BL74" s="146"/>
      <c r="BM74" s="146" t="str">
        <f>T( IF( Nov2022_RICHIESTE_OLD!AN18&lt;&gt;"",  IF(   AND(    (IFERROR(SEARCH("Ridotto",Nov2022_RICHIESTE_OLD!AN18),Nov2022_RICHIESTE_OLD!AN18))=1,    BM$70&lt;&gt;""   ),    _xlfn.CONCAT("Rid: ",HLOOKUP(BM$70,Tipologie!$B$2:$AM$10,5)  ),  Nov2022_RICHIESTE_OLD!AN18),HLOOKUP(BM$70,Tipologie!$B$2:$AM$10,5  ) ))</f>
        <v>.</v>
      </c>
      <c r="BN74" s="146"/>
      <c r="BO74" s="146" t="str">
        <f>T( IF( Nov2022_RICHIESTE_OLD!AO18&lt;&gt;"",  IF(   AND(    (IFERROR(SEARCH("Ridotto",Nov2022_RICHIESTE_OLD!AO18),Nov2022_RICHIESTE_OLD!AO18))=1,    BO$70&lt;&gt;""   ),    _xlfn.CONCAT("Rid: ",HLOOKUP(BO$70,Tipologie!$B$2:$AM$10,5)  ),  Nov2022_RICHIESTE_OLD!AO18),HLOOKUP(BO$70,Tipologie!$B$2:$AM$10,5  ) ))</f>
        <v>.</v>
      </c>
      <c r="BP74" s="146"/>
      <c r="BQ74" s="146" t="str">
        <f>T( IF( Nov2022_RICHIESTE_OLD!AP18&lt;&gt;"",  IF(   AND(    (IFERROR(SEARCH("Ridotto",Nov2022_RICHIESTE_OLD!AP18),Nov2022_RICHIESTE_OLD!AP18))=1,    BQ$70&lt;&gt;""   ),    _xlfn.CONCAT("Rid: ",HLOOKUP(BQ$70,Tipologie!$B$2:$AM$10,5)  ),  Nov2022_RICHIESTE_OLD!AP18),HLOOKUP(BQ$70,Tipologie!$B$2:$AM$10,5  ) ))</f>
        <v>.</v>
      </c>
      <c r="BR74" s="146"/>
      <c r="BS74" s="146" t="str">
        <f>T( IF( Nov2022_RICHIESTE_OLD!AQ18&lt;&gt;"",  IF(   AND(    (IFERROR(SEARCH("Ridotto",Nov2022_RICHIESTE_OLD!AQ18),Nov2022_RICHIESTE_OLD!AQ18))=1,    BS$70&lt;&gt;""   ),    _xlfn.CONCAT("Rid: ",HLOOKUP(BS$70,Tipologie!$B$2:$AM$10,5)  ),  Nov2022_RICHIESTE_OLD!AQ18),HLOOKUP(BS$70,Tipologie!$B$2:$AM$10,5  ) ))</f>
        <v>.</v>
      </c>
      <c r="BT74" s="146"/>
      <c r="BU74" s="146" t="str">
        <f>T( IF( Nov2022_RICHIESTE_OLD!AR18&lt;&gt;"",  IF(   AND(    (IFERROR(SEARCH("Ridotto",Nov2022_RICHIESTE_OLD!AR18),Nov2022_RICHIESTE_OLD!AR18))=1,    BU$70&lt;&gt;""   ),    _xlfn.CONCAT("Rid: ",HLOOKUP(BU$70,Tipologie!$B$2:$AM$10,5)  ),  Nov2022_RICHIESTE_OLD!AR18),HLOOKUP(BU$70,Tipologie!$B$2:$AM$10,5  ) ))</f>
        <v>.</v>
      </c>
      <c r="BV74" s="146"/>
      <c r="BW74" s="146" t="str">
        <f>T( IF( Nov2022_RICHIESTE_OLD!AS18&lt;&gt;"",  IF(   AND(    (IFERROR(SEARCH("Ridotto",Nov2022_RICHIESTE_OLD!AS18),Nov2022_RICHIESTE_OLD!AS18))=1,    BW$70&lt;&gt;""   ),    _xlfn.CONCAT("Rid: ",HLOOKUP(BW$70,Tipologie!$B$2:$AM$10,5)  ),  Nov2022_RICHIESTE_OLD!AS18),HLOOKUP(BW$70,Tipologie!$B$2:$AM$10,5  ) ))</f>
        <v>.</v>
      </c>
      <c r="BX74" s="223"/>
      <c r="CA74" s="158">
        <f>SUM(COUNTIFS(D74:BW74,{"Ex-accordo";"Ferie";"Ridotto Ex-Acc";"Ridotto Ferie";"Ridotto Maternità";"Malattia";"Esame";"Altro"}))</f>
        <v>0</v>
      </c>
      <c r="CB74" s="158">
        <f t="shared" si="26"/>
        <v>30</v>
      </c>
      <c r="CC74" s="91"/>
      <c r="CF74" s="146"/>
      <c r="CG74" s="146" t="str">
        <f>T( IF( Nov2022_RICHIESTE_OLD!BM18&lt;&gt;"",  IF(   AND(    (IFERROR(SEARCH("Ridotto",Nov2022_RICHIESTE_OLD!BM18),Nov2022_RICHIESTE_OLD!BM18))=1,    CG$70&lt;&gt;""   ),    _xlfn.CONCAT("Rid: ",HLOOKUP(CG$70,Tipologie!$B$2:$AM$10,5)  ),  Nov2022_RICHIESTE_OLD!BM18),HLOOKUP(CG$70,Tipologie!$B$2:$AM$10,5  ) ))</f>
        <v>.</v>
      </c>
      <c r="CH74" s="146"/>
      <c r="CI74" s="146" t="str">
        <f>T( IF( Nov2022_RICHIESTE_OLD!BN18&lt;&gt;"",  IF(   AND(    (IFERROR(SEARCH("Ridotto",Nov2022_RICHIESTE_OLD!BN18),Nov2022_RICHIESTE_OLD!BN18))=1,    CI$70&lt;&gt;""   ),    _xlfn.CONCAT("Rid: ",HLOOKUP(CI$70,Tipologie!$B$2:$AM$10,5)  ),  Nov2022_RICHIESTE_OLD!BN18),HLOOKUP(CI$70,Tipologie!$B$2:$AM$10,5  ) ))</f>
        <v>.</v>
      </c>
      <c r="CJ74" s="146" t="str">
        <f>T( IF( Nov2022_RICHIESTE_OLD!BO18&lt;&gt;"",  IF(   AND(    (IFERROR(SEARCH("Ridotto",Nov2022_RICHIESTE_OLD!BO18),Nov2022_RICHIESTE_OLD!BO18))=1,    CJ$70&lt;&gt;""   ),    _xlfn.CONCAT("Rid: ",HLOOKUP(CJ$70,Tipologie!$B$2:$AM$10,5)  ),  Nov2022_RICHIESTE_OLD!BO18),HLOOKUP(CJ$70,Tipologie!$B$2:$AM$10,5  ) ))</f>
        <v>.</v>
      </c>
      <c r="CK74" s="146" t="str">
        <f>T( IF( Nov2022_RICHIESTE_OLD!BP18&lt;&gt;"",  IF(   AND(    (IFERROR(SEARCH("Ridotto",Nov2022_RICHIESTE_OLD!BP18),Nov2022_RICHIESTE_OLD!BP18))=1,    CK$70&lt;&gt;""   ),    _xlfn.CONCAT("Rid: ",HLOOKUP(CK$70,Tipologie!$B$2:$AM$10,5)  ),  Nov2022_RICHIESTE_OLD!BP18),HLOOKUP(CK$70,Tipologie!$B$2:$AM$10,5  ) ))</f>
        <v>.</v>
      </c>
      <c r="CL74" s="146" t="str">
        <f>T( IF( Nov2022_RICHIESTE_OLD!BQ18&lt;&gt;"",  IF(   AND(    (IFERROR(SEARCH("Ridotto",Nov2022_RICHIESTE_OLD!BQ18),Nov2022_RICHIESTE_OLD!BQ18))=1,    CL$70&lt;&gt;""   ),    _xlfn.CONCAT("Rid: ",HLOOKUP(CL$70,Tipologie!$B$2:$AM$10,5)  ),  Nov2022_RICHIESTE_OLD!BQ18),HLOOKUP(CL$70,Tipologie!$B$2:$AM$10,5  ) ))</f>
        <v>.</v>
      </c>
      <c r="CM74" s="146" t="str">
        <f>T( IF( Nov2022_RICHIESTE_OLD!BR18&lt;&gt;"",  IF(   AND(    (IFERROR(SEARCH("Ridotto",Nov2022_RICHIESTE_OLD!BR18),Nov2022_RICHIESTE_OLD!BR18))=1,    CM$70&lt;&gt;""   ),    _xlfn.CONCAT("Rid: ",HLOOKUP(CM$70,Tipologie!$B$2:$AM$10,5)  ),  Nov2022_RICHIESTE_OLD!BR18),HLOOKUP(CM$70,Tipologie!$B$2:$AM$10,5  ) ))</f>
        <v>.</v>
      </c>
      <c r="CO74" s="45" t="str">
        <f t="shared" si="24"/>
        <v>mer</v>
      </c>
      <c r="CP74" s="45">
        <f t="shared" si="25"/>
        <v>44881</v>
      </c>
      <c r="CQ74" s="229"/>
      <c r="CR74" s="146" t="str">
        <f>T(IF(  Nov2022_RICHIESTE_OLD!BV18&lt;&gt;"",  Nov2022_RICHIESTE_OLD!BV18,  HLOOKUP(CR$70,Tipologie!$B$2:$AM$10,5) ))</f>
        <v>.</v>
      </c>
      <c r="CS74" s="146"/>
      <c r="CT74" s="146" t="str">
        <f>T(IF(  Nov2022_RICHIESTE_OLD!BW18&lt;&gt;"",  Nov2022_RICHIESTE_OLD!BW18,  HLOOKUP(CT$70,Tipologie!$B$2:$AM$10,5) ))</f>
        <v>.</v>
      </c>
      <c r="CU74" s="146"/>
      <c r="CV74" s="146" t="str">
        <f>T(IF(  Nov2022_RICHIESTE_OLD!BX18&lt;&gt;"",  Nov2022_RICHIESTE_OLD!BX18,  HLOOKUP(CV$70,Tipologie!$B$2:$AM$10,5) ))</f>
        <v>.</v>
      </c>
      <c r="CW74" s="146"/>
      <c r="CX74" s="146" t="str">
        <f>T(IF(  Nov2022_RICHIESTE_OLD!BY18&lt;&gt;"",  Nov2022_RICHIESTE_OLD!BY18,  HLOOKUP(CX$70,Tipologie!$B$2:$AM$10,5) ))</f>
        <v>.</v>
      </c>
      <c r="CY74" s="146"/>
      <c r="CZ74" s="146" t="str">
        <f>T(IF(  Nov2022_RICHIESTE_OLD!BZ18&lt;&gt;"",  Nov2022_RICHIESTE_OLD!BZ18,  HLOOKUP(CZ$70,Tipologie!$B$2:$AM$10,5) ))</f>
        <v>.</v>
      </c>
      <c r="DA74" s="146"/>
      <c r="DB74" s="146" t="str">
        <f>T(IF(  Nov2022_RICHIESTE_OLD!CA18&lt;&gt;"",  Nov2022_RICHIESTE_OLD!CA18,  HLOOKUP(DB$70,Tipologie!$B$2:$AM$10,5) ))</f>
        <v>.</v>
      </c>
      <c r="DC74" s="146"/>
      <c r="DD74" s="146" t="str">
        <f>T(IF(  Nov2022_RICHIESTE_OLD!CB18&lt;&gt;"",  Nov2022_RICHIESTE_OLD!CB18,  HLOOKUP(DD$70,Tipologie!$B$2:$AM$10,5) ))</f>
        <v>.</v>
      </c>
      <c r="DE74" s="146" t="str">
        <f>T(IF(  Nov2022_RICHIESTE_OLD!CC18&lt;&gt;"",  Nov2022_RICHIESTE_OLD!CC18,  HLOOKUP(DE$70,Tipologie!$B$2:$AM$10,5) ))</f>
        <v>.</v>
      </c>
      <c r="DF74" s="146" t="str">
        <f>T(IF(  Nov2022_RICHIESTE_OLD!CD18&lt;&gt;"",  Nov2022_RICHIESTE_OLD!CD18,  HLOOKUP(DF$70,Tipologie!$B$2:$AM$10,5) ))</f>
        <v>.</v>
      </c>
      <c r="DG74" s="146" t="str">
        <f>T(IF(  Nov2022_RICHIESTE_OLD!CE18&lt;&gt;"",  Nov2022_RICHIESTE_OLD!CE18,  HLOOKUP(DG$70,Tipologie!$B$2:$AM$10,5) ))</f>
        <v>.</v>
      </c>
      <c r="DH74" s="20"/>
    </row>
    <row r="75" spans="1:112" ht="11.25" customHeight="1" x14ac:dyDescent="0.25">
      <c r="A75" s="45" t="str">
        <f>IF(Nov2022_RICHIESTE_OLD!A19&lt;&gt;"",Nov2022_RICHIESTE_OLD!A19,"")</f>
        <v>gio</v>
      </c>
      <c r="B75" s="46">
        <f>IF(Nov2022_RICHIESTE_OLD!B19&lt;&gt;"",Nov2022_RICHIESTE_OLD!B19,"")</f>
        <v>44882</v>
      </c>
      <c r="C75" s="232"/>
      <c r="D75" s="146" t="str">
        <f>T( IF( Nov2022_RICHIESTE_OLD!C19&lt;&gt;"",  IF(   AND(    (IFERROR(SEARCH("Ridotto",Nov2022_RICHIESTE_OLD!C19),Nov2022_RICHIESTE_OLD!C19))=1,    D$70&lt;&gt;""   ),    _xlfn.CONCAT("Rid: ",HLOOKUP(D$70,Tipologie!$B$2:$AM$10,6)  ),  Nov2022_RICHIESTE_OLD!C19),HLOOKUP(D$70,Tipologie!$B$2:$AM$10,6  ) ))</f>
        <v>.</v>
      </c>
      <c r="E75" s="146"/>
      <c r="F75" s="146" t="str">
        <f>T( IF( Nov2022_RICHIESTE_OLD!D19&lt;&gt;"",  IF(   AND(    (IFERROR(SEARCH("Ridotto",Nov2022_RICHIESTE_OLD!D19),Nov2022_RICHIESTE_OLD!D19))=1,    F$70&lt;&gt;""   ),    _xlfn.CONCAT("Rid: ",HLOOKUP(F$70,Tipologie!$B$2:$AM$10,6)  ),  Nov2022_RICHIESTE_OLD!D19),HLOOKUP(F$70,Tipologie!$B$2:$AM$10,6  ) ))</f>
        <v>.</v>
      </c>
      <c r="G75" s="146"/>
      <c r="H75" s="146" t="str">
        <f>T( IF( Nov2022_RICHIESTE_OLD!E19&lt;&gt;"",  IF(   AND(    (IFERROR(SEARCH("Ridotto",Nov2022_RICHIESTE_OLD!E19),Nov2022_RICHIESTE_OLD!E19))=1,    H$70&lt;&gt;""   ),    _xlfn.CONCAT("Rid: ",HLOOKUP(H$70,Tipologie!$B$2:$AM$10,6)  ),  Nov2022_RICHIESTE_OLD!E19),HLOOKUP(H$70,Tipologie!$B$2:$AM$10,6  ) ))</f>
        <v>.</v>
      </c>
      <c r="I75" s="146"/>
      <c r="J75" s="146" t="str">
        <f>T( IF( Nov2022_RICHIESTE_OLD!F19&lt;&gt;"",  IF(   AND(    (IFERROR(SEARCH("Ridotto",Nov2022_RICHIESTE_OLD!F19),Nov2022_RICHIESTE_OLD!F19))=1,    J$70&lt;&gt;""   ),    _xlfn.CONCAT("Rid: ",HLOOKUP(J$70,Tipologie!$B$2:$AM$10,6)  ),  Nov2022_RICHIESTE_OLD!F19),HLOOKUP(J$70,Tipologie!$B$2:$AM$10,6  ) ))</f>
        <v>.</v>
      </c>
      <c r="K75" s="146"/>
      <c r="L75" s="146" t="str">
        <f>T( IF( Nov2022_RICHIESTE_OLD!G19&lt;&gt;"",  IF(   AND(    (IFERROR(SEARCH("Ridotto",Nov2022_RICHIESTE_OLD!G19),Nov2022_RICHIESTE_OLD!G19))=1,    L$70&lt;&gt;""   ),    _xlfn.CONCAT("Rid: ",HLOOKUP(L$70,Tipologie!$B$2:$AM$10,6)  ),  Nov2022_RICHIESTE_OLD!G19),HLOOKUP(L$70,Tipologie!$B$2:$AM$10,6  ) ))</f>
        <v>.</v>
      </c>
      <c r="M75" s="146"/>
      <c r="N75" s="146" t="str">
        <f>T( IF( Nov2022_RICHIESTE_OLD!H19&lt;&gt;"",  IF(   AND(    (IFERROR(SEARCH("Ridotto",Nov2022_RICHIESTE_OLD!H19),Nov2022_RICHIESTE_OLD!H19))=1,    N$70&lt;&gt;""   ),    _xlfn.CONCAT("Rid: ",HLOOKUP(N$70,Tipologie!$B$2:$AM$10,6)  ),  Nov2022_RICHIESTE_OLD!H19),HLOOKUP(N$70,Tipologie!$B$2:$AM$10,6  ) ))</f>
        <v>.</v>
      </c>
      <c r="O75" s="146"/>
      <c r="P75" s="146" t="str">
        <f>T( IF( Nov2022_RICHIESTE_OLD!I19&lt;&gt;"",  IF(   AND(    (IFERROR(SEARCH("Ridotto",Nov2022_RICHIESTE_OLD!I19),Nov2022_RICHIESTE_OLD!I19))=1,    P$70&lt;&gt;""   ),    _xlfn.CONCAT("Rid: ",HLOOKUP(P$70,Tipologie!$B$2:$AM$10,6)  ),  Nov2022_RICHIESTE_OLD!I19),HLOOKUP(P$70,Tipologie!$B$2:$AM$10,6  ) ))</f>
        <v>.</v>
      </c>
      <c r="Q75" s="146"/>
      <c r="R75" s="146" t="str">
        <f>T( IF( Nov2022_RICHIESTE_OLD!J19&lt;&gt;"",  IF(   AND(    (IFERROR(SEARCH("Ridotto",Nov2022_RICHIESTE_OLD!J19),Nov2022_RICHIESTE_OLD!J19))=1,    R$70&lt;&gt;""   ),    _xlfn.CONCAT("Rid: ",HLOOKUP(R$70,Tipologie!$B$2:$AM$10,6)  ),  Nov2022_RICHIESTE_OLD!J19),HLOOKUP(R$70,Tipologie!$B$2:$AM$10,6  ) ))</f>
        <v>.</v>
      </c>
      <c r="S75" s="146"/>
      <c r="T75" s="146" t="str">
        <f>T( IF( Nov2022_RICHIESTE_OLD!K19&lt;&gt;"",  IF(   AND(    (IFERROR(SEARCH("Ridotto",Nov2022_RICHIESTE_OLD!K19),Nov2022_RICHIESTE_OLD!K19))=1,    T$70&lt;&gt;""   ),    _xlfn.CONCAT("Rid: ",HLOOKUP(T$70,Tipologie!$B$2:$AM$10,6)  ),  Nov2022_RICHIESTE_OLD!K19),HLOOKUP(T$70,Tipologie!$B$2:$AM$10,6  ) ))</f>
        <v>.</v>
      </c>
      <c r="U75" s="146" t="str">
        <f>T( IF( Nov2022_RICHIESTE_OLD!L19&lt;&gt;"",  IF(   AND(    (IFERROR(SEARCH("Ridotto",Nov2022_RICHIESTE_OLD!L19),Nov2022_RICHIESTE_OLD!L19))=1,    U$70&lt;&gt;""   ),    _xlfn.CONCAT("Rid: ",HLOOKUP(U$70,Tipologie!$B$2:$AM$10,6)  ),  Nov2022_RICHIESTE_OLD!L19),HLOOKUP(U$70,Tipologie!$B$2:$AM$10,6  ) ))</f>
        <v>.</v>
      </c>
      <c r="V75" s="146" t="str">
        <f>T( IF( Nov2022_RICHIESTE_OLD!M19&lt;&gt;"",  IF(   AND(    (IFERROR(SEARCH("Ridotto",Nov2022_RICHIESTE_OLD!M19),Nov2022_RICHIESTE_OLD!M19))=1,    V$70&lt;&gt;""   ),    _xlfn.CONCAT("Rid: ",HLOOKUP(V$70,Tipologie!$B$2:$AM$10,6)  ),  Nov2022_RICHIESTE_OLD!M19),HLOOKUP(V$70,Tipologie!$B$2:$AM$10,6  ) ))</f>
        <v>.</v>
      </c>
      <c r="W75" s="146" t="str">
        <f>T( IF( Nov2022_RICHIESTE_OLD!N19&lt;&gt;"",  IF(   AND(    (IFERROR(SEARCH("Ridotto",Nov2022_RICHIESTE_OLD!N19),Nov2022_RICHIESTE_OLD!N19))=1,    W$70&lt;&gt;""   ),    _xlfn.CONCAT("Rid: ",HLOOKUP(W$70,Tipologie!$B$2:$AM$10,6)  ),  Nov2022_RICHIESTE_OLD!N19),HLOOKUP(W$70,Tipologie!$B$2:$AM$10,6  ) ))</f>
        <v>.</v>
      </c>
      <c r="X75" s="146" t="str">
        <f>T( IF( Nov2022_RICHIESTE_OLD!O19&lt;&gt;"",  IF(   AND(    (IFERROR(SEARCH("Ridotto",Nov2022_RICHIESTE_OLD!O19),Nov2022_RICHIESTE_OLD!O19))=1,    X$70&lt;&gt;""   ),    _xlfn.CONCAT("Rid: ",HLOOKUP(X$70,Tipologie!$B$2:$AM$10,6)  ),  Nov2022_RICHIESTE_OLD!O19),HLOOKUP(X$70,Tipologie!$B$2:$AM$10,6  ) ))</f>
        <v>.</v>
      </c>
      <c r="Y75" s="146" t="str">
        <f>T( IF( Nov2022_RICHIESTE_OLD!P19&lt;&gt;"",  IF(   AND(    (IFERROR(SEARCH("Ridotto",Nov2022_RICHIESTE_OLD!P19),Nov2022_RICHIESTE_OLD!P19))=1,    Y$70&lt;&gt;""   ),    _xlfn.CONCAT("Rid: ",HLOOKUP(Y$70,Tipologie!$B$2:$AM$10,6)  ),  Nov2022_RICHIESTE_OLD!P19),HLOOKUP(Y$70,Tipologie!$B$2:$AM$10,6  ) ))</f>
        <v>.</v>
      </c>
      <c r="Z75" s="28" t="str">
        <f>T( IF( Nov2022_RICHIESTE_OLD!Q19&lt;&gt;"",  IF(   AND(    (IFERROR(SEARCH("Ridotto",Nov2022_RICHIESTE_OLD!Q19),Nov2022_RICHIESTE_OLD!Q19))=1,    Z$70&lt;&gt;""   ),    _xlfn.CONCAT("Rid: ",HLOOKUP(Z$70,Tipologie!$B$2:$AM$10,6)  ),  Nov2022_RICHIESTE_OLD!Q19),HLOOKUP(Z$70,Tipologie!$B$2:$AM$10,6  ) ))</f>
        <v>.</v>
      </c>
      <c r="AA75" s="28" t="str">
        <f>T( IF( Nov2022_RICHIESTE_OLD!R19&lt;&gt;"",  IF(   AND(    (IFERROR(SEARCH("Ridotto",Nov2022_RICHIESTE_OLD!R19),Nov2022_RICHIESTE_OLD!R19))=1,    AA$70&lt;&gt;""   ),    _xlfn.CONCAT("Rid: ",HLOOKUP(AA$70,Tipologie!$B$2:$AM$10,6)  ),  Nov2022_RICHIESTE_OLD!R19),HLOOKUP(AA$70,Tipologie!$B$2:$AM$10,6  ) ))</f>
        <v>.</v>
      </c>
      <c r="AB75" s="28" t="str">
        <f>T( IF( Nov2022_RICHIESTE_OLD!S19&lt;&gt;"",  IF(   AND(    (IFERROR(SEARCH("Ridotto",Nov2022_RICHIESTE_OLD!S19),Nov2022_RICHIESTE_OLD!S19))=1,    AB$70&lt;&gt;""   ),    _xlfn.CONCAT("Rid: ",HLOOKUP(AB$70,Tipologie!$B$2:$AM$10,6)  ),  Nov2022_RICHIESTE_OLD!S19),HLOOKUP(AB$70,Tipologie!$B$2:$AM$10,6  ) ))</f>
        <v>.</v>
      </c>
      <c r="AC75" s="91"/>
      <c r="AD75" s="45" t="str">
        <f t="shared" si="23"/>
        <v>gio</v>
      </c>
      <c r="AE75" s="46">
        <f t="shared" si="18"/>
        <v>44882</v>
      </c>
      <c r="AF75" s="232"/>
      <c r="AG75" s="146" t="str">
        <f>T( IF( Nov2022_RICHIESTE_OLD!W19&lt;&gt;"",  IF(   AND(    (IFERROR(SEARCH("Ridotto",Nov2022_RICHIESTE_OLD!W19),Nov2022_RICHIESTE_OLD!W19))=1,    AG$70&lt;&gt;""   ),    _xlfn.CONCAT("Rid: ",HLOOKUP(AG$70,Tipologie!$B$2:$AM$10,6)  ),  Nov2022_RICHIESTE_OLD!W19),HLOOKUP(AG$70,Tipologie!$B$2:$AM$10,6  ) ))</f>
        <v>.</v>
      </c>
      <c r="AH75" s="146"/>
      <c r="AI75" s="146" t="str">
        <f>T( IF( Nov2022_RICHIESTE_OLD!X19&lt;&gt;"",  IF(   AND(    (IFERROR(SEARCH("Ridotto",Nov2022_RICHIESTE_OLD!X19),Nov2022_RICHIESTE_OLD!X19))=1,    AI$70&lt;&gt;""   ),    _xlfn.CONCAT("Rid: ",HLOOKUP(AI$70,Tipologie!$B$2:$AM$10,6)  ),  Nov2022_RICHIESTE_OLD!X19),HLOOKUP(AI$70,Tipologie!$B$2:$AM$10,6  ) ))</f>
        <v>.</v>
      </c>
      <c r="AJ75" s="146"/>
      <c r="AK75" s="146" t="str">
        <f>T( IF( Nov2022_RICHIESTE_OLD!Y19&lt;&gt;"",  IF(   AND(    (IFERROR(SEARCH("Ridotto",Nov2022_RICHIESTE_OLD!Y19),Nov2022_RICHIESTE_OLD!Y19))=1,    AK$70&lt;&gt;""   ),    _xlfn.CONCAT("Rid: ",HLOOKUP(AK$70,Tipologie!$B$2:$AM$10,6)  ),  Nov2022_RICHIESTE_OLD!Y19),HLOOKUP(AK$70,Tipologie!$B$2:$AM$10,6  ) ))</f>
        <v>.</v>
      </c>
      <c r="AL75" s="146"/>
      <c r="AM75" s="146" t="str">
        <f>T( IF( Nov2022_RICHIESTE_OLD!Z19&lt;&gt;"",  IF(   AND(    (IFERROR(SEARCH("Ridotto",Nov2022_RICHIESTE_OLD!Z19),Nov2022_RICHIESTE_OLD!Z19))=1,    AM$70&lt;&gt;""   ),    _xlfn.CONCAT("Rid: ",HLOOKUP(AM$70,Tipologie!$B$2:$AM$10,6)  ),  Nov2022_RICHIESTE_OLD!Z19),HLOOKUP(AM$70,Tipologie!$B$2:$AM$10,6  ) ))</f>
        <v>.</v>
      </c>
      <c r="AN75" s="146"/>
      <c r="AO75" s="146" t="str">
        <f>T( IF( Nov2022_RICHIESTE_OLD!AA19&lt;&gt;"",  IF(   AND(    (IFERROR(SEARCH("Ridotto",Nov2022_RICHIESTE_OLD!AA19),Nov2022_RICHIESTE_OLD!AA19))=1,    AO$70&lt;&gt;""   ),    _xlfn.CONCAT("Rid: ",HLOOKUP(AO$70,Tipologie!$B$2:$AM$10,6)  ),  Nov2022_RICHIESTE_OLD!AA19),HLOOKUP(AO$70,Tipologie!$B$2:$AM$10,6  ) ))</f>
        <v>.</v>
      </c>
      <c r="AP75" s="146"/>
      <c r="AQ75" s="146" t="str">
        <f>T( IF( Nov2022_RICHIESTE_OLD!AB19&lt;&gt;"",  IF(   AND(    (IFERROR(SEARCH("Ridotto",Nov2022_RICHIESTE_OLD!AB19),Nov2022_RICHIESTE_OLD!AB19))=1,    AQ$70&lt;&gt;""   ),    _xlfn.CONCAT("Rid: ",HLOOKUP(AQ$70,Tipologie!$B$2:$AM$10,6)  ),  Nov2022_RICHIESTE_OLD!AB19),HLOOKUP(AQ$70,Tipologie!$B$2:$AM$10,6  ) ))</f>
        <v>.</v>
      </c>
      <c r="AR75" s="146"/>
      <c r="AS75" s="146" t="str">
        <f>T( IF( Nov2022_RICHIESTE_OLD!AC19&lt;&gt;"",  IF(   AND(    (IFERROR(SEARCH("Ridotto",Nov2022_RICHIESTE_OLD!AC19),Nov2022_RICHIESTE_OLD!AC19))=1,    AS$70&lt;&gt;""   ),    _xlfn.CONCAT("Rid: ",HLOOKUP(AS$70,Tipologie!$B$2:$AM$10,6)  ),  Nov2022_RICHIESTE_OLD!AC19),HLOOKUP(AS$70,Tipologie!$B$2:$AM$10,6  ) ))</f>
        <v>.</v>
      </c>
      <c r="AT75" s="146"/>
      <c r="AU75" s="146" t="str">
        <f>T( IF( Nov2022_RICHIESTE_OLD!AD19&lt;&gt;"",  IF(   AND(    (IFERROR(SEARCH("Ridotto",Nov2022_RICHIESTE_OLD!AD19),Nov2022_RICHIESTE_OLD!AD19))=1,    AU$70&lt;&gt;""   ),    _xlfn.CONCAT("Rid: ",HLOOKUP(AU$70,Tipologie!$B$2:$AM$10,6)  ),  Nov2022_RICHIESTE_OLD!AD19),HLOOKUP(AU$70,Tipologie!$B$2:$AM$10,6  ) ))</f>
        <v>.</v>
      </c>
      <c r="AV75" s="146"/>
      <c r="AW75" s="146" t="str">
        <f>T( IF( Nov2022_RICHIESTE_OLD!AE19&lt;&gt;"",  IF(   AND(    (IFERROR(SEARCH("Ridotto",Nov2022_RICHIESTE_OLD!AE19),Nov2022_RICHIESTE_OLD!AE19))=1,    AW$70&lt;&gt;""   ),    _xlfn.CONCAT("Rid: ",HLOOKUP(AW$70,Tipologie!$B$2:$AM$10,6)  ),  Nov2022_RICHIESTE_OLD!AE19),HLOOKUP(AW$70,Tipologie!$B$2:$AM$10,6  ) ))</f>
        <v>.</v>
      </c>
      <c r="AX75" s="146"/>
      <c r="AY75" s="146" t="str">
        <f>T( IF( Nov2022_RICHIESTE_OLD!AF19&lt;&gt;"",  IF(   AND(    (IFERROR(SEARCH("Ridotto",Nov2022_RICHIESTE_OLD!AF19),Nov2022_RICHIESTE_OLD!AF19))=1,    AY$70&lt;&gt;""   ),    _xlfn.CONCAT("Rid: ",HLOOKUP(AY$70,Tipologie!$B$2:$AM$10,6)  ),  Nov2022_RICHIESTE_OLD!AF19),HLOOKUP(AY$70,Tipologie!$B$2:$AM$10,6  ) ))</f>
        <v>.</v>
      </c>
      <c r="AZ75" s="146"/>
      <c r="BA75" s="146" t="str">
        <f>T( IF( Nov2022_RICHIESTE_OLD!AG19&lt;&gt;"",  IF(   AND(    (IFERROR(SEARCH("Ridotto",Nov2022_RICHIESTE_OLD!AG19),Nov2022_RICHIESTE_OLD!AG19))=1,    BA$70&lt;&gt;""   ),    _xlfn.CONCAT("Rid: ",HLOOKUP(BA$70,Tipologie!$B$2:$AM$10,6)  ),  Nov2022_RICHIESTE_OLD!AG19),HLOOKUP(BA$70,Tipologie!$B$2:$AM$10,6  ) ))</f>
        <v>.</v>
      </c>
      <c r="BB75" s="146" t="str">
        <f>T( IF( Nov2022_RICHIESTE_OLD!AH19&lt;&gt;"",  IF(   AND(    (IFERROR(SEARCH("Ridotto",Nov2022_RICHIESTE_OLD!AH19),Nov2022_RICHIESTE_OLD!AH19))=1,    BB$70&lt;&gt;""   ),    _xlfn.CONCAT("Rid: ",HLOOKUP(BB$70,Tipologie!$B$2:$AM$10,6)  ),  Nov2022_RICHIESTE_OLD!AH19),HLOOKUP(BB$70,Tipologie!$B$2:$AM$10,6  ) ))</f>
        <v>.</v>
      </c>
      <c r="BC75" s="146" t="str">
        <f>T( IF( Nov2022_RICHIESTE_OLD!AI19&lt;&gt;"",  IF(   AND(    (IFERROR(SEARCH("Ridotto",Nov2022_RICHIESTE_OLD!AI19),Nov2022_RICHIESTE_OLD!AI19))=1,    BC$70&lt;&gt;""   ),    _xlfn.CONCAT("Rid: ",HLOOKUP(BC$70,Tipologie!$B$2:$AM$10,6)  ),  Nov2022_RICHIESTE_OLD!AI19),HLOOKUP(BC$70,Tipologie!$B$2:$AM$10,6  ) ))</f>
        <v>.</v>
      </c>
      <c r="BD75" s="146"/>
      <c r="BE75" s="146" t="str">
        <f>T( IF( Nov2022_RICHIESTE_OLD!AJ19&lt;&gt;"",  IF(   AND(    (IFERROR(SEARCH("Ridotto",Nov2022_RICHIESTE_OLD!AJ19),Nov2022_RICHIESTE_OLD!AJ19))=1,    BE$70&lt;&gt;""   ),    _xlfn.CONCAT("Rid: ",HLOOKUP(BE$70,Tipologie!$B$2:$AM$10,6)  ),  Nov2022_RICHIESTE_OLD!AJ19),HLOOKUP(BE$70,Tipologie!$B$2:$AM$10,6  ) ))</f>
        <v>.</v>
      </c>
      <c r="BF75" s="146"/>
      <c r="BG75" s="146" t="str">
        <f>T( IF( Nov2022_RICHIESTE_OLD!AK19&lt;&gt;"",  IF(   AND(    (IFERROR(SEARCH("Ridotto",Nov2022_RICHIESTE_OLD!AK19),Nov2022_RICHIESTE_OLD!AK19))=1,    BG$70&lt;&gt;""   ),    _xlfn.CONCAT("Rid: ",HLOOKUP(BG$70,Tipologie!$B$2:$AM$10,6)  ),  Nov2022_RICHIESTE_OLD!AK19),HLOOKUP(BG$70,Tipologie!$B$2:$AM$10,6  ) ))</f>
        <v>.</v>
      </c>
      <c r="BH75" s="146"/>
      <c r="BI75" s="146" t="str">
        <f>T( IF( Nov2022_RICHIESTE_OLD!AL19&lt;&gt;"",  IF(   AND(    (IFERROR(SEARCH("Ridotto",Nov2022_RICHIESTE_OLD!AL19),Nov2022_RICHIESTE_OLD!AL19))=1,    BI$70&lt;&gt;""   ),    _xlfn.CONCAT("Rid: ",HLOOKUP(BI$70,Tipologie!$B$2:$AM$10,6)  ),  Nov2022_RICHIESTE_OLD!AL19),HLOOKUP(BI$70,Tipologie!$B$2:$AM$10,6  ) ))</f>
        <v>.</v>
      </c>
      <c r="BJ75" s="146"/>
      <c r="BK75" s="146" t="str">
        <f>T( IF( Nov2022_RICHIESTE_OLD!AM19&lt;&gt;"",  IF(   AND(    (IFERROR(SEARCH("Ridotto",Nov2022_RICHIESTE_OLD!AM19),Nov2022_RICHIESTE_OLD!AM19))=1,    BK$70&lt;&gt;""   ),    _xlfn.CONCAT("Rid: ",HLOOKUP(BK$70,Tipologie!$B$2:$AM$10,6)  ),  Nov2022_RICHIESTE_OLD!AM19),HLOOKUP(BK$70,Tipologie!$B$2:$AM$10,6  ) ))</f>
        <v>.</v>
      </c>
      <c r="BL75" s="146"/>
      <c r="BM75" s="146" t="str">
        <f>T( IF( Nov2022_RICHIESTE_OLD!AN19&lt;&gt;"",  IF(   AND(    (IFERROR(SEARCH("Ridotto",Nov2022_RICHIESTE_OLD!AN19),Nov2022_RICHIESTE_OLD!AN19))=1,    BM$70&lt;&gt;""   ),    _xlfn.CONCAT("Rid: ",HLOOKUP(BM$70,Tipologie!$B$2:$AM$10,6)  ),  Nov2022_RICHIESTE_OLD!AN19),HLOOKUP(BM$70,Tipologie!$B$2:$AM$10,6  ) ))</f>
        <v>.</v>
      </c>
      <c r="BN75" s="146"/>
      <c r="BO75" s="146" t="str">
        <f>T( IF( Nov2022_RICHIESTE_OLD!AO19&lt;&gt;"",  IF(   AND(    (IFERROR(SEARCH("Ridotto",Nov2022_RICHIESTE_OLD!AO19),Nov2022_RICHIESTE_OLD!AO19))=1,    BO$70&lt;&gt;""   ),    _xlfn.CONCAT("Rid: ",HLOOKUP(BO$70,Tipologie!$B$2:$AM$10,6)  ),  Nov2022_RICHIESTE_OLD!AO19),HLOOKUP(BO$70,Tipologie!$B$2:$AM$10,6  ) ))</f>
        <v>.</v>
      </c>
      <c r="BP75" s="146"/>
      <c r="BQ75" s="146" t="str">
        <f>T( IF( Nov2022_RICHIESTE_OLD!AP19&lt;&gt;"",  IF(   AND(    (IFERROR(SEARCH("Ridotto",Nov2022_RICHIESTE_OLD!AP19),Nov2022_RICHIESTE_OLD!AP19))=1,    BQ$70&lt;&gt;""   ),    _xlfn.CONCAT("Rid: ",HLOOKUP(BQ$70,Tipologie!$B$2:$AM$10,6)  ),  Nov2022_RICHIESTE_OLD!AP19),HLOOKUP(BQ$70,Tipologie!$B$2:$AM$10,6  ) ))</f>
        <v>.</v>
      </c>
      <c r="BR75" s="146"/>
      <c r="BS75" s="146" t="str">
        <f>T( IF( Nov2022_RICHIESTE_OLD!AQ19&lt;&gt;"",  IF(   AND(    (IFERROR(SEARCH("Ridotto",Nov2022_RICHIESTE_OLD!AQ19),Nov2022_RICHIESTE_OLD!AQ19))=1,    BS$70&lt;&gt;""   ),    _xlfn.CONCAT("Rid: ",HLOOKUP(BS$70,Tipologie!$B$2:$AM$10,6)  ),  Nov2022_RICHIESTE_OLD!AQ19),HLOOKUP(BS$70,Tipologie!$B$2:$AM$10,6  ) ))</f>
        <v>.</v>
      </c>
      <c r="BT75" s="146"/>
      <c r="BU75" s="146" t="str">
        <f>T( IF( Nov2022_RICHIESTE_OLD!AR19&lt;&gt;"",  IF(   AND(    (IFERROR(SEARCH("Ridotto",Nov2022_RICHIESTE_OLD!AR19),Nov2022_RICHIESTE_OLD!AR19))=1,    BU$70&lt;&gt;""   ),    _xlfn.CONCAT("Rid: ",HLOOKUP(BU$70,Tipologie!$B$2:$AM$10,6)  ),  Nov2022_RICHIESTE_OLD!AR19),HLOOKUP(BU$70,Tipologie!$B$2:$AM$10,6  ) ))</f>
        <v>.</v>
      </c>
      <c r="BV75" s="146"/>
      <c r="BW75" s="146" t="str">
        <f>T( IF( Nov2022_RICHIESTE_OLD!AS19&lt;&gt;"",  IF(   AND(    (IFERROR(SEARCH("Ridotto",Nov2022_RICHIESTE_OLD!AS19),Nov2022_RICHIESTE_OLD!AS19))=1,    BW$70&lt;&gt;""   ),    _xlfn.CONCAT("Rid: ",HLOOKUP(BW$70,Tipologie!$B$2:$AM$10,6)  ),  Nov2022_RICHIESTE_OLD!AS19),HLOOKUP(BW$70,Tipologie!$B$2:$AM$10,6  ) ))</f>
        <v>.</v>
      </c>
      <c r="BX75" s="223"/>
      <c r="CA75" s="158">
        <f>SUM(COUNTIFS(D75:BW75,{"Ex-accordo";"Ferie";"Ridotto Ex-Acc";"Ridotto Ferie";"Ridotto Maternità";"Malattia";"Esame";"Altro"}))</f>
        <v>0</v>
      </c>
      <c r="CB75" s="158">
        <f t="shared" si="26"/>
        <v>30</v>
      </c>
      <c r="CC75" s="91"/>
      <c r="CF75" s="146"/>
      <c r="CG75" s="146" t="str">
        <f>T( IF( Nov2022_RICHIESTE_OLD!BM19&lt;&gt;"",  IF(   AND(    (IFERROR(SEARCH("Ridotto",Nov2022_RICHIESTE_OLD!BM19),Nov2022_RICHIESTE_OLD!BM19))=1,    CG$70&lt;&gt;""   ),    _xlfn.CONCAT("Rid: ",HLOOKUP(CG$70,Tipologie!$B$2:$AM$10,6)  ),  Nov2022_RICHIESTE_OLD!BM19),HLOOKUP(CG$70,Tipologie!$B$2:$AM$10,6  ) ))</f>
        <v>.</v>
      </c>
      <c r="CH75" s="146"/>
      <c r="CI75" s="146" t="str">
        <f>T( IF( Nov2022_RICHIESTE_OLD!BN19&lt;&gt;"",  IF(   AND(    (IFERROR(SEARCH("Ridotto",Nov2022_RICHIESTE_OLD!BN19),Nov2022_RICHIESTE_OLD!BN19))=1,    CI$70&lt;&gt;""   ),    _xlfn.CONCAT("Rid: ",HLOOKUP(CI$70,Tipologie!$B$2:$AM$10,6)  ),  Nov2022_RICHIESTE_OLD!BN19),HLOOKUP(CI$70,Tipologie!$B$2:$AM$10,6  ) ))</f>
        <v>.</v>
      </c>
      <c r="CJ75" s="146" t="str">
        <f>T( IF( Nov2022_RICHIESTE_OLD!BO19&lt;&gt;"",  IF(   AND(    (IFERROR(SEARCH("Ridotto",Nov2022_RICHIESTE_OLD!BO19),Nov2022_RICHIESTE_OLD!BO19))=1,    CJ$70&lt;&gt;""   ),    _xlfn.CONCAT("Rid: ",HLOOKUP(CJ$70,Tipologie!$B$2:$AM$10,6)  ),  Nov2022_RICHIESTE_OLD!BO19),HLOOKUP(CJ$70,Tipologie!$B$2:$AM$10,6  ) ))</f>
        <v>.</v>
      </c>
      <c r="CK75" s="146" t="str">
        <f>T( IF( Nov2022_RICHIESTE_OLD!BP19&lt;&gt;"",  IF(   AND(    (IFERROR(SEARCH("Ridotto",Nov2022_RICHIESTE_OLD!BP19),Nov2022_RICHIESTE_OLD!BP19))=1,    CK$70&lt;&gt;""   ),    _xlfn.CONCAT("Rid: ",HLOOKUP(CK$70,Tipologie!$B$2:$AM$10,6)  ),  Nov2022_RICHIESTE_OLD!BP19),HLOOKUP(CK$70,Tipologie!$B$2:$AM$10,6  ) ))</f>
        <v>.</v>
      </c>
      <c r="CL75" s="146" t="str">
        <f>T( IF( Nov2022_RICHIESTE_OLD!BQ19&lt;&gt;"",  IF(   AND(    (IFERROR(SEARCH("Ridotto",Nov2022_RICHIESTE_OLD!BQ19),Nov2022_RICHIESTE_OLD!BQ19))=1,    CL$70&lt;&gt;""   ),    _xlfn.CONCAT("Rid: ",HLOOKUP(CL$70,Tipologie!$B$2:$AM$10,6)  ),  Nov2022_RICHIESTE_OLD!BQ19),HLOOKUP(CL$70,Tipologie!$B$2:$AM$10,6  ) ))</f>
        <v>.</v>
      </c>
      <c r="CM75" s="146" t="str">
        <f>T( IF( Nov2022_RICHIESTE_OLD!BR19&lt;&gt;"",  IF(   AND(    (IFERROR(SEARCH("Ridotto",Nov2022_RICHIESTE_OLD!BR19),Nov2022_RICHIESTE_OLD!BR19))=1,    CM$70&lt;&gt;""   ),    _xlfn.CONCAT("Rid: ",HLOOKUP(CM$70,Tipologie!$B$2:$AM$10,6)  ),  Nov2022_RICHIESTE_OLD!BR19),HLOOKUP(CM$70,Tipologie!$B$2:$AM$10,6  ) ))</f>
        <v>.</v>
      </c>
      <c r="CO75" s="45" t="str">
        <f t="shared" si="24"/>
        <v>gio</v>
      </c>
      <c r="CP75" s="45">
        <f t="shared" si="25"/>
        <v>44882</v>
      </c>
      <c r="CQ75" s="229"/>
      <c r="CR75" s="146" t="str">
        <f>T(IF(  Nov2022_RICHIESTE_OLD!BV19&lt;&gt;"",  Nov2022_RICHIESTE_OLD!BV19,  HLOOKUP(CR$70,Tipologie!$B$2:$AM$10,6) ))</f>
        <v>.</v>
      </c>
      <c r="CS75" s="146"/>
      <c r="CT75" s="146" t="str">
        <f>T(IF(  Nov2022_RICHIESTE_OLD!BW19&lt;&gt;"",  Nov2022_RICHIESTE_OLD!BW19,  HLOOKUP(CT$70,Tipologie!$B$2:$AM$10,6) ))</f>
        <v>.</v>
      </c>
      <c r="CU75" s="146"/>
      <c r="CV75" s="146" t="str">
        <f>T(IF(  Nov2022_RICHIESTE_OLD!BX19&lt;&gt;"",  Nov2022_RICHIESTE_OLD!BX19,  HLOOKUP(CV$70,Tipologie!$B$2:$AM$10,6) ))</f>
        <v>.</v>
      </c>
      <c r="CW75" s="146"/>
      <c r="CX75" s="146" t="str">
        <f>T(IF(  Nov2022_RICHIESTE_OLD!BY19&lt;&gt;"",  Nov2022_RICHIESTE_OLD!BY19,  HLOOKUP(CX$70,Tipologie!$B$2:$AM$10,6) ))</f>
        <v>.</v>
      </c>
      <c r="CY75" s="146"/>
      <c r="CZ75" s="146" t="str">
        <f>T(IF(  Nov2022_RICHIESTE_OLD!BZ19&lt;&gt;"",  Nov2022_RICHIESTE_OLD!BZ19,  HLOOKUP(CZ$70,Tipologie!$B$2:$AM$10,6) ))</f>
        <v>.</v>
      </c>
      <c r="DA75" s="146"/>
      <c r="DB75" s="146" t="str">
        <f>T(IF(  Nov2022_RICHIESTE_OLD!CA19&lt;&gt;"",  Nov2022_RICHIESTE_OLD!CA19,  HLOOKUP(DB$70,Tipologie!$B$2:$AM$10,6) ))</f>
        <v>.</v>
      </c>
      <c r="DC75" s="146"/>
      <c r="DD75" s="146" t="str">
        <f>T(IF(  Nov2022_RICHIESTE_OLD!CB19&lt;&gt;"",  Nov2022_RICHIESTE_OLD!CB19,  HLOOKUP(DD$70,Tipologie!$B$2:$AM$10,6) ))</f>
        <v>.</v>
      </c>
      <c r="DE75" s="146" t="str">
        <f>T(IF(  Nov2022_RICHIESTE_OLD!CC19&lt;&gt;"",  Nov2022_RICHIESTE_OLD!CC19,  HLOOKUP(DE$70,Tipologie!$B$2:$AM$10,6) ))</f>
        <v>.</v>
      </c>
      <c r="DF75" s="146" t="str">
        <f>T(IF(  Nov2022_RICHIESTE_OLD!CD19&lt;&gt;"",  Nov2022_RICHIESTE_OLD!CD19,  HLOOKUP(DF$70,Tipologie!$B$2:$AM$10,6) ))</f>
        <v>.</v>
      </c>
      <c r="DG75" s="146" t="str">
        <f>T(IF(  Nov2022_RICHIESTE_OLD!CE19&lt;&gt;"",  Nov2022_RICHIESTE_OLD!CE19,  HLOOKUP(DG$70,Tipologie!$B$2:$AM$10,6) ))</f>
        <v>.</v>
      </c>
    </row>
    <row r="76" spans="1:112" ht="11.25" customHeight="1" x14ac:dyDescent="0.25">
      <c r="A76" s="45" t="str">
        <f>IF(Nov2022_RICHIESTE_OLD!A20&lt;&gt;"",Nov2022_RICHIESTE_OLD!A20,"")</f>
        <v>ven</v>
      </c>
      <c r="B76" s="46">
        <f>IF(Nov2022_RICHIESTE_OLD!B20&lt;&gt;"",Nov2022_RICHIESTE_OLD!B20,"")</f>
        <v>44883</v>
      </c>
      <c r="C76" s="232"/>
      <c r="D76" s="146" t="str">
        <f>T( IF( Nov2022_RICHIESTE_OLD!C20&lt;&gt;"",  IF(   AND(    (IFERROR(SEARCH("Ridotto",Nov2022_RICHIESTE_OLD!C20),Nov2022_RICHIESTE_OLD!C20))=1,    D$70&lt;&gt;""   ),    _xlfn.CONCAT("Rid: ",HLOOKUP(D$70,Tipologie!$B$2:$AM$10,7)  ),  Nov2022_RICHIESTE_OLD!C20),HLOOKUP(D$70,Tipologie!$B$2:$AM$10,7  ) ))</f>
        <v>.</v>
      </c>
      <c r="E76" s="146"/>
      <c r="F76" s="146" t="str">
        <f>T( IF( Nov2022_RICHIESTE_OLD!D20&lt;&gt;"",  IF(   AND(    (IFERROR(SEARCH("Ridotto",Nov2022_RICHIESTE_OLD!D20),Nov2022_RICHIESTE_OLD!D20))=1,    F$70&lt;&gt;""   ),    _xlfn.CONCAT("Rid: ",HLOOKUP(F$70,Tipologie!$B$2:$AM$10,7)  ),  Nov2022_RICHIESTE_OLD!D20),HLOOKUP(F$70,Tipologie!$B$2:$AM$10,7  ) ))</f>
        <v>.</v>
      </c>
      <c r="G76" s="146"/>
      <c r="H76" s="146" t="str">
        <f>T( IF( Nov2022_RICHIESTE_OLD!E20&lt;&gt;"",  IF(   AND(    (IFERROR(SEARCH("Ridotto",Nov2022_RICHIESTE_OLD!E20),Nov2022_RICHIESTE_OLD!E20))=1,    H$70&lt;&gt;""   ),    _xlfn.CONCAT("Rid: ",HLOOKUP(H$70,Tipologie!$B$2:$AM$10,7)  ),  Nov2022_RICHIESTE_OLD!E20),HLOOKUP(H$70,Tipologie!$B$2:$AM$10,7  ) ))</f>
        <v>.</v>
      </c>
      <c r="I76" s="146"/>
      <c r="J76" s="146" t="str">
        <f>T( IF( Nov2022_RICHIESTE_OLD!F20&lt;&gt;"",  IF(   AND(    (IFERROR(SEARCH("Ridotto",Nov2022_RICHIESTE_OLD!F20),Nov2022_RICHIESTE_OLD!F20))=1,    J$70&lt;&gt;""   ),    _xlfn.CONCAT("Rid: ",HLOOKUP(J$70,Tipologie!$B$2:$AM$10,7)  ),  Nov2022_RICHIESTE_OLD!F20),HLOOKUP(J$70,Tipologie!$B$2:$AM$10,7  ) ))</f>
        <v>.</v>
      </c>
      <c r="K76" s="146"/>
      <c r="L76" s="146" t="str">
        <f>T( IF( Nov2022_RICHIESTE_OLD!G20&lt;&gt;"",  IF(   AND(    (IFERROR(SEARCH("Ridotto",Nov2022_RICHIESTE_OLD!G20),Nov2022_RICHIESTE_OLD!G20))=1,    L$70&lt;&gt;""   ),    _xlfn.CONCAT("Rid: ",HLOOKUP(L$70,Tipologie!$B$2:$AM$10,7)  ),  Nov2022_RICHIESTE_OLD!G20),HLOOKUP(L$70,Tipologie!$B$2:$AM$10,7  ) ))</f>
        <v>.</v>
      </c>
      <c r="M76" s="146"/>
      <c r="N76" s="146" t="str">
        <f>T( IF( Nov2022_RICHIESTE_OLD!H20&lt;&gt;"",  IF(   AND(    (IFERROR(SEARCH("Ridotto",Nov2022_RICHIESTE_OLD!H20),Nov2022_RICHIESTE_OLD!H20))=1,    N$70&lt;&gt;""   ),    _xlfn.CONCAT("Rid: ",HLOOKUP(N$70,Tipologie!$B$2:$AM$10,7)  ),  Nov2022_RICHIESTE_OLD!H20),HLOOKUP(N$70,Tipologie!$B$2:$AM$10,7  ) ))</f>
        <v>.</v>
      </c>
      <c r="O76" s="146"/>
      <c r="P76" s="146" t="str">
        <f>T( IF( Nov2022_RICHIESTE_OLD!I20&lt;&gt;"",  IF(   AND(    (IFERROR(SEARCH("Ridotto",Nov2022_RICHIESTE_OLD!I20),Nov2022_RICHIESTE_OLD!I20))=1,    P$70&lt;&gt;""   ),    _xlfn.CONCAT("Rid: ",HLOOKUP(P$70,Tipologie!$B$2:$AM$10,7)  ),  Nov2022_RICHIESTE_OLD!I20),HLOOKUP(P$70,Tipologie!$B$2:$AM$10,7  ) ))</f>
        <v>.</v>
      </c>
      <c r="Q76" s="146"/>
      <c r="R76" s="146" t="str">
        <f>T( IF( Nov2022_RICHIESTE_OLD!J20&lt;&gt;"",  IF(   AND(    (IFERROR(SEARCH("Ridotto",Nov2022_RICHIESTE_OLD!J20),Nov2022_RICHIESTE_OLD!J20))=1,    R$70&lt;&gt;""   ),    _xlfn.CONCAT("Rid: ",HLOOKUP(R$70,Tipologie!$B$2:$AM$10,7)  ),  Nov2022_RICHIESTE_OLD!J20),HLOOKUP(R$70,Tipologie!$B$2:$AM$10,7  ) ))</f>
        <v>.</v>
      </c>
      <c r="S76" s="146"/>
      <c r="T76" s="146" t="str">
        <f>T( IF( Nov2022_RICHIESTE_OLD!K20&lt;&gt;"",  IF(   AND(    (IFERROR(SEARCH("Ridotto",Nov2022_RICHIESTE_OLD!K20),Nov2022_RICHIESTE_OLD!K20))=1,    T$70&lt;&gt;""   ),    _xlfn.CONCAT("Rid: ",HLOOKUP(T$70,Tipologie!$B$2:$AM$10,7)  ),  Nov2022_RICHIESTE_OLD!K20),HLOOKUP(T$70,Tipologie!$B$2:$AM$10,7  ) ))</f>
        <v>.</v>
      </c>
      <c r="U76" s="146" t="str">
        <f>T( IF( Nov2022_RICHIESTE_OLD!L20&lt;&gt;"",  IF(   AND(    (IFERROR(SEARCH("Ridotto",Nov2022_RICHIESTE_OLD!L20),Nov2022_RICHIESTE_OLD!L20))=1,    U$70&lt;&gt;""   ),    _xlfn.CONCAT("Rid: ",HLOOKUP(U$70,Tipologie!$B$2:$AM$10,7)  ),  Nov2022_RICHIESTE_OLD!L20),HLOOKUP(U$70,Tipologie!$B$2:$AM$10,7  ) ))</f>
        <v>.</v>
      </c>
      <c r="V76" s="146" t="str">
        <f>T( IF( Nov2022_RICHIESTE_OLD!M20&lt;&gt;"",  IF(   AND(    (IFERROR(SEARCH("Ridotto",Nov2022_RICHIESTE_OLD!M20),Nov2022_RICHIESTE_OLD!M20))=1,    V$70&lt;&gt;""   ),    _xlfn.CONCAT("Rid: ",HLOOKUP(V$70,Tipologie!$B$2:$AM$10,7)  ),  Nov2022_RICHIESTE_OLD!M20),HLOOKUP(V$70,Tipologie!$B$2:$AM$10,7  ) ))</f>
        <v>.</v>
      </c>
      <c r="W76" s="146" t="str">
        <f>T( IF( Nov2022_RICHIESTE_OLD!N20&lt;&gt;"",  IF(   AND(    (IFERROR(SEARCH("Ridotto",Nov2022_RICHIESTE_OLD!N20),Nov2022_RICHIESTE_OLD!N20))=1,    W$70&lt;&gt;""   ),    _xlfn.CONCAT("Rid: ",HLOOKUP(W$70,Tipologie!$B$2:$AM$10,7)  ),  Nov2022_RICHIESTE_OLD!N20),HLOOKUP(W$70,Tipologie!$B$2:$AM$10,7  ) ))</f>
        <v>.</v>
      </c>
      <c r="X76" s="146" t="str">
        <f>T( IF( Nov2022_RICHIESTE_OLD!O20&lt;&gt;"",  IF(   AND(    (IFERROR(SEARCH("Ridotto",Nov2022_RICHIESTE_OLD!O20),Nov2022_RICHIESTE_OLD!O20))=1,    X$70&lt;&gt;""   ),    _xlfn.CONCAT("Rid: ",HLOOKUP(X$70,Tipologie!$B$2:$AM$10,7)  ),  Nov2022_RICHIESTE_OLD!O20),HLOOKUP(X$70,Tipologie!$B$2:$AM$10,7  ) ))</f>
        <v>.</v>
      </c>
      <c r="Y76" s="146" t="str">
        <f>T( IF( Nov2022_RICHIESTE_OLD!P20&lt;&gt;"",  IF(   AND(    (IFERROR(SEARCH("Ridotto",Nov2022_RICHIESTE_OLD!P20),Nov2022_RICHIESTE_OLD!P20))=1,    Y$70&lt;&gt;""   ),    _xlfn.CONCAT("Rid: ",HLOOKUP(Y$70,Tipologie!$B$2:$AM$10,7)  ),  Nov2022_RICHIESTE_OLD!P20),HLOOKUP(Y$70,Tipologie!$B$2:$AM$10,7  ) ))</f>
        <v>.</v>
      </c>
      <c r="Z76" s="28" t="str">
        <f>T( IF( Nov2022_RICHIESTE_OLD!Q20&lt;&gt;"",  IF(   AND(    (IFERROR(SEARCH("Ridotto",Nov2022_RICHIESTE_OLD!Q20),Nov2022_RICHIESTE_OLD!Q20))=1,    Z$70&lt;&gt;""   ),    _xlfn.CONCAT("Rid: ",HLOOKUP(Z$70,Tipologie!$B$2:$AM$10,7)  ),  Nov2022_RICHIESTE_OLD!Q20),HLOOKUP(Z$70,Tipologie!$B$2:$AM$10,7  ) ))</f>
        <v>.</v>
      </c>
      <c r="AA76" s="28" t="str">
        <f>T( IF( Nov2022_RICHIESTE_OLD!R20&lt;&gt;"",  IF(   AND(    (IFERROR(SEARCH("Ridotto",Nov2022_RICHIESTE_OLD!R20),Nov2022_RICHIESTE_OLD!R20))=1,    AA$70&lt;&gt;""   ),    _xlfn.CONCAT("Rid: ",HLOOKUP(AA$70,Tipologie!$B$2:$AM$10,7)  ),  Nov2022_RICHIESTE_OLD!R20),HLOOKUP(AA$70,Tipologie!$B$2:$AM$10,7  ) ))</f>
        <v>.</v>
      </c>
      <c r="AB76" s="28" t="str">
        <f>T( IF( Nov2022_RICHIESTE_OLD!S20&lt;&gt;"",  IF(   AND(    (IFERROR(SEARCH("Ridotto",Nov2022_RICHIESTE_OLD!S20),Nov2022_RICHIESTE_OLD!S20))=1,    AB$70&lt;&gt;""   ),    _xlfn.CONCAT("Rid: ",HLOOKUP(AB$70,Tipologie!$B$2:$AM$10,7)  ),  Nov2022_RICHIESTE_OLD!S20),HLOOKUP(AB$70,Tipologie!$B$2:$AM$10,7  ) ))</f>
        <v>.</v>
      </c>
      <c r="AC76" s="91"/>
      <c r="AD76" s="45" t="str">
        <f t="shared" si="23"/>
        <v>ven</v>
      </c>
      <c r="AE76" s="46">
        <f t="shared" si="18"/>
        <v>44883</v>
      </c>
      <c r="AF76" s="232"/>
      <c r="AG76" s="146" t="str">
        <f>T( IF( Nov2022_RICHIESTE_OLD!W20&lt;&gt;"",  IF(   AND(    (IFERROR(SEARCH("Ridotto",Nov2022_RICHIESTE_OLD!W20),Nov2022_RICHIESTE_OLD!W20))=1,    AG$70&lt;&gt;""   ),    _xlfn.CONCAT("Rid: ",HLOOKUP(AG$70,Tipologie!$B$2:$AM$10,7)  ),  Nov2022_RICHIESTE_OLD!W20),HLOOKUP(AG$70,Tipologie!$B$2:$AM$10,7  ) ))</f>
        <v>.</v>
      </c>
      <c r="AH76" s="146"/>
      <c r="AI76" s="146" t="str">
        <f>T( IF( Nov2022_RICHIESTE_OLD!X20&lt;&gt;"",  IF(   AND(    (IFERROR(SEARCH("Ridotto",Nov2022_RICHIESTE_OLD!X20),Nov2022_RICHIESTE_OLD!X20))=1,    AI$70&lt;&gt;""   ),    _xlfn.CONCAT("Rid: ",HLOOKUP(AI$70,Tipologie!$B$2:$AM$10,7)  ),  Nov2022_RICHIESTE_OLD!X20),HLOOKUP(AI$70,Tipologie!$B$2:$AM$10,7  ) ))</f>
        <v>.</v>
      </c>
      <c r="AJ76" s="146"/>
      <c r="AK76" s="146" t="str">
        <f>T( IF( Nov2022_RICHIESTE_OLD!Y20&lt;&gt;"",  IF(   AND(    (IFERROR(SEARCH("Ridotto",Nov2022_RICHIESTE_OLD!Y20),Nov2022_RICHIESTE_OLD!Y20))=1,    AK$70&lt;&gt;""   ),    _xlfn.CONCAT("Rid: ",HLOOKUP(AK$70,Tipologie!$B$2:$AM$10,7)  ),  Nov2022_RICHIESTE_OLD!Y20),HLOOKUP(AK$70,Tipologie!$B$2:$AM$10,7  ) ))</f>
        <v>.</v>
      </c>
      <c r="AL76" s="146"/>
      <c r="AM76" s="146" t="str">
        <f>T( IF( Nov2022_RICHIESTE_OLD!Z20&lt;&gt;"",  IF(   AND(    (IFERROR(SEARCH("Ridotto",Nov2022_RICHIESTE_OLD!Z20),Nov2022_RICHIESTE_OLD!Z20))=1,    AM$70&lt;&gt;""   ),    _xlfn.CONCAT("Rid: ",HLOOKUP(AM$70,Tipologie!$B$2:$AM$10,7)  ),  Nov2022_RICHIESTE_OLD!Z20),HLOOKUP(AM$70,Tipologie!$B$2:$AM$10,7  ) ))</f>
        <v>.</v>
      </c>
      <c r="AN76" s="146"/>
      <c r="AO76" s="146" t="str">
        <f>T( IF( Nov2022_RICHIESTE_OLD!AA20&lt;&gt;"",  IF(   AND(    (IFERROR(SEARCH("Ridotto",Nov2022_RICHIESTE_OLD!AA20),Nov2022_RICHIESTE_OLD!AA20))=1,    AO$70&lt;&gt;""   ),    _xlfn.CONCAT("Rid: ",HLOOKUP(AO$70,Tipologie!$B$2:$AM$10,7)  ),  Nov2022_RICHIESTE_OLD!AA20),HLOOKUP(AO$70,Tipologie!$B$2:$AM$10,7  ) ))</f>
        <v>.</v>
      </c>
      <c r="AP76" s="146"/>
      <c r="AQ76" s="146" t="str">
        <f>T( IF( Nov2022_RICHIESTE_OLD!AB20&lt;&gt;"",  IF(   AND(    (IFERROR(SEARCH("Ridotto",Nov2022_RICHIESTE_OLD!AB20),Nov2022_RICHIESTE_OLD!AB20))=1,    AQ$70&lt;&gt;""   ),    _xlfn.CONCAT("Rid: ",HLOOKUP(AQ$70,Tipologie!$B$2:$AM$10,7)  ),  Nov2022_RICHIESTE_OLD!AB20),HLOOKUP(AQ$70,Tipologie!$B$2:$AM$10,7  ) ))</f>
        <v>.</v>
      </c>
      <c r="AR76" s="146"/>
      <c r="AS76" s="146" t="str">
        <f>T( IF( Nov2022_RICHIESTE_OLD!AC20&lt;&gt;"",  IF(   AND(    (IFERROR(SEARCH("Ridotto",Nov2022_RICHIESTE_OLD!AC20),Nov2022_RICHIESTE_OLD!AC20))=1,    AS$70&lt;&gt;""   ),    _xlfn.CONCAT("Rid: ",HLOOKUP(AS$70,Tipologie!$B$2:$AM$10,7)  ),  Nov2022_RICHIESTE_OLD!AC20),HLOOKUP(AS$70,Tipologie!$B$2:$AM$10,7  ) ))</f>
        <v>.</v>
      </c>
      <c r="AT76" s="146"/>
      <c r="AU76" s="146" t="str">
        <f>T( IF( Nov2022_RICHIESTE_OLD!AD20&lt;&gt;"",  IF(   AND(    (IFERROR(SEARCH("Ridotto",Nov2022_RICHIESTE_OLD!AD20),Nov2022_RICHIESTE_OLD!AD20))=1,    AU$70&lt;&gt;""   ),    _xlfn.CONCAT("Rid: ",HLOOKUP(AU$70,Tipologie!$B$2:$AM$10,7)  ),  Nov2022_RICHIESTE_OLD!AD20),HLOOKUP(AU$70,Tipologie!$B$2:$AM$10,7  ) ))</f>
        <v>.</v>
      </c>
      <c r="AV76" s="146"/>
      <c r="AW76" s="146" t="str">
        <f>T( IF( Nov2022_RICHIESTE_OLD!AE20&lt;&gt;"",  IF(   AND(    (IFERROR(SEARCH("Ridotto",Nov2022_RICHIESTE_OLD!AE20),Nov2022_RICHIESTE_OLD!AE20))=1,    AW$70&lt;&gt;""   ),    _xlfn.CONCAT("Rid: ",HLOOKUP(AW$70,Tipologie!$B$2:$AM$10,7)  ),  Nov2022_RICHIESTE_OLD!AE20),HLOOKUP(AW$70,Tipologie!$B$2:$AM$10,7  ) ))</f>
        <v>.</v>
      </c>
      <c r="AX76" s="146"/>
      <c r="AY76" s="146" t="str">
        <f>T( IF( Nov2022_RICHIESTE_OLD!AF20&lt;&gt;"",  IF(   AND(    (IFERROR(SEARCH("Ridotto",Nov2022_RICHIESTE_OLD!AF20),Nov2022_RICHIESTE_OLD!AF20))=1,    AY$70&lt;&gt;""   ),    _xlfn.CONCAT("Rid: ",HLOOKUP(AY$70,Tipologie!$B$2:$AM$10,7)  ),  Nov2022_RICHIESTE_OLD!AF20),HLOOKUP(AY$70,Tipologie!$B$2:$AM$10,7  ) ))</f>
        <v>.</v>
      </c>
      <c r="AZ76" s="146"/>
      <c r="BA76" s="146" t="str">
        <f>T( IF( Nov2022_RICHIESTE_OLD!AG20&lt;&gt;"",  IF(   AND(    (IFERROR(SEARCH("Ridotto",Nov2022_RICHIESTE_OLD!AG20),Nov2022_RICHIESTE_OLD!AG20))=1,    BA$70&lt;&gt;""   ),    _xlfn.CONCAT("Rid: ",HLOOKUP(BA$70,Tipologie!$B$2:$AM$10,7)  ),  Nov2022_RICHIESTE_OLD!AG20),HLOOKUP(BA$70,Tipologie!$B$2:$AM$10,7  ) ))</f>
        <v>.</v>
      </c>
      <c r="BB76" s="146" t="str">
        <f>T( IF( Nov2022_RICHIESTE_OLD!AH20&lt;&gt;"",  IF(   AND(    (IFERROR(SEARCH("Ridotto",Nov2022_RICHIESTE_OLD!AH20),Nov2022_RICHIESTE_OLD!AH20))=1,    BB$70&lt;&gt;""   ),    _xlfn.CONCAT("Rid: ",HLOOKUP(BB$70,Tipologie!$B$2:$AM$10,7)  ),  Nov2022_RICHIESTE_OLD!AH20),HLOOKUP(BB$70,Tipologie!$B$2:$AM$10,7  ) ))</f>
        <v>.</v>
      </c>
      <c r="BC76" s="146" t="str">
        <f>T( IF( Nov2022_RICHIESTE_OLD!AI20&lt;&gt;"",  IF(   AND(    (IFERROR(SEARCH("Ridotto",Nov2022_RICHIESTE_OLD!AI20),Nov2022_RICHIESTE_OLD!AI20))=1,    BC$70&lt;&gt;""   ),    _xlfn.CONCAT("Rid: ",HLOOKUP(BC$70,Tipologie!$B$2:$AM$10,7)  ),  Nov2022_RICHIESTE_OLD!AI20),HLOOKUP(BC$70,Tipologie!$B$2:$AM$10,7  ) ))</f>
        <v>.</v>
      </c>
      <c r="BD76" s="146"/>
      <c r="BE76" s="146" t="str">
        <f>T( IF( Nov2022_RICHIESTE_OLD!AJ20&lt;&gt;"",  IF(   AND(    (IFERROR(SEARCH("Ridotto",Nov2022_RICHIESTE_OLD!AJ20),Nov2022_RICHIESTE_OLD!AJ20))=1,    BE$70&lt;&gt;""   ),    _xlfn.CONCAT("Rid: ",HLOOKUP(BE$70,Tipologie!$B$2:$AM$10,7)  ),  Nov2022_RICHIESTE_OLD!AJ20),HLOOKUP(BE$70,Tipologie!$B$2:$AM$10,7  ) ))</f>
        <v>.</v>
      </c>
      <c r="BF76" s="146"/>
      <c r="BG76" s="146" t="str">
        <f>T( IF( Nov2022_RICHIESTE_OLD!AK20&lt;&gt;"",  IF(   AND(    (IFERROR(SEARCH("Ridotto",Nov2022_RICHIESTE_OLD!AK20),Nov2022_RICHIESTE_OLD!AK20))=1,    BG$70&lt;&gt;""   ),    _xlfn.CONCAT("Rid: ",HLOOKUP(BG$70,Tipologie!$B$2:$AM$10,7)  ),  Nov2022_RICHIESTE_OLD!AK20),HLOOKUP(BG$70,Tipologie!$B$2:$AM$10,7  ) ))</f>
        <v>.</v>
      </c>
      <c r="BH76" s="146"/>
      <c r="BI76" s="146" t="str">
        <f>T( IF( Nov2022_RICHIESTE_OLD!AL20&lt;&gt;"",  IF(   AND(    (IFERROR(SEARCH("Ridotto",Nov2022_RICHIESTE_OLD!AL20),Nov2022_RICHIESTE_OLD!AL20))=1,    BI$70&lt;&gt;""   ),    _xlfn.CONCAT("Rid: ",HLOOKUP(BI$70,Tipologie!$B$2:$AM$10,7)  ),  Nov2022_RICHIESTE_OLD!AL20),HLOOKUP(BI$70,Tipologie!$B$2:$AM$10,7  ) ))</f>
        <v>.</v>
      </c>
      <c r="BJ76" s="146"/>
      <c r="BK76" s="146" t="str">
        <f>T( IF( Nov2022_RICHIESTE_OLD!AM20&lt;&gt;"",  IF(   AND(    (IFERROR(SEARCH("Ridotto",Nov2022_RICHIESTE_OLD!AM20),Nov2022_RICHIESTE_OLD!AM20))=1,    BK$70&lt;&gt;""   ),    _xlfn.CONCAT("Rid: ",HLOOKUP(BK$70,Tipologie!$B$2:$AM$10,7)  ),  Nov2022_RICHIESTE_OLD!AM20),HLOOKUP(BK$70,Tipologie!$B$2:$AM$10,7  ) ))</f>
        <v>.</v>
      </c>
      <c r="BL76" s="146"/>
      <c r="BM76" s="146" t="str">
        <f>T( IF( Nov2022_RICHIESTE_OLD!AN20&lt;&gt;"",  IF(   AND(    (IFERROR(SEARCH("Ridotto",Nov2022_RICHIESTE_OLD!AN20),Nov2022_RICHIESTE_OLD!AN20))=1,    BM$70&lt;&gt;""   ),    _xlfn.CONCAT("Rid: ",HLOOKUP(BM$70,Tipologie!$B$2:$AM$10,7)  ),  Nov2022_RICHIESTE_OLD!AN20),HLOOKUP(BM$70,Tipologie!$B$2:$AM$10,7  ) ))</f>
        <v>.</v>
      </c>
      <c r="BN76" s="146"/>
      <c r="BO76" s="146" t="str">
        <f>T( IF( Nov2022_RICHIESTE_OLD!AO20&lt;&gt;"",  IF(   AND(    (IFERROR(SEARCH("Ridotto",Nov2022_RICHIESTE_OLD!AO20),Nov2022_RICHIESTE_OLD!AO20))=1,    BO$70&lt;&gt;""   ),    _xlfn.CONCAT("Rid: ",HLOOKUP(BO$70,Tipologie!$B$2:$AM$10,7)  ),  Nov2022_RICHIESTE_OLD!AO20),HLOOKUP(BO$70,Tipologie!$B$2:$AM$10,7  ) ))</f>
        <v>.</v>
      </c>
      <c r="BP76" s="146"/>
      <c r="BQ76" s="146" t="str">
        <f>T( IF( Nov2022_RICHIESTE_OLD!AP20&lt;&gt;"",  IF(   AND(    (IFERROR(SEARCH("Ridotto",Nov2022_RICHIESTE_OLD!AP20),Nov2022_RICHIESTE_OLD!AP20))=1,    BQ$70&lt;&gt;""   ),    _xlfn.CONCAT("Rid: ",HLOOKUP(BQ$70,Tipologie!$B$2:$AM$10,7)  ),  Nov2022_RICHIESTE_OLD!AP20),HLOOKUP(BQ$70,Tipologie!$B$2:$AM$10,7  ) ))</f>
        <v>.</v>
      </c>
      <c r="BR76" s="146"/>
      <c r="BS76" s="146" t="str">
        <f>T( IF( Nov2022_RICHIESTE_OLD!AQ20&lt;&gt;"",  IF(   AND(    (IFERROR(SEARCH("Ridotto",Nov2022_RICHIESTE_OLD!AQ20),Nov2022_RICHIESTE_OLD!AQ20))=1,    BS$70&lt;&gt;""   ),    _xlfn.CONCAT("Rid: ",HLOOKUP(BS$70,Tipologie!$B$2:$AM$10,7)  ),  Nov2022_RICHIESTE_OLD!AQ20),HLOOKUP(BS$70,Tipologie!$B$2:$AM$10,7  ) ))</f>
        <v>.</v>
      </c>
      <c r="BT76" s="146"/>
      <c r="BU76" s="146" t="str">
        <f>T( IF( Nov2022_RICHIESTE_OLD!AR20&lt;&gt;"",  IF(   AND(    (IFERROR(SEARCH("Ridotto",Nov2022_RICHIESTE_OLD!AR20),Nov2022_RICHIESTE_OLD!AR20))=1,    BU$70&lt;&gt;""   ),    _xlfn.CONCAT("Rid: ",HLOOKUP(BU$70,Tipologie!$B$2:$AM$10,7)  ),  Nov2022_RICHIESTE_OLD!AR20),HLOOKUP(BU$70,Tipologie!$B$2:$AM$10,7  ) ))</f>
        <v>.</v>
      </c>
      <c r="BV76" s="146"/>
      <c r="BW76" s="146" t="str">
        <f>T( IF( Nov2022_RICHIESTE_OLD!AS20&lt;&gt;"",  IF(   AND(    (IFERROR(SEARCH("Ridotto",Nov2022_RICHIESTE_OLD!AS20),Nov2022_RICHIESTE_OLD!AS20))=1,    BW$70&lt;&gt;""   ),    _xlfn.CONCAT("Rid: ",HLOOKUP(BW$70,Tipologie!$B$2:$AM$10,7)  ),  Nov2022_RICHIESTE_OLD!AS20),HLOOKUP(BW$70,Tipologie!$B$2:$AM$10,7  ) ))</f>
        <v>.</v>
      </c>
      <c r="BX76" s="223"/>
      <c r="CA76" s="158">
        <f>SUM(COUNTIFS(D76:BW76,{"Ex-accordo";"Ferie";"Ridotto Ex-Acc";"Ridotto Ferie";"Ridotto Maternità";"Malattia";"Esame";"Altro"}))</f>
        <v>0</v>
      </c>
      <c r="CB76" s="158">
        <f t="shared" si="26"/>
        <v>30</v>
      </c>
      <c r="CC76" s="91"/>
      <c r="CF76" s="146"/>
      <c r="CG76" s="146" t="str">
        <f>T( IF( Nov2022_RICHIESTE_OLD!BM20&lt;&gt;"",  IF(   AND(    (IFERROR(SEARCH("Ridotto",Nov2022_RICHIESTE_OLD!BM20),Nov2022_RICHIESTE_OLD!BM20))=1,    CG$70&lt;&gt;""   ),    _xlfn.CONCAT("Rid: ",HLOOKUP(CG$70,Tipologie!$B$2:$AM$10,7)  ),  Nov2022_RICHIESTE_OLD!BM20),HLOOKUP(CG$70,Tipologie!$B$2:$AM$10,7  ) ))</f>
        <v>.</v>
      </c>
      <c r="CH76" s="146"/>
      <c r="CI76" s="146" t="str">
        <f>T( IF( Nov2022_RICHIESTE_OLD!BN20&lt;&gt;"",  IF(   AND(    (IFERROR(SEARCH("Ridotto",Nov2022_RICHIESTE_OLD!BN20),Nov2022_RICHIESTE_OLD!BN20))=1,    CI$70&lt;&gt;""   ),    _xlfn.CONCAT("Rid: ",HLOOKUP(CI$70,Tipologie!$B$2:$AM$10,7)  ),  Nov2022_RICHIESTE_OLD!BN20),HLOOKUP(CI$70,Tipologie!$B$2:$AM$10,7  ) ))</f>
        <v>.</v>
      </c>
      <c r="CJ76" s="146" t="str">
        <f>T( IF( Nov2022_RICHIESTE_OLD!BO20&lt;&gt;"",  IF(   AND(    (IFERROR(SEARCH("Ridotto",Nov2022_RICHIESTE_OLD!BO20),Nov2022_RICHIESTE_OLD!BO20))=1,    CJ$70&lt;&gt;""   ),    _xlfn.CONCAT("Rid: ",HLOOKUP(CJ$70,Tipologie!$B$2:$AM$10,7)  ),  Nov2022_RICHIESTE_OLD!BO20),HLOOKUP(CJ$70,Tipologie!$B$2:$AM$10,7  ) ))</f>
        <v>.</v>
      </c>
      <c r="CK76" s="146" t="str">
        <f>T( IF( Nov2022_RICHIESTE_OLD!BP20&lt;&gt;"",  IF(   AND(    (IFERROR(SEARCH("Ridotto",Nov2022_RICHIESTE_OLD!BP20),Nov2022_RICHIESTE_OLD!BP20))=1,    CK$70&lt;&gt;""   ),    _xlfn.CONCAT("Rid: ",HLOOKUP(CK$70,Tipologie!$B$2:$AM$10,7)  ),  Nov2022_RICHIESTE_OLD!BP20),HLOOKUP(CK$70,Tipologie!$B$2:$AM$10,7  ) ))</f>
        <v>.</v>
      </c>
      <c r="CL76" s="146" t="str">
        <f>T( IF( Nov2022_RICHIESTE_OLD!BQ20&lt;&gt;"",  IF(   AND(    (IFERROR(SEARCH("Ridotto",Nov2022_RICHIESTE_OLD!BQ20),Nov2022_RICHIESTE_OLD!BQ20))=1,    CL$70&lt;&gt;""   ),    _xlfn.CONCAT("Rid: ",HLOOKUP(CL$70,Tipologie!$B$2:$AM$10,7)  ),  Nov2022_RICHIESTE_OLD!BQ20),HLOOKUP(CL$70,Tipologie!$B$2:$AM$10,7  ) ))</f>
        <v>.</v>
      </c>
      <c r="CM76" s="146" t="str">
        <f>T( IF( Nov2022_RICHIESTE_OLD!BR20&lt;&gt;"",  IF(   AND(    (IFERROR(SEARCH("Ridotto",Nov2022_RICHIESTE_OLD!BR20),Nov2022_RICHIESTE_OLD!BR20))=1,    CM$70&lt;&gt;""   ),    _xlfn.CONCAT("Rid: ",HLOOKUP(CM$70,Tipologie!$B$2:$AM$10,7)  ),  Nov2022_RICHIESTE_OLD!BR20),HLOOKUP(CM$70,Tipologie!$B$2:$AM$10,7  ) ))</f>
        <v>.</v>
      </c>
      <c r="CO76" s="45" t="str">
        <f t="shared" si="24"/>
        <v>ven</v>
      </c>
      <c r="CP76" s="45">
        <f t="shared" si="25"/>
        <v>44883</v>
      </c>
      <c r="CQ76" s="229"/>
      <c r="CR76" s="146" t="str">
        <f>T(IF(  Nov2022_RICHIESTE_OLD!BV20&lt;&gt;"",  Nov2022_RICHIESTE_OLD!BV20,  HLOOKUP(CR$70,Tipologie!$B$2:$AM$10,7) ))</f>
        <v>.</v>
      </c>
      <c r="CS76" s="146"/>
      <c r="CT76" s="146" t="str">
        <f>T(IF(  Nov2022_RICHIESTE_OLD!BW20&lt;&gt;"",  Nov2022_RICHIESTE_OLD!BW20,  HLOOKUP(CT$70,Tipologie!$B$2:$AM$10,7) ))</f>
        <v>.</v>
      </c>
      <c r="CU76" s="146"/>
      <c r="CV76" s="146" t="str">
        <f>T(IF(  Nov2022_RICHIESTE_OLD!BX20&lt;&gt;"",  Nov2022_RICHIESTE_OLD!BX20,  HLOOKUP(CV$70,Tipologie!$B$2:$AM$10,7) ))</f>
        <v>.</v>
      </c>
      <c r="CW76" s="146"/>
      <c r="CX76" s="146" t="str">
        <f>T(IF(  Nov2022_RICHIESTE_OLD!BY20&lt;&gt;"",  Nov2022_RICHIESTE_OLD!BY20,  HLOOKUP(CX$70,Tipologie!$B$2:$AM$10,7) ))</f>
        <v>.</v>
      </c>
      <c r="CY76" s="146"/>
      <c r="CZ76" s="146" t="str">
        <f>T(IF(  Nov2022_RICHIESTE_OLD!BZ20&lt;&gt;"",  Nov2022_RICHIESTE_OLD!BZ20,  HLOOKUP(CZ$70,Tipologie!$B$2:$AM$10,7) ))</f>
        <v>.</v>
      </c>
      <c r="DA76" s="146"/>
      <c r="DB76" s="146" t="str">
        <f>T(IF(  Nov2022_RICHIESTE_OLD!CA20&lt;&gt;"",  Nov2022_RICHIESTE_OLD!CA20,  HLOOKUP(DB$70,Tipologie!$B$2:$AM$10,7) ))</f>
        <v>.</v>
      </c>
      <c r="DC76" s="146"/>
      <c r="DD76" s="146" t="str">
        <f>T(IF(  Nov2022_RICHIESTE_OLD!CB20&lt;&gt;"",  Nov2022_RICHIESTE_OLD!CB20,  HLOOKUP(DD$70,Tipologie!$B$2:$AM$10,7) ))</f>
        <v>.</v>
      </c>
      <c r="DE76" s="146" t="str">
        <f>T(IF(  Nov2022_RICHIESTE_OLD!CC20&lt;&gt;"",  Nov2022_RICHIESTE_OLD!CC20,  HLOOKUP(DE$70,Tipologie!$B$2:$AM$10,7) ))</f>
        <v>.</v>
      </c>
      <c r="DF76" s="146" t="str">
        <f>T(IF(  Nov2022_RICHIESTE_OLD!CD20&lt;&gt;"",  Nov2022_RICHIESTE_OLD!CD20,  HLOOKUP(DF$70,Tipologie!$B$2:$AM$10,7) ))</f>
        <v>.</v>
      </c>
      <c r="DG76" s="146" t="str">
        <f>T(IF(  Nov2022_RICHIESTE_OLD!CE20&lt;&gt;"",  Nov2022_RICHIESTE_OLD!CE20,  HLOOKUP(DG$70,Tipologie!$B$2:$AM$10,7) ))</f>
        <v>.</v>
      </c>
      <c r="DH76" s="20"/>
    </row>
    <row r="77" spans="1:112" ht="11.25" customHeight="1" x14ac:dyDescent="0.25">
      <c r="A77" s="45" t="str">
        <f>IF(Nov2022_RICHIESTE_OLD!A21&lt;&gt;"",Nov2022_RICHIESTE_OLD!A21,"")</f>
        <v>sab</v>
      </c>
      <c r="B77" s="46">
        <f>IF(Nov2022_RICHIESTE_OLD!B21&lt;&gt;"",Nov2022_RICHIESTE_OLD!B21,"")</f>
        <v>44884</v>
      </c>
      <c r="C77" s="232"/>
      <c r="D77" s="146" t="str">
        <f>T( IF( Nov2022_RICHIESTE_OLD!C21&lt;&gt;"",  IF(   AND(    (IFERROR(SEARCH("Ridotto",Nov2022_RICHIESTE_OLD!C21),Nov2022_RICHIESTE_OLD!C21))=1,    D$70&lt;&gt;""   ),    _xlfn.CONCAT("Rid: ",HLOOKUP(D$70,Tipologie!$B$2:$AM$10,8)  ),  Nov2022_RICHIESTE_OLD!C21),HLOOKUP(D$70,Tipologie!$B$2:$AM$10,8  ) ))</f>
        <v>RIPOSO</v>
      </c>
      <c r="E77" s="146"/>
      <c r="F77" s="146" t="str">
        <f>T( IF( Nov2022_RICHIESTE_OLD!D21&lt;&gt;"",  IF(   AND(    (IFERROR(SEARCH("Ridotto",Nov2022_RICHIESTE_OLD!D21),Nov2022_RICHIESTE_OLD!D21))=1,    F$70&lt;&gt;""   ),    _xlfn.CONCAT("Rid: ",HLOOKUP(F$70,Tipologie!$B$2:$AM$10,8)  ),  Nov2022_RICHIESTE_OLD!D21),HLOOKUP(F$70,Tipologie!$B$2:$AM$10,8  ) ))</f>
        <v>RIPOSO</v>
      </c>
      <c r="G77" s="146"/>
      <c r="H77" s="146" t="str">
        <f>T( IF( Nov2022_RICHIESTE_OLD!E21&lt;&gt;"",  IF(   AND(    (IFERROR(SEARCH("Ridotto",Nov2022_RICHIESTE_OLD!E21),Nov2022_RICHIESTE_OLD!E21))=1,    H$70&lt;&gt;""   ),    _xlfn.CONCAT("Rid: ",HLOOKUP(H$70,Tipologie!$B$2:$AM$10,8)  ),  Nov2022_RICHIESTE_OLD!E21),HLOOKUP(H$70,Tipologie!$B$2:$AM$10,8  ) ))</f>
        <v>RIPOSO</v>
      </c>
      <c r="I77" s="146"/>
      <c r="J77" s="146" t="str">
        <f>T( IF( Nov2022_RICHIESTE_OLD!F21&lt;&gt;"",  IF(   AND(    (IFERROR(SEARCH("Ridotto",Nov2022_RICHIESTE_OLD!F21),Nov2022_RICHIESTE_OLD!F21))=1,    J$70&lt;&gt;""   ),    _xlfn.CONCAT("Rid: ",HLOOKUP(J$70,Tipologie!$B$2:$AM$10,8)  ),  Nov2022_RICHIESTE_OLD!F21),HLOOKUP(J$70,Tipologie!$B$2:$AM$10,8  ) ))</f>
        <v>RIPOSO</v>
      </c>
      <c r="K77" s="146"/>
      <c r="L77" s="146" t="str">
        <f>T( IF( Nov2022_RICHIESTE_OLD!G21&lt;&gt;"",  IF(   AND(    (IFERROR(SEARCH("Ridotto",Nov2022_RICHIESTE_OLD!G21),Nov2022_RICHIESTE_OLD!G21))=1,    L$70&lt;&gt;""   ),    _xlfn.CONCAT("Rid: ",HLOOKUP(L$70,Tipologie!$B$2:$AM$10,8)  ),  Nov2022_RICHIESTE_OLD!G21),HLOOKUP(L$70,Tipologie!$B$2:$AM$10,8  ) ))</f>
        <v>RIPOSO</v>
      </c>
      <c r="M77" s="146"/>
      <c r="N77" s="146" t="str">
        <f>T( IF( Nov2022_RICHIESTE_OLD!H21&lt;&gt;"",  IF(   AND(    (IFERROR(SEARCH("Ridotto",Nov2022_RICHIESTE_OLD!H21),Nov2022_RICHIESTE_OLD!H21))=1,    N$70&lt;&gt;""   ),    _xlfn.CONCAT("Rid: ",HLOOKUP(N$70,Tipologie!$B$2:$AM$10,8)  ),  Nov2022_RICHIESTE_OLD!H21),HLOOKUP(N$70,Tipologie!$B$2:$AM$10,8  ) ))</f>
        <v>RIPOSO</v>
      </c>
      <c r="O77" s="146"/>
      <c r="P77" s="146" t="str">
        <f>T( IF( Nov2022_RICHIESTE_OLD!I21&lt;&gt;"",  IF(   AND(    (IFERROR(SEARCH("Ridotto",Nov2022_RICHIESTE_OLD!I21),Nov2022_RICHIESTE_OLD!I21))=1,    P$70&lt;&gt;""   ),    _xlfn.CONCAT("Rid: ",HLOOKUP(P$70,Tipologie!$B$2:$AM$10,8)  ),  Nov2022_RICHIESTE_OLD!I21),HLOOKUP(P$70,Tipologie!$B$2:$AM$10,8  ) ))</f>
        <v>RIPOSO</v>
      </c>
      <c r="Q77" s="146"/>
      <c r="R77" s="146" t="str">
        <f>T( IF( Nov2022_RICHIESTE_OLD!J21&lt;&gt;"",  IF(   AND(    (IFERROR(SEARCH("Ridotto",Nov2022_RICHIESTE_OLD!J21),Nov2022_RICHIESTE_OLD!J21))=1,    R$70&lt;&gt;""   ),    _xlfn.CONCAT("Rid: ",HLOOKUP(R$70,Tipologie!$B$2:$AM$10,8)  ),  Nov2022_RICHIESTE_OLD!J21),HLOOKUP(R$70,Tipologie!$B$2:$AM$10,8  ) ))</f>
        <v>RIPOSO</v>
      </c>
      <c r="S77" s="146"/>
      <c r="T77" s="146" t="str">
        <f>T( IF( Nov2022_RICHIESTE_OLD!K21&lt;&gt;"",  IF(   AND(    (IFERROR(SEARCH("Ridotto",Nov2022_RICHIESTE_OLD!K21),Nov2022_RICHIESTE_OLD!K21))=1,    T$70&lt;&gt;""   ),    _xlfn.CONCAT("Rid: ",HLOOKUP(T$70,Tipologie!$B$2:$AM$10,8)  ),  Nov2022_RICHIESTE_OLD!K21),HLOOKUP(T$70,Tipologie!$B$2:$AM$10,8  ) ))</f>
        <v>RIPOSO</v>
      </c>
      <c r="U77" s="146" t="str">
        <f>T( IF( Nov2022_RICHIESTE_OLD!L21&lt;&gt;"",  IF(   AND(    (IFERROR(SEARCH("Ridotto",Nov2022_RICHIESTE_OLD!L21),Nov2022_RICHIESTE_OLD!L21))=1,    U$70&lt;&gt;""   ),    _xlfn.CONCAT("Rid: ",HLOOKUP(U$70,Tipologie!$B$2:$AM$10,8)  ),  Nov2022_RICHIESTE_OLD!L21),HLOOKUP(U$70,Tipologie!$B$2:$AM$10,8  ) ))</f>
        <v>RIPOSO</v>
      </c>
      <c r="V77" s="146" t="str">
        <f>T( IF( Nov2022_RICHIESTE_OLD!M21&lt;&gt;"",  IF(   AND(    (IFERROR(SEARCH("Ridotto",Nov2022_RICHIESTE_OLD!M21),Nov2022_RICHIESTE_OLD!M21))=1,    V$70&lt;&gt;""   ),    _xlfn.CONCAT("Rid: ",HLOOKUP(V$70,Tipologie!$B$2:$AM$10,8)  ),  Nov2022_RICHIESTE_OLD!M21),HLOOKUP(V$70,Tipologie!$B$2:$AM$10,8  ) ))</f>
        <v>RIPOSO</v>
      </c>
      <c r="W77" s="146" t="str">
        <f>T( IF( Nov2022_RICHIESTE_OLD!N21&lt;&gt;"",  IF(   AND(    (IFERROR(SEARCH("Ridotto",Nov2022_RICHIESTE_OLD!N21),Nov2022_RICHIESTE_OLD!N21))=1,    W$70&lt;&gt;""   ),    _xlfn.CONCAT("Rid: ",HLOOKUP(W$70,Tipologie!$B$2:$AM$10,8)  ),  Nov2022_RICHIESTE_OLD!N21),HLOOKUP(W$70,Tipologie!$B$2:$AM$10,8  ) ))</f>
        <v>RIPOSO</v>
      </c>
      <c r="X77" s="146" t="str">
        <f>T( IF( Nov2022_RICHIESTE_OLD!O21&lt;&gt;"",  IF(   AND(    (IFERROR(SEARCH("Ridotto",Nov2022_RICHIESTE_OLD!O21),Nov2022_RICHIESTE_OLD!O21))=1,    X$70&lt;&gt;""   ),    _xlfn.CONCAT("Rid: ",HLOOKUP(X$70,Tipologie!$B$2:$AM$10,8)  ),  Nov2022_RICHIESTE_OLD!O21),HLOOKUP(X$70,Tipologie!$B$2:$AM$10,8  ) ))</f>
        <v>RIPOSO</v>
      </c>
      <c r="Y77" s="146" t="str">
        <f>T( IF( Nov2022_RICHIESTE_OLD!P21&lt;&gt;"",  IF(   AND(    (IFERROR(SEARCH("Ridotto",Nov2022_RICHIESTE_OLD!P21),Nov2022_RICHIESTE_OLD!P21))=1,    Y$70&lt;&gt;""   ),    _xlfn.CONCAT("Rid: ",HLOOKUP(Y$70,Tipologie!$B$2:$AM$10,8)  ),  Nov2022_RICHIESTE_OLD!P21),HLOOKUP(Y$70,Tipologie!$B$2:$AM$10,8  ) ))</f>
        <v>RIPOSO</v>
      </c>
      <c r="Z77" s="28" t="str">
        <f>T( IF( Nov2022_RICHIESTE_OLD!Q21&lt;&gt;"",  IF(   AND(    (IFERROR(SEARCH("Ridotto",Nov2022_RICHIESTE_OLD!Q21),Nov2022_RICHIESTE_OLD!Q21))=1,    Z$70&lt;&gt;""   ),    _xlfn.CONCAT("Rid: ",HLOOKUP(Z$70,Tipologie!$B$2:$AM$10,8)  ),  Nov2022_RICHIESTE_OLD!Q21),HLOOKUP(Z$70,Tipologie!$B$2:$AM$10,8  ) ))</f>
        <v>RIPOSO</v>
      </c>
      <c r="AA77" s="28" t="str">
        <f>T( IF( Nov2022_RICHIESTE_OLD!R21&lt;&gt;"",  IF(   AND(    (IFERROR(SEARCH("Ridotto",Nov2022_RICHIESTE_OLD!R21),Nov2022_RICHIESTE_OLD!R21))=1,    AA$70&lt;&gt;""   ),    _xlfn.CONCAT("Rid: ",HLOOKUP(AA$70,Tipologie!$B$2:$AM$10,8)  ),  Nov2022_RICHIESTE_OLD!R21),HLOOKUP(AA$70,Tipologie!$B$2:$AM$10,8  ) ))</f>
        <v>RIPOSO</v>
      </c>
      <c r="AB77" s="28" t="str">
        <f>T( IF( Nov2022_RICHIESTE_OLD!S21&lt;&gt;"",  IF(   AND(    (IFERROR(SEARCH("Ridotto",Nov2022_RICHIESTE_OLD!S21),Nov2022_RICHIESTE_OLD!S21))=1,    AB$70&lt;&gt;""   ),    _xlfn.CONCAT("Rid: ",HLOOKUP(AB$70,Tipologie!$B$2:$AM$10,8)  ),  Nov2022_RICHIESTE_OLD!S21),HLOOKUP(AB$70,Tipologie!$B$2:$AM$10,8  ) ))</f>
        <v>RIPOSO</v>
      </c>
      <c r="AC77" s="91"/>
      <c r="AD77" s="45" t="str">
        <f t="shared" si="23"/>
        <v>sab</v>
      </c>
      <c r="AE77" s="46">
        <f t="shared" si="18"/>
        <v>44884</v>
      </c>
      <c r="AF77" s="232"/>
      <c r="AG77" s="146" t="str">
        <f>T( IF( Nov2022_RICHIESTE_OLD!W21&lt;&gt;"",  IF(   AND(    (IFERROR(SEARCH("Ridotto",Nov2022_RICHIESTE_OLD!W21),Nov2022_RICHIESTE_OLD!W21))=1,    AG$70&lt;&gt;""   ),    _xlfn.CONCAT("Rid: ",HLOOKUP(AG$70,Tipologie!$B$2:$AM$10,8)  ),  Nov2022_RICHIESTE_OLD!W21),HLOOKUP(AG$70,Tipologie!$B$2:$AM$10,8  ) ))</f>
        <v>RIPOSO</v>
      </c>
      <c r="AH77" s="146"/>
      <c r="AI77" s="146" t="str">
        <f>T( IF( Nov2022_RICHIESTE_OLD!X21&lt;&gt;"",  IF(   AND(    (IFERROR(SEARCH("Ridotto",Nov2022_RICHIESTE_OLD!X21),Nov2022_RICHIESTE_OLD!X21))=1,    AI$70&lt;&gt;""   ),    _xlfn.CONCAT("Rid: ",HLOOKUP(AI$70,Tipologie!$B$2:$AM$10,8)  ),  Nov2022_RICHIESTE_OLD!X21),HLOOKUP(AI$70,Tipologie!$B$2:$AM$10,8  ) ))</f>
        <v>RIPOSO</v>
      </c>
      <c r="AJ77" s="146"/>
      <c r="AK77" s="146" t="str">
        <f>T( IF( Nov2022_RICHIESTE_OLD!Y21&lt;&gt;"",  IF(   AND(    (IFERROR(SEARCH("Ridotto",Nov2022_RICHIESTE_OLD!Y21),Nov2022_RICHIESTE_OLD!Y21))=1,    AK$70&lt;&gt;""   ),    _xlfn.CONCAT("Rid: ",HLOOKUP(AK$70,Tipologie!$B$2:$AM$10,8)  ),  Nov2022_RICHIESTE_OLD!Y21),HLOOKUP(AK$70,Tipologie!$B$2:$AM$10,8  ) ))</f>
        <v>RIPOSO</v>
      </c>
      <c r="AL77" s="146"/>
      <c r="AM77" s="146" t="str">
        <f>T( IF( Nov2022_RICHIESTE_OLD!Z21&lt;&gt;"",  IF(   AND(    (IFERROR(SEARCH("Ridotto",Nov2022_RICHIESTE_OLD!Z21),Nov2022_RICHIESTE_OLD!Z21))=1,    AM$70&lt;&gt;""   ),    _xlfn.CONCAT("Rid: ",HLOOKUP(AM$70,Tipologie!$B$2:$AM$10,8)  ),  Nov2022_RICHIESTE_OLD!Z21),HLOOKUP(AM$70,Tipologie!$B$2:$AM$10,8  ) ))</f>
        <v>RIPOSO</v>
      </c>
      <c r="AN77" s="146"/>
      <c r="AO77" s="146" t="str">
        <f>T( IF( Nov2022_RICHIESTE_OLD!AA21&lt;&gt;"",  IF(   AND(    (IFERROR(SEARCH("Ridotto",Nov2022_RICHIESTE_OLD!AA21),Nov2022_RICHIESTE_OLD!AA21))=1,    AO$70&lt;&gt;""   ),    _xlfn.CONCAT("Rid: ",HLOOKUP(AO$70,Tipologie!$B$2:$AM$10,8)  ),  Nov2022_RICHIESTE_OLD!AA21),HLOOKUP(AO$70,Tipologie!$B$2:$AM$10,8  ) ))</f>
        <v>RIPOSO</v>
      </c>
      <c r="AP77" s="146"/>
      <c r="AQ77" s="146" t="str">
        <f>T( IF( Nov2022_RICHIESTE_OLD!AB21&lt;&gt;"",  IF(   AND(    (IFERROR(SEARCH("Ridotto",Nov2022_RICHIESTE_OLD!AB21),Nov2022_RICHIESTE_OLD!AB21))=1,    AQ$70&lt;&gt;""   ),    _xlfn.CONCAT("Rid: ",HLOOKUP(AQ$70,Tipologie!$B$2:$AM$10,8)  ),  Nov2022_RICHIESTE_OLD!AB21),HLOOKUP(AQ$70,Tipologie!$B$2:$AM$10,8  ) ))</f>
        <v>RIPOSO</v>
      </c>
      <c r="AR77" s="146"/>
      <c r="AS77" s="146" t="str">
        <f>T( IF( Nov2022_RICHIESTE_OLD!AC21&lt;&gt;"",  IF(   AND(    (IFERROR(SEARCH("Ridotto",Nov2022_RICHIESTE_OLD!AC21),Nov2022_RICHIESTE_OLD!AC21))=1,    AS$70&lt;&gt;""   ),    _xlfn.CONCAT("Rid: ",HLOOKUP(AS$70,Tipologie!$B$2:$AM$10,8)  ),  Nov2022_RICHIESTE_OLD!AC21),HLOOKUP(AS$70,Tipologie!$B$2:$AM$10,8  ) ))</f>
        <v>RIPOSO</v>
      </c>
      <c r="AT77" s="146"/>
      <c r="AU77" s="146" t="str">
        <f>T( IF( Nov2022_RICHIESTE_OLD!AD21&lt;&gt;"",  IF(   AND(    (IFERROR(SEARCH("Ridotto",Nov2022_RICHIESTE_OLD!AD21),Nov2022_RICHIESTE_OLD!AD21))=1,    AU$70&lt;&gt;""   ),    _xlfn.CONCAT("Rid: ",HLOOKUP(AU$70,Tipologie!$B$2:$AM$10,8)  ),  Nov2022_RICHIESTE_OLD!AD21),HLOOKUP(AU$70,Tipologie!$B$2:$AM$10,8  ) ))</f>
        <v>RIPOSO</v>
      </c>
      <c r="AV77" s="146"/>
      <c r="AW77" s="146" t="str">
        <f>T( IF( Nov2022_RICHIESTE_OLD!AE21&lt;&gt;"",  IF(   AND(    (IFERROR(SEARCH("Ridotto",Nov2022_RICHIESTE_OLD!AE21),Nov2022_RICHIESTE_OLD!AE21))=1,    AW$70&lt;&gt;""   ),    _xlfn.CONCAT("Rid: ",HLOOKUP(AW$70,Tipologie!$B$2:$AM$10,8)  ),  Nov2022_RICHIESTE_OLD!AE21),HLOOKUP(AW$70,Tipologie!$B$2:$AM$10,8  ) ))</f>
        <v>RIPOSO</v>
      </c>
      <c r="AX77" s="146"/>
      <c r="AY77" s="146" t="str">
        <f>T( IF( Nov2022_RICHIESTE_OLD!AF21&lt;&gt;"",  IF(   AND(    (IFERROR(SEARCH("Ridotto",Nov2022_RICHIESTE_OLD!AF21),Nov2022_RICHIESTE_OLD!AF21))=1,    AY$70&lt;&gt;""   ),    _xlfn.CONCAT("Rid: ",HLOOKUP(AY$70,Tipologie!$B$2:$AM$10,8)  ),  Nov2022_RICHIESTE_OLD!AF21),HLOOKUP(AY$70,Tipologie!$B$2:$AM$10,8  ) ))</f>
        <v>RIPOSO</v>
      </c>
      <c r="AZ77" s="146"/>
      <c r="BA77" s="146" t="str">
        <f>T( IF( Nov2022_RICHIESTE_OLD!AG21&lt;&gt;"",  IF(   AND(    (IFERROR(SEARCH("Ridotto",Nov2022_RICHIESTE_OLD!AG21),Nov2022_RICHIESTE_OLD!AG21))=1,    BA$70&lt;&gt;""   ),    _xlfn.CONCAT("Rid: ",HLOOKUP(BA$70,Tipologie!$B$2:$AM$10,8)  ),  Nov2022_RICHIESTE_OLD!AG21),HLOOKUP(BA$70,Tipologie!$B$2:$AM$10,8  ) ))</f>
        <v>RIPOSO</v>
      </c>
      <c r="BB77" s="146" t="str">
        <f>T( IF( Nov2022_RICHIESTE_OLD!AH21&lt;&gt;"",  IF(   AND(    (IFERROR(SEARCH("Ridotto",Nov2022_RICHIESTE_OLD!AH21),Nov2022_RICHIESTE_OLD!AH21))=1,    BB$70&lt;&gt;""   ),    _xlfn.CONCAT("Rid: ",HLOOKUP(BB$70,Tipologie!$B$2:$AM$10,8)  ),  Nov2022_RICHIESTE_OLD!AH21),HLOOKUP(BB$70,Tipologie!$B$2:$AM$10,8  ) ))</f>
        <v>RIPOSO</v>
      </c>
      <c r="BC77" s="146" t="str">
        <f>T( IF( Nov2022_RICHIESTE_OLD!AI21&lt;&gt;"",  IF(   AND(    (IFERROR(SEARCH("Ridotto",Nov2022_RICHIESTE_OLD!AI21),Nov2022_RICHIESTE_OLD!AI21))=1,    BC$70&lt;&gt;""   ),    _xlfn.CONCAT("Rid: ",HLOOKUP(BC$70,Tipologie!$B$2:$AM$10,8)  ),  Nov2022_RICHIESTE_OLD!AI21),HLOOKUP(BC$70,Tipologie!$B$2:$AM$10,8  ) ))</f>
        <v>RIPOSO</v>
      </c>
      <c r="BD77" s="146"/>
      <c r="BE77" s="146" t="str">
        <f>T( IF( Nov2022_RICHIESTE_OLD!AJ21&lt;&gt;"",  IF(   AND(    (IFERROR(SEARCH("Ridotto",Nov2022_RICHIESTE_OLD!AJ21),Nov2022_RICHIESTE_OLD!AJ21))=1,    BE$70&lt;&gt;""   ),    _xlfn.CONCAT("Rid: ",HLOOKUP(BE$70,Tipologie!$B$2:$AM$10,8)  ),  Nov2022_RICHIESTE_OLD!AJ21),HLOOKUP(BE$70,Tipologie!$B$2:$AM$10,8  ) ))</f>
        <v>RIPOSO</v>
      </c>
      <c r="BF77" s="146"/>
      <c r="BG77" s="146" t="str">
        <f>T( IF( Nov2022_RICHIESTE_OLD!AK21&lt;&gt;"",  IF(   AND(    (IFERROR(SEARCH("Ridotto",Nov2022_RICHIESTE_OLD!AK21),Nov2022_RICHIESTE_OLD!AK21))=1,    BG$70&lt;&gt;""   ),    _xlfn.CONCAT("Rid: ",HLOOKUP(BG$70,Tipologie!$B$2:$AM$10,8)  ),  Nov2022_RICHIESTE_OLD!AK21),HLOOKUP(BG$70,Tipologie!$B$2:$AM$10,8  ) ))</f>
        <v>RIPOSO</v>
      </c>
      <c r="BH77" s="146"/>
      <c r="BI77" s="146" t="str">
        <f>T( IF( Nov2022_RICHIESTE_OLD!AL21&lt;&gt;"",  IF(   AND(    (IFERROR(SEARCH("Ridotto",Nov2022_RICHIESTE_OLD!AL21),Nov2022_RICHIESTE_OLD!AL21))=1,    BI$70&lt;&gt;""   ),    _xlfn.CONCAT("Rid: ",HLOOKUP(BI$70,Tipologie!$B$2:$AM$10,8)  ),  Nov2022_RICHIESTE_OLD!AL21),HLOOKUP(BI$70,Tipologie!$B$2:$AM$10,8  ) ))</f>
        <v>RIPOSO</v>
      </c>
      <c r="BJ77" s="146"/>
      <c r="BK77" s="146" t="str">
        <f>T( IF( Nov2022_RICHIESTE_OLD!AM21&lt;&gt;"",  IF(   AND(    (IFERROR(SEARCH("Ridotto",Nov2022_RICHIESTE_OLD!AM21),Nov2022_RICHIESTE_OLD!AM21))=1,    BK$70&lt;&gt;""   ),    _xlfn.CONCAT("Rid: ",HLOOKUP(BK$70,Tipologie!$B$2:$AM$10,8)  ),  Nov2022_RICHIESTE_OLD!AM21),HLOOKUP(BK$70,Tipologie!$B$2:$AM$10,8  ) ))</f>
        <v>RIPOSO</v>
      </c>
      <c r="BL77" s="146"/>
      <c r="BM77" s="146" t="str">
        <f>T( IF( Nov2022_RICHIESTE_OLD!AN21&lt;&gt;"",  IF(   AND(    (IFERROR(SEARCH("Ridotto",Nov2022_RICHIESTE_OLD!AN21),Nov2022_RICHIESTE_OLD!AN21))=1,    BM$70&lt;&gt;""   ),    _xlfn.CONCAT("Rid: ",HLOOKUP(BM$70,Tipologie!$B$2:$AM$10,8)  ),  Nov2022_RICHIESTE_OLD!AN21),HLOOKUP(BM$70,Tipologie!$B$2:$AM$10,8  ) ))</f>
        <v>RIPOSO</v>
      </c>
      <c r="BN77" s="146"/>
      <c r="BO77" s="146" t="str">
        <f>T( IF( Nov2022_RICHIESTE_OLD!AO21&lt;&gt;"",  IF(   AND(    (IFERROR(SEARCH("Ridotto",Nov2022_RICHIESTE_OLD!AO21),Nov2022_RICHIESTE_OLD!AO21))=1,    BO$70&lt;&gt;""   ),    _xlfn.CONCAT("Rid: ",HLOOKUP(BO$70,Tipologie!$B$2:$AM$10,8)  ),  Nov2022_RICHIESTE_OLD!AO21),HLOOKUP(BO$70,Tipologie!$B$2:$AM$10,8  ) ))</f>
        <v>RIPOSO</v>
      </c>
      <c r="BP77" s="146"/>
      <c r="BQ77" s="146" t="str">
        <f>T( IF( Nov2022_RICHIESTE_OLD!AP21&lt;&gt;"",  IF(   AND(    (IFERROR(SEARCH("Ridotto",Nov2022_RICHIESTE_OLD!AP21),Nov2022_RICHIESTE_OLD!AP21))=1,    BQ$70&lt;&gt;""   ),    _xlfn.CONCAT("Rid: ",HLOOKUP(BQ$70,Tipologie!$B$2:$AM$10,8)  ),  Nov2022_RICHIESTE_OLD!AP21),HLOOKUP(BQ$70,Tipologie!$B$2:$AM$10,8  ) ))</f>
        <v>RIPOSO</v>
      </c>
      <c r="BR77" s="146"/>
      <c r="BS77" s="146" t="str">
        <f>T( IF( Nov2022_RICHIESTE_OLD!AQ21&lt;&gt;"",  IF(   AND(    (IFERROR(SEARCH("Ridotto",Nov2022_RICHIESTE_OLD!AQ21),Nov2022_RICHIESTE_OLD!AQ21))=1,    BS$70&lt;&gt;""   ),    _xlfn.CONCAT("Rid: ",HLOOKUP(BS$70,Tipologie!$B$2:$AM$10,8)  ),  Nov2022_RICHIESTE_OLD!AQ21),HLOOKUP(BS$70,Tipologie!$B$2:$AM$10,8  ) ))</f>
        <v>RIPOSO</v>
      </c>
      <c r="BT77" s="146"/>
      <c r="BU77" s="146" t="str">
        <f>T( IF( Nov2022_RICHIESTE_OLD!AR21&lt;&gt;"",  IF(   AND(    (IFERROR(SEARCH("Ridotto",Nov2022_RICHIESTE_OLD!AR21),Nov2022_RICHIESTE_OLD!AR21))=1,    BU$70&lt;&gt;""   ),    _xlfn.CONCAT("Rid: ",HLOOKUP(BU$70,Tipologie!$B$2:$AM$10,8)  ),  Nov2022_RICHIESTE_OLD!AR21),HLOOKUP(BU$70,Tipologie!$B$2:$AM$10,8  ) ))</f>
        <v>RIPOSO</v>
      </c>
      <c r="BV77" s="146"/>
      <c r="BW77" s="146" t="str">
        <f>T( IF( Nov2022_RICHIESTE_OLD!AS21&lt;&gt;"",  IF(   AND(    (IFERROR(SEARCH("Ridotto",Nov2022_RICHIESTE_OLD!AS21),Nov2022_RICHIESTE_OLD!AS21))=1,    BW$70&lt;&gt;""   ),    _xlfn.CONCAT("Rid: ",HLOOKUP(BW$70,Tipologie!$B$2:$AM$10,8)  ),  Nov2022_RICHIESTE_OLD!AS21),HLOOKUP(BW$70,Tipologie!$B$2:$AM$10,8  ) ))</f>
        <v>RIPOSO</v>
      </c>
      <c r="BX77" s="223"/>
      <c r="CA77" s="87">
        <f>SUM(COUNTIFS(D77:BW77,{"Ex-accordo";"Ferie";"Ridotto Ex-Acc";"Ridotto Ferie";"Ridotto Maternità";"Malattia";"Esame";"Altro"}))</f>
        <v>0</v>
      </c>
      <c r="CB77" s="158">
        <f t="shared" si="26"/>
        <v>30</v>
      </c>
      <c r="CC77" s="91"/>
      <c r="CF77" s="146"/>
      <c r="CG77" s="146" t="str">
        <f>T( IF( Nov2022_RICHIESTE_OLD!BM21&lt;&gt;"",  IF(   AND(    (IFERROR(SEARCH("Ridotto",Nov2022_RICHIESTE_OLD!BM21),Nov2022_RICHIESTE_OLD!BM21))=1,    CG$70&lt;&gt;""   ),    _xlfn.CONCAT("Rid: ",HLOOKUP(CG$70,Tipologie!$B$2:$AM$10,8)  ),  Nov2022_RICHIESTE_OLD!BM21),HLOOKUP(CG$70,Tipologie!$B$2:$AM$10,8  ) ))</f>
        <v>RIPOSO</v>
      </c>
      <c r="CH77" s="146"/>
      <c r="CI77" s="146" t="str">
        <f>T( IF( Nov2022_RICHIESTE_OLD!BN21&lt;&gt;"",  IF(   AND(    (IFERROR(SEARCH("Ridotto",Nov2022_RICHIESTE_OLD!BN21),Nov2022_RICHIESTE_OLD!BN21))=1,    CI$70&lt;&gt;""   ),    _xlfn.CONCAT("Rid: ",HLOOKUP(CI$70,Tipologie!$B$2:$AM$10,8)  ),  Nov2022_RICHIESTE_OLD!BN21),HLOOKUP(CI$70,Tipologie!$B$2:$AM$10,8  ) ))</f>
        <v>RIPOSO</v>
      </c>
      <c r="CJ77" s="146" t="str">
        <f>T( IF( Nov2022_RICHIESTE_OLD!BO21&lt;&gt;"",  IF(   AND(    (IFERROR(SEARCH("Ridotto",Nov2022_RICHIESTE_OLD!BO21),Nov2022_RICHIESTE_OLD!BO21))=1,    CJ$70&lt;&gt;""   ),    _xlfn.CONCAT("Rid: ",HLOOKUP(CJ$70,Tipologie!$B$2:$AM$10,8)  ),  Nov2022_RICHIESTE_OLD!BO21),HLOOKUP(CJ$70,Tipologie!$B$2:$AM$10,8  ) ))</f>
        <v>RIPOSO</v>
      </c>
      <c r="CK77" s="146" t="str">
        <f>T( IF( Nov2022_RICHIESTE_OLD!BP21&lt;&gt;"",  IF(   AND(    (IFERROR(SEARCH("Ridotto",Nov2022_RICHIESTE_OLD!BP21),Nov2022_RICHIESTE_OLD!BP21))=1,    CK$70&lt;&gt;""   ),    _xlfn.CONCAT("Rid: ",HLOOKUP(CK$70,Tipologie!$B$2:$AM$10,8)  ),  Nov2022_RICHIESTE_OLD!BP21),HLOOKUP(CK$70,Tipologie!$B$2:$AM$10,8  ) ))</f>
        <v>RIPOSO</v>
      </c>
      <c r="CL77" s="146" t="str">
        <f>T( IF( Nov2022_RICHIESTE_OLD!BQ21&lt;&gt;"",  IF(   AND(    (IFERROR(SEARCH("Ridotto",Nov2022_RICHIESTE_OLD!BQ21),Nov2022_RICHIESTE_OLD!BQ21))=1,    CL$70&lt;&gt;""   ),    _xlfn.CONCAT("Rid: ",HLOOKUP(CL$70,Tipologie!$B$2:$AM$10,8)  ),  Nov2022_RICHIESTE_OLD!BQ21),HLOOKUP(CL$70,Tipologie!$B$2:$AM$10,8  ) ))</f>
        <v>RIPOSO</v>
      </c>
      <c r="CM77" s="146" t="str">
        <f>T( IF( Nov2022_RICHIESTE_OLD!BR21&lt;&gt;"",  IF(   AND(    (IFERROR(SEARCH("Ridotto",Nov2022_RICHIESTE_OLD!BR21),Nov2022_RICHIESTE_OLD!BR21))=1,    CM$70&lt;&gt;""   ),    _xlfn.CONCAT("Rid: ",HLOOKUP(CM$70,Tipologie!$B$2:$AM$10,8)  ),  Nov2022_RICHIESTE_OLD!BR21),HLOOKUP(CM$70,Tipologie!$B$2:$AM$10,8  ) ))</f>
        <v>RIPOSO</v>
      </c>
      <c r="CO77" s="45" t="str">
        <f t="shared" si="24"/>
        <v>sab</v>
      </c>
      <c r="CP77" s="45">
        <f t="shared" si="25"/>
        <v>44884</v>
      </c>
      <c r="CQ77" s="229"/>
      <c r="CR77" s="146" t="str">
        <f>T(IF(  Nov2022_RICHIESTE_OLD!BV21&lt;&gt;"",  Nov2022_RICHIESTE_OLD!BV21,  HLOOKUP(CR$70,Tipologie!$B$2:$AM$10,8) ))</f>
        <v>RIPOSO</v>
      </c>
      <c r="CS77" s="146"/>
      <c r="CT77" s="146" t="str">
        <f>T(IF(  Nov2022_RICHIESTE_OLD!BW21&lt;&gt;"",  Nov2022_RICHIESTE_OLD!BW21,  HLOOKUP(CT$70,Tipologie!$B$2:$AM$10,8) ))</f>
        <v>RIPOSO</v>
      </c>
      <c r="CU77" s="146"/>
      <c r="CV77" s="146" t="str">
        <f>T(IF(  Nov2022_RICHIESTE_OLD!BX21&lt;&gt;"",  Nov2022_RICHIESTE_OLD!BX21,  HLOOKUP(CV$70,Tipologie!$B$2:$AM$10,8) ))</f>
        <v>RIPOSO</v>
      </c>
      <c r="CW77" s="146"/>
      <c r="CX77" s="146" t="str">
        <f>T(IF(  Nov2022_RICHIESTE_OLD!BY21&lt;&gt;"",  Nov2022_RICHIESTE_OLD!BY21,  HLOOKUP(CX$70,Tipologie!$B$2:$AM$10,8) ))</f>
        <v>RIPOSO</v>
      </c>
      <c r="CY77" s="146"/>
      <c r="CZ77" s="146" t="str">
        <f>T(IF(  Nov2022_RICHIESTE_OLD!BZ21&lt;&gt;"",  Nov2022_RICHIESTE_OLD!BZ21,  HLOOKUP(CZ$70,Tipologie!$B$2:$AM$10,8) ))</f>
        <v>RIPOSO</v>
      </c>
      <c r="DA77" s="146"/>
      <c r="DB77" s="146" t="str">
        <f>T(IF(  Nov2022_RICHIESTE_OLD!CA21&lt;&gt;"",  Nov2022_RICHIESTE_OLD!CA21,  HLOOKUP(DB$70,Tipologie!$B$2:$AM$10,8) ))</f>
        <v>RIPOSO</v>
      </c>
      <c r="DC77" s="146"/>
      <c r="DD77" s="146" t="str">
        <f>T(IF(  Nov2022_RICHIESTE_OLD!CB21&lt;&gt;"",  Nov2022_RICHIESTE_OLD!CB21,  HLOOKUP(DD$70,Tipologie!$B$2:$AM$10,8) ))</f>
        <v>RIPOSO</v>
      </c>
      <c r="DE77" s="146" t="str">
        <f>T(IF(  Nov2022_RICHIESTE_OLD!CC21&lt;&gt;"",  Nov2022_RICHIESTE_OLD!CC21,  HLOOKUP(DE$70,Tipologie!$B$2:$AM$10,8) ))</f>
        <v>RIPOSO</v>
      </c>
      <c r="DF77" s="146" t="str">
        <f>T(IF(  Nov2022_RICHIESTE_OLD!CD21&lt;&gt;"",  Nov2022_RICHIESTE_OLD!CD21,  HLOOKUP(DF$70,Tipologie!$B$2:$AM$10,8) ))</f>
        <v>RIPOSO</v>
      </c>
      <c r="DG77" s="146" t="str">
        <f>T(IF(  Nov2022_RICHIESTE_OLD!CE21&lt;&gt;"",  Nov2022_RICHIESTE_OLD!CE21,  HLOOKUP(DG$70,Tipologie!$B$2:$AM$10,8) ))</f>
        <v>RIPOSO</v>
      </c>
    </row>
    <row r="78" spans="1:112" ht="11.25" customHeight="1" x14ac:dyDescent="0.25">
      <c r="A78" s="26" t="str">
        <f>IF(Nov2022_RICHIESTE_OLD!A22&lt;&gt;"",Nov2022_RICHIESTE_OLD!A22,"")</f>
        <v/>
      </c>
      <c r="B78" s="48">
        <f>IF(Nov2022_RICHIESTE_OLD!B22&lt;&gt;"",Nov2022_RICHIESTE_OLD!B22,"")</f>
        <v>44885</v>
      </c>
      <c r="C78" s="385" t="str">
        <f>T( IF( Nov2022_RICHIESTE_OLD!C22&lt;&gt;"",  IF(   AND(    (IFERROR(SEARCH("Ridotto",Nov2022_RICHIESTE_OLD!C22),Nov2022_RICHIESTE_OLD!C22))=1,    D$70&lt;&gt;""   ),    _xlfn.CONCAT("Rid: ",HLOOKUP(D$70,Tipologie!$B$2:$AM$10,9)  ),  Nov2022_RICHIESTE_OLD!C22),HLOOKUP(D$70,Tipologie!$B$2:$AM$10,9  ) ))</f>
        <v>DOMENICA</v>
      </c>
      <c r="D78" s="386"/>
      <c r="E78" s="385" t="str">
        <f>T( IF( Nov2022_RICHIESTE_OLD!E22&lt;&gt;"",  IF(   AND(    (IFERROR(SEARCH("Ridotto",Nov2022_RICHIESTE_OLD!E22),Nov2022_RICHIESTE_OLD!E22))=1,    F$70&lt;&gt;""   ),    _xlfn.CONCAT("Rid: ",HLOOKUP(F$70,Tipologie!$B$2:$AM$10,9)  ),  Nov2022_RICHIESTE_OLD!E22),HLOOKUP(F$70,Tipologie!$B$2:$AM$10,9  ) ))</f>
        <v>DOMENICA</v>
      </c>
      <c r="F78" s="386"/>
      <c r="G78" s="385" t="str">
        <f>T( IF( Nov2022_RICHIESTE_OLD!G22&lt;&gt;"",  IF(   AND(    (IFERROR(SEARCH("Ridotto",Nov2022_RICHIESTE_OLD!G22),Nov2022_RICHIESTE_OLD!G22))=1,    H$70&lt;&gt;""   ),    _xlfn.CONCAT("Rid: ",HLOOKUP(H$70,Tipologie!$B$2:$AM$10,9)  ),  Nov2022_RICHIESTE_OLD!G22),HLOOKUP(H$70,Tipologie!$B$2:$AM$10,9  ) ))</f>
        <v>DOMENICA</v>
      </c>
      <c r="H78" s="386"/>
      <c r="I78" s="385" t="str">
        <f>T( IF( Nov2022_RICHIESTE_OLD!I22&lt;&gt;"",  IF(   AND(    (IFERROR(SEARCH("Ridotto",Nov2022_RICHIESTE_OLD!I22),Nov2022_RICHIESTE_OLD!I22))=1,    J$70&lt;&gt;""   ),    _xlfn.CONCAT("Rid: ",HLOOKUP(J$70,Tipologie!$B$2:$AM$10,9)  ),  Nov2022_RICHIESTE_OLD!I22),HLOOKUP(J$70,Tipologie!$B$2:$AM$10,9  ) ))</f>
        <v>DOMENICA</v>
      </c>
      <c r="J78" s="386"/>
      <c r="K78" s="385" t="str">
        <f>T( IF( Nov2022_RICHIESTE_OLD!K22&lt;&gt;"",  IF(   AND(    (IFERROR(SEARCH("Ridotto",Nov2022_RICHIESTE_OLD!K22),Nov2022_RICHIESTE_OLD!K22))=1,    L$70&lt;&gt;""   ),    _xlfn.CONCAT("Rid: ",HLOOKUP(L$70,Tipologie!$B$2:$AM$10,9)  ),  Nov2022_RICHIESTE_OLD!K22),HLOOKUP(L$70,Tipologie!$B$2:$AM$10,9  ) ))</f>
        <v>DOMENICA</v>
      </c>
      <c r="L78" s="386"/>
      <c r="M78" s="385" t="str">
        <f>T( IF( Nov2022_RICHIESTE_OLD!M22&lt;&gt;"",  IF(   AND(    (IFERROR(SEARCH("Ridotto",Nov2022_RICHIESTE_OLD!M22),Nov2022_RICHIESTE_OLD!M22))=1,    N$70&lt;&gt;""   ),    _xlfn.CONCAT("Rid: ",HLOOKUP(N$70,Tipologie!$B$2:$AM$10,9)  ),  Nov2022_RICHIESTE_OLD!M22),HLOOKUP(N$70,Tipologie!$B$2:$AM$10,9  ) ))</f>
        <v>DOMENICA</v>
      </c>
      <c r="N78" s="386"/>
      <c r="O78" s="385" t="str">
        <f>T( IF( Nov2022_RICHIESTE_OLD!O22&lt;&gt;"",  IF(   AND(    (IFERROR(SEARCH("Ridotto",Nov2022_RICHIESTE_OLD!O22),Nov2022_RICHIESTE_OLD!O22))=1,    P$70&lt;&gt;""   ),    _xlfn.CONCAT("Rid: ",HLOOKUP(P$70,Tipologie!$B$2:$AM$10,9)  ),  Nov2022_RICHIESTE_OLD!O22),HLOOKUP(P$70,Tipologie!$B$2:$AM$10,9  ) ))</f>
        <v>DOMENICA</v>
      </c>
      <c r="P78" s="386"/>
      <c r="Q78" s="385" t="str">
        <f>T( IF( Nov2022_RICHIESTE_OLD!Q22&lt;&gt;"",  IF(   AND(    (IFERROR(SEARCH("Ridotto",Nov2022_RICHIESTE_OLD!Q22),Nov2022_RICHIESTE_OLD!Q22))=1,    R$70&lt;&gt;""   ),    _xlfn.CONCAT("Rid: ",HLOOKUP(R$70,Tipologie!$B$2:$AM$10,9)  ),  Nov2022_RICHIESTE_OLD!Q22),HLOOKUP(R$70,Tipologie!$B$2:$AM$10,9  ) ))</f>
        <v>DOMENICA</v>
      </c>
      <c r="R78" s="386"/>
      <c r="S78" s="385" t="str">
        <f>T( IF( Nov2022_RICHIESTE_OLD!S22&lt;&gt;"",  IF(   AND(    (IFERROR(SEARCH("Ridotto",Nov2022_RICHIESTE_OLD!S22),Nov2022_RICHIESTE_OLD!S22))=1,    T$70&lt;&gt;""   ),    _xlfn.CONCAT("Rid: ",HLOOKUP(T$70,Tipologie!$B$2:$AM$10,9)  ),  Nov2022_RICHIESTE_OLD!S22),HLOOKUP(T$70,Tipologie!$B$2:$AM$10,9  ) ))</f>
        <v>DOMENICA</v>
      </c>
      <c r="T78" s="386"/>
      <c r="U78" s="146" t="str">
        <f>T( IF( Nov2022_RICHIESTE_OLD!L22&lt;&gt;"",  IF(   AND(    (IFERROR(SEARCH("Ridotto",Nov2022_RICHIESTE_OLD!L22),Nov2022_RICHIESTE_OLD!L22))=1,    U$70&lt;&gt;""   ),    _xlfn.CONCAT("Rid: ",HLOOKUP(U$70,Tipologie!$B$2:$AM$10,9)  ),  Nov2022_RICHIESTE_OLD!L22),HLOOKUP(U$70,Tipologie!$B$2:$AM$10,9  ) ))</f>
        <v>DOMENICA</v>
      </c>
      <c r="V78" s="146" t="str">
        <f>T( IF( Nov2022_RICHIESTE_OLD!M22&lt;&gt;"",  IF(   AND(    (IFERROR(SEARCH("Ridotto",Nov2022_RICHIESTE_OLD!M22),Nov2022_RICHIESTE_OLD!M22))=1,    V$70&lt;&gt;""   ),    _xlfn.CONCAT("Rid: ",HLOOKUP(V$70,Tipologie!$B$2:$AM$10,9)  ),  Nov2022_RICHIESTE_OLD!M22),HLOOKUP(V$70,Tipologie!$B$2:$AM$10,9  ) ))</f>
        <v>DOMENICA</v>
      </c>
      <c r="W78" s="146" t="str">
        <f>T( IF( Nov2022_RICHIESTE_OLD!N22&lt;&gt;"",  IF(   AND(    (IFERROR(SEARCH("Ridotto",Nov2022_RICHIESTE_OLD!N22),Nov2022_RICHIESTE_OLD!N22))=1,    W$70&lt;&gt;""   ),    _xlfn.CONCAT("Rid: ",HLOOKUP(W$70,Tipologie!$B$2:$AM$10,9)  ),  Nov2022_RICHIESTE_OLD!N22),HLOOKUP(W$70,Tipologie!$B$2:$AM$10,9  ) ))</f>
        <v>DOMENICA</v>
      </c>
      <c r="X78" s="146" t="str">
        <f>T( IF( Nov2022_RICHIESTE_OLD!O22&lt;&gt;"",  IF(   AND(    (IFERROR(SEARCH("Ridotto",Nov2022_RICHIESTE_OLD!O22),Nov2022_RICHIESTE_OLD!O22))=1,    X$70&lt;&gt;""   ),    _xlfn.CONCAT("Rid: ",HLOOKUP(X$70,Tipologie!$B$2:$AM$10,9)  ),  Nov2022_RICHIESTE_OLD!O22),HLOOKUP(X$70,Tipologie!$B$2:$AM$10,9  ) ))</f>
        <v>DOMENICA</v>
      </c>
      <c r="Y78" s="146" t="str">
        <f>T( IF( Nov2022_RICHIESTE_OLD!P22&lt;&gt;"",  IF(   AND(    (IFERROR(SEARCH("Ridotto",Nov2022_RICHIESTE_OLD!P22),Nov2022_RICHIESTE_OLD!P22))=1,    Y$70&lt;&gt;""   ),    _xlfn.CONCAT("Rid: ",HLOOKUP(Y$70,Tipologie!$B$2:$AM$10,9)  ),  Nov2022_RICHIESTE_OLD!P22),HLOOKUP(Y$70,Tipologie!$B$2:$AM$10,9  ) ))</f>
        <v>DOMENICA</v>
      </c>
      <c r="Z78" s="28" t="str">
        <f>T( IF( Nov2022_RICHIESTE_OLD!Q22&lt;&gt;"",  IF(   AND(    (IFERROR(SEARCH("Ridotto",Nov2022_RICHIESTE_OLD!Q22),Nov2022_RICHIESTE_OLD!Q22))=1,    Z$70&lt;&gt;""   ),    _xlfn.CONCAT("Rid: ",HLOOKUP(Z$70,Tipologie!$B$2:$AM$10,9)  ),  Nov2022_RICHIESTE_OLD!Q22),HLOOKUP(Z$70,Tipologie!$B$2:$AM$10,9  ) ))</f>
        <v>DOMENICA</v>
      </c>
      <c r="AA78" s="28" t="str">
        <f>T( IF( Nov2022_RICHIESTE_OLD!R22&lt;&gt;"",  IF(   AND(    (IFERROR(SEARCH("Ridotto",Nov2022_RICHIESTE_OLD!R22),Nov2022_RICHIESTE_OLD!R22))=1,    AA$70&lt;&gt;""   ),    _xlfn.CONCAT("Rid: ",HLOOKUP(AA$70,Tipologie!$B$2:$AM$10,9)  ),  Nov2022_RICHIESTE_OLD!R22),HLOOKUP(AA$70,Tipologie!$B$2:$AM$10,9  ) ))</f>
        <v>DOMENICA</v>
      </c>
      <c r="AB78" s="28" t="str">
        <f>T( IF( Nov2022_RICHIESTE_OLD!S22&lt;&gt;"",  IF(   AND(    (IFERROR(SEARCH("Ridotto",Nov2022_RICHIESTE_OLD!S22),Nov2022_RICHIESTE_OLD!S22))=1,    AB$70&lt;&gt;""   ),    _xlfn.CONCAT("Rid: ",HLOOKUP(AB$70,Tipologie!$B$2:$AM$10,9)  ),  Nov2022_RICHIESTE_OLD!S22),HLOOKUP(AB$70,Tipologie!$B$2:$AM$10,9  ) ))</f>
        <v>DOMENICA</v>
      </c>
      <c r="AD78" s="26" t="str">
        <f t="shared" si="23"/>
        <v/>
      </c>
      <c r="AE78" s="48">
        <f t="shared" si="18"/>
        <v>44885</v>
      </c>
      <c r="AF78" s="385" t="str">
        <f>T( IF( Nov2022_RICHIESTE_OLD!W22&lt;&gt;"",  IF(   AND(    (IFERROR(SEARCH("Ridotto",Nov2022_RICHIESTE_OLD!W22),Nov2022_RICHIESTE_OLD!W22))=1,    AG$70&lt;&gt;""   ),    _xlfn.CONCAT("Rid: ",HLOOKUP(AG$70,Tipologie!$B$2:$AM$10,9)  ),  Nov2022_RICHIESTE_OLD!W22),HLOOKUP(AG$70,Tipologie!$B$2:$AM$10,9  ) ))</f>
        <v>DOMENICA</v>
      </c>
      <c r="AG78" s="386"/>
      <c r="AH78" s="385" t="str">
        <f>T( IF( Nov2022_RICHIESTE_OLD!Y22&lt;&gt;"",  IF(   AND(    (IFERROR(SEARCH("Ridotto",Nov2022_RICHIESTE_OLD!Y22),Nov2022_RICHIESTE_OLD!Y22))=1,    AI$70&lt;&gt;""   ),    _xlfn.CONCAT("Rid: ",HLOOKUP(AI$70,Tipologie!$B$2:$AM$10,9)  ),  Nov2022_RICHIESTE_OLD!Y22),HLOOKUP(AI$70,Tipologie!$B$2:$AM$10,9  ) ))</f>
        <v>DOMENICA</v>
      </c>
      <c r="AI78" s="386"/>
      <c r="AJ78" s="385" t="str">
        <f>T( IF( Nov2022_RICHIESTE_OLD!AA22&lt;&gt;"",  IF(   AND(    (IFERROR(SEARCH("Ridotto",Nov2022_RICHIESTE_OLD!AA22),Nov2022_RICHIESTE_OLD!AA22))=1,    AK$70&lt;&gt;""   ),    _xlfn.CONCAT("Rid: ",HLOOKUP(AK$70,Tipologie!$B$2:$AM$10,9)  ),  Nov2022_RICHIESTE_OLD!AA22),HLOOKUP(AK$70,Tipologie!$B$2:$AM$10,9  ) ))</f>
        <v>DOMENICA</v>
      </c>
      <c r="AK78" s="386"/>
      <c r="AL78" s="385" t="str">
        <f>T( IF( Nov2022_RICHIESTE_OLD!AC22&lt;&gt;"",  IF(   AND(    (IFERROR(SEARCH("Ridotto",Nov2022_RICHIESTE_OLD!AC22),Nov2022_RICHIESTE_OLD!AC22))=1,    AM$70&lt;&gt;""   ),    _xlfn.CONCAT("Rid: ",HLOOKUP(AM$70,Tipologie!$B$2:$AM$10,9)  ),  Nov2022_RICHIESTE_OLD!AC22),HLOOKUP(AM$70,Tipologie!$B$2:$AM$10,9  ) ))</f>
        <v>DOMENICA</v>
      </c>
      <c r="AM78" s="386"/>
      <c r="AN78" s="385" t="str">
        <f>T( IF( Nov2022_RICHIESTE_OLD!AE22&lt;&gt;"",  IF(   AND(    (IFERROR(SEARCH("Ridotto",Nov2022_RICHIESTE_OLD!AE22),Nov2022_RICHIESTE_OLD!AE22))=1,    AO$70&lt;&gt;""   ),    _xlfn.CONCAT("Rid: ",HLOOKUP(AO$70,Tipologie!$B$2:$AM$10,9)  ),  Nov2022_RICHIESTE_OLD!AE22),HLOOKUP(AO$70,Tipologie!$B$2:$AM$10,9  ) ))</f>
        <v>DOMENICA</v>
      </c>
      <c r="AO78" s="386"/>
      <c r="AP78" s="385" t="str">
        <f>T( IF( Nov2022_RICHIESTE_OLD!AG22&lt;&gt;"",  IF(   AND(    (IFERROR(SEARCH("Ridotto",Nov2022_RICHIESTE_OLD!AG22),Nov2022_RICHIESTE_OLD!AG22))=1,    AQ$70&lt;&gt;""   ),    _xlfn.CONCAT("Rid: ",HLOOKUP(AQ$70,Tipologie!$B$2:$AM$10,9)  ),  Nov2022_RICHIESTE_OLD!AG22),HLOOKUP(AQ$70,Tipologie!$B$2:$AM$10,9  ) ))</f>
        <v>DOMENICA</v>
      </c>
      <c r="AQ78" s="386"/>
      <c r="AR78" s="385" t="str">
        <f>T( IF( Nov2022_RICHIESTE_OLD!AI22&lt;&gt;"",  IF(   AND(    (IFERROR(SEARCH("Ridotto",Nov2022_RICHIESTE_OLD!AI22),Nov2022_RICHIESTE_OLD!AI22))=1,    AS$70&lt;&gt;""   ),    _xlfn.CONCAT("Rid: ",HLOOKUP(AS$70,Tipologie!$B$2:$AM$10,9)  ),  Nov2022_RICHIESTE_OLD!AI22),HLOOKUP(AS$70,Tipologie!$B$2:$AM$10,9  ) ))</f>
        <v>DOMENICA</v>
      </c>
      <c r="AS78" s="386"/>
      <c r="AT78" s="385" t="str">
        <f>T( IF( Nov2022_RICHIESTE_OLD!AK22&lt;&gt;"",  IF(   AND(    (IFERROR(SEARCH("Ridotto",Nov2022_RICHIESTE_OLD!AK22),Nov2022_RICHIESTE_OLD!AK22))=1,    AU$70&lt;&gt;""   ),    _xlfn.CONCAT("Rid: ",HLOOKUP(AU$70,Tipologie!$B$2:$AM$10,9)  ),  Nov2022_RICHIESTE_OLD!AK22),HLOOKUP(AU$70,Tipologie!$B$2:$AM$10,9  ) ))</f>
        <v>DOMENICA</v>
      </c>
      <c r="AU78" s="386"/>
      <c r="AV78" s="385" t="str">
        <f>T( IF( Nov2022_RICHIESTE_OLD!AM22&lt;&gt;"",  IF(   AND(    (IFERROR(SEARCH("Ridotto",Nov2022_RICHIESTE_OLD!AM22),Nov2022_RICHIESTE_OLD!AM22))=1,    AW$70&lt;&gt;""   ),    _xlfn.CONCAT("Rid: ",HLOOKUP(AW$70,Tipologie!$B$2:$AM$10,9)  ),  Nov2022_RICHIESTE_OLD!AM22),HLOOKUP(AW$70,Tipologie!$B$2:$AM$10,9  ) ))</f>
        <v>DOMENICA</v>
      </c>
      <c r="AW78" s="386"/>
      <c r="AX78" s="385" t="str">
        <f>T( IF( Nov2022_RICHIESTE_OLD!AO22&lt;&gt;"",  IF(   AND(    (IFERROR(SEARCH("Ridotto",Nov2022_RICHIESTE_OLD!AO22),Nov2022_RICHIESTE_OLD!AO22))=1,    AY$70&lt;&gt;""   ),    _xlfn.CONCAT("Rid: ",HLOOKUP(AY$70,Tipologie!$B$2:$AM$10,9)  ),  Nov2022_RICHIESTE_OLD!AO22),HLOOKUP(AY$70,Tipologie!$B$2:$AM$10,9  ) ))</f>
        <v>DOMENICA</v>
      </c>
      <c r="AY78" s="386"/>
      <c r="AZ78" s="385" t="str">
        <f>T( IF( Nov2022_RICHIESTE_OLD!AQ22&lt;&gt;"",  IF(   AND(    (IFERROR(SEARCH("Ridotto",Nov2022_RICHIESTE_OLD!AQ22),Nov2022_RICHIESTE_OLD!AQ22))=1,    BA$70&lt;&gt;""   ),    _xlfn.CONCAT("Rid: ",HLOOKUP(BA$70,Tipologie!$B$2:$AM$10,9)  ),  Nov2022_RICHIESTE_OLD!AQ22),HLOOKUP(BA$70,Tipologie!$B$2:$AM$10,9  ) ))</f>
        <v>DOMENICA</v>
      </c>
      <c r="BA78" s="386"/>
      <c r="BB78" s="385" t="str">
        <f>T( IF( Nov2022_RICHIESTE_OLD!AS22&lt;&gt;"",  IF(   AND(    (IFERROR(SEARCH("Ridotto",Nov2022_RICHIESTE_OLD!AS22),Nov2022_RICHIESTE_OLD!AS22))=1,    BC$70&lt;&gt;""   ),    _xlfn.CONCAT("Rid: ",HLOOKUP(BC$70,Tipologie!$B$2:$AM$10,9)  ),  Nov2022_RICHIESTE_OLD!AS22),HLOOKUP(BC$70,Tipologie!$B$2:$AM$10,9  ) ))</f>
        <v>DOMENICA</v>
      </c>
      <c r="BC78" s="386"/>
      <c r="BD78" s="385" t="str">
        <f>T( IF( Nov2022_RICHIESTE_OLD!AU22&lt;&gt;"",  IF(   AND(    (IFERROR(SEARCH("Ridotto",Nov2022_RICHIESTE_OLD!AU22),Nov2022_RICHIESTE_OLD!AU22))=1,    BE$70&lt;&gt;""   ),    _xlfn.CONCAT("Rid: ",HLOOKUP(BE$70,Tipologie!$B$2:$AM$10,9)  ),  Nov2022_RICHIESTE_OLD!AU22),HLOOKUP(BE$70,Tipologie!$B$2:$AM$10,9  ) ))</f>
        <v>DOMENICA</v>
      </c>
      <c r="BE78" s="386"/>
      <c r="BF78" s="385" t="str">
        <f>T( IF( Nov2022_RICHIESTE_OLD!AW22&lt;&gt;"",  IF(   AND(    (IFERROR(SEARCH("Ridotto",Nov2022_RICHIESTE_OLD!AW22),Nov2022_RICHIESTE_OLD!AW22))=1,    BG$70&lt;&gt;""   ),    _xlfn.CONCAT("Rid: ",HLOOKUP(BG$70,Tipologie!$B$2:$AM$10,9)  ),  Nov2022_RICHIESTE_OLD!AW22),HLOOKUP(BG$70,Tipologie!$B$2:$AM$10,9  ) ))</f>
        <v>DOMENICA</v>
      </c>
      <c r="BG78" s="386"/>
      <c r="BH78" s="385" t="str">
        <f>T( IF( Nov2022_RICHIESTE_OLD!AY22&lt;&gt;"",  IF(   AND(    (IFERROR(SEARCH("Ridotto",Nov2022_RICHIESTE_OLD!AY22),Nov2022_RICHIESTE_OLD!AY22))=1,    BI$70&lt;&gt;""   ),    _xlfn.CONCAT("Rid: ",HLOOKUP(BI$70,Tipologie!$B$2:$AM$10,9)  ),  Nov2022_RICHIESTE_OLD!AY22),HLOOKUP(BI$70,Tipologie!$B$2:$AM$10,9  ) ))</f>
        <v>DOMENICA</v>
      </c>
      <c r="BI78" s="386"/>
      <c r="BJ78" s="385" t="str">
        <f>T( IF( Nov2022_RICHIESTE_OLD!BA22&lt;&gt;"",  IF(   AND(    (IFERROR(SEARCH("Ridotto",Nov2022_RICHIESTE_OLD!BA22),Nov2022_RICHIESTE_OLD!BA22))=1,    BK$70&lt;&gt;""   ),    _xlfn.CONCAT("Rid: ",HLOOKUP(BK$70,Tipologie!$B$2:$AM$10,9)  ),  Nov2022_RICHIESTE_OLD!BA22),HLOOKUP(BK$70,Tipologie!$B$2:$AM$10,9  ) ))</f>
        <v>DOMENICA</v>
      </c>
      <c r="BK78" s="386"/>
      <c r="BL78" s="385" t="str">
        <f>T( IF( Nov2022_RICHIESTE_OLD!BC22&lt;&gt;"",  IF(   AND(    (IFERROR(SEARCH("Ridotto",Nov2022_RICHIESTE_OLD!BC22),Nov2022_RICHIESTE_OLD!BC22))=1,    BM$70&lt;&gt;""   ),    _xlfn.CONCAT("Rid: ",HLOOKUP(BM$70,Tipologie!$B$2:$AM$10,9)  ),  Nov2022_RICHIESTE_OLD!BC22),HLOOKUP(BM$70,Tipologie!$B$2:$AM$10,9  ) ))</f>
        <v>DOMENICA</v>
      </c>
      <c r="BM78" s="386"/>
      <c r="BN78" s="385" t="str">
        <f>T( IF( Nov2022_RICHIESTE_OLD!BE22&lt;&gt;"",  IF(   AND(    (IFERROR(SEARCH("Ridotto",Nov2022_RICHIESTE_OLD!BE22),Nov2022_RICHIESTE_OLD!BE22))=1,    BO$70&lt;&gt;""   ),    _xlfn.CONCAT("Rid: ",HLOOKUP(BO$70,Tipologie!$B$2:$AM$10,9)  ),  Nov2022_RICHIESTE_OLD!BE22),HLOOKUP(BO$70,Tipologie!$B$2:$AM$10,9  ) ))</f>
        <v>DOMENICA</v>
      </c>
      <c r="BO78" s="386"/>
      <c r="BP78" s="385" t="str">
        <f>T( IF( Nov2022_RICHIESTE_OLD!BG22&lt;&gt;"",  IF(   AND(    (IFERROR(SEARCH("Ridotto",Nov2022_RICHIESTE_OLD!BG22),Nov2022_RICHIESTE_OLD!BG22))=1,    BQ$70&lt;&gt;""   ),    _xlfn.CONCAT("Rid: ",HLOOKUP(BQ$70,Tipologie!$B$2:$AM$10,9)  ),  Nov2022_RICHIESTE_OLD!BG22),HLOOKUP(BQ$70,Tipologie!$B$2:$AM$10,9  ) ))</f>
        <v>DOMENICA</v>
      </c>
      <c r="BQ78" s="386"/>
      <c r="BR78" s="385" t="str">
        <f>T( IF( Nov2022_RICHIESTE_OLD!BI22&lt;&gt;"",  IF(   AND(    (IFERROR(SEARCH("Ridotto",Nov2022_RICHIESTE_OLD!BI22),Nov2022_RICHIESTE_OLD!BI22))=1,    BS$70&lt;&gt;""   ),    _xlfn.CONCAT("Rid: ",HLOOKUP(BS$70,Tipologie!$B$2:$AM$10,9)  ),  Nov2022_RICHIESTE_OLD!BI22),HLOOKUP(BS$70,Tipologie!$B$2:$AM$10,9  ) ))</f>
        <v>DOMENICA</v>
      </c>
      <c r="BS78" s="386"/>
      <c r="BT78" s="385" t="str">
        <f>T( IF( Nov2022_RICHIESTE_OLD!BK22&lt;&gt;"",  IF(   AND(    (IFERROR(SEARCH("Ridotto",Nov2022_RICHIESTE_OLD!BK22),Nov2022_RICHIESTE_OLD!BK22))=1,    BU$70&lt;&gt;""   ),    _xlfn.CONCAT("Rid: ",HLOOKUP(BU$70,Tipologie!$B$2:$AM$10,9)  ),  Nov2022_RICHIESTE_OLD!BK22),HLOOKUP(BU$70,Tipologie!$B$2:$AM$10,9  ) ))</f>
        <v>DOMENICA</v>
      </c>
      <c r="BU78" s="386"/>
      <c r="BV78" s="385" t="str">
        <f>T( IF( Nov2022_RICHIESTE_OLD!BM22&lt;&gt;"",  IF(   AND(    (IFERROR(SEARCH("Ridotto",Nov2022_RICHIESTE_OLD!BM22),Nov2022_RICHIESTE_OLD!BM22))=1,    BW$70&lt;&gt;""   ),    _xlfn.CONCAT("Rid: ",HLOOKUP(BW$70,Tipologie!$B$2:$AM$10,9)  ),  Nov2022_RICHIESTE_OLD!BM22),HLOOKUP(BW$70,Tipologie!$B$2:$AM$10,9  ) ))</f>
        <v>DOMENICA</v>
      </c>
      <c r="BW78" s="386"/>
      <c r="BX78" s="223"/>
      <c r="CA78" s="89"/>
      <c r="CB78" s="205"/>
      <c r="CC78" s="91"/>
      <c r="CF78" s="415" t="str">
        <f>T( IF( Nov2022_RICHIESTE_OLD!BM22&lt;&gt;"",  IF(   AND(    (IFERROR(SEARCH("Ridotto",Nov2022_RICHIESTE_OLD!BM22),Nov2022_RICHIESTE_OLD!BM22))=1,    CG$70&lt;&gt;""   ),    _xlfn.CONCAT("Rid: ",HLOOKUP(CG$70,Tipologie!$B$2:$AM$10,9)  ),  Nov2022_RICHIESTE_OLD!BM22),HLOOKUP(CG$70,Tipologie!$B$2:$AM$10,9  ) ))</f>
        <v>DOMENICA</v>
      </c>
      <c r="CG78" s="416"/>
      <c r="CH78" s="385" t="str">
        <f>T( IF( Nov2022_RICHIESTE_OLD!BN22&lt;&gt;"",  IF(   AND(    (IFERROR(SEARCH("Ridotto",Nov2022_RICHIESTE_OLD!BN22),Nov2022_RICHIESTE_OLD!BN22))=1,    CI$70&lt;&gt;""   ),    _xlfn.CONCAT("Rid: ",HLOOKUP(CI$70,Tipologie!$B$2:$AM$10,9)  ),  Nov2022_RICHIESTE_OLD!BN22),HLOOKUP(CI$70,Tipologie!$B$2:$AM$10,9  ) ))</f>
        <v>DOMENICA</v>
      </c>
      <c r="CI78" s="386"/>
      <c r="CJ78" s="146" t="str">
        <f>T( IF( Nov2022_RICHIESTE_OLD!BO22&lt;&gt;"",  IF(   AND(    (IFERROR(SEARCH("Ridotto",Nov2022_RICHIESTE_OLD!BO22),Nov2022_RICHIESTE_OLD!BO22))=1,    CJ$70&lt;&gt;""   ),    _xlfn.CONCAT("Rid: ",HLOOKUP(CJ$70,Tipologie!$B$2:$AM$10,9)  ),  Nov2022_RICHIESTE_OLD!BO22),HLOOKUP(CJ$70,Tipologie!$B$2:$AM$10,9  ) ))</f>
        <v>DOMENICA</v>
      </c>
      <c r="CK78" s="146" t="str">
        <f>T( IF( Nov2022_RICHIESTE_OLD!BP22&lt;&gt;"",  IF(   AND(    (IFERROR(SEARCH("Ridotto",Nov2022_RICHIESTE_OLD!BP22),Nov2022_RICHIESTE_OLD!BP22))=1,    CK$70&lt;&gt;""   ),    _xlfn.CONCAT("Rid: ",HLOOKUP(CK$70,Tipologie!$B$2:$AM$10,9)  ),  Nov2022_RICHIESTE_OLD!BP22),HLOOKUP(CK$70,Tipologie!$B$2:$AM$10,9  ) ))</f>
        <v>DOMENICA</v>
      </c>
      <c r="CL78" s="146" t="str">
        <f>T( IF( Nov2022_RICHIESTE_OLD!BQ22&lt;&gt;"",  IF(   AND(    (IFERROR(SEARCH("Ridotto",Nov2022_RICHIESTE_OLD!BQ22),Nov2022_RICHIESTE_OLD!BQ22))=1,    CL$70&lt;&gt;""   ),    _xlfn.CONCAT("Rid: ",HLOOKUP(CL$70,Tipologie!$B$2:$AM$10,9)  ),  Nov2022_RICHIESTE_OLD!BQ22),HLOOKUP(CL$70,Tipologie!$B$2:$AM$10,9  ) ))</f>
        <v>DOMENICA</v>
      </c>
      <c r="CM78" s="146" t="str">
        <f>T( IF( Nov2022_RICHIESTE_OLD!BR22&lt;&gt;"",  IF(   AND(    (IFERROR(SEARCH("Ridotto",Nov2022_RICHIESTE_OLD!BR22),Nov2022_RICHIESTE_OLD!BR22))=1,    CM$70&lt;&gt;""   ),    _xlfn.CONCAT("Rid: ",HLOOKUP(CM$70,Tipologie!$B$2:$AM$10,9)  ),  Nov2022_RICHIESTE_OLD!BR22),HLOOKUP(CM$70,Tipologie!$B$2:$AM$10,9  ) ))</f>
        <v>DOMENICA</v>
      </c>
      <c r="CO78" s="26" t="str">
        <f t="shared" si="24"/>
        <v/>
      </c>
      <c r="CP78" s="135">
        <f t="shared" si="25"/>
        <v>44885</v>
      </c>
      <c r="CQ78" s="385" t="str">
        <f>T(IF(  Nov2022_RICHIESTE_OLD!BV22&lt;&gt;"",  Nov2022_RICHIESTE_OLD!BV22,  HLOOKUP(CR$70,Tipologie!$B$2:$AM$10,9) ))</f>
        <v>DOMENICA</v>
      </c>
      <c r="CR78" s="386"/>
      <c r="CS78" s="385" t="str">
        <f>T(IF(  Nov2022_RICHIESTE_OLD!BX22&lt;&gt;"",  Nov2022_RICHIESTE_OLD!BX22,  HLOOKUP(CT$70,Tipologie!$B$2:$AM$10,9) ))</f>
        <v>DOMENICA</v>
      </c>
      <c r="CT78" s="386"/>
      <c r="CU78" s="385" t="str">
        <f>T(IF(  Nov2022_RICHIESTE_OLD!BZ22&lt;&gt;"",  Nov2022_RICHIESTE_OLD!BZ22,  HLOOKUP(CV$70,Tipologie!$B$2:$AM$10,9) ))</f>
        <v>DOMENICA</v>
      </c>
      <c r="CV78" s="386"/>
      <c r="CW78" s="385" t="str">
        <f>T(IF(  Nov2022_RICHIESTE_OLD!CB22&lt;&gt;"",  Nov2022_RICHIESTE_OLD!CB22,  HLOOKUP(CX$70,Tipologie!$B$2:$AM$10,9) ))</f>
        <v>DOMENICA</v>
      </c>
      <c r="CX78" s="386"/>
      <c r="CY78" s="385" t="str">
        <f>T(IF(  Nov2022_RICHIESTE_OLD!CD22&lt;&gt;"",  Nov2022_RICHIESTE_OLD!CD22,  HLOOKUP(CZ$70,Tipologie!$B$2:$AM$10,9) ))</f>
        <v>DOMENICA</v>
      </c>
      <c r="CZ78" s="386"/>
      <c r="DA78" s="385" t="str">
        <f>T(IF(  Nov2022_RICHIESTE_OLD!CF22&lt;&gt;"",  Nov2022_RICHIESTE_OLD!CF22,  HLOOKUP(DB$70,Tipologie!$B$2:$AM$10,9) ))</f>
        <v>DOMENICA</v>
      </c>
      <c r="DB78" s="386"/>
      <c r="DC78" s="385" t="str">
        <f>T(IF(  Nov2022_RICHIESTE_OLD!CH22&lt;&gt;"",  Nov2022_RICHIESTE_OLD!CH22,  HLOOKUP(DD$70,Tipologie!$B$2:$AM$10,9) ))</f>
        <v>DOMENICA</v>
      </c>
      <c r="DD78" s="386"/>
      <c r="DE78" s="146" t="str">
        <f>T(IF(  Nov2022_RICHIESTE_OLD!CC22&lt;&gt;"",  Nov2022_RICHIESTE_OLD!CC22,  HLOOKUP(DE$70,Tipologie!$B$2:$AM$10,9) ))</f>
        <v>DOMENICA</v>
      </c>
      <c r="DF78" s="146" t="str">
        <f>T(IF(  Nov2022_RICHIESTE_OLD!CD22&lt;&gt;"",  Nov2022_RICHIESTE_OLD!CD22,  HLOOKUP(DF$70,Tipologie!$B$2:$AM$10,9) ))</f>
        <v>DOMENICA</v>
      </c>
      <c r="DG78" s="146" t="str">
        <f>T(IF(  Nov2022_RICHIESTE_OLD!CE22&lt;&gt;"",  Nov2022_RICHIESTE_OLD!CE22,  HLOOKUP(DG$70,Tipologie!$B$2:$AM$10,9) ))</f>
        <v>DOMENICA</v>
      </c>
    </row>
    <row r="79" spans="1:112" ht="11.25" customHeight="1" x14ac:dyDescent="0.25">
      <c r="A79" s="91"/>
      <c r="B79" s="91"/>
      <c r="C79" s="194"/>
      <c r="D79" s="27"/>
      <c r="E79" s="197"/>
      <c r="F79" s="27"/>
      <c r="G79" s="197"/>
      <c r="H79" s="27"/>
      <c r="I79" s="197"/>
      <c r="J79" s="27"/>
      <c r="K79" s="197"/>
      <c r="L79" s="27"/>
      <c r="M79" s="197"/>
      <c r="N79" s="27"/>
      <c r="O79" s="197"/>
      <c r="P79" s="27"/>
      <c r="Q79" s="197"/>
      <c r="R79" s="27"/>
      <c r="S79" s="197"/>
      <c r="T79" s="27"/>
      <c r="U79" s="27"/>
      <c r="V79" s="27"/>
      <c r="W79" s="27"/>
      <c r="X79" s="27"/>
      <c r="Y79" s="27"/>
      <c r="Z79" s="27"/>
      <c r="AA79" s="27"/>
      <c r="AB79" s="27"/>
      <c r="AD79" s="27" t="str">
        <f t="shared" si="23"/>
        <v/>
      </c>
      <c r="AE79" s="27" t="str">
        <f t="shared" si="18"/>
        <v/>
      </c>
      <c r="AF79" s="197"/>
      <c r="AG79" s="27"/>
      <c r="AH79" s="197"/>
      <c r="AI79" s="197"/>
      <c r="AJ79" s="197"/>
      <c r="AK79" s="197"/>
      <c r="AL79" s="197"/>
      <c r="AM79" s="197"/>
      <c r="AN79" s="197"/>
      <c r="AO79" s="197"/>
      <c r="AP79" s="197"/>
      <c r="AQ79" s="197"/>
      <c r="AR79" s="197"/>
      <c r="AS79" s="197"/>
      <c r="AT79" s="197"/>
      <c r="AU79" s="197"/>
      <c r="AV79" s="197"/>
      <c r="AW79" s="197"/>
      <c r="AX79" s="197"/>
      <c r="AY79" s="197"/>
      <c r="AZ79" s="197"/>
      <c r="BA79" s="197"/>
      <c r="BB79" s="197"/>
      <c r="BC79" s="197"/>
      <c r="BD79" s="197"/>
      <c r="BE79" s="197"/>
      <c r="BF79" s="197"/>
      <c r="BG79" s="197"/>
      <c r="BH79" s="197"/>
      <c r="BI79" s="197"/>
      <c r="BJ79" s="197"/>
      <c r="BK79" s="197"/>
      <c r="BL79" s="197"/>
      <c r="BM79" s="197"/>
      <c r="BN79" s="197"/>
      <c r="BO79" s="197"/>
      <c r="BP79" s="197"/>
      <c r="BQ79" s="197"/>
      <c r="BR79" s="197"/>
      <c r="BS79" s="197"/>
      <c r="BT79" s="197"/>
      <c r="BU79" s="197"/>
      <c r="BV79" s="197"/>
      <c r="BW79" s="197"/>
      <c r="BX79" s="223"/>
      <c r="CA79" s="88"/>
      <c r="CB79" s="88"/>
      <c r="CC79" s="91"/>
      <c r="CG79" s="197"/>
      <c r="CH79" s="197"/>
      <c r="CI79" s="197"/>
      <c r="CJ79" s="197"/>
      <c r="CK79" s="197"/>
      <c r="CL79" s="197"/>
      <c r="CM79" s="197"/>
      <c r="CO79" s="93" t="str">
        <f t="shared" si="24"/>
        <v/>
      </c>
      <c r="CP79" s="93" t="str">
        <f t="shared" si="25"/>
        <v/>
      </c>
      <c r="CQ79" s="93"/>
      <c r="CR79" s="27"/>
      <c r="CS79" s="197"/>
      <c r="CT79" s="197"/>
      <c r="CU79" s="197"/>
      <c r="CV79" s="197"/>
      <c r="CW79" s="197"/>
      <c r="CX79" s="197"/>
      <c r="CY79" s="197"/>
      <c r="CZ79" s="197"/>
      <c r="DA79" s="197"/>
      <c r="DB79" s="197"/>
      <c r="DC79" s="197"/>
      <c r="DD79" s="197"/>
      <c r="DE79" s="27"/>
      <c r="DF79" s="27"/>
      <c r="DG79" s="27"/>
    </row>
    <row r="80" spans="1:112" ht="11.25" customHeight="1" x14ac:dyDescent="0.25">
      <c r="A80" s="44"/>
      <c r="B80" s="44" t="s">
        <v>15</v>
      </c>
      <c r="C80" s="238"/>
      <c r="D80" s="239"/>
      <c r="E80" s="238"/>
      <c r="F80" s="239"/>
      <c r="G80" s="238"/>
      <c r="H80" s="239"/>
      <c r="I80" s="238"/>
      <c r="J80" s="239"/>
      <c r="K80" s="238"/>
      <c r="L80" s="239"/>
      <c r="M80" s="238"/>
      <c r="N80" s="239"/>
      <c r="O80" s="238"/>
      <c r="P80" s="239"/>
      <c r="Q80" s="238"/>
      <c r="R80" s="239"/>
      <c r="S80" s="238"/>
      <c r="T80" s="239"/>
      <c r="U80" s="79"/>
      <c r="V80" s="79"/>
      <c r="W80" s="79"/>
      <c r="X80" s="79"/>
      <c r="Y80" s="79"/>
      <c r="Z80" s="79"/>
      <c r="AA80" s="79"/>
      <c r="AB80" s="79"/>
      <c r="AD80" s="44" t="str">
        <f t="shared" si="23"/>
        <v/>
      </c>
      <c r="AE80" s="44" t="str">
        <f t="shared" si="18"/>
        <v>Turno</v>
      </c>
      <c r="AF80" s="242"/>
      <c r="AG80" s="239"/>
      <c r="AH80" s="238"/>
      <c r="AI80" s="239"/>
      <c r="AJ80" s="238"/>
      <c r="AK80" s="239"/>
      <c r="AL80" s="238"/>
      <c r="AM80" s="239"/>
      <c r="AN80" s="238"/>
      <c r="AO80" s="239"/>
      <c r="AP80" s="238"/>
      <c r="AQ80" s="239"/>
      <c r="AR80" s="238"/>
      <c r="AS80" s="239"/>
      <c r="AT80" s="238"/>
      <c r="AU80" s="239"/>
      <c r="AV80" s="238"/>
      <c r="AW80" s="239"/>
      <c r="AX80" s="238"/>
      <c r="AY80" s="239"/>
      <c r="AZ80" s="238"/>
      <c r="BA80" s="239"/>
      <c r="BB80" s="238"/>
      <c r="BC80" s="239"/>
      <c r="BD80" s="238"/>
      <c r="BE80" s="239"/>
      <c r="BF80" s="238"/>
      <c r="BG80" s="239"/>
      <c r="BH80" s="238"/>
      <c r="BI80" s="239"/>
      <c r="BJ80" s="238"/>
      <c r="BK80" s="239"/>
      <c r="BL80" s="238"/>
      <c r="BM80" s="239"/>
      <c r="BN80" s="238"/>
      <c r="BO80" s="239"/>
      <c r="BP80" s="238"/>
      <c r="BQ80" s="239"/>
      <c r="BR80" s="238"/>
      <c r="BS80" s="239"/>
      <c r="BT80" s="238"/>
      <c r="BU80" s="239"/>
      <c r="BV80" s="238"/>
      <c r="BW80" s="239"/>
      <c r="BX80" s="223"/>
      <c r="CA80" s="88"/>
      <c r="CB80" s="88"/>
      <c r="CC80" s="91"/>
      <c r="CF80" s="242"/>
      <c r="CG80" s="239"/>
      <c r="CH80" s="242"/>
      <c r="CI80" s="239"/>
      <c r="CJ80" s="79"/>
      <c r="CK80" s="79"/>
      <c r="CL80" s="79"/>
      <c r="CM80" s="79"/>
      <c r="CO80" s="93" t="str">
        <f t="shared" si="24"/>
        <v/>
      </c>
      <c r="CP80" s="93"/>
      <c r="CQ80" s="242"/>
      <c r="CR80" s="239"/>
      <c r="CS80" s="242"/>
      <c r="CT80" s="239"/>
      <c r="CU80" s="242"/>
      <c r="CV80" s="239"/>
      <c r="CW80" s="242"/>
      <c r="CX80" s="239"/>
      <c r="CY80" s="242"/>
      <c r="CZ80" s="239"/>
      <c r="DA80" s="242"/>
      <c r="DB80" s="239"/>
      <c r="DC80" s="242"/>
      <c r="DD80" s="239"/>
      <c r="DE80" s="79"/>
      <c r="DF80" s="79"/>
      <c r="DG80" s="79"/>
    </row>
    <row r="81" spans="1:112" ht="11.25" customHeight="1" x14ac:dyDescent="0.25">
      <c r="A81" s="20"/>
      <c r="B81" s="20"/>
      <c r="C81" s="422" t="str">
        <f>T(IF(  Nov2022_RICHIESTE_OLD!C24&lt;&gt;"",  Nov2022_RICHIESTE_OLD!C24,  HLOOKUP(D$80,Tipologie!$B$2:$AM$10,2) ))</f>
        <v>-</v>
      </c>
      <c r="D81" s="423"/>
      <c r="E81" s="146"/>
      <c r="F81" s="146" t="str">
        <f>T(IF(  Nov2022_RICHIESTE_OLD!D24&lt;&gt;"",  Nov2022_RICHIESTE_OLD!D24,  HLOOKUP(F$80,Tipologie!$B$2:$AM$10,2) ))</f>
        <v>-</v>
      </c>
      <c r="G81" s="146"/>
      <c r="H81" s="146" t="str">
        <f>T(IF(  Nov2022_RICHIESTE_OLD!E24&lt;&gt;"",  Nov2022_RICHIESTE_OLD!E24,  HLOOKUP(H$80,Tipologie!$B$2:$AM$10,2) ))</f>
        <v>-</v>
      </c>
      <c r="I81" s="146"/>
      <c r="J81" s="146" t="str">
        <f>T(IF(  Nov2022_RICHIESTE_OLD!F24&lt;&gt;"",  Nov2022_RICHIESTE_OLD!F24,  HLOOKUP(J$80,Tipologie!$B$2:$AM$10,2) ))</f>
        <v>-</v>
      </c>
      <c r="K81" s="146"/>
      <c r="L81" s="146" t="str">
        <f>T(IF(  Nov2022_RICHIESTE_OLD!G24&lt;&gt;"",  Nov2022_RICHIESTE_OLD!G24,  HLOOKUP(L$80,Tipologie!$B$2:$AM$10,2) ))</f>
        <v>-</v>
      </c>
      <c r="M81" s="146"/>
      <c r="N81" s="146" t="str">
        <f>T(IF(  Nov2022_RICHIESTE_OLD!H24&lt;&gt;"",  Nov2022_RICHIESTE_OLD!H24,  HLOOKUP(N$80,Tipologie!$B$2:$AM$10,2) ))</f>
        <v>-</v>
      </c>
      <c r="O81" s="146"/>
      <c r="P81" s="146" t="str">
        <f>T(IF(  Nov2022_RICHIESTE_OLD!I24&lt;&gt;"",  Nov2022_RICHIESTE_OLD!I24,  HLOOKUP(P$80,Tipologie!$B$2:$AM$10,2) ))</f>
        <v>-</v>
      </c>
      <c r="Q81" s="146"/>
      <c r="R81" s="146" t="str">
        <f>T(IF(  Nov2022_RICHIESTE_OLD!J24&lt;&gt;"",  Nov2022_RICHIESTE_OLD!J24,  HLOOKUP(R$80,Tipologie!$B$2:$AM$10,2) ))</f>
        <v>-</v>
      </c>
      <c r="S81" s="146"/>
      <c r="T81" s="146" t="str">
        <f>T(IF(  Nov2022_RICHIESTE_OLD!K24&lt;&gt;"",  Nov2022_RICHIESTE_OLD!K24,  HLOOKUP(T$80,Tipologie!$B$2:$AM$10,2) ))</f>
        <v>-</v>
      </c>
      <c r="U81" s="146" t="str">
        <f>T(IF(  Nov2022_RICHIESTE_OLD!L24&lt;&gt;"",  Nov2022_RICHIESTE_OLD!L24,  HLOOKUP(U$80,Tipologie!$B$2:$AM$10,2) ))</f>
        <v>-</v>
      </c>
      <c r="V81" s="146" t="str">
        <f>T(IF(  Nov2022_RICHIESTE_OLD!M24&lt;&gt;"",  Nov2022_RICHIESTE_OLD!M24,  HLOOKUP(V$80,Tipologie!$B$2:$AM$10,2) ))</f>
        <v>-</v>
      </c>
      <c r="W81" s="146" t="str">
        <f>T(IF(  Nov2022_RICHIESTE_OLD!N24&lt;&gt;"",  Nov2022_RICHIESTE_OLD!N24,  HLOOKUP(W$80,Tipologie!$B$2:$AM$10,2) ))</f>
        <v>-</v>
      </c>
      <c r="X81" s="146" t="str">
        <f>T(IF(  Nov2022_RICHIESTE_OLD!O24&lt;&gt;"",  Nov2022_RICHIESTE_OLD!O24,  HLOOKUP(X$80,Tipologie!$B$2:$AM$10,2) ))</f>
        <v>-</v>
      </c>
      <c r="Y81" s="146" t="str">
        <f>T(IF(  Nov2022_RICHIESTE_OLD!P24&lt;&gt;"",  Nov2022_RICHIESTE_OLD!P24,  HLOOKUP(Y$80,Tipologie!$B$2:$AM$10,2) ))</f>
        <v>-</v>
      </c>
      <c r="Z81" s="47" t="str">
        <f>T(IF(  Nov2022_RICHIESTE_OLD!Q24&lt;&gt;"",  Nov2022_RICHIESTE_OLD!Q24,  HLOOKUP(Z$80,Tipologie!$B$2:$AM$10,2) ))</f>
        <v>-</v>
      </c>
      <c r="AA81" s="47" t="str">
        <f>T(IF(  Nov2022_RICHIESTE_OLD!R24&lt;&gt;"",  Nov2022_RICHIESTE_OLD!R24,  HLOOKUP(AA$80,Tipologie!$B$2:$AM$10,2) ))</f>
        <v>-</v>
      </c>
      <c r="AB81" s="47" t="str">
        <f>T(IF(  Nov2022_RICHIESTE_OLD!S24&lt;&gt;"",  Nov2022_RICHIESTE_OLD!S24,  HLOOKUP(AB$80,Tipologie!$B$2:$AM$10,2) ))</f>
        <v>-</v>
      </c>
      <c r="AD81" s="20" t="str">
        <f t="shared" si="23"/>
        <v/>
      </c>
      <c r="AE81" s="20" t="str">
        <f t="shared" si="18"/>
        <v/>
      </c>
      <c r="AF81" s="20"/>
      <c r="AG81" s="146" t="str">
        <f>T(IF(  Nov2022_RICHIESTE_OLD!W24&lt;&gt;"",  Nov2022_RICHIESTE_OLD!W24,  HLOOKUP(AG$80,Tipologie!$B$2:$AM$10,2) ))</f>
        <v>-</v>
      </c>
      <c r="AH81" s="146"/>
      <c r="AI81" s="146" t="str">
        <f>T(IF(  Nov2022_RICHIESTE_OLD!X24&lt;&gt;"",  Nov2022_RICHIESTE_OLD!X24,  HLOOKUP(AI$80,Tipologie!$B$2:$AM$10,2) ))</f>
        <v>-</v>
      </c>
      <c r="AJ81" s="146"/>
      <c r="AK81" s="146" t="str">
        <f>T(IF(  Nov2022_RICHIESTE_OLD!Y24&lt;&gt;"",  Nov2022_RICHIESTE_OLD!Y24,  HLOOKUP(AK$80,Tipologie!$B$2:$AM$10,2) ))</f>
        <v>-</v>
      </c>
      <c r="AL81" s="146"/>
      <c r="AM81" s="146" t="str">
        <f>T(IF(  Nov2022_RICHIESTE_OLD!Z24&lt;&gt;"",  Nov2022_RICHIESTE_OLD!Z24,  HLOOKUP(AM$80,Tipologie!$B$2:$AM$10,2) ))</f>
        <v>-</v>
      </c>
      <c r="AN81" s="146"/>
      <c r="AO81" s="146" t="str">
        <f>T(IF(  Nov2022_RICHIESTE_OLD!AA24&lt;&gt;"",  Nov2022_RICHIESTE_OLD!AA24,  HLOOKUP(AO$80,Tipologie!$B$2:$AM$10,2) ))</f>
        <v>-</v>
      </c>
      <c r="AP81" s="146"/>
      <c r="AQ81" s="146" t="str">
        <f>T(IF(  Nov2022_RICHIESTE_OLD!AB24&lt;&gt;"",  Nov2022_RICHIESTE_OLD!AB24,  HLOOKUP(AQ$80,Tipologie!$B$2:$AM$10,2) ))</f>
        <v>-</v>
      </c>
      <c r="AR81" s="146"/>
      <c r="AS81" s="146" t="str">
        <f>T(IF(  Nov2022_RICHIESTE_OLD!AC24&lt;&gt;"",  Nov2022_RICHIESTE_OLD!AC24,  HLOOKUP(AS$80,Tipologie!$B$2:$AM$10,2) ))</f>
        <v>-</v>
      </c>
      <c r="AT81" s="146"/>
      <c r="AU81" s="146" t="str">
        <f>T(IF(  Nov2022_RICHIESTE_OLD!AD24&lt;&gt;"",  Nov2022_RICHIESTE_OLD!AD24,  HLOOKUP(AU$80,Tipologie!$B$2:$AM$10,2) ))</f>
        <v>-</v>
      </c>
      <c r="AV81" s="146"/>
      <c r="AW81" s="146" t="str">
        <f>T(IF(  Nov2022_RICHIESTE_OLD!AE24&lt;&gt;"",  Nov2022_RICHIESTE_OLD!AE24,  HLOOKUP(AW$80,Tipologie!$B$2:$AM$10,2) ))</f>
        <v>-</v>
      </c>
      <c r="AX81" s="146"/>
      <c r="AY81" s="146" t="str">
        <f>T(IF(  Nov2022_RICHIESTE_OLD!AF24&lt;&gt;"",  Nov2022_RICHIESTE_OLD!AF24,  HLOOKUP(AY$80,Tipologie!$B$2:$AM$10,2) ))</f>
        <v>-</v>
      </c>
      <c r="AZ81" s="146"/>
      <c r="BA81" s="146" t="str">
        <f>T(IF(  Nov2022_RICHIESTE_OLD!AG24&lt;&gt;"",  Nov2022_RICHIESTE_OLD!AG24,  HLOOKUP(BA$80,Tipologie!$B$2:$AM$10,2) ))</f>
        <v>-</v>
      </c>
      <c r="BB81" s="146" t="str">
        <f>T(IF(  Nov2022_RICHIESTE_OLD!AH24&lt;&gt;"",  Nov2022_RICHIESTE_OLD!AH24,  HLOOKUP(BB$80,Tipologie!$B$2:$AM$10,2) ))</f>
        <v>-</v>
      </c>
      <c r="BC81" s="146" t="str">
        <f>T(IF(  Nov2022_RICHIESTE_OLD!AI24&lt;&gt;"",  Nov2022_RICHIESTE_OLD!AI24,  HLOOKUP(BC$80,Tipologie!$B$2:$AM$10,2) ))</f>
        <v>-</v>
      </c>
      <c r="BD81" s="146"/>
      <c r="BE81" s="146" t="str">
        <f>T(IF(  Nov2022_RICHIESTE_OLD!AJ24&lt;&gt;"",  Nov2022_RICHIESTE_OLD!AJ24,  HLOOKUP(BE$80,Tipologie!$B$2:$AM$10,2) ))</f>
        <v>-</v>
      </c>
      <c r="BF81" s="146"/>
      <c r="BG81" s="146" t="str">
        <f>T(IF(  Nov2022_RICHIESTE_OLD!AK24&lt;&gt;"",  Nov2022_RICHIESTE_OLD!AK24,  HLOOKUP(BG$80,Tipologie!$B$2:$AM$10,2) ))</f>
        <v>-</v>
      </c>
      <c r="BH81" s="146"/>
      <c r="BI81" s="146" t="str">
        <f>T(IF(  Nov2022_RICHIESTE_OLD!AL24&lt;&gt;"",  Nov2022_RICHIESTE_OLD!AL24,  HLOOKUP(BI$80,Tipologie!$B$2:$AM$10,2) ))</f>
        <v>-</v>
      </c>
      <c r="BJ81" s="146"/>
      <c r="BK81" s="146" t="str">
        <f>T(IF(  Nov2022_RICHIESTE_OLD!AM24&lt;&gt;"",  Nov2022_RICHIESTE_OLD!AM24,  HLOOKUP(BK$80,Tipologie!$B$2:$AM$10,2) ))</f>
        <v>-</v>
      </c>
      <c r="BL81" s="146"/>
      <c r="BM81" s="146" t="str">
        <f>T(IF(  Nov2022_RICHIESTE_OLD!AN24&lt;&gt;"",  Nov2022_RICHIESTE_OLD!AN24,  HLOOKUP(BM$80,Tipologie!$B$2:$AM$10,2) ))</f>
        <v>-</v>
      </c>
      <c r="BN81" s="146"/>
      <c r="BO81" s="146" t="str">
        <f>T(IF(  Nov2022_RICHIESTE_OLD!AO24&lt;&gt;"",  Nov2022_RICHIESTE_OLD!AO24,  HLOOKUP(BO$80,Tipologie!$B$2:$AM$10,2) ))</f>
        <v>-</v>
      </c>
      <c r="BP81" s="146"/>
      <c r="BQ81" s="146" t="str">
        <f>T(IF(  Nov2022_RICHIESTE_OLD!AP24&lt;&gt;"",  Nov2022_RICHIESTE_OLD!AP24,  HLOOKUP(BQ$80,Tipologie!$B$2:$AM$10,2) ))</f>
        <v>-</v>
      </c>
      <c r="BR81" s="146"/>
      <c r="BS81" s="146" t="str">
        <f>T(IF(  Nov2022_RICHIESTE_OLD!AQ24&lt;&gt;"",  Nov2022_RICHIESTE_OLD!AQ24,  HLOOKUP(BS$80,Tipologie!$B$2:$AM$10,2) ))</f>
        <v>-</v>
      </c>
      <c r="BT81" s="146"/>
      <c r="BU81" s="146" t="str">
        <f>T(IF(  Nov2022_RICHIESTE_OLD!AR24&lt;&gt;"",  Nov2022_RICHIESTE_OLD!AR24,  HLOOKUP(BU$80,Tipologie!$B$2:$AM$10,2) ))</f>
        <v>-</v>
      </c>
      <c r="BV81" s="146"/>
      <c r="BW81" s="146" t="str">
        <f>T(IF(  Nov2022_RICHIESTE_OLD!AS24&lt;&gt;"",  Nov2022_RICHIESTE_OLD!AS24,  HLOOKUP(BW$80,Tipologie!$B$2:$AM$10,2) ))</f>
        <v>-</v>
      </c>
      <c r="BX81" s="223"/>
      <c r="CA81" s="90"/>
      <c r="CB81" s="205"/>
      <c r="CC81" s="91"/>
      <c r="CF81" s="146"/>
      <c r="CG81" s="146" t="str">
        <f>T(IF(  Nov2022_RICHIESTE_OLD!BM24&lt;&gt;"",  Nov2022_RICHIESTE_OLD!BM24,  HLOOKUP(CG$80,Tipologie!$B$2:$AM$10,2) ))</f>
        <v>-</v>
      </c>
      <c r="CH81" s="146"/>
      <c r="CI81" s="146" t="str">
        <f>T(IF(  Nov2022_RICHIESTE_OLD!BN24&lt;&gt;"",  Nov2022_RICHIESTE_OLD!BN24,  HLOOKUP(CI$80,Tipologie!$B$2:$AM$10,2) ))</f>
        <v>-</v>
      </c>
      <c r="CJ81" s="146" t="str">
        <f>T(IF(  Nov2022_RICHIESTE_OLD!BO24&lt;&gt;"",  Nov2022_RICHIESTE_OLD!BO24,  HLOOKUP(CJ$80,Tipologie!$B$2:$AM$10,2) ))</f>
        <v>-</v>
      </c>
      <c r="CK81" s="146" t="str">
        <f>T(IF(  Nov2022_RICHIESTE_OLD!BP24&lt;&gt;"",  Nov2022_RICHIESTE_OLD!BP24,  HLOOKUP(CK$80,Tipologie!$B$2:$AM$10,2) ))</f>
        <v>-</v>
      </c>
      <c r="CL81" s="146" t="str">
        <f>T(IF(  Nov2022_RICHIESTE_OLD!BQ24&lt;&gt;"",  Nov2022_RICHIESTE_OLD!BQ24,  HLOOKUP(CL$80,Tipologie!$B$2:$AM$10,2) ))</f>
        <v>-</v>
      </c>
      <c r="CM81" s="146" t="str">
        <f>T(IF(  Nov2022_RICHIESTE_OLD!BR24&lt;&gt;"",  Nov2022_RICHIESTE_OLD!BR24,  HLOOKUP(CM$80,Tipologie!$B$2:$AM$10,2) ))</f>
        <v>-</v>
      </c>
      <c r="CO81" s="93" t="str">
        <f t="shared" si="24"/>
        <v/>
      </c>
      <c r="CP81" s="93" t="str">
        <f t="shared" ref="CP81:CP89" si="27">IF($B81&lt;&gt;"",$B81,"")</f>
        <v/>
      </c>
      <c r="CQ81" s="93"/>
      <c r="CR81" s="146" t="str">
        <f>T(IF(  Nov2022_RICHIESTE_OLD!BV24&lt;&gt;"",  Nov2022_RICHIESTE_OLD!BV24,  HLOOKUP(CR$80,Tipologie!$B$2:$AM$10,2) ))</f>
        <v>-</v>
      </c>
      <c r="CS81" s="146"/>
      <c r="CT81" s="146" t="str">
        <f>T(IF(  Nov2022_RICHIESTE_OLD!BW24&lt;&gt;"",  Nov2022_RICHIESTE_OLD!BW24,  HLOOKUP(CT$80,Tipologie!$B$2:$AM$10,2) ))</f>
        <v>-</v>
      </c>
      <c r="CU81" s="146"/>
      <c r="CV81" s="146" t="str">
        <f>T(IF(  Nov2022_RICHIESTE_OLD!BX24&lt;&gt;"",  Nov2022_RICHIESTE_OLD!BX24,  HLOOKUP(CV$80,Tipologie!$B$2:$AM$10,2) ))</f>
        <v>-</v>
      </c>
      <c r="CW81" s="146"/>
      <c r="CX81" s="146" t="str">
        <f>T(IF(  Nov2022_RICHIESTE_OLD!BY24&lt;&gt;"",  Nov2022_RICHIESTE_OLD!BY24,  HLOOKUP(CX$80,Tipologie!$B$2:$AM$10,2) ))</f>
        <v>-</v>
      </c>
      <c r="CY81" s="146"/>
      <c r="CZ81" s="146" t="str">
        <f>T(IF(  Nov2022_RICHIESTE_OLD!BZ24&lt;&gt;"",  Nov2022_RICHIESTE_OLD!BZ24,  HLOOKUP(CZ$80,Tipologie!$B$2:$AM$10,2) ))</f>
        <v>-</v>
      </c>
      <c r="DA81" s="146"/>
      <c r="DB81" s="146" t="str">
        <f>T(IF(  Nov2022_RICHIESTE_OLD!CA24&lt;&gt;"",  Nov2022_RICHIESTE_OLD!CA24,  HLOOKUP(DB$80,Tipologie!$B$2:$AM$10,2) ))</f>
        <v>-</v>
      </c>
      <c r="DC81" s="146"/>
      <c r="DD81" s="146" t="str">
        <f>T(IF(  Nov2022_RICHIESTE_OLD!CB24&lt;&gt;"",  Nov2022_RICHIESTE_OLD!CB24,  HLOOKUP(DD$80,Tipologie!$B$2:$AM$10,2) ))</f>
        <v>-</v>
      </c>
      <c r="DE81" s="146" t="str">
        <f>T(IF(  Nov2022_RICHIESTE_OLD!CC24&lt;&gt;"",  Nov2022_RICHIESTE_OLD!CC24,  HLOOKUP(DE$80,Tipologie!$B$2:$AM$10,2) ))</f>
        <v>-</v>
      </c>
      <c r="DF81" s="146" t="str">
        <f>T(IF(  Nov2022_RICHIESTE_OLD!CD24&lt;&gt;"",  Nov2022_RICHIESTE_OLD!CD24,  HLOOKUP(DF$80,Tipologie!$B$2:$AM$10,2) ))</f>
        <v>-</v>
      </c>
      <c r="DG81" s="146" t="str">
        <f>T(IF(  Nov2022_RICHIESTE_OLD!CE24&lt;&gt;"",  Nov2022_RICHIESTE_OLD!CE24,  HLOOKUP(DG$80,Tipologie!$B$2:$AM$10,2) ))</f>
        <v>-</v>
      </c>
    </row>
    <row r="82" spans="1:112" ht="11.25" customHeight="1" x14ac:dyDescent="0.25">
      <c r="A82" s="45" t="str">
        <f>IF(Nov2022_RICHIESTE_OLD!A25&lt;&gt;"",Nov2022_RICHIESTE_OLD!A25,"")</f>
        <v>lun</v>
      </c>
      <c r="B82" s="46">
        <f>IF(Nov2022_RICHIESTE_OLD!B25&lt;&gt;"",Nov2022_RICHIESTE_OLD!B25,"")</f>
        <v>44886</v>
      </c>
      <c r="C82" s="45"/>
      <c r="D82" s="146" t="str">
        <f>T( IF( Nov2022_RICHIESTE_OLD!C25&lt;&gt;"",  IF(   AND(    (IFERROR(SEARCH("Ridotto",Nov2022_RICHIESTE_OLD!C25),Nov2022_RICHIESTE_OLD!C25))=1,    D$80&lt;&gt;""   ),    _xlfn.CONCAT("Rid: ",HLOOKUP(D$80,Tipologie!$B$2:$AM$10,3)  ),  Nov2022_RICHIESTE_OLD!C25),HLOOKUP(D$80,Tipologie!$B$2:$AM$10,3  ) ))</f>
        <v>.</v>
      </c>
      <c r="E82" s="146"/>
      <c r="F82" s="146" t="str">
        <f>T( IF( Nov2022_RICHIESTE_OLD!D25&lt;&gt;"",  IF(   AND(    (IFERROR(SEARCH("Ridotto",Nov2022_RICHIESTE_OLD!D25),Nov2022_RICHIESTE_OLD!D25))=1,    F$80&lt;&gt;""   ),    _xlfn.CONCAT("Rid: ",HLOOKUP(F$80,Tipologie!$B$2:$AM$10,3)  ),  Nov2022_RICHIESTE_OLD!D25),HLOOKUP(F$80,Tipologie!$B$2:$AM$10,3  ) ))</f>
        <v>.</v>
      </c>
      <c r="G82" s="146"/>
      <c r="H82" s="146" t="str">
        <f>T( IF( Nov2022_RICHIESTE_OLD!E25&lt;&gt;"",  IF(   AND(    (IFERROR(SEARCH("Ridotto",Nov2022_RICHIESTE_OLD!E25),Nov2022_RICHIESTE_OLD!E25))=1,    H$80&lt;&gt;""   ),    _xlfn.CONCAT("Rid: ",HLOOKUP(H$80,Tipologie!$B$2:$AM$10,3)  ),  Nov2022_RICHIESTE_OLD!E25),HLOOKUP(H$80,Tipologie!$B$2:$AM$10,3  ) ))</f>
        <v>.</v>
      </c>
      <c r="I82" s="146"/>
      <c r="J82" s="146" t="str">
        <f>T( IF( Nov2022_RICHIESTE_OLD!F25&lt;&gt;"",  IF(   AND(    (IFERROR(SEARCH("Ridotto",Nov2022_RICHIESTE_OLD!F25),Nov2022_RICHIESTE_OLD!F25))=1,    J$80&lt;&gt;""   ),    _xlfn.CONCAT("Rid: ",HLOOKUP(J$80,Tipologie!$B$2:$AM$10,3)  ),  Nov2022_RICHIESTE_OLD!F25),HLOOKUP(J$80,Tipologie!$B$2:$AM$10,3  ) ))</f>
        <v>.</v>
      </c>
      <c r="K82" s="146"/>
      <c r="L82" s="146" t="str">
        <f>T( IF( Nov2022_RICHIESTE_OLD!G25&lt;&gt;"",  IF(   AND(    (IFERROR(SEARCH("Ridotto",Nov2022_RICHIESTE_OLD!G25),Nov2022_RICHIESTE_OLD!G25))=1,    L$80&lt;&gt;""   ),    _xlfn.CONCAT("Rid: ",HLOOKUP(L$80,Tipologie!$B$2:$AM$10,3)  ),  Nov2022_RICHIESTE_OLD!G25),HLOOKUP(L$80,Tipologie!$B$2:$AM$10,3  ) ))</f>
        <v>.</v>
      </c>
      <c r="M82" s="146"/>
      <c r="N82" s="146" t="str">
        <f>T( IF( Nov2022_RICHIESTE_OLD!H25&lt;&gt;"",  IF(   AND(    (IFERROR(SEARCH("Ridotto",Nov2022_RICHIESTE_OLD!H25),Nov2022_RICHIESTE_OLD!H25))=1,    N$80&lt;&gt;""   ),    _xlfn.CONCAT("Rid: ",HLOOKUP(N$80,Tipologie!$B$2:$AM$10,3)  ),  Nov2022_RICHIESTE_OLD!H25),HLOOKUP(N$80,Tipologie!$B$2:$AM$10,3  ) ))</f>
        <v>.</v>
      </c>
      <c r="O82" s="146"/>
      <c r="P82" s="146" t="str">
        <f>T( IF( Nov2022_RICHIESTE_OLD!I25&lt;&gt;"",  IF(   AND(    (IFERROR(SEARCH("Ridotto",Nov2022_RICHIESTE_OLD!I25),Nov2022_RICHIESTE_OLD!I25))=1,    P$80&lt;&gt;""   ),    _xlfn.CONCAT("Rid: ",HLOOKUP(P$80,Tipologie!$B$2:$AM$10,3)  ),  Nov2022_RICHIESTE_OLD!I25),HLOOKUP(P$80,Tipologie!$B$2:$AM$10,3  ) ))</f>
        <v>.</v>
      </c>
      <c r="Q82" s="146"/>
      <c r="R82" s="146" t="str">
        <f>T( IF( Nov2022_RICHIESTE_OLD!J25&lt;&gt;"",  IF(   AND(    (IFERROR(SEARCH("Ridotto",Nov2022_RICHIESTE_OLD!J25),Nov2022_RICHIESTE_OLD!J25))=1,    R$80&lt;&gt;""   ),    _xlfn.CONCAT("Rid: ",HLOOKUP(R$80,Tipologie!$B$2:$AM$10,3)  ),  Nov2022_RICHIESTE_OLD!J25),HLOOKUP(R$80,Tipologie!$B$2:$AM$10,3  ) ))</f>
        <v>.</v>
      </c>
      <c r="S82" s="146"/>
      <c r="T82" s="146" t="str">
        <f>T( IF( Nov2022_RICHIESTE_OLD!K25&lt;&gt;"",  IF(   AND(    (IFERROR(SEARCH("Ridotto",Nov2022_RICHIESTE_OLD!K25),Nov2022_RICHIESTE_OLD!K25))=1,    T$80&lt;&gt;""   ),    _xlfn.CONCAT("Rid: ",HLOOKUP(T$80,Tipologie!$B$2:$AM$10,3)  ),  Nov2022_RICHIESTE_OLD!K25),HLOOKUP(T$80,Tipologie!$B$2:$AM$10,3  ) ))</f>
        <v>.</v>
      </c>
      <c r="U82" s="146" t="str">
        <f>T( IF( Nov2022_RICHIESTE_OLD!L25&lt;&gt;"",  IF(   AND(    (IFERROR(SEARCH("Ridotto",Nov2022_RICHIESTE_OLD!L25),Nov2022_RICHIESTE_OLD!L25))=1,    U$80&lt;&gt;""   ),    _xlfn.CONCAT("Rid: ",HLOOKUP(U$80,Tipologie!$B$2:$AM$10,3)  ),  Nov2022_RICHIESTE_OLD!L25),HLOOKUP(U$80,Tipologie!$B$2:$AM$10,3  ) ))</f>
        <v>.</v>
      </c>
      <c r="V82" s="146" t="str">
        <f>T( IF( Nov2022_RICHIESTE_OLD!M25&lt;&gt;"",  IF(   AND(    (IFERROR(SEARCH("Ridotto",Nov2022_RICHIESTE_OLD!M25),Nov2022_RICHIESTE_OLD!M25))=1,    V$80&lt;&gt;""   ),    _xlfn.CONCAT("Rid: ",HLOOKUP(V$80,Tipologie!$B$2:$AM$10,3)  ),  Nov2022_RICHIESTE_OLD!M25),HLOOKUP(V$80,Tipologie!$B$2:$AM$10,3  ) ))</f>
        <v>.</v>
      </c>
      <c r="W82" s="146" t="str">
        <f>T( IF( Nov2022_RICHIESTE_OLD!N25&lt;&gt;"",  IF(   AND(    (IFERROR(SEARCH("Ridotto",Nov2022_RICHIESTE_OLD!N25),Nov2022_RICHIESTE_OLD!N25))=1,    W$80&lt;&gt;""   ),    _xlfn.CONCAT("Rid: ",HLOOKUP(W$80,Tipologie!$B$2:$AM$10,3)  ),  Nov2022_RICHIESTE_OLD!N25),HLOOKUP(W$80,Tipologie!$B$2:$AM$10,3  ) ))</f>
        <v>.</v>
      </c>
      <c r="X82" s="146" t="str">
        <f>T( IF( Nov2022_RICHIESTE_OLD!O25&lt;&gt;"",  IF(   AND(    (IFERROR(SEARCH("Ridotto",Nov2022_RICHIESTE_OLD!O25),Nov2022_RICHIESTE_OLD!O25))=1,    X$80&lt;&gt;""   ),    _xlfn.CONCAT("Rid: ",HLOOKUP(X$80,Tipologie!$B$2:$AM$10,3)  ),  Nov2022_RICHIESTE_OLD!O25),HLOOKUP(X$80,Tipologie!$B$2:$AM$10,3  ) ))</f>
        <v>.</v>
      </c>
      <c r="Y82" s="146" t="str">
        <f>T( IF( Nov2022_RICHIESTE_OLD!P25&lt;&gt;"",  IF(   AND(    (IFERROR(SEARCH("Ridotto",Nov2022_RICHIESTE_OLD!P25),Nov2022_RICHIESTE_OLD!P25))=1,    Y$80&lt;&gt;""   ),    _xlfn.CONCAT("Rid: ",HLOOKUP(Y$80,Tipologie!$B$2:$AM$10,3)  ),  Nov2022_RICHIESTE_OLD!P25),HLOOKUP(Y$80,Tipologie!$B$2:$AM$10,3  ) ))</f>
        <v>.</v>
      </c>
      <c r="Z82" s="28" t="str">
        <f>T( IF( Nov2022_RICHIESTE_OLD!Q25&lt;&gt;"",  IF(   AND(    (IFERROR(SEARCH("Ridotto",Nov2022_RICHIESTE_OLD!Q25),Nov2022_RICHIESTE_OLD!Q25))=1,    Z$80&lt;&gt;""   ),    _xlfn.CONCAT("Rid: ",HLOOKUP(Z$80,Tipologie!$B$2:$AM$10,3)  ),  Nov2022_RICHIESTE_OLD!Q25),HLOOKUP(Z$80,Tipologie!$B$2:$AM$10,3  ) ))</f>
        <v>.</v>
      </c>
      <c r="AA82" s="28" t="str">
        <f>T( IF( Nov2022_RICHIESTE_OLD!R25&lt;&gt;"",  IF(   AND(    (IFERROR(SEARCH("Ridotto",Nov2022_RICHIESTE_OLD!R25),Nov2022_RICHIESTE_OLD!R25))=1,    AA$80&lt;&gt;""   ),    _xlfn.CONCAT("Rid: ",HLOOKUP(AA$80,Tipologie!$B$2:$AM$10,3)  ),  Nov2022_RICHIESTE_OLD!R25),HLOOKUP(AA$80,Tipologie!$B$2:$AM$10,3  ) ))</f>
        <v>.</v>
      </c>
      <c r="AB82" s="28" t="str">
        <f>T( IF( Nov2022_RICHIESTE_OLD!S25&lt;&gt;"",  IF(   AND(    (IFERROR(SEARCH("Ridotto",Nov2022_RICHIESTE_OLD!S25),Nov2022_RICHIESTE_OLD!S25))=1,    AB$80&lt;&gt;""   ),    _xlfn.CONCAT("Rid: ",HLOOKUP(AB$80,Tipologie!$B$2:$AM$10,3)  ),  Nov2022_RICHIESTE_OLD!S25),HLOOKUP(AB$80,Tipologie!$B$2:$AM$10,3  ) ))</f>
        <v>.</v>
      </c>
      <c r="AD82" s="45" t="str">
        <f t="shared" si="23"/>
        <v>lun</v>
      </c>
      <c r="AE82" s="46">
        <f t="shared" si="18"/>
        <v>44886</v>
      </c>
      <c r="AF82" s="45"/>
      <c r="AG82" s="146" t="str">
        <f>T( IF( Nov2022_RICHIESTE_OLD!W25&lt;&gt;"",  IF(   AND(    (IFERROR(SEARCH("Ridotto",Nov2022_RICHIESTE_OLD!W25),Nov2022_RICHIESTE_OLD!W25))=1,    AG$80&lt;&gt;""   ),    _xlfn.CONCAT("Rid: ",HLOOKUP(AG$80,Tipologie!$B$2:$AM$10,3)  ),  Nov2022_RICHIESTE_OLD!W25),HLOOKUP(AG$80,Tipologie!$B$2:$AM$10,3  ) ))</f>
        <v>.</v>
      </c>
      <c r="AH82" s="146"/>
      <c r="AI82" s="146" t="str">
        <f>T( IF( Nov2022_RICHIESTE_OLD!X25&lt;&gt;"",  IF(   AND(    (IFERROR(SEARCH("Ridotto",Nov2022_RICHIESTE_OLD!X25),Nov2022_RICHIESTE_OLD!X25))=1,    AI$80&lt;&gt;""   ),    _xlfn.CONCAT("Rid: ",HLOOKUP(AI$80,Tipologie!$B$2:$AM$10,3)  ),  Nov2022_RICHIESTE_OLD!X25),HLOOKUP(AI$80,Tipologie!$B$2:$AM$10,3  ) ))</f>
        <v>.</v>
      </c>
      <c r="AJ82" s="146"/>
      <c r="AK82" s="146" t="str">
        <f>T( IF( Nov2022_RICHIESTE_OLD!Y25&lt;&gt;"",  IF(   AND(    (IFERROR(SEARCH("Ridotto",Nov2022_RICHIESTE_OLD!Y25),Nov2022_RICHIESTE_OLD!Y25))=1,    AK$80&lt;&gt;""   ),    _xlfn.CONCAT("Rid: ",HLOOKUP(AK$80,Tipologie!$B$2:$AM$10,3)  ),  Nov2022_RICHIESTE_OLD!Y25),HLOOKUP(AK$80,Tipologie!$B$2:$AM$10,3  ) ))</f>
        <v>.</v>
      </c>
      <c r="AL82" s="146"/>
      <c r="AM82" s="146" t="str">
        <f>T( IF( Nov2022_RICHIESTE_OLD!Z25&lt;&gt;"",  IF(   AND(    (IFERROR(SEARCH("Ridotto",Nov2022_RICHIESTE_OLD!Z25),Nov2022_RICHIESTE_OLD!Z25))=1,    AM$80&lt;&gt;""   ),    _xlfn.CONCAT("Rid: ",HLOOKUP(AM$80,Tipologie!$B$2:$AM$10,3)  ),  Nov2022_RICHIESTE_OLD!Z25),HLOOKUP(AM$80,Tipologie!$B$2:$AM$10,3  ) ))</f>
        <v>.</v>
      </c>
      <c r="AN82" s="146"/>
      <c r="AO82" s="146" t="str">
        <f>T( IF( Nov2022_RICHIESTE_OLD!AA25&lt;&gt;"",  IF(   AND(    (IFERROR(SEARCH("Ridotto",Nov2022_RICHIESTE_OLD!AA25),Nov2022_RICHIESTE_OLD!AA25))=1,    AO$80&lt;&gt;""   ),    _xlfn.CONCAT("Rid: ",HLOOKUP(AO$80,Tipologie!$B$2:$AM$10,3)  ),  Nov2022_RICHIESTE_OLD!AA25),HLOOKUP(AO$80,Tipologie!$B$2:$AM$10,3  ) ))</f>
        <v>.</v>
      </c>
      <c r="AP82" s="146"/>
      <c r="AQ82" s="146" t="str">
        <f>T( IF( Nov2022_RICHIESTE_OLD!AB25&lt;&gt;"",  IF(   AND(    (IFERROR(SEARCH("Ridotto",Nov2022_RICHIESTE_OLD!AB25),Nov2022_RICHIESTE_OLD!AB25))=1,    AQ$80&lt;&gt;""   ),    _xlfn.CONCAT("Rid: ",HLOOKUP(AQ$80,Tipologie!$B$2:$AM$10,3)  ),  Nov2022_RICHIESTE_OLD!AB25),HLOOKUP(AQ$80,Tipologie!$B$2:$AM$10,3  ) ))</f>
        <v>.</v>
      </c>
      <c r="AR82" s="146"/>
      <c r="AS82" s="146" t="str">
        <f>T( IF( Nov2022_RICHIESTE_OLD!AC25&lt;&gt;"",  IF(   AND(    (IFERROR(SEARCH("Ridotto",Nov2022_RICHIESTE_OLD!AC25),Nov2022_RICHIESTE_OLD!AC25))=1,    AS$80&lt;&gt;""   ),    _xlfn.CONCAT("Rid: ",HLOOKUP(AS$80,Tipologie!$B$2:$AM$10,3)  ),  Nov2022_RICHIESTE_OLD!AC25),HLOOKUP(AS$80,Tipologie!$B$2:$AM$10,3  ) ))</f>
        <v>.</v>
      </c>
      <c r="AT82" s="146"/>
      <c r="AU82" s="146" t="str">
        <f>T( IF( Nov2022_RICHIESTE_OLD!AD25&lt;&gt;"",  IF(   AND(    (IFERROR(SEARCH("Ridotto",Nov2022_RICHIESTE_OLD!AD25),Nov2022_RICHIESTE_OLD!AD25))=1,    AU$80&lt;&gt;""   ),    _xlfn.CONCAT("Rid: ",HLOOKUP(AU$80,Tipologie!$B$2:$AM$10,3)  ),  Nov2022_RICHIESTE_OLD!AD25),HLOOKUP(AU$80,Tipologie!$B$2:$AM$10,3  ) ))</f>
        <v>.</v>
      </c>
      <c r="AV82" s="146"/>
      <c r="AW82" s="146" t="str">
        <f>T( IF( Nov2022_RICHIESTE_OLD!AE25&lt;&gt;"",  IF(   AND(    (IFERROR(SEARCH("Ridotto",Nov2022_RICHIESTE_OLD!AE25),Nov2022_RICHIESTE_OLD!AE25))=1,    AW$80&lt;&gt;""   ),    _xlfn.CONCAT("Rid: ",HLOOKUP(AW$80,Tipologie!$B$2:$AM$10,3)  ),  Nov2022_RICHIESTE_OLD!AE25),HLOOKUP(AW$80,Tipologie!$B$2:$AM$10,3  ) ))</f>
        <v>.</v>
      </c>
      <c r="AX82" s="146"/>
      <c r="AY82" s="146" t="str">
        <f>T( IF( Nov2022_RICHIESTE_OLD!AF25&lt;&gt;"",  IF(   AND(    (IFERROR(SEARCH("Ridotto",Nov2022_RICHIESTE_OLD!AF25),Nov2022_RICHIESTE_OLD!AF25))=1,    AY$80&lt;&gt;""   ),    _xlfn.CONCAT("Rid: ",HLOOKUP(AY$80,Tipologie!$B$2:$AM$10,3)  ),  Nov2022_RICHIESTE_OLD!AF25),HLOOKUP(AY$80,Tipologie!$B$2:$AM$10,3  ) ))</f>
        <v>.</v>
      </c>
      <c r="AZ82" s="146"/>
      <c r="BA82" s="146" t="str">
        <f>T( IF( Nov2022_RICHIESTE_OLD!AG25&lt;&gt;"",  IF(   AND(    (IFERROR(SEARCH("Ridotto",Nov2022_RICHIESTE_OLD!AG25),Nov2022_RICHIESTE_OLD!AG25))=1,    BA$80&lt;&gt;""   ),    _xlfn.CONCAT("Rid: ",HLOOKUP(BA$80,Tipologie!$B$2:$AM$10,3)  ),  Nov2022_RICHIESTE_OLD!AG25),HLOOKUP(BA$80,Tipologie!$B$2:$AM$10,3  ) ))</f>
        <v>.</v>
      </c>
      <c r="BB82" s="146" t="str">
        <f>T( IF( Nov2022_RICHIESTE_OLD!AH25&lt;&gt;"",  IF(   AND(    (IFERROR(SEARCH("Ridotto",Nov2022_RICHIESTE_OLD!AH25),Nov2022_RICHIESTE_OLD!AH25))=1,    BB$80&lt;&gt;""   ),    _xlfn.CONCAT("Rid: ",HLOOKUP(BB$80,Tipologie!$B$2:$AM$10,3)  ),  Nov2022_RICHIESTE_OLD!AH25),HLOOKUP(BB$80,Tipologie!$B$2:$AM$10,3  ) ))</f>
        <v>.</v>
      </c>
      <c r="BC82" s="146" t="str">
        <f>T( IF( Nov2022_RICHIESTE_OLD!AI25&lt;&gt;"",  IF(   AND(    (IFERROR(SEARCH("Ridotto",Nov2022_RICHIESTE_OLD!AI25),Nov2022_RICHIESTE_OLD!AI25))=1,    BC$80&lt;&gt;""   ),    _xlfn.CONCAT("Rid: ",HLOOKUP(BC$80,Tipologie!$B$2:$AM$10,3)  ),  Nov2022_RICHIESTE_OLD!AI25),HLOOKUP(BC$80,Tipologie!$B$2:$AM$10,3  ) ))</f>
        <v>.</v>
      </c>
      <c r="BD82" s="146"/>
      <c r="BE82" s="146" t="str">
        <f>T( IF( Nov2022_RICHIESTE_OLD!AJ25&lt;&gt;"",  IF(   AND(    (IFERROR(SEARCH("Ridotto",Nov2022_RICHIESTE_OLD!AJ25),Nov2022_RICHIESTE_OLD!AJ25))=1,    BE$80&lt;&gt;""   ),    _xlfn.CONCAT("Rid: ",HLOOKUP(BE$80,Tipologie!$B$2:$AM$10,3)  ),  Nov2022_RICHIESTE_OLD!AJ25),HLOOKUP(BE$80,Tipologie!$B$2:$AM$10,3  ) ))</f>
        <v>.</v>
      </c>
      <c r="BF82" s="146"/>
      <c r="BG82" s="146" t="str">
        <f>T( IF( Nov2022_RICHIESTE_OLD!AK25&lt;&gt;"",  IF(   AND(    (IFERROR(SEARCH("Ridotto",Nov2022_RICHIESTE_OLD!AK25),Nov2022_RICHIESTE_OLD!AK25))=1,    BG$80&lt;&gt;""   ),    _xlfn.CONCAT("Rid: ",HLOOKUP(BG$80,Tipologie!$B$2:$AM$10,3)  ),  Nov2022_RICHIESTE_OLD!AK25),HLOOKUP(BG$80,Tipologie!$B$2:$AM$10,3  ) ))</f>
        <v>.</v>
      </c>
      <c r="BH82" s="146"/>
      <c r="BI82" s="146" t="str">
        <f>T( IF( Nov2022_RICHIESTE_OLD!AL25&lt;&gt;"",  IF(   AND(    (IFERROR(SEARCH("Ridotto",Nov2022_RICHIESTE_OLD!AL25),Nov2022_RICHIESTE_OLD!AL25))=1,    BI$80&lt;&gt;""   ),    _xlfn.CONCAT("Rid: ",HLOOKUP(BI$80,Tipologie!$B$2:$AM$10,3)  ),  Nov2022_RICHIESTE_OLD!AL25),HLOOKUP(BI$80,Tipologie!$B$2:$AM$10,3  ) ))</f>
        <v>.</v>
      </c>
      <c r="BJ82" s="146"/>
      <c r="BK82" s="146" t="str">
        <f>T( IF( Nov2022_RICHIESTE_OLD!AM25&lt;&gt;"",  IF(   AND(    (IFERROR(SEARCH("Ridotto",Nov2022_RICHIESTE_OLD!AM25),Nov2022_RICHIESTE_OLD!AM25))=1,    BK$80&lt;&gt;""   ),    _xlfn.CONCAT("Rid: ",HLOOKUP(BK$80,Tipologie!$B$2:$AM$10,3)  ),  Nov2022_RICHIESTE_OLD!AM25),HLOOKUP(BK$80,Tipologie!$B$2:$AM$10,3  ) ))</f>
        <v>.</v>
      </c>
      <c r="BL82" s="146"/>
      <c r="BM82" s="146" t="str">
        <f>T( IF( Nov2022_RICHIESTE_OLD!AN25&lt;&gt;"",  IF(   AND(    (IFERROR(SEARCH("Ridotto",Nov2022_RICHIESTE_OLD!AN25),Nov2022_RICHIESTE_OLD!AN25))=1,    BM$80&lt;&gt;""   ),    _xlfn.CONCAT("Rid: ",HLOOKUP(BM$80,Tipologie!$B$2:$AM$10,3)  ),  Nov2022_RICHIESTE_OLD!AN25),HLOOKUP(BM$80,Tipologie!$B$2:$AM$10,3  ) ))</f>
        <v>.</v>
      </c>
      <c r="BN82" s="146"/>
      <c r="BO82" s="146" t="str">
        <f>T( IF( Nov2022_RICHIESTE_OLD!AO25&lt;&gt;"",  IF(   AND(    (IFERROR(SEARCH("Ridotto",Nov2022_RICHIESTE_OLD!AO25),Nov2022_RICHIESTE_OLD!AO25))=1,    BO$80&lt;&gt;""   ),    _xlfn.CONCAT("Rid: ",HLOOKUP(BO$80,Tipologie!$B$2:$AM$10,3)  ),  Nov2022_RICHIESTE_OLD!AO25),HLOOKUP(BO$80,Tipologie!$B$2:$AM$10,3  ) ))</f>
        <v>.</v>
      </c>
      <c r="BP82" s="146"/>
      <c r="BQ82" s="146" t="str">
        <f>T( IF( Nov2022_RICHIESTE_OLD!AP25&lt;&gt;"",  IF(   AND(    (IFERROR(SEARCH("Ridotto",Nov2022_RICHIESTE_OLD!AP25),Nov2022_RICHIESTE_OLD!AP25))=1,    BQ$80&lt;&gt;""   ),    _xlfn.CONCAT("Rid: ",HLOOKUP(BQ$80,Tipologie!$B$2:$AM$10,3)  ),  Nov2022_RICHIESTE_OLD!AP25),HLOOKUP(BQ$80,Tipologie!$B$2:$AM$10,3  ) ))</f>
        <v>.</v>
      </c>
      <c r="BR82" s="146"/>
      <c r="BS82" s="146" t="str">
        <f>T( IF( Nov2022_RICHIESTE_OLD!AQ25&lt;&gt;"",  IF(   AND(    (IFERROR(SEARCH("Ridotto",Nov2022_RICHIESTE_OLD!AQ25),Nov2022_RICHIESTE_OLD!AQ25))=1,    BS$80&lt;&gt;""   ),    _xlfn.CONCAT("Rid: ",HLOOKUP(BS$80,Tipologie!$B$2:$AM$10,3)  ),  Nov2022_RICHIESTE_OLD!AQ25),HLOOKUP(BS$80,Tipologie!$B$2:$AM$10,3  ) ))</f>
        <v>.</v>
      </c>
      <c r="BT82" s="146"/>
      <c r="BU82" s="146" t="str">
        <f>T( IF( Nov2022_RICHIESTE_OLD!AR25&lt;&gt;"",  IF(   AND(    (IFERROR(SEARCH("Ridotto",Nov2022_RICHIESTE_OLD!AR25),Nov2022_RICHIESTE_OLD!AR25))=1,    BU$80&lt;&gt;""   ),    _xlfn.CONCAT("Rid: ",HLOOKUP(BU$80,Tipologie!$B$2:$AM$10,3)  ),  Nov2022_RICHIESTE_OLD!AR25),HLOOKUP(BU$80,Tipologie!$B$2:$AM$10,3  ) ))</f>
        <v>.</v>
      </c>
      <c r="BV82" s="146"/>
      <c r="BW82" s="146" t="str">
        <f>T( IF( Nov2022_RICHIESTE_OLD!AS25&lt;&gt;"",  IF(   AND(    (IFERROR(SEARCH("Ridotto",Nov2022_RICHIESTE_OLD!AS25),Nov2022_RICHIESTE_OLD!AS25))=1,    BW$80&lt;&gt;""   ),    _xlfn.CONCAT("Rid: ",HLOOKUP(BW$80,Tipologie!$B$2:$AM$10,3)  ),  Nov2022_RICHIESTE_OLD!AS25),HLOOKUP(BW$80,Tipologie!$B$2:$AM$10,3  ) ))</f>
        <v>.</v>
      </c>
      <c r="BX82" s="223"/>
      <c r="CA82" s="22">
        <f>SUM(COUNTIFS(D82:BW82,{"Ex-accordo";"Ferie";"Ridotto Ex-Acc";"Ridotto Ferie";"Ridotto Maternità";"Malattia";"Esame";"Altro"}))</f>
        <v>0</v>
      </c>
      <c r="CB82" s="158">
        <f t="shared" ref="CB82:CB87" si="28">$CD$1-CA82</f>
        <v>30</v>
      </c>
      <c r="CC82" s="91"/>
      <c r="CF82" s="146"/>
      <c r="CG82" s="146" t="str">
        <f>T( IF( Nov2022_RICHIESTE_OLD!BM25&lt;&gt;"",  IF(   AND(    (IFERROR(SEARCH("Ridotto",Nov2022_RICHIESTE_OLD!BM25),Nov2022_RICHIESTE_OLD!BM25))=1,    CG$80&lt;&gt;""   ),    _xlfn.CONCAT("Rid: ",HLOOKUP(CG$80,Tipologie!$B$2:$AM$10,3)  ),  Nov2022_RICHIESTE_OLD!BM25),HLOOKUP(CG$80,Tipologie!$B$2:$AM$10,3  ) ))</f>
        <v>.</v>
      </c>
      <c r="CH82" s="146"/>
      <c r="CI82" s="146" t="str">
        <f>T( IF( Nov2022_RICHIESTE_OLD!BN25&lt;&gt;"",  IF(   AND(    (IFERROR(SEARCH("Ridotto",Nov2022_RICHIESTE_OLD!BN25),Nov2022_RICHIESTE_OLD!BN25))=1,    CI$80&lt;&gt;""   ),    _xlfn.CONCAT("Rid: ",HLOOKUP(CI$80,Tipologie!$B$2:$AM$10,3)  ),  Nov2022_RICHIESTE_OLD!BN25),HLOOKUP(CI$80,Tipologie!$B$2:$AM$10,3  ) ))</f>
        <v>.</v>
      </c>
      <c r="CJ82" s="146" t="str">
        <f>T( IF( Nov2022_RICHIESTE_OLD!BO25&lt;&gt;"",  IF(   AND(    (IFERROR(SEARCH("Ridotto",Nov2022_RICHIESTE_OLD!BO25),Nov2022_RICHIESTE_OLD!BO25))=1,    CJ$80&lt;&gt;""   ),    _xlfn.CONCAT("Rid: ",HLOOKUP(CJ$80,Tipologie!$B$2:$AM$10,3)  ),  Nov2022_RICHIESTE_OLD!BO25),HLOOKUP(CJ$80,Tipologie!$B$2:$AM$10,3  ) ))</f>
        <v>.</v>
      </c>
      <c r="CK82" s="146" t="str">
        <f>T( IF( Nov2022_RICHIESTE_OLD!BP25&lt;&gt;"",  IF(   AND(    (IFERROR(SEARCH("Ridotto",Nov2022_RICHIESTE_OLD!BP25),Nov2022_RICHIESTE_OLD!BP25))=1,    CK$80&lt;&gt;""   ),    _xlfn.CONCAT("Rid: ",HLOOKUP(CK$80,Tipologie!$B$2:$AM$10,3)  ),  Nov2022_RICHIESTE_OLD!BP25),HLOOKUP(CK$80,Tipologie!$B$2:$AM$10,3  ) ))</f>
        <v>.</v>
      </c>
      <c r="CL82" s="146" t="str">
        <f>T( IF( Nov2022_RICHIESTE_OLD!BQ25&lt;&gt;"",  IF(   AND(    (IFERROR(SEARCH("Ridotto",Nov2022_RICHIESTE_OLD!BQ25),Nov2022_RICHIESTE_OLD!BQ25))=1,    CL$80&lt;&gt;""   ),    _xlfn.CONCAT("Rid: ",HLOOKUP(CL$80,Tipologie!$B$2:$AM$10,3)  ),  Nov2022_RICHIESTE_OLD!BQ25),HLOOKUP(CL$80,Tipologie!$B$2:$AM$10,3  ) ))</f>
        <v>.</v>
      </c>
      <c r="CM82" s="146" t="str">
        <f>T( IF( Nov2022_RICHIESTE_OLD!BR25&lt;&gt;"",  IF(   AND(    (IFERROR(SEARCH("Ridotto",Nov2022_RICHIESTE_OLD!BR25),Nov2022_RICHIESTE_OLD!BR25))=1,    CM$80&lt;&gt;""   ),    _xlfn.CONCAT("Rid: ",HLOOKUP(CM$80,Tipologie!$B$2:$AM$10,3)  ),  Nov2022_RICHIESTE_OLD!BR25),HLOOKUP(CM$80,Tipologie!$B$2:$AM$10,3  ) ))</f>
        <v>.</v>
      </c>
      <c r="CO82" s="45" t="str">
        <f t="shared" si="24"/>
        <v>lun</v>
      </c>
      <c r="CP82" s="45">
        <f t="shared" si="27"/>
        <v>44886</v>
      </c>
      <c r="CQ82" s="45"/>
      <c r="CR82" s="146" t="str">
        <f>T(IF(  Nov2022_RICHIESTE_OLD!BV25&lt;&gt;"",  Nov2022_RICHIESTE_OLD!BV25,  HLOOKUP(CR$80,Tipologie!$B$2:$AM$10,3) ))</f>
        <v>.</v>
      </c>
      <c r="CS82" s="146"/>
      <c r="CT82" s="146" t="str">
        <f>T(IF(  Nov2022_RICHIESTE_OLD!BW25&lt;&gt;"",  Nov2022_RICHIESTE_OLD!BW25,  HLOOKUP(CT$80,Tipologie!$B$2:$AM$10,3) ))</f>
        <v>.</v>
      </c>
      <c r="CU82" s="146"/>
      <c r="CV82" s="146" t="str">
        <f>T(IF(  Nov2022_RICHIESTE_OLD!BX25&lt;&gt;"",  Nov2022_RICHIESTE_OLD!BX25,  HLOOKUP(CV$80,Tipologie!$B$2:$AM$10,3) ))</f>
        <v>.</v>
      </c>
      <c r="CW82" s="146"/>
      <c r="CX82" s="146" t="str">
        <f>T(IF(  Nov2022_RICHIESTE_OLD!BY25&lt;&gt;"",  Nov2022_RICHIESTE_OLD!BY25,  HLOOKUP(CX$80,Tipologie!$B$2:$AM$10,3) ))</f>
        <v>.</v>
      </c>
      <c r="CY82" s="146"/>
      <c r="CZ82" s="146" t="str">
        <f>T(IF(  Nov2022_RICHIESTE_OLD!BZ25&lt;&gt;"",  Nov2022_RICHIESTE_OLD!BZ25,  HLOOKUP(CZ$80,Tipologie!$B$2:$AM$10,3) ))</f>
        <v>.</v>
      </c>
      <c r="DA82" s="146"/>
      <c r="DB82" s="146" t="str">
        <f>T(IF(  Nov2022_RICHIESTE_OLD!CA25&lt;&gt;"",  Nov2022_RICHIESTE_OLD!CA25,  HLOOKUP(DB$80,Tipologie!$B$2:$AM$10,3) ))</f>
        <v>.</v>
      </c>
      <c r="DC82" s="146"/>
      <c r="DD82" s="146" t="str">
        <f>T(IF(  Nov2022_RICHIESTE_OLD!CB25&lt;&gt;"",  Nov2022_RICHIESTE_OLD!CB25,  HLOOKUP(DD$80,Tipologie!$B$2:$AM$10,3) ))</f>
        <v>.</v>
      </c>
      <c r="DE82" s="146" t="str">
        <f>T(IF(  Nov2022_RICHIESTE_OLD!CC25&lt;&gt;"",  Nov2022_RICHIESTE_OLD!CC25,  HLOOKUP(DE$80,Tipologie!$B$2:$AM$10,3) ))</f>
        <v>.</v>
      </c>
      <c r="DF82" s="146" t="str">
        <f>T(IF(  Nov2022_RICHIESTE_OLD!CD25&lt;&gt;"",  Nov2022_RICHIESTE_OLD!CD25,  HLOOKUP(DF$80,Tipologie!$B$2:$AM$10,3) ))</f>
        <v>.</v>
      </c>
      <c r="DG82" s="146" t="str">
        <f>T(IF(  Nov2022_RICHIESTE_OLD!CE25&lt;&gt;"",  Nov2022_RICHIESTE_OLD!CE25,  HLOOKUP(DG$80,Tipologie!$B$2:$AM$10,3) ))</f>
        <v>.</v>
      </c>
      <c r="DH82" s="20"/>
    </row>
    <row r="83" spans="1:112" ht="11.25" customHeight="1" x14ac:dyDescent="0.25">
      <c r="A83" s="45" t="str">
        <f>IF(Nov2022_RICHIESTE_OLD!A26&lt;&gt;"",Nov2022_RICHIESTE_OLD!A26,"")</f>
        <v>mar</v>
      </c>
      <c r="B83" s="46">
        <f>IF(Nov2022_RICHIESTE_OLD!B26&lt;&gt;"",Nov2022_RICHIESTE_OLD!B26,"")</f>
        <v>44887</v>
      </c>
      <c r="C83" s="232"/>
      <c r="D83" s="146" t="str">
        <f>T( IF( Nov2022_RICHIESTE_OLD!C26&lt;&gt;"",  IF(   AND(    (IFERROR(SEARCH("Ridotto",Nov2022_RICHIESTE_OLD!C26),Nov2022_RICHIESTE_OLD!C26))=1,    D$80&lt;&gt;""   ),    _xlfn.CONCAT("Rid: ",HLOOKUP(D$80,Tipologie!$B$2:$AM$10,4)  ),  Nov2022_RICHIESTE_OLD!C26),HLOOKUP(D$80,Tipologie!$B$2:$AM$10,4  ) ))</f>
        <v>.</v>
      </c>
      <c r="E83" s="146"/>
      <c r="F83" s="146" t="str">
        <f>T( IF( Nov2022_RICHIESTE_OLD!D26&lt;&gt;"",  IF(   AND(    (IFERROR(SEARCH("Ridotto",Nov2022_RICHIESTE_OLD!D26),Nov2022_RICHIESTE_OLD!D26))=1,    F$80&lt;&gt;""   ),    _xlfn.CONCAT("Rid: ",HLOOKUP(F$80,Tipologie!$B$2:$AM$10,4)  ),  Nov2022_RICHIESTE_OLD!D26),HLOOKUP(F$80,Tipologie!$B$2:$AM$10,4  ) ))</f>
        <v>.</v>
      </c>
      <c r="G83" s="146"/>
      <c r="H83" s="146" t="str">
        <f>T( IF( Nov2022_RICHIESTE_OLD!E26&lt;&gt;"",  IF(   AND(    (IFERROR(SEARCH("Ridotto",Nov2022_RICHIESTE_OLD!E26),Nov2022_RICHIESTE_OLD!E26))=1,    H$80&lt;&gt;""   ),    _xlfn.CONCAT("Rid: ",HLOOKUP(H$80,Tipologie!$B$2:$AM$10,4)  ),  Nov2022_RICHIESTE_OLD!E26),HLOOKUP(H$80,Tipologie!$B$2:$AM$10,4  ) ))</f>
        <v>.</v>
      </c>
      <c r="I83" s="146"/>
      <c r="J83" s="146" t="str">
        <f>T( IF( Nov2022_RICHIESTE_OLD!F26&lt;&gt;"",  IF(   AND(    (IFERROR(SEARCH("Ridotto",Nov2022_RICHIESTE_OLD!F26),Nov2022_RICHIESTE_OLD!F26))=1,    J$80&lt;&gt;""   ),    _xlfn.CONCAT("Rid: ",HLOOKUP(J$80,Tipologie!$B$2:$AM$10,4)  ),  Nov2022_RICHIESTE_OLD!F26),HLOOKUP(J$80,Tipologie!$B$2:$AM$10,4  ) ))</f>
        <v>.</v>
      </c>
      <c r="K83" s="146"/>
      <c r="L83" s="146" t="str">
        <f>T( IF( Nov2022_RICHIESTE_OLD!G26&lt;&gt;"",  IF(   AND(    (IFERROR(SEARCH("Ridotto",Nov2022_RICHIESTE_OLD!G26),Nov2022_RICHIESTE_OLD!G26))=1,    L$80&lt;&gt;""   ),    _xlfn.CONCAT("Rid: ",HLOOKUP(L$80,Tipologie!$B$2:$AM$10,4)  ),  Nov2022_RICHIESTE_OLD!G26),HLOOKUP(L$80,Tipologie!$B$2:$AM$10,4  ) ))</f>
        <v>.</v>
      </c>
      <c r="M83" s="146"/>
      <c r="N83" s="146" t="str">
        <f>T( IF( Nov2022_RICHIESTE_OLD!H26&lt;&gt;"",  IF(   AND(    (IFERROR(SEARCH("Ridotto",Nov2022_RICHIESTE_OLD!H26),Nov2022_RICHIESTE_OLD!H26))=1,    N$80&lt;&gt;""   ),    _xlfn.CONCAT("Rid: ",HLOOKUP(N$80,Tipologie!$B$2:$AM$10,4)  ),  Nov2022_RICHIESTE_OLD!H26),HLOOKUP(N$80,Tipologie!$B$2:$AM$10,4  ) ))</f>
        <v>.</v>
      </c>
      <c r="O83" s="146"/>
      <c r="P83" s="146" t="str">
        <f>T( IF( Nov2022_RICHIESTE_OLD!I26&lt;&gt;"",  IF(   AND(    (IFERROR(SEARCH("Ridotto",Nov2022_RICHIESTE_OLD!I26),Nov2022_RICHIESTE_OLD!I26))=1,    P$80&lt;&gt;""   ),    _xlfn.CONCAT("Rid: ",HLOOKUP(P$80,Tipologie!$B$2:$AM$10,4)  ),  Nov2022_RICHIESTE_OLD!I26),HLOOKUP(P$80,Tipologie!$B$2:$AM$10,4  ) ))</f>
        <v>.</v>
      </c>
      <c r="Q83" s="146"/>
      <c r="R83" s="146" t="str">
        <f>T( IF( Nov2022_RICHIESTE_OLD!J26&lt;&gt;"",  IF(   AND(    (IFERROR(SEARCH("Ridotto",Nov2022_RICHIESTE_OLD!J26),Nov2022_RICHIESTE_OLD!J26))=1,    R$80&lt;&gt;""   ),    _xlfn.CONCAT("Rid: ",HLOOKUP(R$80,Tipologie!$B$2:$AM$10,4)  ),  Nov2022_RICHIESTE_OLD!J26),HLOOKUP(R$80,Tipologie!$B$2:$AM$10,4  ) ))</f>
        <v>.</v>
      </c>
      <c r="S83" s="146"/>
      <c r="T83" s="146" t="str">
        <f>T( IF( Nov2022_RICHIESTE_OLD!K26&lt;&gt;"",  IF(   AND(    (IFERROR(SEARCH("Ridotto",Nov2022_RICHIESTE_OLD!K26),Nov2022_RICHIESTE_OLD!K26))=1,    T$80&lt;&gt;""   ),    _xlfn.CONCAT("Rid: ",HLOOKUP(T$80,Tipologie!$B$2:$AM$10,4)  ),  Nov2022_RICHIESTE_OLD!K26),HLOOKUP(T$80,Tipologie!$B$2:$AM$10,4  ) ))</f>
        <v>.</v>
      </c>
      <c r="U83" s="146" t="str">
        <f>T( IF( Nov2022_RICHIESTE_OLD!L26&lt;&gt;"",  IF(   AND(    (IFERROR(SEARCH("Ridotto",Nov2022_RICHIESTE_OLD!L26),Nov2022_RICHIESTE_OLD!L26))=1,    U$80&lt;&gt;""   ),    _xlfn.CONCAT("Rid: ",HLOOKUP(U$80,Tipologie!$B$2:$AM$10,4)  ),  Nov2022_RICHIESTE_OLD!L26),HLOOKUP(U$80,Tipologie!$B$2:$AM$10,4  ) ))</f>
        <v>.</v>
      </c>
      <c r="V83" s="146" t="str">
        <f>T( IF( Nov2022_RICHIESTE_OLD!M26&lt;&gt;"",  IF(   AND(    (IFERROR(SEARCH("Ridotto",Nov2022_RICHIESTE_OLD!M26),Nov2022_RICHIESTE_OLD!M26))=1,    V$80&lt;&gt;""   ),    _xlfn.CONCAT("Rid: ",HLOOKUP(V$80,Tipologie!$B$2:$AM$10,4)  ),  Nov2022_RICHIESTE_OLD!M26),HLOOKUP(V$80,Tipologie!$B$2:$AM$10,4  ) ))</f>
        <v>.</v>
      </c>
      <c r="W83" s="146" t="str">
        <f>T( IF( Nov2022_RICHIESTE_OLD!N26&lt;&gt;"",  IF(   AND(    (IFERROR(SEARCH("Ridotto",Nov2022_RICHIESTE_OLD!N26),Nov2022_RICHIESTE_OLD!N26))=1,    W$80&lt;&gt;""   ),    _xlfn.CONCAT("Rid: ",HLOOKUP(W$80,Tipologie!$B$2:$AM$10,4)  ),  Nov2022_RICHIESTE_OLD!N26),HLOOKUP(W$80,Tipologie!$B$2:$AM$10,4  ) ))</f>
        <v>.</v>
      </c>
      <c r="X83" s="146" t="str">
        <f>T( IF( Nov2022_RICHIESTE_OLD!O26&lt;&gt;"",  IF(   AND(    (IFERROR(SEARCH("Ridotto",Nov2022_RICHIESTE_OLD!O26),Nov2022_RICHIESTE_OLD!O26))=1,    X$80&lt;&gt;""   ),    _xlfn.CONCAT("Rid: ",HLOOKUP(X$80,Tipologie!$B$2:$AM$10,4)  ),  Nov2022_RICHIESTE_OLD!O26),HLOOKUP(X$80,Tipologie!$B$2:$AM$10,4  ) ))</f>
        <v>.</v>
      </c>
      <c r="Y83" s="146" t="str">
        <f>T( IF( Nov2022_RICHIESTE_OLD!P26&lt;&gt;"",  IF(   AND(    (IFERROR(SEARCH("Ridotto",Nov2022_RICHIESTE_OLD!P26),Nov2022_RICHIESTE_OLD!P26))=1,    Y$80&lt;&gt;""   ),    _xlfn.CONCAT("Rid: ",HLOOKUP(Y$80,Tipologie!$B$2:$AM$10,4)  ),  Nov2022_RICHIESTE_OLD!P26),HLOOKUP(Y$80,Tipologie!$B$2:$AM$10,4  ) ))</f>
        <v>.</v>
      </c>
      <c r="Z83" s="28" t="str">
        <f>T( IF( Nov2022_RICHIESTE_OLD!Q26&lt;&gt;"",  IF(   AND(    (IFERROR(SEARCH("Ridotto",Nov2022_RICHIESTE_OLD!Q26),Nov2022_RICHIESTE_OLD!Q26))=1,    Z$80&lt;&gt;""   ),    _xlfn.CONCAT("Rid: ",HLOOKUP(Z$80,Tipologie!$B$2:$AM$10,4)  ),  Nov2022_RICHIESTE_OLD!Q26),HLOOKUP(Z$80,Tipologie!$B$2:$AM$10,4  ) ))</f>
        <v>.</v>
      </c>
      <c r="AA83" s="28" t="str">
        <f>T( IF( Nov2022_RICHIESTE_OLD!R26&lt;&gt;"",  IF(   AND(    (IFERROR(SEARCH("Ridotto",Nov2022_RICHIESTE_OLD!R26),Nov2022_RICHIESTE_OLD!R26))=1,    AA$80&lt;&gt;""   ),    _xlfn.CONCAT("Rid: ",HLOOKUP(AA$80,Tipologie!$B$2:$AM$10,4)  ),  Nov2022_RICHIESTE_OLD!R26),HLOOKUP(AA$80,Tipologie!$B$2:$AM$10,4  ) ))</f>
        <v>.</v>
      </c>
      <c r="AB83" s="28" t="str">
        <f>T( IF( Nov2022_RICHIESTE_OLD!S26&lt;&gt;"",  IF(   AND(    (IFERROR(SEARCH("Ridotto",Nov2022_RICHIESTE_OLD!S26),Nov2022_RICHIESTE_OLD!S26))=1,    AB$80&lt;&gt;""   ),    _xlfn.CONCAT("Rid: ",HLOOKUP(AB$80,Tipologie!$B$2:$AM$10,4)  ),  Nov2022_RICHIESTE_OLD!S26),HLOOKUP(AB$80,Tipologie!$B$2:$AM$10,4  ) ))</f>
        <v>.</v>
      </c>
      <c r="AD83" s="45" t="str">
        <f t="shared" si="23"/>
        <v>mar</v>
      </c>
      <c r="AE83" s="46">
        <f t="shared" si="18"/>
        <v>44887</v>
      </c>
      <c r="AF83" s="232"/>
      <c r="AG83" s="146" t="str">
        <f>T( IF( Nov2022_RICHIESTE_OLD!W26&lt;&gt;"",  IF(   AND(    (IFERROR(SEARCH("Ridotto",Nov2022_RICHIESTE_OLD!W26),Nov2022_RICHIESTE_OLD!W26))=1,    AG$80&lt;&gt;""   ),    _xlfn.CONCAT("Rid: ",HLOOKUP(AG$80,Tipologie!$B$2:$AM$10,4)  ),  Nov2022_RICHIESTE_OLD!W26),HLOOKUP(AG$80,Tipologie!$B$2:$AM$10,4  ) ))</f>
        <v>.</v>
      </c>
      <c r="AH83" s="146"/>
      <c r="AI83" s="146" t="str">
        <f>T( IF( Nov2022_RICHIESTE_OLD!X26&lt;&gt;"",  IF(   AND(    (IFERROR(SEARCH("Ridotto",Nov2022_RICHIESTE_OLD!X26),Nov2022_RICHIESTE_OLD!X26))=1,    AI$80&lt;&gt;""   ),    _xlfn.CONCAT("Rid: ",HLOOKUP(AI$80,Tipologie!$B$2:$AM$10,4)  ),  Nov2022_RICHIESTE_OLD!X26),HLOOKUP(AI$80,Tipologie!$B$2:$AM$10,4  ) ))</f>
        <v>.</v>
      </c>
      <c r="AJ83" s="146"/>
      <c r="AK83" s="146" t="str">
        <f>T( IF( Nov2022_RICHIESTE_OLD!Y26&lt;&gt;"",  IF(   AND(    (IFERROR(SEARCH("Ridotto",Nov2022_RICHIESTE_OLD!Y26),Nov2022_RICHIESTE_OLD!Y26))=1,    AK$80&lt;&gt;""   ),    _xlfn.CONCAT("Rid: ",HLOOKUP(AK$80,Tipologie!$B$2:$AM$10,4)  ),  Nov2022_RICHIESTE_OLD!Y26),HLOOKUP(AK$80,Tipologie!$B$2:$AM$10,4  ) ))</f>
        <v>.</v>
      </c>
      <c r="AL83" s="146"/>
      <c r="AM83" s="146" t="str">
        <f>T( IF( Nov2022_RICHIESTE_OLD!Z26&lt;&gt;"",  IF(   AND(    (IFERROR(SEARCH("Ridotto",Nov2022_RICHIESTE_OLD!Z26),Nov2022_RICHIESTE_OLD!Z26))=1,    AM$80&lt;&gt;""   ),    _xlfn.CONCAT("Rid: ",HLOOKUP(AM$80,Tipologie!$B$2:$AM$10,4)  ),  Nov2022_RICHIESTE_OLD!Z26),HLOOKUP(AM$80,Tipologie!$B$2:$AM$10,4  ) ))</f>
        <v>.</v>
      </c>
      <c r="AN83" s="146"/>
      <c r="AO83" s="146" t="str">
        <f>T( IF( Nov2022_RICHIESTE_OLD!AA26&lt;&gt;"",  IF(   AND(    (IFERROR(SEARCH("Ridotto",Nov2022_RICHIESTE_OLD!AA26),Nov2022_RICHIESTE_OLD!AA26))=1,    AO$80&lt;&gt;""   ),    _xlfn.CONCAT("Rid: ",HLOOKUP(AO$80,Tipologie!$B$2:$AM$10,4)  ),  Nov2022_RICHIESTE_OLD!AA26),HLOOKUP(AO$80,Tipologie!$B$2:$AM$10,4  ) ))</f>
        <v>.</v>
      </c>
      <c r="AP83" s="146"/>
      <c r="AQ83" s="146" t="str">
        <f>T( IF( Nov2022_RICHIESTE_OLD!AB26&lt;&gt;"",  IF(   AND(    (IFERROR(SEARCH("Ridotto",Nov2022_RICHIESTE_OLD!AB26),Nov2022_RICHIESTE_OLD!AB26))=1,    AQ$80&lt;&gt;""   ),    _xlfn.CONCAT("Rid: ",HLOOKUP(AQ$80,Tipologie!$B$2:$AM$10,4)  ),  Nov2022_RICHIESTE_OLD!AB26),HLOOKUP(AQ$80,Tipologie!$B$2:$AM$10,4  ) ))</f>
        <v>.</v>
      </c>
      <c r="AR83" s="146"/>
      <c r="AS83" s="146" t="str">
        <f>T( IF( Nov2022_RICHIESTE_OLD!AC26&lt;&gt;"",  IF(   AND(    (IFERROR(SEARCH("Ridotto",Nov2022_RICHIESTE_OLD!AC26),Nov2022_RICHIESTE_OLD!AC26))=1,    AS$80&lt;&gt;""   ),    _xlfn.CONCAT("Rid: ",HLOOKUP(AS$80,Tipologie!$B$2:$AM$10,4)  ),  Nov2022_RICHIESTE_OLD!AC26),HLOOKUP(AS$80,Tipologie!$B$2:$AM$10,4  ) ))</f>
        <v>.</v>
      </c>
      <c r="AT83" s="146"/>
      <c r="AU83" s="146" t="str">
        <f>T( IF( Nov2022_RICHIESTE_OLD!AD26&lt;&gt;"",  IF(   AND(    (IFERROR(SEARCH("Ridotto",Nov2022_RICHIESTE_OLD!AD26),Nov2022_RICHIESTE_OLD!AD26))=1,    AU$80&lt;&gt;""   ),    _xlfn.CONCAT("Rid: ",HLOOKUP(AU$80,Tipologie!$B$2:$AM$10,4)  ),  Nov2022_RICHIESTE_OLD!AD26),HLOOKUP(AU$80,Tipologie!$B$2:$AM$10,4  ) ))</f>
        <v>.</v>
      </c>
      <c r="AV83" s="146"/>
      <c r="AW83" s="146" t="str">
        <f>T( IF( Nov2022_RICHIESTE_OLD!AE26&lt;&gt;"",  IF(   AND(    (IFERROR(SEARCH("Ridotto",Nov2022_RICHIESTE_OLD!AE26),Nov2022_RICHIESTE_OLD!AE26))=1,    AW$80&lt;&gt;""   ),    _xlfn.CONCAT("Rid: ",HLOOKUP(AW$80,Tipologie!$B$2:$AM$10,4)  ),  Nov2022_RICHIESTE_OLD!AE26),HLOOKUP(AW$80,Tipologie!$B$2:$AM$10,4  ) ))</f>
        <v>.</v>
      </c>
      <c r="AX83" s="146"/>
      <c r="AY83" s="146" t="str">
        <f>T( IF( Nov2022_RICHIESTE_OLD!AF26&lt;&gt;"",  IF(   AND(    (IFERROR(SEARCH("Ridotto",Nov2022_RICHIESTE_OLD!AF26),Nov2022_RICHIESTE_OLD!AF26))=1,    AY$80&lt;&gt;""   ),    _xlfn.CONCAT("Rid: ",HLOOKUP(AY$80,Tipologie!$B$2:$AM$10,4)  ),  Nov2022_RICHIESTE_OLD!AF26),HLOOKUP(AY$80,Tipologie!$B$2:$AM$10,4  ) ))</f>
        <v>.</v>
      </c>
      <c r="AZ83" s="146"/>
      <c r="BA83" s="146" t="str">
        <f>T( IF( Nov2022_RICHIESTE_OLD!AG26&lt;&gt;"",  IF(   AND(    (IFERROR(SEARCH("Ridotto",Nov2022_RICHIESTE_OLD!AG26),Nov2022_RICHIESTE_OLD!AG26))=1,    BA$80&lt;&gt;""   ),    _xlfn.CONCAT("Rid: ",HLOOKUP(BA$80,Tipologie!$B$2:$AM$10,4)  ),  Nov2022_RICHIESTE_OLD!AG26),HLOOKUP(BA$80,Tipologie!$B$2:$AM$10,4  ) ))</f>
        <v>.</v>
      </c>
      <c r="BB83" s="146" t="str">
        <f>T( IF( Nov2022_RICHIESTE_OLD!AH26&lt;&gt;"",  IF(   AND(    (IFERROR(SEARCH("Ridotto",Nov2022_RICHIESTE_OLD!AH26),Nov2022_RICHIESTE_OLD!AH26))=1,    BB$80&lt;&gt;""   ),    _xlfn.CONCAT("Rid: ",HLOOKUP(BB$80,Tipologie!$B$2:$AM$10,4)  ),  Nov2022_RICHIESTE_OLD!AH26),HLOOKUP(BB$80,Tipologie!$B$2:$AM$10,4  ) ))</f>
        <v>.</v>
      </c>
      <c r="BC83" s="146" t="str">
        <f>T( IF( Nov2022_RICHIESTE_OLD!AI26&lt;&gt;"",  IF(   AND(    (IFERROR(SEARCH("Ridotto",Nov2022_RICHIESTE_OLD!AI26),Nov2022_RICHIESTE_OLD!AI26))=1,    BC$80&lt;&gt;""   ),    _xlfn.CONCAT("Rid: ",HLOOKUP(BC$80,Tipologie!$B$2:$AM$10,4)  ),  Nov2022_RICHIESTE_OLD!AI26),HLOOKUP(BC$80,Tipologie!$B$2:$AM$10,4  ) ))</f>
        <v>.</v>
      </c>
      <c r="BD83" s="146"/>
      <c r="BE83" s="146" t="str">
        <f>T( IF( Nov2022_RICHIESTE_OLD!AJ26&lt;&gt;"",  IF(   AND(    (IFERROR(SEARCH("Ridotto",Nov2022_RICHIESTE_OLD!AJ26),Nov2022_RICHIESTE_OLD!AJ26))=1,    BE$80&lt;&gt;""   ),    _xlfn.CONCAT("Rid: ",HLOOKUP(BE$80,Tipologie!$B$2:$AM$10,4)  ),  Nov2022_RICHIESTE_OLD!AJ26),HLOOKUP(BE$80,Tipologie!$B$2:$AM$10,4  ) ))</f>
        <v>.</v>
      </c>
      <c r="BF83" s="146"/>
      <c r="BG83" s="146" t="str">
        <f>T( IF( Nov2022_RICHIESTE_OLD!AK26&lt;&gt;"",  IF(   AND(    (IFERROR(SEARCH("Ridotto",Nov2022_RICHIESTE_OLD!AK26),Nov2022_RICHIESTE_OLD!AK26))=1,    BG$80&lt;&gt;""   ),    _xlfn.CONCAT("Rid: ",HLOOKUP(BG$80,Tipologie!$B$2:$AM$10,4)  ),  Nov2022_RICHIESTE_OLD!AK26),HLOOKUP(BG$80,Tipologie!$B$2:$AM$10,4  ) ))</f>
        <v>.</v>
      </c>
      <c r="BH83" s="146"/>
      <c r="BI83" s="146" t="str">
        <f>T( IF( Nov2022_RICHIESTE_OLD!AL26&lt;&gt;"",  IF(   AND(    (IFERROR(SEARCH("Ridotto",Nov2022_RICHIESTE_OLD!AL26),Nov2022_RICHIESTE_OLD!AL26))=1,    BI$80&lt;&gt;""   ),    _xlfn.CONCAT("Rid: ",HLOOKUP(BI$80,Tipologie!$B$2:$AM$10,4)  ),  Nov2022_RICHIESTE_OLD!AL26),HLOOKUP(BI$80,Tipologie!$B$2:$AM$10,4  ) ))</f>
        <v>.</v>
      </c>
      <c r="BJ83" s="146"/>
      <c r="BK83" s="146" t="str">
        <f>T( IF( Nov2022_RICHIESTE_OLD!AM26&lt;&gt;"",  IF(   AND(    (IFERROR(SEARCH("Ridotto",Nov2022_RICHIESTE_OLD!AM26),Nov2022_RICHIESTE_OLD!AM26))=1,    BK$80&lt;&gt;""   ),    _xlfn.CONCAT("Rid: ",HLOOKUP(BK$80,Tipologie!$B$2:$AM$10,4)  ),  Nov2022_RICHIESTE_OLD!AM26),HLOOKUP(BK$80,Tipologie!$B$2:$AM$10,4  ) ))</f>
        <v>.</v>
      </c>
      <c r="BL83" s="146"/>
      <c r="BM83" s="146" t="str">
        <f>T( IF( Nov2022_RICHIESTE_OLD!AN26&lt;&gt;"",  IF(   AND(    (IFERROR(SEARCH("Ridotto",Nov2022_RICHIESTE_OLD!AN26),Nov2022_RICHIESTE_OLD!AN26))=1,    BM$80&lt;&gt;""   ),    _xlfn.CONCAT("Rid: ",HLOOKUP(BM$80,Tipologie!$B$2:$AM$10,4)  ),  Nov2022_RICHIESTE_OLD!AN26),HLOOKUP(BM$80,Tipologie!$B$2:$AM$10,4  ) ))</f>
        <v>.</v>
      </c>
      <c r="BN83" s="146"/>
      <c r="BO83" s="146" t="str">
        <f>T( IF( Nov2022_RICHIESTE_OLD!AO26&lt;&gt;"",  IF(   AND(    (IFERROR(SEARCH("Ridotto",Nov2022_RICHIESTE_OLD!AO26),Nov2022_RICHIESTE_OLD!AO26))=1,    BO$80&lt;&gt;""   ),    _xlfn.CONCAT("Rid: ",HLOOKUP(BO$80,Tipologie!$B$2:$AM$10,4)  ),  Nov2022_RICHIESTE_OLD!AO26),HLOOKUP(BO$80,Tipologie!$B$2:$AM$10,4  ) ))</f>
        <v>.</v>
      </c>
      <c r="BP83" s="146"/>
      <c r="BQ83" s="146" t="str">
        <f>T( IF( Nov2022_RICHIESTE_OLD!AP26&lt;&gt;"",  IF(   AND(    (IFERROR(SEARCH("Ridotto",Nov2022_RICHIESTE_OLD!AP26),Nov2022_RICHIESTE_OLD!AP26))=1,    BQ$80&lt;&gt;""   ),    _xlfn.CONCAT("Rid: ",HLOOKUP(BQ$80,Tipologie!$B$2:$AM$10,4)  ),  Nov2022_RICHIESTE_OLD!AP26),HLOOKUP(BQ$80,Tipologie!$B$2:$AM$10,4  ) ))</f>
        <v>.</v>
      </c>
      <c r="BR83" s="146"/>
      <c r="BS83" s="146" t="str">
        <f>T( IF( Nov2022_RICHIESTE_OLD!AQ26&lt;&gt;"",  IF(   AND(    (IFERROR(SEARCH("Ridotto",Nov2022_RICHIESTE_OLD!AQ26),Nov2022_RICHIESTE_OLD!AQ26))=1,    BS$80&lt;&gt;""   ),    _xlfn.CONCAT("Rid: ",HLOOKUP(BS$80,Tipologie!$B$2:$AM$10,4)  ),  Nov2022_RICHIESTE_OLD!AQ26),HLOOKUP(BS$80,Tipologie!$B$2:$AM$10,4  ) ))</f>
        <v>.</v>
      </c>
      <c r="BT83" s="146"/>
      <c r="BU83" s="146" t="str">
        <f>T( IF( Nov2022_RICHIESTE_OLD!AR26&lt;&gt;"",  IF(   AND(    (IFERROR(SEARCH("Ridotto",Nov2022_RICHIESTE_OLD!AR26),Nov2022_RICHIESTE_OLD!AR26))=1,    BU$80&lt;&gt;""   ),    _xlfn.CONCAT("Rid: ",HLOOKUP(BU$80,Tipologie!$B$2:$AM$10,4)  ),  Nov2022_RICHIESTE_OLD!AR26),HLOOKUP(BU$80,Tipologie!$B$2:$AM$10,4  ) ))</f>
        <v>.</v>
      </c>
      <c r="BV83" s="146"/>
      <c r="BW83" s="146" t="str">
        <f>T( IF( Nov2022_RICHIESTE_OLD!AS26&lt;&gt;"",  IF(   AND(    (IFERROR(SEARCH("Ridotto",Nov2022_RICHIESTE_OLD!AS26),Nov2022_RICHIESTE_OLD!AS26))=1,    BW$80&lt;&gt;""   ),    _xlfn.CONCAT("Rid: ",HLOOKUP(BW$80,Tipologie!$B$2:$AM$10,4)  ),  Nov2022_RICHIESTE_OLD!AS26),HLOOKUP(BW$80,Tipologie!$B$2:$AM$10,4  ) ))</f>
        <v>.</v>
      </c>
      <c r="BX83" s="223"/>
      <c r="CA83" s="158">
        <f>SUM(COUNTIFS(D83:BW83,{"Ex-accordo";"Ferie";"Ridotto Ex-Acc";"Ridotto Ferie";"Ridotto Maternità";"Malattia";"Esame";"Altro"}))</f>
        <v>0</v>
      </c>
      <c r="CB83" s="158">
        <f t="shared" si="28"/>
        <v>30</v>
      </c>
      <c r="CC83" s="91"/>
      <c r="CF83" s="146"/>
      <c r="CG83" s="146" t="str">
        <f>T( IF( Nov2022_RICHIESTE_OLD!BM26&lt;&gt;"",  IF(   AND(    (IFERROR(SEARCH("Ridotto",Nov2022_RICHIESTE_OLD!BM26),Nov2022_RICHIESTE_OLD!BM26))=1,    CG$80&lt;&gt;""   ),    _xlfn.CONCAT("Rid: ",HLOOKUP(CG$80,Tipologie!$B$2:$AM$10,4)  ),  Nov2022_RICHIESTE_OLD!BM26),HLOOKUP(CG$80,Tipologie!$B$2:$AM$10,4  ) ))</f>
        <v>.</v>
      </c>
      <c r="CH83" s="146"/>
      <c r="CI83" s="146" t="str">
        <f>T( IF( Nov2022_RICHIESTE_OLD!BN26&lt;&gt;"",  IF(   AND(    (IFERROR(SEARCH("Ridotto",Nov2022_RICHIESTE_OLD!BN26),Nov2022_RICHIESTE_OLD!BN26))=1,    CI$80&lt;&gt;""   ),    _xlfn.CONCAT("Rid: ",HLOOKUP(CI$80,Tipologie!$B$2:$AM$10,4)  ),  Nov2022_RICHIESTE_OLD!BN26),HLOOKUP(CI$80,Tipologie!$B$2:$AM$10,4  ) ))</f>
        <v>.</v>
      </c>
      <c r="CJ83" s="146" t="str">
        <f>T( IF( Nov2022_RICHIESTE_OLD!BO26&lt;&gt;"",  IF(   AND(    (IFERROR(SEARCH("Ridotto",Nov2022_RICHIESTE_OLD!BO26),Nov2022_RICHIESTE_OLD!BO26))=1,    CJ$80&lt;&gt;""   ),    _xlfn.CONCAT("Rid: ",HLOOKUP(CJ$80,Tipologie!$B$2:$AM$10,4)  ),  Nov2022_RICHIESTE_OLD!BO26),HLOOKUP(CJ$80,Tipologie!$B$2:$AM$10,4  ) ))</f>
        <v>.</v>
      </c>
      <c r="CK83" s="146" t="str">
        <f>T( IF( Nov2022_RICHIESTE_OLD!BP26&lt;&gt;"",  IF(   AND(    (IFERROR(SEARCH("Ridotto",Nov2022_RICHIESTE_OLD!BP26),Nov2022_RICHIESTE_OLD!BP26))=1,    CK$80&lt;&gt;""   ),    _xlfn.CONCAT("Rid: ",HLOOKUP(CK$80,Tipologie!$B$2:$AM$10,4)  ),  Nov2022_RICHIESTE_OLD!BP26),HLOOKUP(CK$80,Tipologie!$B$2:$AM$10,4  ) ))</f>
        <v>.</v>
      </c>
      <c r="CL83" s="146" t="str">
        <f>T( IF( Nov2022_RICHIESTE_OLD!BQ26&lt;&gt;"",  IF(   AND(    (IFERROR(SEARCH("Ridotto",Nov2022_RICHIESTE_OLD!BQ26),Nov2022_RICHIESTE_OLD!BQ26))=1,    CL$80&lt;&gt;""   ),    _xlfn.CONCAT("Rid: ",HLOOKUP(CL$80,Tipologie!$B$2:$AM$10,4)  ),  Nov2022_RICHIESTE_OLD!BQ26),HLOOKUP(CL$80,Tipologie!$B$2:$AM$10,4  ) ))</f>
        <v>.</v>
      </c>
      <c r="CM83" s="146" t="str">
        <f>T( IF( Nov2022_RICHIESTE_OLD!BR26&lt;&gt;"",  IF(   AND(    (IFERROR(SEARCH("Ridotto",Nov2022_RICHIESTE_OLD!BR26),Nov2022_RICHIESTE_OLD!BR26))=1,    CM$80&lt;&gt;""   ),    _xlfn.CONCAT("Rid: ",HLOOKUP(CM$80,Tipologie!$B$2:$AM$10,4)  ),  Nov2022_RICHIESTE_OLD!BR26),HLOOKUP(CM$80,Tipologie!$B$2:$AM$10,4  ) ))</f>
        <v>.</v>
      </c>
      <c r="CO83" s="45" t="str">
        <f t="shared" si="24"/>
        <v>mar</v>
      </c>
      <c r="CP83" s="45">
        <f t="shared" si="27"/>
        <v>44887</v>
      </c>
      <c r="CQ83" s="229"/>
      <c r="CR83" s="146" t="str">
        <f>T(IF(  Nov2022_RICHIESTE_OLD!BV26&lt;&gt;"",  Nov2022_RICHIESTE_OLD!BV26,  HLOOKUP(CR$80,Tipologie!$B$2:$AM$10,4) ))</f>
        <v>.</v>
      </c>
      <c r="CS83" s="146"/>
      <c r="CT83" s="146" t="str">
        <f>T(IF(  Nov2022_RICHIESTE_OLD!BW26&lt;&gt;"",  Nov2022_RICHIESTE_OLD!BW26,  HLOOKUP(CT$80,Tipologie!$B$2:$AM$10,4) ))</f>
        <v>.</v>
      </c>
      <c r="CU83" s="146"/>
      <c r="CV83" s="146" t="str">
        <f>T(IF(  Nov2022_RICHIESTE_OLD!BX26&lt;&gt;"",  Nov2022_RICHIESTE_OLD!BX26,  HLOOKUP(CV$80,Tipologie!$B$2:$AM$10,4) ))</f>
        <v>.</v>
      </c>
      <c r="CW83" s="146"/>
      <c r="CX83" s="146" t="str">
        <f>T(IF(  Nov2022_RICHIESTE_OLD!BY26&lt;&gt;"",  Nov2022_RICHIESTE_OLD!BY26,  HLOOKUP(CX$80,Tipologie!$B$2:$AM$10,4) ))</f>
        <v>.</v>
      </c>
      <c r="CY83" s="146"/>
      <c r="CZ83" s="146" t="str">
        <f>T(IF(  Nov2022_RICHIESTE_OLD!BZ26&lt;&gt;"",  Nov2022_RICHIESTE_OLD!BZ26,  HLOOKUP(CZ$80,Tipologie!$B$2:$AM$10,4) ))</f>
        <v>.</v>
      </c>
      <c r="DA83" s="146"/>
      <c r="DB83" s="146" t="str">
        <f>T(IF(  Nov2022_RICHIESTE_OLD!CA26&lt;&gt;"",  Nov2022_RICHIESTE_OLD!CA26,  HLOOKUP(DB$80,Tipologie!$B$2:$AM$10,4) ))</f>
        <v>.</v>
      </c>
      <c r="DC83" s="146"/>
      <c r="DD83" s="146" t="str">
        <f>T(IF(  Nov2022_RICHIESTE_OLD!CB26&lt;&gt;"",  Nov2022_RICHIESTE_OLD!CB26,  HLOOKUP(DD$80,Tipologie!$B$2:$AM$10,4) ))</f>
        <v>.</v>
      </c>
      <c r="DE83" s="146" t="str">
        <f>T(IF(  Nov2022_RICHIESTE_OLD!CC26&lt;&gt;"",  Nov2022_RICHIESTE_OLD!CC26,  HLOOKUP(DE$80,Tipologie!$B$2:$AM$10,4) ))</f>
        <v>.</v>
      </c>
      <c r="DF83" s="146" t="str">
        <f>T(IF(  Nov2022_RICHIESTE_OLD!CD26&lt;&gt;"",  Nov2022_RICHIESTE_OLD!CD26,  HLOOKUP(DF$80,Tipologie!$B$2:$AM$10,4) ))</f>
        <v>.</v>
      </c>
      <c r="DG83" s="146" t="str">
        <f>T(IF(  Nov2022_RICHIESTE_OLD!CE26&lt;&gt;"",  Nov2022_RICHIESTE_OLD!CE26,  HLOOKUP(DG$80,Tipologie!$B$2:$AM$10,4) ))</f>
        <v>.</v>
      </c>
    </row>
    <row r="84" spans="1:112" ht="11.25" customHeight="1" x14ac:dyDescent="0.25">
      <c r="A84" s="45" t="str">
        <f>IF(Nov2022_RICHIESTE_OLD!A27&lt;&gt;"",Nov2022_RICHIESTE_OLD!A27,"")</f>
        <v>mer</v>
      </c>
      <c r="B84" s="46">
        <f>IF(Nov2022_RICHIESTE_OLD!B27&lt;&gt;"",Nov2022_RICHIESTE_OLD!B27,"")</f>
        <v>44888</v>
      </c>
      <c r="C84" s="232"/>
      <c r="D84" s="146" t="str">
        <f>T( IF( Nov2022_RICHIESTE_OLD!C27&lt;&gt;"",  IF(   AND(    (IFERROR(SEARCH("Ridotto",Nov2022_RICHIESTE_OLD!C27),Nov2022_RICHIESTE_OLD!C27))=1,    D$80&lt;&gt;""   ),    _xlfn.CONCAT("Rid: ",HLOOKUP(D$80,Tipologie!$B$2:$AM$10,5)  ),  Nov2022_RICHIESTE_OLD!C27),HLOOKUP(D$80,Tipologie!$B$2:$AM$10,5  ) ))</f>
        <v>.</v>
      </c>
      <c r="E84" s="146"/>
      <c r="F84" s="146" t="str">
        <f>T( IF( Nov2022_RICHIESTE_OLD!D27&lt;&gt;"",  IF(   AND(    (IFERROR(SEARCH("Ridotto",Nov2022_RICHIESTE_OLD!D27),Nov2022_RICHIESTE_OLD!D27))=1,    F$80&lt;&gt;""   ),    _xlfn.CONCAT("Rid: ",HLOOKUP(F$80,Tipologie!$B$2:$AM$10,5)  ),  Nov2022_RICHIESTE_OLD!D27),HLOOKUP(F$80,Tipologie!$B$2:$AM$10,5  ) ))</f>
        <v>.</v>
      </c>
      <c r="G84" s="146"/>
      <c r="H84" s="146" t="str">
        <f>T( IF( Nov2022_RICHIESTE_OLD!E27&lt;&gt;"",  IF(   AND(    (IFERROR(SEARCH("Ridotto",Nov2022_RICHIESTE_OLD!E27),Nov2022_RICHIESTE_OLD!E27))=1,    H$80&lt;&gt;""   ),    _xlfn.CONCAT("Rid: ",HLOOKUP(H$80,Tipologie!$B$2:$AM$10,5)  ),  Nov2022_RICHIESTE_OLD!E27),HLOOKUP(H$80,Tipologie!$B$2:$AM$10,5  ) ))</f>
        <v>.</v>
      </c>
      <c r="I84" s="146"/>
      <c r="J84" s="146" t="str">
        <f>T( IF( Nov2022_RICHIESTE_OLD!F27&lt;&gt;"",  IF(   AND(    (IFERROR(SEARCH("Ridotto",Nov2022_RICHIESTE_OLD!F27),Nov2022_RICHIESTE_OLD!F27))=1,    J$80&lt;&gt;""   ),    _xlfn.CONCAT("Rid: ",HLOOKUP(J$80,Tipologie!$B$2:$AM$10,5)  ),  Nov2022_RICHIESTE_OLD!F27),HLOOKUP(J$80,Tipologie!$B$2:$AM$10,5  ) ))</f>
        <v>.</v>
      </c>
      <c r="K84" s="146"/>
      <c r="L84" s="146" t="str">
        <f>T( IF( Nov2022_RICHIESTE_OLD!G27&lt;&gt;"",  IF(   AND(    (IFERROR(SEARCH("Ridotto",Nov2022_RICHIESTE_OLD!G27),Nov2022_RICHIESTE_OLD!G27))=1,    L$80&lt;&gt;""   ),    _xlfn.CONCAT("Rid: ",HLOOKUP(L$80,Tipologie!$B$2:$AM$10,5)  ),  Nov2022_RICHIESTE_OLD!G27),HLOOKUP(L$80,Tipologie!$B$2:$AM$10,5  ) ))</f>
        <v>.</v>
      </c>
      <c r="M84" s="146"/>
      <c r="N84" s="146" t="str">
        <f>T( IF( Nov2022_RICHIESTE_OLD!H27&lt;&gt;"",  IF(   AND(    (IFERROR(SEARCH("Ridotto",Nov2022_RICHIESTE_OLD!H27),Nov2022_RICHIESTE_OLD!H27))=1,    N$80&lt;&gt;""   ),    _xlfn.CONCAT("Rid: ",HLOOKUP(N$80,Tipologie!$B$2:$AM$10,5)  ),  Nov2022_RICHIESTE_OLD!H27),HLOOKUP(N$80,Tipologie!$B$2:$AM$10,5  ) ))</f>
        <v>.</v>
      </c>
      <c r="O84" s="146"/>
      <c r="P84" s="146" t="str">
        <f>T( IF( Nov2022_RICHIESTE_OLD!I27&lt;&gt;"",  IF(   AND(    (IFERROR(SEARCH("Ridotto",Nov2022_RICHIESTE_OLD!I27),Nov2022_RICHIESTE_OLD!I27))=1,    P$80&lt;&gt;""   ),    _xlfn.CONCAT("Rid: ",HLOOKUP(P$80,Tipologie!$B$2:$AM$10,5)  ),  Nov2022_RICHIESTE_OLD!I27),HLOOKUP(P$80,Tipologie!$B$2:$AM$10,5  ) ))</f>
        <v>.</v>
      </c>
      <c r="Q84" s="146"/>
      <c r="R84" s="146" t="str">
        <f>T( IF( Nov2022_RICHIESTE_OLD!J27&lt;&gt;"",  IF(   AND(    (IFERROR(SEARCH("Ridotto",Nov2022_RICHIESTE_OLD!J27),Nov2022_RICHIESTE_OLD!J27))=1,    R$80&lt;&gt;""   ),    _xlfn.CONCAT("Rid: ",HLOOKUP(R$80,Tipologie!$B$2:$AM$10,5)  ),  Nov2022_RICHIESTE_OLD!J27),HLOOKUP(R$80,Tipologie!$B$2:$AM$10,5  ) ))</f>
        <v>.</v>
      </c>
      <c r="S84" s="146"/>
      <c r="T84" s="146" t="str">
        <f>T( IF( Nov2022_RICHIESTE_OLD!K27&lt;&gt;"",  IF(   AND(    (IFERROR(SEARCH("Ridotto",Nov2022_RICHIESTE_OLD!K27),Nov2022_RICHIESTE_OLD!K27))=1,    T$80&lt;&gt;""   ),    _xlfn.CONCAT("Rid: ",HLOOKUP(T$80,Tipologie!$B$2:$AM$10,5)  ),  Nov2022_RICHIESTE_OLD!K27),HLOOKUP(T$80,Tipologie!$B$2:$AM$10,5  ) ))</f>
        <v>.</v>
      </c>
      <c r="U84" s="146" t="str">
        <f>T( IF( Nov2022_RICHIESTE_OLD!L27&lt;&gt;"",  IF(   AND(    (IFERROR(SEARCH("Ridotto",Nov2022_RICHIESTE_OLD!L27),Nov2022_RICHIESTE_OLD!L27))=1,    U$80&lt;&gt;""   ),    _xlfn.CONCAT("Rid: ",HLOOKUP(U$80,Tipologie!$B$2:$AM$10,5)  ),  Nov2022_RICHIESTE_OLD!L27),HLOOKUP(U$80,Tipologie!$B$2:$AM$10,5  ) ))</f>
        <v>.</v>
      </c>
      <c r="V84" s="146" t="str">
        <f>T( IF( Nov2022_RICHIESTE_OLD!M27&lt;&gt;"",  IF(   AND(    (IFERROR(SEARCH("Ridotto",Nov2022_RICHIESTE_OLD!M27),Nov2022_RICHIESTE_OLD!M27))=1,    V$80&lt;&gt;""   ),    _xlfn.CONCAT("Rid: ",HLOOKUP(V$80,Tipologie!$B$2:$AM$10,5)  ),  Nov2022_RICHIESTE_OLD!M27),HLOOKUP(V$80,Tipologie!$B$2:$AM$10,5  ) ))</f>
        <v>.</v>
      </c>
      <c r="W84" s="146" t="str">
        <f>T( IF( Nov2022_RICHIESTE_OLD!N27&lt;&gt;"",  IF(   AND(    (IFERROR(SEARCH("Ridotto",Nov2022_RICHIESTE_OLD!N27),Nov2022_RICHIESTE_OLD!N27))=1,    W$80&lt;&gt;""   ),    _xlfn.CONCAT("Rid: ",HLOOKUP(W$80,Tipologie!$B$2:$AM$10,5)  ),  Nov2022_RICHIESTE_OLD!N27),HLOOKUP(W$80,Tipologie!$B$2:$AM$10,5  ) ))</f>
        <v>.</v>
      </c>
      <c r="X84" s="146" t="str">
        <f>T( IF( Nov2022_RICHIESTE_OLD!O27&lt;&gt;"",  IF(   AND(    (IFERROR(SEARCH("Ridotto",Nov2022_RICHIESTE_OLD!O27),Nov2022_RICHIESTE_OLD!O27))=1,    X$80&lt;&gt;""   ),    _xlfn.CONCAT("Rid: ",HLOOKUP(X$80,Tipologie!$B$2:$AM$10,5)  ),  Nov2022_RICHIESTE_OLD!O27),HLOOKUP(X$80,Tipologie!$B$2:$AM$10,5  ) ))</f>
        <v>.</v>
      </c>
      <c r="Y84" s="146" t="str">
        <f>T( IF( Nov2022_RICHIESTE_OLD!P27&lt;&gt;"",  IF(   AND(    (IFERROR(SEARCH("Ridotto",Nov2022_RICHIESTE_OLD!P27),Nov2022_RICHIESTE_OLD!P27))=1,    Y$80&lt;&gt;""   ),    _xlfn.CONCAT("Rid: ",HLOOKUP(Y$80,Tipologie!$B$2:$AM$10,5)  ),  Nov2022_RICHIESTE_OLD!P27),HLOOKUP(Y$80,Tipologie!$B$2:$AM$10,5  ) ))</f>
        <v>.</v>
      </c>
      <c r="Z84" s="28" t="str">
        <f>T( IF( Nov2022_RICHIESTE_OLD!Q27&lt;&gt;"",  IF(   AND(    (IFERROR(SEARCH("Ridotto",Nov2022_RICHIESTE_OLD!Q27),Nov2022_RICHIESTE_OLD!Q27))=1,    Z$80&lt;&gt;""   ),    _xlfn.CONCAT("Rid: ",HLOOKUP(Z$80,Tipologie!$B$2:$AM$10,5)  ),  Nov2022_RICHIESTE_OLD!Q27),HLOOKUP(Z$80,Tipologie!$B$2:$AM$10,5  ) ))</f>
        <v>.</v>
      </c>
      <c r="AA84" s="28" t="str">
        <f>T( IF( Nov2022_RICHIESTE_OLD!R27&lt;&gt;"",  IF(   AND(    (IFERROR(SEARCH("Ridotto",Nov2022_RICHIESTE_OLD!R27),Nov2022_RICHIESTE_OLD!R27))=1,    AA$80&lt;&gt;""   ),    _xlfn.CONCAT("Rid: ",HLOOKUP(AA$80,Tipologie!$B$2:$AM$10,5)  ),  Nov2022_RICHIESTE_OLD!R27),HLOOKUP(AA$80,Tipologie!$B$2:$AM$10,5  ) ))</f>
        <v>.</v>
      </c>
      <c r="AB84" s="28" t="str">
        <f>T( IF( Nov2022_RICHIESTE_OLD!S27&lt;&gt;"",  IF(   AND(    (IFERROR(SEARCH("Ridotto",Nov2022_RICHIESTE_OLD!S27),Nov2022_RICHIESTE_OLD!S27))=1,    AB$80&lt;&gt;""   ),    _xlfn.CONCAT("Rid: ",HLOOKUP(AB$80,Tipologie!$B$2:$AM$10,5)  ),  Nov2022_RICHIESTE_OLD!S27),HLOOKUP(AB$80,Tipologie!$B$2:$AM$10,5  ) ))</f>
        <v>.</v>
      </c>
      <c r="AD84" s="45" t="str">
        <f t="shared" si="23"/>
        <v>mer</v>
      </c>
      <c r="AE84" s="46">
        <f t="shared" si="18"/>
        <v>44888</v>
      </c>
      <c r="AF84" s="232"/>
      <c r="AG84" s="146" t="str">
        <f>T( IF( Nov2022_RICHIESTE_OLD!W27&lt;&gt;"",  IF(   AND(    (IFERROR(SEARCH("Ridotto",Nov2022_RICHIESTE_OLD!W27),Nov2022_RICHIESTE_OLD!W27))=1,    AG$80&lt;&gt;""   ),    _xlfn.CONCAT("Rid: ",HLOOKUP(AG$80,Tipologie!$B$2:$AM$10,5)  ),  Nov2022_RICHIESTE_OLD!W27),HLOOKUP(AG$80,Tipologie!$B$2:$AM$10,5  ) ))</f>
        <v>.</v>
      </c>
      <c r="AH84" s="146"/>
      <c r="AI84" s="146" t="str">
        <f>T( IF( Nov2022_RICHIESTE_OLD!X27&lt;&gt;"",  IF(   AND(    (IFERROR(SEARCH("Ridotto",Nov2022_RICHIESTE_OLD!X27),Nov2022_RICHIESTE_OLD!X27))=1,    AI$80&lt;&gt;""   ),    _xlfn.CONCAT("Rid: ",HLOOKUP(AI$80,Tipologie!$B$2:$AM$10,5)  ),  Nov2022_RICHIESTE_OLD!X27),HLOOKUP(AI$80,Tipologie!$B$2:$AM$10,5  ) ))</f>
        <v>.</v>
      </c>
      <c r="AJ84" s="146"/>
      <c r="AK84" s="146" t="str">
        <f>T( IF( Nov2022_RICHIESTE_OLD!Y27&lt;&gt;"",  IF(   AND(    (IFERROR(SEARCH("Ridotto",Nov2022_RICHIESTE_OLD!Y27),Nov2022_RICHIESTE_OLD!Y27))=1,    AK$80&lt;&gt;""   ),    _xlfn.CONCAT("Rid: ",HLOOKUP(AK$80,Tipologie!$B$2:$AM$10,5)  ),  Nov2022_RICHIESTE_OLD!Y27),HLOOKUP(AK$80,Tipologie!$B$2:$AM$10,5  ) ))</f>
        <v>.</v>
      </c>
      <c r="AL84" s="146"/>
      <c r="AM84" s="146" t="str">
        <f>T( IF( Nov2022_RICHIESTE_OLD!Z27&lt;&gt;"",  IF(   AND(    (IFERROR(SEARCH("Ridotto",Nov2022_RICHIESTE_OLD!Z27),Nov2022_RICHIESTE_OLD!Z27))=1,    AM$80&lt;&gt;""   ),    _xlfn.CONCAT("Rid: ",HLOOKUP(AM$80,Tipologie!$B$2:$AM$10,5)  ),  Nov2022_RICHIESTE_OLD!Z27),HLOOKUP(AM$80,Tipologie!$B$2:$AM$10,5  ) ))</f>
        <v>.</v>
      </c>
      <c r="AN84" s="146"/>
      <c r="AO84" s="146" t="str">
        <f>T( IF( Nov2022_RICHIESTE_OLD!AA27&lt;&gt;"",  IF(   AND(    (IFERROR(SEARCH("Ridotto",Nov2022_RICHIESTE_OLD!AA27),Nov2022_RICHIESTE_OLD!AA27))=1,    AO$80&lt;&gt;""   ),    _xlfn.CONCAT("Rid: ",HLOOKUP(AO$80,Tipologie!$B$2:$AM$10,5)  ),  Nov2022_RICHIESTE_OLD!AA27),HLOOKUP(AO$80,Tipologie!$B$2:$AM$10,5  ) ))</f>
        <v>.</v>
      </c>
      <c r="AP84" s="146"/>
      <c r="AQ84" s="146" t="str">
        <f>T( IF( Nov2022_RICHIESTE_OLD!AB27&lt;&gt;"",  IF(   AND(    (IFERROR(SEARCH("Ridotto",Nov2022_RICHIESTE_OLD!AB27),Nov2022_RICHIESTE_OLD!AB27))=1,    AQ$80&lt;&gt;""   ),    _xlfn.CONCAT("Rid: ",HLOOKUP(AQ$80,Tipologie!$B$2:$AM$10,5)  ),  Nov2022_RICHIESTE_OLD!AB27),HLOOKUP(AQ$80,Tipologie!$B$2:$AM$10,5  ) ))</f>
        <v>.</v>
      </c>
      <c r="AR84" s="146"/>
      <c r="AS84" s="146" t="str">
        <f>T( IF( Nov2022_RICHIESTE_OLD!AC27&lt;&gt;"",  IF(   AND(    (IFERROR(SEARCH("Ridotto",Nov2022_RICHIESTE_OLD!AC27),Nov2022_RICHIESTE_OLD!AC27))=1,    AS$80&lt;&gt;""   ),    _xlfn.CONCAT("Rid: ",HLOOKUP(AS$80,Tipologie!$B$2:$AM$10,5)  ),  Nov2022_RICHIESTE_OLD!AC27),HLOOKUP(AS$80,Tipologie!$B$2:$AM$10,5  ) ))</f>
        <v>.</v>
      </c>
      <c r="AT84" s="146"/>
      <c r="AU84" s="146" t="str">
        <f>T( IF( Nov2022_RICHIESTE_OLD!AD27&lt;&gt;"",  IF(   AND(    (IFERROR(SEARCH("Ridotto",Nov2022_RICHIESTE_OLD!AD27),Nov2022_RICHIESTE_OLD!AD27))=1,    AU$80&lt;&gt;""   ),    _xlfn.CONCAT("Rid: ",HLOOKUP(AU$80,Tipologie!$B$2:$AM$10,5)  ),  Nov2022_RICHIESTE_OLD!AD27),HLOOKUP(AU$80,Tipologie!$B$2:$AM$10,5  ) ))</f>
        <v>.</v>
      </c>
      <c r="AV84" s="146"/>
      <c r="AW84" s="146" t="str">
        <f>T( IF( Nov2022_RICHIESTE_OLD!AE27&lt;&gt;"",  IF(   AND(    (IFERROR(SEARCH("Ridotto",Nov2022_RICHIESTE_OLD!AE27),Nov2022_RICHIESTE_OLD!AE27))=1,    AW$80&lt;&gt;""   ),    _xlfn.CONCAT("Rid: ",HLOOKUP(AW$80,Tipologie!$B$2:$AM$10,5)  ),  Nov2022_RICHIESTE_OLD!AE27),HLOOKUP(AW$80,Tipologie!$B$2:$AM$10,5  ) ))</f>
        <v>.</v>
      </c>
      <c r="AX84" s="146"/>
      <c r="AY84" s="146" t="str">
        <f>T( IF( Nov2022_RICHIESTE_OLD!AF27&lt;&gt;"",  IF(   AND(    (IFERROR(SEARCH("Ridotto",Nov2022_RICHIESTE_OLD!AF27),Nov2022_RICHIESTE_OLD!AF27))=1,    AY$80&lt;&gt;""   ),    _xlfn.CONCAT("Rid: ",HLOOKUP(AY$80,Tipologie!$B$2:$AM$10,5)  ),  Nov2022_RICHIESTE_OLD!AF27),HLOOKUP(AY$80,Tipologie!$B$2:$AM$10,5  ) ))</f>
        <v>.</v>
      </c>
      <c r="AZ84" s="146"/>
      <c r="BA84" s="146" t="str">
        <f>T( IF( Nov2022_RICHIESTE_OLD!AG27&lt;&gt;"",  IF(   AND(    (IFERROR(SEARCH("Ridotto",Nov2022_RICHIESTE_OLD!AG27),Nov2022_RICHIESTE_OLD!AG27))=1,    BA$80&lt;&gt;""   ),    _xlfn.CONCAT("Rid: ",HLOOKUP(BA$80,Tipologie!$B$2:$AM$10,5)  ),  Nov2022_RICHIESTE_OLD!AG27),HLOOKUP(BA$80,Tipologie!$B$2:$AM$10,5  ) ))</f>
        <v>.</v>
      </c>
      <c r="BB84" s="146" t="str">
        <f>T( IF( Nov2022_RICHIESTE_OLD!AH27&lt;&gt;"",  IF(   AND(    (IFERROR(SEARCH("Ridotto",Nov2022_RICHIESTE_OLD!AH27),Nov2022_RICHIESTE_OLD!AH27))=1,    BB$80&lt;&gt;""   ),    _xlfn.CONCAT("Rid: ",HLOOKUP(BB$80,Tipologie!$B$2:$AM$10,5)  ),  Nov2022_RICHIESTE_OLD!AH27),HLOOKUP(BB$80,Tipologie!$B$2:$AM$10,5  ) ))</f>
        <v>.</v>
      </c>
      <c r="BC84" s="146" t="str">
        <f>T( IF( Nov2022_RICHIESTE_OLD!AI27&lt;&gt;"",  IF(   AND(    (IFERROR(SEARCH("Ridotto",Nov2022_RICHIESTE_OLD!AI27),Nov2022_RICHIESTE_OLD!AI27))=1,    BC$80&lt;&gt;""   ),    _xlfn.CONCAT("Rid: ",HLOOKUP(BC$80,Tipologie!$B$2:$AM$10,5)  ),  Nov2022_RICHIESTE_OLD!AI27),HLOOKUP(BC$80,Tipologie!$B$2:$AM$10,5  ) ))</f>
        <v>.</v>
      </c>
      <c r="BD84" s="146"/>
      <c r="BE84" s="146" t="str">
        <f>T( IF( Nov2022_RICHIESTE_OLD!AJ27&lt;&gt;"",  IF(   AND(    (IFERROR(SEARCH("Ridotto",Nov2022_RICHIESTE_OLD!AJ27),Nov2022_RICHIESTE_OLD!AJ27))=1,    BE$80&lt;&gt;""   ),    _xlfn.CONCAT("Rid: ",HLOOKUP(BE$80,Tipologie!$B$2:$AM$10,5)  ),  Nov2022_RICHIESTE_OLD!AJ27),HLOOKUP(BE$80,Tipologie!$B$2:$AM$10,5  ) ))</f>
        <v>.</v>
      </c>
      <c r="BF84" s="146"/>
      <c r="BG84" s="146" t="str">
        <f>T( IF( Nov2022_RICHIESTE_OLD!AK27&lt;&gt;"",  IF(   AND(    (IFERROR(SEARCH("Ridotto",Nov2022_RICHIESTE_OLD!AK27),Nov2022_RICHIESTE_OLD!AK27))=1,    BG$80&lt;&gt;""   ),    _xlfn.CONCAT("Rid: ",HLOOKUP(BG$80,Tipologie!$B$2:$AM$10,5)  ),  Nov2022_RICHIESTE_OLD!AK27),HLOOKUP(BG$80,Tipologie!$B$2:$AM$10,5  ) ))</f>
        <v>.</v>
      </c>
      <c r="BH84" s="146"/>
      <c r="BI84" s="146" t="str">
        <f>T( IF( Nov2022_RICHIESTE_OLD!AL27&lt;&gt;"",  IF(   AND(    (IFERROR(SEARCH("Ridotto",Nov2022_RICHIESTE_OLD!AL27),Nov2022_RICHIESTE_OLD!AL27))=1,    BI$80&lt;&gt;""   ),    _xlfn.CONCAT("Rid: ",HLOOKUP(BI$80,Tipologie!$B$2:$AM$10,5)  ),  Nov2022_RICHIESTE_OLD!AL27),HLOOKUP(BI$80,Tipologie!$B$2:$AM$10,5  ) ))</f>
        <v>.</v>
      </c>
      <c r="BJ84" s="146"/>
      <c r="BK84" s="146" t="str">
        <f>T( IF( Nov2022_RICHIESTE_OLD!AM27&lt;&gt;"",  IF(   AND(    (IFERROR(SEARCH("Ridotto",Nov2022_RICHIESTE_OLD!AM27),Nov2022_RICHIESTE_OLD!AM27))=1,    BK$80&lt;&gt;""   ),    _xlfn.CONCAT("Rid: ",HLOOKUP(BK$80,Tipologie!$B$2:$AM$10,5)  ),  Nov2022_RICHIESTE_OLD!AM27),HLOOKUP(BK$80,Tipologie!$B$2:$AM$10,5  ) ))</f>
        <v>.</v>
      </c>
      <c r="BL84" s="146"/>
      <c r="BM84" s="146" t="str">
        <f>T( IF( Nov2022_RICHIESTE_OLD!AN27&lt;&gt;"",  IF(   AND(    (IFERROR(SEARCH("Ridotto",Nov2022_RICHIESTE_OLD!AN27),Nov2022_RICHIESTE_OLD!AN27))=1,    BM$80&lt;&gt;""   ),    _xlfn.CONCAT("Rid: ",HLOOKUP(BM$80,Tipologie!$B$2:$AM$10,5)  ),  Nov2022_RICHIESTE_OLD!AN27),HLOOKUP(BM$80,Tipologie!$B$2:$AM$10,5  ) ))</f>
        <v>.</v>
      </c>
      <c r="BN84" s="146"/>
      <c r="BO84" s="146" t="str">
        <f>T( IF( Nov2022_RICHIESTE_OLD!AO27&lt;&gt;"",  IF(   AND(    (IFERROR(SEARCH("Ridotto",Nov2022_RICHIESTE_OLD!AO27),Nov2022_RICHIESTE_OLD!AO27))=1,    BO$80&lt;&gt;""   ),    _xlfn.CONCAT("Rid: ",HLOOKUP(BO$80,Tipologie!$B$2:$AM$10,5)  ),  Nov2022_RICHIESTE_OLD!AO27),HLOOKUP(BO$80,Tipologie!$B$2:$AM$10,5  ) ))</f>
        <v>.</v>
      </c>
      <c r="BP84" s="146"/>
      <c r="BQ84" s="146" t="str">
        <f>T( IF( Nov2022_RICHIESTE_OLD!AP27&lt;&gt;"",  IF(   AND(    (IFERROR(SEARCH("Ridotto",Nov2022_RICHIESTE_OLD!AP27),Nov2022_RICHIESTE_OLD!AP27))=1,    BQ$80&lt;&gt;""   ),    _xlfn.CONCAT("Rid: ",HLOOKUP(BQ$80,Tipologie!$B$2:$AM$10,5)  ),  Nov2022_RICHIESTE_OLD!AP27),HLOOKUP(BQ$80,Tipologie!$B$2:$AM$10,5  ) ))</f>
        <v>.</v>
      </c>
      <c r="BR84" s="146"/>
      <c r="BS84" s="146" t="str">
        <f>T( IF( Nov2022_RICHIESTE_OLD!AQ27&lt;&gt;"",  IF(   AND(    (IFERROR(SEARCH("Ridotto",Nov2022_RICHIESTE_OLD!AQ27),Nov2022_RICHIESTE_OLD!AQ27))=1,    BS$80&lt;&gt;""   ),    _xlfn.CONCAT("Rid: ",HLOOKUP(BS$80,Tipologie!$B$2:$AM$10,5)  ),  Nov2022_RICHIESTE_OLD!AQ27),HLOOKUP(BS$80,Tipologie!$B$2:$AM$10,5  ) ))</f>
        <v>.</v>
      </c>
      <c r="BT84" s="146"/>
      <c r="BU84" s="146" t="str">
        <f>T( IF( Nov2022_RICHIESTE_OLD!AR27&lt;&gt;"",  IF(   AND(    (IFERROR(SEARCH("Ridotto",Nov2022_RICHIESTE_OLD!AR27),Nov2022_RICHIESTE_OLD!AR27))=1,    BU$80&lt;&gt;""   ),    _xlfn.CONCAT("Rid: ",HLOOKUP(BU$80,Tipologie!$B$2:$AM$10,5)  ),  Nov2022_RICHIESTE_OLD!AR27),HLOOKUP(BU$80,Tipologie!$B$2:$AM$10,5  ) ))</f>
        <v>.</v>
      </c>
      <c r="BV84" s="146"/>
      <c r="BW84" s="146" t="str">
        <f>T( IF( Nov2022_RICHIESTE_OLD!AS27&lt;&gt;"",  IF(   AND(    (IFERROR(SEARCH("Ridotto",Nov2022_RICHIESTE_OLD!AS27),Nov2022_RICHIESTE_OLD!AS27))=1,    BW$80&lt;&gt;""   ),    _xlfn.CONCAT("Rid: ",HLOOKUP(BW$80,Tipologie!$B$2:$AM$10,5)  ),  Nov2022_RICHIESTE_OLD!AS27),HLOOKUP(BW$80,Tipologie!$B$2:$AM$10,5  ) ))</f>
        <v>.</v>
      </c>
      <c r="BX84" s="223"/>
      <c r="CA84" s="158">
        <f>SUM(COUNTIFS(D84:BW84,{"Ex-accordo";"Ferie";"Ridotto Ex-Acc";"Ridotto Ferie";"Ridotto Maternità";"Malattia";"Esame";"Altro"}))</f>
        <v>0</v>
      </c>
      <c r="CB84" s="158">
        <f t="shared" si="28"/>
        <v>30</v>
      </c>
      <c r="CC84" s="91"/>
      <c r="CF84" s="146"/>
      <c r="CG84" s="146" t="str">
        <f>T( IF( Nov2022_RICHIESTE_OLD!BV27&lt;&gt;"",  IF(   AND(    (IFERROR(SEARCH("Ridotto",Nov2022_RICHIESTE_OLD!BV27),Nov2022_RICHIESTE_OLD!BV27))=1,    CG$80&lt;&gt;""   ),    _xlfn.CONCAT("Rid: ",HLOOKUP(CG$80,Tipologie!$B$2:$AM$10,5)  ),  Nov2022_RICHIESTE_OLD!BV27),HLOOKUP(CG$80,Tipologie!$B$2:$AM$10,5  ) ))</f>
        <v>.</v>
      </c>
      <c r="CH84" s="146"/>
      <c r="CI84" s="146" t="str">
        <f>T( IF( Nov2022_RICHIESTE_OLD!BW27&lt;&gt;"",  IF(   AND(    (IFERROR(SEARCH("Ridotto",Nov2022_RICHIESTE_OLD!BW27),Nov2022_RICHIESTE_OLD!BW27))=1,    CI$80&lt;&gt;""   ),    _xlfn.CONCAT("Rid: ",HLOOKUP(CI$80,Tipologie!$B$2:$AM$10,5)  ),  Nov2022_RICHIESTE_OLD!BW27),HLOOKUP(CI$80,Tipologie!$B$2:$AM$10,5  ) ))</f>
        <v>.</v>
      </c>
      <c r="CJ84" s="146" t="str">
        <f>T( IF( Nov2022_RICHIESTE_OLD!BX27&lt;&gt;"",  IF(   AND(    (IFERROR(SEARCH("Ridotto",Nov2022_RICHIESTE_OLD!BX27),Nov2022_RICHIESTE_OLD!BX27))=1,    CJ$80&lt;&gt;""   ),    _xlfn.CONCAT("Rid: ",HLOOKUP(CJ$80,Tipologie!$B$2:$AM$10,5)  ),  Nov2022_RICHIESTE_OLD!BX27),HLOOKUP(CJ$80,Tipologie!$B$2:$AM$10,5  ) ))</f>
        <v>.</v>
      </c>
      <c r="CK84" s="146" t="str">
        <f>T( IF( Nov2022_RICHIESTE_OLD!BY27&lt;&gt;"",  IF(   AND(    (IFERROR(SEARCH("Ridotto",Nov2022_RICHIESTE_OLD!BY27),Nov2022_RICHIESTE_OLD!BY27))=1,    CK$80&lt;&gt;""   ),    _xlfn.CONCAT("Rid: ",HLOOKUP(CK$80,Tipologie!$B$2:$AM$10,5)  ),  Nov2022_RICHIESTE_OLD!BY27),HLOOKUP(CK$80,Tipologie!$B$2:$AM$10,5  ) ))</f>
        <v>.</v>
      </c>
      <c r="CL84" s="146" t="str">
        <f>T( IF( Nov2022_RICHIESTE_OLD!BZ27&lt;&gt;"",  IF(   AND(    (IFERROR(SEARCH("Ridotto",Nov2022_RICHIESTE_OLD!BZ27),Nov2022_RICHIESTE_OLD!BZ27))=1,    CL$80&lt;&gt;""   ),    _xlfn.CONCAT("Rid: ",HLOOKUP(CL$80,Tipologie!$B$2:$AM$10,5)  ),  Nov2022_RICHIESTE_OLD!BZ27),HLOOKUP(CL$80,Tipologie!$B$2:$AM$10,5  ) ))</f>
        <v>.</v>
      </c>
      <c r="CM84" s="146" t="str">
        <f>T( IF( Nov2022_RICHIESTE_OLD!CA27&lt;&gt;"",  IF(   AND(    (IFERROR(SEARCH("Ridotto",Nov2022_RICHIESTE_OLD!CA27),Nov2022_RICHIESTE_OLD!CA27))=1,    CM$80&lt;&gt;""   ),    _xlfn.CONCAT("Rid: ",HLOOKUP(CM$80,Tipologie!$B$2:$AM$10,5)  ),  Nov2022_RICHIESTE_OLD!CA27),HLOOKUP(CM$80,Tipologie!$B$2:$AM$10,5  ) ))</f>
        <v>.</v>
      </c>
      <c r="CO84" s="45" t="str">
        <f t="shared" si="24"/>
        <v>mer</v>
      </c>
      <c r="CP84" s="45">
        <f t="shared" si="27"/>
        <v>44888</v>
      </c>
      <c r="CQ84" s="229"/>
      <c r="CR84" s="146" t="str">
        <f>T(IF(  Nov2022_RICHIESTE_OLD!BV27&lt;&gt;"",  Nov2022_RICHIESTE_OLD!BV27,  HLOOKUP(CR$80,Tipologie!$B$2:$AM$10,5) ))</f>
        <v>.</v>
      </c>
      <c r="CS84" s="146"/>
      <c r="CT84" s="146" t="str">
        <f>T(IF(  Nov2022_RICHIESTE_OLD!BW27&lt;&gt;"",  Nov2022_RICHIESTE_OLD!BW27,  HLOOKUP(CT$80,Tipologie!$B$2:$AM$10,5) ))</f>
        <v>.</v>
      </c>
      <c r="CU84" s="146"/>
      <c r="CV84" s="146" t="str">
        <f>T(IF(  Nov2022_RICHIESTE_OLD!BX27&lt;&gt;"",  Nov2022_RICHIESTE_OLD!BX27,  HLOOKUP(CV$80,Tipologie!$B$2:$AM$10,5) ))</f>
        <v>.</v>
      </c>
      <c r="CW84" s="146"/>
      <c r="CX84" s="146" t="str">
        <f>T(IF(  Nov2022_RICHIESTE_OLD!BY27&lt;&gt;"",  Nov2022_RICHIESTE_OLD!BY27,  HLOOKUP(CX$80,Tipologie!$B$2:$AM$10,5) ))</f>
        <v>.</v>
      </c>
      <c r="CY84" s="146"/>
      <c r="CZ84" s="146" t="str">
        <f>T(IF(  Nov2022_RICHIESTE_OLD!BZ27&lt;&gt;"",  Nov2022_RICHIESTE_OLD!BZ27,  HLOOKUP(CZ$80,Tipologie!$B$2:$AM$10,5) ))</f>
        <v>.</v>
      </c>
      <c r="DA84" s="146"/>
      <c r="DB84" s="146" t="str">
        <f>T(IF(  Nov2022_RICHIESTE_OLD!CA27&lt;&gt;"",  Nov2022_RICHIESTE_OLD!CA27,  HLOOKUP(DB$80,Tipologie!$B$2:$AM$10,5) ))</f>
        <v>.</v>
      </c>
      <c r="DC84" s="146"/>
      <c r="DD84" s="146" t="str">
        <f>T(IF(  Nov2022_RICHIESTE_OLD!CB27&lt;&gt;"",  Nov2022_RICHIESTE_OLD!CB27,  HLOOKUP(DD$80,Tipologie!$B$2:$AM$10,5) ))</f>
        <v>.</v>
      </c>
      <c r="DE84" s="146" t="str">
        <f>T(IF(  Nov2022_RICHIESTE_OLD!CC27&lt;&gt;"",  Nov2022_RICHIESTE_OLD!CC27,  HLOOKUP(DE$80,Tipologie!$B$2:$AM$10,5) ))</f>
        <v>.</v>
      </c>
      <c r="DF84" s="146" t="str">
        <f>T(IF(  Nov2022_RICHIESTE_OLD!CD27&lt;&gt;"",  Nov2022_RICHIESTE_OLD!CD27,  HLOOKUP(DF$80,Tipologie!$B$2:$AM$10,5) ))</f>
        <v>.</v>
      </c>
      <c r="DG84" s="146" t="str">
        <f>T(IF(  Nov2022_RICHIESTE_OLD!CE27&lt;&gt;"",  Nov2022_RICHIESTE_OLD!CE27,  HLOOKUP(DG$80,Tipologie!$B$2:$AM$10,5) ))</f>
        <v>.</v>
      </c>
      <c r="DH84" s="20"/>
    </row>
    <row r="85" spans="1:112" ht="11.25" customHeight="1" x14ac:dyDescent="0.25">
      <c r="A85" s="45" t="str">
        <f>IF(Nov2022_RICHIESTE_OLD!A28&lt;&gt;"",Nov2022_RICHIESTE_OLD!A28,"")</f>
        <v>gio</v>
      </c>
      <c r="B85" s="46">
        <f>IF(Nov2022_RICHIESTE_OLD!B28&lt;&gt;"",Nov2022_RICHIESTE_OLD!B28,"")</f>
        <v>44889</v>
      </c>
      <c r="C85" s="232"/>
      <c r="D85" s="146" t="str">
        <f>T( IF( Nov2022_RICHIESTE_OLD!C28&lt;&gt;"",  IF(   AND(    (IFERROR(SEARCH("Ridotto",Nov2022_RICHIESTE_OLD!C28),Nov2022_RICHIESTE_OLD!C28))=1,    D$80&lt;&gt;""   ),    _xlfn.CONCAT("Rid: ",HLOOKUP(D$80,Tipologie!$B$2:$AM$10,6)  ),  Nov2022_RICHIESTE_OLD!C28),HLOOKUP(D$80,Tipologie!$B$2:$AM$10,6  ) ))</f>
        <v>.</v>
      </c>
      <c r="E85" s="146"/>
      <c r="F85" s="146" t="str">
        <f>T( IF( Nov2022_RICHIESTE_OLD!D28&lt;&gt;"",  IF(   AND(    (IFERROR(SEARCH("Ridotto",Nov2022_RICHIESTE_OLD!D28),Nov2022_RICHIESTE_OLD!D28))=1,    F$80&lt;&gt;""   ),    _xlfn.CONCAT("Rid: ",HLOOKUP(F$80,Tipologie!$B$2:$AM$10,6)  ),  Nov2022_RICHIESTE_OLD!D28),HLOOKUP(F$80,Tipologie!$B$2:$AM$10,6  ) ))</f>
        <v>.</v>
      </c>
      <c r="G85" s="146"/>
      <c r="H85" s="146" t="str">
        <f>T( IF( Nov2022_RICHIESTE_OLD!E28&lt;&gt;"",  IF(   AND(    (IFERROR(SEARCH("Ridotto",Nov2022_RICHIESTE_OLD!E28),Nov2022_RICHIESTE_OLD!E28))=1,    H$80&lt;&gt;""   ),    _xlfn.CONCAT("Rid: ",HLOOKUP(H$80,Tipologie!$B$2:$AM$10,6)  ),  Nov2022_RICHIESTE_OLD!E28),HLOOKUP(H$80,Tipologie!$B$2:$AM$10,6  ) ))</f>
        <v>.</v>
      </c>
      <c r="I85" s="146"/>
      <c r="J85" s="146" t="str">
        <f>T( IF( Nov2022_RICHIESTE_OLD!F28&lt;&gt;"",  IF(   AND(    (IFERROR(SEARCH("Ridotto",Nov2022_RICHIESTE_OLD!F28),Nov2022_RICHIESTE_OLD!F28))=1,    J$80&lt;&gt;""   ),    _xlfn.CONCAT("Rid: ",HLOOKUP(J$80,Tipologie!$B$2:$AM$10,6)  ),  Nov2022_RICHIESTE_OLD!F28),HLOOKUP(J$80,Tipologie!$B$2:$AM$10,6  ) ))</f>
        <v>.</v>
      </c>
      <c r="K85" s="146"/>
      <c r="L85" s="146" t="str">
        <f>T( IF( Nov2022_RICHIESTE_OLD!G28&lt;&gt;"",  IF(   AND(    (IFERROR(SEARCH("Ridotto",Nov2022_RICHIESTE_OLD!G28),Nov2022_RICHIESTE_OLD!G28))=1,    L$80&lt;&gt;""   ),    _xlfn.CONCAT("Rid: ",HLOOKUP(L$80,Tipologie!$B$2:$AM$10,6)  ),  Nov2022_RICHIESTE_OLD!G28),HLOOKUP(L$80,Tipologie!$B$2:$AM$10,6  ) ))</f>
        <v>.</v>
      </c>
      <c r="M85" s="146"/>
      <c r="N85" s="146" t="str">
        <f>T( IF( Nov2022_RICHIESTE_OLD!H28&lt;&gt;"",  IF(   AND(    (IFERROR(SEARCH("Ridotto",Nov2022_RICHIESTE_OLD!H28),Nov2022_RICHIESTE_OLD!H28))=1,    N$80&lt;&gt;""   ),    _xlfn.CONCAT("Rid: ",HLOOKUP(N$80,Tipologie!$B$2:$AM$10,6)  ),  Nov2022_RICHIESTE_OLD!H28),HLOOKUP(N$80,Tipologie!$B$2:$AM$10,6  ) ))</f>
        <v>.</v>
      </c>
      <c r="O85" s="146"/>
      <c r="P85" s="146" t="str">
        <f>T( IF( Nov2022_RICHIESTE_OLD!I28&lt;&gt;"",  IF(   AND(    (IFERROR(SEARCH("Ridotto",Nov2022_RICHIESTE_OLD!I28),Nov2022_RICHIESTE_OLD!I28))=1,    P$80&lt;&gt;""   ),    _xlfn.CONCAT("Rid: ",HLOOKUP(P$80,Tipologie!$B$2:$AM$10,6)  ),  Nov2022_RICHIESTE_OLD!I28),HLOOKUP(P$80,Tipologie!$B$2:$AM$10,6  ) ))</f>
        <v>.</v>
      </c>
      <c r="Q85" s="146"/>
      <c r="R85" s="146" t="str">
        <f>T( IF( Nov2022_RICHIESTE_OLD!J28&lt;&gt;"",  IF(   AND(    (IFERROR(SEARCH("Ridotto",Nov2022_RICHIESTE_OLD!J28),Nov2022_RICHIESTE_OLD!J28))=1,    R$80&lt;&gt;""   ),    _xlfn.CONCAT("Rid: ",HLOOKUP(R$80,Tipologie!$B$2:$AM$10,6)  ),  Nov2022_RICHIESTE_OLD!J28),HLOOKUP(R$80,Tipologie!$B$2:$AM$10,6  ) ))</f>
        <v>.</v>
      </c>
      <c r="S85" s="146"/>
      <c r="T85" s="146" t="str">
        <f>T( IF( Nov2022_RICHIESTE_OLD!K28&lt;&gt;"",  IF(   AND(    (IFERROR(SEARCH("Ridotto",Nov2022_RICHIESTE_OLD!K28),Nov2022_RICHIESTE_OLD!K28))=1,    T$80&lt;&gt;""   ),    _xlfn.CONCAT("Rid: ",HLOOKUP(T$80,Tipologie!$B$2:$AM$10,6)  ),  Nov2022_RICHIESTE_OLD!K28),HLOOKUP(T$80,Tipologie!$B$2:$AM$10,6  ) ))</f>
        <v>.</v>
      </c>
      <c r="U85" s="146" t="str">
        <f>T( IF( Nov2022_RICHIESTE_OLD!L28&lt;&gt;"",  IF(   AND(    (IFERROR(SEARCH("Ridotto",Nov2022_RICHIESTE_OLD!L28),Nov2022_RICHIESTE_OLD!L28))=1,    U$80&lt;&gt;""   ),    _xlfn.CONCAT("Rid: ",HLOOKUP(U$80,Tipologie!$B$2:$AM$10,6)  ),  Nov2022_RICHIESTE_OLD!L28),HLOOKUP(U$80,Tipologie!$B$2:$AM$10,6  ) ))</f>
        <v>.</v>
      </c>
      <c r="V85" s="146" t="str">
        <f>T( IF( Nov2022_RICHIESTE_OLD!M28&lt;&gt;"",  IF(   AND(    (IFERROR(SEARCH("Ridotto",Nov2022_RICHIESTE_OLD!M28),Nov2022_RICHIESTE_OLD!M28))=1,    V$80&lt;&gt;""   ),    _xlfn.CONCAT("Rid: ",HLOOKUP(V$80,Tipologie!$B$2:$AM$10,6)  ),  Nov2022_RICHIESTE_OLD!M28),HLOOKUP(V$80,Tipologie!$B$2:$AM$10,6  ) ))</f>
        <v>.</v>
      </c>
      <c r="W85" s="146" t="str">
        <f>T( IF( Nov2022_RICHIESTE_OLD!N28&lt;&gt;"",  IF(   AND(    (IFERROR(SEARCH("Ridotto",Nov2022_RICHIESTE_OLD!N28),Nov2022_RICHIESTE_OLD!N28))=1,    W$80&lt;&gt;""   ),    _xlfn.CONCAT("Rid: ",HLOOKUP(W$80,Tipologie!$B$2:$AM$10,6)  ),  Nov2022_RICHIESTE_OLD!N28),HLOOKUP(W$80,Tipologie!$B$2:$AM$10,6  ) ))</f>
        <v>.</v>
      </c>
      <c r="X85" s="146" t="str">
        <f>T( IF( Nov2022_RICHIESTE_OLD!O28&lt;&gt;"",  IF(   AND(    (IFERROR(SEARCH("Ridotto",Nov2022_RICHIESTE_OLD!O28),Nov2022_RICHIESTE_OLD!O28))=1,    X$80&lt;&gt;""   ),    _xlfn.CONCAT("Rid: ",HLOOKUP(X$80,Tipologie!$B$2:$AM$10,6)  ),  Nov2022_RICHIESTE_OLD!O28),HLOOKUP(X$80,Tipologie!$B$2:$AM$10,6  ) ))</f>
        <v>.</v>
      </c>
      <c r="Y85" s="146" t="str">
        <f>T( IF( Nov2022_RICHIESTE_OLD!P28&lt;&gt;"",  IF(   AND(    (IFERROR(SEARCH("Ridotto",Nov2022_RICHIESTE_OLD!P28),Nov2022_RICHIESTE_OLD!P28))=1,    Y$80&lt;&gt;""   ),    _xlfn.CONCAT("Rid: ",HLOOKUP(Y$80,Tipologie!$B$2:$AM$10,6)  ),  Nov2022_RICHIESTE_OLD!P28),HLOOKUP(Y$80,Tipologie!$B$2:$AM$10,6  ) ))</f>
        <v>.</v>
      </c>
      <c r="Z85" s="28" t="str">
        <f>T( IF( Nov2022_RICHIESTE_OLD!Q28&lt;&gt;"",  IF(   AND(    (IFERROR(SEARCH("Ridotto",Nov2022_RICHIESTE_OLD!Q28),Nov2022_RICHIESTE_OLD!Q28))=1,    Z$80&lt;&gt;""   ),    _xlfn.CONCAT("Rid: ",HLOOKUP(Z$80,Tipologie!$B$2:$AM$10,6)  ),  Nov2022_RICHIESTE_OLD!Q28),HLOOKUP(Z$80,Tipologie!$B$2:$AM$10,6  ) ))</f>
        <v>.</v>
      </c>
      <c r="AA85" s="28" t="str">
        <f>T( IF( Nov2022_RICHIESTE_OLD!R28&lt;&gt;"",  IF(   AND(    (IFERROR(SEARCH("Ridotto",Nov2022_RICHIESTE_OLD!R28),Nov2022_RICHIESTE_OLD!R28))=1,    AA$80&lt;&gt;""   ),    _xlfn.CONCAT("Rid: ",HLOOKUP(AA$80,Tipologie!$B$2:$AM$10,6)  ),  Nov2022_RICHIESTE_OLD!R28),HLOOKUP(AA$80,Tipologie!$B$2:$AM$10,6  ) ))</f>
        <v>.</v>
      </c>
      <c r="AB85" s="28" t="str">
        <f>T( IF( Nov2022_RICHIESTE_OLD!S28&lt;&gt;"",  IF(   AND(    (IFERROR(SEARCH("Ridotto",Nov2022_RICHIESTE_OLD!S28),Nov2022_RICHIESTE_OLD!S28))=1,    AB$80&lt;&gt;""   ),    _xlfn.CONCAT("Rid: ",HLOOKUP(AB$80,Tipologie!$B$2:$AM$10,6)  ),  Nov2022_RICHIESTE_OLD!S28),HLOOKUP(AB$80,Tipologie!$B$2:$AM$10,6  ) ))</f>
        <v>.</v>
      </c>
      <c r="AD85" s="45" t="str">
        <f t="shared" si="23"/>
        <v>gio</v>
      </c>
      <c r="AE85" s="46">
        <f t="shared" si="18"/>
        <v>44889</v>
      </c>
      <c r="AF85" s="232"/>
      <c r="AG85" s="146" t="str">
        <f>T( IF( Nov2022_RICHIESTE_OLD!W28&lt;&gt;"",  IF(   AND(    (IFERROR(SEARCH("Ridotto",Nov2022_RICHIESTE_OLD!W28),Nov2022_RICHIESTE_OLD!W28))=1,    AG$80&lt;&gt;""   ),    _xlfn.CONCAT("Rid: ",HLOOKUP(AG$80,Tipologie!$B$2:$AM$10,6)  ),  Nov2022_RICHIESTE_OLD!W28),HLOOKUP(AG$80,Tipologie!$B$2:$AM$10,6  ) ))</f>
        <v>.</v>
      </c>
      <c r="AH85" s="146"/>
      <c r="AI85" s="146" t="str">
        <f>T( IF( Nov2022_RICHIESTE_OLD!X28&lt;&gt;"",  IF(   AND(    (IFERROR(SEARCH("Ridotto",Nov2022_RICHIESTE_OLD!X28),Nov2022_RICHIESTE_OLD!X28))=1,    AI$80&lt;&gt;""   ),    _xlfn.CONCAT("Rid: ",HLOOKUP(AI$80,Tipologie!$B$2:$AM$10,6)  ),  Nov2022_RICHIESTE_OLD!X28),HLOOKUP(AI$80,Tipologie!$B$2:$AM$10,6  ) ))</f>
        <v>.</v>
      </c>
      <c r="AJ85" s="146"/>
      <c r="AK85" s="146" t="str">
        <f>T( IF( Nov2022_RICHIESTE_OLD!Y28&lt;&gt;"",  IF(   AND(    (IFERROR(SEARCH("Ridotto",Nov2022_RICHIESTE_OLD!Y28),Nov2022_RICHIESTE_OLD!Y28))=1,    AK$80&lt;&gt;""   ),    _xlfn.CONCAT("Rid: ",HLOOKUP(AK$80,Tipologie!$B$2:$AM$10,6)  ),  Nov2022_RICHIESTE_OLD!Y28),HLOOKUP(AK$80,Tipologie!$B$2:$AM$10,6  ) ))</f>
        <v>.</v>
      </c>
      <c r="AL85" s="146"/>
      <c r="AM85" s="146" t="str">
        <f>T( IF( Nov2022_RICHIESTE_OLD!Z28&lt;&gt;"",  IF(   AND(    (IFERROR(SEARCH("Ridotto",Nov2022_RICHIESTE_OLD!Z28),Nov2022_RICHIESTE_OLD!Z28))=1,    AM$80&lt;&gt;""   ),    _xlfn.CONCAT("Rid: ",HLOOKUP(AM$80,Tipologie!$B$2:$AM$10,6)  ),  Nov2022_RICHIESTE_OLD!Z28),HLOOKUP(AM$80,Tipologie!$B$2:$AM$10,6  ) ))</f>
        <v>.</v>
      </c>
      <c r="AN85" s="146"/>
      <c r="AO85" s="146" t="str">
        <f>T( IF( Nov2022_RICHIESTE_OLD!AA28&lt;&gt;"",  IF(   AND(    (IFERROR(SEARCH("Ridotto",Nov2022_RICHIESTE_OLD!AA28),Nov2022_RICHIESTE_OLD!AA28))=1,    AO$80&lt;&gt;""   ),    _xlfn.CONCAT("Rid: ",HLOOKUP(AO$80,Tipologie!$B$2:$AM$10,6)  ),  Nov2022_RICHIESTE_OLD!AA28),HLOOKUP(AO$80,Tipologie!$B$2:$AM$10,6  ) ))</f>
        <v>.</v>
      </c>
      <c r="AP85" s="146"/>
      <c r="AQ85" s="146" t="str">
        <f>T( IF( Nov2022_RICHIESTE_OLD!AB28&lt;&gt;"",  IF(   AND(    (IFERROR(SEARCH("Ridotto",Nov2022_RICHIESTE_OLD!AB28),Nov2022_RICHIESTE_OLD!AB28))=1,    AQ$80&lt;&gt;""   ),    _xlfn.CONCAT("Rid: ",HLOOKUP(AQ$80,Tipologie!$B$2:$AM$10,6)  ),  Nov2022_RICHIESTE_OLD!AB28),HLOOKUP(AQ$80,Tipologie!$B$2:$AM$10,6  ) ))</f>
        <v>.</v>
      </c>
      <c r="AR85" s="146"/>
      <c r="AS85" s="146" t="str">
        <f>T( IF( Nov2022_RICHIESTE_OLD!AC28&lt;&gt;"",  IF(   AND(    (IFERROR(SEARCH("Ridotto",Nov2022_RICHIESTE_OLD!AC28),Nov2022_RICHIESTE_OLD!AC28))=1,    AS$80&lt;&gt;""   ),    _xlfn.CONCAT("Rid: ",HLOOKUP(AS$80,Tipologie!$B$2:$AM$10,6)  ),  Nov2022_RICHIESTE_OLD!AC28),HLOOKUP(AS$80,Tipologie!$B$2:$AM$10,6  ) ))</f>
        <v>.</v>
      </c>
      <c r="AT85" s="146"/>
      <c r="AU85" s="146" t="str">
        <f>T( IF( Nov2022_RICHIESTE_OLD!AD28&lt;&gt;"",  IF(   AND(    (IFERROR(SEARCH("Ridotto",Nov2022_RICHIESTE_OLD!AD28),Nov2022_RICHIESTE_OLD!AD28))=1,    AU$80&lt;&gt;""   ),    _xlfn.CONCAT("Rid: ",HLOOKUP(AU$80,Tipologie!$B$2:$AM$10,6)  ),  Nov2022_RICHIESTE_OLD!AD28),HLOOKUP(AU$80,Tipologie!$B$2:$AM$10,6  ) ))</f>
        <v>.</v>
      </c>
      <c r="AV85" s="146"/>
      <c r="AW85" s="146" t="str">
        <f>T( IF( Nov2022_RICHIESTE_OLD!AE28&lt;&gt;"",  IF(   AND(    (IFERROR(SEARCH("Ridotto",Nov2022_RICHIESTE_OLD!AE28),Nov2022_RICHIESTE_OLD!AE28))=1,    AW$80&lt;&gt;""   ),    _xlfn.CONCAT("Rid: ",HLOOKUP(AW$80,Tipologie!$B$2:$AM$10,6)  ),  Nov2022_RICHIESTE_OLD!AE28),HLOOKUP(AW$80,Tipologie!$B$2:$AM$10,6  ) ))</f>
        <v>.</v>
      </c>
      <c r="AX85" s="146"/>
      <c r="AY85" s="146" t="str">
        <f>T( IF( Nov2022_RICHIESTE_OLD!AF28&lt;&gt;"",  IF(   AND(    (IFERROR(SEARCH("Ridotto",Nov2022_RICHIESTE_OLD!AF28),Nov2022_RICHIESTE_OLD!AF28))=1,    AY$80&lt;&gt;""   ),    _xlfn.CONCAT("Rid: ",HLOOKUP(AY$80,Tipologie!$B$2:$AM$10,6)  ),  Nov2022_RICHIESTE_OLD!AF28),HLOOKUP(AY$80,Tipologie!$B$2:$AM$10,6  ) ))</f>
        <v>.</v>
      </c>
      <c r="AZ85" s="146"/>
      <c r="BA85" s="146" t="str">
        <f>T( IF( Nov2022_RICHIESTE_OLD!AG28&lt;&gt;"",  IF(   AND(    (IFERROR(SEARCH("Ridotto",Nov2022_RICHIESTE_OLD!AG28),Nov2022_RICHIESTE_OLD!AG28))=1,    BA$80&lt;&gt;""   ),    _xlfn.CONCAT("Rid: ",HLOOKUP(BA$80,Tipologie!$B$2:$AM$10,6)  ),  Nov2022_RICHIESTE_OLD!AG28),HLOOKUP(BA$80,Tipologie!$B$2:$AM$10,6  ) ))</f>
        <v>.</v>
      </c>
      <c r="BB85" s="146" t="str">
        <f>T( IF( Nov2022_RICHIESTE_OLD!AH28&lt;&gt;"",  IF(   AND(    (IFERROR(SEARCH("Ridotto",Nov2022_RICHIESTE_OLD!AH28),Nov2022_RICHIESTE_OLD!AH28))=1,    BB$80&lt;&gt;""   ),    _xlfn.CONCAT("Rid: ",HLOOKUP(BB$80,Tipologie!$B$2:$AM$10,6)  ),  Nov2022_RICHIESTE_OLD!AH28),HLOOKUP(BB$80,Tipologie!$B$2:$AM$10,6  ) ))</f>
        <v>.</v>
      </c>
      <c r="BC85" s="146" t="str">
        <f>T( IF( Nov2022_RICHIESTE_OLD!AI28&lt;&gt;"",  IF(   AND(    (IFERROR(SEARCH("Ridotto",Nov2022_RICHIESTE_OLD!AI28),Nov2022_RICHIESTE_OLD!AI28))=1,    BC$80&lt;&gt;""   ),    _xlfn.CONCAT("Rid: ",HLOOKUP(BC$80,Tipologie!$B$2:$AM$10,6)  ),  Nov2022_RICHIESTE_OLD!AI28),HLOOKUP(BC$80,Tipologie!$B$2:$AM$10,6  ) ))</f>
        <v>.</v>
      </c>
      <c r="BD85" s="146"/>
      <c r="BE85" s="146" t="str">
        <f>T( IF( Nov2022_RICHIESTE_OLD!AJ28&lt;&gt;"",  IF(   AND(    (IFERROR(SEARCH("Ridotto",Nov2022_RICHIESTE_OLD!AJ28),Nov2022_RICHIESTE_OLD!AJ28))=1,    BE$80&lt;&gt;""   ),    _xlfn.CONCAT("Rid: ",HLOOKUP(BE$80,Tipologie!$B$2:$AM$10,6)  ),  Nov2022_RICHIESTE_OLD!AJ28),HLOOKUP(BE$80,Tipologie!$B$2:$AM$10,6  ) ))</f>
        <v>.</v>
      </c>
      <c r="BF85" s="146"/>
      <c r="BG85" s="146" t="str">
        <f>T( IF( Nov2022_RICHIESTE_OLD!AK28&lt;&gt;"",  IF(   AND(    (IFERROR(SEARCH("Ridotto",Nov2022_RICHIESTE_OLD!AK28),Nov2022_RICHIESTE_OLD!AK28))=1,    BG$80&lt;&gt;""   ),    _xlfn.CONCAT("Rid: ",HLOOKUP(BG$80,Tipologie!$B$2:$AM$10,6)  ),  Nov2022_RICHIESTE_OLD!AK28),HLOOKUP(BG$80,Tipologie!$B$2:$AM$10,6  ) ))</f>
        <v>.</v>
      </c>
      <c r="BH85" s="146"/>
      <c r="BI85" s="146" t="str">
        <f>T( IF( Nov2022_RICHIESTE_OLD!AL28&lt;&gt;"",  IF(   AND(    (IFERROR(SEARCH("Ridotto",Nov2022_RICHIESTE_OLD!AL28),Nov2022_RICHIESTE_OLD!AL28))=1,    BI$80&lt;&gt;""   ),    _xlfn.CONCAT("Rid: ",HLOOKUP(BI$80,Tipologie!$B$2:$AM$10,6)  ),  Nov2022_RICHIESTE_OLD!AL28),HLOOKUP(BI$80,Tipologie!$B$2:$AM$10,6  ) ))</f>
        <v>.</v>
      </c>
      <c r="BJ85" s="146"/>
      <c r="BK85" s="146" t="str">
        <f>T( IF( Nov2022_RICHIESTE_OLD!AM28&lt;&gt;"",  IF(   AND(    (IFERROR(SEARCH("Ridotto",Nov2022_RICHIESTE_OLD!AM28),Nov2022_RICHIESTE_OLD!AM28))=1,    BK$80&lt;&gt;""   ),    _xlfn.CONCAT("Rid: ",HLOOKUP(BK$80,Tipologie!$B$2:$AM$10,6)  ),  Nov2022_RICHIESTE_OLD!AM28),HLOOKUP(BK$80,Tipologie!$B$2:$AM$10,6  ) ))</f>
        <v>.</v>
      </c>
      <c r="BL85" s="146"/>
      <c r="BM85" s="146" t="str">
        <f>T( IF( Nov2022_RICHIESTE_OLD!AN28&lt;&gt;"",  IF(   AND(    (IFERROR(SEARCH("Ridotto",Nov2022_RICHIESTE_OLD!AN28),Nov2022_RICHIESTE_OLD!AN28))=1,    BM$80&lt;&gt;""   ),    _xlfn.CONCAT("Rid: ",HLOOKUP(BM$80,Tipologie!$B$2:$AM$10,6)  ),  Nov2022_RICHIESTE_OLD!AN28),HLOOKUP(BM$80,Tipologie!$B$2:$AM$10,6  ) ))</f>
        <v>.</v>
      </c>
      <c r="BN85" s="146"/>
      <c r="BO85" s="146" t="str">
        <f>T( IF( Nov2022_RICHIESTE_OLD!AO28&lt;&gt;"",  IF(   AND(    (IFERROR(SEARCH("Ridotto",Nov2022_RICHIESTE_OLD!AO28),Nov2022_RICHIESTE_OLD!AO28))=1,    BO$80&lt;&gt;""   ),    _xlfn.CONCAT("Rid: ",HLOOKUP(BO$80,Tipologie!$B$2:$AM$10,6)  ),  Nov2022_RICHIESTE_OLD!AO28),HLOOKUP(BO$80,Tipologie!$B$2:$AM$10,6  ) ))</f>
        <v>.</v>
      </c>
      <c r="BP85" s="146"/>
      <c r="BQ85" s="146" t="str">
        <f>T( IF( Nov2022_RICHIESTE_OLD!AP28&lt;&gt;"",  IF(   AND(    (IFERROR(SEARCH("Ridotto",Nov2022_RICHIESTE_OLD!AP28),Nov2022_RICHIESTE_OLD!AP28))=1,    BQ$80&lt;&gt;""   ),    _xlfn.CONCAT("Rid: ",HLOOKUP(BQ$80,Tipologie!$B$2:$AM$10,6)  ),  Nov2022_RICHIESTE_OLD!AP28),HLOOKUP(BQ$80,Tipologie!$B$2:$AM$10,6  ) ))</f>
        <v>.</v>
      </c>
      <c r="BR85" s="146"/>
      <c r="BS85" s="146" t="str">
        <f>T( IF( Nov2022_RICHIESTE_OLD!AQ28&lt;&gt;"",  IF(   AND(    (IFERROR(SEARCH("Ridotto",Nov2022_RICHIESTE_OLD!AQ28),Nov2022_RICHIESTE_OLD!AQ28))=1,    BS$80&lt;&gt;""   ),    _xlfn.CONCAT("Rid: ",HLOOKUP(BS$80,Tipologie!$B$2:$AM$10,6)  ),  Nov2022_RICHIESTE_OLD!AQ28),HLOOKUP(BS$80,Tipologie!$B$2:$AM$10,6  ) ))</f>
        <v>.</v>
      </c>
      <c r="BT85" s="146"/>
      <c r="BU85" s="146" t="str">
        <f>T( IF( Nov2022_RICHIESTE_OLD!AR28&lt;&gt;"",  IF(   AND(    (IFERROR(SEARCH("Ridotto",Nov2022_RICHIESTE_OLD!AR28),Nov2022_RICHIESTE_OLD!AR28))=1,    BU$80&lt;&gt;""   ),    _xlfn.CONCAT("Rid: ",HLOOKUP(BU$80,Tipologie!$B$2:$AM$10,6)  ),  Nov2022_RICHIESTE_OLD!AR28),HLOOKUP(BU$80,Tipologie!$B$2:$AM$10,6  ) ))</f>
        <v>.</v>
      </c>
      <c r="BV85" s="146"/>
      <c r="BW85" s="146" t="str">
        <f>T( IF( Nov2022_RICHIESTE_OLD!AS28&lt;&gt;"",  IF(   AND(    (IFERROR(SEARCH("Ridotto",Nov2022_RICHIESTE_OLD!AS28),Nov2022_RICHIESTE_OLD!AS28))=1,    BW$80&lt;&gt;""   ),    _xlfn.CONCAT("Rid: ",HLOOKUP(BW$80,Tipologie!$B$2:$AM$10,6)  ),  Nov2022_RICHIESTE_OLD!AS28),HLOOKUP(BW$80,Tipologie!$B$2:$AM$10,6  ) ))</f>
        <v>.</v>
      </c>
      <c r="BX85" s="223"/>
      <c r="CA85" s="158">
        <f>SUM(COUNTIFS(D85:BW85,{"Ex-accordo";"Ferie";"Ridotto Ex-Acc";"Ridotto Ferie";"Ridotto Maternità";"Malattia";"Esame";"Altro"}))</f>
        <v>0</v>
      </c>
      <c r="CB85" s="158">
        <f t="shared" si="28"/>
        <v>30</v>
      </c>
      <c r="CC85" s="91"/>
      <c r="CF85" s="146"/>
      <c r="CG85" s="146" t="str">
        <f>T( IF( Nov2022_RICHIESTE_OLD!BM28&lt;&gt;"",  IF(   AND(    (IFERROR(SEARCH("Ridotto",Nov2022_RICHIESTE_OLD!BM28),Nov2022_RICHIESTE_OLD!BM28))=1,    CG$80&lt;&gt;""   ),    _xlfn.CONCAT("Rid: ",HLOOKUP(CG$80,Tipologie!$B$2:$AM$10,6)  ),  Nov2022_RICHIESTE_OLD!BM28),HLOOKUP(CG$80,Tipologie!$B$2:$AM$10,6  ) ))</f>
        <v>.</v>
      </c>
      <c r="CH85" s="146"/>
      <c r="CI85" s="146" t="str">
        <f>T( IF( Nov2022_RICHIESTE_OLD!BN28&lt;&gt;"",  IF(   AND(    (IFERROR(SEARCH("Ridotto",Nov2022_RICHIESTE_OLD!BN28),Nov2022_RICHIESTE_OLD!BN28))=1,    CI$80&lt;&gt;""   ),    _xlfn.CONCAT("Rid: ",HLOOKUP(CI$80,Tipologie!$B$2:$AM$10,6)  ),  Nov2022_RICHIESTE_OLD!BN28),HLOOKUP(CI$80,Tipologie!$B$2:$AM$10,6  ) ))</f>
        <v>.</v>
      </c>
      <c r="CJ85" s="146" t="str">
        <f>T( IF( Nov2022_RICHIESTE_OLD!BO28&lt;&gt;"",  IF(   AND(    (IFERROR(SEARCH("Ridotto",Nov2022_RICHIESTE_OLD!BO28),Nov2022_RICHIESTE_OLD!BO28))=1,    CJ$80&lt;&gt;""   ),    _xlfn.CONCAT("Rid: ",HLOOKUP(CJ$80,Tipologie!$B$2:$AM$10,6)  ),  Nov2022_RICHIESTE_OLD!BO28),HLOOKUP(CJ$80,Tipologie!$B$2:$AM$10,6  ) ))</f>
        <v>.</v>
      </c>
      <c r="CK85" s="146" t="str">
        <f>T( IF( Nov2022_RICHIESTE_OLD!BP28&lt;&gt;"",  IF(   AND(    (IFERROR(SEARCH("Ridotto",Nov2022_RICHIESTE_OLD!BP28),Nov2022_RICHIESTE_OLD!BP28))=1,    CK$80&lt;&gt;""   ),    _xlfn.CONCAT("Rid: ",HLOOKUP(CK$80,Tipologie!$B$2:$AM$10,6)  ),  Nov2022_RICHIESTE_OLD!BP28),HLOOKUP(CK$80,Tipologie!$B$2:$AM$10,6  ) ))</f>
        <v>.</v>
      </c>
      <c r="CL85" s="146" t="str">
        <f>T( IF( Nov2022_RICHIESTE_OLD!BQ28&lt;&gt;"",  IF(   AND(    (IFERROR(SEARCH("Ridotto",Nov2022_RICHIESTE_OLD!BQ28),Nov2022_RICHIESTE_OLD!BQ28))=1,    CL$80&lt;&gt;""   ),    _xlfn.CONCAT("Rid: ",HLOOKUP(CL$80,Tipologie!$B$2:$AM$10,6)  ),  Nov2022_RICHIESTE_OLD!BQ28),HLOOKUP(CL$80,Tipologie!$B$2:$AM$10,6  ) ))</f>
        <v>.</v>
      </c>
      <c r="CM85" s="146" t="str">
        <f>T( IF( Nov2022_RICHIESTE_OLD!BR28&lt;&gt;"",  IF(   AND(    (IFERROR(SEARCH("Ridotto",Nov2022_RICHIESTE_OLD!BR28),Nov2022_RICHIESTE_OLD!BR28))=1,    CM$80&lt;&gt;""   ),    _xlfn.CONCAT("Rid: ",HLOOKUP(CM$80,Tipologie!$B$2:$AM$10,6)  ),  Nov2022_RICHIESTE_OLD!BR28),HLOOKUP(CM$80,Tipologie!$B$2:$AM$10,6  ) ))</f>
        <v>.</v>
      </c>
      <c r="CO85" s="45" t="str">
        <f t="shared" si="24"/>
        <v>gio</v>
      </c>
      <c r="CP85" s="45">
        <f t="shared" si="27"/>
        <v>44889</v>
      </c>
      <c r="CQ85" s="229"/>
      <c r="CR85" s="146" t="str">
        <f>T(IF(  Nov2022_RICHIESTE_OLD!BV28&lt;&gt;"",  Nov2022_RICHIESTE_OLD!BV28,  HLOOKUP(CR$80,Tipologie!$B$2:$AM$10,6) ))</f>
        <v>.</v>
      </c>
      <c r="CS85" s="146"/>
      <c r="CT85" s="146" t="str">
        <f>T(IF(  Nov2022_RICHIESTE_OLD!BW28&lt;&gt;"",  Nov2022_RICHIESTE_OLD!BW28,  HLOOKUP(CT$80,Tipologie!$B$2:$AM$10,6) ))</f>
        <v>.</v>
      </c>
      <c r="CU85" s="146"/>
      <c r="CV85" s="146" t="str">
        <f>T(IF(  Nov2022_RICHIESTE_OLD!BX28&lt;&gt;"",  Nov2022_RICHIESTE_OLD!BX28,  HLOOKUP(CV$80,Tipologie!$B$2:$AM$10,6) ))</f>
        <v>.</v>
      </c>
      <c r="CW85" s="146"/>
      <c r="CX85" s="146" t="str">
        <f>T(IF(  Nov2022_RICHIESTE_OLD!BY28&lt;&gt;"",  Nov2022_RICHIESTE_OLD!BY28,  HLOOKUP(CX$80,Tipologie!$B$2:$AM$10,6) ))</f>
        <v>.</v>
      </c>
      <c r="CY85" s="146"/>
      <c r="CZ85" s="146" t="str">
        <f>T(IF(  Nov2022_RICHIESTE_OLD!BZ28&lt;&gt;"",  Nov2022_RICHIESTE_OLD!BZ28,  HLOOKUP(CZ$80,Tipologie!$B$2:$AM$10,6) ))</f>
        <v>.</v>
      </c>
      <c r="DA85" s="146"/>
      <c r="DB85" s="146" t="str">
        <f>T(IF(  Nov2022_RICHIESTE_OLD!CA28&lt;&gt;"",  Nov2022_RICHIESTE_OLD!CA28,  HLOOKUP(DB$80,Tipologie!$B$2:$AM$10,6) ))</f>
        <v>.</v>
      </c>
      <c r="DC85" s="146"/>
      <c r="DD85" s="146" t="str">
        <f>T(IF(  Nov2022_RICHIESTE_OLD!CB28&lt;&gt;"",  Nov2022_RICHIESTE_OLD!CB28,  HLOOKUP(DD$80,Tipologie!$B$2:$AM$10,6) ))</f>
        <v>.</v>
      </c>
      <c r="DE85" s="146" t="str">
        <f>T(IF(  Nov2022_RICHIESTE_OLD!CC28&lt;&gt;"",  Nov2022_RICHIESTE_OLD!CC28,  HLOOKUP(DE$80,Tipologie!$B$2:$AM$10,6) ))</f>
        <v>.</v>
      </c>
      <c r="DF85" s="146" t="str">
        <f>T(IF(  Nov2022_RICHIESTE_OLD!CD28&lt;&gt;"",  Nov2022_RICHIESTE_OLD!CD28,  HLOOKUP(DF$80,Tipologie!$B$2:$AM$10,6) ))</f>
        <v>.</v>
      </c>
      <c r="DG85" s="146" t="str">
        <f>T(IF(  Nov2022_RICHIESTE_OLD!CE28&lt;&gt;"",  Nov2022_RICHIESTE_OLD!CE28,  HLOOKUP(DG$80,Tipologie!$B$2:$AM$10,6) ))</f>
        <v>.</v>
      </c>
    </row>
    <row r="86" spans="1:112" ht="11.25" customHeight="1" x14ac:dyDescent="0.25">
      <c r="A86" s="45" t="str">
        <f>IF(Nov2022_RICHIESTE_OLD!A29&lt;&gt;"",Nov2022_RICHIESTE_OLD!A29,"")</f>
        <v>ven</v>
      </c>
      <c r="B86" s="46">
        <f>IF(Nov2022_RICHIESTE_OLD!B29&lt;&gt;"",Nov2022_RICHIESTE_OLD!B29,"")</f>
        <v>44890</v>
      </c>
      <c r="C86" s="232"/>
      <c r="D86" s="146" t="str">
        <f>T( IF( Nov2022_RICHIESTE_OLD!C29&lt;&gt;"",  IF(   AND(    (IFERROR(SEARCH("Ridotto",Nov2022_RICHIESTE_OLD!C29),Nov2022_RICHIESTE_OLD!C29))=1,    D$80&lt;&gt;""   ),    _xlfn.CONCAT("Rid: ",HLOOKUP(D$80,Tipologie!$B$2:$AM$10,7)  ),  Nov2022_RICHIESTE_OLD!C29),HLOOKUP(D$80,Tipologie!$B$2:$AM$10,7  ) ))</f>
        <v>.</v>
      </c>
      <c r="E86" s="146"/>
      <c r="F86" s="146" t="str">
        <f>T( IF( Nov2022_RICHIESTE_OLD!D29&lt;&gt;"",  IF(   AND(    (IFERROR(SEARCH("Ridotto",Nov2022_RICHIESTE_OLD!D29),Nov2022_RICHIESTE_OLD!D29))=1,    F$80&lt;&gt;""   ),    _xlfn.CONCAT("Rid: ",HLOOKUP(F$80,Tipologie!$B$2:$AM$10,7)  ),  Nov2022_RICHIESTE_OLD!D29),HLOOKUP(F$80,Tipologie!$B$2:$AM$10,7  ) ))</f>
        <v>.</v>
      </c>
      <c r="G86" s="146"/>
      <c r="H86" s="146" t="str">
        <f>T( IF( Nov2022_RICHIESTE_OLD!E29&lt;&gt;"",  IF(   AND(    (IFERROR(SEARCH("Ridotto",Nov2022_RICHIESTE_OLD!E29),Nov2022_RICHIESTE_OLD!E29))=1,    H$80&lt;&gt;""   ),    _xlfn.CONCAT("Rid: ",HLOOKUP(H$80,Tipologie!$B$2:$AM$10,7)  ),  Nov2022_RICHIESTE_OLD!E29),HLOOKUP(H$80,Tipologie!$B$2:$AM$10,7  ) ))</f>
        <v>.</v>
      </c>
      <c r="I86" s="146"/>
      <c r="J86" s="146" t="str">
        <f>T( IF( Nov2022_RICHIESTE_OLD!F29&lt;&gt;"",  IF(   AND(    (IFERROR(SEARCH("Ridotto",Nov2022_RICHIESTE_OLD!F29),Nov2022_RICHIESTE_OLD!F29))=1,    J$80&lt;&gt;""   ),    _xlfn.CONCAT("Rid: ",HLOOKUP(J$80,Tipologie!$B$2:$AM$10,7)  ),  Nov2022_RICHIESTE_OLD!F29),HLOOKUP(J$80,Tipologie!$B$2:$AM$10,7  ) ))</f>
        <v>.</v>
      </c>
      <c r="K86" s="146"/>
      <c r="L86" s="146" t="str">
        <f>T( IF( Nov2022_RICHIESTE_OLD!G29&lt;&gt;"",  IF(   AND(    (IFERROR(SEARCH("Ridotto",Nov2022_RICHIESTE_OLD!G29),Nov2022_RICHIESTE_OLD!G29))=1,    L$80&lt;&gt;""   ),    _xlfn.CONCAT("Rid: ",HLOOKUP(L$80,Tipologie!$B$2:$AM$10,7)  ),  Nov2022_RICHIESTE_OLD!G29),HLOOKUP(L$80,Tipologie!$B$2:$AM$10,7  ) ))</f>
        <v>.</v>
      </c>
      <c r="M86" s="146"/>
      <c r="N86" s="146" t="str">
        <f>T( IF( Nov2022_RICHIESTE_OLD!H29&lt;&gt;"",  IF(   AND(    (IFERROR(SEARCH("Ridotto",Nov2022_RICHIESTE_OLD!H29),Nov2022_RICHIESTE_OLD!H29))=1,    N$80&lt;&gt;""   ),    _xlfn.CONCAT("Rid: ",HLOOKUP(N$80,Tipologie!$B$2:$AM$10,7)  ),  Nov2022_RICHIESTE_OLD!H29),HLOOKUP(N$80,Tipologie!$B$2:$AM$10,7  ) ))</f>
        <v>.</v>
      </c>
      <c r="O86" s="146"/>
      <c r="P86" s="146" t="str">
        <f>T( IF( Nov2022_RICHIESTE_OLD!I29&lt;&gt;"",  IF(   AND(    (IFERROR(SEARCH("Ridotto",Nov2022_RICHIESTE_OLD!I29),Nov2022_RICHIESTE_OLD!I29))=1,    P$80&lt;&gt;""   ),    _xlfn.CONCAT("Rid: ",HLOOKUP(P$80,Tipologie!$B$2:$AM$10,7)  ),  Nov2022_RICHIESTE_OLD!I29),HLOOKUP(P$80,Tipologie!$B$2:$AM$10,7  ) ))</f>
        <v>.</v>
      </c>
      <c r="Q86" s="146"/>
      <c r="R86" s="146" t="str">
        <f>T( IF( Nov2022_RICHIESTE_OLD!J29&lt;&gt;"",  IF(   AND(    (IFERROR(SEARCH("Ridotto",Nov2022_RICHIESTE_OLD!J29),Nov2022_RICHIESTE_OLD!J29))=1,    R$80&lt;&gt;""   ),    _xlfn.CONCAT("Rid: ",HLOOKUP(R$80,Tipologie!$B$2:$AM$10,7)  ),  Nov2022_RICHIESTE_OLD!J29),HLOOKUP(R$80,Tipologie!$B$2:$AM$10,7  ) ))</f>
        <v>.</v>
      </c>
      <c r="S86" s="146"/>
      <c r="T86" s="146" t="str">
        <f>T( IF( Nov2022_RICHIESTE_OLD!K29&lt;&gt;"",  IF(   AND(    (IFERROR(SEARCH("Ridotto",Nov2022_RICHIESTE_OLD!K29),Nov2022_RICHIESTE_OLD!K29))=1,    T$80&lt;&gt;""   ),    _xlfn.CONCAT("Rid: ",HLOOKUP(T$80,Tipologie!$B$2:$AM$10,7)  ),  Nov2022_RICHIESTE_OLD!K29),HLOOKUP(T$80,Tipologie!$B$2:$AM$10,7  ) ))</f>
        <v>.</v>
      </c>
      <c r="U86" s="146" t="str">
        <f>T( IF( Nov2022_RICHIESTE_OLD!L29&lt;&gt;"",  IF(   AND(    (IFERROR(SEARCH("Ridotto",Nov2022_RICHIESTE_OLD!L29),Nov2022_RICHIESTE_OLD!L29))=1,    U$80&lt;&gt;""   ),    _xlfn.CONCAT("Rid: ",HLOOKUP(U$80,Tipologie!$B$2:$AM$10,7)  ),  Nov2022_RICHIESTE_OLD!L29),HLOOKUP(U$80,Tipologie!$B$2:$AM$10,7  ) ))</f>
        <v>.</v>
      </c>
      <c r="V86" s="146" t="str">
        <f>T( IF( Nov2022_RICHIESTE_OLD!M29&lt;&gt;"",  IF(   AND(    (IFERROR(SEARCH("Ridotto",Nov2022_RICHIESTE_OLD!M29),Nov2022_RICHIESTE_OLD!M29))=1,    V$80&lt;&gt;""   ),    _xlfn.CONCAT("Rid: ",HLOOKUP(V$80,Tipologie!$B$2:$AM$10,7)  ),  Nov2022_RICHIESTE_OLD!M29),HLOOKUP(V$80,Tipologie!$B$2:$AM$10,7  ) ))</f>
        <v>.</v>
      </c>
      <c r="W86" s="146" t="str">
        <f>T( IF( Nov2022_RICHIESTE_OLD!N29&lt;&gt;"",  IF(   AND(    (IFERROR(SEARCH("Ridotto",Nov2022_RICHIESTE_OLD!N29),Nov2022_RICHIESTE_OLD!N29))=1,    W$80&lt;&gt;""   ),    _xlfn.CONCAT("Rid: ",HLOOKUP(W$80,Tipologie!$B$2:$AM$10,7)  ),  Nov2022_RICHIESTE_OLD!N29),HLOOKUP(W$80,Tipologie!$B$2:$AM$10,7  ) ))</f>
        <v>.</v>
      </c>
      <c r="X86" s="146" t="str">
        <f>T( IF( Nov2022_RICHIESTE_OLD!O29&lt;&gt;"",  IF(   AND(    (IFERROR(SEARCH("Ridotto",Nov2022_RICHIESTE_OLD!O29),Nov2022_RICHIESTE_OLD!O29))=1,    X$80&lt;&gt;""   ),    _xlfn.CONCAT("Rid: ",HLOOKUP(X$80,Tipologie!$B$2:$AM$10,7)  ),  Nov2022_RICHIESTE_OLD!O29),HLOOKUP(X$80,Tipologie!$B$2:$AM$10,7  ) ))</f>
        <v>.</v>
      </c>
      <c r="Y86" s="146" t="str">
        <f>T( IF( Nov2022_RICHIESTE_OLD!P29&lt;&gt;"",  IF(   AND(    (IFERROR(SEARCH("Ridotto",Nov2022_RICHIESTE_OLD!P29),Nov2022_RICHIESTE_OLD!P29))=1,    Y$80&lt;&gt;""   ),    _xlfn.CONCAT("Rid: ",HLOOKUP(Y$80,Tipologie!$B$2:$AM$10,7)  ),  Nov2022_RICHIESTE_OLD!P29),HLOOKUP(Y$80,Tipologie!$B$2:$AM$10,7  ) ))</f>
        <v>.</v>
      </c>
      <c r="Z86" s="28" t="str">
        <f>T( IF( Nov2022_RICHIESTE_OLD!Q29&lt;&gt;"",  IF(   AND(    (IFERROR(SEARCH("Ridotto",Nov2022_RICHIESTE_OLD!Q29),Nov2022_RICHIESTE_OLD!Q29))=1,    Z$80&lt;&gt;""   ),    _xlfn.CONCAT("Rid: ",HLOOKUP(Z$80,Tipologie!$B$2:$AM$10,7)  ),  Nov2022_RICHIESTE_OLD!Q29),HLOOKUP(Z$80,Tipologie!$B$2:$AM$10,7  ) ))</f>
        <v>.</v>
      </c>
      <c r="AA86" s="28" t="str">
        <f>T( IF( Nov2022_RICHIESTE_OLD!R29&lt;&gt;"",  IF(   AND(    (IFERROR(SEARCH("Ridotto",Nov2022_RICHIESTE_OLD!R29),Nov2022_RICHIESTE_OLD!R29))=1,    AA$80&lt;&gt;""   ),    _xlfn.CONCAT("Rid: ",HLOOKUP(AA$80,Tipologie!$B$2:$AM$10,7)  ),  Nov2022_RICHIESTE_OLD!R29),HLOOKUP(AA$80,Tipologie!$B$2:$AM$10,7  ) ))</f>
        <v>.</v>
      </c>
      <c r="AB86" s="28" t="str">
        <f>T( IF( Nov2022_RICHIESTE_OLD!S29&lt;&gt;"",  IF(   AND(    (IFERROR(SEARCH("Ridotto",Nov2022_RICHIESTE_OLD!S29),Nov2022_RICHIESTE_OLD!S29))=1,    AB$80&lt;&gt;""   ),    _xlfn.CONCAT("Rid: ",HLOOKUP(AB$80,Tipologie!$B$2:$AM$10,7)  ),  Nov2022_RICHIESTE_OLD!S29),HLOOKUP(AB$80,Tipologie!$B$2:$AM$10,7  ) ))</f>
        <v>.</v>
      </c>
      <c r="AD86" s="45" t="str">
        <f t="shared" si="23"/>
        <v>ven</v>
      </c>
      <c r="AE86" s="46">
        <f t="shared" si="18"/>
        <v>44890</v>
      </c>
      <c r="AF86" s="232"/>
      <c r="AG86" s="146" t="str">
        <f>T( IF( Nov2022_RICHIESTE_OLD!W29&lt;&gt;"",  IF(   AND(    (IFERROR(SEARCH("Ridotto",Nov2022_RICHIESTE_OLD!W29),Nov2022_RICHIESTE_OLD!W29))=1,    AG$80&lt;&gt;""   ),    _xlfn.CONCAT("Rid: ",HLOOKUP(AG$80,Tipologie!$B$2:$AM$10,7)  ),  Nov2022_RICHIESTE_OLD!W29),HLOOKUP(AG$80,Tipologie!$B$2:$AM$10,7  ) ))</f>
        <v>.</v>
      </c>
      <c r="AH86" s="146"/>
      <c r="AI86" s="146" t="str">
        <f>T( IF( Nov2022_RICHIESTE_OLD!X29&lt;&gt;"",  IF(   AND(    (IFERROR(SEARCH("Ridotto",Nov2022_RICHIESTE_OLD!X29),Nov2022_RICHIESTE_OLD!X29))=1,    AI$80&lt;&gt;""   ),    _xlfn.CONCAT("Rid: ",HLOOKUP(AI$80,Tipologie!$B$2:$AM$10,7)  ),  Nov2022_RICHIESTE_OLD!X29),HLOOKUP(AI$80,Tipologie!$B$2:$AM$10,7  ) ))</f>
        <v>.</v>
      </c>
      <c r="AJ86" s="146"/>
      <c r="AK86" s="146" t="str">
        <f>T( IF( Nov2022_RICHIESTE_OLD!Y29&lt;&gt;"",  IF(   AND(    (IFERROR(SEARCH("Ridotto",Nov2022_RICHIESTE_OLD!Y29),Nov2022_RICHIESTE_OLD!Y29))=1,    AK$80&lt;&gt;""   ),    _xlfn.CONCAT("Rid: ",HLOOKUP(AK$80,Tipologie!$B$2:$AM$10,7)  ),  Nov2022_RICHIESTE_OLD!Y29),HLOOKUP(AK$80,Tipologie!$B$2:$AM$10,7  ) ))</f>
        <v>.</v>
      </c>
      <c r="AL86" s="146"/>
      <c r="AM86" s="146" t="str">
        <f>T( IF( Nov2022_RICHIESTE_OLD!Z29&lt;&gt;"",  IF(   AND(    (IFERROR(SEARCH("Ridotto",Nov2022_RICHIESTE_OLD!Z29),Nov2022_RICHIESTE_OLD!Z29))=1,    AM$80&lt;&gt;""   ),    _xlfn.CONCAT("Rid: ",HLOOKUP(AM$80,Tipologie!$B$2:$AM$10,7)  ),  Nov2022_RICHIESTE_OLD!Z29),HLOOKUP(AM$80,Tipologie!$B$2:$AM$10,7  ) ))</f>
        <v>.</v>
      </c>
      <c r="AN86" s="146"/>
      <c r="AO86" s="146" t="str">
        <f>T( IF( Nov2022_RICHIESTE_OLD!AA29&lt;&gt;"",  IF(   AND(    (IFERROR(SEARCH("Ridotto",Nov2022_RICHIESTE_OLD!AA29),Nov2022_RICHIESTE_OLD!AA29))=1,    AO$80&lt;&gt;""   ),    _xlfn.CONCAT("Rid: ",HLOOKUP(AO$80,Tipologie!$B$2:$AM$10,7)  ),  Nov2022_RICHIESTE_OLD!AA29),HLOOKUP(AO$80,Tipologie!$B$2:$AM$10,7  ) ))</f>
        <v>.</v>
      </c>
      <c r="AP86" s="146"/>
      <c r="AQ86" s="146" t="str">
        <f>T( IF( Nov2022_RICHIESTE_OLD!AB29&lt;&gt;"",  IF(   AND(    (IFERROR(SEARCH("Ridotto",Nov2022_RICHIESTE_OLD!AB29),Nov2022_RICHIESTE_OLD!AB29))=1,    AQ$80&lt;&gt;""   ),    _xlfn.CONCAT("Rid: ",HLOOKUP(AQ$80,Tipologie!$B$2:$AM$10,7)  ),  Nov2022_RICHIESTE_OLD!AB29),HLOOKUP(AQ$80,Tipologie!$B$2:$AM$10,7  ) ))</f>
        <v>.</v>
      </c>
      <c r="AR86" s="146"/>
      <c r="AS86" s="146" t="str">
        <f>T( IF( Nov2022_RICHIESTE_OLD!AC29&lt;&gt;"",  IF(   AND(    (IFERROR(SEARCH("Ridotto",Nov2022_RICHIESTE_OLD!AC29),Nov2022_RICHIESTE_OLD!AC29))=1,    AS$80&lt;&gt;""   ),    _xlfn.CONCAT("Rid: ",HLOOKUP(AS$80,Tipologie!$B$2:$AM$10,7)  ),  Nov2022_RICHIESTE_OLD!AC29),HLOOKUP(AS$80,Tipologie!$B$2:$AM$10,7  ) ))</f>
        <v>.</v>
      </c>
      <c r="AT86" s="146"/>
      <c r="AU86" s="146" t="str">
        <f>T( IF( Nov2022_RICHIESTE_OLD!AD29&lt;&gt;"",  IF(   AND(    (IFERROR(SEARCH("Ridotto",Nov2022_RICHIESTE_OLD!AD29),Nov2022_RICHIESTE_OLD!AD29))=1,    AU$80&lt;&gt;""   ),    _xlfn.CONCAT("Rid: ",HLOOKUP(AU$80,Tipologie!$B$2:$AM$10,7)  ),  Nov2022_RICHIESTE_OLD!AD29),HLOOKUP(AU$80,Tipologie!$B$2:$AM$10,7  ) ))</f>
        <v>.</v>
      </c>
      <c r="AV86" s="146"/>
      <c r="AW86" s="146" t="str">
        <f>T( IF( Nov2022_RICHIESTE_OLD!AE29&lt;&gt;"",  IF(   AND(    (IFERROR(SEARCH("Ridotto",Nov2022_RICHIESTE_OLD!AE29),Nov2022_RICHIESTE_OLD!AE29))=1,    AW$80&lt;&gt;""   ),    _xlfn.CONCAT("Rid: ",HLOOKUP(AW$80,Tipologie!$B$2:$AM$10,7)  ),  Nov2022_RICHIESTE_OLD!AE29),HLOOKUP(AW$80,Tipologie!$B$2:$AM$10,7  ) ))</f>
        <v>.</v>
      </c>
      <c r="AX86" s="146"/>
      <c r="AY86" s="146" t="str">
        <f>T( IF( Nov2022_RICHIESTE_OLD!AF29&lt;&gt;"",  IF(   AND(    (IFERROR(SEARCH("Ridotto",Nov2022_RICHIESTE_OLD!AF29),Nov2022_RICHIESTE_OLD!AF29))=1,    AY$80&lt;&gt;""   ),    _xlfn.CONCAT("Rid: ",HLOOKUP(AY$80,Tipologie!$B$2:$AM$10,7)  ),  Nov2022_RICHIESTE_OLD!AF29),HLOOKUP(AY$80,Tipologie!$B$2:$AM$10,7  ) ))</f>
        <v>.</v>
      </c>
      <c r="AZ86" s="146"/>
      <c r="BA86" s="146" t="str">
        <f>T( IF( Nov2022_RICHIESTE_OLD!AG29&lt;&gt;"",  IF(   AND(    (IFERROR(SEARCH("Ridotto",Nov2022_RICHIESTE_OLD!AG29),Nov2022_RICHIESTE_OLD!AG29))=1,    BA$80&lt;&gt;""   ),    _xlfn.CONCAT("Rid: ",HLOOKUP(BA$80,Tipologie!$B$2:$AM$10,7)  ),  Nov2022_RICHIESTE_OLD!AG29),HLOOKUP(BA$80,Tipologie!$B$2:$AM$10,7  ) ))</f>
        <v>.</v>
      </c>
      <c r="BB86" s="146" t="str">
        <f>T( IF( Nov2022_RICHIESTE_OLD!AH29&lt;&gt;"",  IF(   AND(    (IFERROR(SEARCH("Ridotto",Nov2022_RICHIESTE_OLD!AH29),Nov2022_RICHIESTE_OLD!AH29))=1,    BB$80&lt;&gt;""   ),    _xlfn.CONCAT("Rid: ",HLOOKUP(BB$80,Tipologie!$B$2:$AM$10,7)  ),  Nov2022_RICHIESTE_OLD!AH29),HLOOKUP(BB$80,Tipologie!$B$2:$AM$10,7  ) ))</f>
        <v>.</v>
      </c>
      <c r="BC86" s="146" t="str">
        <f>T( IF( Nov2022_RICHIESTE_OLD!AI29&lt;&gt;"",  IF(   AND(    (IFERROR(SEARCH("Ridotto",Nov2022_RICHIESTE_OLD!AI29),Nov2022_RICHIESTE_OLD!AI29))=1,    BC$80&lt;&gt;""   ),    _xlfn.CONCAT("Rid: ",HLOOKUP(BC$80,Tipologie!$B$2:$AM$10,7)  ),  Nov2022_RICHIESTE_OLD!AI29),HLOOKUP(BC$80,Tipologie!$B$2:$AM$10,7  ) ))</f>
        <v>.</v>
      </c>
      <c r="BD86" s="146"/>
      <c r="BE86" s="146" t="str">
        <f>T( IF( Nov2022_RICHIESTE_OLD!AJ29&lt;&gt;"",  IF(   AND(    (IFERROR(SEARCH("Ridotto",Nov2022_RICHIESTE_OLD!AJ29),Nov2022_RICHIESTE_OLD!AJ29))=1,    BE$80&lt;&gt;""   ),    _xlfn.CONCAT("Rid: ",HLOOKUP(BE$80,Tipologie!$B$2:$AM$10,7)  ),  Nov2022_RICHIESTE_OLD!AJ29),HLOOKUP(BE$80,Tipologie!$B$2:$AM$10,7  ) ))</f>
        <v>.</v>
      </c>
      <c r="BF86" s="146"/>
      <c r="BG86" s="146" t="str">
        <f>T( IF( Nov2022_RICHIESTE_OLD!AK29&lt;&gt;"",  IF(   AND(    (IFERROR(SEARCH("Ridotto",Nov2022_RICHIESTE_OLD!AK29),Nov2022_RICHIESTE_OLD!AK29))=1,    BG$80&lt;&gt;""   ),    _xlfn.CONCAT("Rid: ",HLOOKUP(BG$80,Tipologie!$B$2:$AM$10,7)  ),  Nov2022_RICHIESTE_OLD!AK29),HLOOKUP(BG$80,Tipologie!$B$2:$AM$10,7  ) ))</f>
        <v>.</v>
      </c>
      <c r="BH86" s="146"/>
      <c r="BI86" s="146" t="str">
        <f>T( IF( Nov2022_RICHIESTE_OLD!AL29&lt;&gt;"",  IF(   AND(    (IFERROR(SEARCH("Ridotto",Nov2022_RICHIESTE_OLD!AL29),Nov2022_RICHIESTE_OLD!AL29))=1,    BI$80&lt;&gt;""   ),    _xlfn.CONCAT("Rid: ",HLOOKUP(BI$80,Tipologie!$B$2:$AM$10,7)  ),  Nov2022_RICHIESTE_OLD!AL29),HLOOKUP(BI$80,Tipologie!$B$2:$AM$10,7  ) ))</f>
        <v>.</v>
      </c>
      <c r="BJ86" s="146"/>
      <c r="BK86" s="146" t="str">
        <f>T( IF( Nov2022_RICHIESTE_OLD!AM29&lt;&gt;"",  IF(   AND(    (IFERROR(SEARCH("Ridotto",Nov2022_RICHIESTE_OLD!AM29),Nov2022_RICHIESTE_OLD!AM29))=1,    BK$80&lt;&gt;""   ),    _xlfn.CONCAT("Rid: ",HLOOKUP(BK$80,Tipologie!$B$2:$AM$10,7)  ),  Nov2022_RICHIESTE_OLD!AM29),HLOOKUP(BK$80,Tipologie!$B$2:$AM$10,7  ) ))</f>
        <v>.</v>
      </c>
      <c r="BL86" s="146"/>
      <c r="BM86" s="146" t="str">
        <f>T( IF( Nov2022_RICHIESTE_OLD!AN29&lt;&gt;"",  IF(   AND(    (IFERROR(SEARCH("Ridotto",Nov2022_RICHIESTE_OLD!AN29),Nov2022_RICHIESTE_OLD!AN29))=1,    BM$80&lt;&gt;""   ),    _xlfn.CONCAT("Rid: ",HLOOKUP(BM$80,Tipologie!$B$2:$AM$10,7)  ),  Nov2022_RICHIESTE_OLD!AN29),HLOOKUP(BM$80,Tipologie!$B$2:$AM$10,7  ) ))</f>
        <v>.</v>
      </c>
      <c r="BN86" s="146"/>
      <c r="BO86" s="146" t="str">
        <f>T( IF( Nov2022_RICHIESTE_OLD!AO29&lt;&gt;"",  IF(   AND(    (IFERROR(SEARCH("Ridotto",Nov2022_RICHIESTE_OLD!AO29),Nov2022_RICHIESTE_OLD!AO29))=1,    BO$80&lt;&gt;""   ),    _xlfn.CONCAT("Rid: ",HLOOKUP(BO$80,Tipologie!$B$2:$AM$10,7)  ),  Nov2022_RICHIESTE_OLD!AO29),HLOOKUP(BO$80,Tipologie!$B$2:$AM$10,7  ) ))</f>
        <v>.</v>
      </c>
      <c r="BP86" s="146"/>
      <c r="BQ86" s="146" t="str">
        <f>T( IF( Nov2022_RICHIESTE_OLD!AP29&lt;&gt;"",  IF(   AND(    (IFERROR(SEARCH("Ridotto",Nov2022_RICHIESTE_OLD!AP29),Nov2022_RICHIESTE_OLD!AP29))=1,    BQ$80&lt;&gt;""   ),    _xlfn.CONCAT("Rid: ",HLOOKUP(BQ$80,Tipologie!$B$2:$AM$10,7)  ),  Nov2022_RICHIESTE_OLD!AP29),HLOOKUP(BQ$80,Tipologie!$B$2:$AM$10,7  ) ))</f>
        <v>.</v>
      </c>
      <c r="BR86" s="146"/>
      <c r="BS86" s="146" t="str">
        <f>T( IF( Nov2022_RICHIESTE_OLD!AQ29&lt;&gt;"",  IF(   AND(    (IFERROR(SEARCH("Ridotto",Nov2022_RICHIESTE_OLD!AQ29),Nov2022_RICHIESTE_OLD!AQ29))=1,    BS$80&lt;&gt;""   ),    _xlfn.CONCAT("Rid: ",HLOOKUP(BS$80,Tipologie!$B$2:$AM$10,7)  ),  Nov2022_RICHIESTE_OLD!AQ29),HLOOKUP(BS$80,Tipologie!$B$2:$AM$10,7  ) ))</f>
        <v>.</v>
      </c>
      <c r="BT86" s="146"/>
      <c r="BU86" s="146" t="str">
        <f>T( IF( Nov2022_RICHIESTE_OLD!AR29&lt;&gt;"",  IF(   AND(    (IFERROR(SEARCH("Ridotto",Nov2022_RICHIESTE_OLD!AR29),Nov2022_RICHIESTE_OLD!AR29))=1,    BU$80&lt;&gt;""   ),    _xlfn.CONCAT("Rid: ",HLOOKUP(BU$80,Tipologie!$B$2:$AM$10,7)  ),  Nov2022_RICHIESTE_OLD!AR29),HLOOKUP(BU$80,Tipologie!$B$2:$AM$10,7  ) ))</f>
        <v>.</v>
      </c>
      <c r="BV86" s="146"/>
      <c r="BW86" s="146" t="str">
        <f>T( IF( Nov2022_RICHIESTE_OLD!AS29&lt;&gt;"",  IF(   AND(    (IFERROR(SEARCH("Ridotto",Nov2022_RICHIESTE_OLD!AS29),Nov2022_RICHIESTE_OLD!AS29))=1,    BW$80&lt;&gt;""   ),    _xlfn.CONCAT("Rid: ",HLOOKUP(BW$80,Tipologie!$B$2:$AM$10,7)  ),  Nov2022_RICHIESTE_OLD!AS29),HLOOKUP(BW$80,Tipologie!$B$2:$AM$10,7  ) ))</f>
        <v>.</v>
      </c>
      <c r="BX86" s="223"/>
      <c r="CA86" s="158">
        <f>SUM(COUNTIFS(D86:BW86,{"Ex-accordo";"Ferie";"Ridotto Ex-Acc";"Ridotto Ferie";"Ridotto Maternità";"Malattia";"Esame";"Altro"}))</f>
        <v>0</v>
      </c>
      <c r="CB86" s="158">
        <f t="shared" si="28"/>
        <v>30</v>
      </c>
      <c r="CC86" s="91"/>
      <c r="CF86" s="146"/>
      <c r="CG86" s="146" t="str">
        <f>T( IF( Nov2022_RICHIESTE_OLD!BM29&lt;&gt;"",  IF(   AND(    (IFERROR(SEARCH("Ridotto",Nov2022_RICHIESTE_OLD!BM29),Nov2022_RICHIESTE_OLD!BM29))=1,    CG$80&lt;&gt;""   ),    _xlfn.CONCAT("Rid: ",HLOOKUP(CG$80,Tipologie!$B$2:$AM$10,7)  ),  Nov2022_RICHIESTE_OLD!BM29),HLOOKUP(CG$80,Tipologie!$B$2:$AM$10,7  ) ))</f>
        <v>.</v>
      </c>
      <c r="CH86" s="146"/>
      <c r="CI86" s="146" t="str">
        <f>T( IF( Nov2022_RICHIESTE_OLD!BN29&lt;&gt;"",  IF(   AND(    (IFERROR(SEARCH("Ridotto",Nov2022_RICHIESTE_OLD!BN29),Nov2022_RICHIESTE_OLD!BN29))=1,    CI$80&lt;&gt;""   ),    _xlfn.CONCAT("Rid: ",HLOOKUP(CI$80,Tipologie!$B$2:$AM$10,7)  ),  Nov2022_RICHIESTE_OLD!BN29),HLOOKUP(CI$80,Tipologie!$B$2:$AM$10,7  ) ))</f>
        <v>.</v>
      </c>
      <c r="CJ86" s="146" t="str">
        <f>T( IF( Nov2022_RICHIESTE_OLD!BO29&lt;&gt;"",  IF(   AND(    (IFERROR(SEARCH("Ridotto",Nov2022_RICHIESTE_OLD!BO29),Nov2022_RICHIESTE_OLD!BO29))=1,    CJ$80&lt;&gt;""   ),    _xlfn.CONCAT("Rid: ",HLOOKUP(CJ$80,Tipologie!$B$2:$AM$10,7)  ),  Nov2022_RICHIESTE_OLD!BO29),HLOOKUP(CJ$80,Tipologie!$B$2:$AM$10,7  ) ))</f>
        <v>.</v>
      </c>
      <c r="CK86" s="146" t="str">
        <f>T( IF( Nov2022_RICHIESTE_OLD!BP29&lt;&gt;"",  IF(   AND(    (IFERROR(SEARCH("Ridotto",Nov2022_RICHIESTE_OLD!BP29),Nov2022_RICHIESTE_OLD!BP29))=1,    CK$80&lt;&gt;""   ),    _xlfn.CONCAT("Rid: ",HLOOKUP(CK$80,Tipologie!$B$2:$AM$10,7)  ),  Nov2022_RICHIESTE_OLD!BP29),HLOOKUP(CK$80,Tipologie!$B$2:$AM$10,7  ) ))</f>
        <v>.</v>
      </c>
      <c r="CL86" s="146" t="str">
        <f>T( IF( Nov2022_RICHIESTE_OLD!BQ29&lt;&gt;"",  IF(   AND(    (IFERROR(SEARCH("Ridotto",Nov2022_RICHIESTE_OLD!BQ29),Nov2022_RICHIESTE_OLD!BQ29))=1,    CL$80&lt;&gt;""   ),    _xlfn.CONCAT("Rid: ",HLOOKUP(CL$80,Tipologie!$B$2:$AM$10,7)  ),  Nov2022_RICHIESTE_OLD!BQ29),HLOOKUP(CL$80,Tipologie!$B$2:$AM$10,7  ) ))</f>
        <v>.</v>
      </c>
      <c r="CM86" s="146" t="str">
        <f>T( IF( Nov2022_RICHIESTE_OLD!BR29&lt;&gt;"",  IF(   AND(    (IFERROR(SEARCH("Ridotto",Nov2022_RICHIESTE_OLD!BR29),Nov2022_RICHIESTE_OLD!BR29))=1,    CM$80&lt;&gt;""   ),    _xlfn.CONCAT("Rid: ",HLOOKUP(CM$80,Tipologie!$B$2:$AM$10,7)  ),  Nov2022_RICHIESTE_OLD!BR29),HLOOKUP(CM$80,Tipologie!$B$2:$AM$10,7  ) ))</f>
        <v>.</v>
      </c>
      <c r="CO86" s="45" t="str">
        <f t="shared" si="24"/>
        <v>ven</v>
      </c>
      <c r="CP86" s="45">
        <f t="shared" si="27"/>
        <v>44890</v>
      </c>
      <c r="CQ86" s="229"/>
      <c r="CR86" s="146" t="str">
        <f>T(IF(  Nov2022_RICHIESTE_OLD!BV29&lt;&gt;"",  Nov2022_RICHIESTE_OLD!BV29,  HLOOKUP(CR$80,Tipologie!$B$2:$AM$10,7) ))</f>
        <v>.</v>
      </c>
      <c r="CS86" s="146"/>
      <c r="CT86" s="146" t="str">
        <f>T(IF(  Nov2022_RICHIESTE_OLD!BW29&lt;&gt;"",  Nov2022_RICHIESTE_OLD!BW29,  HLOOKUP(CT$80,Tipologie!$B$2:$AM$10,7) ))</f>
        <v>.</v>
      </c>
      <c r="CU86" s="146"/>
      <c r="CV86" s="146" t="str">
        <f>T(IF(  Nov2022_RICHIESTE_OLD!BX29&lt;&gt;"",  Nov2022_RICHIESTE_OLD!BX29,  HLOOKUP(CV$80,Tipologie!$B$2:$AM$10,7) ))</f>
        <v>.</v>
      </c>
      <c r="CW86" s="146"/>
      <c r="CX86" s="146" t="str">
        <f>T(IF(  Nov2022_RICHIESTE_OLD!BY29&lt;&gt;"",  Nov2022_RICHIESTE_OLD!BY29,  HLOOKUP(CX$80,Tipologie!$B$2:$AM$10,7) ))</f>
        <v>.</v>
      </c>
      <c r="CY86" s="146"/>
      <c r="CZ86" s="146" t="str">
        <f>T(IF(  Nov2022_RICHIESTE_OLD!BZ29&lt;&gt;"",  Nov2022_RICHIESTE_OLD!BZ29,  HLOOKUP(CZ$80,Tipologie!$B$2:$AM$10,7) ))</f>
        <v>.</v>
      </c>
      <c r="DA86" s="146"/>
      <c r="DB86" s="146" t="str">
        <f>T(IF(  Nov2022_RICHIESTE_OLD!CA29&lt;&gt;"",  Nov2022_RICHIESTE_OLD!CA29,  HLOOKUP(DB$80,Tipologie!$B$2:$AM$10,7) ))</f>
        <v>.</v>
      </c>
      <c r="DC86" s="146"/>
      <c r="DD86" s="146" t="str">
        <f>T(IF(  Nov2022_RICHIESTE_OLD!CB29&lt;&gt;"",  Nov2022_RICHIESTE_OLD!CB29,  HLOOKUP(DD$80,Tipologie!$B$2:$AM$10,7) ))</f>
        <v>.</v>
      </c>
      <c r="DE86" s="146" t="str">
        <f>T(IF(  Nov2022_RICHIESTE_OLD!CC29&lt;&gt;"",  Nov2022_RICHIESTE_OLD!CC29,  HLOOKUP(DE$80,Tipologie!$B$2:$AM$10,7) ))</f>
        <v>.</v>
      </c>
      <c r="DF86" s="146" t="str">
        <f>T(IF(  Nov2022_RICHIESTE_OLD!CD29&lt;&gt;"",  Nov2022_RICHIESTE_OLD!CD29,  HLOOKUP(DF$80,Tipologie!$B$2:$AM$10,7) ))</f>
        <v>.</v>
      </c>
      <c r="DG86" s="146" t="str">
        <f>T(IF(  Nov2022_RICHIESTE_OLD!CE29&lt;&gt;"",  Nov2022_RICHIESTE_OLD!CE29,  HLOOKUP(DG$80,Tipologie!$B$2:$AM$10,7) ))</f>
        <v>.</v>
      </c>
      <c r="DH86" s="20"/>
    </row>
    <row r="87" spans="1:112" ht="11.25" customHeight="1" x14ac:dyDescent="0.25">
      <c r="A87" s="45" t="str">
        <f>IF(Nov2022_RICHIESTE_OLD!A30&lt;&gt;"",Nov2022_RICHIESTE_OLD!A30,"")</f>
        <v>sab</v>
      </c>
      <c r="B87" s="46">
        <f>IF(Nov2022_RICHIESTE_OLD!B30&lt;&gt;"",Nov2022_RICHIESTE_OLD!B30,"")</f>
        <v>44891</v>
      </c>
      <c r="C87" s="232"/>
      <c r="D87" s="146" t="str">
        <f>T( IF( Nov2022_RICHIESTE_OLD!C30&lt;&gt;"",  IF(   AND(    (IFERROR(SEARCH("Ridotto",Nov2022_RICHIESTE_OLD!C30),Nov2022_RICHIESTE_OLD!C30))=1,    D$80&lt;&gt;""   ),    _xlfn.CONCAT("Rid: ",HLOOKUP(D$80,Tipologie!$B$2:$AM$10,8)  ),  Nov2022_RICHIESTE_OLD!C30),HLOOKUP(D$80,Tipologie!$B$2:$AM$10,8  ) ))</f>
        <v>RIPOSO</v>
      </c>
      <c r="E87" s="146"/>
      <c r="F87" s="146" t="str">
        <f>T( IF( Nov2022_RICHIESTE_OLD!D30&lt;&gt;"",  IF(   AND(    (IFERROR(SEARCH("Ridotto",Nov2022_RICHIESTE_OLD!D30),Nov2022_RICHIESTE_OLD!D30))=1,    F$80&lt;&gt;""   ),    _xlfn.CONCAT("Rid: ",HLOOKUP(F$80,Tipologie!$B$2:$AM$10,8)  ),  Nov2022_RICHIESTE_OLD!D30),HLOOKUP(F$80,Tipologie!$B$2:$AM$10,8  ) ))</f>
        <v>RIPOSO</v>
      </c>
      <c r="G87" s="146"/>
      <c r="H87" s="146" t="str">
        <f>T( IF( Nov2022_RICHIESTE_OLD!E30&lt;&gt;"",  IF(   AND(    (IFERROR(SEARCH("Ridotto",Nov2022_RICHIESTE_OLD!E30),Nov2022_RICHIESTE_OLD!E30))=1,    H$80&lt;&gt;""   ),    _xlfn.CONCAT("Rid: ",HLOOKUP(H$80,Tipologie!$B$2:$AM$10,8)  ),  Nov2022_RICHIESTE_OLD!E30),HLOOKUP(H$80,Tipologie!$B$2:$AM$10,8  ) ))</f>
        <v>RIPOSO</v>
      </c>
      <c r="I87" s="146"/>
      <c r="J87" s="146" t="str">
        <f>T( IF( Nov2022_RICHIESTE_OLD!F30&lt;&gt;"",  IF(   AND(    (IFERROR(SEARCH("Ridotto",Nov2022_RICHIESTE_OLD!F30),Nov2022_RICHIESTE_OLD!F30))=1,    J$80&lt;&gt;""   ),    _xlfn.CONCAT("Rid: ",HLOOKUP(J$80,Tipologie!$B$2:$AM$10,8)  ),  Nov2022_RICHIESTE_OLD!F30),HLOOKUP(J$80,Tipologie!$B$2:$AM$10,8  ) ))</f>
        <v>RIPOSO</v>
      </c>
      <c r="K87" s="146"/>
      <c r="L87" s="146" t="str">
        <f>T( IF( Nov2022_RICHIESTE_OLD!G30&lt;&gt;"",  IF(   AND(    (IFERROR(SEARCH("Ridotto",Nov2022_RICHIESTE_OLD!G30),Nov2022_RICHIESTE_OLD!G30))=1,    L$80&lt;&gt;""   ),    _xlfn.CONCAT("Rid: ",HLOOKUP(L$80,Tipologie!$B$2:$AM$10,8)  ),  Nov2022_RICHIESTE_OLD!G30),HLOOKUP(L$80,Tipologie!$B$2:$AM$10,8  ) ))</f>
        <v>RIPOSO</v>
      </c>
      <c r="M87" s="146"/>
      <c r="N87" s="146" t="str">
        <f>T( IF( Nov2022_RICHIESTE_OLD!H30&lt;&gt;"",  IF(   AND(    (IFERROR(SEARCH("Ridotto",Nov2022_RICHIESTE_OLD!H30),Nov2022_RICHIESTE_OLD!H30))=1,    N$80&lt;&gt;""   ),    _xlfn.CONCAT("Rid: ",HLOOKUP(N$80,Tipologie!$B$2:$AM$10,8)  ),  Nov2022_RICHIESTE_OLD!H30),HLOOKUP(N$80,Tipologie!$B$2:$AM$10,8  ) ))</f>
        <v>RIPOSO</v>
      </c>
      <c r="O87" s="146"/>
      <c r="P87" s="146" t="str">
        <f>T( IF( Nov2022_RICHIESTE_OLD!I30&lt;&gt;"",  IF(   AND(    (IFERROR(SEARCH("Ridotto",Nov2022_RICHIESTE_OLD!I30),Nov2022_RICHIESTE_OLD!I30))=1,    P$80&lt;&gt;""   ),    _xlfn.CONCAT("Rid: ",HLOOKUP(P$80,Tipologie!$B$2:$AM$10,8)  ),  Nov2022_RICHIESTE_OLD!I30),HLOOKUP(P$80,Tipologie!$B$2:$AM$10,8  ) ))</f>
        <v>RIPOSO</v>
      </c>
      <c r="Q87" s="146"/>
      <c r="R87" s="146" t="str">
        <f>T( IF( Nov2022_RICHIESTE_OLD!J30&lt;&gt;"",  IF(   AND(    (IFERROR(SEARCH("Ridotto",Nov2022_RICHIESTE_OLD!J30),Nov2022_RICHIESTE_OLD!J30))=1,    R$80&lt;&gt;""   ),    _xlfn.CONCAT("Rid: ",HLOOKUP(R$80,Tipologie!$B$2:$AM$10,8)  ),  Nov2022_RICHIESTE_OLD!J30),HLOOKUP(R$80,Tipologie!$B$2:$AM$10,8  ) ))</f>
        <v>RIPOSO</v>
      </c>
      <c r="S87" s="146"/>
      <c r="T87" s="146" t="str">
        <f>T( IF( Nov2022_RICHIESTE_OLD!K30&lt;&gt;"",  IF(   AND(    (IFERROR(SEARCH("Ridotto",Nov2022_RICHIESTE_OLD!K30),Nov2022_RICHIESTE_OLD!K30))=1,    T$80&lt;&gt;""   ),    _xlfn.CONCAT("Rid: ",HLOOKUP(T$80,Tipologie!$B$2:$AM$10,8)  ),  Nov2022_RICHIESTE_OLD!K30),HLOOKUP(T$80,Tipologie!$B$2:$AM$10,8  ) ))</f>
        <v>RIPOSO</v>
      </c>
      <c r="U87" s="146" t="str">
        <f>T( IF( Nov2022_RICHIESTE_OLD!L30&lt;&gt;"",  IF(   AND(    (IFERROR(SEARCH("Ridotto",Nov2022_RICHIESTE_OLD!L30),Nov2022_RICHIESTE_OLD!L30))=1,    U$80&lt;&gt;""   ),    _xlfn.CONCAT("Rid: ",HLOOKUP(U$80,Tipologie!$B$2:$AM$10,8)  ),  Nov2022_RICHIESTE_OLD!L30),HLOOKUP(U$80,Tipologie!$B$2:$AM$10,8  ) ))</f>
        <v>RIPOSO</v>
      </c>
      <c r="V87" s="146" t="str">
        <f>T( IF( Nov2022_RICHIESTE_OLD!M30&lt;&gt;"",  IF(   AND(    (IFERROR(SEARCH("Ridotto",Nov2022_RICHIESTE_OLD!M30),Nov2022_RICHIESTE_OLD!M30))=1,    V$80&lt;&gt;""   ),    _xlfn.CONCAT("Rid: ",HLOOKUP(V$80,Tipologie!$B$2:$AM$10,8)  ),  Nov2022_RICHIESTE_OLD!M30),HLOOKUP(V$80,Tipologie!$B$2:$AM$10,8  ) ))</f>
        <v>RIPOSO</v>
      </c>
      <c r="W87" s="146" t="str">
        <f>T( IF( Nov2022_RICHIESTE_OLD!N30&lt;&gt;"",  IF(   AND(    (IFERROR(SEARCH("Ridotto",Nov2022_RICHIESTE_OLD!N30),Nov2022_RICHIESTE_OLD!N30))=1,    W$80&lt;&gt;""   ),    _xlfn.CONCAT("Rid: ",HLOOKUP(W$80,Tipologie!$B$2:$AM$10,8)  ),  Nov2022_RICHIESTE_OLD!N30),HLOOKUP(W$80,Tipologie!$B$2:$AM$10,8  ) ))</f>
        <v>RIPOSO</v>
      </c>
      <c r="X87" s="146" t="str">
        <f>T( IF( Nov2022_RICHIESTE_OLD!O30&lt;&gt;"",  IF(   AND(    (IFERROR(SEARCH("Ridotto",Nov2022_RICHIESTE_OLD!O30),Nov2022_RICHIESTE_OLD!O30))=1,    X$80&lt;&gt;""   ),    _xlfn.CONCAT("Rid: ",HLOOKUP(X$80,Tipologie!$B$2:$AM$10,8)  ),  Nov2022_RICHIESTE_OLD!O30),HLOOKUP(X$80,Tipologie!$B$2:$AM$10,8  ) ))</f>
        <v>RIPOSO</v>
      </c>
      <c r="Y87" s="146" t="str">
        <f>T( IF( Nov2022_RICHIESTE_OLD!P30&lt;&gt;"",  IF(   AND(    (IFERROR(SEARCH("Ridotto",Nov2022_RICHIESTE_OLD!P30),Nov2022_RICHIESTE_OLD!P30))=1,    Y$80&lt;&gt;""   ),    _xlfn.CONCAT("Rid: ",HLOOKUP(Y$80,Tipologie!$B$2:$AM$10,8)  ),  Nov2022_RICHIESTE_OLD!P30),HLOOKUP(Y$80,Tipologie!$B$2:$AM$10,8  ) ))</f>
        <v>RIPOSO</v>
      </c>
      <c r="Z87" s="28" t="str">
        <f>T( IF( Nov2022_RICHIESTE_OLD!Q30&lt;&gt;"",  IF(   AND(    (IFERROR(SEARCH("Ridotto",Nov2022_RICHIESTE_OLD!Q30),Nov2022_RICHIESTE_OLD!Q30))=1,    Z$80&lt;&gt;""   ),    _xlfn.CONCAT("Rid: ",HLOOKUP(Z$80,Tipologie!$B$2:$AM$10,8)  ),  Nov2022_RICHIESTE_OLD!Q30),HLOOKUP(Z$80,Tipologie!$B$2:$AM$10,8  ) ))</f>
        <v>RIPOSO</v>
      </c>
      <c r="AA87" s="28" t="str">
        <f>T( IF( Nov2022_RICHIESTE_OLD!R30&lt;&gt;"",  IF(   AND(    (IFERROR(SEARCH("Ridotto",Nov2022_RICHIESTE_OLD!R30),Nov2022_RICHIESTE_OLD!R30))=1,    AA$80&lt;&gt;""   ),    _xlfn.CONCAT("Rid: ",HLOOKUP(AA$80,Tipologie!$B$2:$AM$10,8)  ),  Nov2022_RICHIESTE_OLD!R30),HLOOKUP(AA$80,Tipologie!$B$2:$AM$10,8  ) ))</f>
        <v>RIPOSO</v>
      </c>
      <c r="AB87" s="28" t="str">
        <f>T( IF( Nov2022_RICHIESTE_OLD!S30&lt;&gt;"",  IF(   AND(    (IFERROR(SEARCH("Ridotto",Nov2022_RICHIESTE_OLD!S30),Nov2022_RICHIESTE_OLD!S30))=1,    AB$80&lt;&gt;""   ),    _xlfn.CONCAT("Rid: ",HLOOKUP(AB$80,Tipologie!$B$2:$AM$10,8)  ),  Nov2022_RICHIESTE_OLD!S30),HLOOKUP(AB$80,Tipologie!$B$2:$AM$10,8  ) ))</f>
        <v>RIPOSO</v>
      </c>
      <c r="AD87" s="45" t="str">
        <f t="shared" si="23"/>
        <v>sab</v>
      </c>
      <c r="AE87" s="46">
        <f t="shared" si="18"/>
        <v>44891</v>
      </c>
      <c r="AF87" s="232"/>
      <c r="AG87" s="146" t="str">
        <f>T( IF( Nov2022_RICHIESTE_OLD!W30&lt;&gt;"",  IF(   AND(    (IFERROR(SEARCH("Ridotto",Nov2022_RICHIESTE_OLD!W30),Nov2022_RICHIESTE_OLD!W30))=1,    AG$80&lt;&gt;""   ),    _xlfn.CONCAT("Rid: ",HLOOKUP(AG$80,Tipologie!$B$2:$AM$10,8)  ),  Nov2022_RICHIESTE_OLD!W30),HLOOKUP(AG$80,Tipologie!$B$2:$AM$10,8  ) ))</f>
        <v>RIPOSO</v>
      </c>
      <c r="AH87" s="146"/>
      <c r="AI87" s="146" t="str">
        <f>T( IF( Nov2022_RICHIESTE_OLD!X30&lt;&gt;"",  IF(   AND(    (IFERROR(SEARCH("Ridotto",Nov2022_RICHIESTE_OLD!X30),Nov2022_RICHIESTE_OLD!X30))=1,    AI$80&lt;&gt;""   ),    _xlfn.CONCAT("Rid: ",HLOOKUP(AI$80,Tipologie!$B$2:$AM$10,8)  ),  Nov2022_RICHIESTE_OLD!X30),HLOOKUP(AI$80,Tipologie!$B$2:$AM$10,8  ) ))</f>
        <v>RIPOSO</v>
      </c>
      <c r="AJ87" s="146"/>
      <c r="AK87" s="146" t="str">
        <f>T( IF( Nov2022_RICHIESTE_OLD!Y30&lt;&gt;"",  IF(   AND(    (IFERROR(SEARCH("Ridotto",Nov2022_RICHIESTE_OLD!Y30),Nov2022_RICHIESTE_OLD!Y30))=1,    AK$80&lt;&gt;""   ),    _xlfn.CONCAT("Rid: ",HLOOKUP(AK$80,Tipologie!$B$2:$AM$10,8)  ),  Nov2022_RICHIESTE_OLD!Y30),HLOOKUP(AK$80,Tipologie!$B$2:$AM$10,8  ) ))</f>
        <v>RIPOSO</v>
      </c>
      <c r="AL87" s="146"/>
      <c r="AM87" s="146" t="str">
        <f>T( IF( Nov2022_RICHIESTE_OLD!Z30&lt;&gt;"",  IF(   AND(    (IFERROR(SEARCH("Ridotto",Nov2022_RICHIESTE_OLD!Z30),Nov2022_RICHIESTE_OLD!Z30))=1,    AM$80&lt;&gt;""   ),    _xlfn.CONCAT("Rid: ",HLOOKUP(AM$80,Tipologie!$B$2:$AM$10,8)  ),  Nov2022_RICHIESTE_OLD!Z30),HLOOKUP(AM$80,Tipologie!$B$2:$AM$10,8  ) ))</f>
        <v>RIPOSO</v>
      </c>
      <c r="AN87" s="146"/>
      <c r="AO87" s="146" t="str">
        <f>T( IF( Nov2022_RICHIESTE_OLD!AA30&lt;&gt;"",  IF(   AND(    (IFERROR(SEARCH("Ridotto",Nov2022_RICHIESTE_OLD!AA30),Nov2022_RICHIESTE_OLD!AA30))=1,    AO$80&lt;&gt;""   ),    _xlfn.CONCAT("Rid: ",HLOOKUP(AO$80,Tipologie!$B$2:$AM$10,8)  ),  Nov2022_RICHIESTE_OLD!AA30),HLOOKUP(AO$80,Tipologie!$B$2:$AM$10,8  ) ))</f>
        <v>RIPOSO</v>
      </c>
      <c r="AP87" s="146"/>
      <c r="AQ87" s="146" t="str">
        <f>T( IF( Nov2022_RICHIESTE_OLD!AB30&lt;&gt;"",  IF(   AND(    (IFERROR(SEARCH("Ridotto",Nov2022_RICHIESTE_OLD!AB30),Nov2022_RICHIESTE_OLD!AB30))=1,    AQ$80&lt;&gt;""   ),    _xlfn.CONCAT("Rid: ",HLOOKUP(AQ$80,Tipologie!$B$2:$AM$10,8)  ),  Nov2022_RICHIESTE_OLD!AB30),HLOOKUP(AQ$80,Tipologie!$B$2:$AM$10,8  ) ))</f>
        <v>RIPOSO</v>
      </c>
      <c r="AR87" s="146"/>
      <c r="AS87" s="146" t="str">
        <f>T( IF( Nov2022_RICHIESTE_OLD!AC30&lt;&gt;"",  IF(   AND(    (IFERROR(SEARCH("Ridotto",Nov2022_RICHIESTE_OLD!AC30),Nov2022_RICHIESTE_OLD!AC30))=1,    AS$80&lt;&gt;""   ),    _xlfn.CONCAT("Rid: ",HLOOKUP(AS$80,Tipologie!$B$2:$AM$10,8)  ),  Nov2022_RICHIESTE_OLD!AC30),HLOOKUP(AS$80,Tipologie!$B$2:$AM$10,8  ) ))</f>
        <v>RIPOSO</v>
      </c>
      <c r="AT87" s="146"/>
      <c r="AU87" s="146" t="str">
        <f>T( IF( Nov2022_RICHIESTE_OLD!AD30&lt;&gt;"",  IF(   AND(    (IFERROR(SEARCH("Ridotto",Nov2022_RICHIESTE_OLD!AD30),Nov2022_RICHIESTE_OLD!AD30))=1,    AU$80&lt;&gt;""   ),    _xlfn.CONCAT("Rid: ",HLOOKUP(AU$80,Tipologie!$B$2:$AM$10,8)  ),  Nov2022_RICHIESTE_OLD!AD30),HLOOKUP(AU$80,Tipologie!$B$2:$AM$10,8  ) ))</f>
        <v>RIPOSO</v>
      </c>
      <c r="AV87" s="146"/>
      <c r="AW87" s="146" t="str">
        <f>T( IF( Nov2022_RICHIESTE_OLD!AE30&lt;&gt;"",  IF(   AND(    (IFERROR(SEARCH("Ridotto",Nov2022_RICHIESTE_OLD!AE30),Nov2022_RICHIESTE_OLD!AE30))=1,    AW$80&lt;&gt;""   ),    _xlfn.CONCAT("Rid: ",HLOOKUP(AW$80,Tipologie!$B$2:$AM$10,8)  ),  Nov2022_RICHIESTE_OLD!AE30),HLOOKUP(AW$80,Tipologie!$B$2:$AM$10,8  ) ))</f>
        <v>RIPOSO</v>
      </c>
      <c r="AX87" s="146"/>
      <c r="AY87" s="146" t="str">
        <f>T( IF( Nov2022_RICHIESTE_OLD!AF30&lt;&gt;"",  IF(   AND(    (IFERROR(SEARCH("Ridotto",Nov2022_RICHIESTE_OLD!AF30),Nov2022_RICHIESTE_OLD!AF30))=1,    AY$80&lt;&gt;""   ),    _xlfn.CONCAT("Rid: ",HLOOKUP(AY$80,Tipologie!$B$2:$AM$10,8)  ),  Nov2022_RICHIESTE_OLD!AF30),HLOOKUP(AY$80,Tipologie!$B$2:$AM$10,8  ) ))</f>
        <v>RIPOSO</v>
      </c>
      <c r="AZ87" s="146"/>
      <c r="BA87" s="146" t="str">
        <f>T( IF( Nov2022_RICHIESTE_OLD!AG30&lt;&gt;"",  IF(   AND(    (IFERROR(SEARCH("Ridotto",Nov2022_RICHIESTE_OLD!AG30),Nov2022_RICHIESTE_OLD!AG30))=1,    BA$80&lt;&gt;""   ),    _xlfn.CONCAT("Rid: ",HLOOKUP(BA$80,Tipologie!$B$2:$AM$10,8)  ),  Nov2022_RICHIESTE_OLD!AG30),HLOOKUP(BA$80,Tipologie!$B$2:$AM$10,8  ) ))</f>
        <v>RIPOSO</v>
      </c>
      <c r="BB87" s="146" t="str">
        <f>T( IF( Nov2022_RICHIESTE_OLD!AH30&lt;&gt;"",  IF(   AND(    (IFERROR(SEARCH("Ridotto",Nov2022_RICHIESTE_OLD!AH30),Nov2022_RICHIESTE_OLD!AH30))=1,    BB$80&lt;&gt;""   ),    _xlfn.CONCAT("Rid: ",HLOOKUP(BB$80,Tipologie!$B$2:$AM$10,8)  ),  Nov2022_RICHIESTE_OLD!AH30),HLOOKUP(BB$80,Tipologie!$B$2:$AM$10,8  ) ))</f>
        <v>RIPOSO</v>
      </c>
      <c r="BC87" s="146" t="str">
        <f>T( IF( Nov2022_RICHIESTE_OLD!AI30&lt;&gt;"",  IF(   AND(    (IFERROR(SEARCH("Ridotto",Nov2022_RICHIESTE_OLD!AI30),Nov2022_RICHIESTE_OLD!AI30))=1,    BC$80&lt;&gt;""   ),    _xlfn.CONCAT("Rid: ",HLOOKUP(BC$80,Tipologie!$B$2:$AM$10,8)  ),  Nov2022_RICHIESTE_OLD!AI30),HLOOKUP(BC$80,Tipologie!$B$2:$AM$10,8  ) ))</f>
        <v>RIPOSO</v>
      </c>
      <c r="BD87" s="146"/>
      <c r="BE87" s="146" t="str">
        <f>T( IF( Nov2022_RICHIESTE_OLD!AJ30&lt;&gt;"",  IF(   AND(    (IFERROR(SEARCH("Ridotto",Nov2022_RICHIESTE_OLD!AJ30),Nov2022_RICHIESTE_OLD!AJ30))=1,    BE$80&lt;&gt;""   ),    _xlfn.CONCAT("Rid: ",HLOOKUP(BE$80,Tipologie!$B$2:$AM$10,8)  ),  Nov2022_RICHIESTE_OLD!AJ30),HLOOKUP(BE$80,Tipologie!$B$2:$AM$10,8  ) ))</f>
        <v>RIPOSO</v>
      </c>
      <c r="BF87" s="146"/>
      <c r="BG87" s="146" t="str">
        <f>T( IF( Nov2022_RICHIESTE_OLD!AK30&lt;&gt;"",  IF(   AND(    (IFERROR(SEARCH("Ridotto",Nov2022_RICHIESTE_OLD!AK30),Nov2022_RICHIESTE_OLD!AK30))=1,    BG$80&lt;&gt;""   ),    _xlfn.CONCAT("Rid: ",HLOOKUP(BG$80,Tipologie!$B$2:$AM$10,8)  ),  Nov2022_RICHIESTE_OLD!AK30),HLOOKUP(BG$80,Tipologie!$B$2:$AM$10,8  ) ))</f>
        <v>RIPOSO</v>
      </c>
      <c r="BH87" s="146"/>
      <c r="BI87" s="146" t="str">
        <f>T( IF( Nov2022_RICHIESTE_OLD!AL30&lt;&gt;"",  IF(   AND(    (IFERROR(SEARCH("Ridotto",Nov2022_RICHIESTE_OLD!AL30),Nov2022_RICHIESTE_OLD!AL30))=1,    BI$80&lt;&gt;""   ),    _xlfn.CONCAT("Rid: ",HLOOKUP(BI$80,Tipologie!$B$2:$AM$10,8)  ),  Nov2022_RICHIESTE_OLD!AL30),HLOOKUP(BI$80,Tipologie!$B$2:$AM$10,8  ) ))</f>
        <v>RIPOSO</v>
      </c>
      <c r="BJ87" s="146"/>
      <c r="BK87" s="146" t="str">
        <f>T( IF( Nov2022_RICHIESTE_OLD!AM30&lt;&gt;"",  IF(   AND(    (IFERROR(SEARCH("Ridotto",Nov2022_RICHIESTE_OLD!AM30),Nov2022_RICHIESTE_OLD!AM30))=1,    BK$80&lt;&gt;""   ),    _xlfn.CONCAT("Rid: ",HLOOKUP(BK$80,Tipologie!$B$2:$AM$10,8)  ),  Nov2022_RICHIESTE_OLD!AM30),HLOOKUP(BK$80,Tipologie!$B$2:$AM$10,8  ) ))</f>
        <v>RIPOSO</v>
      </c>
      <c r="BL87" s="146"/>
      <c r="BM87" s="146" t="str">
        <f>T( IF( Nov2022_RICHIESTE_OLD!AN30&lt;&gt;"",  IF(   AND(    (IFERROR(SEARCH("Ridotto",Nov2022_RICHIESTE_OLD!AN30),Nov2022_RICHIESTE_OLD!AN30))=1,    BM$80&lt;&gt;""   ),    _xlfn.CONCAT("Rid: ",HLOOKUP(BM$80,Tipologie!$B$2:$AM$10,8)  ),  Nov2022_RICHIESTE_OLD!AN30),HLOOKUP(BM$80,Tipologie!$B$2:$AM$10,8  ) ))</f>
        <v>RIPOSO</v>
      </c>
      <c r="BN87" s="146"/>
      <c r="BO87" s="146" t="str">
        <f>T( IF( Nov2022_RICHIESTE_OLD!AO30&lt;&gt;"",  IF(   AND(    (IFERROR(SEARCH("Ridotto",Nov2022_RICHIESTE_OLD!AO30),Nov2022_RICHIESTE_OLD!AO30))=1,    BO$80&lt;&gt;""   ),    _xlfn.CONCAT("Rid: ",HLOOKUP(BO$80,Tipologie!$B$2:$AM$10,8)  ),  Nov2022_RICHIESTE_OLD!AO30),HLOOKUP(BO$80,Tipologie!$B$2:$AM$10,8  ) ))</f>
        <v>RIPOSO</v>
      </c>
      <c r="BP87" s="146"/>
      <c r="BQ87" s="146" t="str">
        <f>T( IF( Nov2022_RICHIESTE_OLD!AP30&lt;&gt;"",  IF(   AND(    (IFERROR(SEARCH("Ridotto",Nov2022_RICHIESTE_OLD!AP30),Nov2022_RICHIESTE_OLD!AP30))=1,    BQ$80&lt;&gt;""   ),    _xlfn.CONCAT("Rid: ",HLOOKUP(BQ$80,Tipologie!$B$2:$AM$10,8)  ),  Nov2022_RICHIESTE_OLD!AP30),HLOOKUP(BQ$80,Tipologie!$B$2:$AM$10,8  ) ))</f>
        <v>RIPOSO</v>
      </c>
      <c r="BR87" s="146"/>
      <c r="BS87" s="146" t="str">
        <f>T( IF( Nov2022_RICHIESTE_OLD!AQ30&lt;&gt;"",  IF(   AND(    (IFERROR(SEARCH("Ridotto",Nov2022_RICHIESTE_OLD!AQ30),Nov2022_RICHIESTE_OLD!AQ30))=1,    BS$80&lt;&gt;""   ),    _xlfn.CONCAT("Rid: ",HLOOKUP(BS$80,Tipologie!$B$2:$AM$10,8)  ),  Nov2022_RICHIESTE_OLD!AQ30),HLOOKUP(BS$80,Tipologie!$B$2:$AM$10,8  ) ))</f>
        <v>RIPOSO</v>
      </c>
      <c r="BT87" s="146"/>
      <c r="BU87" s="146" t="str">
        <f>T( IF( Nov2022_RICHIESTE_OLD!AR30&lt;&gt;"",  IF(   AND(    (IFERROR(SEARCH("Ridotto",Nov2022_RICHIESTE_OLD!AR30),Nov2022_RICHIESTE_OLD!AR30))=1,    BU$80&lt;&gt;""   ),    _xlfn.CONCAT("Rid: ",HLOOKUP(BU$80,Tipologie!$B$2:$AM$10,8)  ),  Nov2022_RICHIESTE_OLD!AR30),HLOOKUP(BU$80,Tipologie!$B$2:$AM$10,8  ) ))</f>
        <v>RIPOSO</v>
      </c>
      <c r="BV87" s="146"/>
      <c r="BW87" s="146" t="str">
        <f>T( IF( Nov2022_RICHIESTE_OLD!AS30&lt;&gt;"",  IF(   AND(    (IFERROR(SEARCH("Ridotto",Nov2022_RICHIESTE_OLD!AS30),Nov2022_RICHIESTE_OLD!AS30))=1,    BW$80&lt;&gt;""   ),    _xlfn.CONCAT("Rid: ",HLOOKUP(BW$80,Tipologie!$B$2:$AM$10,8)  ),  Nov2022_RICHIESTE_OLD!AS30),HLOOKUP(BW$80,Tipologie!$B$2:$AM$10,8  ) ))</f>
        <v>RIPOSO</v>
      </c>
      <c r="BX87" s="223"/>
      <c r="CA87" s="87">
        <f>SUM(COUNTIFS(D87:BW87,{"Ex-accordo";"Ferie";"Ridotto Ex-Acc";"Ridotto Ferie";"Ridotto Maternità";"Malattia";"Esame";"Altro"}))</f>
        <v>0</v>
      </c>
      <c r="CB87" s="158">
        <f t="shared" si="28"/>
        <v>30</v>
      </c>
      <c r="CC87" s="91"/>
      <c r="CF87" s="146"/>
      <c r="CG87" s="146" t="str">
        <f>T( IF( Nov2022_RICHIESTE_OLD!BM30&lt;&gt;"",  IF(   AND(    (IFERROR(SEARCH("Ridotto",Nov2022_RICHIESTE_OLD!BM30),Nov2022_RICHIESTE_OLD!BM30))=1,    CG$80&lt;&gt;""   ),    _xlfn.CONCAT("Rid: ",HLOOKUP(CG$80,Tipologie!$B$2:$AM$10,8)  ),  Nov2022_RICHIESTE_OLD!BM30),HLOOKUP(CG$80,Tipologie!$B$2:$AM$10,8  ) ))</f>
        <v>RIPOSO</v>
      </c>
      <c r="CH87" s="146"/>
      <c r="CI87" s="146" t="str">
        <f>T( IF( Nov2022_RICHIESTE_OLD!BN30&lt;&gt;"",  IF(   AND(    (IFERROR(SEARCH("Ridotto",Nov2022_RICHIESTE_OLD!BN30),Nov2022_RICHIESTE_OLD!BN30))=1,    CI$80&lt;&gt;""   ),    _xlfn.CONCAT("Rid: ",HLOOKUP(CI$80,Tipologie!$B$2:$AM$10,8)  ),  Nov2022_RICHIESTE_OLD!BN30),HLOOKUP(CI$80,Tipologie!$B$2:$AM$10,8  ) ))</f>
        <v>RIPOSO</v>
      </c>
      <c r="CJ87" s="146" t="str">
        <f>T( IF( Nov2022_RICHIESTE_OLD!BO30&lt;&gt;"",  IF(   AND(    (IFERROR(SEARCH("Ridotto",Nov2022_RICHIESTE_OLD!BO30),Nov2022_RICHIESTE_OLD!BO30))=1,    CJ$80&lt;&gt;""   ),    _xlfn.CONCAT("Rid: ",HLOOKUP(CJ$80,Tipologie!$B$2:$AM$10,8)  ),  Nov2022_RICHIESTE_OLD!BO30),HLOOKUP(CJ$80,Tipologie!$B$2:$AM$10,8  ) ))</f>
        <v>RIPOSO</v>
      </c>
      <c r="CK87" s="146" t="str">
        <f>T( IF( Nov2022_RICHIESTE_OLD!BP30&lt;&gt;"",  IF(   AND(    (IFERROR(SEARCH("Ridotto",Nov2022_RICHIESTE_OLD!BP30),Nov2022_RICHIESTE_OLD!BP30))=1,    CK$80&lt;&gt;""   ),    _xlfn.CONCAT("Rid: ",HLOOKUP(CK$80,Tipologie!$B$2:$AM$10,8)  ),  Nov2022_RICHIESTE_OLD!BP30),HLOOKUP(CK$80,Tipologie!$B$2:$AM$10,8  ) ))</f>
        <v>RIPOSO</v>
      </c>
      <c r="CL87" s="146" t="str">
        <f>T( IF( Nov2022_RICHIESTE_OLD!BQ30&lt;&gt;"",  IF(   AND(    (IFERROR(SEARCH("Ridotto",Nov2022_RICHIESTE_OLD!BQ30),Nov2022_RICHIESTE_OLD!BQ30))=1,    CL$80&lt;&gt;""   ),    _xlfn.CONCAT("Rid: ",HLOOKUP(CL$80,Tipologie!$B$2:$AM$10,8)  ),  Nov2022_RICHIESTE_OLD!BQ30),HLOOKUP(CL$80,Tipologie!$B$2:$AM$10,8  ) ))</f>
        <v>RIPOSO</v>
      </c>
      <c r="CM87" s="146" t="str">
        <f>T( IF( Nov2022_RICHIESTE_OLD!BR30&lt;&gt;"",  IF(   AND(    (IFERROR(SEARCH("Ridotto",Nov2022_RICHIESTE_OLD!BR30),Nov2022_RICHIESTE_OLD!BR30))=1,    CM$80&lt;&gt;""   ),    _xlfn.CONCAT("Rid: ",HLOOKUP(CM$80,Tipologie!$B$2:$AM$10,8)  ),  Nov2022_RICHIESTE_OLD!BR30),HLOOKUP(CM$80,Tipologie!$B$2:$AM$10,8  ) ))</f>
        <v>RIPOSO</v>
      </c>
      <c r="CO87" s="45" t="str">
        <f t="shared" si="24"/>
        <v>sab</v>
      </c>
      <c r="CP87" s="45">
        <f t="shared" si="27"/>
        <v>44891</v>
      </c>
      <c r="CQ87" s="229"/>
      <c r="CR87" s="146" t="str">
        <f>T(IF(  Nov2022_RICHIESTE_OLD!BV30&lt;&gt;"",  Nov2022_RICHIESTE_OLD!BV30,  HLOOKUP(CR$80,Tipologie!$B$2:$AM$10,8) ))</f>
        <v>RIPOSO</v>
      </c>
      <c r="CS87" s="146"/>
      <c r="CT87" s="146" t="str">
        <f>T(IF(  Nov2022_RICHIESTE_OLD!BW30&lt;&gt;"",  Nov2022_RICHIESTE_OLD!BW30,  HLOOKUP(CT$80,Tipologie!$B$2:$AM$10,8) ))</f>
        <v>RIPOSO</v>
      </c>
      <c r="CU87" s="146"/>
      <c r="CV87" s="146" t="str">
        <f>T(IF(  Nov2022_RICHIESTE_OLD!BX30&lt;&gt;"",  Nov2022_RICHIESTE_OLD!BX30,  HLOOKUP(CV$80,Tipologie!$B$2:$AM$10,8) ))</f>
        <v>RIPOSO</v>
      </c>
      <c r="CW87" s="146"/>
      <c r="CX87" s="146" t="str">
        <f>T(IF(  Nov2022_RICHIESTE_OLD!BY30&lt;&gt;"",  Nov2022_RICHIESTE_OLD!BY30,  HLOOKUP(CX$80,Tipologie!$B$2:$AM$10,8) ))</f>
        <v>RIPOSO</v>
      </c>
      <c r="CY87" s="146"/>
      <c r="CZ87" s="146" t="str">
        <f>T(IF(  Nov2022_RICHIESTE_OLD!BZ30&lt;&gt;"",  Nov2022_RICHIESTE_OLD!BZ30,  HLOOKUP(CZ$80,Tipologie!$B$2:$AM$10,8) ))</f>
        <v>RIPOSO</v>
      </c>
      <c r="DA87" s="146"/>
      <c r="DB87" s="146" t="str">
        <f>T(IF(  Nov2022_RICHIESTE_OLD!CA30&lt;&gt;"",  Nov2022_RICHIESTE_OLD!CA30,  HLOOKUP(DB$80,Tipologie!$B$2:$AM$10,8) ))</f>
        <v>RIPOSO</v>
      </c>
      <c r="DC87" s="146"/>
      <c r="DD87" s="146" t="str">
        <f>T(IF(  Nov2022_RICHIESTE_OLD!CB30&lt;&gt;"",  Nov2022_RICHIESTE_OLD!CB30,  HLOOKUP(DD$80,Tipologie!$B$2:$AM$10,8) ))</f>
        <v>RIPOSO</v>
      </c>
      <c r="DE87" s="146" t="str">
        <f>T(IF(  Nov2022_RICHIESTE_OLD!CC30&lt;&gt;"",  Nov2022_RICHIESTE_OLD!CC30,  HLOOKUP(DE$80,Tipologie!$B$2:$AM$10,8) ))</f>
        <v>RIPOSO</v>
      </c>
      <c r="DF87" s="146" t="str">
        <f>T(IF(  Nov2022_RICHIESTE_OLD!CD30&lt;&gt;"",  Nov2022_RICHIESTE_OLD!CD30,  HLOOKUP(DF$80,Tipologie!$B$2:$AM$10,8) ))</f>
        <v>RIPOSO</v>
      </c>
      <c r="DG87" s="146" t="str">
        <f>T(IF(  Nov2022_RICHIESTE_OLD!CE30&lt;&gt;"",  Nov2022_RICHIESTE_OLD!CE30,  HLOOKUP(DG$80,Tipologie!$B$2:$AM$10,8) ))</f>
        <v>RIPOSO</v>
      </c>
    </row>
    <row r="88" spans="1:112" ht="11.25" customHeight="1" x14ac:dyDescent="0.25">
      <c r="A88" s="26" t="str">
        <f>IF(Nov2022_RICHIESTE_OLD!A31&lt;&gt;"",Nov2022_RICHIESTE_OLD!A31,"")</f>
        <v/>
      </c>
      <c r="B88" s="48">
        <f>IF(Nov2022_RICHIESTE_OLD!B31&lt;&gt;"",Nov2022_RICHIESTE_OLD!B31,"")</f>
        <v>44892</v>
      </c>
      <c r="C88" s="385" t="str">
        <f>T( IF( Nov2022_RICHIESTE_OLD!C31&lt;&gt;"",  IF(   AND(    (IFERROR(SEARCH("Ridotto",Nov2022_RICHIESTE_OLD!C31),Nov2022_RICHIESTE_OLD!C31))=1,    D$80&lt;&gt;""   ),    _xlfn.CONCAT("Rid: ",HLOOKUP(D$80,Tipologie!$B$2:$AM$10,9)  ),  Nov2022_RICHIESTE_OLD!C31),HLOOKUP(D$80,Tipologie!$B$2:$AM$10,9  ) ))</f>
        <v>DOMENICA</v>
      </c>
      <c r="D88" s="386"/>
      <c r="E88" s="385" t="str">
        <f>T( IF( Nov2022_RICHIESTE_OLD!E31&lt;&gt;"",  IF(   AND(    (IFERROR(SEARCH("Ridotto",Nov2022_RICHIESTE_OLD!E31),Nov2022_RICHIESTE_OLD!E31))=1,    F$80&lt;&gt;""   ),    _xlfn.CONCAT("Rid: ",HLOOKUP(F$80,Tipologie!$B$2:$AM$10,9)  ),  Nov2022_RICHIESTE_OLD!E31),HLOOKUP(F$80,Tipologie!$B$2:$AM$10,9  ) ))</f>
        <v>DOMENICA</v>
      </c>
      <c r="F88" s="386"/>
      <c r="G88" s="385" t="str">
        <f>T( IF( Nov2022_RICHIESTE_OLD!G31&lt;&gt;"",  IF(   AND(    (IFERROR(SEARCH("Ridotto",Nov2022_RICHIESTE_OLD!G31),Nov2022_RICHIESTE_OLD!G31))=1,    H$80&lt;&gt;""   ),    _xlfn.CONCAT("Rid: ",HLOOKUP(H$80,Tipologie!$B$2:$AM$10,9)  ),  Nov2022_RICHIESTE_OLD!G31),HLOOKUP(H$80,Tipologie!$B$2:$AM$10,9  ) ))</f>
        <v>DOMENICA</v>
      </c>
      <c r="H88" s="386"/>
      <c r="I88" s="385" t="str">
        <f>T( IF( Nov2022_RICHIESTE_OLD!I31&lt;&gt;"",  IF(   AND(    (IFERROR(SEARCH("Ridotto",Nov2022_RICHIESTE_OLD!I31),Nov2022_RICHIESTE_OLD!I31))=1,    J$80&lt;&gt;""   ),    _xlfn.CONCAT("Rid: ",HLOOKUP(J$80,Tipologie!$B$2:$AM$10,9)  ),  Nov2022_RICHIESTE_OLD!I31),HLOOKUP(J$80,Tipologie!$B$2:$AM$10,9  ) ))</f>
        <v>DOMENICA</v>
      </c>
      <c r="J88" s="386"/>
      <c r="K88" s="385" t="str">
        <f>T( IF( Nov2022_RICHIESTE_OLD!K31&lt;&gt;"",  IF(   AND(    (IFERROR(SEARCH("Ridotto",Nov2022_RICHIESTE_OLD!K31),Nov2022_RICHIESTE_OLD!K31))=1,    L$80&lt;&gt;""   ),    _xlfn.CONCAT("Rid: ",HLOOKUP(L$80,Tipologie!$B$2:$AM$10,9)  ),  Nov2022_RICHIESTE_OLD!K31),HLOOKUP(L$80,Tipologie!$B$2:$AM$10,9  ) ))</f>
        <v>DOMENICA</v>
      </c>
      <c r="L88" s="386"/>
      <c r="M88" s="385" t="str">
        <f>T( IF( Nov2022_RICHIESTE_OLD!M31&lt;&gt;"",  IF(   AND(    (IFERROR(SEARCH("Ridotto",Nov2022_RICHIESTE_OLD!M31),Nov2022_RICHIESTE_OLD!M31))=1,    N$80&lt;&gt;""   ),    _xlfn.CONCAT("Rid: ",HLOOKUP(N$80,Tipologie!$B$2:$AM$10,9)  ),  Nov2022_RICHIESTE_OLD!M31),HLOOKUP(N$80,Tipologie!$B$2:$AM$10,9  ) ))</f>
        <v>DOMENICA</v>
      </c>
      <c r="N88" s="386"/>
      <c r="O88" s="385" t="str">
        <f>T( IF( Nov2022_RICHIESTE_OLD!O31&lt;&gt;"",  IF(   AND(    (IFERROR(SEARCH("Ridotto",Nov2022_RICHIESTE_OLD!O31),Nov2022_RICHIESTE_OLD!O31))=1,    P$80&lt;&gt;""   ),    _xlfn.CONCAT("Rid: ",HLOOKUP(P$80,Tipologie!$B$2:$AM$10,9)  ),  Nov2022_RICHIESTE_OLD!O31),HLOOKUP(P$80,Tipologie!$B$2:$AM$10,9  ) ))</f>
        <v>DOMENICA</v>
      </c>
      <c r="P88" s="386"/>
      <c r="Q88" s="385" t="str">
        <f>T( IF( Nov2022_RICHIESTE_OLD!Q31&lt;&gt;"",  IF(   AND(    (IFERROR(SEARCH("Ridotto",Nov2022_RICHIESTE_OLD!Q31),Nov2022_RICHIESTE_OLD!Q31))=1,    R$80&lt;&gt;""   ),    _xlfn.CONCAT("Rid: ",HLOOKUP(R$80,Tipologie!$B$2:$AM$10,9)  ),  Nov2022_RICHIESTE_OLD!Q31),HLOOKUP(R$80,Tipologie!$B$2:$AM$10,9  ) ))</f>
        <v>DOMENICA</v>
      </c>
      <c r="R88" s="386"/>
      <c r="S88" s="385" t="str">
        <f>T( IF( Nov2022_RICHIESTE_OLD!S31&lt;&gt;"",  IF(   AND(    (IFERROR(SEARCH("Ridotto",Nov2022_RICHIESTE_OLD!S31),Nov2022_RICHIESTE_OLD!S31))=1,    T$80&lt;&gt;""   ),    _xlfn.CONCAT("Rid: ",HLOOKUP(T$80,Tipologie!$B$2:$AM$10,9)  ),  Nov2022_RICHIESTE_OLD!S31),HLOOKUP(T$80,Tipologie!$B$2:$AM$10,9  ) ))</f>
        <v>DOMENICA</v>
      </c>
      <c r="T88" s="386"/>
      <c r="U88" s="146" t="str">
        <f>T( IF( Nov2022_RICHIESTE_OLD!L31&lt;&gt;"",  IF(   AND(    (IFERROR(SEARCH("Ridotto",Nov2022_RICHIESTE_OLD!L31),Nov2022_RICHIESTE_OLD!L31))=1,    U$80&lt;&gt;""   ),    _xlfn.CONCAT("Rid: ",HLOOKUP(U$80,Tipologie!$B$2:$AM$10,9)  ),  Nov2022_RICHIESTE_OLD!L31),HLOOKUP(U$80,Tipologie!$B$2:$AM$10,9  ) ))</f>
        <v>DOMENICA</v>
      </c>
      <c r="V88" s="146" t="str">
        <f>T( IF( Nov2022_RICHIESTE_OLD!M31&lt;&gt;"",  IF(   AND(    (IFERROR(SEARCH("Ridotto",Nov2022_RICHIESTE_OLD!M31),Nov2022_RICHIESTE_OLD!M31))=1,    V$80&lt;&gt;""   ),    _xlfn.CONCAT("Rid: ",HLOOKUP(V$80,Tipologie!$B$2:$AM$10,9)  ),  Nov2022_RICHIESTE_OLD!M31),HLOOKUP(V$80,Tipologie!$B$2:$AM$10,9  ) ))</f>
        <v>DOMENICA</v>
      </c>
      <c r="W88" s="146" t="str">
        <f>T( IF( Nov2022_RICHIESTE_OLD!N31&lt;&gt;"",  IF(   AND(    (IFERROR(SEARCH("Ridotto",Nov2022_RICHIESTE_OLD!N31),Nov2022_RICHIESTE_OLD!N31))=1,    W$80&lt;&gt;""   ),    _xlfn.CONCAT("Rid: ",HLOOKUP(W$80,Tipologie!$B$2:$AM$10,9)  ),  Nov2022_RICHIESTE_OLD!N31),HLOOKUP(W$80,Tipologie!$B$2:$AM$10,9  ) ))</f>
        <v>DOMENICA</v>
      </c>
      <c r="X88" s="146" t="str">
        <f>T( IF( Nov2022_RICHIESTE_OLD!O31&lt;&gt;"",  IF(   AND(    (IFERROR(SEARCH("Ridotto",Nov2022_RICHIESTE_OLD!O31),Nov2022_RICHIESTE_OLD!O31))=1,    X$80&lt;&gt;""   ),    _xlfn.CONCAT("Rid: ",HLOOKUP(X$80,Tipologie!$B$2:$AM$10,9)  ),  Nov2022_RICHIESTE_OLD!O31),HLOOKUP(X$80,Tipologie!$B$2:$AM$10,9  ) ))</f>
        <v>DOMENICA</v>
      </c>
      <c r="Y88" s="146" t="str">
        <f>T( IF( Nov2022_RICHIESTE_OLD!P31&lt;&gt;"",  IF(   AND(    (IFERROR(SEARCH("Ridotto",Nov2022_RICHIESTE_OLD!P31),Nov2022_RICHIESTE_OLD!P31))=1,    Y$80&lt;&gt;""   ),    _xlfn.CONCAT("Rid: ",HLOOKUP(Y$80,Tipologie!$B$2:$AM$10,9)  ),  Nov2022_RICHIESTE_OLD!P31),HLOOKUP(Y$80,Tipologie!$B$2:$AM$10,9  ) ))</f>
        <v>DOMENICA</v>
      </c>
      <c r="Z88" s="28" t="str">
        <f>T( IF( Nov2022_RICHIESTE_OLD!Q31&lt;&gt;"",  IF(   AND(    (IFERROR(SEARCH("Ridotto",Nov2022_RICHIESTE_OLD!Q31),Nov2022_RICHIESTE_OLD!Q31))=1,    Z$80&lt;&gt;""   ),    _xlfn.CONCAT("Rid: ",HLOOKUP(Z$80,Tipologie!$B$2:$AM$10,9)  ),  Nov2022_RICHIESTE_OLD!Q31),HLOOKUP(Z$80,Tipologie!$B$2:$AM$10,9  ) ))</f>
        <v>DOMENICA</v>
      </c>
      <c r="AA88" s="28" t="str">
        <f>T( IF( Nov2022_RICHIESTE_OLD!R31&lt;&gt;"",  IF(   AND(    (IFERROR(SEARCH("Ridotto",Nov2022_RICHIESTE_OLD!R31),Nov2022_RICHIESTE_OLD!R31))=1,    AA$80&lt;&gt;""   ),    _xlfn.CONCAT("Rid: ",HLOOKUP(AA$80,Tipologie!$B$2:$AM$10,9)  ),  Nov2022_RICHIESTE_OLD!R31),HLOOKUP(AA$80,Tipologie!$B$2:$AM$10,9  ) ))</f>
        <v>DOMENICA</v>
      </c>
      <c r="AB88" s="28" t="str">
        <f>T( IF( Nov2022_RICHIESTE_OLD!S31&lt;&gt;"",  IF(   AND(    (IFERROR(SEARCH("Ridotto",Nov2022_RICHIESTE_OLD!S31),Nov2022_RICHIESTE_OLD!S31))=1,    AB$80&lt;&gt;""   ),    _xlfn.CONCAT("Rid: ",HLOOKUP(AB$80,Tipologie!$B$2:$AM$10,9)  ),  Nov2022_RICHIESTE_OLD!S31),HLOOKUP(AB$80,Tipologie!$B$2:$AM$10,9  ) ))</f>
        <v>DOMENICA</v>
      </c>
      <c r="AD88" s="26" t="str">
        <f t="shared" si="23"/>
        <v/>
      </c>
      <c r="AE88" s="48">
        <f t="shared" si="18"/>
        <v>44892</v>
      </c>
      <c r="AF88" s="385" t="str">
        <f>T( IF( Nov2022_RICHIESTE_OLD!W31&lt;&gt;"",  IF(   AND(    (IFERROR(SEARCH("Ridotto",Nov2022_RICHIESTE_OLD!W31),Nov2022_RICHIESTE_OLD!W31))=1,    AG$80&lt;&gt;""   ),    _xlfn.CONCAT("Rid: ",HLOOKUP(AG$80,Tipologie!$B$2:$AM$10,9)  ),  Nov2022_RICHIESTE_OLD!W31),HLOOKUP(AG$80,Tipologie!$B$2:$AM$10,9  ) ))</f>
        <v>DOMENICA</v>
      </c>
      <c r="AG88" s="386"/>
      <c r="AH88" s="385" t="str">
        <f>T( IF( Nov2022_RICHIESTE_OLD!Y31&lt;&gt;"",  IF(   AND(    (IFERROR(SEARCH("Ridotto",Nov2022_RICHIESTE_OLD!Y31),Nov2022_RICHIESTE_OLD!Y31))=1,    AI$80&lt;&gt;""   ),    _xlfn.CONCAT("Rid: ",HLOOKUP(AI$80,Tipologie!$B$2:$AM$10,9)  ),  Nov2022_RICHIESTE_OLD!Y31),HLOOKUP(AI$80,Tipologie!$B$2:$AM$10,9  ) ))</f>
        <v>DOMENICA</v>
      </c>
      <c r="AI88" s="386"/>
      <c r="AJ88" s="385" t="str">
        <f>T( IF( Nov2022_RICHIESTE_OLD!AA31&lt;&gt;"",  IF(   AND(    (IFERROR(SEARCH("Ridotto",Nov2022_RICHIESTE_OLD!AA31),Nov2022_RICHIESTE_OLD!AA31))=1,    AK$80&lt;&gt;""   ),    _xlfn.CONCAT("Rid: ",HLOOKUP(AK$80,Tipologie!$B$2:$AM$10,9)  ),  Nov2022_RICHIESTE_OLD!AA31),HLOOKUP(AK$80,Tipologie!$B$2:$AM$10,9  ) ))</f>
        <v>DOMENICA</v>
      </c>
      <c r="AK88" s="386"/>
      <c r="AL88" s="385" t="str">
        <f>T( IF( Nov2022_RICHIESTE_OLD!AC31&lt;&gt;"",  IF(   AND(    (IFERROR(SEARCH("Ridotto",Nov2022_RICHIESTE_OLD!AC31),Nov2022_RICHIESTE_OLD!AC31))=1,    AM$80&lt;&gt;""   ),    _xlfn.CONCAT("Rid: ",HLOOKUP(AM$80,Tipologie!$B$2:$AM$10,9)  ),  Nov2022_RICHIESTE_OLD!AC31),HLOOKUP(AM$80,Tipologie!$B$2:$AM$10,9  ) ))</f>
        <v>DOMENICA</v>
      </c>
      <c r="AM88" s="386"/>
      <c r="AN88" s="385" t="str">
        <f>T( IF( Nov2022_RICHIESTE_OLD!AE31&lt;&gt;"",  IF(   AND(    (IFERROR(SEARCH("Ridotto",Nov2022_RICHIESTE_OLD!AE31),Nov2022_RICHIESTE_OLD!AE31))=1,    AO$80&lt;&gt;""   ),    _xlfn.CONCAT("Rid: ",HLOOKUP(AO$80,Tipologie!$B$2:$AM$10,9)  ),  Nov2022_RICHIESTE_OLD!AE31),HLOOKUP(AO$80,Tipologie!$B$2:$AM$10,9  ) ))</f>
        <v>DOMENICA</v>
      </c>
      <c r="AO88" s="386"/>
      <c r="AP88" s="385" t="str">
        <f>T( IF( Nov2022_RICHIESTE_OLD!AG31&lt;&gt;"",  IF(   AND(    (IFERROR(SEARCH("Ridotto",Nov2022_RICHIESTE_OLD!AG31),Nov2022_RICHIESTE_OLD!AG31))=1,    AQ$80&lt;&gt;""   ),    _xlfn.CONCAT("Rid: ",HLOOKUP(AQ$80,Tipologie!$B$2:$AM$10,9)  ),  Nov2022_RICHIESTE_OLD!AG31),HLOOKUP(AQ$80,Tipologie!$B$2:$AM$10,9  ) ))</f>
        <v>DOMENICA</v>
      </c>
      <c r="AQ88" s="386"/>
      <c r="AR88" s="385" t="str">
        <f>T( IF( Nov2022_RICHIESTE_OLD!AI31&lt;&gt;"",  IF(   AND(    (IFERROR(SEARCH("Ridotto",Nov2022_RICHIESTE_OLD!AI31),Nov2022_RICHIESTE_OLD!AI31))=1,    AS$80&lt;&gt;""   ),    _xlfn.CONCAT("Rid: ",HLOOKUP(AS$80,Tipologie!$B$2:$AM$10,9)  ),  Nov2022_RICHIESTE_OLD!AI31),HLOOKUP(AS$80,Tipologie!$B$2:$AM$10,9  ) ))</f>
        <v>DOMENICA</v>
      </c>
      <c r="AS88" s="386"/>
      <c r="AT88" s="385" t="str">
        <f>T( IF( Nov2022_RICHIESTE_OLD!AK31&lt;&gt;"",  IF(   AND(    (IFERROR(SEARCH("Ridotto",Nov2022_RICHIESTE_OLD!AK31),Nov2022_RICHIESTE_OLD!AK31))=1,    AU$80&lt;&gt;""   ),    _xlfn.CONCAT("Rid: ",HLOOKUP(AU$80,Tipologie!$B$2:$AM$10,9)  ),  Nov2022_RICHIESTE_OLD!AK31),HLOOKUP(AU$80,Tipologie!$B$2:$AM$10,9  ) ))</f>
        <v>DOMENICA</v>
      </c>
      <c r="AU88" s="386"/>
      <c r="AV88" s="385" t="str">
        <f>T( IF( Nov2022_RICHIESTE_OLD!AM31&lt;&gt;"",  IF(   AND(    (IFERROR(SEARCH("Ridotto",Nov2022_RICHIESTE_OLD!AM31),Nov2022_RICHIESTE_OLD!AM31))=1,    AW$80&lt;&gt;""   ),    _xlfn.CONCAT("Rid: ",HLOOKUP(AW$80,Tipologie!$B$2:$AM$10,9)  ),  Nov2022_RICHIESTE_OLD!AM31),HLOOKUP(AW$80,Tipologie!$B$2:$AM$10,9  ) ))</f>
        <v>DOMENICA</v>
      </c>
      <c r="AW88" s="386"/>
      <c r="AX88" s="385" t="str">
        <f>T( IF( Nov2022_RICHIESTE_OLD!AO31&lt;&gt;"",  IF(   AND(    (IFERROR(SEARCH("Ridotto",Nov2022_RICHIESTE_OLD!AO31),Nov2022_RICHIESTE_OLD!AO31))=1,    AY$80&lt;&gt;""   ),    _xlfn.CONCAT("Rid: ",HLOOKUP(AY$80,Tipologie!$B$2:$AM$10,9)  ),  Nov2022_RICHIESTE_OLD!AO31),HLOOKUP(AY$80,Tipologie!$B$2:$AM$10,9  ) ))</f>
        <v>DOMENICA</v>
      </c>
      <c r="AY88" s="386"/>
      <c r="AZ88" s="385" t="str">
        <f>T( IF( Nov2022_RICHIESTE_OLD!AQ31&lt;&gt;"",  IF(   AND(    (IFERROR(SEARCH("Ridotto",Nov2022_RICHIESTE_OLD!AQ31),Nov2022_RICHIESTE_OLD!AQ31))=1,    BA$80&lt;&gt;""   ),    _xlfn.CONCAT("Rid: ",HLOOKUP(BA$80,Tipologie!$B$2:$AM$10,9)  ),  Nov2022_RICHIESTE_OLD!AQ31),HLOOKUP(BA$80,Tipologie!$B$2:$AM$10,9  ) ))</f>
        <v>DOMENICA</v>
      </c>
      <c r="BA88" s="386"/>
      <c r="BB88" s="385" t="str">
        <f>T( IF( Nov2022_RICHIESTE_OLD!AS31&lt;&gt;"",  IF(   AND(    (IFERROR(SEARCH("Ridotto",Nov2022_RICHIESTE_OLD!AS31),Nov2022_RICHIESTE_OLD!AS31))=1,    BC$80&lt;&gt;""   ),    _xlfn.CONCAT("Rid: ",HLOOKUP(BC$80,Tipologie!$B$2:$AM$10,9)  ),  Nov2022_RICHIESTE_OLD!AS31),HLOOKUP(BC$80,Tipologie!$B$2:$AM$10,9  ) ))</f>
        <v>DOMENICA</v>
      </c>
      <c r="BC88" s="386"/>
      <c r="BD88" s="385" t="str">
        <f>T( IF( Nov2022_RICHIESTE_OLD!AU31&lt;&gt;"",  IF(   AND(    (IFERROR(SEARCH("Ridotto",Nov2022_RICHIESTE_OLD!AU31),Nov2022_RICHIESTE_OLD!AU31))=1,    BE$80&lt;&gt;""   ),    _xlfn.CONCAT("Rid: ",HLOOKUP(BE$80,Tipologie!$B$2:$AM$10,9)  ),  Nov2022_RICHIESTE_OLD!AU31),HLOOKUP(BE$80,Tipologie!$B$2:$AM$10,9  ) ))</f>
        <v>DOMENICA</v>
      </c>
      <c r="BE88" s="386"/>
      <c r="BF88" s="385" t="str">
        <f>T( IF( Nov2022_RICHIESTE_OLD!AW31&lt;&gt;"",  IF(   AND(    (IFERROR(SEARCH("Ridotto",Nov2022_RICHIESTE_OLD!AW31),Nov2022_RICHIESTE_OLD!AW31))=1,    BG$80&lt;&gt;""   ),    _xlfn.CONCAT("Rid: ",HLOOKUP(BG$80,Tipologie!$B$2:$AM$10,9)  ),  Nov2022_RICHIESTE_OLD!AW31),HLOOKUP(BG$80,Tipologie!$B$2:$AM$10,9  ) ))</f>
        <v>DOMENICA</v>
      </c>
      <c r="BG88" s="386"/>
      <c r="BH88" s="385" t="str">
        <f>T( IF( Nov2022_RICHIESTE_OLD!AY31&lt;&gt;"",  IF(   AND(    (IFERROR(SEARCH("Ridotto",Nov2022_RICHIESTE_OLD!AY31),Nov2022_RICHIESTE_OLD!AY31))=1,    BI$80&lt;&gt;""   ),    _xlfn.CONCAT("Rid: ",HLOOKUP(BI$80,Tipologie!$B$2:$AM$10,9)  ),  Nov2022_RICHIESTE_OLD!AY31),HLOOKUP(BI$80,Tipologie!$B$2:$AM$10,9  ) ))</f>
        <v>DOMENICA</v>
      </c>
      <c r="BI88" s="386"/>
      <c r="BJ88" s="385" t="str">
        <f>T( IF( Nov2022_RICHIESTE_OLD!BA31&lt;&gt;"",  IF(   AND(    (IFERROR(SEARCH("Ridotto",Nov2022_RICHIESTE_OLD!BA31),Nov2022_RICHIESTE_OLD!BA31))=1,    BK$80&lt;&gt;""   ),    _xlfn.CONCAT("Rid: ",HLOOKUP(BK$80,Tipologie!$B$2:$AM$10,9)  ),  Nov2022_RICHIESTE_OLD!BA31),HLOOKUP(BK$80,Tipologie!$B$2:$AM$10,9  ) ))</f>
        <v>DOMENICA</v>
      </c>
      <c r="BK88" s="386"/>
      <c r="BL88" s="385" t="str">
        <f>T( IF( Nov2022_RICHIESTE_OLD!BC31&lt;&gt;"",  IF(   AND(    (IFERROR(SEARCH("Ridotto",Nov2022_RICHIESTE_OLD!BC31),Nov2022_RICHIESTE_OLD!BC31))=1,    BM$80&lt;&gt;""   ),    _xlfn.CONCAT("Rid: ",HLOOKUP(BM$80,Tipologie!$B$2:$AM$10,9)  ),  Nov2022_RICHIESTE_OLD!BC31),HLOOKUP(BM$80,Tipologie!$B$2:$AM$10,9  ) ))</f>
        <v>DOMENICA</v>
      </c>
      <c r="BM88" s="386"/>
      <c r="BN88" s="385" t="str">
        <f>T( IF( Nov2022_RICHIESTE_OLD!BE31&lt;&gt;"",  IF(   AND(    (IFERROR(SEARCH("Ridotto",Nov2022_RICHIESTE_OLD!BE31),Nov2022_RICHIESTE_OLD!BE31))=1,    BO$80&lt;&gt;""   ),    _xlfn.CONCAT("Rid: ",HLOOKUP(BO$80,Tipologie!$B$2:$AM$10,9)  ),  Nov2022_RICHIESTE_OLD!BE31),HLOOKUP(BO$80,Tipologie!$B$2:$AM$10,9  ) ))</f>
        <v>DOMENICA</v>
      </c>
      <c r="BO88" s="386"/>
      <c r="BP88" s="385" t="str">
        <f>T( IF( Nov2022_RICHIESTE_OLD!BG31&lt;&gt;"",  IF(   AND(    (IFERROR(SEARCH("Ridotto",Nov2022_RICHIESTE_OLD!BG31),Nov2022_RICHIESTE_OLD!BG31))=1,    BQ$80&lt;&gt;""   ),    _xlfn.CONCAT("Rid: ",HLOOKUP(BQ$80,Tipologie!$B$2:$AM$10,9)  ),  Nov2022_RICHIESTE_OLD!BG31),HLOOKUP(BQ$80,Tipologie!$B$2:$AM$10,9  ) ))</f>
        <v>DOMENICA</v>
      </c>
      <c r="BQ88" s="386"/>
      <c r="BR88" s="385" t="str">
        <f>T( IF( Nov2022_RICHIESTE_OLD!BI31&lt;&gt;"",  IF(   AND(    (IFERROR(SEARCH("Ridotto",Nov2022_RICHIESTE_OLD!BI31),Nov2022_RICHIESTE_OLD!BI31))=1,    BS$80&lt;&gt;""   ),    _xlfn.CONCAT("Rid: ",HLOOKUP(BS$80,Tipologie!$B$2:$AM$10,9)  ),  Nov2022_RICHIESTE_OLD!BI31),HLOOKUP(BS$80,Tipologie!$B$2:$AM$10,9  ) ))</f>
        <v>DOMENICA</v>
      </c>
      <c r="BS88" s="386"/>
      <c r="BT88" s="385" t="str">
        <f>T( IF( Nov2022_RICHIESTE_OLD!BK31&lt;&gt;"",  IF(   AND(    (IFERROR(SEARCH("Ridotto",Nov2022_RICHIESTE_OLD!BK31),Nov2022_RICHIESTE_OLD!BK31))=1,    BU$80&lt;&gt;""   ),    _xlfn.CONCAT("Rid: ",HLOOKUP(BU$80,Tipologie!$B$2:$AM$10,9)  ),  Nov2022_RICHIESTE_OLD!BK31),HLOOKUP(BU$80,Tipologie!$B$2:$AM$10,9  ) ))</f>
        <v>DOMENICA</v>
      </c>
      <c r="BU88" s="386"/>
      <c r="BV88" s="385" t="str">
        <f>T( IF( Nov2022_RICHIESTE_OLD!BM31&lt;&gt;"",  IF(   AND(    (IFERROR(SEARCH("Ridotto",Nov2022_RICHIESTE_OLD!BM31),Nov2022_RICHIESTE_OLD!BM31))=1,    BW$80&lt;&gt;""   ),    _xlfn.CONCAT("Rid: ",HLOOKUP(BW$80,Tipologie!$B$2:$AM$10,9)  ),  Nov2022_RICHIESTE_OLD!BM31),HLOOKUP(BW$80,Tipologie!$B$2:$AM$10,9  ) ))</f>
        <v>DOMENICA</v>
      </c>
      <c r="BW88" s="386"/>
      <c r="BX88" s="223"/>
      <c r="CA88" s="89"/>
      <c r="CB88" s="205"/>
      <c r="CC88" s="91"/>
      <c r="CF88" s="415" t="str">
        <f>T( IF( Nov2022_RICHIESTE_OLD!BM31&lt;&gt;"",  IF(   AND(    (IFERROR(SEARCH("Ridotto",Nov2022_RICHIESTE_OLD!BM31),Nov2022_RICHIESTE_OLD!BM31))=1,    CG$80&lt;&gt;""   ),    _xlfn.CONCAT("Rid: ",HLOOKUP(CG$80,Tipologie!$B$2:$AM$10,9)  ),  Nov2022_RICHIESTE_OLD!BM31),HLOOKUP(CG$80,Tipologie!$B$2:$AM$10,9  ) ))</f>
        <v>DOMENICA</v>
      </c>
      <c r="CG88" s="416"/>
      <c r="CH88" s="385" t="str">
        <f>T( IF( Nov2022_RICHIESTE_OLD!BN31&lt;&gt;"",  IF(   AND(    (IFERROR(SEARCH("Ridotto",Nov2022_RICHIESTE_OLD!BN31),Nov2022_RICHIESTE_OLD!BN31))=1,    CI$80&lt;&gt;""   ),    _xlfn.CONCAT("Rid: ",HLOOKUP(CI$80,Tipologie!$B$2:$AM$10,9)  ),  Nov2022_RICHIESTE_OLD!BN31),HLOOKUP(CI$80,Tipologie!$B$2:$AM$10,9  ) ))</f>
        <v>DOMENICA</v>
      </c>
      <c r="CI88" s="386"/>
      <c r="CJ88" s="146" t="str">
        <f>T( IF( Nov2022_RICHIESTE_OLD!BO31&lt;&gt;"",  IF(   AND(    (IFERROR(SEARCH("Ridotto",Nov2022_RICHIESTE_OLD!BO31),Nov2022_RICHIESTE_OLD!BO31))=1,    CJ$80&lt;&gt;""   ),    _xlfn.CONCAT("Rid: ",HLOOKUP(CJ$80,Tipologie!$B$2:$AM$10,9)  ),  Nov2022_RICHIESTE_OLD!BO31),HLOOKUP(CJ$80,Tipologie!$B$2:$AM$10,9  ) ))</f>
        <v>DOMENICA</v>
      </c>
      <c r="CK88" s="146" t="str">
        <f>T( IF( Nov2022_RICHIESTE_OLD!BP31&lt;&gt;"",  IF(   AND(    (IFERROR(SEARCH("Ridotto",Nov2022_RICHIESTE_OLD!BP31),Nov2022_RICHIESTE_OLD!BP31))=1,    CK$80&lt;&gt;""   ),    _xlfn.CONCAT("Rid: ",HLOOKUP(CK$80,Tipologie!$B$2:$AM$10,9)  ),  Nov2022_RICHIESTE_OLD!BP31),HLOOKUP(CK$80,Tipologie!$B$2:$AM$10,9  ) ))</f>
        <v>DOMENICA</v>
      </c>
      <c r="CL88" s="146" t="str">
        <f>T( IF( Nov2022_RICHIESTE_OLD!BQ31&lt;&gt;"",  IF(   AND(    (IFERROR(SEARCH("Ridotto",Nov2022_RICHIESTE_OLD!BQ31),Nov2022_RICHIESTE_OLD!BQ31))=1,    CL$80&lt;&gt;""   ),    _xlfn.CONCAT("Rid: ",HLOOKUP(CL$80,Tipologie!$B$2:$AM$10,9)  ),  Nov2022_RICHIESTE_OLD!BQ31),HLOOKUP(CL$80,Tipologie!$B$2:$AM$10,9  ) ))</f>
        <v>DOMENICA</v>
      </c>
      <c r="CM88" s="146" t="str">
        <f>T( IF( Nov2022_RICHIESTE_OLD!BR31&lt;&gt;"",  IF(   AND(    (IFERROR(SEARCH("Ridotto",Nov2022_RICHIESTE_OLD!BR31),Nov2022_RICHIESTE_OLD!BR31))=1,    CM$80&lt;&gt;""   ),    _xlfn.CONCAT("Rid: ",HLOOKUP(CM$80,Tipologie!$B$2:$AM$10,9)  ),  Nov2022_RICHIESTE_OLD!BR31),HLOOKUP(CM$80,Tipologie!$B$2:$AM$10,9  ) ))</f>
        <v>DOMENICA</v>
      </c>
      <c r="CO88" s="26" t="str">
        <f t="shared" si="24"/>
        <v/>
      </c>
      <c r="CP88" s="135">
        <f t="shared" si="27"/>
        <v>44892</v>
      </c>
      <c r="CQ88" s="385" t="str">
        <f>T(IF(  Nov2022_RICHIESTE_OLD!BV31&lt;&gt;"",  Nov2022_RICHIESTE_OLD!BV31,  HLOOKUP(CR$80,Tipologie!$B$2:$AM$10,9) ))</f>
        <v>DOMENICA</v>
      </c>
      <c r="CR88" s="386"/>
      <c r="CS88" s="385" t="str">
        <f>T(IF(  Nov2022_RICHIESTE_OLD!BX31&lt;&gt;"",  Nov2022_RICHIESTE_OLD!BX31,  HLOOKUP(CT$80,Tipologie!$B$2:$AM$10,9) ))</f>
        <v>DOMENICA</v>
      </c>
      <c r="CT88" s="386"/>
      <c r="CU88" s="385" t="str">
        <f>T(IF(  Nov2022_RICHIESTE_OLD!BZ31&lt;&gt;"",  Nov2022_RICHIESTE_OLD!BZ31,  HLOOKUP(CV$80,Tipologie!$B$2:$AM$10,9) ))</f>
        <v>DOMENICA</v>
      </c>
      <c r="CV88" s="386"/>
      <c r="CW88" s="385" t="str">
        <f>T(IF(  Nov2022_RICHIESTE_OLD!CB31&lt;&gt;"",  Nov2022_RICHIESTE_OLD!CB31,  HLOOKUP(CX$80,Tipologie!$B$2:$AM$10,9) ))</f>
        <v>DOMENICA</v>
      </c>
      <c r="CX88" s="386"/>
      <c r="CY88" s="385" t="str">
        <f>T(IF(  Nov2022_RICHIESTE_OLD!CD31&lt;&gt;"",  Nov2022_RICHIESTE_OLD!CD31,  HLOOKUP(CZ$80,Tipologie!$B$2:$AM$10,9) ))</f>
        <v>DOMENICA</v>
      </c>
      <c r="CZ88" s="386"/>
      <c r="DA88" s="385" t="str">
        <f>T(IF(  Nov2022_RICHIESTE_OLD!CF31&lt;&gt;"",  Nov2022_RICHIESTE_OLD!CF31,  HLOOKUP(DB$80,Tipologie!$B$2:$AM$10,9) ))</f>
        <v>DOMENICA</v>
      </c>
      <c r="DB88" s="386"/>
      <c r="DC88" s="385" t="str">
        <f>T(IF(  Nov2022_RICHIESTE_OLD!CH31&lt;&gt;"",  Nov2022_RICHIESTE_OLD!CH31,  HLOOKUP(DD$80,Tipologie!$B$2:$AM$10,9) ))</f>
        <v>DOMENICA</v>
      </c>
      <c r="DD88" s="386"/>
      <c r="DE88" s="146" t="str">
        <f>T(IF(  Nov2022_RICHIESTE_OLD!CC31&lt;&gt;"",  Nov2022_RICHIESTE_OLD!CC31,  HLOOKUP(DE$80,Tipologie!$B$2:$AM$10,9) ))</f>
        <v>DOMENICA</v>
      </c>
      <c r="DF88" s="146" t="str">
        <f>T(IF(  Nov2022_RICHIESTE_OLD!CD31&lt;&gt;"",  Nov2022_RICHIESTE_OLD!CD31,  HLOOKUP(DF$80,Tipologie!$B$2:$AM$10,9) ))</f>
        <v>DOMENICA</v>
      </c>
      <c r="DG88" s="146" t="str">
        <f>T(IF(  Nov2022_RICHIESTE_OLD!CE31&lt;&gt;"",  Nov2022_RICHIESTE_OLD!CE31,  HLOOKUP(DG$80,Tipologie!$B$2:$AM$10,9) ))</f>
        <v>DOMENICA</v>
      </c>
    </row>
    <row r="89" spans="1:112" ht="11.25" customHeight="1" x14ac:dyDescent="0.25">
      <c r="A89" s="194"/>
      <c r="B89" s="194"/>
      <c r="C89" s="194"/>
      <c r="D89" s="27"/>
      <c r="E89" s="197"/>
      <c r="F89" s="27"/>
      <c r="G89" s="197"/>
      <c r="H89" s="27"/>
      <c r="I89" s="197"/>
      <c r="J89" s="27"/>
      <c r="K89" s="197"/>
      <c r="L89" s="27"/>
      <c r="M89" s="197"/>
      <c r="N89" s="27"/>
      <c r="O89" s="197"/>
      <c r="P89" s="27"/>
      <c r="Q89" s="197"/>
      <c r="R89" s="27"/>
      <c r="S89" s="197"/>
      <c r="T89" s="27"/>
      <c r="U89" s="27"/>
      <c r="V89" s="27"/>
      <c r="W89" s="27"/>
      <c r="X89" s="27"/>
      <c r="Y89" s="27"/>
      <c r="Z89" s="27"/>
      <c r="AA89" s="27"/>
      <c r="AB89" s="27"/>
      <c r="AD89" s="27" t="str">
        <f t="shared" si="23"/>
        <v/>
      </c>
      <c r="AE89" s="27" t="str">
        <f t="shared" si="18"/>
        <v/>
      </c>
      <c r="AF89" s="197"/>
      <c r="AG89" s="27"/>
      <c r="AH89" s="197"/>
      <c r="AI89" s="197"/>
      <c r="AJ89" s="197"/>
      <c r="AK89" s="197"/>
      <c r="AL89" s="197"/>
      <c r="AM89" s="197"/>
      <c r="AN89" s="197"/>
      <c r="AO89" s="197"/>
      <c r="AP89" s="197"/>
      <c r="AQ89" s="197"/>
      <c r="AR89" s="197"/>
      <c r="AS89" s="197"/>
      <c r="AT89" s="197"/>
      <c r="AU89" s="197"/>
      <c r="AV89" s="197"/>
      <c r="AW89" s="197"/>
      <c r="AX89" s="197"/>
      <c r="AY89" s="197"/>
      <c r="AZ89" s="197"/>
      <c r="BA89" s="197"/>
      <c r="BB89" s="197"/>
      <c r="BC89" s="197"/>
      <c r="BD89" s="197"/>
      <c r="BE89" s="197"/>
      <c r="BF89" s="197"/>
      <c r="BG89" s="197"/>
      <c r="BH89" s="197"/>
      <c r="BI89" s="197"/>
      <c r="BJ89" s="197"/>
      <c r="BK89" s="197"/>
      <c r="BL89" s="197"/>
      <c r="BM89" s="197"/>
      <c r="BN89" s="197"/>
      <c r="BO89" s="197"/>
      <c r="BP89" s="197"/>
      <c r="BQ89" s="197"/>
      <c r="BR89" s="197"/>
      <c r="BS89" s="197"/>
      <c r="BT89" s="197"/>
      <c r="BU89" s="197"/>
      <c r="BV89" s="197"/>
      <c r="BW89" s="197"/>
      <c r="BX89" s="197"/>
      <c r="CA89" s="88"/>
      <c r="CB89" s="88"/>
      <c r="CC89" s="194"/>
      <c r="CG89" s="197"/>
      <c r="CH89" s="197"/>
      <c r="CI89" s="197"/>
      <c r="CJ89" s="197"/>
      <c r="CK89" s="197"/>
      <c r="CL89" s="197"/>
      <c r="CM89" s="197"/>
      <c r="CO89" s="93" t="str">
        <f t="shared" si="24"/>
        <v/>
      </c>
      <c r="CP89" s="93" t="str">
        <f t="shared" si="27"/>
        <v/>
      </c>
      <c r="CQ89" s="93"/>
      <c r="CR89" s="27"/>
      <c r="CS89" s="197"/>
      <c r="CT89" s="197"/>
      <c r="CU89" s="197"/>
      <c r="CV89" s="197"/>
      <c r="CW89" s="197"/>
      <c r="CX89" s="197"/>
      <c r="CY89" s="197"/>
      <c r="CZ89" s="197"/>
      <c r="DA89" s="197"/>
      <c r="DB89" s="197"/>
      <c r="DC89" s="197"/>
      <c r="DD89" s="197"/>
      <c r="DE89" s="27"/>
      <c r="DF89" s="27"/>
      <c r="DG89" s="27"/>
    </row>
    <row r="90" spans="1:112" ht="11.25" customHeight="1" x14ac:dyDescent="0.25">
      <c r="A90" s="44"/>
      <c r="B90" s="44" t="s">
        <v>15</v>
      </c>
      <c r="C90" s="238"/>
      <c r="D90" s="239"/>
      <c r="E90" s="238"/>
      <c r="F90" s="239"/>
      <c r="G90" s="238"/>
      <c r="H90" s="239"/>
      <c r="I90" s="238"/>
      <c r="J90" s="239"/>
      <c r="K90" s="238"/>
      <c r="L90" s="239"/>
      <c r="M90" s="238"/>
      <c r="N90" s="239"/>
      <c r="O90" s="238"/>
      <c r="P90" s="239"/>
      <c r="Q90" s="238"/>
      <c r="R90" s="239"/>
      <c r="S90" s="238"/>
      <c r="T90" s="239"/>
      <c r="U90" s="79"/>
      <c r="V90" s="79"/>
      <c r="W90" s="79"/>
      <c r="X90" s="79"/>
      <c r="Y90" s="79"/>
      <c r="Z90" s="79"/>
      <c r="AA90" s="79"/>
      <c r="AB90" s="79"/>
      <c r="AC90" s="151"/>
      <c r="AD90" s="44"/>
      <c r="AE90" s="44" t="str">
        <f>IF($B90&lt;&gt;"",$B90,"")</f>
        <v>Turno</v>
      </c>
      <c r="AF90" s="242"/>
      <c r="AG90" s="239"/>
      <c r="AH90" s="238"/>
      <c r="AI90" s="239"/>
      <c r="AJ90" s="238"/>
      <c r="AK90" s="239"/>
      <c r="AL90" s="238"/>
      <c r="AM90" s="239"/>
      <c r="AN90" s="238"/>
      <c r="AO90" s="239"/>
      <c r="AP90" s="238"/>
      <c r="AQ90" s="239"/>
      <c r="AR90" s="238"/>
      <c r="AS90" s="239"/>
      <c r="AT90" s="238"/>
      <c r="AU90" s="239"/>
      <c r="AV90" s="238"/>
      <c r="AW90" s="239"/>
      <c r="AX90" s="238"/>
      <c r="AY90" s="239"/>
      <c r="AZ90" s="238"/>
      <c r="BA90" s="239"/>
      <c r="BB90" s="238"/>
      <c r="BC90" s="239"/>
      <c r="BD90" s="238"/>
      <c r="BE90" s="239"/>
      <c r="BF90" s="238"/>
      <c r="BG90" s="239"/>
      <c r="BH90" s="238"/>
      <c r="BI90" s="239"/>
      <c r="BJ90" s="238"/>
      <c r="BK90" s="239"/>
      <c r="BL90" s="238"/>
      <c r="BM90" s="239"/>
      <c r="BN90" s="238"/>
      <c r="BO90" s="239"/>
      <c r="BP90" s="238"/>
      <c r="BQ90" s="239"/>
      <c r="BR90" s="238"/>
      <c r="BS90" s="239"/>
      <c r="BT90" s="238"/>
      <c r="BU90" s="239"/>
      <c r="BV90" s="238"/>
      <c r="BW90" s="239"/>
      <c r="BX90" s="223"/>
      <c r="CA90" s="88"/>
      <c r="CB90" s="88"/>
      <c r="CC90" s="91"/>
      <c r="CF90" s="242"/>
      <c r="CG90" s="239"/>
      <c r="CH90" s="242"/>
      <c r="CI90" s="239"/>
      <c r="CJ90" s="79"/>
      <c r="CK90" s="79"/>
      <c r="CL90" s="79"/>
      <c r="CM90" s="79"/>
      <c r="CO90" s="93"/>
      <c r="CP90" s="93"/>
      <c r="CQ90" s="242"/>
      <c r="CR90" s="239"/>
      <c r="CS90" s="242"/>
      <c r="CT90" s="239"/>
      <c r="CU90" s="242"/>
      <c r="CV90" s="239"/>
      <c r="CW90" s="242"/>
      <c r="CX90" s="239"/>
      <c r="CY90" s="242"/>
      <c r="CZ90" s="239"/>
      <c r="DA90" s="242"/>
      <c r="DB90" s="239"/>
      <c r="DC90" s="242"/>
      <c r="DD90" s="239"/>
      <c r="DE90" s="79"/>
      <c r="DF90" s="79"/>
      <c r="DG90" s="79"/>
    </row>
    <row r="91" spans="1:112" ht="11.25" customHeight="1" x14ac:dyDescent="0.25">
      <c r="A91" s="20"/>
      <c r="B91" s="20"/>
      <c r="C91" s="422" t="str">
        <f>T(IF(  Nov2022_RICHIESTE_OLD!C33&lt;&gt;"",  Nov2022_RICHIESTE_OLD!C33,  HLOOKUP(D$90,Tipologie!$B$2:$AM$10,2) ))</f>
        <v>-</v>
      </c>
      <c r="D91" s="423"/>
      <c r="E91" s="146"/>
      <c r="F91" s="146" t="str">
        <f>T(IF(  Nov2022_RICHIESTE_OLD!D33&lt;&gt;"",  Nov2022_RICHIESTE_OLD!D33,  HLOOKUP(F$90,Tipologie!$B$2:$AM$10,2) ))</f>
        <v>-</v>
      </c>
      <c r="G91" s="146"/>
      <c r="H91" s="146" t="str">
        <f>T(IF(  Nov2022_RICHIESTE_OLD!E33&lt;&gt;"",  Nov2022_RICHIESTE_OLD!E33,  HLOOKUP(H$90,Tipologie!$B$2:$AM$10,2) ))</f>
        <v>-</v>
      </c>
      <c r="I91" s="146"/>
      <c r="J91" s="146" t="str">
        <f>T(IF(  Nov2022_RICHIESTE_OLD!F33&lt;&gt;"",  Nov2022_RICHIESTE_OLD!F33,  HLOOKUP(J$90,Tipologie!$B$2:$AM$10,2) ))</f>
        <v>-</v>
      </c>
      <c r="K91" s="146"/>
      <c r="L91" s="146" t="str">
        <f>T(IF(  Nov2022_RICHIESTE_OLD!G33&lt;&gt;"",  Nov2022_RICHIESTE_OLD!G33,  HLOOKUP(L$90,Tipologie!$B$2:$AM$10,2) ))</f>
        <v>-</v>
      </c>
      <c r="M91" s="146"/>
      <c r="N91" s="146" t="str">
        <f>T(IF(  Nov2022_RICHIESTE_OLD!H33&lt;&gt;"",  Nov2022_RICHIESTE_OLD!H33,  HLOOKUP(N$90,Tipologie!$B$2:$AM$10,2) ))</f>
        <v>-</v>
      </c>
      <c r="O91" s="146"/>
      <c r="P91" s="146" t="str">
        <f>T(IF(  Nov2022_RICHIESTE_OLD!I33&lt;&gt;"",  Nov2022_RICHIESTE_OLD!I33,  HLOOKUP(P$90,Tipologie!$B$2:$AM$10,2) ))</f>
        <v>-</v>
      </c>
      <c r="Q91" s="146"/>
      <c r="R91" s="146" t="str">
        <f>T(IF(  Nov2022_RICHIESTE_OLD!J33&lt;&gt;"",  Nov2022_RICHIESTE_OLD!J33,  HLOOKUP(R$90,Tipologie!$B$2:$AM$10,2) ))</f>
        <v>-</v>
      </c>
      <c r="S91" s="146"/>
      <c r="T91" s="146" t="str">
        <f>T(IF(  Nov2022_RICHIESTE_OLD!K33&lt;&gt;"",  Nov2022_RICHIESTE_OLD!K33,  HLOOKUP(T$90,Tipologie!$B$2:$AM$10,2) ))</f>
        <v>-</v>
      </c>
      <c r="U91" s="146" t="str">
        <f>T(IF(  Nov2022_RICHIESTE_OLD!L33&lt;&gt;"",  Nov2022_RICHIESTE_OLD!L33,  HLOOKUP(U$90,Tipologie!$B$2:$AM$10,2) ))</f>
        <v>-</v>
      </c>
      <c r="V91" s="146" t="str">
        <f>T(IF(  Nov2022_RICHIESTE_OLD!M33&lt;&gt;"",  Nov2022_RICHIESTE_OLD!M33,  HLOOKUP(V$90,Tipologie!$B$2:$AM$10,2) ))</f>
        <v>-</v>
      </c>
      <c r="W91" s="146" t="str">
        <f>T(IF(  Nov2022_RICHIESTE_OLD!N33&lt;&gt;"",  Nov2022_RICHIESTE_OLD!N33,  HLOOKUP(W$90,Tipologie!$B$2:$AM$10,2) ))</f>
        <v>-</v>
      </c>
      <c r="X91" s="146" t="str">
        <f>T(IF(  Nov2022_RICHIESTE_OLD!O33&lt;&gt;"",  Nov2022_RICHIESTE_OLD!O33,  HLOOKUP(X$90,Tipologie!$B$2:$AM$10,2) ))</f>
        <v>-</v>
      </c>
      <c r="Y91" s="146" t="str">
        <f>T(IF(  Nov2022_RICHIESTE_OLD!P33&lt;&gt;"",  Nov2022_RICHIESTE_OLD!P33,  HLOOKUP(Y$90,Tipologie!$B$2:$AM$10,2) ))</f>
        <v>-</v>
      </c>
      <c r="Z91" s="47" t="str">
        <f>T(IF(  Nov2022_RICHIESTE_OLD!Q33&lt;&gt;"",  Nov2022_RICHIESTE_OLD!Q33,  HLOOKUP(Z$90,Tipologie!$B$2:$AM$10,2) ))</f>
        <v>-</v>
      </c>
      <c r="AA91" s="47" t="str">
        <f>T(IF(  Nov2022_RICHIESTE_OLD!R33&lt;&gt;"",  Nov2022_RICHIESTE_OLD!R33,  HLOOKUP(AA$90,Tipologie!$B$2:$AM$10,2) ))</f>
        <v>-</v>
      </c>
      <c r="AB91" s="47" t="str">
        <f>T(IF(  Nov2022_RICHIESTE_OLD!S33&lt;&gt;"",  Nov2022_RICHIESTE_OLD!S33,  HLOOKUP(AB$90,Tipologie!$B$2:$AM$10,2) ))</f>
        <v>-</v>
      </c>
      <c r="AD91" s="20" t="str">
        <f t="shared" si="23"/>
        <v/>
      </c>
      <c r="AE91" s="20" t="str">
        <f t="shared" si="18"/>
        <v/>
      </c>
      <c r="AF91" s="20"/>
      <c r="AG91" s="146" t="str">
        <f>T(IF(  Nov2022_RICHIESTE_OLD!W33&lt;&gt;"",  Nov2022_RICHIESTE_OLD!W33,  HLOOKUP(AG$90,Tipologie!$B$2:$AM$10,2) ))</f>
        <v>-</v>
      </c>
      <c r="AH91" s="146"/>
      <c r="AI91" s="146" t="str">
        <f>T(IF(  Nov2022_RICHIESTE_OLD!X33&lt;&gt;"",  Nov2022_RICHIESTE_OLD!X33,  HLOOKUP(AI$90,Tipologie!$B$2:$AM$10,2) ))</f>
        <v>-</v>
      </c>
      <c r="AJ91" s="146"/>
      <c r="AK91" s="146" t="str">
        <f>T(IF(  Nov2022_RICHIESTE_OLD!Y33&lt;&gt;"",  Nov2022_RICHIESTE_OLD!Y33,  HLOOKUP(AK$90,Tipologie!$B$2:$AM$10,2) ))</f>
        <v>-</v>
      </c>
      <c r="AL91" s="146"/>
      <c r="AM91" s="146" t="str">
        <f>T(IF(  Nov2022_RICHIESTE_OLD!Z33&lt;&gt;"",  Nov2022_RICHIESTE_OLD!Z33,  HLOOKUP(AM$90,Tipologie!$B$2:$AM$10,2) ))</f>
        <v>-</v>
      </c>
      <c r="AN91" s="146"/>
      <c r="AO91" s="146" t="str">
        <f>T(IF(  Nov2022_RICHIESTE_OLD!AA33&lt;&gt;"",  Nov2022_RICHIESTE_OLD!AA33,  HLOOKUP(AO$90,Tipologie!$B$2:$AM$10,2) ))</f>
        <v>-</v>
      </c>
      <c r="AP91" s="146"/>
      <c r="AQ91" s="146" t="str">
        <f>T(IF(  Nov2022_RICHIESTE_OLD!AB33&lt;&gt;"",  Nov2022_RICHIESTE_OLD!AB33,  HLOOKUP(AQ$90,Tipologie!$B$2:$AM$10,2) ))</f>
        <v>-</v>
      </c>
      <c r="AR91" s="146"/>
      <c r="AS91" s="146" t="str">
        <f>T(IF(  Nov2022_RICHIESTE_OLD!AC33&lt;&gt;"",  Nov2022_RICHIESTE_OLD!AC33,  HLOOKUP(AS$90,Tipologie!$B$2:$AM$10,2) ))</f>
        <v>-</v>
      </c>
      <c r="AT91" s="146"/>
      <c r="AU91" s="146" t="str">
        <f>T(IF(  Nov2022_RICHIESTE_OLD!AD33&lt;&gt;"",  Nov2022_RICHIESTE_OLD!AD33,  HLOOKUP(AU$90,Tipologie!$B$2:$AM$10,2) ))</f>
        <v>-</v>
      </c>
      <c r="AV91" s="146"/>
      <c r="AW91" s="146" t="str">
        <f>T(IF(  Nov2022_RICHIESTE_OLD!AE33&lt;&gt;"",  Nov2022_RICHIESTE_OLD!AE33,  HLOOKUP(AW$90,Tipologie!$B$2:$AM$10,2) ))</f>
        <v>-</v>
      </c>
      <c r="AX91" s="146"/>
      <c r="AY91" s="146" t="str">
        <f>T(IF(  Nov2022_RICHIESTE_OLD!AF33&lt;&gt;"",  Nov2022_RICHIESTE_OLD!AF33,  HLOOKUP(AY$90,Tipologie!$B$2:$AM$10,2) ))</f>
        <v>-</v>
      </c>
      <c r="AZ91" s="146"/>
      <c r="BA91" s="146" t="str">
        <f>T(IF(  Nov2022_RICHIESTE_OLD!AG33&lt;&gt;"",  Nov2022_RICHIESTE_OLD!AG33,  HLOOKUP(BA$90,Tipologie!$B$2:$AM$10,2) ))</f>
        <v>-</v>
      </c>
      <c r="BB91" s="146" t="str">
        <f>T(IF(  Nov2022_RICHIESTE_OLD!AH33&lt;&gt;"",  Nov2022_RICHIESTE_OLD!AH33,  HLOOKUP(BB$90,Tipologie!$B$2:$AM$10,2) ))</f>
        <v>-</v>
      </c>
      <c r="BC91" s="146" t="str">
        <f>T(IF(  Nov2022_RICHIESTE_OLD!AI33&lt;&gt;"",  Nov2022_RICHIESTE_OLD!AI33,  HLOOKUP(BC$90,Tipologie!$B$2:$AM$10,2) ))</f>
        <v>-</v>
      </c>
      <c r="BD91" s="146"/>
      <c r="BE91" s="146" t="str">
        <f>T(IF(  Nov2022_RICHIESTE_OLD!AJ33&lt;&gt;"",  Nov2022_RICHIESTE_OLD!AJ33,  HLOOKUP(BE$90,Tipologie!$B$2:$AM$10,2) ))</f>
        <v>-</v>
      </c>
      <c r="BF91" s="146"/>
      <c r="BG91" s="146" t="str">
        <f>T(IF(  Nov2022_RICHIESTE_OLD!AK33&lt;&gt;"",  Nov2022_RICHIESTE_OLD!AK33,  HLOOKUP(BG$90,Tipologie!$B$2:$AM$10,2) ))</f>
        <v>-</v>
      </c>
      <c r="BH91" s="146"/>
      <c r="BI91" s="146" t="str">
        <f>T(IF(  Nov2022_RICHIESTE_OLD!AL33&lt;&gt;"",  Nov2022_RICHIESTE_OLD!AL33,  HLOOKUP(BI$90,Tipologie!$B$2:$AM$10,2) ))</f>
        <v>-</v>
      </c>
      <c r="BJ91" s="146"/>
      <c r="BK91" s="146" t="str">
        <f>T(IF(  Nov2022_RICHIESTE_OLD!AM33&lt;&gt;"",  Nov2022_RICHIESTE_OLD!AM33,  HLOOKUP(BK$90,Tipologie!$B$2:$AM$10,2) ))</f>
        <v>-</v>
      </c>
      <c r="BL91" s="146"/>
      <c r="BM91" s="146" t="str">
        <f>T(IF(  Nov2022_RICHIESTE_OLD!AN33&lt;&gt;"",  Nov2022_RICHIESTE_OLD!AN33,  HLOOKUP(BM$90,Tipologie!$B$2:$AM$10,2) ))</f>
        <v>-</v>
      </c>
      <c r="BN91" s="146"/>
      <c r="BO91" s="146" t="str">
        <f>T(IF(  Nov2022_RICHIESTE_OLD!AO33&lt;&gt;"",  Nov2022_RICHIESTE_OLD!AO33,  HLOOKUP(BO$90,Tipologie!$B$2:$AM$10,2) ))</f>
        <v>-</v>
      </c>
      <c r="BP91" s="146"/>
      <c r="BQ91" s="146" t="str">
        <f>T(IF(  Nov2022_RICHIESTE_OLD!AP33&lt;&gt;"",  Nov2022_RICHIESTE_OLD!AP33,  HLOOKUP(BQ$90,Tipologie!$B$2:$AM$10,2) ))</f>
        <v>-</v>
      </c>
      <c r="BR91" s="146"/>
      <c r="BS91" s="146" t="str">
        <f>T(IF(  Nov2022_RICHIESTE_OLD!AQ33&lt;&gt;"",  Nov2022_RICHIESTE_OLD!AQ33,  HLOOKUP(BS$90,Tipologie!$B$2:$AM$10,2) ))</f>
        <v>-</v>
      </c>
      <c r="BT91" s="146"/>
      <c r="BU91" s="146" t="str">
        <f>T(IF(  Nov2022_RICHIESTE_OLD!AR33&lt;&gt;"",  Nov2022_RICHIESTE_OLD!AR33,  HLOOKUP(BU$90,Tipologie!$B$2:$AM$10,2) ))</f>
        <v>-</v>
      </c>
      <c r="BV91" s="146"/>
      <c r="BW91" s="146" t="str">
        <f>T(IF(  Nov2022_RICHIESTE_OLD!AS33&lt;&gt;"",  Nov2022_RICHIESTE_OLD!AS33,  HLOOKUP(BW$90,Tipologie!$B$2:$AM$10,2) ))</f>
        <v>-</v>
      </c>
      <c r="BX91" s="223"/>
      <c r="CA91" s="90"/>
      <c r="CB91" s="205"/>
      <c r="CC91" s="91"/>
      <c r="CF91" s="146"/>
      <c r="CG91" s="146" t="str">
        <f>T(IF(  Nov2022_RICHIESTE_OLD!BM33&lt;&gt;"",  Nov2022_RICHIESTE_OLD!BM33,  HLOOKUP(CG$90,Tipologie!$B$2:$AM$10,2) ))</f>
        <v>-</v>
      </c>
      <c r="CH91" s="146"/>
      <c r="CI91" s="146" t="str">
        <f>T(IF(  Nov2022_RICHIESTE_OLD!BN33&lt;&gt;"",  Nov2022_RICHIESTE_OLD!BN33,  HLOOKUP(CI$90,Tipologie!$B$2:$AM$10,2) ))</f>
        <v>-</v>
      </c>
      <c r="CJ91" s="146" t="str">
        <f>T(IF(  Nov2022_RICHIESTE_OLD!BO33&lt;&gt;"",  Nov2022_RICHIESTE_OLD!BO33,  HLOOKUP(CJ$90,Tipologie!$B$2:$AM$10,2) ))</f>
        <v>-</v>
      </c>
      <c r="CK91" s="146" t="str">
        <f>T(IF(  Nov2022_RICHIESTE_OLD!BP33&lt;&gt;"",  Nov2022_RICHIESTE_OLD!BP33,  HLOOKUP(CK$90,Tipologie!$B$2:$AM$10,2) ))</f>
        <v>-</v>
      </c>
      <c r="CL91" s="146" t="str">
        <f>T(IF(  Nov2022_RICHIESTE_OLD!BQ33&lt;&gt;"",  Nov2022_RICHIESTE_OLD!BQ33,  HLOOKUP(CL$90,Tipologie!$B$2:$AM$10,2) ))</f>
        <v>-</v>
      </c>
      <c r="CM91" s="146" t="str">
        <f>T(IF(  Nov2022_RICHIESTE_OLD!BR33&lt;&gt;"",  Nov2022_RICHIESTE_OLD!BR33,  HLOOKUP(CM$90,Tipologie!$B$2:$AM$10,2) ))</f>
        <v>-</v>
      </c>
      <c r="CO91" s="93" t="str">
        <f t="shared" si="24"/>
        <v/>
      </c>
      <c r="CP91" s="93" t="str">
        <f t="shared" ref="CP91:CP99" si="29">IF($B91&lt;&gt;"",$B91,"")</f>
        <v/>
      </c>
      <c r="CQ91" s="93"/>
      <c r="CR91" s="146" t="str">
        <f>T(IF(  Nov2022_RICHIESTE_OLD!BV33&lt;&gt;"",  Nov2022_RICHIESTE_OLD!BV33,  HLOOKUP(CR$90,Tipologie!$B$2:$AM$10,2) ))</f>
        <v>-</v>
      </c>
      <c r="CS91" s="146"/>
      <c r="CT91" s="146" t="str">
        <f>T(IF(  Nov2022_RICHIESTE_OLD!BW33&lt;&gt;"",  Nov2022_RICHIESTE_OLD!BW33,  HLOOKUP(CT$90,Tipologie!$B$2:$AM$10,2) ))</f>
        <v>-</v>
      </c>
      <c r="CU91" s="146"/>
      <c r="CV91" s="146" t="str">
        <f>T(IF(  Nov2022_RICHIESTE_OLD!BX33&lt;&gt;"",  Nov2022_RICHIESTE_OLD!BX33,  HLOOKUP(CV$90,Tipologie!$B$2:$AM$10,2) ))</f>
        <v>-</v>
      </c>
      <c r="CW91" s="146"/>
      <c r="CX91" s="146" t="str">
        <f>T(IF(  Nov2022_RICHIESTE_OLD!BY33&lt;&gt;"",  Nov2022_RICHIESTE_OLD!BY33,  HLOOKUP(CX$90,Tipologie!$B$2:$AM$10,2) ))</f>
        <v>-</v>
      </c>
      <c r="CY91" s="146"/>
      <c r="CZ91" s="146" t="str">
        <f>T(IF(  Nov2022_RICHIESTE_OLD!BZ33&lt;&gt;"",  Nov2022_RICHIESTE_OLD!BZ33,  HLOOKUP(CZ$90,Tipologie!$B$2:$AM$10,2) ))</f>
        <v>-</v>
      </c>
      <c r="DA91" s="146"/>
      <c r="DB91" s="146" t="str">
        <f>T(IF(  Nov2022_RICHIESTE_OLD!CA33&lt;&gt;"",  Nov2022_RICHIESTE_OLD!CA33,  HLOOKUP(DB$90,Tipologie!$B$2:$AM$10,2) ))</f>
        <v>-</v>
      </c>
      <c r="DC91" s="146"/>
      <c r="DD91" s="146" t="str">
        <f>T(IF(  Nov2022_RICHIESTE_OLD!CB33&lt;&gt;"",  Nov2022_RICHIESTE_OLD!CB33,  HLOOKUP(DD$90,Tipologie!$B$2:$AM$10,2) ))</f>
        <v>-</v>
      </c>
      <c r="DE91" s="146" t="str">
        <f>T(IF(  Nov2022_RICHIESTE_OLD!CC33&lt;&gt;"",  Nov2022_RICHIESTE_OLD!CC33,  HLOOKUP(DE$90,Tipologie!$B$2:$AM$10,2) ))</f>
        <v>-</v>
      </c>
      <c r="DF91" s="146" t="str">
        <f>T(IF(  Nov2022_RICHIESTE_OLD!CD33&lt;&gt;"",  Nov2022_RICHIESTE_OLD!CD33,  HLOOKUP(DF$90,Tipologie!$B$2:$AM$10,2) ))</f>
        <v>-</v>
      </c>
      <c r="DG91" s="146" t="str">
        <f>T(IF(  Nov2022_RICHIESTE_OLD!CE33&lt;&gt;"",  Nov2022_RICHIESTE_OLD!CE33,  HLOOKUP(DG$90,Tipologie!$B$2:$AM$10,2) ))</f>
        <v>-</v>
      </c>
    </row>
    <row r="92" spans="1:112" ht="11.25" customHeight="1" x14ac:dyDescent="0.25">
      <c r="A92" s="45" t="str">
        <f>IF(Nov2022_RICHIESTE_OLD!A34&lt;&gt;"",Nov2022_RICHIESTE_OLD!A34,"")</f>
        <v>lun</v>
      </c>
      <c r="B92" s="46">
        <f>IF(Nov2022_RICHIESTE_OLD!B34&lt;&gt;"",Nov2022_RICHIESTE_OLD!B34,"")</f>
        <v>44893</v>
      </c>
      <c r="C92" s="45"/>
      <c r="D92" s="146" t="str">
        <f>T( IF( Nov2022_RICHIESTE_OLD!C34&lt;&gt;"",  IF(   AND(    (IFERROR(SEARCH("Ridotto",Nov2022_RICHIESTE_OLD!C34),Nov2022_RICHIESTE_OLD!C34))=1,    D$90&lt;&gt;""   ),    _xlfn.CONCAT("Rid: ",HLOOKUP(D$90,Tipologie!$B$2:$AM$10,3)  ),  Nov2022_RICHIESTE_OLD!C34),HLOOKUP(D$90,Tipologie!$B$2:$AM$10,3  ) ))</f>
        <v>.</v>
      </c>
      <c r="E92" s="146"/>
      <c r="F92" s="146" t="str">
        <f>T( IF( Nov2022_RICHIESTE_OLD!D34&lt;&gt;"",  IF(   AND(    (IFERROR(SEARCH("Ridotto",Nov2022_RICHIESTE_OLD!D34),Nov2022_RICHIESTE_OLD!D34))=1,    F$90&lt;&gt;""   ),    _xlfn.CONCAT("Rid: ",HLOOKUP(F$90,Tipologie!$B$2:$AM$10,3)  ),  Nov2022_RICHIESTE_OLD!D34),HLOOKUP(F$90,Tipologie!$B$2:$AM$10,3  ) ))</f>
        <v>.</v>
      </c>
      <c r="G92" s="146"/>
      <c r="H92" s="146" t="str">
        <f>T( IF( Nov2022_RICHIESTE_OLD!E34&lt;&gt;"",  IF(   AND(    (IFERROR(SEARCH("Ridotto",Nov2022_RICHIESTE_OLD!E34),Nov2022_RICHIESTE_OLD!E34))=1,    H$90&lt;&gt;""   ),    _xlfn.CONCAT("Rid: ",HLOOKUP(H$90,Tipologie!$B$2:$AM$10,3)  ),  Nov2022_RICHIESTE_OLD!E34),HLOOKUP(H$90,Tipologie!$B$2:$AM$10,3  ) ))</f>
        <v>.</v>
      </c>
      <c r="I92" s="146"/>
      <c r="J92" s="146" t="str">
        <f>T( IF( Nov2022_RICHIESTE_OLD!F34&lt;&gt;"",  IF(   AND(    (IFERROR(SEARCH("Ridotto",Nov2022_RICHIESTE_OLD!F34),Nov2022_RICHIESTE_OLD!F34))=1,    J$90&lt;&gt;""   ),    _xlfn.CONCAT("Rid: ",HLOOKUP(J$90,Tipologie!$B$2:$AM$10,3)  ),  Nov2022_RICHIESTE_OLD!F34),HLOOKUP(J$90,Tipologie!$B$2:$AM$10,3  ) ))</f>
        <v>.</v>
      </c>
      <c r="K92" s="146"/>
      <c r="L92" s="146" t="str">
        <f>T( IF( Nov2022_RICHIESTE_OLD!G34&lt;&gt;"",  IF(   AND(    (IFERROR(SEARCH("Ridotto",Nov2022_RICHIESTE_OLD!G34),Nov2022_RICHIESTE_OLD!G34))=1,    L$90&lt;&gt;""   ),    _xlfn.CONCAT("Rid: ",HLOOKUP(L$90,Tipologie!$B$2:$AM$10,3)  ),  Nov2022_RICHIESTE_OLD!G34),HLOOKUP(L$90,Tipologie!$B$2:$AM$10,3  ) ))</f>
        <v>.</v>
      </c>
      <c r="M92" s="146"/>
      <c r="N92" s="146" t="str">
        <f>T( IF( Nov2022_RICHIESTE_OLD!H34&lt;&gt;"",  IF(   AND(    (IFERROR(SEARCH("Ridotto",Nov2022_RICHIESTE_OLD!H34),Nov2022_RICHIESTE_OLD!H34))=1,    N$90&lt;&gt;""   ),    _xlfn.CONCAT("Rid: ",HLOOKUP(N$90,Tipologie!$B$2:$AM$10,3)  ),  Nov2022_RICHIESTE_OLD!H34),HLOOKUP(N$90,Tipologie!$B$2:$AM$10,3  ) ))</f>
        <v>.</v>
      </c>
      <c r="O92" s="146"/>
      <c r="P92" s="146" t="str">
        <f>T( IF( Nov2022_RICHIESTE_OLD!I34&lt;&gt;"",  IF(   AND(    (IFERROR(SEARCH("Ridotto",Nov2022_RICHIESTE_OLD!I34),Nov2022_RICHIESTE_OLD!I34))=1,    P$90&lt;&gt;""   ),    _xlfn.CONCAT("Rid: ",HLOOKUP(P$90,Tipologie!$B$2:$AM$10,4)  ),  Nov2022_RICHIESTE_OLD!I34),HLOOKUP(P$90,Tipologie!$B$2:$AM$10,4  ) ))</f>
        <v>.</v>
      </c>
      <c r="Q92" s="146"/>
      <c r="R92" s="146" t="str">
        <f>T( IF( Nov2022_RICHIESTE_OLD!J34&lt;&gt;"",  IF(   AND(    (IFERROR(SEARCH("Ridotto",Nov2022_RICHIESTE_OLD!J34),Nov2022_RICHIESTE_OLD!J34))=1,    R$90&lt;&gt;""   ),    _xlfn.CONCAT("Rid: ",HLOOKUP(R$90,Tipologie!$B$2:$AM$10,3)  ),  Nov2022_RICHIESTE_OLD!J34),HLOOKUP(R$90,Tipologie!$B$2:$AM$10,3  ) ))</f>
        <v>.</v>
      </c>
      <c r="S92" s="146"/>
      <c r="T92" s="146" t="str">
        <f>T( IF( Nov2022_RICHIESTE_OLD!K34&lt;&gt;"",  IF(   AND(    (IFERROR(SEARCH("Ridotto",Nov2022_RICHIESTE_OLD!K34),Nov2022_RICHIESTE_OLD!K34))=1,    T$90&lt;&gt;""   ),    _xlfn.CONCAT("Rid: ",HLOOKUP(T$90,Tipologie!$B$2:$AM$10,3)  ),  Nov2022_RICHIESTE_OLD!K34),HLOOKUP(T$90,Tipologie!$B$2:$AM$10,3  ) ))</f>
        <v>.</v>
      </c>
      <c r="U92" s="146" t="str">
        <f>T( IF( Nov2022_RICHIESTE_OLD!L34&lt;&gt;"",  IF(   AND(    (IFERROR(SEARCH("Ridotto",Nov2022_RICHIESTE_OLD!L34),Nov2022_RICHIESTE_OLD!L34))=1,    U$90&lt;&gt;""   ),    _xlfn.CONCAT("Rid: ",HLOOKUP(U$90,Tipologie!$B$2:$AM$10,3)  ),  Nov2022_RICHIESTE_OLD!L34),HLOOKUP(U$90,Tipologie!$B$2:$AM$10,3  ) ))</f>
        <v>.</v>
      </c>
      <c r="V92" s="146" t="str">
        <f>T( IF( Nov2022_RICHIESTE_OLD!M34&lt;&gt;"",  IF(   AND(    (IFERROR(SEARCH("Ridotto",Nov2022_RICHIESTE_OLD!M34),Nov2022_RICHIESTE_OLD!M34))=1,    V$90&lt;&gt;""   ),    _xlfn.CONCAT("Rid: ",HLOOKUP(V$90,Tipologie!$B$2:$AM$10,3)  ),  Nov2022_RICHIESTE_OLD!M34),HLOOKUP(V$90,Tipologie!$B$2:$AM$10,3  ) ))</f>
        <v>.</v>
      </c>
      <c r="W92" s="146" t="str">
        <f>T( IF( Nov2022_RICHIESTE_OLD!N34&lt;&gt;"",  IF(   AND(    (IFERROR(SEARCH("Ridotto",Nov2022_RICHIESTE_OLD!N34),Nov2022_RICHIESTE_OLD!N34))=1,    W$90&lt;&gt;""   ),    _xlfn.CONCAT("Rid: ",HLOOKUP(W$90,Tipologie!$B$2:$AM$10,3)  ),  Nov2022_RICHIESTE_OLD!N34),HLOOKUP(W$90,Tipologie!$B$2:$AM$10,3  ) ))</f>
        <v>.</v>
      </c>
      <c r="X92" s="146" t="str">
        <f>T( IF( Nov2022_RICHIESTE_OLD!O34&lt;&gt;"",  IF(   AND(    (IFERROR(SEARCH("Ridotto",Nov2022_RICHIESTE_OLD!O34),Nov2022_RICHIESTE_OLD!O34))=1,    X$90&lt;&gt;""   ),    _xlfn.CONCAT("Rid: ",HLOOKUP(X$90,Tipologie!$B$2:$AM$10,3)  ),  Nov2022_RICHIESTE_OLD!O34),HLOOKUP(X$90,Tipologie!$B$2:$AM$10,3  ) ))</f>
        <v>.</v>
      </c>
      <c r="Y92" s="146" t="str">
        <f>T( IF( Nov2022_RICHIESTE_OLD!P34&lt;&gt;"",  IF(   AND(    (IFERROR(SEARCH("Ridotto",Nov2022_RICHIESTE_OLD!P34),Nov2022_RICHIESTE_OLD!P34))=1,    Y$90&lt;&gt;""   ),    _xlfn.CONCAT("Rid: ",HLOOKUP(Y$90,Tipologie!$B$2:$AM$10,3)  ),  Nov2022_RICHIESTE_OLD!P34),HLOOKUP(Y$90,Tipologie!$B$2:$AM$10,3  ) ))</f>
        <v>.</v>
      </c>
      <c r="Z92" s="28" t="str">
        <f>T( IF( Nov2022_RICHIESTE_OLD!Q34&lt;&gt;"",  IF(   AND(    (IFERROR(SEARCH("Ridotto",Nov2022_RICHIESTE_OLD!Q34),Nov2022_RICHIESTE_OLD!Q34))=1,    Z$90&lt;&gt;""   ),    _xlfn.CONCAT("Rid: ",HLOOKUP(Z$90,Tipologie!$B$2:$AM$10,3)  ),  Nov2022_RICHIESTE_OLD!Q34),HLOOKUP(Z$90,Tipologie!$B$2:$AM$10,3  ) ))</f>
        <v>.</v>
      </c>
      <c r="AA92" s="28" t="str">
        <f>T( IF( Nov2022_RICHIESTE_OLD!R34&lt;&gt;"",  IF(   AND(    (IFERROR(SEARCH("Ridotto",Nov2022_RICHIESTE_OLD!R34),Nov2022_RICHIESTE_OLD!R34))=1,    AA$90&lt;&gt;""   ),    _xlfn.CONCAT("Rid: ",HLOOKUP(AA$90,Tipologie!$B$2:$AM$10,3)  ),  Nov2022_RICHIESTE_OLD!R34),HLOOKUP(AA$90,Tipologie!$B$2:$AM$10,3  ) ))</f>
        <v>.</v>
      </c>
      <c r="AB92" s="28" t="str">
        <f>T( IF( Nov2022_RICHIESTE_OLD!S34&lt;&gt;"",  IF(   AND(    (IFERROR(SEARCH("Ridotto",Nov2022_RICHIESTE_OLD!S34),Nov2022_RICHIESTE_OLD!S34))=1,    AB$90&lt;&gt;""   ),    _xlfn.CONCAT("Rid: ",HLOOKUP(AB$90,Tipologie!$B$2:$AM$10,3)  ),  Nov2022_RICHIESTE_OLD!S34),HLOOKUP(AB$90,Tipologie!$B$2:$AM$10,3  ) ))</f>
        <v>.</v>
      </c>
      <c r="AD92" s="45" t="str">
        <f t="shared" si="23"/>
        <v>lun</v>
      </c>
      <c r="AE92" s="46">
        <f t="shared" ref="AE92:AE109" si="30">IF($B92&lt;&gt;"",$B92,"")</f>
        <v>44893</v>
      </c>
      <c r="AF92" s="45"/>
      <c r="AG92" s="146" t="str">
        <f>T( IF( Nov2022_RICHIESTE_OLD!W34&lt;&gt;"",  IF(   AND(    (IFERROR(SEARCH("Ridotto",Nov2022_RICHIESTE_OLD!W34),Nov2022_RICHIESTE_OLD!W34))=1,    AG$90&lt;&gt;""   ),    _xlfn.CONCAT("Rid: ",HLOOKUP(AG$90,Tipologie!$B$2:$AM$10,3)  ),  Nov2022_RICHIESTE_OLD!W34),HLOOKUP(AG$90,Tipologie!$B$2:$AM$10,3  ) ))</f>
        <v>.</v>
      </c>
      <c r="AH92" s="146"/>
      <c r="AI92" s="146" t="str">
        <f>T( IF( Nov2022_RICHIESTE_OLD!X34&lt;&gt;"",  IF(   AND(    (IFERROR(SEARCH("Ridotto",Nov2022_RICHIESTE_OLD!X34),Nov2022_RICHIESTE_OLD!X34))=1,    AI$90&lt;&gt;""   ),    _xlfn.CONCAT("Rid: ",HLOOKUP(AI$90,Tipologie!$B$2:$AM$10,3)  ),  Nov2022_RICHIESTE_OLD!X34),HLOOKUP(AI$90,Tipologie!$B$2:$AM$10,3  ) ))</f>
        <v>.</v>
      </c>
      <c r="AJ92" s="146"/>
      <c r="AK92" s="146" t="str">
        <f>T( IF( Nov2022_RICHIESTE_OLD!Y34&lt;&gt;"",  IF(   AND(    (IFERROR(SEARCH("Ridotto",Nov2022_RICHIESTE_OLD!Y34),Nov2022_RICHIESTE_OLD!Y34))=1,    AK$90&lt;&gt;""   ),    _xlfn.CONCAT("Rid: ",HLOOKUP(AK$90,Tipologie!$B$2:$AM$10,3)  ),  Nov2022_RICHIESTE_OLD!Y34),HLOOKUP(AK$90,Tipologie!$B$2:$AM$10,3  ) ))</f>
        <v>.</v>
      </c>
      <c r="AL92" s="146"/>
      <c r="AM92" s="146" t="str">
        <f>T( IF( Nov2022_RICHIESTE_OLD!Z34&lt;&gt;"",  IF(   AND(    (IFERROR(SEARCH("Ridotto",Nov2022_RICHIESTE_OLD!Z34),Nov2022_RICHIESTE_OLD!Z34))=1,    AM$90&lt;&gt;""   ),    _xlfn.CONCAT("Rid: ",HLOOKUP(AM$90,Tipologie!$B$2:$AM$10,3)  ),  Nov2022_RICHIESTE_OLD!Z34),HLOOKUP(AM$90,Tipologie!$B$2:$AM$10,3  ) ))</f>
        <v>.</v>
      </c>
      <c r="AN92" s="146"/>
      <c r="AO92" s="146" t="str">
        <f>T( IF( Nov2022_RICHIESTE_OLD!AA34&lt;&gt;"",  IF(   AND(    (IFERROR(SEARCH("Ridotto",Nov2022_RICHIESTE_OLD!AA34),Nov2022_RICHIESTE_OLD!AA34))=1,    AO$90&lt;&gt;""   ),    _xlfn.CONCAT("Rid: ",HLOOKUP(AO$90,Tipologie!$B$2:$AM$10,3)  ),  Nov2022_RICHIESTE_OLD!AA34),HLOOKUP(AO$90,Tipologie!$B$2:$AM$10,3  ) ))</f>
        <v>.</v>
      </c>
      <c r="AP92" s="146"/>
      <c r="AQ92" s="146" t="str">
        <f>T( IF( Nov2022_RICHIESTE_OLD!AB34&lt;&gt;"",  IF(   AND(    (IFERROR(SEARCH("Ridotto",Nov2022_RICHIESTE_OLD!AB34),Nov2022_RICHIESTE_OLD!AB34))=1,    AQ$90&lt;&gt;""   ),    _xlfn.CONCAT("Rid: ",HLOOKUP(AQ$90,Tipologie!$B$2:$AM$10,3)  ),  Nov2022_RICHIESTE_OLD!AB34),HLOOKUP(AQ$90,Tipologie!$B$2:$AM$10,3  ) ))</f>
        <v>.</v>
      </c>
      <c r="AR92" s="146"/>
      <c r="AS92" s="146" t="str">
        <f>T( IF( Nov2022_RICHIESTE_OLD!AC34&lt;&gt;"",  IF(   AND(    (IFERROR(SEARCH("Ridotto",Nov2022_RICHIESTE_OLD!AC34),Nov2022_RICHIESTE_OLD!AC34))=1,    AS$90&lt;&gt;""   ),    _xlfn.CONCAT("Rid: ",HLOOKUP(AS$90,Tipologie!$B$2:$AM$10,3)  ),  Nov2022_RICHIESTE_OLD!AC34),HLOOKUP(AS$90,Tipologie!$B$2:$AM$10,3  ) ))</f>
        <v>.</v>
      </c>
      <c r="AT92" s="146"/>
      <c r="AU92" s="146" t="str">
        <f>T( IF( Nov2022_RICHIESTE_OLD!AD34&lt;&gt;"",  IF(   AND(    (IFERROR(SEARCH("Ridotto",Nov2022_RICHIESTE_OLD!AD34),Nov2022_RICHIESTE_OLD!AD34))=1,    AU$90&lt;&gt;""   ),    _xlfn.CONCAT("Rid: ",HLOOKUP(AU$90,Tipologie!$B$2:$AM$10,3)  ),  Nov2022_RICHIESTE_OLD!AD34),HLOOKUP(AU$90,Tipologie!$B$2:$AM$10,3  ) ))</f>
        <v>.</v>
      </c>
      <c r="AV92" s="146"/>
      <c r="AW92" s="146" t="str">
        <f>T( IF( Nov2022_RICHIESTE_OLD!AE34&lt;&gt;"",  IF(   AND(    (IFERROR(SEARCH("Ridotto",Nov2022_RICHIESTE_OLD!AE34),Nov2022_RICHIESTE_OLD!AE34))=1,    AW$90&lt;&gt;""   ),    _xlfn.CONCAT("Rid: ",HLOOKUP(AW$90,Tipologie!$B$2:$AM$10,3)  ),  Nov2022_RICHIESTE_OLD!AE34),HLOOKUP(AW$90,Tipologie!$B$2:$AM$10,3  ) ))</f>
        <v>.</v>
      </c>
      <c r="AX92" s="146"/>
      <c r="AY92" s="146" t="str">
        <f>T( IF( Nov2022_RICHIESTE_OLD!AF34&lt;&gt;"",  IF(   AND(    (IFERROR(SEARCH("Ridotto",Nov2022_RICHIESTE_OLD!AF34),Nov2022_RICHIESTE_OLD!AF34))=1,    AY$90&lt;&gt;""   ),    _xlfn.CONCAT("Rid: ",HLOOKUP(AY$90,Tipologie!$B$2:$AM$10,3)  ),  Nov2022_RICHIESTE_OLD!AF34),HLOOKUP(AY$90,Tipologie!$B$2:$AM$10,3  ) ))</f>
        <v>.</v>
      </c>
      <c r="AZ92" s="146"/>
      <c r="BA92" s="146" t="str">
        <f>T( IF( Nov2022_RICHIESTE_OLD!AG34&lt;&gt;"",  IF(   AND(    (IFERROR(SEARCH("Ridotto",Nov2022_RICHIESTE_OLD!AG34),Nov2022_RICHIESTE_OLD!AG34))=1,    BA$90&lt;&gt;""   ),    _xlfn.CONCAT("Rid: ",HLOOKUP(BA$90,Tipologie!$B$2:$AM$10,3)  ),  Nov2022_RICHIESTE_OLD!AG34),HLOOKUP(BA$90,Tipologie!$B$2:$AM$10,3  ) ))</f>
        <v>.</v>
      </c>
      <c r="BB92" s="146" t="str">
        <f>T( IF( Nov2022_RICHIESTE_OLD!AH34&lt;&gt;"",  IF(   AND(    (IFERROR(SEARCH("Ridotto",Nov2022_RICHIESTE_OLD!AH34),Nov2022_RICHIESTE_OLD!AH34))=1,    BB$90&lt;&gt;""   ),    _xlfn.CONCAT("Rid: ",HLOOKUP(BB$90,Tipologie!$B$2:$AM$10,3)  ),  Nov2022_RICHIESTE_OLD!AH34),HLOOKUP(BB$90,Tipologie!$B$2:$AM$10,3  ) ))</f>
        <v>.</v>
      </c>
      <c r="BC92" s="146" t="str">
        <f>T( IF( Nov2022_RICHIESTE_OLD!AI34&lt;&gt;"",  IF(   AND(    (IFERROR(SEARCH("Ridotto",Nov2022_RICHIESTE_OLD!AI34),Nov2022_RICHIESTE_OLD!AI34))=1,    BC$90&lt;&gt;""   ),    _xlfn.CONCAT("Rid: ",HLOOKUP(BC$90,Tipologie!$B$2:$AM$10,3)  ),  Nov2022_RICHIESTE_OLD!AI34),HLOOKUP(BC$90,Tipologie!$B$2:$AM$10,3  ) ))</f>
        <v>.</v>
      </c>
      <c r="BD92" s="146"/>
      <c r="BE92" s="146" t="str">
        <f>T( IF( Nov2022_RICHIESTE_OLD!AJ34&lt;&gt;"",  IF(   AND(    (IFERROR(SEARCH("Ridotto",Nov2022_RICHIESTE_OLD!AJ34),Nov2022_RICHIESTE_OLD!AJ34))=1,    BE$90&lt;&gt;""   ),    _xlfn.CONCAT("Rid: ",HLOOKUP(BE$90,Tipologie!$B$2:$AM$10,3)  ),  Nov2022_RICHIESTE_OLD!AJ34),HLOOKUP(BE$90,Tipologie!$B$2:$AM$10,3  ) ))</f>
        <v>.</v>
      </c>
      <c r="BF92" s="146"/>
      <c r="BG92" s="146" t="str">
        <f>T( IF( Nov2022_RICHIESTE_OLD!AK34&lt;&gt;"",  IF(   AND(    (IFERROR(SEARCH("Ridotto",Nov2022_RICHIESTE_OLD!AK34),Nov2022_RICHIESTE_OLD!AK34))=1,    BG$90&lt;&gt;""   ),    _xlfn.CONCAT("Rid: ",HLOOKUP(BG$90,Tipologie!$B$2:$AM$10,3)  ),  Nov2022_RICHIESTE_OLD!AK34),HLOOKUP(BG$90,Tipologie!$B$2:$AM$10,3  ) ))</f>
        <v>.</v>
      </c>
      <c r="BH92" s="146"/>
      <c r="BI92" s="146" t="str">
        <f>T( IF( Nov2022_RICHIESTE_OLD!AL34&lt;&gt;"",  IF(   AND(    (IFERROR(SEARCH("Ridotto",Nov2022_RICHIESTE_OLD!AL34),Nov2022_RICHIESTE_OLD!AL34))=1,    BI$90&lt;&gt;""   ),    _xlfn.CONCAT("Rid: ",HLOOKUP(BI$90,Tipologie!$B$2:$AM$10,3)  ),  Nov2022_RICHIESTE_OLD!AL34),HLOOKUP(BI$90,Tipologie!$B$2:$AM$10,3  ) ))</f>
        <v>.</v>
      </c>
      <c r="BJ92" s="146"/>
      <c r="BK92" s="146" t="str">
        <f>T( IF( Nov2022_RICHIESTE_OLD!AM34&lt;&gt;"",  IF(   AND(    (IFERROR(SEARCH("Ridotto",Nov2022_RICHIESTE_OLD!AM34),Nov2022_RICHIESTE_OLD!AM34))=1,    BK$90&lt;&gt;""   ),    _xlfn.CONCAT("Rid: ",HLOOKUP(BK$90,Tipologie!$B$2:$AM$10,3)  ),  Nov2022_RICHIESTE_OLD!AM34),HLOOKUP(BK$90,Tipologie!$B$2:$AM$10,3  ) ))</f>
        <v>.</v>
      </c>
      <c r="BL92" s="146"/>
      <c r="BM92" s="146" t="str">
        <f>T( IF( Nov2022_RICHIESTE_OLD!AN34&lt;&gt;"",  IF(   AND(    (IFERROR(SEARCH("Ridotto",Nov2022_RICHIESTE_OLD!AN34),Nov2022_RICHIESTE_OLD!AN34))=1,    BM$90&lt;&gt;""   ),    _xlfn.CONCAT("Rid: ",HLOOKUP(BM$90,Tipologie!$B$2:$AM$10,3)  ),  Nov2022_RICHIESTE_OLD!AN34),HLOOKUP(BM$90,Tipologie!$B$2:$AM$10,3  ) ))</f>
        <v>.</v>
      </c>
      <c r="BN92" s="146"/>
      <c r="BO92" s="146" t="str">
        <f>T( IF( Nov2022_RICHIESTE_OLD!AO34&lt;&gt;"",  IF(   AND(    (IFERROR(SEARCH("Ridotto",Nov2022_RICHIESTE_OLD!AO34),Nov2022_RICHIESTE_OLD!AO34))=1,    BO$90&lt;&gt;""   ),    _xlfn.CONCAT("Rid: ",HLOOKUP(BO$90,Tipologie!$B$2:$AM$10,3)  ),  Nov2022_RICHIESTE_OLD!AO34),HLOOKUP(BO$90,Tipologie!$B$2:$AM$10,3  ) ))</f>
        <v>.</v>
      </c>
      <c r="BP92" s="146"/>
      <c r="BQ92" s="146" t="str">
        <f>T( IF( Nov2022_RICHIESTE_OLD!AP34&lt;&gt;"",  IF(   AND(    (IFERROR(SEARCH("Ridotto",Nov2022_RICHIESTE_OLD!AP34),Nov2022_RICHIESTE_OLD!AP34))=1,    BQ$90&lt;&gt;""   ),    _xlfn.CONCAT("Rid: ",HLOOKUP(BQ$90,Tipologie!$B$2:$AM$10,3)  ),  Nov2022_RICHIESTE_OLD!AP34),HLOOKUP(BQ$90,Tipologie!$B$2:$AM$10,3  ) ))</f>
        <v>.</v>
      </c>
      <c r="BR92" s="146"/>
      <c r="BS92" s="146" t="str">
        <f>T( IF( Nov2022_RICHIESTE_OLD!AQ34&lt;&gt;"",  IF(   AND(    (IFERROR(SEARCH("Ridotto",Nov2022_RICHIESTE_OLD!AQ34),Nov2022_RICHIESTE_OLD!AQ34))=1,    BS$90&lt;&gt;""   ),    _xlfn.CONCAT("Rid: ",HLOOKUP(BS$90,Tipologie!$B$2:$AM$10,3)  ),  Nov2022_RICHIESTE_OLD!AQ34),HLOOKUP(BS$90,Tipologie!$B$2:$AM$10,3  ) ))</f>
        <v>.</v>
      </c>
      <c r="BT92" s="146"/>
      <c r="BU92" s="146" t="str">
        <f>T( IF( Nov2022_RICHIESTE_OLD!AR34&lt;&gt;"",  IF(   AND(    (IFERROR(SEARCH("Ridotto",Nov2022_RICHIESTE_OLD!AR34),Nov2022_RICHIESTE_OLD!AR34))=1,    BU$90&lt;&gt;""   ),    _xlfn.CONCAT("Rid: ",HLOOKUP(BU$90,Tipologie!$B$2:$AM$10,3)  ),  Nov2022_RICHIESTE_OLD!AR34),HLOOKUP(BU$90,Tipologie!$B$2:$AM$10,3  ) ))</f>
        <v>.</v>
      </c>
      <c r="BV92" s="146"/>
      <c r="BW92" s="146" t="str">
        <f>T( IF( Nov2022_RICHIESTE_OLD!AS34&lt;&gt;"",  IF(   AND(    (IFERROR(SEARCH("Ridotto",Nov2022_RICHIESTE_OLD!AS34),Nov2022_RICHIESTE_OLD!AS34))=1,    BW$90&lt;&gt;""   ),    _xlfn.CONCAT("Rid: ",HLOOKUP(BW$90,Tipologie!$B$2:$AM$10,3)  ),  Nov2022_RICHIESTE_OLD!AS34),HLOOKUP(BW$90,Tipologie!$B$2:$AM$10,3  ) ))</f>
        <v>.</v>
      </c>
      <c r="BX92" s="223"/>
      <c r="CA92" s="22">
        <f>SUM(COUNTIFS(D92:BW92,{"Ex-accordo";"Ferie";"Ridotto Ex-Acc";"Ridotto Ferie";"Ridotto Maternità";"Malattia";"Esame";"Altro"}))</f>
        <v>0</v>
      </c>
      <c r="CB92" s="158">
        <f t="shared" ref="CB92:CB97" si="31">$CD$1-CA92</f>
        <v>30</v>
      </c>
      <c r="CC92" s="91"/>
      <c r="CF92" s="146"/>
      <c r="CG92" s="146" t="str">
        <f>T( IF( Nov2022_RICHIESTE_OLD!BM34&lt;&gt;"",  IF(   AND(    (IFERROR(SEARCH("Ridotto",Nov2022_RICHIESTE_OLD!BM34),Nov2022_RICHIESTE_OLD!BM34))=1,    CG$90&lt;&gt;""   ),    _xlfn.CONCAT("Rid: ",HLOOKUP(CG$90,Tipologie!$B$2:$AM$10,3)  ),  Nov2022_RICHIESTE_OLD!BM34),HLOOKUP(CG$90,Tipologie!$B$2:$AM$10,3  ) ))</f>
        <v>.</v>
      </c>
      <c r="CH92" s="146"/>
      <c r="CI92" s="146" t="str">
        <f>T( IF( Nov2022_RICHIESTE_OLD!BN34&lt;&gt;"",  IF(   AND(    (IFERROR(SEARCH("Ridotto",Nov2022_RICHIESTE_OLD!BN34),Nov2022_RICHIESTE_OLD!BN34))=1,    CI$90&lt;&gt;""   ),    _xlfn.CONCAT("Rid: ",HLOOKUP(CI$90,Tipologie!$B$2:$AM$10,3)  ),  Nov2022_RICHIESTE_OLD!BN34),HLOOKUP(CI$90,Tipologie!$B$2:$AM$10,3  ) ))</f>
        <v>.</v>
      </c>
      <c r="CJ92" s="146" t="str">
        <f>T( IF( Nov2022_RICHIESTE_OLD!BO34&lt;&gt;"",  IF(   AND(    (IFERROR(SEARCH("Ridotto",Nov2022_RICHIESTE_OLD!BO34),Nov2022_RICHIESTE_OLD!BO34))=1,    CJ$90&lt;&gt;""   ),    _xlfn.CONCAT("Rid: ",HLOOKUP(CJ$90,Tipologie!$B$2:$AM$10,3)  ),  Nov2022_RICHIESTE_OLD!BO34),HLOOKUP(CJ$90,Tipologie!$B$2:$AM$10,3  ) ))</f>
        <v>.</v>
      </c>
      <c r="CK92" s="146" t="str">
        <f>T( IF( Nov2022_RICHIESTE_OLD!BP34&lt;&gt;"",  IF(   AND(    (IFERROR(SEARCH("Ridotto",Nov2022_RICHIESTE_OLD!BP34),Nov2022_RICHIESTE_OLD!BP34))=1,    CK$90&lt;&gt;""   ),    _xlfn.CONCAT("Rid: ",HLOOKUP(CK$90,Tipologie!$B$2:$AM$10,3)  ),  Nov2022_RICHIESTE_OLD!BP34),HLOOKUP(CK$90,Tipologie!$B$2:$AM$10,3  ) ))</f>
        <v>.</v>
      </c>
      <c r="CL92" s="146" t="str">
        <f>T( IF( Nov2022_RICHIESTE_OLD!BQ34&lt;&gt;"",  IF(   AND(    (IFERROR(SEARCH("Ridotto",Nov2022_RICHIESTE_OLD!BQ34),Nov2022_RICHIESTE_OLD!BQ34))=1,    CL$90&lt;&gt;""   ),    _xlfn.CONCAT("Rid: ",HLOOKUP(CL$90,Tipologie!$B$2:$AM$10,3)  ),  Nov2022_RICHIESTE_OLD!BQ34),HLOOKUP(CL$90,Tipologie!$B$2:$AM$10,3  ) ))</f>
        <v>.</v>
      </c>
      <c r="CM92" s="146" t="str">
        <f>T( IF( Nov2022_RICHIESTE_OLD!BR34&lt;&gt;"",  IF(   AND(    (IFERROR(SEARCH("Ridotto",Nov2022_RICHIESTE_OLD!BR34),Nov2022_RICHIESTE_OLD!BR34))=1,    CM$90&lt;&gt;""   ),    _xlfn.CONCAT("Rid: ",HLOOKUP(CM$90,Tipologie!$B$2:$AM$10,3)  ),  Nov2022_RICHIESTE_OLD!BR34),HLOOKUP(CM$90,Tipologie!$B$2:$AM$10,3  ) ))</f>
        <v>.</v>
      </c>
      <c r="CO92" s="45" t="str">
        <f t="shared" si="24"/>
        <v>lun</v>
      </c>
      <c r="CP92" s="45">
        <f t="shared" si="29"/>
        <v>44893</v>
      </c>
      <c r="CQ92" s="45"/>
      <c r="CR92" s="146" t="str">
        <f>T(IF(  Nov2022_RICHIESTE_OLD!BV34&lt;&gt;"",  Nov2022_RICHIESTE_OLD!BV34,  HLOOKUP(CR$90,Tipologie!$B$2:$AM$10,3) ))</f>
        <v>.</v>
      </c>
      <c r="CS92" s="146"/>
      <c r="CT92" s="146" t="str">
        <f>T(IF(  Nov2022_RICHIESTE_OLD!BW34&lt;&gt;"",  Nov2022_RICHIESTE_OLD!BW34,  HLOOKUP(CT$90,Tipologie!$B$2:$AM$10,3) ))</f>
        <v>.</v>
      </c>
      <c r="CU92" s="146"/>
      <c r="CV92" s="146" t="str">
        <f>T(IF(  Nov2022_RICHIESTE_OLD!BX34&lt;&gt;"",  Nov2022_RICHIESTE_OLD!BX34,  HLOOKUP(CV$90,Tipologie!$B$2:$AM$10,3) ))</f>
        <v>.</v>
      </c>
      <c r="CW92" s="146"/>
      <c r="CX92" s="146" t="str">
        <f>T(IF(  Nov2022_RICHIESTE_OLD!BY34&lt;&gt;"",  Nov2022_RICHIESTE_OLD!BY34,  HLOOKUP(CX$90,Tipologie!$B$2:$AM$10,3) ))</f>
        <v>.</v>
      </c>
      <c r="CY92" s="146"/>
      <c r="CZ92" s="146" t="str">
        <f>T(IF(  Nov2022_RICHIESTE_OLD!BZ34&lt;&gt;"",  Nov2022_RICHIESTE_OLD!BZ34,  HLOOKUP(CZ$90,Tipologie!$B$2:$AM$10,3) ))</f>
        <v>.</v>
      </c>
      <c r="DA92" s="146"/>
      <c r="DB92" s="146" t="str">
        <f>T(IF(  Nov2022_RICHIESTE_OLD!CA34&lt;&gt;"",  Nov2022_RICHIESTE_OLD!CA34,  HLOOKUP(DB$90,Tipologie!$B$2:$AM$10,3) ))</f>
        <v>.</v>
      </c>
      <c r="DC92" s="146"/>
      <c r="DD92" s="146" t="str">
        <f>T(IF(  Nov2022_RICHIESTE_OLD!CB34&lt;&gt;"",  Nov2022_RICHIESTE_OLD!CB34,  HLOOKUP(DD$90,Tipologie!$B$2:$AM$10,3) ))</f>
        <v>.</v>
      </c>
      <c r="DE92" s="146" t="str">
        <f>T(IF(  Nov2022_RICHIESTE_OLD!CC34&lt;&gt;"",  Nov2022_RICHIESTE_OLD!CC34,  HLOOKUP(DE$90,Tipologie!$B$2:$AM$10,3) ))</f>
        <v>.</v>
      </c>
      <c r="DF92" s="146" t="str">
        <f>T(IF(  Nov2022_RICHIESTE_OLD!CD34&lt;&gt;"",  Nov2022_RICHIESTE_OLD!CD34,  HLOOKUP(DF$90,Tipologie!$B$2:$AM$10,3) ))</f>
        <v>.</v>
      </c>
      <c r="DG92" s="146" t="str">
        <f>T(IF(  Nov2022_RICHIESTE_OLD!CE34&lt;&gt;"",  Nov2022_RICHIESTE_OLD!CE34,  HLOOKUP(DG$90,Tipologie!$B$2:$AM$10,3) ))</f>
        <v>.</v>
      </c>
      <c r="DH92" s="20"/>
    </row>
    <row r="93" spans="1:112" ht="11.25" customHeight="1" x14ac:dyDescent="0.25">
      <c r="A93" s="45" t="str">
        <f>IF(Nov2022_RICHIESTE_OLD!A35&lt;&gt;"",Nov2022_RICHIESTE_OLD!A35,"")</f>
        <v>mar</v>
      </c>
      <c r="B93" s="46">
        <f>IF(Nov2022_RICHIESTE_OLD!B35&lt;&gt;"",Nov2022_RICHIESTE_OLD!B35,"")</f>
        <v>44894</v>
      </c>
      <c r="C93" s="232"/>
      <c r="D93" s="146" t="str">
        <f>T( IF( Nov2022_RICHIESTE_OLD!C35&lt;&gt;"",  IF(   AND(    (IFERROR(SEARCH("Ridotto",Nov2022_RICHIESTE_OLD!C35),Nov2022_RICHIESTE_OLD!C35))=1,    D$90&lt;&gt;""   ),    _xlfn.CONCAT("Rid: ",HLOOKUP(D$90,Tipologie!$B$2:$AM$10,4)  ),  Nov2022_RICHIESTE_OLD!C35),HLOOKUP(D$90,Tipologie!$B$2:$AM$10,4  ) ))</f>
        <v>.</v>
      </c>
      <c r="E93" s="146"/>
      <c r="F93" s="146" t="str">
        <f>T( IF( Nov2022_RICHIESTE_OLD!D35&lt;&gt;"",  IF(   AND(    (IFERROR(SEARCH("Ridotto",Nov2022_RICHIESTE_OLD!D35),Nov2022_RICHIESTE_OLD!D35))=1,    F$90&lt;&gt;""   ),    _xlfn.CONCAT("Rid: ",HLOOKUP(F$90,Tipologie!$B$2:$AM$10,4)  ),  Nov2022_RICHIESTE_OLD!D35),HLOOKUP(F$90,Tipologie!$B$2:$AM$10,4  ) ))</f>
        <v>.</v>
      </c>
      <c r="G93" s="146"/>
      <c r="H93" s="146" t="str">
        <f>T( IF( Nov2022_RICHIESTE_OLD!E35&lt;&gt;"",  IF(   AND(    (IFERROR(SEARCH("Ridotto",Nov2022_RICHIESTE_OLD!E35),Nov2022_RICHIESTE_OLD!E35))=1,    H$90&lt;&gt;""   ),    _xlfn.CONCAT("Rid: ",HLOOKUP(H$90,Tipologie!$B$2:$AM$10,4)  ),  Nov2022_RICHIESTE_OLD!E35),HLOOKUP(H$90,Tipologie!$B$2:$AM$10,4  ) ))</f>
        <v>.</v>
      </c>
      <c r="I93" s="146"/>
      <c r="J93" s="146" t="str">
        <f>T( IF( Nov2022_RICHIESTE_OLD!F35&lt;&gt;"",  IF(   AND(    (IFERROR(SEARCH("Ridotto",Nov2022_RICHIESTE_OLD!F35),Nov2022_RICHIESTE_OLD!F35))=1,    J$90&lt;&gt;""   ),    _xlfn.CONCAT("Rid: ",HLOOKUP(J$90,Tipologie!$B$2:$AM$10,4)  ),  Nov2022_RICHIESTE_OLD!F35),HLOOKUP(J$90,Tipologie!$B$2:$AM$10,4  ) ))</f>
        <v>.</v>
      </c>
      <c r="K93" s="146"/>
      <c r="L93" s="146" t="str">
        <f>T( IF( Nov2022_RICHIESTE_OLD!G35&lt;&gt;"",  IF(   AND(    (IFERROR(SEARCH("Ridotto",Nov2022_RICHIESTE_OLD!G35),Nov2022_RICHIESTE_OLD!G35))=1,    L$90&lt;&gt;""   ),    _xlfn.CONCAT("Rid: ",HLOOKUP(L$90,Tipologie!$B$2:$AM$10,4)  ),  Nov2022_RICHIESTE_OLD!G35),HLOOKUP(L$90,Tipologie!$B$2:$AM$10,4  ) ))</f>
        <v>.</v>
      </c>
      <c r="M93" s="146"/>
      <c r="N93" s="146" t="str">
        <f>T( IF( Nov2022_RICHIESTE_OLD!H35&lt;&gt;"",  IF(   AND(    (IFERROR(SEARCH("Ridotto",Nov2022_RICHIESTE_OLD!H35),Nov2022_RICHIESTE_OLD!H35))=1,    N$90&lt;&gt;""   ),    _xlfn.CONCAT("Rid: ",HLOOKUP(N$90,Tipologie!$B$2:$AM$10,4)  ),  Nov2022_RICHIESTE_OLD!H35),HLOOKUP(N$90,Tipologie!$B$2:$AM$10,4  ) ))</f>
        <v>.</v>
      </c>
      <c r="O93" s="146"/>
      <c r="P93" s="146" t="str">
        <f>T( IF( Nov2022_RICHIESTE_OLD!I35&lt;&gt;"",  IF(   AND(    (IFERROR(SEARCH("Ridotto",Nov2022_RICHIESTE_OLD!I35),Nov2022_RICHIESTE_OLD!I35))=1,    P$90&lt;&gt;""   ),    _xlfn.CONCAT("Rid: ",HLOOKUP(P$90,Tipologie!$B$2:$AM$10,4)  ),  Nov2022_RICHIESTE_OLD!I35),HLOOKUP(P$90,Tipologie!$B$2:$AM$10,4  ) ))</f>
        <v>.</v>
      </c>
      <c r="Q93" s="146"/>
      <c r="R93" s="146" t="str">
        <f>T( IF( Nov2022_RICHIESTE_OLD!J35&lt;&gt;"",  IF(   AND(    (IFERROR(SEARCH("Ridotto",Nov2022_RICHIESTE_OLD!J35),Nov2022_RICHIESTE_OLD!J35))=1,    R$90&lt;&gt;""   ),    _xlfn.CONCAT("Rid: ",HLOOKUP(R$90,Tipologie!$B$2:$AM$10,4)  ),  Nov2022_RICHIESTE_OLD!J35),HLOOKUP(R$90,Tipologie!$B$2:$AM$10,4  ) ))</f>
        <v>.</v>
      </c>
      <c r="S93" s="146"/>
      <c r="T93" s="146" t="str">
        <f>T( IF( Nov2022_RICHIESTE_OLD!K35&lt;&gt;"",  IF(   AND(    (IFERROR(SEARCH("Ridotto",Nov2022_RICHIESTE_OLD!K35),Nov2022_RICHIESTE_OLD!K35))=1,    T$90&lt;&gt;""   ),    _xlfn.CONCAT("Rid: ",HLOOKUP(T$90,Tipologie!$B$2:$AM$10,4)  ),  Nov2022_RICHIESTE_OLD!K35),HLOOKUP(T$90,Tipologie!$B$2:$AM$10,4  ) ))</f>
        <v>.</v>
      </c>
      <c r="U93" s="146" t="str">
        <f>T( IF( Nov2022_RICHIESTE_OLD!L35&lt;&gt;"",  IF(   AND(    (IFERROR(SEARCH("Ridotto",Nov2022_RICHIESTE_OLD!L35),Nov2022_RICHIESTE_OLD!L35))=1,    U$90&lt;&gt;""   ),    _xlfn.CONCAT("Rid: ",HLOOKUP(U$90,Tipologie!$B$2:$AM$10,4)  ),  Nov2022_RICHIESTE_OLD!L35),HLOOKUP(U$90,Tipologie!$B$2:$AM$10,4  ) ))</f>
        <v>.</v>
      </c>
      <c r="V93" s="146" t="str">
        <f>T( IF( Nov2022_RICHIESTE_OLD!M35&lt;&gt;"",  IF(   AND(    (IFERROR(SEARCH("Ridotto",Nov2022_RICHIESTE_OLD!M35),Nov2022_RICHIESTE_OLD!M35))=1,    V$90&lt;&gt;""   ),    _xlfn.CONCAT("Rid: ",HLOOKUP(V$90,Tipologie!$B$2:$AM$10,4)  ),  Nov2022_RICHIESTE_OLD!M35),HLOOKUP(V$90,Tipologie!$B$2:$AM$10,4  ) ))</f>
        <v>.</v>
      </c>
      <c r="W93" s="146" t="str">
        <f>T( IF( Nov2022_RICHIESTE_OLD!N35&lt;&gt;"",  IF(   AND(    (IFERROR(SEARCH("Ridotto",Nov2022_RICHIESTE_OLD!N35),Nov2022_RICHIESTE_OLD!N35))=1,    W$90&lt;&gt;""   ),    _xlfn.CONCAT("Rid: ",HLOOKUP(W$90,Tipologie!$B$2:$AM$10,4)  ),  Nov2022_RICHIESTE_OLD!N35),HLOOKUP(W$90,Tipologie!$B$2:$AM$10,4  ) ))</f>
        <v>.</v>
      </c>
      <c r="X93" s="146" t="str">
        <f>T( IF( Nov2022_RICHIESTE_OLD!O35&lt;&gt;"",  IF(   AND(    (IFERROR(SEARCH("Ridotto",Nov2022_RICHIESTE_OLD!O35),Nov2022_RICHIESTE_OLD!O35))=1,    X$90&lt;&gt;""   ),    _xlfn.CONCAT("Rid: ",HLOOKUP(X$90,Tipologie!$B$2:$AM$10,4)  ),  Nov2022_RICHIESTE_OLD!O35),HLOOKUP(X$90,Tipologie!$B$2:$AM$10,4  ) ))</f>
        <v>.</v>
      </c>
      <c r="Y93" s="146" t="str">
        <f>T( IF( Nov2022_RICHIESTE_OLD!P35&lt;&gt;"",  IF(   AND(    (IFERROR(SEARCH("Ridotto",Nov2022_RICHIESTE_OLD!P35),Nov2022_RICHIESTE_OLD!P35))=1,    Y$90&lt;&gt;""   ),    _xlfn.CONCAT("Rid: ",HLOOKUP(Y$90,Tipologie!$B$2:$AM$10,4)  ),  Nov2022_RICHIESTE_OLD!P35),HLOOKUP(Y$90,Tipologie!$B$2:$AM$10,4  ) ))</f>
        <v>.</v>
      </c>
      <c r="Z93" s="28" t="str">
        <f>T( IF( Nov2022_RICHIESTE_OLD!Q35&lt;&gt;"",  IF(   AND(    (IFERROR(SEARCH("Ridotto",Nov2022_RICHIESTE_OLD!Q35),Nov2022_RICHIESTE_OLD!Q35))=1,    Z$90&lt;&gt;""   ),    _xlfn.CONCAT("Rid: ",HLOOKUP(Z$90,Tipologie!$B$2:$AM$10,4)  ),  Nov2022_RICHIESTE_OLD!Q35),HLOOKUP(Z$90,Tipologie!$B$2:$AM$10,4  ) ))</f>
        <v>.</v>
      </c>
      <c r="AA93" s="28" t="str">
        <f>T( IF( Nov2022_RICHIESTE_OLD!R35&lt;&gt;"",  IF(   AND(    (IFERROR(SEARCH("Ridotto",Nov2022_RICHIESTE_OLD!R35),Nov2022_RICHIESTE_OLD!R35))=1,    AA$90&lt;&gt;""   ),    _xlfn.CONCAT("Rid: ",HLOOKUP(AA$90,Tipologie!$B$2:$AM$10,4)  ),  Nov2022_RICHIESTE_OLD!R35),HLOOKUP(AA$90,Tipologie!$B$2:$AM$10,4  ) ))</f>
        <v>.</v>
      </c>
      <c r="AB93" s="28" t="str">
        <f>T( IF( Nov2022_RICHIESTE_OLD!S35&lt;&gt;"",  IF(   AND(    (IFERROR(SEARCH("Ridotto",Nov2022_RICHIESTE_OLD!S35),Nov2022_RICHIESTE_OLD!S35))=1,    AB$90&lt;&gt;""   ),    _xlfn.CONCAT("Rid: ",HLOOKUP(AB$90,Tipologie!$B$2:$AM$10,4)  ),  Nov2022_RICHIESTE_OLD!S35),HLOOKUP(AB$90,Tipologie!$B$2:$AM$10,4  ) ))</f>
        <v>.</v>
      </c>
      <c r="AD93" s="45" t="str">
        <f t="shared" si="23"/>
        <v>mar</v>
      </c>
      <c r="AE93" s="46">
        <f t="shared" si="30"/>
        <v>44894</v>
      </c>
      <c r="AF93" s="232"/>
      <c r="AG93" s="146" t="str">
        <f>T( IF( Nov2022_RICHIESTE_OLD!W35&lt;&gt;"",  IF(   AND(    (IFERROR(SEARCH("Ridotto",Nov2022_RICHIESTE_OLD!W35),Nov2022_RICHIESTE_OLD!W35))=1,    AG$90&lt;&gt;""   ),    _xlfn.CONCAT("Rid: ",HLOOKUP(AG$90,Tipologie!$B$2:$AM$10,4)  ),  Nov2022_RICHIESTE_OLD!W35),HLOOKUP(AG$90,Tipologie!$B$2:$AM$10,4  ) ))</f>
        <v>.</v>
      </c>
      <c r="AH93" s="146"/>
      <c r="AI93" s="146" t="str">
        <f>T( IF( Nov2022_RICHIESTE_OLD!X35&lt;&gt;"",  IF(   AND(    (IFERROR(SEARCH("Ridotto",Nov2022_RICHIESTE_OLD!X35),Nov2022_RICHIESTE_OLD!X35))=1,    AI$90&lt;&gt;""   ),    _xlfn.CONCAT("Rid: ",HLOOKUP(AI$90,Tipologie!$B$2:$AM$10,4)  ),  Nov2022_RICHIESTE_OLD!X35),HLOOKUP(AI$90,Tipologie!$B$2:$AM$10,4  ) ))</f>
        <v>.</v>
      </c>
      <c r="AJ93" s="146"/>
      <c r="AK93" s="146" t="str">
        <f>T( IF( Nov2022_RICHIESTE_OLD!Y35&lt;&gt;"",  IF(   AND(    (IFERROR(SEARCH("Ridotto",Nov2022_RICHIESTE_OLD!Y35),Nov2022_RICHIESTE_OLD!Y35))=1,    AK$90&lt;&gt;""   ),    _xlfn.CONCAT("Rid: ",HLOOKUP(AK$90,Tipologie!$B$2:$AM$10,4)  ),  Nov2022_RICHIESTE_OLD!Y35),HLOOKUP(AK$90,Tipologie!$B$2:$AM$10,4  ) ))</f>
        <v>.</v>
      </c>
      <c r="AL93" s="146"/>
      <c r="AM93" s="146" t="str">
        <f>T( IF( Nov2022_RICHIESTE_OLD!Z35&lt;&gt;"",  IF(   AND(    (IFERROR(SEARCH("Ridotto",Nov2022_RICHIESTE_OLD!Z35),Nov2022_RICHIESTE_OLD!Z35))=1,    AM$90&lt;&gt;""   ),    _xlfn.CONCAT("Rid: ",HLOOKUP(AM$90,Tipologie!$B$2:$AM$10,4)  ),  Nov2022_RICHIESTE_OLD!Z35),HLOOKUP(AM$90,Tipologie!$B$2:$AM$10,4  ) ))</f>
        <v>.</v>
      </c>
      <c r="AN93" s="146"/>
      <c r="AO93" s="146" t="str">
        <f>T( IF( Nov2022_RICHIESTE_OLD!AA35&lt;&gt;"",  IF(   AND(    (IFERROR(SEARCH("Ridotto",Nov2022_RICHIESTE_OLD!AA35),Nov2022_RICHIESTE_OLD!AA35))=1,    AO$90&lt;&gt;""   ),    _xlfn.CONCAT("Rid: ",HLOOKUP(AO$90,Tipologie!$B$2:$AM$10,4)  ),  Nov2022_RICHIESTE_OLD!AA35),HLOOKUP(AO$90,Tipologie!$B$2:$AM$10,4  ) ))</f>
        <v>.</v>
      </c>
      <c r="AP93" s="146"/>
      <c r="AQ93" s="146" t="str">
        <f>T( IF( Nov2022_RICHIESTE_OLD!AB35&lt;&gt;"",  IF(   AND(    (IFERROR(SEARCH("Ridotto",Nov2022_RICHIESTE_OLD!AB35),Nov2022_RICHIESTE_OLD!AB35))=1,    AQ$90&lt;&gt;""   ),    _xlfn.CONCAT("Rid: ",HLOOKUP(AQ$90,Tipologie!$B$2:$AM$10,4)  ),  Nov2022_RICHIESTE_OLD!AB35),HLOOKUP(AQ$90,Tipologie!$B$2:$AM$10,4  ) ))</f>
        <v>.</v>
      </c>
      <c r="AR93" s="146"/>
      <c r="AS93" s="146" t="str">
        <f>T( IF( Nov2022_RICHIESTE_OLD!AC35&lt;&gt;"",  IF(   AND(    (IFERROR(SEARCH("Ridotto",Nov2022_RICHIESTE_OLD!AC35),Nov2022_RICHIESTE_OLD!AC35))=1,    AS$90&lt;&gt;""   ),    _xlfn.CONCAT("Rid: ",HLOOKUP(AS$90,Tipologie!$B$2:$AM$10,4)  ),  Nov2022_RICHIESTE_OLD!AC35),HLOOKUP(AS$90,Tipologie!$B$2:$AM$10,4  ) ))</f>
        <v>.</v>
      </c>
      <c r="AT93" s="146"/>
      <c r="AU93" s="146" t="str">
        <f>T( IF( Nov2022_RICHIESTE_OLD!AD35&lt;&gt;"",  IF(   AND(    (IFERROR(SEARCH("Ridotto",Nov2022_RICHIESTE_OLD!AD35),Nov2022_RICHIESTE_OLD!AD35))=1,    AU$90&lt;&gt;""   ),    _xlfn.CONCAT("Rid: ",HLOOKUP(AU$90,Tipologie!$B$2:$AM$10,4)  ),  Nov2022_RICHIESTE_OLD!AD35),HLOOKUP(AU$90,Tipologie!$B$2:$AM$10,4  ) ))</f>
        <v>.</v>
      </c>
      <c r="AV93" s="146"/>
      <c r="AW93" s="146" t="str">
        <f>T( IF( Nov2022_RICHIESTE_OLD!AE35&lt;&gt;"",  IF(   AND(    (IFERROR(SEARCH("Ridotto",Nov2022_RICHIESTE_OLD!AE35),Nov2022_RICHIESTE_OLD!AE35))=1,    AW$90&lt;&gt;""   ),    _xlfn.CONCAT("Rid: ",HLOOKUP(AW$90,Tipologie!$B$2:$AM$10,4)  ),  Nov2022_RICHIESTE_OLD!AE35),HLOOKUP(AW$90,Tipologie!$B$2:$AM$10,4  ) ))</f>
        <v>.</v>
      </c>
      <c r="AX93" s="146"/>
      <c r="AY93" s="146" t="str">
        <f>T( IF( Nov2022_RICHIESTE_OLD!AF35&lt;&gt;"",  IF(   AND(    (IFERROR(SEARCH("Ridotto",Nov2022_RICHIESTE_OLD!AF35),Nov2022_RICHIESTE_OLD!AF35))=1,    AY$90&lt;&gt;""   ),    _xlfn.CONCAT("Rid: ",HLOOKUP(AY$90,Tipologie!$B$2:$AM$10,4)  ),  Nov2022_RICHIESTE_OLD!AF35),HLOOKUP(AY$90,Tipologie!$B$2:$AM$10,4  ) ))</f>
        <v>.</v>
      </c>
      <c r="AZ93" s="146"/>
      <c r="BA93" s="146" t="str">
        <f>T( IF( Nov2022_RICHIESTE_OLD!AG35&lt;&gt;"",  IF(   AND(    (IFERROR(SEARCH("Ridotto",Nov2022_RICHIESTE_OLD!AG35),Nov2022_RICHIESTE_OLD!AG35))=1,    BA$90&lt;&gt;""   ),    _xlfn.CONCAT("Rid: ",HLOOKUP(BA$90,Tipologie!$B$2:$AM$10,4)  ),  Nov2022_RICHIESTE_OLD!AG35),HLOOKUP(BA$90,Tipologie!$B$2:$AM$10,4  ) ))</f>
        <v>.</v>
      </c>
      <c r="BB93" s="146" t="str">
        <f>T( IF( Nov2022_RICHIESTE_OLD!AH35&lt;&gt;"",  IF(   AND(    (IFERROR(SEARCH("Ridotto",Nov2022_RICHIESTE_OLD!AH35),Nov2022_RICHIESTE_OLD!AH35))=1,    BB$90&lt;&gt;""   ),    _xlfn.CONCAT("Rid: ",HLOOKUP(BB$90,Tipologie!$B$2:$AM$10,4)  ),  Nov2022_RICHIESTE_OLD!AH35),HLOOKUP(BB$90,Tipologie!$B$2:$AM$10,4  ) ))</f>
        <v>.</v>
      </c>
      <c r="BC93" s="146" t="str">
        <f>T( IF( Nov2022_RICHIESTE_OLD!AI35&lt;&gt;"",  IF(   AND(    (IFERROR(SEARCH("Ridotto",Nov2022_RICHIESTE_OLD!AI35),Nov2022_RICHIESTE_OLD!AI35))=1,    BC$90&lt;&gt;""   ),    _xlfn.CONCAT("Rid: ",HLOOKUP(BC$90,Tipologie!$B$2:$AM$10,4)  ),  Nov2022_RICHIESTE_OLD!AI35),HLOOKUP(BC$90,Tipologie!$B$2:$AM$10,4  ) ))</f>
        <v>.</v>
      </c>
      <c r="BD93" s="146"/>
      <c r="BE93" s="146" t="str">
        <f>T( IF( Nov2022_RICHIESTE_OLD!AJ35&lt;&gt;"",  IF(   AND(    (IFERROR(SEARCH("Ridotto",Nov2022_RICHIESTE_OLD!AJ35),Nov2022_RICHIESTE_OLD!AJ35))=1,    BE$90&lt;&gt;""   ),    _xlfn.CONCAT("Rid: ",HLOOKUP(BE$90,Tipologie!$B$2:$AM$10,4)  ),  Nov2022_RICHIESTE_OLD!AJ35),HLOOKUP(BE$90,Tipologie!$B$2:$AM$10,4  ) ))</f>
        <v>.</v>
      </c>
      <c r="BF93" s="146"/>
      <c r="BG93" s="146" t="str">
        <f>T( IF( Nov2022_RICHIESTE_OLD!AK35&lt;&gt;"",  IF(   AND(    (IFERROR(SEARCH("Ridotto",Nov2022_RICHIESTE_OLD!AK35),Nov2022_RICHIESTE_OLD!AK35))=1,    BG$90&lt;&gt;""   ),    _xlfn.CONCAT("Rid: ",HLOOKUP(BG$90,Tipologie!$B$2:$AM$10,4)  ),  Nov2022_RICHIESTE_OLD!AK35),HLOOKUP(BG$90,Tipologie!$B$2:$AM$10,4  ) ))</f>
        <v>.</v>
      </c>
      <c r="BH93" s="146"/>
      <c r="BI93" s="146" t="str">
        <f>T( IF( Nov2022_RICHIESTE_OLD!AL35&lt;&gt;"",  IF(   AND(    (IFERROR(SEARCH("Ridotto",Nov2022_RICHIESTE_OLD!AL35),Nov2022_RICHIESTE_OLD!AL35))=1,    BI$90&lt;&gt;""   ),    _xlfn.CONCAT("Rid: ",HLOOKUP(BI$90,Tipologie!$B$2:$AM$10,4)  ),  Nov2022_RICHIESTE_OLD!AL35),HLOOKUP(BI$90,Tipologie!$B$2:$AM$10,4  ) ))</f>
        <v>.</v>
      </c>
      <c r="BJ93" s="146"/>
      <c r="BK93" s="146" t="str">
        <f>T( IF( Nov2022_RICHIESTE_OLD!AM35&lt;&gt;"",  IF(   AND(    (IFERROR(SEARCH("Ridotto",Nov2022_RICHIESTE_OLD!AM35),Nov2022_RICHIESTE_OLD!AM35))=1,    BK$90&lt;&gt;""   ),    _xlfn.CONCAT("Rid: ",HLOOKUP(BK$90,Tipologie!$B$2:$AM$10,4)  ),  Nov2022_RICHIESTE_OLD!AM35),HLOOKUP(BK$90,Tipologie!$B$2:$AM$10,4  ) ))</f>
        <v>.</v>
      </c>
      <c r="BL93" s="146"/>
      <c r="BM93" s="146" t="str">
        <f>T( IF( Nov2022_RICHIESTE_OLD!AN35&lt;&gt;"",  IF(   AND(    (IFERROR(SEARCH("Ridotto",Nov2022_RICHIESTE_OLD!AN35),Nov2022_RICHIESTE_OLD!AN35))=1,    BM$90&lt;&gt;""   ),    _xlfn.CONCAT("Rid: ",HLOOKUP(BM$90,Tipologie!$B$2:$AM$10,4)  ),  Nov2022_RICHIESTE_OLD!AN35),HLOOKUP(BM$90,Tipologie!$B$2:$AM$10,4  ) ))</f>
        <v>.</v>
      </c>
      <c r="BN93" s="146"/>
      <c r="BO93" s="146" t="str">
        <f>T( IF( Nov2022_RICHIESTE_OLD!AO35&lt;&gt;"",  IF(   AND(    (IFERROR(SEARCH("Ridotto",Nov2022_RICHIESTE_OLD!AO35),Nov2022_RICHIESTE_OLD!AO35))=1,    BO$90&lt;&gt;""   ),    _xlfn.CONCAT("Rid: ",HLOOKUP(BO$90,Tipologie!$B$2:$AM$10,4)  ),  Nov2022_RICHIESTE_OLD!AO35),HLOOKUP(BO$90,Tipologie!$B$2:$AM$10,4  ) ))</f>
        <v>.</v>
      </c>
      <c r="BP93" s="146"/>
      <c r="BQ93" s="146" t="str">
        <f>T( IF( Nov2022_RICHIESTE_OLD!AP35&lt;&gt;"",  IF(   AND(    (IFERROR(SEARCH("Ridotto",Nov2022_RICHIESTE_OLD!AP35),Nov2022_RICHIESTE_OLD!AP35))=1,    BQ$90&lt;&gt;""   ),    _xlfn.CONCAT("Rid: ",HLOOKUP(BQ$90,Tipologie!$B$2:$AM$10,4)  ),  Nov2022_RICHIESTE_OLD!AP35),HLOOKUP(BQ$90,Tipologie!$B$2:$AM$10,4  ) ))</f>
        <v>.</v>
      </c>
      <c r="BR93" s="146"/>
      <c r="BS93" s="146" t="str">
        <f>T( IF( Nov2022_RICHIESTE_OLD!AQ35&lt;&gt;"",  IF(   AND(    (IFERROR(SEARCH("Ridotto",Nov2022_RICHIESTE_OLD!AQ35),Nov2022_RICHIESTE_OLD!AQ35))=1,    BS$90&lt;&gt;""   ),    _xlfn.CONCAT("Rid: ",HLOOKUP(BS$90,Tipologie!$B$2:$AM$10,4)  ),  Nov2022_RICHIESTE_OLD!AQ35),HLOOKUP(BS$90,Tipologie!$B$2:$AM$10,4  ) ))</f>
        <v>.</v>
      </c>
      <c r="BT93" s="146"/>
      <c r="BU93" s="146" t="str">
        <f>T( IF( Nov2022_RICHIESTE_OLD!AR35&lt;&gt;"",  IF(   AND(    (IFERROR(SEARCH("Ridotto",Nov2022_RICHIESTE_OLD!AR35),Nov2022_RICHIESTE_OLD!AR35))=1,    BU$90&lt;&gt;""   ),    _xlfn.CONCAT("Rid: ",HLOOKUP(BU$90,Tipologie!$B$2:$AM$10,4)  ),  Nov2022_RICHIESTE_OLD!AR35),HLOOKUP(BU$90,Tipologie!$B$2:$AM$10,4  ) ))</f>
        <v>.</v>
      </c>
      <c r="BV93" s="146"/>
      <c r="BW93" s="146" t="str">
        <f>T( IF( Nov2022_RICHIESTE_OLD!AS35&lt;&gt;"",  IF(   AND(    (IFERROR(SEARCH("Ridotto",Nov2022_RICHIESTE_OLD!AS35),Nov2022_RICHIESTE_OLD!AS35))=1,    BW$90&lt;&gt;""   ),    _xlfn.CONCAT("Rid: ",HLOOKUP(BW$90,Tipologie!$B$2:$AM$10,4)  ),  Nov2022_RICHIESTE_OLD!AS35),HLOOKUP(BW$90,Tipologie!$B$2:$AM$10,4  ) ))</f>
        <v>.</v>
      </c>
      <c r="BX93" s="223"/>
      <c r="CA93" s="158">
        <f>SUM(COUNTIFS(D93:BW93,{"Ex-accordo";"Ferie";"Ridotto Ex-Acc";"Ridotto Ferie";"Ridotto Maternità";"Malattia";"Esame";"Altro"}))</f>
        <v>0</v>
      </c>
      <c r="CB93" s="158">
        <f t="shared" si="31"/>
        <v>30</v>
      </c>
      <c r="CC93" s="91"/>
      <c r="CF93" s="146"/>
      <c r="CG93" s="146" t="str">
        <f>T( IF( Nov2022_RICHIESTE_OLD!BM35&lt;&gt;"",  IF(   AND(    (IFERROR(SEARCH("Ridotto",Nov2022_RICHIESTE_OLD!BM35),Nov2022_RICHIESTE_OLD!BM35))=1,    CG$90&lt;&gt;""   ),    _xlfn.CONCAT("Rid: ",HLOOKUP(CG$90,Tipologie!$B$2:$AM$10,4)  ),  Nov2022_RICHIESTE_OLD!BM35),HLOOKUP(CG$90,Tipologie!$B$2:$AM$10,4  ) ))</f>
        <v>.</v>
      </c>
      <c r="CH93" s="146"/>
      <c r="CI93" s="146" t="str">
        <f>T( IF( Nov2022_RICHIESTE_OLD!BN35&lt;&gt;"",  IF(   AND(    (IFERROR(SEARCH("Ridotto",Nov2022_RICHIESTE_OLD!BN35),Nov2022_RICHIESTE_OLD!BN35))=1,    CI$90&lt;&gt;""   ),    _xlfn.CONCAT("Rid: ",HLOOKUP(CI$90,Tipologie!$B$2:$AM$10,4)  ),  Nov2022_RICHIESTE_OLD!BN35),HLOOKUP(CI$90,Tipologie!$B$2:$AM$10,4  ) ))</f>
        <v>.</v>
      </c>
      <c r="CJ93" s="146" t="str">
        <f>T( IF( Nov2022_RICHIESTE_OLD!BO35&lt;&gt;"",  IF(   AND(    (IFERROR(SEARCH("Ridotto",Nov2022_RICHIESTE_OLD!BO35),Nov2022_RICHIESTE_OLD!BO35))=1,    CJ$90&lt;&gt;""   ),    _xlfn.CONCAT("Rid: ",HLOOKUP(CJ$90,Tipologie!$B$2:$AM$10,4)  ),  Nov2022_RICHIESTE_OLD!BO35),HLOOKUP(CJ$90,Tipologie!$B$2:$AM$10,4  ) ))</f>
        <v>.</v>
      </c>
      <c r="CK93" s="146" t="str">
        <f>T( IF( Nov2022_RICHIESTE_OLD!BP35&lt;&gt;"",  IF(   AND(    (IFERROR(SEARCH("Ridotto",Nov2022_RICHIESTE_OLD!BP35),Nov2022_RICHIESTE_OLD!BP35))=1,    CK$90&lt;&gt;""   ),    _xlfn.CONCAT("Rid: ",HLOOKUP(CK$90,Tipologie!$B$2:$AM$10,4)  ),  Nov2022_RICHIESTE_OLD!BP35),HLOOKUP(CK$90,Tipologie!$B$2:$AM$10,4  ) ))</f>
        <v>.</v>
      </c>
      <c r="CL93" s="146" t="str">
        <f>T( IF( Nov2022_RICHIESTE_OLD!BQ35&lt;&gt;"",  IF(   AND(    (IFERROR(SEARCH("Ridotto",Nov2022_RICHIESTE_OLD!BQ35),Nov2022_RICHIESTE_OLD!BQ35))=1,    CL$90&lt;&gt;""   ),    _xlfn.CONCAT("Rid: ",HLOOKUP(CL$90,Tipologie!$B$2:$AM$10,4)  ),  Nov2022_RICHIESTE_OLD!BQ35),HLOOKUP(CL$90,Tipologie!$B$2:$AM$10,4  ) ))</f>
        <v>.</v>
      </c>
      <c r="CM93" s="146" t="str">
        <f>T( IF( Nov2022_RICHIESTE_OLD!BR35&lt;&gt;"",  IF(   AND(    (IFERROR(SEARCH("Ridotto",Nov2022_RICHIESTE_OLD!BR35),Nov2022_RICHIESTE_OLD!BR35))=1,    CM$90&lt;&gt;""   ),    _xlfn.CONCAT("Rid: ",HLOOKUP(CM$90,Tipologie!$B$2:$AM$10,4)  ),  Nov2022_RICHIESTE_OLD!BR35),HLOOKUP(CM$90,Tipologie!$B$2:$AM$10,4  ) ))</f>
        <v>.</v>
      </c>
      <c r="CO93" s="45" t="str">
        <f t="shared" si="24"/>
        <v>mar</v>
      </c>
      <c r="CP93" s="45">
        <f t="shared" si="29"/>
        <v>44894</v>
      </c>
      <c r="CQ93" s="229"/>
      <c r="CR93" s="146" t="str">
        <f>T(IF(  Nov2022_RICHIESTE_OLD!BV35&lt;&gt;"",  Nov2022_RICHIESTE_OLD!BV35,  HLOOKUP(CR$90,Tipologie!$B$2:$AM$10,4) ))</f>
        <v>.</v>
      </c>
      <c r="CS93" s="146"/>
      <c r="CT93" s="146" t="str">
        <f>T(IF(  Nov2022_RICHIESTE_OLD!BW35&lt;&gt;"",  Nov2022_RICHIESTE_OLD!BW35,  HLOOKUP(CT$90,Tipologie!$B$2:$AM$10,4) ))</f>
        <v>.</v>
      </c>
      <c r="CU93" s="146"/>
      <c r="CV93" s="146" t="str">
        <f>T(IF(  Nov2022_RICHIESTE_OLD!BX35&lt;&gt;"",  Nov2022_RICHIESTE_OLD!BX35,  HLOOKUP(CV$90,Tipologie!$B$2:$AM$10,4) ))</f>
        <v>.</v>
      </c>
      <c r="CW93" s="146"/>
      <c r="CX93" s="146" t="str">
        <f>T(IF(  Nov2022_RICHIESTE_OLD!BY35&lt;&gt;"",  Nov2022_RICHIESTE_OLD!BY35,  HLOOKUP(CX$90,Tipologie!$B$2:$AM$10,4) ))</f>
        <v>.</v>
      </c>
      <c r="CY93" s="146"/>
      <c r="CZ93" s="146" t="str">
        <f>T(IF(  Nov2022_RICHIESTE_OLD!BZ35&lt;&gt;"",  Nov2022_RICHIESTE_OLD!BZ35,  HLOOKUP(CZ$90,Tipologie!$B$2:$AM$10,4) ))</f>
        <v>.</v>
      </c>
      <c r="DA93" s="146"/>
      <c r="DB93" s="146" t="str">
        <f>T(IF(  Nov2022_RICHIESTE_OLD!CA35&lt;&gt;"",  Nov2022_RICHIESTE_OLD!CA35,  HLOOKUP(DB$90,Tipologie!$B$2:$AM$10,4) ))</f>
        <v>.</v>
      </c>
      <c r="DC93" s="146"/>
      <c r="DD93" s="146" t="str">
        <f>T(IF(  Nov2022_RICHIESTE_OLD!CB35&lt;&gt;"",  Nov2022_RICHIESTE_OLD!CB35,  HLOOKUP(DD$90,Tipologie!$B$2:$AM$10,4) ))</f>
        <v>.</v>
      </c>
      <c r="DE93" s="146" t="str">
        <f>T(IF(  Nov2022_RICHIESTE_OLD!CC35&lt;&gt;"",  Nov2022_RICHIESTE_OLD!CC35,  HLOOKUP(DE$90,Tipologie!$B$2:$AM$10,4) ))</f>
        <v>.</v>
      </c>
      <c r="DF93" s="146" t="str">
        <f>T(IF(  Nov2022_RICHIESTE_OLD!CD35&lt;&gt;"",  Nov2022_RICHIESTE_OLD!CD35,  HLOOKUP(DF$90,Tipologie!$B$2:$AM$10,4) ))</f>
        <v>.</v>
      </c>
      <c r="DG93" s="146" t="str">
        <f>T(IF(  Nov2022_RICHIESTE_OLD!CE35&lt;&gt;"",  Nov2022_RICHIESTE_OLD!CE35,  HLOOKUP(DG$90,Tipologie!$B$2:$AM$10,4) ))</f>
        <v>.</v>
      </c>
    </row>
    <row r="94" spans="1:112" ht="11.25" customHeight="1" x14ac:dyDescent="0.25">
      <c r="A94" s="45" t="str">
        <f>IF(Nov2022_RICHIESTE_OLD!A36&lt;&gt;"",Nov2022_RICHIESTE_OLD!A36,"")</f>
        <v>mer</v>
      </c>
      <c r="B94" s="46">
        <f>IF(Nov2022_RICHIESTE_OLD!B36&lt;&gt;"",Nov2022_RICHIESTE_OLD!B36,"")</f>
        <v>44895</v>
      </c>
      <c r="C94" s="232"/>
      <c r="D94" s="146" t="str">
        <f>T( IF( Nov2022_RICHIESTE_OLD!C36&lt;&gt;"",  IF(   AND(    (IFERROR(SEARCH("Ridotto",Nov2022_RICHIESTE_OLD!C36),Nov2022_RICHIESTE_OLD!C36))=1,    D$90&lt;&gt;""   ),    _xlfn.CONCAT("Rid: ",HLOOKUP(D$90,Tipologie!$B$2:$AM$10,5)  ),  Nov2022_RICHIESTE_OLD!C36),HLOOKUP(D$90,Tipologie!$B$2:$AM$10,5  ) ))</f>
        <v>.</v>
      </c>
      <c r="E94" s="146"/>
      <c r="F94" s="146" t="str">
        <f>T( IF( Nov2022_RICHIESTE_OLD!D36&lt;&gt;"",  IF(   AND(    (IFERROR(SEARCH("Ridotto",Nov2022_RICHIESTE_OLD!D36),Nov2022_RICHIESTE_OLD!D36))=1,    F$90&lt;&gt;""   ),    _xlfn.CONCAT("Rid: ",HLOOKUP(F$90,Tipologie!$B$2:$AM$10,5)  ),  Nov2022_RICHIESTE_OLD!D36),HLOOKUP(F$90,Tipologie!$B$2:$AM$10,5  ) ))</f>
        <v>.</v>
      </c>
      <c r="G94" s="146"/>
      <c r="H94" s="146" t="str">
        <f>T( IF( Nov2022_RICHIESTE_OLD!E36&lt;&gt;"",  IF(   AND(    (IFERROR(SEARCH("Ridotto",Nov2022_RICHIESTE_OLD!E36),Nov2022_RICHIESTE_OLD!E36))=1,    H$90&lt;&gt;""   ),    _xlfn.CONCAT("Rid: ",HLOOKUP(H$90,Tipologie!$B$2:$AM$10,5)  ),  Nov2022_RICHIESTE_OLD!E36),HLOOKUP(H$90,Tipologie!$B$2:$AM$10,5  ) ))</f>
        <v>.</v>
      </c>
      <c r="I94" s="146"/>
      <c r="J94" s="146" t="str">
        <f>T( IF( Nov2022_RICHIESTE_OLD!F36&lt;&gt;"",  IF(   AND(    (IFERROR(SEARCH("Ridotto",Nov2022_RICHIESTE_OLD!F36),Nov2022_RICHIESTE_OLD!F36))=1,    J$90&lt;&gt;""   ),    _xlfn.CONCAT("Rid: ",HLOOKUP(J$90,Tipologie!$B$2:$AM$10,5)  ),  Nov2022_RICHIESTE_OLD!F36),HLOOKUP(J$90,Tipologie!$B$2:$AM$10,5  ) ))</f>
        <v>.</v>
      </c>
      <c r="K94" s="146"/>
      <c r="L94" s="146" t="str">
        <f>T( IF( Nov2022_RICHIESTE_OLD!G36&lt;&gt;"",  IF(   AND(    (IFERROR(SEARCH("Ridotto",Nov2022_RICHIESTE_OLD!G36),Nov2022_RICHIESTE_OLD!G36))=1,    L$90&lt;&gt;""   ),    _xlfn.CONCAT("Rid: ",HLOOKUP(L$90,Tipologie!$B$2:$AM$10,5)  ),  Nov2022_RICHIESTE_OLD!G36),HLOOKUP(L$90,Tipologie!$B$2:$AM$10,5  ) ))</f>
        <v>.</v>
      </c>
      <c r="M94" s="146"/>
      <c r="N94" s="146" t="str">
        <f>T( IF( Nov2022_RICHIESTE_OLD!H36&lt;&gt;"",  IF(   AND(    (IFERROR(SEARCH("Ridotto",Nov2022_RICHIESTE_OLD!H36),Nov2022_RICHIESTE_OLD!H36))=1,    N$90&lt;&gt;""   ),    _xlfn.CONCAT("Rid: ",HLOOKUP(N$90,Tipologie!$B$2:$AM$10,5)  ),  Nov2022_RICHIESTE_OLD!H36),HLOOKUP(N$90,Tipologie!$B$2:$AM$10,5  ) ))</f>
        <v>.</v>
      </c>
      <c r="O94" s="146"/>
      <c r="P94" s="146" t="str">
        <f>T( IF( Nov2022_RICHIESTE_OLD!I36&lt;&gt;"",  IF(   AND(    (IFERROR(SEARCH("Ridotto",Nov2022_RICHIESTE_OLD!I36),Nov2022_RICHIESTE_OLD!I36))=1,    P$90&lt;&gt;""   ),    _xlfn.CONCAT("Rid: ",HLOOKUP(P$90,Tipologie!$B$2:$AM$10,5)  ),  Nov2022_RICHIESTE_OLD!I36),HLOOKUP(P$90,Tipologie!$B$2:$AM$10,5  ) ))</f>
        <v>.</v>
      </c>
      <c r="Q94" s="146"/>
      <c r="R94" s="146" t="str">
        <f>T( IF( Nov2022_RICHIESTE_OLD!J36&lt;&gt;"",  IF(   AND(    (IFERROR(SEARCH("Ridotto",Nov2022_RICHIESTE_OLD!J36),Nov2022_RICHIESTE_OLD!J36))=1,    R$90&lt;&gt;""   ),    _xlfn.CONCAT("Rid: ",HLOOKUP(R$90,Tipologie!$B$2:$AM$10,5)  ),  Nov2022_RICHIESTE_OLD!J36),HLOOKUP(R$90,Tipologie!$B$2:$AM$10,5  ) ))</f>
        <v>.</v>
      </c>
      <c r="S94" s="146"/>
      <c r="T94" s="146" t="str">
        <f>T( IF( Nov2022_RICHIESTE_OLD!K36&lt;&gt;"",  IF(   AND(    (IFERROR(SEARCH("Ridotto",Nov2022_RICHIESTE_OLD!K36),Nov2022_RICHIESTE_OLD!K36))=1,    T$90&lt;&gt;""   ),    _xlfn.CONCAT("Rid: ",HLOOKUP(T$90,Tipologie!$B$2:$AM$10,5)  ),  Nov2022_RICHIESTE_OLD!K36),HLOOKUP(T$90,Tipologie!$B$2:$AM$10,5  ) ))</f>
        <v>.</v>
      </c>
      <c r="U94" s="146" t="str">
        <f>T( IF( Nov2022_RICHIESTE_OLD!L36&lt;&gt;"",  IF(   AND(    (IFERROR(SEARCH("Ridotto",Nov2022_RICHIESTE_OLD!L36),Nov2022_RICHIESTE_OLD!L36))=1,    U$90&lt;&gt;""   ),    _xlfn.CONCAT("Rid: ",HLOOKUP(U$90,Tipologie!$B$2:$AM$10,5)  ),  Nov2022_RICHIESTE_OLD!L36),HLOOKUP(U$90,Tipologie!$B$2:$AM$10,5  ) ))</f>
        <v>.</v>
      </c>
      <c r="V94" s="146" t="str">
        <f>T( IF( Nov2022_RICHIESTE_OLD!M36&lt;&gt;"",  IF(   AND(    (IFERROR(SEARCH("Ridotto",Nov2022_RICHIESTE_OLD!M36),Nov2022_RICHIESTE_OLD!M36))=1,    V$90&lt;&gt;""   ),    _xlfn.CONCAT("Rid: ",HLOOKUP(V$90,Tipologie!$B$2:$AM$10,5)  ),  Nov2022_RICHIESTE_OLD!M36),HLOOKUP(V$90,Tipologie!$B$2:$AM$10,5  ) ))</f>
        <v>.</v>
      </c>
      <c r="W94" s="146" t="str">
        <f>T( IF( Nov2022_RICHIESTE_OLD!N36&lt;&gt;"",  IF(   AND(    (IFERROR(SEARCH("Ridotto",Nov2022_RICHIESTE_OLD!N36),Nov2022_RICHIESTE_OLD!N36))=1,    W$90&lt;&gt;""   ),    _xlfn.CONCAT("Rid: ",HLOOKUP(W$90,Tipologie!$B$2:$AM$10,5)  ),  Nov2022_RICHIESTE_OLD!N36),HLOOKUP(W$90,Tipologie!$B$2:$AM$10,5  ) ))</f>
        <v>.</v>
      </c>
      <c r="X94" s="146" t="str">
        <f>T( IF( Nov2022_RICHIESTE_OLD!O36&lt;&gt;"",  IF(   AND(    (IFERROR(SEARCH("Ridotto",Nov2022_RICHIESTE_OLD!O36),Nov2022_RICHIESTE_OLD!O36))=1,    X$90&lt;&gt;""   ),    _xlfn.CONCAT("Rid: ",HLOOKUP(X$90,Tipologie!$B$2:$AM$10,5)  ),  Nov2022_RICHIESTE_OLD!O36),HLOOKUP(X$90,Tipologie!$B$2:$AM$10,5  ) ))</f>
        <v>.</v>
      </c>
      <c r="Y94" s="146" t="str">
        <f>T( IF( Nov2022_RICHIESTE_OLD!P36&lt;&gt;"",  IF(   AND(    (IFERROR(SEARCH("Ridotto",Nov2022_RICHIESTE_OLD!P36),Nov2022_RICHIESTE_OLD!P36))=1,    Y$90&lt;&gt;""   ),    _xlfn.CONCAT("Rid: ",HLOOKUP(Y$90,Tipologie!$B$2:$AM$10,5)  ),  Nov2022_RICHIESTE_OLD!P36),HLOOKUP(Y$90,Tipologie!$B$2:$AM$10,5  ) ))</f>
        <v>.</v>
      </c>
      <c r="Z94" s="28" t="str">
        <f>T( IF( Nov2022_RICHIESTE_OLD!Q36&lt;&gt;"",  IF(   AND(    (IFERROR(SEARCH("Ridotto",Nov2022_RICHIESTE_OLD!Q36),Nov2022_RICHIESTE_OLD!Q36))=1,    Z$90&lt;&gt;""   ),    _xlfn.CONCAT("Rid: ",HLOOKUP(Z$90,Tipologie!$B$2:$AM$10,5)  ),  Nov2022_RICHIESTE_OLD!Q36),HLOOKUP(Z$90,Tipologie!$B$2:$AM$10,5  ) ))</f>
        <v>.</v>
      </c>
      <c r="AA94" s="28" t="str">
        <f>T( IF( Nov2022_RICHIESTE_OLD!R36&lt;&gt;"",  IF(   AND(    (IFERROR(SEARCH("Ridotto",Nov2022_RICHIESTE_OLD!R36),Nov2022_RICHIESTE_OLD!R36))=1,    AA$90&lt;&gt;""   ),    _xlfn.CONCAT("Rid: ",HLOOKUP(AA$90,Tipologie!$B$2:$AM$10,5)  ),  Nov2022_RICHIESTE_OLD!R36),HLOOKUP(AA$90,Tipologie!$B$2:$AM$10,5  ) ))</f>
        <v>.</v>
      </c>
      <c r="AB94" s="28" t="str">
        <f>T( IF( Nov2022_RICHIESTE_OLD!S36&lt;&gt;"",  IF(   AND(    (IFERROR(SEARCH("Ridotto",Nov2022_RICHIESTE_OLD!S36),Nov2022_RICHIESTE_OLD!S36))=1,    AB$90&lt;&gt;""   ),    _xlfn.CONCAT("Rid: ",HLOOKUP(AB$90,Tipologie!$B$2:$AM$10,5)  ),  Nov2022_RICHIESTE_OLD!S36),HLOOKUP(AB$90,Tipologie!$B$2:$AM$10,5  ) ))</f>
        <v>.</v>
      </c>
      <c r="AD94" s="45" t="str">
        <f t="shared" si="23"/>
        <v>mer</v>
      </c>
      <c r="AE94" s="46">
        <f t="shared" si="30"/>
        <v>44895</v>
      </c>
      <c r="AF94" s="232"/>
      <c r="AG94" s="146" t="str">
        <f>T( IF( Nov2022_RICHIESTE_OLD!W36&lt;&gt;"",  IF(   AND(    (IFERROR(SEARCH("Ridotto",Nov2022_RICHIESTE_OLD!W36),Nov2022_RICHIESTE_OLD!W36))=1,    AG$90&lt;&gt;""   ),    _xlfn.CONCAT("Rid: ",HLOOKUP(AG$90,Tipologie!$B$2:$AM$10,5)  ),  Nov2022_RICHIESTE_OLD!W36),HLOOKUP(AG$90,Tipologie!$B$2:$AM$10,5  ) ))</f>
        <v>.</v>
      </c>
      <c r="AH94" s="146"/>
      <c r="AI94" s="146" t="str">
        <f>T( IF( Nov2022_RICHIESTE_OLD!X36&lt;&gt;"",  IF(   AND(    (IFERROR(SEARCH("Ridotto",Nov2022_RICHIESTE_OLD!X36),Nov2022_RICHIESTE_OLD!X36))=1,    AI$90&lt;&gt;""   ),    _xlfn.CONCAT("Rid: ",HLOOKUP(AI$90,Tipologie!$B$2:$AM$10,5)  ),  Nov2022_RICHIESTE_OLD!X36),HLOOKUP(AI$90,Tipologie!$B$2:$AM$10,5  ) ))</f>
        <v>.</v>
      </c>
      <c r="AJ94" s="146"/>
      <c r="AK94" s="146" t="str">
        <f>T( IF( Nov2022_RICHIESTE_OLD!Y36&lt;&gt;"",  IF(   AND(    (IFERROR(SEARCH("Ridotto",Nov2022_RICHIESTE_OLD!Y36),Nov2022_RICHIESTE_OLD!Y36))=1,    AK$90&lt;&gt;""   ),    _xlfn.CONCAT("Rid: ",HLOOKUP(AK$90,Tipologie!$B$2:$AM$10,5)  ),  Nov2022_RICHIESTE_OLD!Y36),HLOOKUP(AK$90,Tipologie!$B$2:$AM$10,5  ) ))</f>
        <v>.</v>
      </c>
      <c r="AL94" s="146"/>
      <c r="AM94" s="146" t="str">
        <f>T( IF( Nov2022_RICHIESTE_OLD!Z36&lt;&gt;"",  IF(   AND(    (IFERROR(SEARCH("Ridotto",Nov2022_RICHIESTE_OLD!Z36),Nov2022_RICHIESTE_OLD!Z36))=1,    AM$90&lt;&gt;""   ),    _xlfn.CONCAT("Rid: ",HLOOKUP(AM$90,Tipologie!$B$2:$AM$10,5)  ),  Nov2022_RICHIESTE_OLD!Z36),HLOOKUP(AM$90,Tipologie!$B$2:$AM$10,5  ) ))</f>
        <v>.</v>
      </c>
      <c r="AN94" s="146"/>
      <c r="AO94" s="146" t="str">
        <f>T( IF( Nov2022_RICHIESTE_OLD!AA36&lt;&gt;"",  IF(   AND(    (IFERROR(SEARCH("Ridotto",Nov2022_RICHIESTE_OLD!AA36),Nov2022_RICHIESTE_OLD!AA36))=1,    AO$90&lt;&gt;""   ),    _xlfn.CONCAT("Rid: ",HLOOKUP(AO$90,Tipologie!$B$2:$AM$10,5)  ),  Nov2022_RICHIESTE_OLD!AA36),HLOOKUP(AO$90,Tipologie!$B$2:$AM$10,5  ) ))</f>
        <v>.</v>
      </c>
      <c r="AP94" s="146"/>
      <c r="AQ94" s="146" t="str">
        <f>T( IF( Nov2022_RICHIESTE_OLD!AB36&lt;&gt;"",  IF(   AND(    (IFERROR(SEARCH("Ridotto",Nov2022_RICHIESTE_OLD!AB36),Nov2022_RICHIESTE_OLD!AB36))=1,    AQ$90&lt;&gt;""   ),    _xlfn.CONCAT("Rid: ",HLOOKUP(AQ$90,Tipologie!$B$2:$AM$10,5)  ),  Nov2022_RICHIESTE_OLD!AB36),HLOOKUP(AQ$90,Tipologie!$B$2:$AM$10,5  ) ))</f>
        <v>.</v>
      </c>
      <c r="AR94" s="146"/>
      <c r="AS94" s="146" t="str">
        <f>T( IF( Nov2022_RICHIESTE_OLD!AC36&lt;&gt;"",  IF(   AND(    (IFERROR(SEARCH("Ridotto",Nov2022_RICHIESTE_OLD!AC36),Nov2022_RICHIESTE_OLD!AC36))=1,    AS$90&lt;&gt;""   ),    _xlfn.CONCAT("Rid: ",HLOOKUP(AS$90,Tipologie!$B$2:$AM$10,5)  ),  Nov2022_RICHIESTE_OLD!AC36),HLOOKUP(AS$90,Tipologie!$B$2:$AM$10,5  ) ))</f>
        <v>.</v>
      </c>
      <c r="AT94" s="146"/>
      <c r="AU94" s="146" t="str">
        <f>T( IF( Nov2022_RICHIESTE_OLD!AD36&lt;&gt;"",  IF(   AND(    (IFERROR(SEARCH("Ridotto",Nov2022_RICHIESTE_OLD!AD36),Nov2022_RICHIESTE_OLD!AD36))=1,    AU$90&lt;&gt;""   ),    _xlfn.CONCAT("Rid: ",HLOOKUP(AU$90,Tipologie!$B$2:$AM$10,5)  ),  Nov2022_RICHIESTE_OLD!AD36),HLOOKUP(AU$90,Tipologie!$B$2:$AM$10,5  ) ))</f>
        <v>.</v>
      </c>
      <c r="AV94" s="146"/>
      <c r="AW94" s="146" t="str">
        <f>T( IF( Nov2022_RICHIESTE_OLD!AE36&lt;&gt;"",  IF(   AND(    (IFERROR(SEARCH("Ridotto",Nov2022_RICHIESTE_OLD!AE36),Nov2022_RICHIESTE_OLD!AE36))=1,    AW$90&lt;&gt;""   ),    _xlfn.CONCAT("Rid: ",HLOOKUP(AW$90,Tipologie!$B$2:$AM$10,5)  ),  Nov2022_RICHIESTE_OLD!AE36),HLOOKUP(AW$90,Tipologie!$B$2:$AM$10,5  ) ))</f>
        <v>.</v>
      </c>
      <c r="AX94" s="146"/>
      <c r="AY94" s="146" t="str">
        <f>T( IF( Nov2022_RICHIESTE_OLD!AF36&lt;&gt;"",  IF(   AND(    (IFERROR(SEARCH("Ridotto",Nov2022_RICHIESTE_OLD!AF36),Nov2022_RICHIESTE_OLD!AF36))=1,    AY$90&lt;&gt;""   ),    _xlfn.CONCAT("Rid: ",HLOOKUP(AY$90,Tipologie!$B$2:$AM$10,5)  ),  Nov2022_RICHIESTE_OLD!AF36),HLOOKUP(AY$90,Tipologie!$B$2:$AM$10,5  ) ))</f>
        <v>.</v>
      </c>
      <c r="AZ94" s="146"/>
      <c r="BA94" s="146" t="str">
        <f>T( IF( Nov2022_RICHIESTE_OLD!AG36&lt;&gt;"",  IF(   AND(    (IFERROR(SEARCH("Ridotto",Nov2022_RICHIESTE_OLD!AG36),Nov2022_RICHIESTE_OLD!AG36))=1,    BA$90&lt;&gt;""   ),    _xlfn.CONCAT("Rid: ",HLOOKUP(BA$90,Tipologie!$B$2:$AM$10,5)  ),  Nov2022_RICHIESTE_OLD!AG36),HLOOKUP(BA$90,Tipologie!$B$2:$AM$10,5  ) ))</f>
        <v>.</v>
      </c>
      <c r="BB94" s="146" t="str">
        <f>T( IF( Nov2022_RICHIESTE_OLD!AH36&lt;&gt;"",  IF(   AND(    (IFERROR(SEARCH("Ridotto",Nov2022_RICHIESTE_OLD!AH36),Nov2022_RICHIESTE_OLD!AH36))=1,    BB$90&lt;&gt;""   ),    _xlfn.CONCAT("Rid: ",HLOOKUP(BB$90,Tipologie!$B$2:$AM$10,5)  ),  Nov2022_RICHIESTE_OLD!AH36),HLOOKUP(BB$90,Tipologie!$B$2:$AM$10,5  ) ))</f>
        <v>.</v>
      </c>
      <c r="BC94" s="146" t="str">
        <f>T( IF( Nov2022_RICHIESTE_OLD!AI36&lt;&gt;"",  IF(   AND(    (IFERROR(SEARCH("Ridotto",Nov2022_RICHIESTE_OLD!AI36),Nov2022_RICHIESTE_OLD!AI36))=1,    BC$90&lt;&gt;""   ),    _xlfn.CONCAT("Rid: ",HLOOKUP(BC$90,Tipologie!$B$2:$AM$10,5)  ),  Nov2022_RICHIESTE_OLD!AI36),HLOOKUP(BC$90,Tipologie!$B$2:$AM$10,5  ) ))</f>
        <v>.</v>
      </c>
      <c r="BD94" s="146"/>
      <c r="BE94" s="146" t="str">
        <f>T( IF( Nov2022_RICHIESTE_OLD!AJ36&lt;&gt;"",  IF(   AND(    (IFERROR(SEARCH("Ridotto",Nov2022_RICHIESTE_OLD!AJ36),Nov2022_RICHIESTE_OLD!AJ36))=1,    BE$90&lt;&gt;""   ),    _xlfn.CONCAT("Rid: ",HLOOKUP(BE$90,Tipologie!$B$2:$AM$10,5)  ),  Nov2022_RICHIESTE_OLD!AJ36),HLOOKUP(BE$90,Tipologie!$B$2:$AM$10,5  ) ))</f>
        <v>.</v>
      </c>
      <c r="BF94" s="146"/>
      <c r="BG94" s="146" t="str">
        <f>T( IF( Nov2022_RICHIESTE_OLD!AK36&lt;&gt;"",  IF(   AND(    (IFERROR(SEARCH("Ridotto",Nov2022_RICHIESTE_OLD!AK36),Nov2022_RICHIESTE_OLD!AK36))=1,    BG$90&lt;&gt;""   ),    _xlfn.CONCAT("Rid: ",HLOOKUP(BG$90,Tipologie!$B$2:$AM$10,5)  ),  Nov2022_RICHIESTE_OLD!AK36),HLOOKUP(BG$90,Tipologie!$B$2:$AM$10,5  ) ))</f>
        <v>.</v>
      </c>
      <c r="BH94" s="146"/>
      <c r="BI94" s="146" t="str">
        <f>T( IF( Nov2022_RICHIESTE_OLD!AL36&lt;&gt;"",  IF(   AND(    (IFERROR(SEARCH("Ridotto",Nov2022_RICHIESTE_OLD!AL36),Nov2022_RICHIESTE_OLD!AL36))=1,    BI$90&lt;&gt;""   ),    _xlfn.CONCAT("Rid: ",HLOOKUP(BI$90,Tipologie!$B$2:$AM$10,5)  ),  Nov2022_RICHIESTE_OLD!AL36),HLOOKUP(BI$90,Tipologie!$B$2:$AM$10,5  ) ))</f>
        <v>.</v>
      </c>
      <c r="BJ94" s="146"/>
      <c r="BK94" s="146" t="str">
        <f>T( IF( Nov2022_RICHIESTE_OLD!AM36&lt;&gt;"",  IF(   AND(    (IFERROR(SEARCH("Ridotto",Nov2022_RICHIESTE_OLD!AM36),Nov2022_RICHIESTE_OLD!AM36))=1,    BK$90&lt;&gt;""   ),    _xlfn.CONCAT("Rid: ",HLOOKUP(BK$90,Tipologie!$B$2:$AM$10,5)  ),  Nov2022_RICHIESTE_OLD!AM36),HLOOKUP(BK$90,Tipologie!$B$2:$AM$10,5  ) ))</f>
        <v>.</v>
      </c>
      <c r="BL94" s="146"/>
      <c r="BM94" s="146" t="str">
        <f>T( IF( Nov2022_RICHIESTE_OLD!AN36&lt;&gt;"",  IF(   AND(    (IFERROR(SEARCH("Ridotto",Nov2022_RICHIESTE_OLD!AN36),Nov2022_RICHIESTE_OLD!AN36))=1,    BM$90&lt;&gt;""   ),    _xlfn.CONCAT("Rid: ",HLOOKUP(BM$90,Tipologie!$B$2:$AM$10,5)  ),  Nov2022_RICHIESTE_OLD!AN36),HLOOKUP(BM$90,Tipologie!$B$2:$AM$10,5  ) ))</f>
        <v>.</v>
      </c>
      <c r="BN94" s="146"/>
      <c r="BO94" s="146" t="str">
        <f>T( IF( Nov2022_RICHIESTE_OLD!AO36&lt;&gt;"",  IF(   AND(    (IFERROR(SEARCH("Ridotto",Nov2022_RICHIESTE_OLD!AO36),Nov2022_RICHIESTE_OLD!AO36))=1,    BO$90&lt;&gt;""   ),    _xlfn.CONCAT("Rid: ",HLOOKUP(BO$90,Tipologie!$B$2:$AM$10,5)  ),  Nov2022_RICHIESTE_OLD!AO36),HLOOKUP(BO$90,Tipologie!$B$2:$AM$10,5  ) ))</f>
        <v>.</v>
      </c>
      <c r="BP94" s="146"/>
      <c r="BQ94" s="146" t="str">
        <f>T( IF( Nov2022_RICHIESTE_OLD!AP36&lt;&gt;"",  IF(   AND(    (IFERROR(SEARCH("Ridotto",Nov2022_RICHIESTE_OLD!AP36),Nov2022_RICHIESTE_OLD!AP36))=1,    BQ$90&lt;&gt;""   ),    _xlfn.CONCAT("Rid: ",HLOOKUP(BQ$90,Tipologie!$B$2:$AM$10,5)  ),  Nov2022_RICHIESTE_OLD!AP36),HLOOKUP(BQ$90,Tipologie!$B$2:$AM$10,5  ) ))</f>
        <v>.</v>
      </c>
      <c r="BR94" s="146"/>
      <c r="BS94" s="146" t="str">
        <f>T( IF( Nov2022_RICHIESTE_OLD!AQ36&lt;&gt;"",  IF(   AND(    (IFERROR(SEARCH("Ridotto",Nov2022_RICHIESTE_OLD!AQ36),Nov2022_RICHIESTE_OLD!AQ36))=1,    BS$90&lt;&gt;""   ),    _xlfn.CONCAT("Rid: ",HLOOKUP(BS$90,Tipologie!$B$2:$AM$10,5)  ),  Nov2022_RICHIESTE_OLD!AQ36),HLOOKUP(BS$90,Tipologie!$B$2:$AM$10,5  ) ))</f>
        <v>.</v>
      </c>
      <c r="BT94" s="146"/>
      <c r="BU94" s="146" t="str">
        <f>T( IF( Nov2022_RICHIESTE_OLD!AR36&lt;&gt;"",  IF(   AND(    (IFERROR(SEARCH("Ridotto",Nov2022_RICHIESTE_OLD!AR36),Nov2022_RICHIESTE_OLD!AR36))=1,    BU$90&lt;&gt;""   ),    _xlfn.CONCAT("Rid: ",HLOOKUP(BU$90,Tipologie!$B$2:$AM$10,5)  ),  Nov2022_RICHIESTE_OLD!AR36),HLOOKUP(BU$90,Tipologie!$B$2:$AM$10,5  ) ))</f>
        <v>.</v>
      </c>
      <c r="BV94" s="146"/>
      <c r="BW94" s="146" t="str">
        <f>T( IF( Nov2022_RICHIESTE_OLD!AS36&lt;&gt;"",  IF(   AND(    (IFERROR(SEARCH("Ridotto",Nov2022_RICHIESTE_OLD!AS36),Nov2022_RICHIESTE_OLD!AS36))=1,    BW$90&lt;&gt;""   ),    _xlfn.CONCAT("Rid: ",HLOOKUP(BW$90,Tipologie!$B$2:$AM$10,5)  ),  Nov2022_RICHIESTE_OLD!AS36),HLOOKUP(BW$90,Tipologie!$B$2:$AM$10,5  ) ))</f>
        <v>.</v>
      </c>
      <c r="BX94" s="223"/>
      <c r="CA94" s="158">
        <f>SUM(COUNTIFS(D94:BW94,{"Ex-accordo";"Ferie";"Ridotto Ex-Acc";"Ridotto Ferie";"Ridotto Maternità";"Malattia";"Esame";"Altro"}))</f>
        <v>0</v>
      </c>
      <c r="CB94" s="158">
        <f t="shared" si="31"/>
        <v>30</v>
      </c>
      <c r="CC94" s="91"/>
      <c r="CF94" s="146"/>
      <c r="CG94" s="146" t="str">
        <f>T( IF( Nov2022_RICHIESTE_OLD!BM36&lt;&gt;"",  IF(   AND(    (IFERROR(SEARCH("Ridotto",Nov2022_RICHIESTE_OLD!BM36),Nov2022_RICHIESTE_OLD!BM36))=1,    CG$90&lt;&gt;""   ),    _xlfn.CONCAT("Rid: ",HLOOKUP(CG$90,Tipologie!$B$2:$AM$10,5)  ),  Nov2022_RICHIESTE_OLD!BM36),HLOOKUP(CG$90,Tipologie!$B$2:$AM$10,5  ) ))</f>
        <v>.</v>
      </c>
      <c r="CH94" s="146"/>
      <c r="CI94" s="146" t="str">
        <f>T( IF( Nov2022_RICHIESTE_OLD!BN36&lt;&gt;"",  IF(   AND(    (IFERROR(SEARCH("Ridotto",Nov2022_RICHIESTE_OLD!BN36),Nov2022_RICHIESTE_OLD!BN36))=1,    CI$90&lt;&gt;""   ),    _xlfn.CONCAT("Rid: ",HLOOKUP(CI$90,Tipologie!$B$2:$AM$10,5)  ),  Nov2022_RICHIESTE_OLD!BN36),HLOOKUP(CI$90,Tipologie!$B$2:$AM$10,5  ) ))</f>
        <v>.</v>
      </c>
      <c r="CJ94" s="146" t="str">
        <f>T( IF( Nov2022_RICHIESTE_OLD!BO36&lt;&gt;"",  IF(   AND(    (IFERROR(SEARCH("Ridotto",Nov2022_RICHIESTE_OLD!BO36),Nov2022_RICHIESTE_OLD!BO36))=1,    CJ$90&lt;&gt;""   ),    _xlfn.CONCAT("Rid: ",HLOOKUP(CJ$90,Tipologie!$B$2:$AM$10,5)  ),  Nov2022_RICHIESTE_OLD!BO36),HLOOKUP(CJ$90,Tipologie!$B$2:$AM$10,5  ) ))</f>
        <v>.</v>
      </c>
      <c r="CK94" s="146" t="str">
        <f>T( IF( Nov2022_RICHIESTE_OLD!BP36&lt;&gt;"",  IF(   AND(    (IFERROR(SEARCH("Ridotto",Nov2022_RICHIESTE_OLD!BP36),Nov2022_RICHIESTE_OLD!BP36))=1,    CK$90&lt;&gt;""   ),    _xlfn.CONCAT("Rid: ",HLOOKUP(CK$90,Tipologie!$B$2:$AM$10,5)  ),  Nov2022_RICHIESTE_OLD!BP36),HLOOKUP(CK$90,Tipologie!$B$2:$AM$10,5  ) ))</f>
        <v>.</v>
      </c>
      <c r="CL94" s="146" t="str">
        <f>T( IF( Nov2022_RICHIESTE_OLD!BQ36&lt;&gt;"",  IF(   AND(    (IFERROR(SEARCH("Ridotto",Nov2022_RICHIESTE_OLD!BQ36),Nov2022_RICHIESTE_OLD!BQ36))=1,    CL$90&lt;&gt;""   ),    _xlfn.CONCAT("Rid: ",HLOOKUP(CL$90,Tipologie!$B$2:$AM$10,5)  ),  Nov2022_RICHIESTE_OLD!BQ36),HLOOKUP(CL$90,Tipologie!$B$2:$AM$10,5  ) ))</f>
        <v>.</v>
      </c>
      <c r="CM94" s="146" t="str">
        <f>T( IF( Nov2022_RICHIESTE_OLD!BR36&lt;&gt;"",  IF(   AND(    (IFERROR(SEARCH("Ridotto",Nov2022_RICHIESTE_OLD!BR36),Nov2022_RICHIESTE_OLD!BR36))=1,    CM$90&lt;&gt;""   ),    _xlfn.CONCAT("Rid: ",HLOOKUP(CM$90,Tipologie!$B$2:$AM$10,5)  ),  Nov2022_RICHIESTE_OLD!BR36),HLOOKUP(CM$90,Tipologie!$B$2:$AM$10,5  ) ))</f>
        <v>.</v>
      </c>
      <c r="CO94" s="45" t="str">
        <f t="shared" si="24"/>
        <v>mer</v>
      </c>
      <c r="CP94" s="45">
        <f t="shared" si="29"/>
        <v>44895</v>
      </c>
      <c r="CQ94" s="229"/>
      <c r="CR94" s="146" t="str">
        <f>T(IF(  Nov2022_RICHIESTE_OLD!BV36&lt;&gt;"",  Nov2022_RICHIESTE_OLD!BV36,  HLOOKUP(CR$90,Tipologie!$B$2:$AM$10,5) ))</f>
        <v>.</v>
      </c>
      <c r="CS94" s="146"/>
      <c r="CT94" s="146" t="str">
        <f>T(IF(  Nov2022_RICHIESTE_OLD!BW36&lt;&gt;"",  Nov2022_RICHIESTE_OLD!BW36,  HLOOKUP(CT$90,Tipologie!$B$2:$AM$10,5) ))</f>
        <v>.</v>
      </c>
      <c r="CU94" s="146"/>
      <c r="CV94" s="146" t="str">
        <f>T(IF(  Nov2022_RICHIESTE_OLD!BX36&lt;&gt;"",  Nov2022_RICHIESTE_OLD!BX36,  HLOOKUP(CV$90,Tipologie!$B$2:$AM$10,5) ))</f>
        <v>.</v>
      </c>
      <c r="CW94" s="146"/>
      <c r="CX94" s="146" t="str">
        <f>T(IF(  Nov2022_RICHIESTE_OLD!BY36&lt;&gt;"",  Nov2022_RICHIESTE_OLD!BY36,  HLOOKUP(CX$90,Tipologie!$B$2:$AM$10,5) ))</f>
        <v>.</v>
      </c>
      <c r="CY94" s="146"/>
      <c r="CZ94" s="146" t="str">
        <f>T(IF(  Nov2022_RICHIESTE_OLD!BZ36&lt;&gt;"",  Nov2022_RICHIESTE_OLD!BZ36,  HLOOKUP(CZ$90,Tipologie!$B$2:$AM$10,5) ))</f>
        <v>.</v>
      </c>
      <c r="DA94" s="146"/>
      <c r="DB94" s="146" t="str">
        <f>T(IF(  Nov2022_RICHIESTE_OLD!CA36&lt;&gt;"",  Nov2022_RICHIESTE_OLD!CA36,  HLOOKUP(DB$90,Tipologie!$B$2:$AM$10,5) ))</f>
        <v>.</v>
      </c>
      <c r="DC94" s="146"/>
      <c r="DD94" s="146" t="str">
        <f>T(IF(  Nov2022_RICHIESTE_OLD!CB36&lt;&gt;"",  Nov2022_RICHIESTE_OLD!CB36,  HLOOKUP(DD$90,Tipologie!$B$2:$AM$10,5) ))</f>
        <v>.</v>
      </c>
      <c r="DE94" s="146" t="str">
        <f>T(IF(  Nov2022_RICHIESTE_OLD!CC36&lt;&gt;"",  Nov2022_RICHIESTE_OLD!CC36,  HLOOKUP(DE$90,Tipologie!$B$2:$AM$10,5) ))</f>
        <v>.</v>
      </c>
      <c r="DF94" s="146" t="str">
        <f>T(IF(  Nov2022_RICHIESTE_OLD!CD36&lt;&gt;"",  Nov2022_RICHIESTE_OLD!CD36,  HLOOKUP(DF$90,Tipologie!$B$2:$AM$10,5) ))</f>
        <v>.</v>
      </c>
      <c r="DG94" s="146" t="str">
        <f>T(IF(  Nov2022_RICHIESTE_OLD!CE36&lt;&gt;"",  Nov2022_RICHIESTE_OLD!CE36,  HLOOKUP(DG$90,Tipologie!$B$2:$AM$10,5) ))</f>
        <v>.</v>
      </c>
      <c r="DH94" s="20"/>
    </row>
    <row r="95" spans="1:112" ht="11.25" customHeight="1" x14ac:dyDescent="0.25">
      <c r="A95" s="45" t="str">
        <f>IF(Nov2022_RICHIESTE_OLD!A37&lt;&gt;"",Nov2022_RICHIESTE_OLD!A37,"")</f>
        <v>gio</v>
      </c>
      <c r="B95" s="46">
        <f>IF(Nov2022_RICHIESTE_OLD!B37&lt;&gt;"",Nov2022_RICHIESTE_OLD!B37,"")</f>
        <v>44896</v>
      </c>
      <c r="C95" s="232"/>
      <c r="D95" s="146" t="str">
        <f>T( IF( Nov2022_RICHIESTE_OLD!C37&lt;&gt;"",  IF(   AND(    (IFERROR(SEARCH("Ridotto",Nov2022_RICHIESTE_OLD!C37),Nov2022_RICHIESTE_OLD!C37))=1,    D$90&lt;&gt;""   ),    _xlfn.CONCAT("Rid: ",HLOOKUP(D$90,Tipologie!$B$2:$AM$10,6)  ),  Nov2022_RICHIESTE_OLD!C37),HLOOKUP(D$90,Tipologie!$B$2:$AM$10,6  ) ))</f>
        <v>.</v>
      </c>
      <c r="E95" s="146"/>
      <c r="F95" s="146" t="str">
        <f>T( IF( Nov2022_RICHIESTE_OLD!D37&lt;&gt;"",  IF(   AND(    (IFERROR(SEARCH("Ridotto",Nov2022_RICHIESTE_OLD!D37),Nov2022_RICHIESTE_OLD!D37))=1,    F$90&lt;&gt;""   ),    _xlfn.CONCAT("Rid: ",HLOOKUP(F$90,Tipologie!$B$2:$AM$10,6)  ),  Nov2022_RICHIESTE_OLD!D37),HLOOKUP(F$90,Tipologie!$B$2:$AM$10,6  ) ))</f>
        <v>.</v>
      </c>
      <c r="G95" s="146"/>
      <c r="H95" s="146" t="str">
        <f>T( IF( Nov2022_RICHIESTE_OLD!E37&lt;&gt;"",  IF(   AND(    (IFERROR(SEARCH("Ridotto",Nov2022_RICHIESTE_OLD!E37),Nov2022_RICHIESTE_OLD!E37))=1,    H$90&lt;&gt;""   ),    _xlfn.CONCAT("Rid: ",HLOOKUP(H$90,Tipologie!$B$2:$AM$10,6)  ),  Nov2022_RICHIESTE_OLD!E37),HLOOKUP(H$90,Tipologie!$B$2:$AM$10,6  ) ))</f>
        <v>.</v>
      </c>
      <c r="I95" s="146"/>
      <c r="J95" s="146" t="str">
        <f>T( IF( Nov2022_RICHIESTE_OLD!F37&lt;&gt;"",  IF(   AND(    (IFERROR(SEARCH("Ridotto",Nov2022_RICHIESTE_OLD!F37),Nov2022_RICHIESTE_OLD!F37))=1,    J$90&lt;&gt;""   ),    _xlfn.CONCAT("Rid: ",HLOOKUP(J$90,Tipologie!$B$2:$AM$10,6)  ),  Nov2022_RICHIESTE_OLD!F37),HLOOKUP(J$90,Tipologie!$B$2:$AM$10,6  ) ))</f>
        <v>.</v>
      </c>
      <c r="K95" s="146"/>
      <c r="L95" s="146" t="str">
        <f>T( IF( Nov2022_RICHIESTE_OLD!G37&lt;&gt;"",  IF(   AND(    (IFERROR(SEARCH("Ridotto",Nov2022_RICHIESTE_OLD!G37),Nov2022_RICHIESTE_OLD!G37))=1,    L$90&lt;&gt;""   ),    _xlfn.CONCAT("Rid: ",HLOOKUP(L$90,Tipologie!$B$2:$AM$10,6)  ),  Nov2022_RICHIESTE_OLD!G37),HLOOKUP(L$90,Tipologie!$B$2:$AM$10,6  ) ))</f>
        <v>.</v>
      </c>
      <c r="M95" s="146"/>
      <c r="N95" s="146" t="str">
        <f>T( IF( Nov2022_RICHIESTE_OLD!H37&lt;&gt;"",  IF(   AND(    (IFERROR(SEARCH("Ridotto",Nov2022_RICHIESTE_OLD!H37),Nov2022_RICHIESTE_OLD!H37))=1,    N$90&lt;&gt;""   ),    _xlfn.CONCAT("Rid: ",HLOOKUP(N$90,Tipologie!$B$2:$AM$10,6)  ),  Nov2022_RICHIESTE_OLD!H37),HLOOKUP(N$90,Tipologie!$B$2:$AM$10,6  ) ))</f>
        <v>.</v>
      </c>
      <c r="O95" s="146"/>
      <c r="P95" s="146" t="str">
        <f>T( IF( Nov2022_RICHIESTE_OLD!I37&lt;&gt;"",  IF(   AND(    (IFERROR(SEARCH("Ridotto",Nov2022_RICHIESTE_OLD!I37),Nov2022_RICHIESTE_OLD!I37))=1,    P$90&lt;&gt;""   ),    _xlfn.CONCAT("Rid: ",HLOOKUP(P$90,Tipologie!$B$2:$AM$10,6)  ),  Nov2022_RICHIESTE_OLD!I37),HLOOKUP(P$90,Tipologie!$B$2:$AM$10,6  ) ))</f>
        <v>.</v>
      </c>
      <c r="Q95" s="146"/>
      <c r="R95" s="146" t="str">
        <f>T( IF( Nov2022_RICHIESTE_OLD!J37&lt;&gt;"",  IF(   AND(    (IFERROR(SEARCH("Ridotto",Nov2022_RICHIESTE_OLD!J37),Nov2022_RICHIESTE_OLD!J37))=1,    R$90&lt;&gt;""   ),    _xlfn.CONCAT("Rid: ",HLOOKUP(R$90,Tipologie!$B$2:$AM$10,6)  ),  Nov2022_RICHIESTE_OLD!J37),HLOOKUP(R$90,Tipologie!$B$2:$AM$10,6  ) ))</f>
        <v>.</v>
      </c>
      <c r="S95" s="146"/>
      <c r="T95" s="146" t="str">
        <f>T( IF( Nov2022_RICHIESTE_OLD!K37&lt;&gt;"",  IF(   AND(    (IFERROR(SEARCH("Ridotto",Nov2022_RICHIESTE_OLD!K37),Nov2022_RICHIESTE_OLD!K37))=1,    T$90&lt;&gt;""   ),    _xlfn.CONCAT("Rid: ",HLOOKUP(T$90,Tipologie!$B$2:$AM$10,6)  ),  Nov2022_RICHIESTE_OLD!K37),HLOOKUP(T$90,Tipologie!$B$2:$AM$10,6  ) ))</f>
        <v>.</v>
      </c>
      <c r="U95" s="146" t="str">
        <f>T( IF( Nov2022_RICHIESTE_OLD!L37&lt;&gt;"",  IF(   AND(    (IFERROR(SEARCH("Ridotto",Nov2022_RICHIESTE_OLD!L37),Nov2022_RICHIESTE_OLD!L37))=1,    U$90&lt;&gt;""   ),    _xlfn.CONCAT("Rid: ",HLOOKUP(U$90,Tipologie!$B$2:$AM$10,6)  ),  Nov2022_RICHIESTE_OLD!L37),HLOOKUP(U$90,Tipologie!$B$2:$AM$10,6  ) ))</f>
        <v>.</v>
      </c>
      <c r="V95" s="146" t="str">
        <f>T( IF( Nov2022_RICHIESTE_OLD!M37&lt;&gt;"",  IF(   AND(    (IFERROR(SEARCH("Ridotto",Nov2022_RICHIESTE_OLD!M37),Nov2022_RICHIESTE_OLD!M37))=1,    V$90&lt;&gt;""   ),    _xlfn.CONCAT("Rid: ",HLOOKUP(V$90,Tipologie!$B$2:$AM$10,6)  ),  Nov2022_RICHIESTE_OLD!M37),HLOOKUP(V$90,Tipologie!$B$2:$AM$10,6  ) ))</f>
        <v>.</v>
      </c>
      <c r="W95" s="146" t="str">
        <f>T( IF( Nov2022_RICHIESTE_OLD!N37&lt;&gt;"",  IF(   AND(    (IFERROR(SEARCH("Ridotto",Nov2022_RICHIESTE_OLD!N37),Nov2022_RICHIESTE_OLD!N37))=1,    W$90&lt;&gt;""   ),    _xlfn.CONCAT("Rid: ",HLOOKUP(W$90,Tipologie!$B$2:$AM$10,6)  ),  Nov2022_RICHIESTE_OLD!N37),HLOOKUP(W$90,Tipologie!$B$2:$AM$10,6  ) ))</f>
        <v>.</v>
      </c>
      <c r="X95" s="146" t="str">
        <f>T( IF( Nov2022_RICHIESTE_OLD!O37&lt;&gt;"",  IF(   AND(    (IFERROR(SEARCH("Ridotto",Nov2022_RICHIESTE_OLD!O37),Nov2022_RICHIESTE_OLD!O37))=1,    X$90&lt;&gt;""   ),    _xlfn.CONCAT("Rid: ",HLOOKUP(X$90,Tipologie!$B$2:$AM$10,6)  ),  Nov2022_RICHIESTE_OLD!O37),HLOOKUP(X$90,Tipologie!$B$2:$AM$10,6  ) ))</f>
        <v>.</v>
      </c>
      <c r="Y95" s="146" t="str">
        <f>T( IF( Nov2022_RICHIESTE_OLD!P37&lt;&gt;"",  IF(   AND(    (IFERROR(SEARCH("Ridotto",Nov2022_RICHIESTE_OLD!P37),Nov2022_RICHIESTE_OLD!P37))=1,    Y$90&lt;&gt;""   ),    _xlfn.CONCAT("Rid: ",HLOOKUP(Y$90,Tipologie!$B$2:$AM$10,6)  ),  Nov2022_RICHIESTE_OLD!P37),HLOOKUP(Y$90,Tipologie!$B$2:$AM$10,6  ) ))</f>
        <v>.</v>
      </c>
      <c r="Z95" s="28" t="str">
        <f>T( IF( Nov2022_RICHIESTE_OLD!Q37&lt;&gt;"",  IF(   AND(    (IFERROR(SEARCH("Ridotto",Nov2022_RICHIESTE_OLD!Q37),Nov2022_RICHIESTE_OLD!Q37))=1,    Z$90&lt;&gt;""   ),    _xlfn.CONCAT("Rid: ",HLOOKUP(Z$90,Tipologie!$B$2:$AM$10,6)  ),  Nov2022_RICHIESTE_OLD!Q37),HLOOKUP(Z$90,Tipologie!$B$2:$AM$10,6  ) ))</f>
        <v>.</v>
      </c>
      <c r="AA95" s="28" t="str">
        <f>T( IF( Nov2022_RICHIESTE_OLD!R37&lt;&gt;"",  IF(   AND(    (IFERROR(SEARCH("Ridotto",Nov2022_RICHIESTE_OLD!R37),Nov2022_RICHIESTE_OLD!R37))=1,    AA$90&lt;&gt;""   ),    _xlfn.CONCAT("Rid: ",HLOOKUP(AA$90,Tipologie!$B$2:$AM$10,6)  ),  Nov2022_RICHIESTE_OLD!R37),HLOOKUP(AA$90,Tipologie!$B$2:$AM$10,6  ) ))</f>
        <v>.</v>
      </c>
      <c r="AB95" s="28" t="str">
        <f>T( IF( Nov2022_RICHIESTE_OLD!S37&lt;&gt;"",  IF(   AND(    (IFERROR(SEARCH("Ridotto",Nov2022_RICHIESTE_OLD!S37),Nov2022_RICHIESTE_OLD!S37))=1,    AB$90&lt;&gt;""   ),    _xlfn.CONCAT("Rid: ",HLOOKUP(AB$90,Tipologie!$B$2:$AM$10,6)  ),  Nov2022_RICHIESTE_OLD!S37),HLOOKUP(AB$90,Tipologie!$B$2:$AM$10,6  ) ))</f>
        <v>.</v>
      </c>
      <c r="AD95" s="45" t="str">
        <f t="shared" si="23"/>
        <v>gio</v>
      </c>
      <c r="AE95" s="46">
        <f t="shared" si="30"/>
        <v>44896</v>
      </c>
      <c r="AF95" s="232"/>
      <c r="AG95" s="146" t="str">
        <f>T( IF( Nov2022_RICHIESTE_OLD!W37&lt;&gt;"",  IF(   AND(    (IFERROR(SEARCH("Ridotto",Nov2022_RICHIESTE_OLD!W37),Nov2022_RICHIESTE_OLD!W37))=1,    AG$90&lt;&gt;""   ),    _xlfn.CONCAT("Rid: ",HLOOKUP(AG$90,Tipologie!$B$2:$AM$10,6)  ),  Nov2022_RICHIESTE_OLD!W37),HLOOKUP(AG$90,Tipologie!$B$2:$AM$10,6  ) ))</f>
        <v>.</v>
      </c>
      <c r="AH95" s="146"/>
      <c r="AI95" s="146" t="str">
        <f>T( IF( Nov2022_RICHIESTE_OLD!X37&lt;&gt;"",  IF(   AND(    (IFERROR(SEARCH("Ridotto",Nov2022_RICHIESTE_OLD!X37),Nov2022_RICHIESTE_OLD!X37))=1,    AI$90&lt;&gt;""   ),    _xlfn.CONCAT("Rid: ",HLOOKUP(AI$90,Tipologie!$B$2:$AM$10,6)  ),  Nov2022_RICHIESTE_OLD!X37),HLOOKUP(AI$90,Tipologie!$B$2:$AM$10,6  ) ))</f>
        <v>.</v>
      </c>
      <c r="AJ95" s="146"/>
      <c r="AK95" s="146" t="str">
        <f>T( IF( Nov2022_RICHIESTE_OLD!Y37&lt;&gt;"",  IF(   AND(    (IFERROR(SEARCH("Ridotto",Nov2022_RICHIESTE_OLD!Y37),Nov2022_RICHIESTE_OLD!Y37))=1,    AK$90&lt;&gt;""   ),    _xlfn.CONCAT("Rid: ",HLOOKUP(AK$90,Tipologie!$B$2:$AM$10,6)  ),  Nov2022_RICHIESTE_OLD!Y37),HLOOKUP(AK$90,Tipologie!$B$2:$AM$10,6  ) ))</f>
        <v>.</v>
      </c>
      <c r="AL95" s="146"/>
      <c r="AM95" s="146" t="str">
        <f>T( IF( Nov2022_RICHIESTE_OLD!Z37&lt;&gt;"",  IF(   AND(    (IFERROR(SEARCH("Ridotto",Nov2022_RICHIESTE_OLD!Z37),Nov2022_RICHIESTE_OLD!Z37))=1,    AM$90&lt;&gt;""   ),    _xlfn.CONCAT("Rid: ",HLOOKUP(AM$90,Tipologie!$B$2:$AM$10,6)  ),  Nov2022_RICHIESTE_OLD!Z37),HLOOKUP(AM$90,Tipologie!$B$2:$AM$10,6  ) ))</f>
        <v>.</v>
      </c>
      <c r="AN95" s="146"/>
      <c r="AO95" s="146" t="str">
        <f>T( IF( Nov2022_RICHIESTE_OLD!AA37&lt;&gt;"",  IF(   AND(    (IFERROR(SEARCH("Ridotto",Nov2022_RICHIESTE_OLD!AA37),Nov2022_RICHIESTE_OLD!AA37))=1,    AO$90&lt;&gt;""   ),    _xlfn.CONCAT("Rid: ",HLOOKUP(AO$90,Tipologie!$B$2:$AM$10,6)  ),  Nov2022_RICHIESTE_OLD!AA37),HLOOKUP(AO$90,Tipologie!$B$2:$AM$10,6  ) ))</f>
        <v>.</v>
      </c>
      <c r="AP95" s="146"/>
      <c r="AQ95" s="146" t="str">
        <f>T( IF( Nov2022_RICHIESTE_OLD!AB37&lt;&gt;"",  IF(   AND(    (IFERROR(SEARCH("Ridotto",Nov2022_RICHIESTE_OLD!AB37),Nov2022_RICHIESTE_OLD!AB37))=1,    AQ$90&lt;&gt;""   ),    _xlfn.CONCAT("Rid: ",HLOOKUP(AQ$90,Tipologie!$B$2:$AM$10,6)  ),  Nov2022_RICHIESTE_OLD!AB37),HLOOKUP(AQ$90,Tipologie!$B$2:$AM$10,6  ) ))</f>
        <v>.</v>
      </c>
      <c r="AR95" s="146"/>
      <c r="AS95" s="146" t="str">
        <f>T( IF( Nov2022_RICHIESTE_OLD!AC37&lt;&gt;"",  IF(   AND(    (IFERROR(SEARCH("Ridotto",Nov2022_RICHIESTE_OLD!AC37),Nov2022_RICHIESTE_OLD!AC37))=1,    AS$90&lt;&gt;""   ),    _xlfn.CONCAT("Rid: ",HLOOKUP(AS$90,Tipologie!$B$2:$AM$10,6)  ),  Nov2022_RICHIESTE_OLD!AC37),HLOOKUP(AS$90,Tipologie!$B$2:$AM$10,6  ) ))</f>
        <v>.</v>
      </c>
      <c r="AT95" s="146"/>
      <c r="AU95" s="146" t="str">
        <f>T( IF( Nov2022_RICHIESTE_OLD!AD37&lt;&gt;"",  IF(   AND(    (IFERROR(SEARCH("Ridotto",Nov2022_RICHIESTE_OLD!AD37),Nov2022_RICHIESTE_OLD!AD37))=1,    AU$90&lt;&gt;""   ),    _xlfn.CONCAT("Rid: ",HLOOKUP(AU$90,Tipologie!$B$2:$AM$10,6)  ),  Nov2022_RICHIESTE_OLD!AD37),HLOOKUP(AU$90,Tipologie!$B$2:$AM$10,6  ) ))</f>
        <v>.</v>
      </c>
      <c r="AV95" s="146"/>
      <c r="AW95" s="146" t="str">
        <f>T( IF( Nov2022_RICHIESTE_OLD!AE37&lt;&gt;"",  IF(   AND(    (IFERROR(SEARCH("Ridotto",Nov2022_RICHIESTE_OLD!AE37),Nov2022_RICHIESTE_OLD!AE37))=1,    AW$90&lt;&gt;""   ),    _xlfn.CONCAT("Rid: ",HLOOKUP(AW$90,Tipologie!$B$2:$AM$10,6)  ),  Nov2022_RICHIESTE_OLD!AE37),HLOOKUP(AW$90,Tipologie!$B$2:$AM$10,6  ) ))</f>
        <v>.</v>
      </c>
      <c r="AX95" s="146"/>
      <c r="AY95" s="146" t="str">
        <f>T( IF( Nov2022_RICHIESTE_OLD!AF37&lt;&gt;"",  IF(   AND(    (IFERROR(SEARCH("Ridotto",Nov2022_RICHIESTE_OLD!AF37),Nov2022_RICHIESTE_OLD!AF37))=1,    AY$90&lt;&gt;""   ),    _xlfn.CONCAT("Rid: ",HLOOKUP(AY$90,Tipologie!$B$2:$AM$10,6)  ),  Nov2022_RICHIESTE_OLD!AF37),HLOOKUP(AY$90,Tipologie!$B$2:$AM$10,6  ) ))</f>
        <v>.</v>
      </c>
      <c r="AZ95" s="146"/>
      <c r="BA95" s="146" t="str">
        <f>T( IF( Nov2022_RICHIESTE_OLD!AG37&lt;&gt;"",  IF(   AND(    (IFERROR(SEARCH("Ridotto",Nov2022_RICHIESTE_OLD!AG37),Nov2022_RICHIESTE_OLD!AG37))=1,    BA$90&lt;&gt;""   ),    _xlfn.CONCAT("Rid: ",HLOOKUP(BA$90,Tipologie!$B$2:$AM$10,6)  ),  Nov2022_RICHIESTE_OLD!AG37),HLOOKUP(BA$90,Tipologie!$B$2:$AM$10,6  ) ))</f>
        <v>.</v>
      </c>
      <c r="BB95" s="146" t="str">
        <f>T( IF( Nov2022_RICHIESTE_OLD!AH37&lt;&gt;"",  IF(   AND(    (IFERROR(SEARCH("Ridotto",Nov2022_RICHIESTE_OLD!AH37),Nov2022_RICHIESTE_OLD!AH37))=1,    BB$90&lt;&gt;""   ),    _xlfn.CONCAT("Rid: ",HLOOKUP(BB$90,Tipologie!$B$2:$AM$10,6)  ),  Nov2022_RICHIESTE_OLD!AH37),HLOOKUP(BB$90,Tipologie!$B$2:$AM$10,6  ) ))</f>
        <v>.</v>
      </c>
      <c r="BC95" s="146" t="str">
        <f>T( IF( Nov2022_RICHIESTE_OLD!AI37&lt;&gt;"",  IF(   AND(    (IFERROR(SEARCH("Ridotto",Nov2022_RICHIESTE_OLD!AI37),Nov2022_RICHIESTE_OLD!AI37))=1,    BC$90&lt;&gt;""   ),    _xlfn.CONCAT("Rid: ",HLOOKUP(BC$90,Tipologie!$B$2:$AM$10,6)  ),  Nov2022_RICHIESTE_OLD!AI37),HLOOKUP(BC$90,Tipologie!$B$2:$AM$10,6  ) ))</f>
        <v>.</v>
      </c>
      <c r="BD95" s="146"/>
      <c r="BE95" s="146" t="str">
        <f>T( IF( Nov2022_RICHIESTE_OLD!AJ37&lt;&gt;"",  IF(   AND(    (IFERROR(SEARCH("Ridotto",Nov2022_RICHIESTE_OLD!AJ37),Nov2022_RICHIESTE_OLD!AJ37))=1,    BE$90&lt;&gt;""   ),    _xlfn.CONCAT("Rid: ",HLOOKUP(BE$90,Tipologie!$B$2:$AM$10,6)  ),  Nov2022_RICHIESTE_OLD!AJ37),HLOOKUP(BE$90,Tipologie!$B$2:$AM$10,6  ) ))</f>
        <v>.</v>
      </c>
      <c r="BF95" s="146"/>
      <c r="BG95" s="146" t="str">
        <f>T( IF( Nov2022_RICHIESTE_OLD!AK37&lt;&gt;"",  IF(   AND(    (IFERROR(SEARCH("Ridotto",Nov2022_RICHIESTE_OLD!AK37),Nov2022_RICHIESTE_OLD!AK37))=1,    BG$90&lt;&gt;""   ),    _xlfn.CONCAT("Rid: ",HLOOKUP(BG$90,Tipologie!$B$2:$AM$10,6)  ),  Nov2022_RICHIESTE_OLD!AK37),HLOOKUP(BG$90,Tipologie!$B$2:$AM$10,6  ) ))</f>
        <v>.</v>
      </c>
      <c r="BH95" s="146"/>
      <c r="BI95" s="146" t="str">
        <f>T( IF( Nov2022_RICHIESTE_OLD!AL37&lt;&gt;"",  IF(   AND(    (IFERROR(SEARCH("Ridotto",Nov2022_RICHIESTE_OLD!AL37),Nov2022_RICHIESTE_OLD!AL37))=1,    BI$90&lt;&gt;""   ),    _xlfn.CONCAT("Rid: ",HLOOKUP(BI$90,Tipologie!$B$2:$AM$10,6)  ),  Nov2022_RICHIESTE_OLD!AL37),HLOOKUP(BI$90,Tipologie!$B$2:$AM$10,6  ) ))</f>
        <v>.</v>
      </c>
      <c r="BJ95" s="146"/>
      <c r="BK95" s="146" t="str">
        <f>T( IF( Nov2022_RICHIESTE_OLD!AM37&lt;&gt;"",  IF(   AND(    (IFERROR(SEARCH("Ridotto",Nov2022_RICHIESTE_OLD!AM37),Nov2022_RICHIESTE_OLD!AM37))=1,    BK$90&lt;&gt;""   ),    _xlfn.CONCAT("Rid: ",HLOOKUP(BK$90,Tipologie!$B$2:$AM$10,6)  ),  Nov2022_RICHIESTE_OLD!AM37),HLOOKUP(BK$90,Tipologie!$B$2:$AM$10,6  ) ))</f>
        <v>.</v>
      </c>
      <c r="BL95" s="146"/>
      <c r="BM95" s="146" t="str">
        <f>T( IF( Nov2022_RICHIESTE_OLD!AN37&lt;&gt;"",  IF(   AND(    (IFERROR(SEARCH("Ridotto",Nov2022_RICHIESTE_OLD!AN37),Nov2022_RICHIESTE_OLD!AN37))=1,    BM$90&lt;&gt;""   ),    _xlfn.CONCAT("Rid: ",HLOOKUP(BM$90,Tipologie!$B$2:$AM$10,6)  ),  Nov2022_RICHIESTE_OLD!AN37),HLOOKUP(BM$90,Tipologie!$B$2:$AM$10,6  ) ))</f>
        <v>.</v>
      </c>
      <c r="BN95" s="146"/>
      <c r="BO95" s="146" t="str">
        <f>T( IF( Nov2022_RICHIESTE_OLD!AO37&lt;&gt;"",  IF(   AND(    (IFERROR(SEARCH("Ridotto",Nov2022_RICHIESTE_OLD!AO37),Nov2022_RICHIESTE_OLD!AO37))=1,    BO$90&lt;&gt;""   ),    _xlfn.CONCAT("Rid: ",HLOOKUP(BO$90,Tipologie!$B$2:$AM$10,6)  ),  Nov2022_RICHIESTE_OLD!AO37),HLOOKUP(BO$90,Tipologie!$B$2:$AM$10,6  ) ))</f>
        <v>.</v>
      </c>
      <c r="BP95" s="146"/>
      <c r="BQ95" s="146" t="str">
        <f>T( IF( Nov2022_RICHIESTE_OLD!AP37&lt;&gt;"",  IF(   AND(    (IFERROR(SEARCH("Ridotto",Nov2022_RICHIESTE_OLD!AP37),Nov2022_RICHIESTE_OLD!AP37))=1,    BQ$90&lt;&gt;""   ),    _xlfn.CONCAT("Rid: ",HLOOKUP(BQ$90,Tipologie!$B$2:$AM$10,6)  ),  Nov2022_RICHIESTE_OLD!AP37),HLOOKUP(BQ$90,Tipologie!$B$2:$AM$10,6  ) ))</f>
        <v>.</v>
      </c>
      <c r="BR95" s="146"/>
      <c r="BS95" s="146" t="str">
        <f>T( IF( Nov2022_RICHIESTE_OLD!AQ37&lt;&gt;"",  IF(   AND(    (IFERROR(SEARCH("Ridotto",Nov2022_RICHIESTE_OLD!AQ37),Nov2022_RICHIESTE_OLD!AQ37))=1,    BS$90&lt;&gt;""   ),    _xlfn.CONCAT("Rid: ",HLOOKUP(BS$90,Tipologie!$B$2:$AM$10,6)  ),  Nov2022_RICHIESTE_OLD!AQ37),HLOOKUP(BS$90,Tipologie!$B$2:$AM$10,6  ) ))</f>
        <v>.</v>
      </c>
      <c r="BT95" s="146"/>
      <c r="BU95" s="146" t="str">
        <f>T( IF( Nov2022_RICHIESTE_OLD!AR37&lt;&gt;"",  IF(   AND(    (IFERROR(SEARCH("Ridotto",Nov2022_RICHIESTE_OLD!AR37),Nov2022_RICHIESTE_OLD!AR37))=1,    BU$90&lt;&gt;""   ),    _xlfn.CONCAT("Rid: ",HLOOKUP(BU$90,Tipologie!$B$2:$AM$10,6)  ),  Nov2022_RICHIESTE_OLD!AR37),HLOOKUP(BU$90,Tipologie!$B$2:$AM$10,6  ) ))</f>
        <v>.</v>
      </c>
      <c r="BV95" s="146"/>
      <c r="BW95" s="146" t="str">
        <f>T( IF( Nov2022_RICHIESTE_OLD!AS37&lt;&gt;"",  IF(   AND(    (IFERROR(SEARCH("Ridotto",Nov2022_RICHIESTE_OLD!AS37),Nov2022_RICHIESTE_OLD!AS37))=1,    BW$90&lt;&gt;""   ),    _xlfn.CONCAT("Rid: ",HLOOKUP(BW$90,Tipologie!$B$2:$AM$10,6)  ),  Nov2022_RICHIESTE_OLD!AS37),HLOOKUP(BW$90,Tipologie!$B$2:$AM$10,6  ) ))</f>
        <v>.</v>
      </c>
      <c r="BX95" s="223"/>
      <c r="CA95" s="158">
        <f>SUM(COUNTIFS(D95:BW95,{"Ex-accordo";"Ferie";"Ridotto Ex-Acc";"Ridotto Ferie";"Ridotto Maternità";"Malattia";"Esame";"Altro"}))</f>
        <v>0</v>
      </c>
      <c r="CB95" s="158">
        <f t="shared" si="31"/>
        <v>30</v>
      </c>
      <c r="CC95" s="91"/>
      <c r="CF95" s="146"/>
      <c r="CG95" s="146" t="str">
        <f>T( IF( Nov2022_RICHIESTE_OLD!BM37&lt;&gt;"",  IF(   AND(    (IFERROR(SEARCH("Ridotto",Nov2022_RICHIESTE_OLD!BM37),Nov2022_RICHIESTE_OLD!BM37))=1,    CG$90&lt;&gt;""   ),    _xlfn.CONCAT("Rid: ",HLOOKUP(CG$90,Tipologie!$B$2:$AM$10,6)  ),  Nov2022_RICHIESTE_OLD!BM37),HLOOKUP(CG$90,Tipologie!$B$2:$AM$10,6  ) ))</f>
        <v>.</v>
      </c>
      <c r="CH95" s="146"/>
      <c r="CI95" s="146" t="str">
        <f>T( IF( Nov2022_RICHIESTE_OLD!BN37&lt;&gt;"",  IF(   AND(    (IFERROR(SEARCH("Ridotto",Nov2022_RICHIESTE_OLD!BN37),Nov2022_RICHIESTE_OLD!BN37))=1,    CI$90&lt;&gt;""   ),    _xlfn.CONCAT("Rid: ",HLOOKUP(CI$90,Tipologie!$B$2:$AM$10,6)  ),  Nov2022_RICHIESTE_OLD!BN37),HLOOKUP(CI$90,Tipologie!$B$2:$AM$10,6  ) ))</f>
        <v>.</v>
      </c>
      <c r="CJ95" s="146" t="str">
        <f>T( IF( Nov2022_RICHIESTE_OLD!BO37&lt;&gt;"",  IF(   AND(    (IFERROR(SEARCH("Ridotto",Nov2022_RICHIESTE_OLD!BO37),Nov2022_RICHIESTE_OLD!BO37))=1,    CJ$90&lt;&gt;""   ),    _xlfn.CONCAT("Rid: ",HLOOKUP(CJ$90,Tipologie!$B$2:$AM$10,6)  ),  Nov2022_RICHIESTE_OLD!BO37),HLOOKUP(CJ$90,Tipologie!$B$2:$AM$10,6  ) ))</f>
        <v>.</v>
      </c>
      <c r="CK95" s="146" t="str">
        <f>T( IF( Nov2022_RICHIESTE_OLD!BP37&lt;&gt;"",  IF(   AND(    (IFERROR(SEARCH("Ridotto",Nov2022_RICHIESTE_OLD!BP37),Nov2022_RICHIESTE_OLD!BP37))=1,    CK$90&lt;&gt;""   ),    _xlfn.CONCAT("Rid: ",HLOOKUP(CK$90,Tipologie!$B$2:$AM$10,6)  ),  Nov2022_RICHIESTE_OLD!BP37),HLOOKUP(CK$90,Tipologie!$B$2:$AM$10,6  ) ))</f>
        <v>.</v>
      </c>
      <c r="CL95" s="146" t="str">
        <f>T( IF( Nov2022_RICHIESTE_OLD!BQ37&lt;&gt;"",  IF(   AND(    (IFERROR(SEARCH("Ridotto",Nov2022_RICHIESTE_OLD!BQ37),Nov2022_RICHIESTE_OLD!BQ37))=1,    CL$90&lt;&gt;""   ),    _xlfn.CONCAT("Rid: ",HLOOKUP(CL$90,Tipologie!$B$2:$AM$10,6)  ),  Nov2022_RICHIESTE_OLD!BQ37),HLOOKUP(CL$90,Tipologie!$B$2:$AM$10,6  ) ))</f>
        <v>.</v>
      </c>
      <c r="CM95" s="146" t="str">
        <f>T( IF( Nov2022_RICHIESTE_OLD!BR37&lt;&gt;"",  IF(   AND(    (IFERROR(SEARCH("Ridotto",Nov2022_RICHIESTE_OLD!BR37),Nov2022_RICHIESTE_OLD!BR37))=1,    CM$90&lt;&gt;""   ),    _xlfn.CONCAT("Rid: ",HLOOKUP(CM$90,Tipologie!$B$2:$AM$10,6)  ),  Nov2022_RICHIESTE_OLD!BR37),HLOOKUP(CM$90,Tipologie!$B$2:$AM$10,6  ) ))</f>
        <v>.</v>
      </c>
      <c r="CO95" s="45" t="str">
        <f t="shared" si="24"/>
        <v>gio</v>
      </c>
      <c r="CP95" s="45">
        <f t="shared" si="29"/>
        <v>44896</v>
      </c>
      <c r="CQ95" s="229"/>
      <c r="CR95" s="146" t="str">
        <f>T(IF(  Nov2022_RICHIESTE_OLD!BV37&lt;&gt;"",  Nov2022_RICHIESTE_OLD!BV37,  HLOOKUP(CR$90,Tipologie!$B$2:$AM$10,6) ))</f>
        <v>.</v>
      </c>
      <c r="CS95" s="146"/>
      <c r="CT95" s="146" t="str">
        <f>T(IF(  Nov2022_RICHIESTE_OLD!BW37&lt;&gt;"",  Nov2022_RICHIESTE_OLD!BW37,  HLOOKUP(CT$90,Tipologie!$B$2:$AM$10,6) ))</f>
        <v>.</v>
      </c>
      <c r="CU95" s="146"/>
      <c r="CV95" s="146" t="str">
        <f>T(IF(  Nov2022_RICHIESTE_OLD!BX37&lt;&gt;"",  Nov2022_RICHIESTE_OLD!BX37,  HLOOKUP(CV$90,Tipologie!$B$2:$AM$10,6) ))</f>
        <v>.</v>
      </c>
      <c r="CW95" s="146"/>
      <c r="CX95" s="146" t="str">
        <f>T(IF(  Nov2022_RICHIESTE_OLD!BY37&lt;&gt;"",  Nov2022_RICHIESTE_OLD!BY37,  HLOOKUP(CX$90,Tipologie!$B$2:$AM$10,6) ))</f>
        <v>.</v>
      </c>
      <c r="CY95" s="146"/>
      <c r="CZ95" s="146" t="str">
        <f>T(IF(  Nov2022_RICHIESTE_OLD!BZ37&lt;&gt;"",  Nov2022_RICHIESTE_OLD!BZ37,  HLOOKUP(CZ$90,Tipologie!$B$2:$AM$10,6) ))</f>
        <v>.</v>
      </c>
      <c r="DA95" s="146"/>
      <c r="DB95" s="146" t="str">
        <f>T(IF(  Nov2022_RICHIESTE_OLD!CA37&lt;&gt;"",  Nov2022_RICHIESTE_OLD!CA37,  HLOOKUP(DB$90,Tipologie!$B$2:$AM$10,6) ))</f>
        <v>.</v>
      </c>
      <c r="DC95" s="146"/>
      <c r="DD95" s="146" t="str">
        <f>T(IF(  Nov2022_RICHIESTE_OLD!CB37&lt;&gt;"",  Nov2022_RICHIESTE_OLD!CB37,  HLOOKUP(DD$90,Tipologie!$B$2:$AM$10,6) ))</f>
        <v>.</v>
      </c>
      <c r="DE95" s="146" t="str">
        <f>T(IF(  Nov2022_RICHIESTE_OLD!CC37&lt;&gt;"",  Nov2022_RICHIESTE_OLD!CC37,  HLOOKUP(DE$90,Tipologie!$B$2:$AM$10,6) ))</f>
        <v>.</v>
      </c>
      <c r="DF95" s="146" t="str">
        <f>T(IF(  Nov2022_RICHIESTE_OLD!CD37&lt;&gt;"",  Nov2022_RICHIESTE_OLD!CD37,  HLOOKUP(DF$90,Tipologie!$B$2:$AM$10,6) ))</f>
        <v>.</v>
      </c>
      <c r="DG95" s="146" t="str">
        <f>T(IF(  Nov2022_RICHIESTE_OLD!CE37&lt;&gt;"",  Nov2022_RICHIESTE_OLD!CE37,  HLOOKUP(DG$90,Tipologie!$B$2:$AM$10,6) ))</f>
        <v>.</v>
      </c>
    </row>
    <row r="96" spans="1:112" ht="11.25" customHeight="1" x14ac:dyDescent="0.25">
      <c r="A96" s="45" t="str">
        <f>IF(Nov2022_RICHIESTE_OLD!A38&lt;&gt;"",Nov2022_RICHIESTE_OLD!A38,"")</f>
        <v>ven</v>
      </c>
      <c r="B96" s="46">
        <f>IF(Nov2022_RICHIESTE_OLD!B38&lt;&gt;"",Nov2022_RICHIESTE_OLD!B38,"")</f>
        <v>44897</v>
      </c>
      <c r="C96" s="232"/>
      <c r="D96" s="146" t="str">
        <f>T( IF( Nov2022_RICHIESTE_OLD!C38&lt;&gt;"",  IF(   AND(    (IFERROR(SEARCH("Ridotto",Nov2022_RICHIESTE_OLD!C38),Nov2022_RICHIESTE_OLD!C38))=1,    D$90&lt;&gt;""   ),    _xlfn.CONCAT("Rid: ",HLOOKUP(D$90,Tipologie!$B$2:$AM$10,7)  ),  Nov2022_RICHIESTE_OLD!C38),HLOOKUP(D$90,Tipologie!$B$2:$AM$10,7  ) ))</f>
        <v>.</v>
      </c>
      <c r="E96" s="146"/>
      <c r="F96" s="146" t="str">
        <f>T( IF( Nov2022_RICHIESTE_OLD!D38&lt;&gt;"",  IF(   AND(    (IFERROR(SEARCH("Ridotto",Nov2022_RICHIESTE_OLD!D38),Nov2022_RICHIESTE_OLD!D38))=1,    F$90&lt;&gt;""   ),    _xlfn.CONCAT("Rid: ",HLOOKUP(F$90,Tipologie!$B$2:$AM$10,7)  ),  Nov2022_RICHIESTE_OLD!D38),HLOOKUP(F$90,Tipologie!$B$2:$AM$10,7  ) ))</f>
        <v>.</v>
      </c>
      <c r="G96" s="146"/>
      <c r="H96" s="146" t="str">
        <f>T( IF( Nov2022_RICHIESTE_OLD!E38&lt;&gt;"",  IF(   AND(    (IFERROR(SEARCH("Ridotto",Nov2022_RICHIESTE_OLD!E38),Nov2022_RICHIESTE_OLD!E38))=1,    H$90&lt;&gt;""   ),    _xlfn.CONCAT("Rid: ",HLOOKUP(H$90,Tipologie!$B$2:$AM$10,7)  ),  Nov2022_RICHIESTE_OLD!E38),HLOOKUP(H$90,Tipologie!$B$2:$AM$10,7  ) ))</f>
        <v>.</v>
      </c>
      <c r="I96" s="146"/>
      <c r="J96" s="146" t="str">
        <f>T( IF( Nov2022_RICHIESTE_OLD!F38&lt;&gt;"",  IF(   AND(    (IFERROR(SEARCH("Ridotto",Nov2022_RICHIESTE_OLD!F38),Nov2022_RICHIESTE_OLD!F38))=1,    J$90&lt;&gt;""   ),    _xlfn.CONCAT("Rid: ",HLOOKUP(J$90,Tipologie!$B$2:$AM$10,7)  ),  Nov2022_RICHIESTE_OLD!F38),HLOOKUP(J$90,Tipologie!$B$2:$AM$10,7  ) ))</f>
        <v>.</v>
      </c>
      <c r="K96" s="146"/>
      <c r="L96" s="146" t="str">
        <f>T( IF( Nov2022_RICHIESTE_OLD!G38&lt;&gt;"",  IF(   AND(    (IFERROR(SEARCH("Ridotto",Nov2022_RICHIESTE_OLD!G38),Nov2022_RICHIESTE_OLD!G38))=1,    L$90&lt;&gt;""   ),    _xlfn.CONCAT("Rid: ",HLOOKUP(L$90,Tipologie!$B$2:$AM$10,7)  ),  Nov2022_RICHIESTE_OLD!G38),HLOOKUP(L$90,Tipologie!$B$2:$AM$10,7  ) ))</f>
        <v>.</v>
      </c>
      <c r="M96" s="146"/>
      <c r="N96" s="146" t="str">
        <f>T( IF( Nov2022_RICHIESTE_OLD!H38&lt;&gt;"",  IF(   AND(    (IFERROR(SEARCH("Ridotto",Nov2022_RICHIESTE_OLD!H38),Nov2022_RICHIESTE_OLD!H38))=1,    N$90&lt;&gt;""   ),    _xlfn.CONCAT("Rid: ",HLOOKUP(N$90,Tipologie!$B$2:$AM$10,7)  ),  Nov2022_RICHIESTE_OLD!H38),HLOOKUP(N$90,Tipologie!$B$2:$AM$10,7  ) ))</f>
        <v>.</v>
      </c>
      <c r="O96" s="146"/>
      <c r="P96" s="146" t="str">
        <f>T( IF( Nov2022_RICHIESTE_OLD!I34&lt;&gt;"",  IF(   AND(    (IFERROR(SEARCH("Ridotto",Nov2022_RICHIESTE_OLD!I34),Nov2022_RICHIESTE_OLD!I34))=1,    P$90&lt;&gt;""   ),    _xlfn.CONCAT("Rid: ",HLOOKUP(P$90,Tipologie!$B$2:$AM$10,7)  ),  Nov2022_RICHIESTE_OLD!I34),HLOOKUP(P$90,Tipologie!$B$2:$AM$10,7  ) ))</f>
        <v>.</v>
      </c>
      <c r="Q96" s="146"/>
      <c r="R96" s="146" t="str">
        <f>T( IF( Nov2022_RICHIESTE_OLD!J38&lt;&gt;"",  IF(   AND(    (IFERROR(SEARCH("Ridotto",Nov2022_RICHIESTE_OLD!J38),Nov2022_RICHIESTE_OLD!J38))=1,    R$90&lt;&gt;""   ),    _xlfn.CONCAT("Rid: ",HLOOKUP(R$90,Tipologie!$B$2:$AM$10,7)  ),  Nov2022_RICHIESTE_OLD!J38),HLOOKUP(R$90,Tipologie!$B$2:$AM$10,7  ) ))</f>
        <v>.</v>
      </c>
      <c r="S96" s="146"/>
      <c r="T96" s="146" t="str">
        <f>T( IF( Nov2022_RICHIESTE_OLD!K38&lt;&gt;"",  IF(   AND(    (IFERROR(SEARCH("Ridotto",Nov2022_RICHIESTE_OLD!K38),Nov2022_RICHIESTE_OLD!K38))=1,    T$90&lt;&gt;""   ),    _xlfn.CONCAT("Rid: ",HLOOKUP(T$90,Tipologie!$B$2:$AM$10,7)  ),  Nov2022_RICHIESTE_OLD!K38),HLOOKUP(T$90,Tipologie!$B$2:$AM$10,7  ) ))</f>
        <v>.</v>
      </c>
      <c r="U96" s="146" t="str">
        <f>T( IF( Nov2022_RICHIESTE_OLD!L38&lt;&gt;"",  IF(   AND(    (IFERROR(SEARCH("Ridotto",Nov2022_RICHIESTE_OLD!L38),Nov2022_RICHIESTE_OLD!L38))=1,    U$90&lt;&gt;""   ),    _xlfn.CONCAT("Rid: ",HLOOKUP(U$90,Tipologie!$B$2:$AM$10,7)  ),  Nov2022_RICHIESTE_OLD!L38),HLOOKUP(U$90,Tipologie!$B$2:$AM$10,7  ) ))</f>
        <v>.</v>
      </c>
      <c r="V96" s="146" t="str">
        <f>T( IF( Nov2022_RICHIESTE_OLD!M38&lt;&gt;"",  IF(   AND(    (IFERROR(SEARCH("Ridotto",Nov2022_RICHIESTE_OLD!M38),Nov2022_RICHIESTE_OLD!M38))=1,    V$90&lt;&gt;""   ),    _xlfn.CONCAT("Rid: ",HLOOKUP(V$90,Tipologie!$B$2:$AM$10,7)  ),  Nov2022_RICHIESTE_OLD!M38),HLOOKUP(V$90,Tipologie!$B$2:$AM$10,7  ) ))</f>
        <v>.</v>
      </c>
      <c r="W96" s="146" t="str">
        <f>T( IF( Nov2022_RICHIESTE_OLD!N38&lt;&gt;"",  IF(   AND(    (IFERROR(SEARCH("Ridotto",Nov2022_RICHIESTE_OLD!N38),Nov2022_RICHIESTE_OLD!N38))=1,    W$90&lt;&gt;""   ),    _xlfn.CONCAT("Rid: ",HLOOKUP(W$90,Tipologie!$B$2:$AM$10,7)  ),  Nov2022_RICHIESTE_OLD!N38),HLOOKUP(W$90,Tipologie!$B$2:$AM$10,7  ) ))</f>
        <v>.</v>
      </c>
      <c r="X96" s="146" t="str">
        <f>T( IF( Nov2022_RICHIESTE_OLD!O38&lt;&gt;"",  IF(   AND(    (IFERROR(SEARCH("Ridotto",Nov2022_RICHIESTE_OLD!O38),Nov2022_RICHIESTE_OLD!O38))=1,    X$90&lt;&gt;""   ),    _xlfn.CONCAT("Rid: ",HLOOKUP(X$90,Tipologie!$B$2:$AM$10,7)  ),  Nov2022_RICHIESTE_OLD!O38),HLOOKUP(X$90,Tipologie!$B$2:$AM$10,7  ) ))</f>
        <v>.</v>
      </c>
      <c r="Y96" s="146" t="str">
        <f>T( IF( Nov2022_RICHIESTE_OLD!P38&lt;&gt;"",  IF(   AND(    (IFERROR(SEARCH("Ridotto",Nov2022_RICHIESTE_OLD!P38),Nov2022_RICHIESTE_OLD!P38))=1,    Y$90&lt;&gt;""   ),    _xlfn.CONCAT("Rid: ",HLOOKUP(Y$90,Tipologie!$B$2:$AM$10,7)  ),  Nov2022_RICHIESTE_OLD!P38),HLOOKUP(Y$90,Tipologie!$B$2:$AM$10,7  ) ))</f>
        <v>.</v>
      </c>
      <c r="Z96" s="28" t="str">
        <f>T( IF( Nov2022_RICHIESTE_OLD!Q38&lt;&gt;"",  IF(   AND(    (IFERROR(SEARCH("Ridotto",Nov2022_RICHIESTE_OLD!Q38),Nov2022_RICHIESTE_OLD!Q38))=1,    Z$90&lt;&gt;""   ),    _xlfn.CONCAT("Rid: ",HLOOKUP(Z$90,Tipologie!$B$2:$AM$10,7)  ),  Nov2022_RICHIESTE_OLD!Q38),HLOOKUP(Z$90,Tipologie!$B$2:$AM$10,7  ) ))</f>
        <v>.</v>
      </c>
      <c r="AA96" s="28" t="str">
        <f>T( IF( Nov2022_RICHIESTE_OLD!R38&lt;&gt;"",  IF(   AND(    (IFERROR(SEARCH("Ridotto",Nov2022_RICHIESTE_OLD!R38),Nov2022_RICHIESTE_OLD!R38))=1,    AA$90&lt;&gt;""   ),    _xlfn.CONCAT("Rid: ",HLOOKUP(AA$90,Tipologie!$B$2:$AM$10,7)  ),  Nov2022_RICHIESTE_OLD!R38),HLOOKUP(AA$90,Tipologie!$B$2:$AM$10,7  ) ))</f>
        <v>.</v>
      </c>
      <c r="AB96" s="28" t="str">
        <f>T( IF( Nov2022_RICHIESTE_OLD!S38&lt;&gt;"",  IF(   AND(    (IFERROR(SEARCH("Ridotto",Nov2022_RICHIESTE_OLD!S38),Nov2022_RICHIESTE_OLD!S38))=1,    AB$90&lt;&gt;""   ),    _xlfn.CONCAT("Rid: ",HLOOKUP(AB$90,Tipologie!$B$2:$AM$10,7)  ),  Nov2022_RICHIESTE_OLD!S38),HLOOKUP(AB$90,Tipologie!$B$2:$AM$10,7  ) ))</f>
        <v>.</v>
      </c>
      <c r="AD96" s="45" t="str">
        <f t="shared" si="23"/>
        <v>ven</v>
      </c>
      <c r="AE96" s="46">
        <f t="shared" si="30"/>
        <v>44897</v>
      </c>
      <c r="AF96" s="232"/>
      <c r="AG96" s="146" t="str">
        <f>T( IF( Nov2022_RICHIESTE_OLD!W38&lt;&gt;"",  IF(   AND(    (IFERROR(SEARCH("Ridotto",Nov2022_RICHIESTE_OLD!W38),Nov2022_RICHIESTE_OLD!W38))=1,    AG$90&lt;&gt;""   ),    _xlfn.CONCAT("Rid: ",HLOOKUP(AG$90,Tipologie!$B$2:$AM$10,7)  ),  Nov2022_RICHIESTE_OLD!W38),HLOOKUP(AG$90,Tipologie!$B$2:$AM$10,7  ) ))</f>
        <v>.</v>
      </c>
      <c r="AH96" s="146"/>
      <c r="AI96" s="146" t="str">
        <f>T( IF( Nov2022_RICHIESTE_OLD!X38&lt;&gt;"",  IF(   AND(    (IFERROR(SEARCH("Ridotto",Nov2022_RICHIESTE_OLD!X38),Nov2022_RICHIESTE_OLD!X38))=1,    AI$90&lt;&gt;""   ),    _xlfn.CONCAT("Rid: ",HLOOKUP(AI$90,Tipologie!$B$2:$AM$10,7)  ),  Nov2022_RICHIESTE_OLD!X38),HLOOKUP(AI$90,Tipologie!$B$2:$AM$10,7  ) ))</f>
        <v>.</v>
      </c>
      <c r="AJ96" s="146"/>
      <c r="AK96" s="146" t="str">
        <f>T( IF( Nov2022_RICHIESTE_OLD!Y38&lt;&gt;"",  IF(   AND(    (IFERROR(SEARCH("Ridotto",Nov2022_RICHIESTE_OLD!Y38),Nov2022_RICHIESTE_OLD!Y38))=1,    AK$90&lt;&gt;""   ),    _xlfn.CONCAT("Rid: ",HLOOKUP(AK$90,Tipologie!$B$2:$AM$10,7)  ),  Nov2022_RICHIESTE_OLD!Y38),HLOOKUP(AK$90,Tipologie!$B$2:$AM$10,7  ) ))</f>
        <v>.</v>
      </c>
      <c r="AL96" s="146"/>
      <c r="AM96" s="146" t="str">
        <f>T( IF( Nov2022_RICHIESTE_OLD!Z38&lt;&gt;"",  IF(   AND(    (IFERROR(SEARCH("Ridotto",Nov2022_RICHIESTE_OLD!Z38),Nov2022_RICHIESTE_OLD!Z38))=1,    AM$90&lt;&gt;""   ),    _xlfn.CONCAT("Rid: ",HLOOKUP(AM$90,Tipologie!$B$2:$AM$10,7)  ),  Nov2022_RICHIESTE_OLD!Z38),HLOOKUP(AM$90,Tipologie!$B$2:$AM$10,7  ) ))</f>
        <v>.</v>
      </c>
      <c r="AN96" s="146"/>
      <c r="AO96" s="146" t="str">
        <f>T( IF( Nov2022_RICHIESTE_OLD!AA38&lt;&gt;"",  IF(   AND(    (IFERROR(SEARCH("Ridotto",Nov2022_RICHIESTE_OLD!AA38),Nov2022_RICHIESTE_OLD!AA38))=1,    AO$90&lt;&gt;""   ),    _xlfn.CONCAT("Rid: ",HLOOKUP(AO$90,Tipologie!$B$2:$AM$10,7)  ),  Nov2022_RICHIESTE_OLD!AA38),HLOOKUP(AO$90,Tipologie!$B$2:$AM$10,7  ) ))</f>
        <v>.</v>
      </c>
      <c r="AP96" s="146"/>
      <c r="AQ96" s="146" t="str">
        <f>T( IF( Nov2022_RICHIESTE_OLD!AB38&lt;&gt;"",  IF(   AND(    (IFERROR(SEARCH("Ridotto",Nov2022_RICHIESTE_OLD!AB38),Nov2022_RICHIESTE_OLD!AB38))=1,    AQ$90&lt;&gt;""   ),    _xlfn.CONCAT("Rid: ",HLOOKUP(AQ$90,Tipologie!$B$2:$AM$10,7)  ),  Nov2022_RICHIESTE_OLD!AB38),HLOOKUP(AQ$90,Tipologie!$B$2:$AM$10,7  ) ))</f>
        <v>.</v>
      </c>
      <c r="AR96" s="146"/>
      <c r="AS96" s="146" t="str">
        <f>T( IF( Nov2022_RICHIESTE_OLD!AC38&lt;&gt;"",  IF(   AND(    (IFERROR(SEARCH("Ridotto",Nov2022_RICHIESTE_OLD!AC38),Nov2022_RICHIESTE_OLD!AC38))=1,    AS$90&lt;&gt;""   ),    _xlfn.CONCAT("Rid: ",HLOOKUP(AS$90,Tipologie!$B$2:$AM$10,7)  ),  Nov2022_RICHIESTE_OLD!AC38),HLOOKUP(AS$90,Tipologie!$B$2:$AM$10,7  ) ))</f>
        <v>.</v>
      </c>
      <c r="AT96" s="146"/>
      <c r="AU96" s="146" t="str">
        <f>T( IF( Nov2022_RICHIESTE_OLD!AD38&lt;&gt;"",  IF(   AND(    (IFERROR(SEARCH("Ridotto",Nov2022_RICHIESTE_OLD!AD38),Nov2022_RICHIESTE_OLD!AD38))=1,    AU$90&lt;&gt;""   ),    _xlfn.CONCAT("Rid: ",HLOOKUP(AU$90,Tipologie!$B$2:$AM$10,7)  ),  Nov2022_RICHIESTE_OLD!AD38),HLOOKUP(AU$90,Tipologie!$B$2:$AM$10,7  ) ))</f>
        <v>.</v>
      </c>
      <c r="AV96" s="146"/>
      <c r="AW96" s="146" t="str">
        <f>T( IF( Nov2022_RICHIESTE_OLD!AE38&lt;&gt;"",  IF(   AND(    (IFERROR(SEARCH("Ridotto",Nov2022_RICHIESTE_OLD!AE38),Nov2022_RICHIESTE_OLD!AE38))=1,    AW$90&lt;&gt;""   ),    _xlfn.CONCAT("Rid: ",HLOOKUP(AW$90,Tipologie!$B$2:$AM$10,7)  ),  Nov2022_RICHIESTE_OLD!AE38),HLOOKUP(AW$90,Tipologie!$B$2:$AM$10,7  ) ))</f>
        <v>.</v>
      </c>
      <c r="AX96" s="146"/>
      <c r="AY96" s="146" t="str">
        <f>T( IF( Nov2022_RICHIESTE_OLD!AF38&lt;&gt;"",  IF(   AND(    (IFERROR(SEARCH("Ridotto",Nov2022_RICHIESTE_OLD!AF38),Nov2022_RICHIESTE_OLD!AF38))=1,    AY$90&lt;&gt;""   ),    _xlfn.CONCAT("Rid: ",HLOOKUP(AY$90,Tipologie!$B$2:$AM$10,7)  ),  Nov2022_RICHIESTE_OLD!AF38),HLOOKUP(AY$90,Tipologie!$B$2:$AM$10,7  ) ))</f>
        <v>.</v>
      </c>
      <c r="AZ96" s="146"/>
      <c r="BA96" s="146" t="str">
        <f>T( IF( Nov2022_RICHIESTE_OLD!AG38&lt;&gt;"",  IF(   AND(    (IFERROR(SEARCH("Ridotto",Nov2022_RICHIESTE_OLD!AG38),Nov2022_RICHIESTE_OLD!AG38))=1,    BA$90&lt;&gt;""   ),    _xlfn.CONCAT("Rid: ",HLOOKUP(BA$90,Tipologie!$B$2:$AM$10,7)  ),  Nov2022_RICHIESTE_OLD!AG38),HLOOKUP(BA$90,Tipologie!$B$2:$AM$10,7  ) ))</f>
        <v>.</v>
      </c>
      <c r="BB96" s="146" t="str">
        <f>T( IF( Nov2022_RICHIESTE_OLD!AH38&lt;&gt;"",  IF(   AND(    (IFERROR(SEARCH("Ridotto",Nov2022_RICHIESTE_OLD!AH38),Nov2022_RICHIESTE_OLD!AH38))=1,    BB$90&lt;&gt;""   ),    _xlfn.CONCAT("Rid: ",HLOOKUP(BB$90,Tipologie!$B$2:$AM$10,7)  ),  Nov2022_RICHIESTE_OLD!AH38),HLOOKUP(BB$90,Tipologie!$B$2:$AM$10,7  ) ))</f>
        <v>.</v>
      </c>
      <c r="BC96" s="146" t="str">
        <f>T( IF( Nov2022_RICHIESTE_OLD!AI38&lt;&gt;"",  IF(   AND(    (IFERROR(SEARCH("Ridotto",Nov2022_RICHIESTE_OLD!AI38),Nov2022_RICHIESTE_OLD!AI38))=1,    BC$90&lt;&gt;""   ),    _xlfn.CONCAT("Rid: ",HLOOKUP(BC$90,Tipologie!$B$2:$AM$10,7)  ),  Nov2022_RICHIESTE_OLD!AI38),HLOOKUP(BC$90,Tipologie!$B$2:$AM$10,7  ) ))</f>
        <v>.</v>
      </c>
      <c r="BD96" s="146"/>
      <c r="BE96" s="146" t="str">
        <f>T( IF( Nov2022_RICHIESTE_OLD!AJ38&lt;&gt;"",  IF(   AND(    (IFERROR(SEARCH("Ridotto",Nov2022_RICHIESTE_OLD!AJ38),Nov2022_RICHIESTE_OLD!AJ38))=1,    BE$90&lt;&gt;""   ),    _xlfn.CONCAT("Rid: ",HLOOKUP(BE$90,Tipologie!$B$2:$AM$10,7)  ),  Nov2022_RICHIESTE_OLD!AJ38),HLOOKUP(BE$90,Tipologie!$B$2:$AM$10,7  ) ))</f>
        <v>.</v>
      </c>
      <c r="BF96" s="146"/>
      <c r="BG96" s="146" t="str">
        <f>T( IF( Nov2022_RICHIESTE_OLD!AK38&lt;&gt;"",  IF(   AND(    (IFERROR(SEARCH("Ridotto",Nov2022_RICHIESTE_OLD!AK38),Nov2022_RICHIESTE_OLD!AK38))=1,    BG$90&lt;&gt;""   ),    _xlfn.CONCAT("Rid: ",HLOOKUP(BG$90,Tipologie!$B$2:$AM$10,7)  ),  Nov2022_RICHIESTE_OLD!AK38),HLOOKUP(BG$90,Tipologie!$B$2:$AM$10,7  ) ))</f>
        <v>.</v>
      </c>
      <c r="BH96" s="146"/>
      <c r="BI96" s="146" t="str">
        <f>T( IF( Nov2022_RICHIESTE_OLD!AL38&lt;&gt;"",  IF(   AND(    (IFERROR(SEARCH("Ridotto",Nov2022_RICHIESTE_OLD!AL38),Nov2022_RICHIESTE_OLD!AL38))=1,    BI$90&lt;&gt;""   ),    _xlfn.CONCAT("Rid: ",HLOOKUP(BI$90,Tipologie!$B$2:$AM$10,7)  ),  Nov2022_RICHIESTE_OLD!AL38),HLOOKUP(BI$90,Tipologie!$B$2:$AM$10,7  ) ))</f>
        <v>.</v>
      </c>
      <c r="BJ96" s="146"/>
      <c r="BK96" s="146" t="str">
        <f>T( IF( Nov2022_RICHIESTE_OLD!AM38&lt;&gt;"",  IF(   AND(    (IFERROR(SEARCH("Ridotto",Nov2022_RICHIESTE_OLD!AM38),Nov2022_RICHIESTE_OLD!AM38))=1,    BK$90&lt;&gt;""   ),    _xlfn.CONCAT("Rid: ",HLOOKUP(BK$90,Tipologie!$B$2:$AM$10,7)  ),  Nov2022_RICHIESTE_OLD!AM38),HLOOKUP(BK$90,Tipologie!$B$2:$AM$10,7  ) ))</f>
        <v>.</v>
      </c>
      <c r="BL96" s="146"/>
      <c r="BM96" s="146" t="str">
        <f>T( IF( Nov2022_RICHIESTE_OLD!AN38&lt;&gt;"",  IF(   AND(    (IFERROR(SEARCH("Ridotto",Nov2022_RICHIESTE_OLD!AN38),Nov2022_RICHIESTE_OLD!AN38))=1,    BM$90&lt;&gt;""   ),    _xlfn.CONCAT("Rid: ",HLOOKUP(BM$90,Tipologie!$B$2:$AM$10,7)  ),  Nov2022_RICHIESTE_OLD!AN38),HLOOKUP(BM$90,Tipologie!$B$2:$AM$10,7  ) ))</f>
        <v>.</v>
      </c>
      <c r="BN96" s="146"/>
      <c r="BO96" s="146" t="str">
        <f>T( IF( Nov2022_RICHIESTE_OLD!AO38&lt;&gt;"",  IF(   AND(    (IFERROR(SEARCH("Ridotto",Nov2022_RICHIESTE_OLD!AO38),Nov2022_RICHIESTE_OLD!AO38))=1,    BO$90&lt;&gt;""   ),    _xlfn.CONCAT("Rid: ",HLOOKUP(BO$90,Tipologie!$B$2:$AM$10,7)  ),  Nov2022_RICHIESTE_OLD!AO38),HLOOKUP(BO$90,Tipologie!$B$2:$AM$10,7  ) ))</f>
        <v>.</v>
      </c>
      <c r="BP96" s="146"/>
      <c r="BQ96" s="146" t="str">
        <f>T( IF( Nov2022_RICHIESTE_OLD!AP38&lt;&gt;"",  IF(   AND(    (IFERROR(SEARCH("Ridotto",Nov2022_RICHIESTE_OLD!AP38),Nov2022_RICHIESTE_OLD!AP38))=1,    BQ$90&lt;&gt;""   ),    _xlfn.CONCAT("Rid: ",HLOOKUP(BQ$90,Tipologie!$B$2:$AM$10,7)  ),  Nov2022_RICHIESTE_OLD!AP38),HLOOKUP(BQ$90,Tipologie!$B$2:$AM$10,7  ) ))</f>
        <v>.</v>
      </c>
      <c r="BR96" s="146"/>
      <c r="BS96" s="146" t="str">
        <f>T( IF( Nov2022_RICHIESTE_OLD!AQ38&lt;&gt;"",  IF(   AND(    (IFERROR(SEARCH("Ridotto",Nov2022_RICHIESTE_OLD!AQ38),Nov2022_RICHIESTE_OLD!AQ38))=1,    BS$90&lt;&gt;""   ),    _xlfn.CONCAT("Rid: ",HLOOKUP(BS$90,Tipologie!$B$2:$AM$10,7)  ),  Nov2022_RICHIESTE_OLD!AQ38),HLOOKUP(BS$90,Tipologie!$B$2:$AM$10,7  ) ))</f>
        <v>.</v>
      </c>
      <c r="BT96" s="146"/>
      <c r="BU96" s="146" t="str">
        <f>T( IF( Nov2022_RICHIESTE_OLD!AR38&lt;&gt;"",  IF(   AND(    (IFERROR(SEARCH("Ridotto",Nov2022_RICHIESTE_OLD!AR38),Nov2022_RICHIESTE_OLD!AR38))=1,    BU$90&lt;&gt;""   ),    _xlfn.CONCAT("Rid: ",HLOOKUP(BU$90,Tipologie!$B$2:$AM$10,7)  ),  Nov2022_RICHIESTE_OLD!AR38),HLOOKUP(BU$90,Tipologie!$B$2:$AM$10,7  ) ))</f>
        <v>.</v>
      </c>
      <c r="BV96" s="146"/>
      <c r="BW96" s="146" t="str">
        <f>T( IF( Nov2022_RICHIESTE_OLD!AS38&lt;&gt;"",  IF(   AND(    (IFERROR(SEARCH("Ridotto",Nov2022_RICHIESTE_OLD!AS38),Nov2022_RICHIESTE_OLD!AS38))=1,    BW$90&lt;&gt;""   ),    _xlfn.CONCAT("Rid: ",HLOOKUP(BW$90,Tipologie!$B$2:$AM$10,7)  ),  Nov2022_RICHIESTE_OLD!AS38),HLOOKUP(BW$90,Tipologie!$B$2:$AM$10,7  ) ))</f>
        <v>.</v>
      </c>
      <c r="BX96" s="223"/>
      <c r="CA96" s="158">
        <f>SUM(COUNTIFS(D96:BW96,{"Ex-accordo";"Ferie";"Ridotto Ex-Acc";"Ridotto Ferie";"Ridotto Maternità";"Malattia";"Esame";"Altro"}))</f>
        <v>0</v>
      </c>
      <c r="CB96" s="158">
        <f t="shared" si="31"/>
        <v>30</v>
      </c>
      <c r="CC96" s="91"/>
      <c r="CF96" s="146"/>
      <c r="CG96" s="146" t="str">
        <f>T( IF( Nov2022_RICHIESTE_OLD!BM38&lt;&gt;"",  IF(   AND(    (IFERROR(SEARCH("Ridotto",Nov2022_RICHIESTE_OLD!BM38),Nov2022_RICHIESTE_OLD!BM38))=1,    CG$90&lt;&gt;""   ),    _xlfn.CONCAT("Rid: ",HLOOKUP(CG$90,Tipologie!$B$2:$AM$10,7)  ),  Nov2022_RICHIESTE_OLD!BM38),HLOOKUP(CG$90,Tipologie!$B$2:$AM$10,7  ) ))</f>
        <v>.</v>
      </c>
      <c r="CH96" s="146"/>
      <c r="CI96" s="146" t="str">
        <f>T( IF( Nov2022_RICHIESTE_OLD!BN38&lt;&gt;"",  IF(   AND(    (IFERROR(SEARCH("Ridotto",Nov2022_RICHIESTE_OLD!BN38),Nov2022_RICHIESTE_OLD!BN38))=1,    CI$90&lt;&gt;""   ),    _xlfn.CONCAT("Rid: ",HLOOKUP(CI$90,Tipologie!$B$2:$AM$10,7)  ),  Nov2022_RICHIESTE_OLD!BN38),HLOOKUP(CI$90,Tipologie!$B$2:$AM$10,7  ) ))</f>
        <v>.</v>
      </c>
      <c r="CJ96" s="146" t="str">
        <f>T( IF( Nov2022_RICHIESTE_OLD!BO38&lt;&gt;"",  IF(   AND(    (IFERROR(SEARCH("Ridotto",Nov2022_RICHIESTE_OLD!BO38),Nov2022_RICHIESTE_OLD!BO38))=1,    CJ$90&lt;&gt;""   ),    _xlfn.CONCAT("Rid: ",HLOOKUP(CJ$90,Tipologie!$B$2:$AM$10,7)  ),  Nov2022_RICHIESTE_OLD!BO38),HLOOKUP(CJ$90,Tipologie!$B$2:$AM$10,7  ) ))</f>
        <v>.</v>
      </c>
      <c r="CK96" s="146" t="str">
        <f>T( IF( Nov2022_RICHIESTE_OLD!BP38&lt;&gt;"",  IF(   AND(    (IFERROR(SEARCH("Ridotto",Nov2022_RICHIESTE_OLD!BP38),Nov2022_RICHIESTE_OLD!BP38))=1,    CK$90&lt;&gt;""   ),    _xlfn.CONCAT("Rid: ",HLOOKUP(CK$90,Tipologie!$B$2:$AM$10,7)  ),  Nov2022_RICHIESTE_OLD!BP38),HLOOKUP(CK$90,Tipologie!$B$2:$AM$10,7  ) ))</f>
        <v>.</v>
      </c>
      <c r="CL96" s="146" t="str">
        <f>T( IF( Nov2022_RICHIESTE_OLD!BQ38&lt;&gt;"",  IF(   AND(    (IFERROR(SEARCH("Ridotto",Nov2022_RICHIESTE_OLD!BQ38),Nov2022_RICHIESTE_OLD!BQ38))=1,    CL$90&lt;&gt;""   ),    _xlfn.CONCAT("Rid: ",HLOOKUP(CL$90,Tipologie!$B$2:$AM$10,7)  ),  Nov2022_RICHIESTE_OLD!BQ38),HLOOKUP(CL$90,Tipologie!$B$2:$AM$10,7  ) ))</f>
        <v>.</v>
      </c>
      <c r="CM96" s="146" t="str">
        <f>T( IF( Nov2022_RICHIESTE_OLD!BR38&lt;&gt;"",  IF(   AND(    (IFERROR(SEARCH("Ridotto",Nov2022_RICHIESTE_OLD!BR38),Nov2022_RICHIESTE_OLD!BR38))=1,    CM$90&lt;&gt;""   ),    _xlfn.CONCAT("Rid: ",HLOOKUP(CM$90,Tipologie!$B$2:$AM$10,7)  ),  Nov2022_RICHIESTE_OLD!BR38),HLOOKUP(CM$90,Tipologie!$B$2:$AM$10,7  ) ))</f>
        <v>.</v>
      </c>
      <c r="CO96" s="45" t="str">
        <f t="shared" si="24"/>
        <v>ven</v>
      </c>
      <c r="CP96" s="45">
        <f t="shared" si="29"/>
        <v>44897</v>
      </c>
      <c r="CQ96" s="229"/>
      <c r="CR96" s="146" t="str">
        <f>T(IF(  Nov2022_RICHIESTE_OLD!BV38&lt;&gt;"",  Nov2022_RICHIESTE_OLD!BV38,  HLOOKUP(CR$90,Tipologie!$B$2:$AM$10,7) ))</f>
        <v>.</v>
      </c>
      <c r="CS96" s="146"/>
      <c r="CT96" s="146" t="str">
        <f>T(IF(  Nov2022_RICHIESTE_OLD!BW38&lt;&gt;"",  Nov2022_RICHIESTE_OLD!BW38,  HLOOKUP(CT$90,Tipologie!$B$2:$AM$10,7) ))</f>
        <v>.</v>
      </c>
      <c r="CU96" s="146"/>
      <c r="CV96" s="146" t="str">
        <f>T(IF(  Nov2022_RICHIESTE_OLD!BX38&lt;&gt;"",  Nov2022_RICHIESTE_OLD!BX38,  HLOOKUP(CV$90,Tipologie!$B$2:$AM$10,7) ))</f>
        <v>.</v>
      </c>
      <c r="CW96" s="146"/>
      <c r="CX96" s="146" t="str">
        <f>T(IF(  Nov2022_RICHIESTE_OLD!BY38&lt;&gt;"",  Nov2022_RICHIESTE_OLD!BY38,  HLOOKUP(CX$90,Tipologie!$B$2:$AM$10,7) ))</f>
        <v>.</v>
      </c>
      <c r="CY96" s="146"/>
      <c r="CZ96" s="146" t="str">
        <f>T(IF(  Nov2022_RICHIESTE_OLD!BZ38&lt;&gt;"",  Nov2022_RICHIESTE_OLD!BZ38,  HLOOKUP(CZ$90,Tipologie!$B$2:$AM$10,7) ))</f>
        <v>.</v>
      </c>
      <c r="DA96" s="146"/>
      <c r="DB96" s="146" t="str">
        <f>T(IF(  Nov2022_RICHIESTE_OLD!CA38&lt;&gt;"",  Nov2022_RICHIESTE_OLD!CA38,  HLOOKUP(DB$90,Tipologie!$B$2:$AM$10,7) ))</f>
        <v>.</v>
      </c>
      <c r="DC96" s="146"/>
      <c r="DD96" s="146" t="str">
        <f>T(IF(  Nov2022_RICHIESTE_OLD!CB38&lt;&gt;"",  Nov2022_RICHIESTE_OLD!CB38,  HLOOKUP(DD$90,Tipologie!$B$2:$AM$10,7) ))</f>
        <v>.</v>
      </c>
      <c r="DE96" s="146" t="str">
        <f>T(IF(  Nov2022_RICHIESTE_OLD!CC38&lt;&gt;"",  Nov2022_RICHIESTE_OLD!CC38,  HLOOKUP(DE$90,Tipologie!$B$2:$AM$10,7) ))</f>
        <v>.</v>
      </c>
      <c r="DF96" s="146" t="str">
        <f>T(IF(  Nov2022_RICHIESTE_OLD!CD38&lt;&gt;"",  Nov2022_RICHIESTE_OLD!CD38,  HLOOKUP(DF$90,Tipologie!$B$2:$AM$10,7) ))</f>
        <v>.</v>
      </c>
      <c r="DG96" s="146" t="str">
        <f>T(IF(  Nov2022_RICHIESTE_OLD!CE38&lt;&gt;"",  Nov2022_RICHIESTE_OLD!CE38,  HLOOKUP(DG$90,Tipologie!$B$2:$AM$10,7) ))</f>
        <v>.</v>
      </c>
      <c r="DH96" s="20"/>
    </row>
    <row r="97" spans="1:112" ht="11.25" customHeight="1" x14ac:dyDescent="0.25">
      <c r="A97" s="45" t="str">
        <f>IF(Nov2022_RICHIESTE_OLD!A39&lt;&gt;"",Nov2022_RICHIESTE_OLD!A39,"")</f>
        <v>sab</v>
      </c>
      <c r="B97" s="46">
        <f>IF(Nov2022_RICHIESTE_OLD!B39&lt;&gt;"",Nov2022_RICHIESTE_OLD!B39,"")</f>
        <v>44898</v>
      </c>
      <c r="C97" s="232"/>
      <c r="D97" s="146" t="str">
        <f>T( IF( Nov2022_RICHIESTE_OLD!C39&lt;&gt;"",  IF(   AND(    (IFERROR(SEARCH("Ridotto",Nov2022_RICHIESTE_OLD!C39),Nov2022_RICHIESTE_OLD!C39))=1,    D$90&lt;&gt;""   ),    _xlfn.CONCAT("Rid: ",HLOOKUP(D$90,Tipologie!$B$2:$AM$10,8)  ),  Nov2022_RICHIESTE_OLD!C39),HLOOKUP(D$90,Tipologie!$B$2:$AM$10,8  ) ))</f>
        <v>RIPOSO</v>
      </c>
      <c r="E97" s="146"/>
      <c r="F97" s="146" t="str">
        <f>T( IF( Nov2022_RICHIESTE_OLD!D39&lt;&gt;"",  IF(   AND(    (IFERROR(SEARCH("Ridotto",Nov2022_RICHIESTE_OLD!D39),Nov2022_RICHIESTE_OLD!D39))=1,    F$90&lt;&gt;""   ),    _xlfn.CONCAT("Rid: ",HLOOKUP(F$90,Tipologie!$B$2:$AM$10,8)  ),  Nov2022_RICHIESTE_OLD!D39),HLOOKUP(F$90,Tipologie!$B$2:$AM$10,8  ) ))</f>
        <v>RIPOSO</v>
      </c>
      <c r="G97" s="146"/>
      <c r="H97" s="146" t="str">
        <f>T( IF( Nov2022_RICHIESTE_OLD!E39&lt;&gt;"",  IF(   AND(    (IFERROR(SEARCH("Ridotto",Nov2022_RICHIESTE_OLD!E39),Nov2022_RICHIESTE_OLD!E39))=1,    H$90&lt;&gt;""   ),    _xlfn.CONCAT("Rid: ",HLOOKUP(H$90,Tipologie!$B$2:$AM$10,8)  ),  Nov2022_RICHIESTE_OLD!E39),HLOOKUP(H$90,Tipologie!$B$2:$AM$10,8  ) ))</f>
        <v>RIPOSO</v>
      </c>
      <c r="I97" s="146"/>
      <c r="J97" s="146" t="str">
        <f>T( IF( Nov2022_RICHIESTE_OLD!F39&lt;&gt;"",  IF(   AND(    (IFERROR(SEARCH("Ridotto",Nov2022_RICHIESTE_OLD!F39),Nov2022_RICHIESTE_OLD!F39))=1,    J$90&lt;&gt;""   ),    _xlfn.CONCAT("Rid: ",HLOOKUP(J$90,Tipologie!$B$2:$AM$10,8)  ),  Nov2022_RICHIESTE_OLD!F39),HLOOKUP(J$90,Tipologie!$B$2:$AM$10,8  ) ))</f>
        <v>RIPOSO</v>
      </c>
      <c r="K97" s="146"/>
      <c r="L97" s="146" t="str">
        <f>T( IF( Nov2022_RICHIESTE_OLD!G39&lt;&gt;"",  IF(   AND(    (IFERROR(SEARCH("Ridotto",Nov2022_RICHIESTE_OLD!G39),Nov2022_RICHIESTE_OLD!G39))=1,    L$90&lt;&gt;""   ),    _xlfn.CONCAT("Rid: ",HLOOKUP(L$90,Tipologie!$B$2:$AM$10,8)  ),  Nov2022_RICHIESTE_OLD!G39),HLOOKUP(L$90,Tipologie!$B$2:$AM$10,8  ) ))</f>
        <v>RIPOSO</v>
      </c>
      <c r="M97" s="146"/>
      <c r="N97" s="146" t="str">
        <f>T( IF( Nov2022_RICHIESTE_OLD!H39&lt;&gt;"",  IF(   AND(    (IFERROR(SEARCH("Ridotto",Nov2022_RICHIESTE_OLD!H39),Nov2022_RICHIESTE_OLD!H39))=1,    N$90&lt;&gt;""   ),    _xlfn.CONCAT("Rid: ",HLOOKUP(N$90,Tipologie!$B$2:$AM$10,8)  ),  Nov2022_RICHIESTE_OLD!H39),HLOOKUP(N$90,Tipologie!$B$2:$AM$10,8  ) ))</f>
        <v>RIPOSO</v>
      </c>
      <c r="O97" s="146"/>
      <c r="P97" s="146" t="str">
        <f>T( IF( Nov2022_RICHIESTE_OLD!I39&lt;&gt;"",  IF(   AND(    (IFERROR(SEARCH("Ridotto",Nov2022_RICHIESTE_OLD!I39),Nov2022_RICHIESTE_OLD!I39))=1,    P$90&lt;&gt;""   ),    _xlfn.CONCAT("Rid: ",HLOOKUP(P$90,Tipologie!$B$2:$AM$10,8)  ),  Nov2022_RICHIESTE_OLD!I39),HLOOKUP(P$90,Tipologie!$B$2:$AM$10,8  ) ))</f>
        <v>RIPOSO</v>
      </c>
      <c r="Q97" s="146"/>
      <c r="R97" s="146" t="str">
        <f>T( IF( Nov2022_RICHIESTE_OLD!J39&lt;&gt;"",  IF(   AND(    (IFERROR(SEARCH("Ridotto",Nov2022_RICHIESTE_OLD!J39),Nov2022_RICHIESTE_OLD!J39))=1,    R$90&lt;&gt;""   ),    _xlfn.CONCAT("Rid: ",HLOOKUP(R$90,Tipologie!$B$2:$AM$10,8)  ),  Nov2022_RICHIESTE_OLD!J39),HLOOKUP(R$90,Tipologie!$B$2:$AM$10,8  ) ))</f>
        <v>RIPOSO</v>
      </c>
      <c r="S97" s="146"/>
      <c r="T97" s="146" t="str">
        <f>T( IF( Nov2022_RICHIESTE_OLD!K39&lt;&gt;"",  IF(   AND(    (IFERROR(SEARCH("Ridotto",Nov2022_RICHIESTE_OLD!K39),Nov2022_RICHIESTE_OLD!K39))=1,    T$90&lt;&gt;""   ),    _xlfn.CONCAT("Rid: ",HLOOKUP(T$90,Tipologie!$B$2:$AM$10,8)  ),  Nov2022_RICHIESTE_OLD!K39),HLOOKUP(T$90,Tipologie!$B$2:$AM$10,8  ) ))</f>
        <v>RIPOSO</v>
      </c>
      <c r="U97" s="146" t="str">
        <f>T( IF( Nov2022_RICHIESTE_OLD!L39&lt;&gt;"",  IF(   AND(    (IFERROR(SEARCH("Ridotto",Nov2022_RICHIESTE_OLD!L39),Nov2022_RICHIESTE_OLD!L39))=1,    U$90&lt;&gt;""   ),    _xlfn.CONCAT("Rid: ",HLOOKUP(U$90,Tipologie!$B$2:$AM$10,8)  ),  Nov2022_RICHIESTE_OLD!L39),HLOOKUP(U$90,Tipologie!$B$2:$AM$10,8  ) ))</f>
        <v>RIPOSO</v>
      </c>
      <c r="V97" s="146" t="str">
        <f>T( IF( Nov2022_RICHIESTE_OLD!M39&lt;&gt;"",  IF(   AND(    (IFERROR(SEARCH("Ridotto",Nov2022_RICHIESTE_OLD!M39),Nov2022_RICHIESTE_OLD!M39))=1,    V$90&lt;&gt;""   ),    _xlfn.CONCAT("Rid: ",HLOOKUP(V$90,Tipologie!$B$2:$AM$10,8)  ),  Nov2022_RICHIESTE_OLD!M39),HLOOKUP(V$90,Tipologie!$B$2:$AM$10,8  ) ))</f>
        <v>RIPOSO</v>
      </c>
      <c r="W97" s="146" t="str">
        <f>T( IF( Nov2022_RICHIESTE_OLD!N39&lt;&gt;"",  IF(   AND(    (IFERROR(SEARCH("Ridotto",Nov2022_RICHIESTE_OLD!N39),Nov2022_RICHIESTE_OLD!N39))=1,    W$90&lt;&gt;""   ),    _xlfn.CONCAT("Rid: ",HLOOKUP(W$90,Tipologie!$B$2:$AM$10,8)  ),  Nov2022_RICHIESTE_OLD!N39),HLOOKUP(W$90,Tipologie!$B$2:$AM$10,8  ) ))</f>
        <v>RIPOSO</v>
      </c>
      <c r="X97" s="146" t="str">
        <f>T( IF( Nov2022_RICHIESTE_OLD!O39&lt;&gt;"",  IF(   AND(    (IFERROR(SEARCH("Ridotto",Nov2022_RICHIESTE_OLD!O39),Nov2022_RICHIESTE_OLD!O39))=1,    X$90&lt;&gt;""   ),    _xlfn.CONCAT("Rid: ",HLOOKUP(X$90,Tipologie!$B$2:$AM$10,8)  ),  Nov2022_RICHIESTE_OLD!O39),HLOOKUP(X$90,Tipologie!$B$2:$AM$10,8  ) ))</f>
        <v>RIPOSO</v>
      </c>
      <c r="Y97" s="146" t="str">
        <f>T( IF( Nov2022_RICHIESTE_OLD!P39&lt;&gt;"",  IF(   AND(    (IFERROR(SEARCH("Ridotto",Nov2022_RICHIESTE_OLD!P39),Nov2022_RICHIESTE_OLD!P39))=1,    Y$90&lt;&gt;""   ),    _xlfn.CONCAT("Rid: ",HLOOKUP(Y$90,Tipologie!$B$2:$AM$10,8)  ),  Nov2022_RICHIESTE_OLD!P39),HLOOKUP(Y$90,Tipologie!$B$2:$AM$10,8  ) ))</f>
        <v>RIPOSO</v>
      </c>
      <c r="Z97" s="28" t="str">
        <f>T( IF( Nov2022_RICHIESTE_OLD!Q39&lt;&gt;"",  IF(   AND(    (IFERROR(SEARCH("Ridotto",Nov2022_RICHIESTE_OLD!Q39),Nov2022_RICHIESTE_OLD!Q39))=1,    Z$90&lt;&gt;""   ),    _xlfn.CONCAT("Rid: ",HLOOKUP(Z$90,Tipologie!$B$2:$AM$10,8)  ),  Nov2022_RICHIESTE_OLD!Q39),HLOOKUP(Z$90,Tipologie!$B$2:$AM$10,8  ) ))</f>
        <v>RIPOSO</v>
      </c>
      <c r="AA97" s="28" t="str">
        <f>T( IF( Nov2022_RICHIESTE_OLD!R39&lt;&gt;"",  IF(   AND(    (IFERROR(SEARCH("Ridotto",Nov2022_RICHIESTE_OLD!R39),Nov2022_RICHIESTE_OLD!R39))=1,    AA$90&lt;&gt;""   ),    _xlfn.CONCAT("Rid: ",HLOOKUP(AA$90,Tipologie!$B$2:$AM$10,8)  ),  Nov2022_RICHIESTE_OLD!R39),HLOOKUP(AA$90,Tipologie!$B$2:$AM$10,8  ) ))</f>
        <v>RIPOSO</v>
      </c>
      <c r="AB97" s="28" t="str">
        <f>T( IF( Nov2022_RICHIESTE_OLD!S39&lt;&gt;"",  IF(   AND(    (IFERROR(SEARCH("Ridotto",Nov2022_RICHIESTE_OLD!S39),Nov2022_RICHIESTE_OLD!S39))=1,    AB$90&lt;&gt;""   ),    _xlfn.CONCAT("Rid: ",HLOOKUP(AB$90,Tipologie!$B$2:$AM$10,8)  ),  Nov2022_RICHIESTE_OLD!S39),HLOOKUP(AB$90,Tipologie!$B$2:$AM$10,8  ) ))</f>
        <v>RIPOSO</v>
      </c>
      <c r="AD97" s="45" t="str">
        <f t="shared" si="23"/>
        <v>sab</v>
      </c>
      <c r="AE97" s="46">
        <f t="shared" si="30"/>
        <v>44898</v>
      </c>
      <c r="AF97" s="232"/>
      <c r="AG97" s="146" t="str">
        <f>T( IF( Nov2022_RICHIESTE_OLD!W39&lt;&gt;"",  IF(   AND(    (IFERROR(SEARCH("Ridotto",Nov2022_RICHIESTE_OLD!W39),Nov2022_RICHIESTE_OLD!W39))=1,    AG$90&lt;&gt;""   ),    _xlfn.CONCAT("Rid: ",HLOOKUP(AG$90,Tipologie!$B$2:$AM$10,8)  ),  Nov2022_RICHIESTE_OLD!W39),HLOOKUP(AG$90,Tipologie!$B$2:$AM$10,8  ) ))</f>
        <v>RIPOSO</v>
      </c>
      <c r="AH97" s="146"/>
      <c r="AI97" s="146" t="str">
        <f>T( IF( Nov2022_RICHIESTE_OLD!X39&lt;&gt;"",  IF(   AND(    (IFERROR(SEARCH("Ridotto",Nov2022_RICHIESTE_OLD!X39),Nov2022_RICHIESTE_OLD!X39))=1,    AI$90&lt;&gt;""   ),    _xlfn.CONCAT("Rid: ",HLOOKUP(AI$90,Tipologie!$B$2:$AM$10,8)  ),  Nov2022_RICHIESTE_OLD!X39),HLOOKUP(AI$90,Tipologie!$B$2:$AM$10,8  ) ))</f>
        <v>RIPOSO</v>
      </c>
      <c r="AJ97" s="146"/>
      <c r="AK97" s="146" t="str">
        <f>T( IF( Nov2022_RICHIESTE_OLD!Y39&lt;&gt;"",  IF(   AND(    (IFERROR(SEARCH("Ridotto",Nov2022_RICHIESTE_OLD!Y39),Nov2022_RICHIESTE_OLD!Y39))=1,    AK$90&lt;&gt;""   ),    _xlfn.CONCAT("Rid: ",HLOOKUP(AK$90,Tipologie!$B$2:$AM$10,8)  ),  Nov2022_RICHIESTE_OLD!Y39),HLOOKUP(AK$90,Tipologie!$B$2:$AM$10,8  ) ))</f>
        <v>RIPOSO</v>
      </c>
      <c r="AL97" s="146"/>
      <c r="AM97" s="146" t="str">
        <f>T( IF( Nov2022_RICHIESTE_OLD!Z39&lt;&gt;"",  IF(   AND(    (IFERROR(SEARCH("Ridotto",Nov2022_RICHIESTE_OLD!Z39),Nov2022_RICHIESTE_OLD!Z39))=1,    AM$90&lt;&gt;""   ),    _xlfn.CONCAT("Rid: ",HLOOKUP(AM$90,Tipologie!$B$2:$AM$10,8)  ),  Nov2022_RICHIESTE_OLD!Z39),HLOOKUP(AM$90,Tipologie!$B$2:$AM$10,8  ) ))</f>
        <v>RIPOSO</v>
      </c>
      <c r="AN97" s="146"/>
      <c r="AO97" s="146" t="str">
        <f>T( IF( Nov2022_RICHIESTE_OLD!AA39&lt;&gt;"",  IF(   AND(    (IFERROR(SEARCH("Ridotto",Nov2022_RICHIESTE_OLD!AA39),Nov2022_RICHIESTE_OLD!AA39))=1,    AO$90&lt;&gt;""   ),    _xlfn.CONCAT("Rid: ",HLOOKUP(AO$90,Tipologie!$B$2:$AM$10,8)  ),  Nov2022_RICHIESTE_OLD!AA39),HLOOKUP(AO$90,Tipologie!$B$2:$AM$10,8  ) ))</f>
        <v>RIPOSO</v>
      </c>
      <c r="AP97" s="146"/>
      <c r="AQ97" s="146" t="str">
        <f>T( IF( Nov2022_RICHIESTE_OLD!AB39&lt;&gt;"",  IF(   AND(    (IFERROR(SEARCH("Ridotto",Nov2022_RICHIESTE_OLD!AB39),Nov2022_RICHIESTE_OLD!AB39))=1,    AQ$90&lt;&gt;""   ),    _xlfn.CONCAT("Rid: ",HLOOKUP(AQ$90,Tipologie!$B$2:$AM$10,8)  ),  Nov2022_RICHIESTE_OLD!AB39),HLOOKUP(AQ$90,Tipologie!$B$2:$AM$10,8  ) ))</f>
        <v>RIPOSO</v>
      </c>
      <c r="AR97" s="146"/>
      <c r="AS97" s="146" t="str">
        <f>T( IF( Nov2022_RICHIESTE_OLD!AC39&lt;&gt;"",  IF(   AND(    (IFERROR(SEARCH("Ridotto",Nov2022_RICHIESTE_OLD!AC39),Nov2022_RICHIESTE_OLD!AC39))=1,    AS$90&lt;&gt;""   ),    _xlfn.CONCAT("Rid: ",HLOOKUP(AS$90,Tipologie!$B$2:$AM$10,8)  ),  Nov2022_RICHIESTE_OLD!AC39),HLOOKUP(AS$90,Tipologie!$B$2:$AM$10,8  ) ))</f>
        <v>RIPOSO</v>
      </c>
      <c r="AT97" s="146"/>
      <c r="AU97" s="146" t="str">
        <f>T( IF( Nov2022_RICHIESTE_OLD!AD39&lt;&gt;"",  IF(   AND(    (IFERROR(SEARCH("Ridotto",Nov2022_RICHIESTE_OLD!AD39),Nov2022_RICHIESTE_OLD!AD39))=1,    AU$90&lt;&gt;""   ),    _xlfn.CONCAT("Rid: ",HLOOKUP(AU$90,Tipologie!$B$2:$AM$10,8)  ),  Nov2022_RICHIESTE_OLD!AD39),HLOOKUP(AU$90,Tipologie!$B$2:$AM$10,8  ) ))</f>
        <v>RIPOSO</v>
      </c>
      <c r="AV97" s="146"/>
      <c r="AW97" s="146" t="str">
        <f>T( IF( Nov2022_RICHIESTE_OLD!AE39&lt;&gt;"",  IF(   AND(    (IFERROR(SEARCH("Ridotto",Nov2022_RICHIESTE_OLD!AE39),Nov2022_RICHIESTE_OLD!AE39))=1,    AW$90&lt;&gt;""   ),    _xlfn.CONCAT("Rid: ",HLOOKUP(AW$90,Tipologie!$B$2:$AM$10,8)  ),  Nov2022_RICHIESTE_OLD!AE39),HLOOKUP(AW$90,Tipologie!$B$2:$AM$10,8  ) ))</f>
        <v>RIPOSO</v>
      </c>
      <c r="AX97" s="146"/>
      <c r="AY97" s="146" t="str">
        <f>T( IF( Nov2022_RICHIESTE_OLD!AF39&lt;&gt;"",  IF(   AND(    (IFERROR(SEARCH("Ridotto",Nov2022_RICHIESTE_OLD!AF39),Nov2022_RICHIESTE_OLD!AF39))=1,    AY$90&lt;&gt;""   ),    _xlfn.CONCAT("Rid: ",HLOOKUP(AY$90,Tipologie!$B$2:$AM$10,8)  ),  Nov2022_RICHIESTE_OLD!AF39),HLOOKUP(AY$90,Tipologie!$B$2:$AM$10,8  ) ))</f>
        <v>RIPOSO</v>
      </c>
      <c r="AZ97" s="146"/>
      <c r="BA97" s="146" t="str">
        <f>T( IF( Nov2022_RICHIESTE_OLD!AG39&lt;&gt;"",  IF(   AND(    (IFERROR(SEARCH("Ridotto",Nov2022_RICHIESTE_OLD!AG39),Nov2022_RICHIESTE_OLD!AG39))=1,    BA$90&lt;&gt;""   ),    _xlfn.CONCAT("Rid: ",HLOOKUP(BA$90,Tipologie!$B$2:$AM$10,8)  ),  Nov2022_RICHIESTE_OLD!AG39),HLOOKUP(BA$90,Tipologie!$B$2:$AM$10,8  ) ))</f>
        <v>RIPOSO</v>
      </c>
      <c r="BB97" s="146" t="str">
        <f>T( IF( Nov2022_RICHIESTE_OLD!AH39&lt;&gt;"",  IF(   AND(    (IFERROR(SEARCH("Ridotto",Nov2022_RICHIESTE_OLD!AH39),Nov2022_RICHIESTE_OLD!AH39))=1,    BB$90&lt;&gt;""   ),    _xlfn.CONCAT("Rid: ",HLOOKUP(BB$90,Tipologie!$B$2:$AM$10,8)  ),  Nov2022_RICHIESTE_OLD!AH39),HLOOKUP(BB$90,Tipologie!$B$2:$AM$10,8  ) ))</f>
        <v>RIPOSO</v>
      </c>
      <c r="BC97" s="146" t="str">
        <f>T( IF( Nov2022_RICHIESTE_OLD!AI39&lt;&gt;"",  IF(   AND(    (IFERROR(SEARCH("Ridotto",Nov2022_RICHIESTE_OLD!AI39),Nov2022_RICHIESTE_OLD!AI39))=1,    BC$90&lt;&gt;""   ),    _xlfn.CONCAT("Rid: ",HLOOKUP(BC$90,Tipologie!$B$2:$AM$10,8)  ),  Nov2022_RICHIESTE_OLD!AI39),HLOOKUP(BC$90,Tipologie!$B$2:$AM$10,8  ) ))</f>
        <v>RIPOSO</v>
      </c>
      <c r="BD97" s="146"/>
      <c r="BE97" s="146" t="str">
        <f>T( IF( Nov2022_RICHIESTE_OLD!AJ39&lt;&gt;"",  IF(   AND(    (IFERROR(SEARCH("Ridotto",Nov2022_RICHIESTE_OLD!AJ39),Nov2022_RICHIESTE_OLD!AJ39))=1,    BE$90&lt;&gt;""   ),    _xlfn.CONCAT("Rid: ",HLOOKUP(BE$90,Tipologie!$B$2:$AM$10,8)  ),  Nov2022_RICHIESTE_OLD!AJ39),HLOOKUP(BE$90,Tipologie!$B$2:$AM$10,8  ) ))</f>
        <v>RIPOSO</v>
      </c>
      <c r="BF97" s="146"/>
      <c r="BG97" s="146" t="str">
        <f>T( IF( Nov2022_RICHIESTE_OLD!AK39&lt;&gt;"",  IF(   AND(    (IFERROR(SEARCH("Ridotto",Nov2022_RICHIESTE_OLD!AK39),Nov2022_RICHIESTE_OLD!AK39))=1,    BG$90&lt;&gt;""   ),    _xlfn.CONCAT("Rid: ",HLOOKUP(BG$90,Tipologie!$B$2:$AM$10,8)  ),  Nov2022_RICHIESTE_OLD!AK39),HLOOKUP(BG$90,Tipologie!$B$2:$AM$10,8  ) ))</f>
        <v>RIPOSO</v>
      </c>
      <c r="BH97" s="146"/>
      <c r="BI97" s="146" t="str">
        <f>T( IF( Nov2022_RICHIESTE_OLD!AL39&lt;&gt;"",  IF(   AND(    (IFERROR(SEARCH("Ridotto",Nov2022_RICHIESTE_OLD!AL39),Nov2022_RICHIESTE_OLD!AL39))=1,    BI$90&lt;&gt;""   ),    _xlfn.CONCAT("Rid: ",HLOOKUP(BI$90,Tipologie!$B$2:$AM$10,8)  ),  Nov2022_RICHIESTE_OLD!AL39),HLOOKUP(BI$90,Tipologie!$B$2:$AM$10,8  ) ))</f>
        <v>RIPOSO</v>
      </c>
      <c r="BJ97" s="146"/>
      <c r="BK97" s="146" t="str">
        <f>T( IF( Nov2022_RICHIESTE_OLD!AM39&lt;&gt;"",  IF(   AND(    (IFERROR(SEARCH("Ridotto",Nov2022_RICHIESTE_OLD!AM39),Nov2022_RICHIESTE_OLD!AM39))=1,    BK$90&lt;&gt;""   ),    _xlfn.CONCAT("Rid: ",HLOOKUP(BK$90,Tipologie!$B$2:$AM$10,8)  ),  Nov2022_RICHIESTE_OLD!AM39),HLOOKUP(BK$90,Tipologie!$B$2:$AM$10,8  ) ))</f>
        <v>RIPOSO</v>
      </c>
      <c r="BL97" s="146"/>
      <c r="BM97" s="146" t="str">
        <f>T( IF( Nov2022_RICHIESTE_OLD!AN39&lt;&gt;"",  IF(   AND(    (IFERROR(SEARCH("Ridotto",Nov2022_RICHIESTE_OLD!AN39),Nov2022_RICHIESTE_OLD!AN39))=1,    BM$90&lt;&gt;""   ),    _xlfn.CONCAT("Rid: ",HLOOKUP(BM$90,Tipologie!$B$2:$AM$10,8)  ),  Nov2022_RICHIESTE_OLD!AN39),HLOOKUP(BM$90,Tipologie!$B$2:$AM$10,8  ) ))</f>
        <v>RIPOSO</v>
      </c>
      <c r="BN97" s="146"/>
      <c r="BO97" s="146" t="str">
        <f>T( IF( Nov2022_RICHIESTE_OLD!AO39&lt;&gt;"",  IF(   AND(    (IFERROR(SEARCH("Ridotto",Nov2022_RICHIESTE_OLD!AO39),Nov2022_RICHIESTE_OLD!AO39))=1,    BO$90&lt;&gt;""   ),    _xlfn.CONCAT("Rid: ",HLOOKUP(BO$90,Tipologie!$B$2:$AM$10,8)  ),  Nov2022_RICHIESTE_OLD!AO39),HLOOKUP(BO$90,Tipologie!$B$2:$AM$10,8  ) ))</f>
        <v>RIPOSO</v>
      </c>
      <c r="BP97" s="146"/>
      <c r="BQ97" s="146" t="str">
        <f>T( IF( Nov2022_RICHIESTE_OLD!AP39&lt;&gt;"",  IF(   AND(    (IFERROR(SEARCH("Ridotto",Nov2022_RICHIESTE_OLD!AP39),Nov2022_RICHIESTE_OLD!AP39))=1,    BQ$90&lt;&gt;""   ),    _xlfn.CONCAT("Rid: ",HLOOKUP(BQ$90,Tipologie!$B$2:$AM$10,8)  ),  Nov2022_RICHIESTE_OLD!AP39),HLOOKUP(BQ$90,Tipologie!$B$2:$AM$10,8  ) ))</f>
        <v>RIPOSO</v>
      </c>
      <c r="BR97" s="146"/>
      <c r="BS97" s="146" t="str">
        <f>T( IF( Nov2022_RICHIESTE_OLD!AQ39&lt;&gt;"",  IF(   AND(    (IFERROR(SEARCH("Ridotto",Nov2022_RICHIESTE_OLD!AQ39),Nov2022_RICHIESTE_OLD!AQ39))=1,    BS$90&lt;&gt;""   ),    _xlfn.CONCAT("Rid: ",HLOOKUP(BS$90,Tipologie!$B$2:$AM$10,8)  ),  Nov2022_RICHIESTE_OLD!AQ39),HLOOKUP(BS$90,Tipologie!$B$2:$AM$10,8  ) ))</f>
        <v>RIPOSO</v>
      </c>
      <c r="BT97" s="146"/>
      <c r="BU97" s="146" t="str">
        <f>T( IF( Nov2022_RICHIESTE_OLD!AR39&lt;&gt;"",  IF(   AND(    (IFERROR(SEARCH("Ridotto",Nov2022_RICHIESTE_OLD!AR39),Nov2022_RICHIESTE_OLD!AR39))=1,    BU$90&lt;&gt;""   ),    _xlfn.CONCAT("Rid: ",HLOOKUP(BU$90,Tipologie!$B$2:$AM$10,8)  ),  Nov2022_RICHIESTE_OLD!AR39),HLOOKUP(BU$90,Tipologie!$B$2:$AM$10,8  ) ))</f>
        <v>RIPOSO</v>
      </c>
      <c r="BV97" s="146"/>
      <c r="BW97" s="146" t="str">
        <f>T( IF( Nov2022_RICHIESTE_OLD!AS39&lt;&gt;"",  IF(   AND(    (IFERROR(SEARCH("Ridotto",Nov2022_RICHIESTE_OLD!AS39),Nov2022_RICHIESTE_OLD!AS39))=1,    BW$90&lt;&gt;""   ),    _xlfn.CONCAT("Rid: ",HLOOKUP(BW$90,Tipologie!$B$2:$AM$10,8)  ),  Nov2022_RICHIESTE_OLD!AS39),HLOOKUP(BW$90,Tipologie!$B$2:$AM$10,8  ) ))</f>
        <v>RIPOSO</v>
      </c>
      <c r="BX97" s="223"/>
      <c r="CA97" s="87">
        <f>SUM(COUNTIFS(D97:BW97,{"Ex-accordo";"Ferie";"Ridotto Ex-Acc";"Ridotto Ferie";"Ridotto Maternità";"Malattia";"Esame";"Altro"}))</f>
        <v>0</v>
      </c>
      <c r="CB97" s="158">
        <f t="shared" si="31"/>
        <v>30</v>
      </c>
      <c r="CC97" s="91"/>
      <c r="CF97" s="146"/>
      <c r="CG97" s="146" t="str">
        <f>T( IF( Nov2022_RICHIESTE_OLD!BM39&lt;&gt;"",  IF(   AND(    (IFERROR(SEARCH("Ridotto",Nov2022_RICHIESTE_OLD!BM39),Nov2022_RICHIESTE_OLD!BM39))=1,    CG$90&lt;&gt;""   ),    _xlfn.CONCAT("Rid: ",HLOOKUP(CG$90,Tipologie!$B$2:$AM$10,8)  ),  Nov2022_RICHIESTE_OLD!BM39),HLOOKUP(CG$90,Tipologie!$B$2:$AM$10,8  ) ))</f>
        <v>RIPOSO</v>
      </c>
      <c r="CH97" s="146"/>
      <c r="CI97" s="146" t="str">
        <f>T( IF( Nov2022_RICHIESTE_OLD!BN39&lt;&gt;"",  IF(   AND(    (IFERROR(SEARCH("Ridotto",Nov2022_RICHIESTE_OLD!BN39),Nov2022_RICHIESTE_OLD!BN39))=1,    CI$90&lt;&gt;""   ),    _xlfn.CONCAT("Rid: ",HLOOKUP(CI$90,Tipologie!$B$2:$AM$10,8)  ),  Nov2022_RICHIESTE_OLD!BN39),HLOOKUP(CI$90,Tipologie!$B$2:$AM$10,8  ) ))</f>
        <v>RIPOSO</v>
      </c>
      <c r="CJ97" s="146" t="str">
        <f>T( IF( Nov2022_RICHIESTE_OLD!BO39&lt;&gt;"",  IF(   AND(    (IFERROR(SEARCH("Ridotto",Nov2022_RICHIESTE_OLD!BO39),Nov2022_RICHIESTE_OLD!BO39))=1,    CJ$90&lt;&gt;""   ),    _xlfn.CONCAT("Rid: ",HLOOKUP(CJ$90,Tipologie!$B$2:$AM$10,8)  ),  Nov2022_RICHIESTE_OLD!BO39),HLOOKUP(CJ$90,Tipologie!$B$2:$AM$10,8  ) ))</f>
        <v>RIPOSO</v>
      </c>
      <c r="CK97" s="146" t="str">
        <f>T( IF( Nov2022_RICHIESTE_OLD!BP39&lt;&gt;"",  IF(   AND(    (IFERROR(SEARCH("Ridotto",Nov2022_RICHIESTE_OLD!BP39),Nov2022_RICHIESTE_OLD!BP39))=1,    CK$90&lt;&gt;""   ),    _xlfn.CONCAT("Rid: ",HLOOKUP(CK$90,Tipologie!$B$2:$AM$10,8)  ),  Nov2022_RICHIESTE_OLD!BP39),HLOOKUP(CK$90,Tipologie!$B$2:$AM$10,8  ) ))</f>
        <v>RIPOSO</v>
      </c>
      <c r="CL97" s="146" t="str">
        <f>T( IF( Nov2022_RICHIESTE_OLD!BQ39&lt;&gt;"",  IF(   AND(    (IFERROR(SEARCH("Ridotto",Nov2022_RICHIESTE_OLD!BQ39),Nov2022_RICHIESTE_OLD!BQ39))=1,    CL$90&lt;&gt;""   ),    _xlfn.CONCAT("Rid: ",HLOOKUP(CL$90,Tipologie!$B$2:$AM$10,8)  ),  Nov2022_RICHIESTE_OLD!BQ39),HLOOKUP(CL$90,Tipologie!$B$2:$AM$10,8  ) ))</f>
        <v>RIPOSO</v>
      </c>
      <c r="CM97" s="146" t="str">
        <f>T( IF( Nov2022_RICHIESTE_OLD!BR39&lt;&gt;"",  IF(   AND(    (IFERROR(SEARCH("Ridotto",Nov2022_RICHIESTE_OLD!BR39),Nov2022_RICHIESTE_OLD!BR39))=1,    CM$90&lt;&gt;""   ),    _xlfn.CONCAT("Rid: ",HLOOKUP(CM$90,Tipologie!$B$2:$AM$10,8)  ),  Nov2022_RICHIESTE_OLD!BR39),HLOOKUP(CM$90,Tipologie!$B$2:$AM$10,8  ) ))</f>
        <v>RIPOSO</v>
      </c>
      <c r="CO97" s="45" t="str">
        <f t="shared" si="24"/>
        <v>sab</v>
      </c>
      <c r="CP97" s="45">
        <f t="shared" si="29"/>
        <v>44898</v>
      </c>
      <c r="CQ97" s="229"/>
      <c r="CR97" s="146" t="str">
        <f>T(IF(  Nov2022_RICHIESTE_OLD!BV39&lt;&gt;"",  Nov2022_RICHIESTE_OLD!BV39,  HLOOKUP(CR$90,Tipologie!$B$2:$AM$10,8) ))</f>
        <v>RIPOSO</v>
      </c>
      <c r="CS97" s="146"/>
      <c r="CT97" s="146" t="str">
        <f>T(IF(  Nov2022_RICHIESTE_OLD!BW39&lt;&gt;"",  Nov2022_RICHIESTE_OLD!BW39,  HLOOKUP(CT$90,Tipologie!$B$2:$AM$10,8) ))</f>
        <v>RIPOSO</v>
      </c>
      <c r="CU97" s="146"/>
      <c r="CV97" s="146" t="str">
        <f>T(IF(  Nov2022_RICHIESTE_OLD!BX39&lt;&gt;"",  Nov2022_RICHIESTE_OLD!BX39,  HLOOKUP(CV$90,Tipologie!$B$2:$AM$10,8) ))</f>
        <v>RIPOSO</v>
      </c>
      <c r="CW97" s="146"/>
      <c r="CX97" s="146" t="str">
        <f>T(IF(  Nov2022_RICHIESTE_OLD!BY39&lt;&gt;"",  Nov2022_RICHIESTE_OLD!BY39,  HLOOKUP(CX$90,Tipologie!$B$2:$AM$10,8) ))</f>
        <v>RIPOSO</v>
      </c>
      <c r="CY97" s="146"/>
      <c r="CZ97" s="146" t="str">
        <f>T(IF(  Nov2022_RICHIESTE_OLD!BZ39&lt;&gt;"",  Nov2022_RICHIESTE_OLD!BZ39,  HLOOKUP(CZ$90,Tipologie!$B$2:$AM$10,8) ))</f>
        <v>RIPOSO</v>
      </c>
      <c r="DA97" s="146"/>
      <c r="DB97" s="146" t="str">
        <f>T(IF(  Nov2022_RICHIESTE_OLD!CA39&lt;&gt;"",  Nov2022_RICHIESTE_OLD!CA39,  HLOOKUP(DB$90,Tipologie!$B$2:$AM$10,8) ))</f>
        <v>RIPOSO</v>
      </c>
      <c r="DC97" s="146"/>
      <c r="DD97" s="146" t="str">
        <f>T(IF(  Nov2022_RICHIESTE_OLD!CB39&lt;&gt;"",  Nov2022_RICHIESTE_OLD!CB39,  HLOOKUP(DD$90,Tipologie!$B$2:$AM$10,8) ))</f>
        <v>RIPOSO</v>
      </c>
      <c r="DE97" s="146" t="str">
        <f>T(IF(  Nov2022_RICHIESTE_OLD!CC39&lt;&gt;"",  Nov2022_RICHIESTE_OLD!CC39,  HLOOKUP(DE$90,Tipologie!$B$2:$AM$10,8) ))</f>
        <v>RIPOSO</v>
      </c>
      <c r="DF97" s="146" t="str">
        <f>T(IF(  Nov2022_RICHIESTE_OLD!CD39&lt;&gt;"",  Nov2022_RICHIESTE_OLD!CD39,  HLOOKUP(DF$90,Tipologie!$B$2:$AM$10,8) ))</f>
        <v>RIPOSO</v>
      </c>
      <c r="DG97" s="146" t="str">
        <f>T(IF(  Nov2022_RICHIESTE_OLD!CE39&lt;&gt;"",  Nov2022_RICHIESTE_OLD!CE39,  HLOOKUP(DG$90,Tipologie!$B$2:$AM$10,8) ))</f>
        <v>RIPOSO</v>
      </c>
    </row>
    <row r="98" spans="1:112" ht="11.25" customHeight="1" x14ac:dyDescent="0.25">
      <c r="A98" s="26" t="str">
        <f>IF(Nov2022_RICHIESTE_OLD!A40&lt;&gt;"",Nov2022_RICHIESTE_OLD!A40,"")</f>
        <v/>
      </c>
      <c r="B98" s="48">
        <f>IF(Nov2022_RICHIESTE_OLD!B40&lt;&gt;"",Nov2022_RICHIESTE_OLD!B40,"")</f>
        <v>44899</v>
      </c>
      <c r="C98" s="385" t="str">
        <f>T( IF( Nov2022_RICHIESTE_OLD!C40&lt;&gt;"",  IF(   AND(    (IFERROR(SEARCH("Ridotto",Nov2022_RICHIESTE_OLD!C40),Nov2022_RICHIESTE_OLD!C40))=1,    D$90&lt;&gt;""   ),    _xlfn.CONCAT("Rid: ",HLOOKUP(D$90,Tipologie!$B$2:$AM$10,9)  ),  Nov2022_RICHIESTE_OLD!C40),HLOOKUP(D$90,Tipologie!$B$2:$AM$10,9  ) ))</f>
        <v>DOMENICA</v>
      </c>
      <c r="D98" s="386"/>
      <c r="E98" s="385" t="str">
        <f>T( IF( Nov2022_RICHIESTE_OLD!E40&lt;&gt;"",  IF(   AND(    (IFERROR(SEARCH("Ridotto",Nov2022_RICHIESTE_OLD!E40),Nov2022_RICHIESTE_OLD!E40))=1,    F$90&lt;&gt;""   ),    _xlfn.CONCAT("Rid: ",HLOOKUP(F$90,Tipologie!$B$2:$AM$10,9)  ),  Nov2022_RICHIESTE_OLD!E40),HLOOKUP(F$90,Tipologie!$B$2:$AM$10,9  ) ))</f>
        <v>DOMENICA</v>
      </c>
      <c r="F98" s="386"/>
      <c r="G98" s="385" t="str">
        <f>T( IF( Nov2022_RICHIESTE_OLD!G40&lt;&gt;"",  IF(   AND(    (IFERROR(SEARCH("Ridotto",Nov2022_RICHIESTE_OLD!G40),Nov2022_RICHIESTE_OLD!G40))=1,    H$90&lt;&gt;""   ),    _xlfn.CONCAT("Rid: ",HLOOKUP(H$90,Tipologie!$B$2:$AM$10,9)  ),  Nov2022_RICHIESTE_OLD!G40),HLOOKUP(H$90,Tipologie!$B$2:$AM$10,9  ) ))</f>
        <v>DOMENICA</v>
      </c>
      <c r="H98" s="386"/>
      <c r="I98" s="385" t="str">
        <f>T( IF( Nov2022_RICHIESTE_OLD!I40&lt;&gt;"",  IF(   AND(    (IFERROR(SEARCH("Ridotto",Nov2022_RICHIESTE_OLD!I40),Nov2022_RICHIESTE_OLD!I40))=1,    J$90&lt;&gt;""   ),    _xlfn.CONCAT("Rid: ",HLOOKUP(J$90,Tipologie!$B$2:$AM$10,9)  ),  Nov2022_RICHIESTE_OLD!I40),HLOOKUP(J$90,Tipologie!$B$2:$AM$10,9  ) ))</f>
        <v>DOMENICA</v>
      </c>
      <c r="J98" s="386"/>
      <c r="K98" s="385" t="str">
        <f>T( IF( Nov2022_RICHIESTE_OLD!K40&lt;&gt;"",  IF(   AND(    (IFERROR(SEARCH("Ridotto",Nov2022_RICHIESTE_OLD!K40),Nov2022_RICHIESTE_OLD!K40))=1,    L$90&lt;&gt;""   ),    _xlfn.CONCAT("Rid: ",HLOOKUP(L$90,Tipologie!$B$2:$AM$10,9)  ),  Nov2022_RICHIESTE_OLD!K40),HLOOKUP(L$90,Tipologie!$B$2:$AM$10,9  ) ))</f>
        <v>DOMENICA</v>
      </c>
      <c r="L98" s="386"/>
      <c r="M98" s="385" t="str">
        <f>T( IF( Nov2022_RICHIESTE_OLD!M40&lt;&gt;"",  IF(   AND(    (IFERROR(SEARCH("Ridotto",Nov2022_RICHIESTE_OLD!M40),Nov2022_RICHIESTE_OLD!M40))=1,    N$90&lt;&gt;""   ),    _xlfn.CONCAT("Rid: ",HLOOKUP(N$90,Tipologie!$B$2:$AM$10,9)  ),  Nov2022_RICHIESTE_OLD!M40),HLOOKUP(N$90,Tipologie!$B$2:$AM$10,9  ) ))</f>
        <v>DOMENICA</v>
      </c>
      <c r="N98" s="386"/>
      <c r="O98" s="385" t="str">
        <f>T( IF( Nov2022_RICHIESTE_OLD!O40&lt;&gt;"",  IF(   AND(    (IFERROR(SEARCH("Ridotto",Nov2022_RICHIESTE_OLD!O40),Nov2022_RICHIESTE_OLD!O40))=1,    P$90&lt;&gt;""   ),    _xlfn.CONCAT("Rid: ",HLOOKUP(P$90,Tipologie!$B$2:$AM$10,9)  ),  Nov2022_RICHIESTE_OLD!O40),HLOOKUP(P$90,Tipologie!$B$2:$AM$10,9  ) ))</f>
        <v>DOMENICA</v>
      </c>
      <c r="P98" s="386"/>
      <c r="Q98" s="385" t="str">
        <f>T( IF( Nov2022_RICHIESTE_OLD!Q40&lt;&gt;"",  IF(   AND(    (IFERROR(SEARCH("Ridotto",Nov2022_RICHIESTE_OLD!Q40),Nov2022_RICHIESTE_OLD!Q40))=1,    R$90&lt;&gt;""   ),    _xlfn.CONCAT("Rid: ",HLOOKUP(R$90,Tipologie!$B$2:$AM$10,9)  ),  Nov2022_RICHIESTE_OLD!Q40),HLOOKUP(R$90,Tipologie!$B$2:$AM$10,9  ) ))</f>
        <v>DOMENICA</v>
      </c>
      <c r="R98" s="386"/>
      <c r="S98" s="385" t="str">
        <f>T( IF( Nov2022_RICHIESTE_OLD!S40&lt;&gt;"",  IF(   AND(    (IFERROR(SEARCH("Ridotto",Nov2022_RICHIESTE_OLD!S40),Nov2022_RICHIESTE_OLD!S40))=1,    T$90&lt;&gt;""   ),    _xlfn.CONCAT("Rid: ",HLOOKUP(T$90,Tipologie!$B$2:$AM$10,9)  ),  Nov2022_RICHIESTE_OLD!S40),HLOOKUP(T$90,Tipologie!$B$2:$AM$10,9  ) ))</f>
        <v>DOMENICA</v>
      </c>
      <c r="T98" s="386"/>
      <c r="U98" s="146" t="str">
        <f>T( IF( Nov2022_RICHIESTE_OLD!L40&lt;&gt;"",  IF(   AND(    (IFERROR(SEARCH("Ridotto",Nov2022_RICHIESTE_OLD!L40),Nov2022_RICHIESTE_OLD!L40))=1,    U$90&lt;&gt;""   ),    _xlfn.CONCAT("Rid: ",HLOOKUP(U$90,Tipologie!$B$2:$AM$10,9)  ),  Nov2022_RICHIESTE_OLD!L40),HLOOKUP(U$90,Tipologie!$B$2:$AM$10,9  ) ))</f>
        <v>DOMENICA</v>
      </c>
      <c r="V98" s="146" t="str">
        <f>T( IF( Nov2022_RICHIESTE_OLD!M40&lt;&gt;"",  IF(   AND(    (IFERROR(SEARCH("Ridotto",Nov2022_RICHIESTE_OLD!M40),Nov2022_RICHIESTE_OLD!M40))=1,    V$90&lt;&gt;""   ),    _xlfn.CONCAT("Rid: ",HLOOKUP(V$90,Tipologie!$B$2:$AM$10,9)  ),  Nov2022_RICHIESTE_OLD!M40),HLOOKUP(V$90,Tipologie!$B$2:$AM$10,9  ) ))</f>
        <v>DOMENICA</v>
      </c>
      <c r="W98" s="146" t="str">
        <f>T( IF( Nov2022_RICHIESTE_OLD!N40&lt;&gt;"",  IF(   AND(    (IFERROR(SEARCH("Ridotto",Nov2022_RICHIESTE_OLD!N40),Nov2022_RICHIESTE_OLD!N40))=1,    W$90&lt;&gt;""   ),    _xlfn.CONCAT("Rid: ",HLOOKUP(W$90,Tipologie!$B$2:$AM$10,9)  ),  Nov2022_RICHIESTE_OLD!N40),HLOOKUP(W$90,Tipologie!$B$2:$AM$10,9  ) ))</f>
        <v>DOMENICA</v>
      </c>
      <c r="X98" s="146" t="str">
        <f>T( IF( Nov2022_RICHIESTE_OLD!O40&lt;&gt;"",  IF(   AND(    (IFERROR(SEARCH("Ridotto",Nov2022_RICHIESTE_OLD!O40),Nov2022_RICHIESTE_OLD!O40))=1,    X$90&lt;&gt;""   ),    _xlfn.CONCAT("Rid: ",HLOOKUP(X$90,Tipologie!$B$2:$AM$10,9)  ),  Nov2022_RICHIESTE_OLD!O40),HLOOKUP(X$90,Tipologie!$B$2:$AM$10,9  ) ))</f>
        <v>DOMENICA</v>
      </c>
      <c r="Y98" s="146" t="str">
        <f>T( IF( Nov2022_RICHIESTE_OLD!P40&lt;&gt;"",  IF(   AND(    (IFERROR(SEARCH("Ridotto",Nov2022_RICHIESTE_OLD!P40),Nov2022_RICHIESTE_OLD!P40))=1,    Y$90&lt;&gt;""   ),    _xlfn.CONCAT("Rid: ",HLOOKUP(Y$90,Tipologie!$B$2:$AM$10,9)  ),  Nov2022_RICHIESTE_OLD!P40),HLOOKUP(Y$90,Tipologie!$B$2:$AM$10,9  ) ))</f>
        <v>DOMENICA</v>
      </c>
      <c r="Z98" s="28" t="str">
        <f>T( IF( Nov2022_RICHIESTE_OLD!Q40&lt;&gt;"",  IF(   AND(    (IFERROR(SEARCH("Ridotto",Nov2022_RICHIESTE_OLD!Q40),Nov2022_RICHIESTE_OLD!Q40))=1,    Z$90&lt;&gt;""   ),    _xlfn.CONCAT("Rid: ",HLOOKUP(Z$90,Tipologie!$B$2:$AM$10,9)  ),  Nov2022_RICHIESTE_OLD!Q40),HLOOKUP(Z$90,Tipologie!$B$2:$AM$10,9  ) ))</f>
        <v>DOMENICA</v>
      </c>
      <c r="AA98" s="28" t="str">
        <f>T( IF( Nov2022_RICHIESTE_OLD!R40&lt;&gt;"",  IF(   AND(    (IFERROR(SEARCH("Ridotto",Nov2022_RICHIESTE_OLD!R40),Nov2022_RICHIESTE_OLD!R40))=1,    AA$90&lt;&gt;""   ),    _xlfn.CONCAT("Rid: ",HLOOKUP(AA$90,Tipologie!$B$2:$AM$10,9)  ),  Nov2022_RICHIESTE_OLD!R40),HLOOKUP(AA$90,Tipologie!$B$2:$AM$10,9  ) ))</f>
        <v>DOMENICA</v>
      </c>
      <c r="AB98" s="28" t="str">
        <f>T( IF( Nov2022_RICHIESTE_OLD!S40&lt;&gt;"",  IF(   AND(    (IFERROR(SEARCH("Ridotto",Nov2022_RICHIESTE_OLD!S40),Nov2022_RICHIESTE_OLD!S40))=1,    AB$90&lt;&gt;""   ),    _xlfn.CONCAT("Rid: ",HLOOKUP(AB$90,Tipologie!$B$2:$AM$10,9)  ),  Nov2022_RICHIESTE_OLD!S40),HLOOKUP(AB$90,Tipologie!$B$2:$AM$10,9  ) ))</f>
        <v>DOMENICA</v>
      </c>
      <c r="AD98" s="26" t="str">
        <f t="shared" si="23"/>
        <v/>
      </c>
      <c r="AE98" s="48">
        <f t="shared" si="30"/>
        <v>44899</v>
      </c>
      <c r="AF98" s="385" t="str">
        <f>T( IF( Nov2022_RICHIESTE_OLD!W40&lt;&gt;"",  IF(   AND(    (IFERROR(SEARCH("Ridotto",Nov2022_RICHIESTE_OLD!W40),Nov2022_RICHIESTE_OLD!W40))=1,    AG$90&lt;&gt;""   ),    _xlfn.CONCAT("Rid: ",HLOOKUP(AG$90,Tipologie!$B$2:$AM$10,9)  ),  Nov2022_RICHIESTE_OLD!W40),HLOOKUP(AG$90,Tipologie!$B$2:$AM$10,9  ) ))</f>
        <v>DOMENICA</v>
      </c>
      <c r="AG98" s="386"/>
      <c r="AH98" s="385" t="str">
        <f>T( IF( Nov2022_RICHIESTE_OLD!Y40&lt;&gt;"",  IF(   AND(    (IFERROR(SEARCH("Ridotto",Nov2022_RICHIESTE_OLD!Y40),Nov2022_RICHIESTE_OLD!Y40))=1,    AI$90&lt;&gt;""   ),    _xlfn.CONCAT("Rid: ",HLOOKUP(AI$90,Tipologie!$B$2:$AM$10,9)  ),  Nov2022_RICHIESTE_OLD!Y40),HLOOKUP(AI$90,Tipologie!$B$2:$AM$10,9  ) ))</f>
        <v>DOMENICA</v>
      </c>
      <c r="AI98" s="386"/>
      <c r="AJ98" s="385" t="str">
        <f>T( IF( Nov2022_RICHIESTE_OLD!AA40&lt;&gt;"",  IF(   AND(    (IFERROR(SEARCH("Ridotto",Nov2022_RICHIESTE_OLD!AA40),Nov2022_RICHIESTE_OLD!AA40))=1,    AK$90&lt;&gt;""   ),    _xlfn.CONCAT("Rid: ",HLOOKUP(AK$90,Tipologie!$B$2:$AM$10,9)  ),  Nov2022_RICHIESTE_OLD!AA40),HLOOKUP(AK$90,Tipologie!$B$2:$AM$10,9  ) ))</f>
        <v>DOMENICA</v>
      </c>
      <c r="AK98" s="386"/>
      <c r="AL98" s="385" t="str">
        <f>T( IF( Nov2022_RICHIESTE_OLD!AC40&lt;&gt;"",  IF(   AND(    (IFERROR(SEARCH("Ridotto",Nov2022_RICHIESTE_OLD!AC40),Nov2022_RICHIESTE_OLD!AC40))=1,    AM$90&lt;&gt;""   ),    _xlfn.CONCAT("Rid: ",HLOOKUP(AM$90,Tipologie!$B$2:$AM$10,9)  ),  Nov2022_RICHIESTE_OLD!AC40),HLOOKUP(AM$90,Tipologie!$B$2:$AM$10,9  ) ))</f>
        <v>DOMENICA</v>
      </c>
      <c r="AM98" s="386"/>
      <c r="AN98" s="385" t="str">
        <f>T( IF( Nov2022_RICHIESTE_OLD!AE40&lt;&gt;"",  IF(   AND(    (IFERROR(SEARCH("Ridotto",Nov2022_RICHIESTE_OLD!AE40),Nov2022_RICHIESTE_OLD!AE40))=1,    AO$90&lt;&gt;""   ),    _xlfn.CONCAT("Rid: ",HLOOKUP(AO$90,Tipologie!$B$2:$AM$10,9)  ),  Nov2022_RICHIESTE_OLD!AE40),HLOOKUP(AO$90,Tipologie!$B$2:$AM$10,9  ) ))</f>
        <v>DOMENICA</v>
      </c>
      <c r="AO98" s="386"/>
      <c r="AP98" s="385" t="str">
        <f>T( IF( Nov2022_RICHIESTE_OLD!AG40&lt;&gt;"",  IF(   AND(    (IFERROR(SEARCH("Ridotto",Nov2022_RICHIESTE_OLD!AG40),Nov2022_RICHIESTE_OLD!AG40))=1,    AQ$90&lt;&gt;""   ),    _xlfn.CONCAT("Rid: ",HLOOKUP(AQ$90,Tipologie!$B$2:$AM$10,9)  ),  Nov2022_RICHIESTE_OLD!AG40),HLOOKUP(AQ$90,Tipologie!$B$2:$AM$10,9  ) ))</f>
        <v>DOMENICA</v>
      </c>
      <c r="AQ98" s="386"/>
      <c r="AR98" s="385" t="str">
        <f>T( IF( Nov2022_RICHIESTE_OLD!AI40&lt;&gt;"",  IF(   AND(    (IFERROR(SEARCH("Ridotto",Nov2022_RICHIESTE_OLD!AI40),Nov2022_RICHIESTE_OLD!AI40))=1,    AS$90&lt;&gt;""   ),    _xlfn.CONCAT("Rid: ",HLOOKUP(AS$90,Tipologie!$B$2:$AM$10,9)  ),  Nov2022_RICHIESTE_OLD!AI40),HLOOKUP(AS$90,Tipologie!$B$2:$AM$10,9  ) ))</f>
        <v>DOMENICA</v>
      </c>
      <c r="AS98" s="386"/>
      <c r="AT98" s="385" t="str">
        <f>T( IF( Nov2022_RICHIESTE_OLD!AK40&lt;&gt;"",  IF(   AND(    (IFERROR(SEARCH("Ridotto",Nov2022_RICHIESTE_OLD!AK40),Nov2022_RICHIESTE_OLD!AK40))=1,    AU$90&lt;&gt;""   ),    _xlfn.CONCAT("Rid: ",HLOOKUP(AU$90,Tipologie!$B$2:$AM$10,9)  ),  Nov2022_RICHIESTE_OLD!AK40),HLOOKUP(AU$90,Tipologie!$B$2:$AM$10,9  ) ))</f>
        <v>DOMENICA</v>
      </c>
      <c r="AU98" s="386"/>
      <c r="AV98" s="385" t="str">
        <f>T( IF( Nov2022_RICHIESTE_OLD!AM40&lt;&gt;"",  IF(   AND(    (IFERROR(SEARCH("Ridotto",Nov2022_RICHIESTE_OLD!AM40),Nov2022_RICHIESTE_OLD!AM40))=1,    AW$90&lt;&gt;""   ),    _xlfn.CONCAT("Rid: ",HLOOKUP(AW$90,Tipologie!$B$2:$AM$10,9)  ),  Nov2022_RICHIESTE_OLD!AM40),HLOOKUP(AW$90,Tipologie!$B$2:$AM$10,9  ) ))</f>
        <v>DOMENICA</v>
      </c>
      <c r="AW98" s="386"/>
      <c r="AX98" s="385" t="str">
        <f>T( IF( Nov2022_RICHIESTE_OLD!AO40&lt;&gt;"",  IF(   AND(    (IFERROR(SEARCH("Ridotto",Nov2022_RICHIESTE_OLD!AO40),Nov2022_RICHIESTE_OLD!AO40))=1,    AY$90&lt;&gt;""   ),    _xlfn.CONCAT("Rid: ",HLOOKUP(AY$90,Tipologie!$B$2:$AM$10,9)  ),  Nov2022_RICHIESTE_OLD!AO40),HLOOKUP(AY$90,Tipologie!$B$2:$AM$10,9  ) ))</f>
        <v>DOMENICA</v>
      </c>
      <c r="AY98" s="386"/>
      <c r="AZ98" s="385" t="str">
        <f>T( IF( Nov2022_RICHIESTE_OLD!AQ40&lt;&gt;"",  IF(   AND(    (IFERROR(SEARCH("Ridotto",Nov2022_RICHIESTE_OLD!AQ40),Nov2022_RICHIESTE_OLD!AQ40))=1,    BA$90&lt;&gt;""   ),    _xlfn.CONCAT("Rid: ",HLOOKUP(BA$90,Tipologie!$B$2:$AM$10,9)  ),  Nov2022_RICHIESTE_OLD!AQ40),HLOOKUP(BA$90,Tipologie!$B$2:$AM$10,9  ) ))</f>
        <v>DOMENICA</v>
      </c>
      <c r="BA98" s="386"/>
      <c r="BB98" s="385" t="str">
        <f>T( IF( Nov2022_RICHIESTE_OLD!AS40&lt;&gt;"",  IF(   AND(    (IFERROR(SEARCH("Ridotto",Nov2022_RICHIESTE_OLD!AS40),Nov2022_RICHIESTE_OLD!AS40))=1,    BC$90&lt;&gt;""   ),    _xlfn.CONCAT("Rid: ",HLOOKUP(BC$90,Tipologie!$B$2:$AM$10,9)  ),  Nov2022_RICHIESTE_OLD!AS40),HLOOKUP(BC$90,Tipologie!$B$2:$AM$10,9  ) ))</f>
        <v>DOMENICA</v>
      </c>
      <c r="BC98" s="386"/>
      <c r="BD98" s="385" t="str">
        <f>T( IF( Nov2022_RICHIESTE_OLD!AU40&lt;&gt;"",  IF(   AND(    (IFERROR(SEARCH("Ridotto",Nov2022_RICHIESTE_OLD!AU40),Nov2022_RICHIESTE_OLD!AU40))=1,    BE$90&lt;&gt;""   ),    _xlfn.CONCAT("Rid: ",HLOOKUP(BE$90,Tipologie!$B$2:$AM$10,9)  ),  Nov2022_RICHIESTE_OLD!AU40),HLOOKUP(BE$90,Tipologie!$B$2:$AM$10,9  ) ))</f>
        <v>DOMENICA</v>
      </c>
      <c r="BE98" s="386"/>
      <c r="BF98" s="385" t="str">
        <f>T( IF( Nov2022_RICHIESTE_OLD!AW40&lt;&gt;"",  IF(   AND(    (IFERROR(SEARCH("Ridotto",Nov2022_RICHIESTE_OLD!AW40),Nov2022_RICHIESTE_OLD!AW40))=1,    BG$90&lt;&gt;""   ),    _xlfn.CONCAT("Rid: ",HLOOKUP(BG$90,Tipologie!$B$2:$AM$10,9)  ),  Nov2022_RICHIESTE_OLD!AW40),HLOOKUP(BG$90,Tipologie!$B$2:$AM$10,9  ) ))</f>
        <v>DOMENICA</v>
      </c>
      <c r="BG98" s="386"/>
      <c r="BH98" s="385" t="str">
        <f>T( IF( Nov2022_RICHIESTE_OLD!AY40&lt;&gt;"",  IF(   AND(    (IFERROR(SEARCH("Ridotto",Nov2022_RICHIESTE_OLD!AY40),Nov2022_RICHIESTE_OLD!AY40))=1,    BI$90&lt;&gt;""   ),    _xlfn.CONCAT("Rid: ",HLOOKUP(BI$90,Tipologie!$B$2:$AM$10,9)  ),  Nov2022_RICHIESTE_OLD!AY40),HLOOKUP(BI$90,Tipologie!$B$2:$AM$10,9  ) ))</f>
        <v>DOMENICA</v>
      </c>
      <c r="BI98" s="386"/>
      <c r="BJ98" s="385" t="str">
        <f>T( IF( Nov2022_RICHIESTE_OLD!BA40&lt;&gt;"",  IF(   AND(    (IFERROR(SEARCH("Ridotto",Nov2022_RICHIESTE_OLD!BA40),Nov2022_RICHIESTE_OLD!BA40))=1,    BK$90&lt;&gt;""   ),    _xlfn.CONCAT("Rid: ",HLOOKUP(BK$90,Tipologie!$B$2:$AM$10,9)  ),  Nov2022_RICHIESTE_OLD!BA40),HLOOKUP(BK$90,Tipologie!$B$2:$AM$10,9  ) ))</f>
        <v>DOMENICA</v>
      </c>
      <c r="BK98" s="386"/>
      <c r="BL98" s="385" t="str">
        <f>T( IF( Nov2022_RICHIESTE_OLD!BC40&lt;&gt;"",  IF(   AND(    (IFERROR(SEARCH("Ridotto",Nov2022_RICHIESTE_OLD!BC40),Nov2022_RICHIESTE_OLD!BC40))=1,    BM$90&lt;&gt;""   ),    _xlfn.CONCAT("Rid: ",HLOOKUP(BM$90,Tipologie!$B$2:$AM$10,9)  ),  Nov2022_RICHIESTE_OLD!BC40),HLOOKUP(BM$90,Tipologie!$B$2:$AM$10,9  ) ))</f>
        <v>DOMENICA</v>
      </c>
      <c r="BM98" s="386"/>
      <c r="BN98" s="385" t="str">
        <f>T( IF( Nov2022_RICHIESTE_OLD!BE40&lt;&gt;"",  IF(   AND(    (IFERROR(SEARCH("Ridotto",Nov2022_RICHIESTE_OLD!BE40),Nov2022_RICHIESTE_OLD!BE40))=1,    BO$90&lt;&gt;""   ),    _xlfn.CONCAT("Rid: ",HLOOKUP(BO$90,Tipologie!$B$2:$AM$10,9)  ),  Nov2022_RICHIESTE_OLD!BE40),HLOOKUP(BO$90,Tipologie!$B$2:$AM$10,9  ) ))</f>
        <v>DOMENICA</v>
      </c>
      <c r="BO98" s="386"/>
      <c r="BP98" s="385" t="str">
        <f>T( IF( Nov2022_RICHIESTE_OLD!BG40&lt;&gt;"",  IF(   AND(    (IFERROR(SEARCH("Ridotto",Nov2022_RICHIESTE_OLD!BG40),Nov2022_RICHIESTE_OLD!BG40))=1,    BQ$90&lt;&gt;""   ),    _xlfn.CONCAT("Rid: ",HLOOKUP(BQ$90,Tipologie!$B$2:$AM$10,9)  ),  Nov2022_RICHIESTE_OLD!BG40),HLOOKUP(BQ$90,Tipologie!$B$2:$AM$10,9  ) ))</f>
        <v>DOMENICA</v>
      </c>
      <c r="BQ98" s="386"/>
      <c r="BR98" s="385" t="str">
        <f>T( IF( Nov2022_RICHIESTE_OLD!BI40&lt;&gt;"",  IF(   AND(    (IFERROR(SEARCH("Ridotto",Nov2022_RICHIESTE_OLD!BI40),Nov2022_RICHIESTE_OLD!BI40))=1,    BS$90&lt;&gt;""   ),    _xlfn.CONCAT("Rid: ",HLOOKUP(BS$90,Tipologie!$B$2:$AM$10,9)  ),  Nov2022_RICHIESTE_OLD!BI40),HLOOKUP(BS$90,Tipologie!$B$2:$AM$10,9  ) ))</f>
        <v>DOMENICA</v>
      </c>
      <c r="BS98" s="386"/>
      <c r="BT98" s="385" t="str">
        <f>T( IF( Nov2022_RICHIESTE_OLD!BK40&lt;&gt;"",  IF(   AND(    (IFERROR(SEARCH("Ridotto",Nov2022_RICHIESTE_OLD!BK40),Nov2022_RICHIESTE_OLD!BK40))=1,    BU$90&lt;&gt;""   ),    _xlfn.CONCAT("Rid: ",HLOOKUP(BU$90,Tipologie!$B$2:$AM$10,9)  ),  Nov2022_RICHIESTE_OLD!BK40),HLOOKUP(BU$90,Tipologie!$B$2:$AM$10,9  ) ))</f>
        <v>DOMENICA</v>
      </c>
      <c r="BU98" s="386"/>
      <c r="BV98" s="385" t="str">
        <f>T( IF( Nov2022_RICHIESTE_OLD!BM40&lt;&gt;"",  IF(   AND(    (IFERROR(SEARCH("Ridotto",Nov2022_RICHIESTE_OLD!BM40),Nov2022_RICHIESTE_OLD!BM40))=1,    BW$90&lt;&gt;""   ),    _xlfn.CONCAT("Rid: ",HLOOKUP(BW$90,Tipologie!$B$2:$AM$10,9)  ),  Nov2022_RICHIESTE_OLD!BM40),HLOOKUP(BW$90,Tipologie!$B$2:$AM$10,9  ) ))</f>
        <v>DOMENICA</v>
      </c>
      <c r="BW98" s="386"/>
      <c r="BX98" s="223"/>
      <c r="CA98" s="89"/>
      <c r="CB98" s="205"/>
      <c r="CC98" s="91"/>
      <c r="CF98" s="415" t="str">
        <f>T( IF( Nov2022_RICHIESTE_OLD!BM40&lt;&gt;"",  IF(   AND(    (IFERROR(SEARCH("Ridotto",Nov2022_RICHIESTE_OLD!BM40),Nov2022_RICHIESTE_OLD!BM40))=1,    CG$90&lt;&gt;""   ),    _xlfn.CONCAT("Rid: ",HLOOKUP(CG$90,Tipologie!$B$2:$AM$10,9)  ),  Nov2022_RICHIESTE_OLD!BM40),HLOOKUP(CG$90,Tipologie!$B$2:$AM$10,9  ) ))</f>
        <v>DOMENICA</v>
      </c>
      <c r="CG98" s="416"/>
      <c r="CH98" s="385" t="str">
        <f>T( IF( Nov2022_RICHIESTE_OLD!BN40&lt;&gt;"",  IF(   AND(    (IFERROR(SEARCH("Ridotto",Nov2022_RICHIESTE_OLD!BN40),Nov2022_RICHIESTE_OLD!BN40))=1,    CI$90&lt;&gt;""   ),    _xlfn.CONCAT("Rid: ",HLOOKUP(CI$90,Tipologie!$B$2:$AM$10,9)  ),  Nov2022_RICHIESTE_OLD!BN40),HLOOKUP(CI$90,Tipologie!$B$2:$AM$10,9  ) ))</f>
        <v>DOMENICA</v>
      </c>
      <c r="CI98" s="386"/>
      <c r="CJ98" s="146" t="str">
        <f>T( IF( Nov2022_RICHIESTE_OLD!BO40&lt;&gt;"",  IF(   AND(    (IFERROR(SEARCH("Ridotto",Nov2022_RICHIESTE_OLD!BO40),Nov2022_RICHIESTE_OLD!BO40))=1,    CJ$90&lt;&gt;""   ),    _xlfn.CONCAT("Rid: ",HLOOKUP(CJ$90,Tipologie!$B$2:$AM$10,9)  ),  Nov2022_RICHIESTE_OLD!BO40),HLOOKUP(CJ$90,Tipologie!$B$2:$AM$10,9  ) ))</f>
        <v>DOMENICA</v>
      </c>
      <c r="CK98" s="146" t="str">
        <f>T( IF( Nov2022_RICHIESTE_OLD!BP40&lt;&gt;"",  IF(   AND(    (IFERROR(SEARCH("Ridotto",Nov2022_RICHIESTE_OLD!BP40),Nov2022_RICHIESTE_OLD!BP40))=1,    CK$90&lt;&gt;""   ),    _xlfn.CONCAT("Rid: ",HLOOKUP(CK$90,Tipologie!$B$2:$AM$10,9)  ),  Nov2022_RICHIESTE_OLD!BP40),HLOOKUP(CK$90,Tipologie!$B$2:$AM$10,9  ) ))</f>
        <v>DOMENICA</v>
      </c>
      <c r="CL98" s="146" t="str">
        <f>T( IF( Nov2022_RICHIESTE_OLD!BQ40&lt;&gt;"",  IF(   AND(    (IFERROR(SEARCH("Ridotto",Nov2022_RICHIESTE_OLD!BQ40),Nov2022_RICHIESTE_OLD!BQ40))=1,    CL$90&lt;&gt;""   ),    _xlfn.CONCAT("Rid: ",HLOOKUP(CL$90,Tipologie!$B$2:$AM$10,9)  ),  Nov2022_RICHIESTE_OLD!BQ40),HLOOKUP(CL$90,Tipologie!$B$2:$AM$10,9  ) ))</f>
        <v>DOMENICA</v>
      </c>
      <c r="CM98" s="146" t="str">
        <f>T( IF( Nov2022_RICHIESTE_OLD!BR40&lt;&gt;"",  IF(   AND(    (IFERROR(SEARCH("Ridotto",Nov2022_RICHIESTE_OLD!BR40),Nov2022_RICHIESTE_OLD!BR40))=1,    CM$90&lt;&gt;""   ),    _xlfn.CONCAT("Rid: ",HLOOKUP(CM$90,Tipologie!$B$2:$AM$10,9)  ),  Nov2022_RICHIESTE_OLD!BR40),HLOOKUP(CM$90,Tipologie!$B$2:$AM$10,9  ) ))</f>
        <v>DOMENICA</v>
      </c>
      <c r="CO98" s="26" t="str">
        <f t="shared" si="24"/>
        <v/>
      </c>
      <c r="CP98" s="135">
        <f t="shared" si="29"/>
        <v>44899</v>
      </c>
      <c r="CQ98" s="385" t="str">
        <f>T(IF(  Nov2022_RICHIESTE_OLD!BV40&lt;&gt;"",  Nov2022_RICHIESTE_OLD!BV40,  HLOOKUP(CR$90,Tipologie!$B$2:$AM$10,9) ))</f>
        <v>DOMENICA</v>
      </c>
      <c r="CR98" s="386"/>
      <c r="CS98" s="385" t="str">
        <f>T(IF(  Nov2022_RICHIESTE_OLD!BX40&lt;&gt;"",  Nov2022_RICHIESTE_OLD!BX40,  HLOOKUP(CT$90,Tipologie!$B$2:$AM$10,9) ))</f>
        <v>DOMENICA</v>
      </c>
      <c r="CT98" s="386"/>
      <c r="CU98" s="385" t="str">
        <f>T(IF(  Nov2022_RICHIESTE_OLD!BZ40&lt;&gt;"",  Nov2022_RICHIESTE_OLD!BZ40,  HLOOKUP(CV$90,Tipologie!$B$2:$AM$10,9) ))</f>
        <v>DOMENICA</v>
      </c>
      <c r="CV98" s="386"/>
      <c r="CW98" s="385" t="str">
        <f>T(IF(  Nov2022_RICHIESTE_OLD!CB40&lt;&gt;"",  Nov2022_RICHIESTE_OLD!CB40,  HLOOKUP(CX$90,Tipologie!$B$2:$AM$10,9) ))</f>
        <v>DOMENICA</v>
      </c>
      <c r="CX98" s="386"/>
      <c r="CY98" s="385" t="str">
        <f>T(IF(  Nov2022_RICHIESTE_OLD!CD40&lt;&gt;"",  Nov2022_RICHIESTE_OLD!CD40,  HLOOKUP(CZ$90,Tipologie!$B$2:$AM$10,9) ))</f>
        <v>DOMENICA</v>
      </c>
      <c r="CZ98" s="386"/>
      <c r="DA98" s="385" t="str">
        <f>T(IF(  Nov2022_RICHIESTE_OLD!CF40&lt;&gt;"",  Nov2022_RICHIESTE_OLD!CF40,  HLOOKUP(DB$90,Tipologie!$B$2:$AM$10,9) ))</f>
        <v>DOMENICA</v>
      </c>
      <c r="DB98" s="386"/>
      <c r="DC98" s="385" t="str">
        <f>T(IF(  Nov2022_RICHIESTE_OLD!CH40&lt;&gt;"",  Nov2022_RICHIESTE_OLD!CH40,  HLOOKUP(DD$90,Tipologie!$B$2:$AM$10,9) ))</f>
        <v>DOMENICA</v>
      </c>
      <c r="DD98" s="386"/>
      <c r="DE98" s="146" t="str">
        <f>T(IF(  Nov2022_RICHIESTE_OLD!CC40&lt;&gt;"",  Nov2022_RICHIESTE_OLD!CC40,  HLOOKUP(DE$90,Tipologie!$B$2:$AM$10,9) ))</f>
        <v>DOMENICA</v>
      </c>
      <c r="DF98" s="146" t="str">
        <f>T(IF(  Nov2022_RICHIESTE_OLD!CD40&lt;&gt;"",  Nov2022_RICHIESTE_OLD!CD40,  HLOOKUP(DF$90,Tipologie!$B$2:$AM$10,9) ))</f>
        <v>DOMENICA</v>
      </c>
      <c r="DG98" s="146" t="str">
        <f>T(IF(  Nov2022_RICHIESTE_OLD!CE40&lt;&gt;"",  Nov2022_RICHIESTE_OLD!CE40,  HLOOKUP(DG$90,Tipologie!$B$2:$AM$10,9) ))</f>
        <v>DOMENICA</v>
      </c>
    </row>
    <row r="99" spans="1:112" ht="10.8" customHeight="1" x14ac:dyDescent="0.25">
      <c r="A99" s="91"/>
      <c r="B99" s="91"/>
      <c r="C99" s="194"/>
      <c r="D99" s="27"/>
      <c r="E99" s="197"/>
      <c r="F99" s="27"/>
      <c r="G99" s="197"/>
      <c r="H99" s="27"/>
      <c r="I99" s="197"/>
      <c r="J99" s="27"/>
      <c r="K99" s="197"/>
      <c r="L99" s="27"/>
      <c r="M99" s="197"/>
      <c r="N99" s="27"/>
      <c r="O99" s="197"/>
      <c r="P99" s="27"/>
      <c r="Q99" s="197"/>
      <c r="R99" s="27"/>
      <c r="S99" s="197"/>
      <c r="T99" s="27"/>
      <c r="U99" s="27"/>
      <c r="V99" s="27"/>
      <c r="W99" s="27"/>
      <c r="X99" s="27"/>
      <c r="Y99" s="27"/>
      <c r="Z99" s="27"/>
      <c r="AA99" s="27"/>
      <c r="AB99" s="27"/>
      <c r="AD99" s="20" t="str">
        <f t="shared" si="23"/>
        <v/>
      </c>
      <c r="AE99" s="44" t="str">
        <f t="shared" si="30"/>
        <v/>
      </c>
      <c r="AF99" s="44"/>
      <c r="AG99" s="27"/>
      <c r="AH99" s="197"/>
      <c r="AI99" s="27"/>
      <c r="AJ99" s="197"/>
      <c r="AK99" s="27"/>
      <c r="AL99" s="197"/>
      <c r="AM99" s="27"/>
      <c r="AN99" s="197"/>
      <c r="AO99" s="27"/>
      <c r="AP99" s="197"/>
      <c r="AQ99" s="27"/>
      <c r="AR99" s="197"/>
      <c r="AS99" s="27"/>
      <c r="AT99" s="197"/>
      <c r="AU99" s="27"/>
      <c r="AV99" s="197"/>
      <c r="AW99" s="27"/>
      <c r="AX99" s="197"/>
      <c r="AY99" s="27"/>
      <c r="AZ99" s="197"/>
      <c r="BA99" s="27"/>
      <c r="BB99" s="27"/>
      <c r="BC99" s="27"/>
      <c r="BD99" s="197"/>
      <c r="BE99" s="27"/>
      <c r="BF99" s="197"/>
      <c r="BG99" s="27"/>
      <c r="BH99" s="197"/>
      <c r="BI99" s="27"/>
      <c r="BJ99" s="197"/>
      <c r="BK99" s="27"/>
      <c r="BL99" s="197"/>
      <c r="BM99" s="27"/>
      <c r="BN99" s="197"/>
      <c r="BO99" s="27"/>
      <c r="BP99" s="197"/>
      <c r="BQ99" s="27"/>
      <c r="BR99" s="197"/>
      <c r="BS99" s="27"/>
      <c r="BT99" s="197"/>
      <c r="BU99" s="27"/>
      <c r="BV99" s="197"/>
      <c r="BW99" s="27"/>
      <c r="BX99" s="223"/>
      <c r="CA99" s="91"/>
      <c r="CB99" s="194"/>
      <c r="CC99" s="91"/>
      <c r="CG99" s="197"/>
      <c r="CH99" s="197"/>
      <c r="CO99" s="93" t="str">
        <f t="shared" si="24"/>
        <v/>
      </c>
      <c r="CP99" s="93" t="str">
        <f t="shared" si="29"/>
        <v/>
      </c>
      <c r="CQ99" s="93"/>
      <c r="CR99" s="27"/>
      <c r="CS99" s="197"/>
      <c r="CT99" s="27"/>
      <c r="CU99" s="197"/>
      <c r="CV99" s="27"/>
      <c r="CW99" s="197"/>
      <c r="CX99" s="27"/>
      <c r="CY99" s="197"/>
      <c r="CZ99" s="27"/>
      <c r="DA99" s="197"/>
      <c r="DB99" s="27"/>
      <c r="DC99" s="197"/>
      <c r="DD99" s="27"/>
      <c r="DE99" s="27"/>
      <c r="DF99" s="27"/>
      <c r="DG99" s="27"/>
    </row>
    <row r="100" spans="1:112" ht="11.25" hidden="1" customHeight="1" x14ac:dyDescent="0.25">
      <c r="A100" s="44"/>
      <c r="B100" s="44" t="s">
        <v>15</v>
      </c>
      <c r="C100" s="44"/>
      <c r="D100" s="79"/>
      <c r="E100" s="79"/>
      <c r="F100" s="79"/>
      <c r="G100" s="79"/>
      <c r="H100" s="79"/>
      <c r="I100" s="79"/>
      <c r="J100" s="79"/>
      <c r="K100" s="79"/>
      <c r="L100" s="79"/>
      <c r="M100" s="79"/>
      <c r="N100" s="79"/>
      <c r="O100" s="79"/>
      <c r="P100" s="79"/>
      <c r="Q100" s="79"/>
      <c r="R100" s="79"/>
      <c r="S100" s="79"/>
      <c r="T100" s="79"/>
      <c r="U100" s="79"/>
      <c r="V100" s="79"/>
      <c r="W100" s="79"/>
      <c r="X100" s="79"/>
      <c r="Y100" s="79"/>
      <c r="Z100" s="79"/>
      <c r="AA100" s="79"/>
      <c r="AB100" s="79"/>
      <c r="AD100" s="44" t="str">
        <f t="shared" si="23"/>
        <v/>
      </c>
      <c r="AE100" s="44" t="str">
        <f t="shared" si="30"/>
        <v>Turno</v>
      </c>
      <c r="AF100" s="44"/>
      <c r="AG100" s="79"/>
      <c r="AH100" s="79"/>
      <c r="AI100" s="79"/>
      <c r="AJ100" s="79"/>
      <c r="AK100" s="79"/>
      <c r="AL100" s="79"/>
      <c r="AM100" s="79"/>
      <c r="AN100" s="79"/>
      <c r="AO100" s="79"/>
      <c r="AP100" s="79"/>
      <c r="AQ100" s="79"/>
      <c r="AR100" s="79"/>
      <c r="AS100" s="79"/>
      <c r="AT100" s="79"/>
      <c r="AU100" s="79"/>
      <c r="AV100" s="79"/>
      <c r="AW100" s="79"/>
      <c r="AX100" s="79"/>
      <c r="AY100" s="79"/>
      <c r="AZ100" s="79"/>
      <c r="BA100" s="79"/>
      <c r="BB100" s="79"/>
      <c r="BC100" s="79"/>
      <c r="BD100" s="79"/>
      <c r="BE100" s="79"/>
      <c r="BF100" s="79"/>
      <c r="BG100" s="79"/>
      <c r="BH100" s="79"/>
      <c r="BI100" s="79"/>
      <c r="BJ100" s="79"/>
      <c r="BK100" s="79"/>
      <c r="BL100" s="79"/>
      <c r="BM100" s="79"/>
      <c r="BN100" s="79"/>
      <c r="BO100" s="79"/>
      <c r="BP100" s="79"/>
      <c r="BQ100" s="79"/>
      <c r="BR100" s="79"/>
      <c r="BS100" s="79"/>
      <c r="BT100" s="79"/>
      <c r="BU100" s="79"/>
      <c r="BV100" s="79"/>
      <c r="BW100" s="79"/>
      <c r="BX100" s="223"/>
      <c r="CA100" s="88"/>
      <c r="CB100" s="88"/>
      <c r="CC100" s="91"/>
      <c r="CG100" s="79"/>
      <c r="CH100" s="231"/>
      <c r="CO100" s="93" t="str">
        <f t="shared" si="24"/>
        <v/>
      </c>
      <c r="CP100" s="93"/>
      <c r="CQ100" s="93"/>
      <c r="CR100" s="79"/>
      <c r="CS100" s="79"/>
      <c r="CT100" s="79"/>
      <c r="CU100" s="79"/>
      <c r="CV100" s="79"/>
      <c r="CW100" s="79"/>
      <c r="CX100" s="79"/>
      <c r="CY100" s="79"/>
      <c r="CZ100" s="79"/>
      <c r="DA100" s="79"/>
      <c r="DB100" s="79"/>
      <c r="DC100" s="79"/>
      <c r="DD100" s="79"/>
      <c r="DE100" s="79"/>
      <c r="DF100" s="79"/>
      <c r="DG100" s="79"/>
    </row>
    <row r="101" spans="1:112" ht="11.25" hidden="1" customHeight="1" x14ac:dyDescent="0.25">
      <c r="A101" s="20"/>
      <c r="B101" s="20"/>
      <c r="C101" s="20"/>
      <c r="D101" s="146" t="str">
        <f>T(IF(  Nov2022_RICHIESTE_OLD!C42&lt;&gt;"",  Nov2022_RICHIESTE_OLD!C42,  HLOOKUP(D$100,Tipologie!$B$2:$AM$10,2) ))</f>
        <v>-</v>
      </c>
      <c r="E101" s="146"/>
      <c r="F101" s="146" t="str">
        <f>T(IF(  Nov2022_RICHIESTE_OLD!D42&lt;&gt;"",  Nov2022_RICHIESTE_OLD!D42,  HLOOKUP(F$100,Tipologie!$B$2:$AM$10,2) ))</f>
        <v>-</v>
      </c>
      <c r="G101" s="146"/>
      <c r="H101" s="146" t="str">
        <f>T(IF(  Nov2022_RICHIESTE_OLD!E42&lt;&gt;"",  Nov2022_RICHIESTE_OLD!E42,  HLOOKUP(H$100,Tipologie!$B$2:$AM$10,2) ))</f>
        <v>-</v>
      </c>
      <c r="I101" s="146"/>
      <c r="J101" s="146" t="str">
        <f>T(IF(  Nov2022_RICHIESTE_OLD!F42&lt;&gt;"",  Nov2022_RICHIESTE_OLD!F42,  HLOOKUP(J$100,Tipologie!$B$2:$AM$10,2) ))</f>
        <v>-</v>
      </c>
      <c r="K101" s="146"/>
      <c r="L101" s="146" t="str">
        <f>T(IF(  Nov2022_RICHIESTE_OLD!G42&lt;&gt;"",  Nov2022_RICHIESTE_OLD!G42,  HLOOKUP(L$100,Tipologie!$B$2:$AM$10,2) ))</f>
        <v>-</v>
      </c>
      <c r="M101" s="146"/>
      <c r="N101" s="146" t="str">
        <f>T(IF(  Nov2022_RICHIESTE_OLD!H42&lt;&gt;"",  Nov2022_RICHIESTE_OLD!H42,  HLOOKUP(N$100,Tipologie!$B$2:$AM$10,2) ))</f>
        <v>-</v>
      </c>
      <c r="O101" s="146"/>
      <c r="P101" s="146" t="str">
        <f>T(IF(  Nov2022_RICHIESTE_OLD!I42&lt;&gt;"",  Nov2022_RICHIESTE_OLD!I42,  HLOOKUP(P$100,Tipologie!$B$2:$AM$10,2) ))</f>
        <v>-</v>
      </c>
      <c r="Q101" s="146"/>
      <c r="R101" s="146" t="str">
        <f>T(IF(  Nov2022_RICHIESTE_OLD!J42&lt;&gt;"",  Nov2022_RICHIESTE_OLD!J42,  HLOOKUP(R$100,Tipologie!$B$2:$AM$10,2) ))</f>
        <v>-</v>
      </c>
      <c r="S101" s="146"/>
      <c r="T101" s="146" t="str">
        <f>T(IF(  Nov2022_RICHIESTE_OLD!K42&lt;&gt;"",  Nov2022_RICHIESTE_OLD!K42,  HLOOKUP(T$100,Tipologie!$B$2:$AM$10,2) ))</f>
        <v>-</v>
      </c>
      <c r="U101" s="146" t="str">
        <f>T(IF(  Nov2022_RICHIESTE_OLD!L42&lt;&gt;"",  Nov2022_RICHIESTE_OLD!L42,  HLOOKUP(U$100,Tipologie!$B$2:$AM$10,2) ))</f>
        <v>-</v>
      </c>
      <c r="V101" s="146" t="str">
        <f>T(IF(  Nov2022_RICHIESTE_OLD!M42&lt;&gt;"",  Nov2022_RICHIESTE_OLD!M42,  HLOOKUP(V$100,Tipologie!$B$2:$AM$10,2) ))</f>
        <v>-</v>
      </c>
      <c r="W101" s="146" t="str">
        <f>T(IF(  Nov2022_RICHIESTE_OLD!N42&lt;&gt;"",  Nov2022_RICHIESTE_OLD!N42,  HLOOKUP(W$100,Tipologie!$B$2:$AM$10,2) ))</f>
        <v>-</v>
      </c>
      <c r="X101" s="146" t="str">
        <f>T(IF(  Nov2022_RICHIESTE_OLD!O42&lt;&gt;"",  Nov2022_RICHIESTE_OLD!O42,  HLOOKUP(X$100,Tipologie!$B$2:$AM$10,2) ))</f>
        <v>-</v>
      </c>
      <c r="Y101" s="146" t="str">
        <f>T(IF(  Nov2022_RICHIESTE_OLD!P42&lt;&gt;"",  Nov2022_RICHIESTE_OLD!P42,  HLOOKUP(Y$100,Tipologie!$B$2:$AM$10,2) ))</f>
        <v>-</v>
      </c>
      <c r="Z101" s="47" t="str">
        <f>T(IF(  Nov2022_RICHIESTE_OLD!Q42&lt;&gt;"",  Nov2022_RICHIESTE_OLD!Q42,  HLOOKUP(Z$100,Tipologie!$B$2:$AM$10,2) ))</f>
        <v>-</v>
      </c>
      <c r="AA101" s="47" t="str">
        <f>T(IF(  Nov2022_RICHIESTE_OLD!R42&lt;&gt;"",  Nov2022_RICHIESTE_OLD!R42,  HLOOKUP(AA$100,Tipologie!$B$2:$AM$10,2) ))</f>
        <v>-</v>
      </c>
      <c r="AB101" s="47" t="str">
        <f>T(IF(  Nov2022_RICHIESTE_OLD!S42&lt;&gt;"",  Nov2022_RICHIESTE_OLD!S42,  HLOOKUP(AB$100,Tipologie!$B$2:$AM$10,2) ))</f>
        <v>-</v>
      </c>
      <c r="AD101" s="20" t="str">
        <f t="shared" si="23"/>
        <v/>
      </c>
      <c r="AE101" s="20" t="str">
        <f t="shared" si="30"/>
        <v/>
      </c>
      <c r="AF101" s="20"/>
      <c r="AG101" s="146" t="str">
        <f>T(IF(  Nov2022_RICHIESTE_OLD!W42&lt;&gt;"",  Nov2022_RICHIESTE_OLD!W42,  HLOOKUP(AG$100,Tipologie!$B$2:$AM$10,2) ))</f>
        <v>-</v>
      </c>
      <c r="AH101" s="146"/>
      <c r="AI101" s="146" t="str">
        <f>T(IF(  Nov2022_RICHIESTE_OLD!X42&lt;&gt;"",  Nov2022_RICHIESTE_OLD!X42,  HLOOKUP(AI$100,Tipologie!$B$2:$AM$10,2) ))</f>
        <v>-</v>
      </c>
      <c r="AJ101" s="146"/>
      <c r="AK101" s="146" t="str">
        <f>T(IF(  Nov2022_RICHIESTE_OLD!Y42&lt;&gt;"",  Nov2022_RICHIESTE_OLD!Y42,  HLOOKUP(AK$100,Tipologie!$B$2:$AM$10,2) ))</f>
        <v>-</v>
      </c>
      <c r="AL101" s="146"/>
      <c r="AM101" s="146" t="str">
        <f>T(IF(  Nov2022_RICHIESTE_OLD!Z42&lt;&gt;"",  Nov2022_RICHIESTE_OLD!Z42,  HLOOKUP(AM$100,Tipologie!$B$2:$AM$10,2) ))</f>
        <v>-</v>
      </c>
      <c r="AN101" s="146"/>
      <c r="AO101" s="146" t="str">
        <f>T(IF(  Nov2022_RICHIESTE_OLD!AA42&lt;&gt;"",  Nov2022_RICHIESTE_OLD!AA42,  HLOOKUP(AO$100,Tipologie!$B$2:$AM$10,2) ))</f>
        <v>-</v>
      </c>
      <c r="AP101" s="146"/>
      <c r="AQ101" s="146" t="str">
        <f>T(IF(  Nov2022_RICHIESTE_OLD!AB42&lt;&gt;"",  Nov2022_RICHIESTE_OLD!AB42,  HLOOKUP(AQ$100,Tipologie!$B$2:$AM$10,2) ))</f>
        <v>-</v>
      </c>
      <c r="AR101" s="146"/>
      <c r="AS101" s="146" t="str">
        <f>T(IF(  Nov2022_RICHIESTE_OLD!AC42&lt;&gt;"",  Nov2022_RICHIESTE_OLD!AC42,  HLOOKUP(AS$100,Tipologie!$B$2:$AM$10,2) ))</f>
        <v>-</v>
      </c>
      <c r="AT101" s="146"/>
      <c r="AU101" s="146" t="str">
        <f>T(IF(  Nov2022_RICHIESTE_OLD!AD42&lt;&gt;"",  Nov2022_RICHIESTE_OLD!AD42,  HLOOKUP(AU$100,Tipologie!$B$2:$AM$10,2) ))</f>
        <v>-</v>
      </c>
      <c r="AV101" s="146"/>
      <c r="AW101" s="146" t="str">
        <f>T(IF(  Nov2022_RICHIESTE_OLD!AE42&lt;&gt;"",  Nov2022_RICHIESTE_OLD!AE42,  HLOOKUP(AW$100,Tipologie!$B$2:$AM$10,2) ))</f>
        <v>-</v>
      </c>
      <c r="AX101" s="146"/>
      <c r="AY101" s="146" t="str">
        <f>T(IF(  Nov2022_RICHIESTE_OLD!AF42&lt;&gt;"",  Nov2022_RICHIESTE_OLD!AF42,  HLOOKUP(AY$100,Tipologie!$B$2:$AM$10,2) ))</f>
        <v>-</v>
      </c>
      <c r="AZ101" s="146"/>
      <c r="BA101" s="146" t="str">
        <f>T(IF(  Nov2022_RICHIESTE_OLD!AG42&lt;&gt;"",  Nov2022_RICHIESTE_OLD!AG42,  HLOOKUP(BA$100,Tipologie!$B$2:$AM$10,2) ))</f>
        <v>-</v>
      </c>
      <c r="BB101" s="146" t="str">
        <f>T(IF(  Nov2022_RICHIESTE_OLD!AH42&lt;&gt;"",  Nov2022_RICHIESTE_OLD!AH42,  HLOOKUP(BB$100,Tipologie!$B$2:$AM$10,2) ))</f>
        <v>-</v>
      </c>
      <c r="BC101" s="146" t="str">
        <f>T(IF(  Nov2022_RICHIESTE_OLD!AI42&lt;&gt;"",  Nov2022_RICHIESTE_OLD!AI42,  HLOOKUP(BC$100,Tipologie!$B$2:$AM$10,2) ))</f>
        <v>-</v>
      </c>
      <c r="BD101" s="146"/>
      <c r="BE101" s="146" t="str">
        <f>T(IF(  Nov2022_RICHIESTE_OLD!AJ42&lt;&gt;"",  Nov2022_RICHIESTE_OLD!AJ42,  HLOOKUP(BE$100,Tipologie!$B$2:$AM$10,2) ))</f>
        <v>-</v>
      </c>
      <c r="BF101" s="146"/>
      <c r="BG101" s="146" t="str">
        <f>T(IF(  Nov2022_RICHIESTE_OLD!AK42&lt;&gt;"",  Nov2022_RICHIESTE_OLD!AK42,  HLOOKUP(BG$100,Tipologie!$B$2:$AM$10,2) ))</f>
        <v>-</v>
      </c>
      <c r="BH101" s="146"/>
      <c r="BI101" s="146" t="str">
        <f>T(IF(  Nov2022_RICHIESTE_OLD!AL42&lt;&gt;"",  Nov2022_RICHIESTE_OLD!AL42,  HLOOKUP(BI$100,Tipologie!$B$2:$AM$10,2) ))</f>
        <v>-</v>
      </c>
      <c r="BJ101" s="146"/>
      <c r="BK101" s="146" t="str">
        <f>T(IF(  Nov2022_RICHIESTE_OLD!AM42&lt;&gt;"",  Nov2022_RICHIESTE_OLD!AM42,  HLOOKUP(BK$100,Tipologie!$B$2:$AM$10,2) ))</f>
        <v>-</v>
      </c>
      <c r="BL101" s="146"/>
      <c r="BM101" s="146" t="str">
        <f>T(IF(  Nov2022_RICHIESTE_OLD!AQ42&lt;&gt;"",  Nov2022_RICHIESTE_OLD!AQ42,  HLOOKUP(BM$100,Tipologie!$B$2:$AM$10,2) ))</f>
        <v>-</v>
      </c>
      <c r="BN101" s="146"/>
      <c r="BO101" s="146" t="str">
        <f>T(IF(  Nov2022_RICHIESTE_OLD!AR42&lt;&gt;"",  Nov2022_RICHIESTE_OLD!AR42,  HLOOKUP(BO$100,Tipologie!$B$2:$AM$10,2) ))</f>
        <v>-</v>
      </c>
      <c r="BP101" s="146"/>
      <c r="BQ101" s="146" t="str">
        <f>T(IF(  Nov2022_RICHIESTE_OLD!AR42&lt;&gt;"",  Nov2022_RICHIESTE_OLD!AR42,  HLOOKUP(BQ$100,Tipologie!$B$2:$AM$10,2) ))</f>
        <v>-</v>
      </c>
      <c r="BR101" s="146"/>
      <c r="BS101" s="146" t="str">
        <f>T(IF(  Nov2022_RICHIESTE_OLD!AS42&lt;&gt;"",  Nov2022_RICHIESTE_OLD!AS42,  HLOOKUP(BS$100,Tipologie!$B$2:$AM$10,2) ))</f>
        <v>-</v>
      </c>
      <c r="BT101" s="146"/>
      <c r="BU101" s="146" t="str">
        <f>T(IF(  Nov2022_RICHIESTE_OLD!AT42&lt;&gt;"",  Nov2022_RICHIESTE_OLD!AT42,  HLOOKUP(BU$100,Tipologie!$B$2:$AM$10,2) ))</f>
        <v>-</v>
      </c>
      <c r="BV101" s="146"/>
      <c r="BW101" s="146" t="str">
        <f>T(IF(  Nov2022_RICHIESTE_OLD!AU42&lt;&gt;"",  Nov2022_RICHIESTE_OLD!AU42,  HLOOKUP(BW$100,Tipologie!$B$2:$AM$10,2) ))</f>
        <v>-</v>
      </c>
      <c r="BX101" s="223"/>
      <c r="CA101" s="90"/>
      <c r="CB101" s="205"/>
      <c r="CC101" s="91"/>
      <c r="CG101" s="146" t="str">
        <f>T(IF(  Nov2022_RICHIESTE_OLD!BB42&lt;&gt;"",  Nov2022_RICHIESTE_OLD!BB42,  HLOOKUP(CG$100,Tipologie!$B$2:$AM$10,2) ))</f>
        <v>-</v>
      </c>
      <c r="CH101" s="223"/>
      <c r="CO101" s="93" t="str">
        <f t="shared" si="24"/>
        <v/>
      </c>
      <c r="CP101" s="93" t="str">
        <f t="shared" ref="CP101:CP109" si="32">IF($B101&lt;&gt;"",$B101,"")</f>
        <v/>
      </c>
      <c r="CQ101" s="93"/>
      <c r="CR101" s="146" t="str">
        <f>T(IF(  Nov2022_RICHIESTE_OLD!BV42&lt;&gt;"",  Nov2022_RICHIESTE_OLD!BV42,  HLOOKUP(CR$100,Tipologie!$B$2:$AM$10,2) ))</f>
        <v>-</v>
      </c>
      <c r="CS101" s="146"/>
      <c r="CT101" s="146" t="str">
        <f>T(IF(  Nov2022_RICHIESTE_OLD!BW42&lt;&gt;"",  Nov2022_RICHIESTE_OLD!BW42,  HLOOKUP(CT$100,Tipologie!$B$2:$AM$10,2) ))</f>
        <v>-</v>
      </c>
      <c r="CU101" s="146"/>
      <c r="CV101" s="146" t="str">
        <f>T(IF(  Nov2022_RICHIESTE_OLD!BX42&lt;&gt;"",  Nov2022_RICHIESTE_OLD!BX42,  HLOOKUP(CV$100,Tipologie!$B$2:$AM$10,2) ))</f>
        <v>-</v>
      </c>
      <c r="CW101" s="146"/>
      <c r="CX101" s="146" t="str">
        <f>T(IF(  Nov2022_RICHIESTE_OLD!BY42&lt;&gt;"",  Nov2022_RICHIESTE_OLD!BY42,  HLOOKUP(CX$100,Tipologie!$B$2:$AM$10,2) ))</f>
        <v>-</v>
      </c>
      <c r="CY101" s="146"/>
      <c r="CZ101" s="146" t="str">
        <f>T(IF(  Nov2022_RICHIESTE_OLD!BZ42&lt;&gt;"",  Nov2022_RICHIESTE_OLD!BZ42,  HLOOKUP(CZ$100,Tipologie!$B$2:$AM$10,2) ))</f>
        <v>-</v>
      </c>
      <c r="DA101" s="146"/>
      <c r="DB101" s="146" t="str">
        <f>T(IF(  Nov2022_RICHIESTE_OLD!CA42&lt;&gt;"",  Nov2022_RICHIESTE_OLD!CA42,  HLOOKUP(DB$100,Tipologie!$B$2:$AM$10,2) ))</f>
        <v>-</v>
      </c>
      <c r="DC101" s="146"/>
      <c r="DD101" s="146" t="str">
        <f>T(IF(  Nov2022_RICHIESTE_OLD!CB42&lt;&gt;"",  Nov2022_RICHIESTE_OLD!CB42,  HLOOKUP(DD$100,Tipologie!$B$2:$AM$10,2) ))</f>
        <v>-</v>
      </c>
      <c r="DE101" s="146" t="str">
        <f>T(IF(  Nov2022_RICHIESTE_OLD!CC42&lt;&gt;"",  Nov2022_RICHIESTE_OLD!CC42,  HLOOKUP(DE$100,Tipologie!$B$2:$AM$10,2) ))</f>
        <v>-</v>
      </c>
      <c r="DF101" s="146" t="str">
        <f>T(IF(  Nov2022_RICHIESTE_OLD!CD42&lt;&gt;"",  Nov2022_RICHIESTE_OLD!CD42,  HLOOKUP(DF$100,Tipologie!$B$2:$AM$10,2) ))</f>
        <v>-</v>
      </c>
      <c r="DG101" s="146" t="str">
        <f>T(IF(  Nov2022_RICHIESTE_OLD!CE42&lt;&gt;"",  Nov2022_RICHIESTE_OLD!CE42,  HLOOKUP(DG$100,Tipologie!$B$2:$AM$10,2) ))</f>
        <v>-</v>
      </c>
    </row>
    <row r="102" spans="1:112" ht="11.25" hidden="1" customHeight="1" x14ac:dyDescent="0.25">
      <c r="A102" s="45" t="str">
        <f>IF(Nov2022_RICHIESTE_OLD!A43&lt;&gt;"",Nov2022_RICHIESTE_OLD!A43,"")</f>
        <v>lun</v>
      </c>
      <c r="B102" s="46">
        <f>IF(Nov2022_RICHIESTE_OLD!B43&lt;&gt;"",Nov2022_RICHIESTE_OLD!B43,"")</f>
        <v>44900</v>
      </c>
      <c r="C102" s="232"/>
      <c r="D102" s="146" t="str">
        <f>T( IF( Nov2022_RICHIESTE_OLD!C43&lt;&gt;"",  IF(   AND(    (IFERROR(SEARCH("Ridotto",Nov2022_RICHIESTE_OLD!C43),Nov2022_RICHIESTE_OLD!C43))=1,    D$100&lt;&gt;""   ),    _xlfn.CONCAT("Rid: ",HLOOKUP(D$100,Tipologie!$B$2:$AM$10,3)  ),  Nov2022_RICHIESTE_OLD!C43),HLOOKUP(D$100,Tipologie!$B$2:$AM$10,3  ) ))</f>
        <v>.</v>
      </c>
      <c r="E102" s="146"/>
      <c r="F102" s="146" t="str">
        <f>T( IF( Nov2022_RICHIESTE_OLD!D43&lt;&gt;"",  IF(   AND(    (IFERROR(SEARCH("Ridotto",Nov2022_RICHIESTE_OLD!D43),Nov2022_RICHIESTE_OLD!D43))=1,    F$100&lt;&gt;""   ),    _xlfn.CONCAT("Rid: ",HLOOKUP(F$100,Tipologie!$B$2:$AM$10,3)  ),  Nov2022_RICHIESTE_OLD!D43),HLOOKUP(F$100,Tipologie!$B$2:$AM$10,3  ) ))</f>
        <v>.</v>
      </c>
      <c r="G102" s="146"/>
      <c r="H102" s="146" t="str">
        <f>T( IF( Nov2022_RICHIESTE_OLD!E43&lt;&gt;"",  IF(   AND(    (IFERROR(SEARCH("Ridotto",Nov2022_RICHIESTE_OLD!E43),Nov2022_RICHIESTE_OLD!E43))=1,    H$100&lt;&gt;""   ),    _xlfn.CONCAT("Rid: ",HLOOKUP(H$100,Tipologie!$B$2:$AM$10,3)  ),  Nov2022_RICHIESTE_OLD!E43),HLOOKUP(H$100,Tipologie!$B$2:$AM$10,3  ) ))</f>
        <v>.</v>
      </c>
      <c r="I102" s="146"/>
      <c r="J102" s="146" t="str">
        <f>T( IF( Nov2022_RICHIESTE_OLD!F43&lt;&gt;"",  IF(   AND(    (IFERROR(SEARCH("Ridotto",Nov2022_RICHIESTE_OLD!F43),Nov2022_RICHIESTE_OLD!F43))=1,    J$100&lt;&gt;""   ),    _xlfn.CONCAT("Rid: ",HLOOKUP(J$100,Tipologie!$B$2:$AM$10,3)  ),  Nov2022_RICHIESTE_OLD!F43),HLOOKUP(J$100,Tipologie!$B$2:$AM$10,3  ) ))</f>
        <v>.</v>
      </c>
      <c r="K102" s="146"/>
      <c r="L102" s="146" t="str">
        <f>T( IF( Nov2022_RICHIESTE_OLD!G43&lt;&gt;"",  IF(   AND(    (IFERROR(SEARCH("Ridotto",Nov2022_RICHIESTE_OLD!G43),Nov2022_RICHIESTE_OLD!G43))=1,    L$100&lt;&gt;""   ),    _xlfn.CONCAT("Rid: ",HLOOKUP(L$100,Tipologie!$B$2:$AM$10,3)  ),  Nov2022_RICHIESTE_OLD!G43),HLOOKUP(L$100,Tipologie!$B$2:$AM$10,3  ) ))</f>
        <v>.</v>
      </c>
      <c r="M102" s="146"/>
      <c r="N102" s="146" t="str">
        <f>T( IF( Nov2022_RICHIESTE_OLD!H43&lt;&gt;"",  IF(   AND(    (IFERROR(SEARCH("Ridotto",Nov2022_RICHIESTE_OLD!H43),Nov2022_RICHIESTE_OLD!H43))=1,    N$100&lt;&gt;""   ),    _xlfn.CONCAT("Rid: ",HLOOKUP(N$100,Tipologie!$B$2:$AM$10,3)  ),  Nov2022_RICHIESTE_OLD!H43),HLOOKUP(N$100,Tipologie!$B$2:$AM$10,3  ) ))</f>
        <v>.</v>
      </c>
      <c r="O102" s="146"/>
      <c r="P102" s="146" t="str">
        <f>T( IF( Nov2022_RICHIESTE_OLD!I43&lt;&gt;"",  IF(   AND(    (IFERROR(SEARCH("Ridotto",Nov2022_RICHIESTE_OLD!I43),Nov2022_RICHIESTE_OLD!I43))=1,    P$100&lt;&gt;""   ),    _xlfn.CONCAT("Rid: ",HLOOKUP(P$100,Tipologie!$B$2:$AM$10,3)  ),  Nov2022_RICHIESTE_OLD!I43),HLOOKUP(P$100,Tipologie!$B$2:$AM$10,3  ) ))</f>
        <v>.</v>
      </c>
      <c r="Q102" s="146"/>
      <c r="R102" s="146" t="str">
        <f>T( IF( Nov2022_RICHIESTE_OLD!J43&lt;&gt;"",  IF(   AND(    (IFERROR(SEARCH("Ridotto",Nov2022_RICHIESTE_OLD!J43),Nov2022_RICHIESTE_OLD!J43))=1,    R$100&lt;&gt;""   ),    _xlfn.CONCAT("Rid: ",HLOOKUP(R$100,Tipologie!$B$2:$AM$10,3)  ),  Nov2022_RICHIESTE_OLD!J43),HLOOKUP(R$100,Tipologie!$B$2:$AM$10,3  ) ))</f>
        <v>.</v>
      </c>
      <c r="S102" s="146"/>
      <c r="T102" s="146" t="str">
        <f>T( IF( Nov2022_RICHIESTE_OLD!K43&lt;&gt;"",  IF(   AND(    (IFERROR(SEARCH("Ridotto",Nov2022_RICHIESTE_OLD!K43),Nov2022_RICHIESTE_OLD!K43))=1,    T$100&lt;&gt;""   ),    _xlfn.CONCAT("Rid: ",HLOOKUP(T$100,Tipologie!$B$2:$AM$10,3)  ),  Nov2022_RICHIESTE_OLD!K43),HLOOKUP(T$100,Tipologie!$B$2:$AM$10,3  ) ))</f>
        <v>.</v>
      </c>
      <c r="U102" s="146" t="str">
        <f>T( IF( Nov2022_RICHIESTE_OLD!L43&lt;&gt;"",  IF(   AND(    (IFERROR(SEARCH("Ridotto",Nov2022_RICHIESTE_OLD!L43),Nov2022_RICHIESTE_OLD!L43))=1,    U$100&lt;&gt;""   ),    _xlfn.CONCAT("Rid: ",HLOOKUP(U$100,Tipologie!$B$2:$AM$10,3)  ),  Nov2022_RICHIESTE_OLD!L43),HLOOKUP(U$100,Tipologie!$B$2:$AM$10,3  ) ))</f>
        <v>.</v>
      </c>
      <c r="V102" s="146" t="str">
        <f>T( IF( Nov2022_RICHIESTE_OLD!M43&lt;&gt;"",  IF(   AND(    (IFERROR(SEARCH("Ridotto",Nov2022_RICHIESTE_OLD!M43),Nov2022_RICHIESTE_OLD!M43))=1,    V$100&lt;&gt;""   ),    _xlfn.CONCAT("Rid: ",HLOOKUP(V$100,Tipologie!$B$2:$AM$10,3)  ),  Nov2022_RICHIESTE_OLD!M43),HLOOKUP(V$100,Tipologie!$B$2:$AM$10,3  ) ))</f>
        <v>.</v>
      </c>
      <c r="W102" s="146" t="str">
        <f>T( IF( Nov2022_RICHIESTE_OLD!N43&lt;&gt;"",  IF(   AND(    (IFERROR(SEARCH("Ridotto",Nov2022_RICHIESTE_OLD!N43),Nov2022_RICHIESTE_OLD!N43))=1,    W$100&lt;&gt;""   ),    _xlfn.CONCAT("Rid: ",HLOOKUP(W$100,Tipologie!$B$2:$AM$10,3)  ),  Nov2022_RICHIESTE_OLD!N43),HLOOKUP(W$100,Tipologie!$B$2:$AM$10,3  ) ))</f>
        <v>.</v>
      </c>
      <c r="X102" s="146" t="str">
        <f>T( IF( Nov2022_RICHIESTE_OLD!O43&lt;&gt;"",  IF(   AND(    (IFERROR(SEARCH("Ridotto",Nov2022_RICHIESTE_OLD!O43),Nov2022_RICHIESTE_OLD!O43))=1,    X$100&lt;&gt;""   ),    _xlfn.CONCAT("Rid: ",HLOOKUP(X$100,Tipologie!$B$2:$AM$10,3)  ),  Nov2022_RICHIESTE_OLD!O43),HLOOKUP(X$100,Tipologie!$B$2:$AM$10,3  ) ))</f>
        <v>.</v>
      </c>
      <c r="Y102" s="146" t="str">
        <f>T( IF( Nov2022_RICHIESTE_OLD!P43&lt;&gt;"",  IF(   AND(    (IFERROR(SEARCH("Ridotto",Nov2022_RICHIESTE_OLD!P43),Nov2022_RICHIESTE_OLD!P43))=1,    Y$100&lt;&gt;""   ),    _xlfn.CONCAT("Rid: ",HLOOKUP(Y$100,Tipologie!$B$2:$AM$10,3)  ),  Nov2022_RICHIESTE_OLD!P43),HLOOKUP(Y$100,Tipologie!$B$2:$AM$10,3  ) ))</f>
        <v>.</v>
      </c>
      <c r="Z102" s="28" t="str">
        <f>T( IF( Nov2022_RICHIESTE_OLD!Q43&lt;&gt;"",  IF(   AND(    (IFERROR(SEARCH("Ridotto",Nov2022_RICHIESTE_OLD!Q43),Nov2022_RICHIESTE_OLD!Q43))=1,    Z$100&lt;&gt;""   ),    _xlfn.CONCAT("Rid: ",HLOOKUP(Z$100,Tipologie!$B$2:$AM$10,3)  ),  Nov2022_RICHIESTE_OLD!Q43),HLOOKUP(Z$100,Tipologie!$B$2:$AM$10,3  ) ))</f>
        <v>.</v>
      </c>
      <c r="AA102" s="28" t="str">
        <f>T( IF( Nov2022_RICHIESTE_OLD!R43&lt;&gt;"",  IF(   AND(    (IFERROR(SEARCH("Ridotto",Nov2022_RICHIESTE_OLD!R43),Nov2022_RICHIESTE_OLD!R43))=1,    AA$100&lt;&gt;""   ),    _xlfn.CONCAT("Rid: ",HLOOKUP(AA$100,Tipologie!$B$2:$AM$10,3)  ),  Nov2022_RICHIESTE_OLD!R43),HLOOKUP(AA$100,Tipologie!$B$2:$AM$10,3  ) ))</f>
        <v>.</v>
      </c>
      <c r="AB102" s="28" t="str">
        <f>T( IF( Nov2022_RICHIESTE_OLD!S43&lt;&gt;"",  IF(   AND(    (IFERROR(SEARCH("Ridotto",Nov2022_RICHIESTE_OLD!S43),Nov2022_RICHIESTE_OLD!S43))=1,    AB$100&lt;&gt;""   ),    _xlfn.CONCAT("Rid: ",HLOOKUP(AB$100,Tipologie!$B$2:$AM$10,3)  ),  Nov2022_RICHIESTE_OLD!S43),HLOOKUP(AB$100,Tipologie!$B$2:$AM$10,3  ) ))</f>
        <v>.</v>
      </c>
      <c r="AD102" s="45" t="str">
        <f t="shared" si="23"/>
        <v>lun</v>
      </c>
      <c r="AE102" s="46">
        <f t="shared" si="30"/>
        <v>44900</v>
      </c>
      <c r="AF102" s="232"/>
      <c r="AG102" s="146" t="str">
        <f>T( IF( Nov2022_RICHIESTE_OLD!W43&lt;&gt;"",  IF(   AND(    (IFERROR(SEARCH("Ridotto",Nov2022_RICHIESTE_OLD!W43),Nov2022_RICHIESTE_OLD!W43))=1,    AG$100&lt;&gt;""   ),    _xlfn.CONCAT("Rid: ",HLOOKUP(AG$100,Tipologie!$B$2:$AM$10,3)  ),  Nov2022_RICHIESTE_OLD!W43),HLOOKUP(AG$100,Tipologie!$B$2:$AM$10,3  ) ))</f>
        <v>.</v>
      </c>
      <c r="AH102" s="146"/>
      <c r="AI102" s="146" t="str">
        <f>T( IF( Nov2022_RICHIESTE_OLD!X43&lt;&gt;"",  IF(   AND(    (IFERROR(SEARCH("Ridotto",Nov2022_RICHIESTE_OLD!X43),Nov2022_RICHIESTE_OLD!X43))=1,    AI$100&lt;&gt;""   ),    _xlfn.CONCAT("Rid: ",HLOOKUP(AI$100,Tipologie!$B$2:$AM$10,3)  ),  Nov2022_RICHIESTE_OLD!X43),HLOOKUP(AI$100,Tipologie!$B$2:$AM$10,3  ) ))</f>
        <v>.</v>
      </c>
      <c r="AJ102" s="146"/>
      <c r="AK102" s="146" t="str">
        <f>T( IF( Nov2022_RICHIESTE_OLD!Y43&lt;&gt;"",  IF(   AND(    (IFERROR(SEARCH("Ridotto",Nov2022_RICHIESTE_OLD!Y43),Nov2022_RICHIESTE_OLD!Y43))=1,    AK$100&lt;&gt;""   ),    _xlfn.CONCAT("Rid: ",HLOOKUP(AK$100,Tipologie!$B$2:$AM$10,3)  ),  Nov2022_RICHIESTE_OLD!Y43),HLOOKUP(AK$100,Tipologie!$B$2:$AM$10,3  ) ))</f>
        <v>.</v>
      </c>
      <c r="AL102" s="146"/>
      <c r="AM102" s="146" t="str">
        <f>T( IF( Nov2022_RICHIESTE_OLD!Z43&lt;&gt;"",  IF(   AND(    (IFERROR(SEARCH("Ridotto",Nov2022_RICHIESTE_OLD!Z43),Nov2022_RICHIESTE_OLD!Z43))=1,    AM$100&lt;&gt;""   ),    _xlfn.CONCAT("Rid: ",HLOOKUP(AM$100,Tipologie!$B$2:$AM$10,3)  ),  Nov2022_RICHIESTE_OLD!Z43),HLOOKUP(AM$100,Tipologie!$B$2:$AM$10,3  ) ))</f>
        <v>.</v>
      </c>
      <c r="AN102" s="146"/>
      <c r="AO102" s="146" t="str">
        <f>T( IF( Nov2022_RICHIESTE_OLD!AA43&lt;&gt;"",  IF(   AND(    (IFERROR(SEARCH("Ridotto",Nov2022_RICHIESTE_OLD!AA43),Nov2022_RICHIESTE_OLD!AA43))=1,    AO$100&lt;&gt;""   ),    _xlfn.CONCAT("Rid: ",HLOOKUP(AO$100,Tipologie!$B$2:$AM$10,3)  ),  Nov2022_RICHIESTE_OLD!AA43),HLOOKUP(AO$100,Tipologie!$B$2:$AM$10,3  ) ))</f>
        <v>.</v>
      </c>
      <c r="AP102" s="146"/>
      <c r="AQ102" s="146" t="str">
        <f>T( IF( Nov2022_RICHIESTE_OLD!AB43&lt;&gt;"",  IF(   AND(    (IFERROR(SEARCH("Ridotto",Nov2022_RICHIESTE_OLD!AB43),Nov2022_RICHIESTE_OLD!AB43))=1,    AQ$100&lt;&gt;""   ),    _xlfn.CONCAT("Rid: ",HLOOKUP(AQ$100,Tipologie!$B$2:$AM$10,3)  ),  Nov2022_RICHIESTE_OLD!AB43),HLOOKUP(AQ$100,Tipologie!$B$2:$AM$10,3  ) ))</f>
        <v>.</v>
      </c>
      <c r="AR102" s="146"/>
      <c r="AS102" s="146" t="str">
        <f>T( IF( Nov2022_RICHIESTE_OLD!AC43&lt;&gt;"",  IF(   AND(    (IFERROR(SEARCH("Ridotto",Nov2022_RICHIESTE_OLD!AC43),Nov2022_RICHIESTE_OLD!AC43))=1,    AS$100&lt;&gt;""   ),    _xlfn.CONCAT("Rid: ",HLOOKUP(AS$100,Tipologie!$B$2:$AM$10,3)  ),  Nov2022_RICHIESTE_OLD!AC43),HLOOKUP(AS$100,Tipologie!$B$2:$AM$10,3  ) ))</f>
        <v>.</v>
      </c>
      <c r="AT102" s="146"/>
      <c r="AU102" s="146" t="str">
        <f>T( IF( Nov2022_RICHIESTE_OLD!AD43&lt;&gt;"",  IF(   AND(    (IFERROR(SEARCH("Ridotto",Nov2022_RICHIESTE_OLD!AD43),Nov2022_RICHIESTE_OLD!AD43))=1,    AU$100&lt;&gt;""   ),    _xlfn.CONCAT("Rid: ",HLOOKUP(AU$100,Tipologie!$B$2:$AM$10,3)  ),  Nov2022_RICHIESTE_OLD!AD43),HLOOKUP(AU$100,Tipologie!$B$2:$AM$10,3  ) ))</f>
        <v>.</v>
      </c>
      <c r="AV102" s="146"/>
      <c r="AW102" s="146" t="str">
        <f>T( IF( Nov2022_RICHIESTE_OLD!AE43&lt;&gt;"",  IF(   AND(    (IFERROR(SEARCH("Ridotto",Nov2022_RICHIESTE_OLD!AE43),Nov2022_RICHIESTE_OLD!AE43))=1,    AW$100&lt;&gt;""   ),    _xlfn.CONCAT("Rid: ",HLOOKUP(AW$100,Tipologie!$B$2:$AM$10,3)  ),  Nov2022_RICHIESTE_OLD!AE43),HLOOKUP(AW$100,Tipologie!$B$2:$AM$10,3  ) ))</f>
        <v>.</v>
      </c>
      <c r="AX102" s="146"/>
      <c r="AY102" s="146" t="str">
        <f>T( IF( Nov2022_RICHIESTE_OLD!AF43&lt;&gt;"",  IF(   AND(    (IFERROR(SEARCH("Ridotto",Nov2022_RICHIESTE_OLD!AF43),Nov2022_RICHIESTE_OLD!AF43))=1,    AY$100&lt;&gt;""   ),    _xlfn.CONCAT("Rid: ",HLOOKUP(AY$100,Tipologie!$B$2:$AM$10,3)  ),  Nov2022_RICHIESTE_OLD!AF43),HLOOKUP(AY$100,Tipologie!$B$2:$AM$10,3  ) ))</f>
        <v>.</v>
      </c>
      <c r="AZ102" s="146"/>
      <c r="BA102" s="146" t="str">
        <f>T( IF( Nov2022_RICHIESTE_OLD!AG43&lt;&gt;"",  IF(   AND(    (IFERROR(SEARCH("Ridotto",Nov2022_RICHIESTE_OLD!AG43),Nov2022_RICHIESTE_OLD!AG43))=1,    BA$100&lt;&gt;""   ),    _xlfn.CONCAT("Rid: ",HLOOKUP(BA$100,Tipologie!$B$2:$AM$10,3)  ),  Nov2022_RICHIESTE_OLD!AG43),HLOOKUP(BA$100,Tipologie!$B$2:$AM$10,3  ) ))</f>
        <v>.</v>
      </c>
      <c r="BB102" s="146" t="str">
        <f>T( IF( Nov2022_RICHIESTE_OLD!AH43&lt;&gt;"",  IF(   AND(    (IFERROR(SEARCH("Ridotto",Nov2022_RICHIESTE_OLD!AH43),Nov2022_RICHIESTE_OLD!AH43))=1,    BB$100&lt;&gt;""   ),    _xlfn.CONCAT("Rid: ",HLOOKUP(BB$100,Tipologie!$B$2:$AM$10,3)  ),  Nov2022_RICHIESTE_OLD!AH43),HLOOKUP(BB$100,Tipologie!$B$2:$AM$10,3  ) ))</f>
        <v>.</v>
      </c>
      <c r="BC102" s="146" t="str">
        <f>T( IF( Nov2022_RICHIESTE_OLD!AI43&lt;&gt;"",  IF(   AND(    (IFERROR(SEARCH("Ridotto",Nov2022_RICHIESTE_OLD!AI43),Nov2022_RICHIESTE_OLD!AI43))=1,    BC$100&lt;&gt;""   ),    _xlfn.CONCAT("Rid: ",HLOOKUP(BC$100,Tipologie!$B$2:$AM$10,3)  ),  Nov2022_RICHIESTE_OLD!AI43),HLOOKUP(BC$100,Tipologie!$B$2:$AM$10,3  ) ))</f>
        <v>.</v>
      </c>
      <c r="BD102" s="146"/>
      <c r="BE102" s="146" t="str">
        <f>T( IF( Nov2022_RICHIESTE_OLD!AJ43&lt;&gt;"",  IF(   AND(    (IFERROR(SEARCH("Ridotto",Nov2022_RICHIESTE_OLD!AJ43),Nov2022_RICHIESTE_OLD!AJ43))=1,    BE$100&lt;&gt;""   ),    _xlfn.CONCAT("Rid: ",HLOOKUP(BE$100,Tipologie!$B$2:$AM$10,3)  ),  Nov2022_RICHIESTE_OLD!AJ43),HLOOKUP(BE$100,Tipologie!$B$2:$AM$10,3  ) ))</f>
        <v>.</v>
      </c>
      <c r="BF102" s="146"/>
      <c r="BG102" s="146" t="str">
        <f>T( IF( Nov2022_RICHIESTE_OLD!AK43&lt;&gt;"",  IF(   AND(    (IFERROR(SEARCH("Ridotto",Nov2022_RICHIESTE_OLD!AK43),Nov2022_RICHIESTE_OLD!AK43))=1,    BG$100&lt;&gt;""   ),    _xlfn.CONCAT("Rid: ",HLOOKUP(BG$100,Tipologie!$B$2:$AM$10,3)  ),  Nov2022_RICHIESTE_OLD!AK43),HLOOKUP(BG$100,Tipologie!$B$2:$AM$10,3  ) ))</f>
        <v>.</v>
      </c>
      <c r="BH102" s="146"/>
      <c r="BI102" s="146" t="str">
        <f>T( IF( Nov2022_RICHIESTE_OLD!AL43&lt;&gt;"",  IF(   AND(    (IFERROR(SEARCH("Ridotto",Nov2022_RICHIESTE_OLD!AL43),Nov2022_RICHIESTE_OLD!AL43))=1,    BI$100&lt;&gt;""   ),    _xlfn.CONCAT("Rid: ",HLOOKUP(BI$100,Tipologie!$B$2:$AM$10,3)  ),  Nov2022_RICHIESTE_OLD!AL43),HLOOKUP(BI$100,Tipologie!$B$2:$AM$10,3  ) ))</f>
        <v>.</v>
      </c>
      <c r="BJ102" s="146"/>
      <c r="BK102" s="146" t="str">
        <f>T( IF( Nov2022_RICHIESTE_OLD!AM43&lt;&gt;"",  IF(   AND(    (IFERROR(SEARCH("Ridotto",Nov2022_RICHIESTE_OLD!AM43),Nov2022_RICHIESTE_OLD!AM43))=1,    BK$100&lt;&gt;""   ),    _xlfn.CONCAT("Rid: ",HLOOKUP(BK$100,Tipologie!$B$2:$AM$10,3)  ),  Nov2022_RICHIESTE_OLD!AM43),HLOOKUP(BK$100,Tipologie!$B$2:$AM$10,3  ) ))</f>
        <v>.</v>
      </c>
      <c r="BL102" s="146"/>
      <c r="BM102" s="146" t="str">
        <f>T( IF( Nov2022_RICHIESTE_OLD!AQ43&lt;&gt;"",  IF(   AND(    (IFERROR(SEARCH("Ridotto",Nov2022_RICHIESTE_OLD!AQ43),Nov2022_RICHIESTE_OLD!AQ43))=1,    BM$100&lt;&gt;""   ),    _xlfn.CONCAT("Rid: ",HLOOKUP(BM$100,Tipologie!$B$2:$AM$10,3)  ),  Nov2022_RICHIESTE_OLD!AQ43),HLOOKUP(BM$100,Tipologie!$B$2:$AM$10,3  ) ))</f>
        <v>.</v>
      </c>
      <c r="BN102" s="146"/>
      <c r="BO102" s="146" t="str">
        <f>T( IF( Nov2022_RICHIESTE_OLD!AR43&lt;&gt;"",  IF(   AND(    (IFERROR(SEARCH("Ridotto",Nov2022_RICHIESTE_OLD!AR43),Nov2022_RICHIESTE_OLD!AR43))=1,    BO$100&lt;&gt;""   ),    _xlfn.CONCAT("Rid: ",HLOOKUP(BO$100,Tipologie!$B$2:$AM$10,3)  ),  Nov2022_RICHIESTE_OLD!AR43),HLOOKUP(BO$100,Tipologie!$B$2:$AM$10,3  ) ))</f>
        <v>.</v>
      </c>
      <c r="BP102" s="146"/>
      <c r="BQ102" s="146" t="str">
        <f>T( IF( Nov2022_RICHIESTE_OLD!AR45&lt;&gt;"",  IF(   AND(    (IFERROR(SEARCH("Ridotto",Nov2022_RICHIESTE_OLD!AR45),Nov2022_RICHIESTE_OLD!AR45))=1,    BQ$100&lt;&gt;""   ),    _xlfn.CONCAT("Rid: ",HLOOKUP(BQ$100,Tipologie!$B$2:$AM$10,3)  ),  Nov2022_RICHIESTE_OLD!AR45),HLOOKUP(BQ$100,Tipologie!$B$2:$AM$10,3  ) ))</f>
        <v>.</v>
      </c>
      <c r="BR102" s="146"/>
      <c r="BS102" s="146" t="str">
        <f>T( IF( Nov2022_RICHIESTE_OLD!AS45&lt;&gt;"",  IF(   AND(    (IFERROR(SEARCH("Ridotto",Nov2022_RICHIESTE_OLD!AS45),Nov2022_RICHIESTE_OLD!AS45))=1,    BS$100&lt;&gt;""   ),    _xlfn.CONCAT("Rid: ",HLOOKUP(BS$100,Tipologie!$B$2:$AM$10,3)  ),  Nov2022_RICHIESTE_OLD!AS45),HLOOKUP(BS$100,Tipologie!$B$2:$AM$10,3  ) ))</f>
        <v>.</v>
      </c>
      <c r="BT102" s="146"/>
      <c r="BU102" s="146" t="str">
        <f>T( IF( Nov2022_RICHIESTE_OLD!AT43&lt;&gt;"",  IF(   AND(    (IFERROR(SEARCH("Ridotto",Nov2022_RICHIESTE_OLD!AT43),Nov2022_RICHIESTE_OLD!AT43))=1,    BU$100&lt;&gt;""   ),    _xlfn.CONCAT("Rid: ",HLOOKUP(BU$100,Tipologie!$B$2:$AM$10,3)  ),  Nov2022_RICHIESTE_OLD!AT43),HLOOKUP(BU$100,Tipologie!$B$2:$AM$10,3  ) ))</f>
        <v>.</v>
      </c>
      <c r="BV102" s="146"/>
      <c r="BW102" s="146" t="str">
        <f>T( IF( Nov2022_RICHIESTE_OLD!AU43&lt;&gt;"",  IF(   AND(    (IFERROR(SEARCH("Ridotto",Nov2022_RICHIESTE_OLD!AU43),Nov2022_RICHIESTE_OLD!AU43))=1,    BW$100&lt;&gt;""   ),    _xlfn.CONCAT("Rid: ",HLOOKUP(BW$100,Tipologie!$B$2:$AM$10,3)  ),  Nov2022_RICHIESTE_OLD!AU43),HLOOKUP(BW$100,Tipologie!$B$2:$AM$10,3  ) ))</f>
        <v>.</v>
      </c>
      <c r="BX102" s="223"/>
      <c r="CA102" s="22">
        <f>SUM(COUNTIFS(D102:BW102,{"Ex-accordo";"Ferie";"Ridotto Ex-Acc";"Ridotto Ferie";"Ridotto Maternità";"Malattia";"Esame";"Altro"}))</f>
        <v>0</v>
      </c>
      <c r="CB102" s="206"/>
      <c r="CC102" s="91"/>
      <c r="CG102" s="146" t="str">
        <f>T( IF( Nov2022_RICHIESTE_OLD!BB43&lt;&gt;"",  IF(   AND(    (IFERROR(SEARCH("Ridotto",Nov2022_RICHIESTE_OLD!BB43),Nov2022_RICHIESTE_OLD!BB43))=1,    CG$100&lt;&gt;""   ),    _xlfn.CONCAT("Rid: ",HLOOKUP(CG$100,Tipologie!$B$2:$AM$10,3)  ),  Nov2022_RICHIESTE_OLD!BB43),HLOOKUP(CG$100,Tipologie!$B$2:$AM$10,3  ) ))</f>
        <v/>
      </c>
      <c r="CH102" s="223"/>
      <c r="CO102" s="45" t="str">
        <f t="shared" si="24"/>
        <v>lun</v>
      </c>
      <c r="CP102" s="45">
        <f t="shared" si="32"/>
        <v>44900</v>
      </c>
      <c r="CQ102" s="229"/>
      <c r="CR102" s="146" t="str">
        <f>T(IF(  Nov2022_RICHIESTE_OLD!BV43&lt;&gt;"",  Nov2022_RICHIESTE_OLD!BV43,  HLOOKUP(CR$100,Tipologie!$B$2:$AM$10,3) ))</f>
        <v>.</v>
      </c>
      <c r="CS102" s="146"/>
      <c r="CT102" s="146" t="str">
        <f>T(IF(  Nov2022_RICHIESTE_OLD!BW43&lt;&gt;"",  Nov2022_RICHIESTE_OLD!BW43,  HLOOKUP(CT$100,Tipologie!$B$2:$AM$10,3) ))</f>
        <v>.</v>
      </c>
      <c r="CU102" s="146"/>
      <c r="CV102" s="146" t="str">
        <f>T(IF(  Nov2022_RICHIESTE_OLD!BX43&lt;&gt;"",  Nov2022_RICHIESTE_OLD!BX43,  HLOOKUP(CV$100,Tipologie!$B$2:$AM$10,3) ))</f>
        <v>.</v>
      </c>
      <c r="CW102" s="146"/>
      <c r="CX102" s="146" t="str">
        <f>T(IF(  Nov2022_RICHIESTE_OLD!BY43&lt;&gt;"",  Nov2022_RICHIESTE_OLD!BY43,  HLOOKUP(CX$100,Tipologie!$B$2:$AM$10,3) ))</f>
        <v>.</v>
      </c>
      <c r="CY102" s="146"/>
      <c r="CZ102" s="146" t="str">
        <f>T(IF(  Nov2022_RICHIESTE_OLD!BZ43&lt;&gt;"",  Nov2022_RICHIESTE_OLD!BZ43,  HLOOKUP(CZ$100,Tipologie!$B$2:$AM$10,3) ))</f>
        <v>.</v>
      </c>
      <c r="DA102" s="146"/>
      <c r="DB102" s="146" t="str">
        <f>T(IF(  Nov2022_RICHIESTE_OLD!CA43&lt;&gt;"",  Nov2022_RICHIESTE_OLD!CA43,  HLOOKUP(DB$100,Tipologie!$B$2:$AM$10,3) ))</f>
        <v>.</v>
      </c>
      <c r="DC102" s="146"/>
      <c r="DD102" s="146" t="str">
        <f>T(IF(  Nov2022_RICHIESTE_OLD!CB43&lt;&gt;"",  Nov2022_RICHIESTE_OLD!CB43,  HLOOKUP(DD$100,Tipologie!$B$2:$AM$10,3) ))</f>
        <v>.</v>
      </c>
      <c r="DE102" s="146" t="str">
        <f>T(IF(  Nov2022_RICHIESTE_OLD!CC43&lt;&gt;"",  Nov2022_RICHIESTE_OLD!CC43,  HLOOKUP(DE$100,Tipologie!$B$2:$AM$10,3) ))</f>
        <v>.</v>
      </c>
      <c r="DF102" s="146" t="str">
        <f>T(IF(  Nov2022_RICHIESTE_OLD!CD43&lt;&gt;"",  Nov2022_RICHIESTE_OLD!CD43,  HLOOKUP(DF$100,Tipologie!$B$2:$AM$10,3) ))</f>
        <v>.</v>
      </c>
      <c r="DG102" s="146" t="str">
        <f>T(IF(  Nov2022_RICHIESTE_OLD!CE43&lt;&gt;"",  Nov2022_RICHIESTE_OLD!CE43,  HLOOKUP(DG$100,Tipologie!$B$2:$AM$10,3) ))</f>
        <v>.</v>
      </c>
      <c r="DH102" s="20"/>
    </row>
    <row r="103" spans="1:112" ht="11.25" hidden="1" customHeight="1" x14ac:dyDescent="0.25">
      <c r="A103" s="45" t="str">
        <f>IF(Nov2022_RICHIESTE_OLD!A44&lt;&gt;"",Nov2022_RICHIESTE_OLD!A44,"")</f>
        <v>mar</v>
      </c>
      <c r="B103" s="46">
        <f>IF(Nov2022_RICHIESTE_OLD!B44&lt;&gt;"",Nov2022_RICHIESTE_OLD!B44,"")</f>
        <v>44901</v>
      </c>
      <c r="C103" s="232"/>
      <c r="D103" s="146" t="str">
        <f>T( IF( Nov2022_RICHIESTE_OLD!C44&lt;&gt;"",  IF(   AND(    (IFERROR(SEARCH("Ridotto",Nov2022_RICHIESTE_OLD!C44),Nov2022_RICHIESTE_OLD!C44))=1,    D$100&lt;&gt;""   ),    _xlfn.CONCAT("Rid: ",HLOOKUP(D$100,Tipologie!$B$2:$AM$10,4)  ),  Nov2022_RICHIESTE_OLD!C44),HLOOKUP(D$100,Tipologie!$B$2:$AM$10,4  ) ))</f>
        <v>.</v>
      </c>
      <c r="E103" s="146"/>
      <c r="F103" s="146" t="str">
        <f>T( IF( Nov2022_RICHIESTE_OLD!D44&lt;&gt;"",  IF(   AND(    (IFERROR(SEARCH("Ridotto",Nov2022_RICHIESTE_OLD!D44),Nov2022_RICHIESTE_OLD!D44))=1,    F$100&lt;&gt;""   ),    _xlfn.CONCAT("Rid: ",HLOOKUP(F$100,Tipologie!$B$2:$AM$10,4)  ),  Nov2022_RICHIESTE_OLD!D44),HLOOKUP(F$100,Tipologie!$B$2:$AM$10,4  ) ))</f>
        <v>.</v>
      </c>
      <c r="G103" s="146"/>
      <c r="H103" s="146" t="str">
        <f>T( IF( Nov2022_RICHIESTE_OLD!E44&lt;&gt;"",  IF(   AND(    (IFERROR(SEARCH("Ridotto",Nov2022_RICHIESTE_OLD!E44),Nov2022_RICHIESTE_OLD!E44))=1,    H$100&lt;&gt;""   ),    _xlfn.CONCAT("Rid: ",HLOOKUP(H$100,Tipologie!$B$2:$AM$10,4)  ),  Nov2022_RICHIESTE_OLD!E44),HLOOKUP(H$100,Tipologie!$B$2:$AM$10,4  ) ))</f>
        <v>.</v>
      </c>
      <c r="I103" s="146"/>
      <c r="J103" s="146" t="str">
        <f>T( IF( Nov2022_RICHIESTE_OLD!F44&lt;&gt;"",  IF(   AND(    (IFERROR(SEARCH("Ridotto",Nov2022_RICHIESTE_OLD!F44),Nov2022_RICHIESTE_OLD!F44))=1,    J$100&lt;&gt;""   ),    _xlfn.CONCAT("Rid: ",HLOOKUP(J$100,Tipologie!$B$2:$AM$10,4)  ),  Nov2022_RICHIESTE_OLD!F44),HLOOKUP(J$100,Tipologie!$B$2:$AM$10,4  ) ))</f>
        <v>.</v>
      </c>
      <c r="K103" s="146"/>
      <c r="L103" s="146" t="str">
        <f>T( IF( Nov2022_RICHIESTE_OLD!G44&lt;&gt;"",  IF(   AND(    (IFERROR(SEARCH("Ridotto",Nov2022_RICHIESTE_OLD!G44),Nov2022_RICHIESTE_OLD!G44))=1,    L$100&lt;&gt;""   ),    _xlfn.CONCAT("Rid: ",HLOOKUP(L$100,Tipologie!$B$2:$AM$10,4)  ),  Nov2022_RICHIESTE_OLD!G44),HLOOKUP(L$100,Tipologie!$B$2:$AM$10,4  ) ))</f>
        <v>.</v>
      </c>
      <c r="M103" s="146"/>
      <c r="N103" s="146" t="str">
        <f>T( IF( Nov2022_RICHIESTE_OLD!H44&lt;&gt;"",  IF(   AND(    (IFERROR(SEARCH("Ridotto",Nov2022_RICHIESTE_OLD!H44),Nov2022_RICHIESTE_OLD!H44))=1,    N$100&lt;&gt;""   ),    _xlfn.CONCAT("Rid: ",HLOOKUP(N$100,Tipologie!$B$2:$AM$10,4)  ),  Nov2022_RICHIESTE_OLD!H44),HLOOKUP(N$100,Tipologie!$B$2:$AM$10,4  ) ))</f>
        <v>.</v>
      </c>
      <c r="O103" s="146"/>
      <c r="P103" s="146" t="str">
        <f>T( IF( Nov2022_RICHIESTE_OLD!I44&lt;&gt;"",  IF(   AND(    (IFERROR(SEARCH("Ridotto",Nov2022_RICHIESTE_OLD!I44),Nov2022_RICHIESTE_OLD!I44))=1,    P$100&lt;&gt;""   ),    _xlfn.CONCAT("Rid: ",HLOOKUP(P$100,Tipologie!$B$2:$AM$10,4)  ),  Nov2022_RICHIESTE_OLD!I44),HLOOKUP(P$100,Tipologie!$B$2:$AM$10,4  ) ))</f>
        <v>.</v>
      </c>
      <c r="Q103" s="146"/>
      <c r="R103" s="146" t="str">
        <f>T( IF( Nov2022_RICHIESTE_OLD!J44&lt;&gt;"",  IF(   AND(    (IFERROR(SEARCH("Ridotto",Nov2022_RICHIESTE_OLD!J44),Nov2022_RICHIESTE_OLD!J44))=1,    R$100&lt;&gt;""   ),    _xlfn.CONCAT("Rid: ",HLOOKUP(R$100,Tipologie!$B$2:$AM$10,4)  ),  Nov2022_RICHIESTE_OLD!J44),HLOOKUP(R$100,Tipologie!$B$2:$AM$10,4  ) ))</f>
        <v>.</v>
      </c>
      <c r="S103" s="146"/>
      <c r="T103" s="146" t="str">
        <f>T( IF( Nov2022_RICHIESTE_OLD!K44&lt;&gt;"",  IF(   AND(    (IFERROR(SEARCH("Ridotto",Nov2022_RICHIESTE_OLD!K44),Nov2022_RICHIESTE_OLD!K44))=1,    T$100&lt;&gt;""   ),    _xlfn.CONCAT("Rid: ",HLOOKUP(T$100,Tipologie!$B$2:$AM$10,4)  ),  Nov2022_RICHIESTE_OLD!K44),HLOOKUP(T$100,Tipologie!$B$2:$AM$10,4  ) ))</f>
        <v>.</v>
      </c>
      <c r="U103" s="146" t="str">
        <f>T( IF( Nov2022_RICHIESTE_OLD!L44&lt;&gt;"",  IF(   AND(    (IFERROR(SEARCH("Ridotto",Nov2022_RICHIESTE_OLD!L44),Nov2022_RICHIESTE_OLD!L44))=1,    U$100&lt;&gt;""   ),    _xlfn.CONCAT("Rid: ",HLOOKUP(U$100,Tipologie!$B$2:$AM$10,4)  ),  Nov2022_RICHIESTE_OLD!L44),HLOOKUP(U$100,Tipologie!$B$2:$AM$10,4  ) ))</f>
        <v>.</v>
      </c>
      <c r="V103" s="146" t="str">
        <f>T( IF( Nov2022_RICHIESTE_OLD!M44&lt;&gt;"",  IF(   AND(    (IFERROR(SEARCH("Ridotto",Nov2022_RICHIESTE_OLD!M44),Nov2022_RICHIESTE_OLD!M44))=1,    V$100&lt;&gt;""   ),    _xlfn.CONCAT("Rid: ",HLOOKUP(V$100,Tipologie!$B$2:$AM$10,4)  ),  Nov2022_RICHIESTE_OLD!M44),HLOOKUP(V$100,Tipologie!$B$2:$AM$10,4  ) ))</f>
        <v>.</v>
      </c>
      <c r="W103" s="146" t="str">
        <f>T( IF( Nov2022_RICHIESTE_OLD!N44&lt;&gt;"",  IF(   AND(    (IFERROR(SEARCH("Ridotto",Nov2022_RICHIESTE_OLD!N44),Nov2022_RICHIESTE_OLD!N44))=1,    W$100&lt;&gt;""   ),    _xlfn.CONCAT("Rid: ",HLOOKUP(W$100,Tipologie!$B$2:$AM$10,4)  ),  Nov2022_RICHIESTE_OLD!N44),HLOOKUP(W$100,Tipologie!$B$2:$AM$10,4  ) ))</f>
        <v>.</v>
      </c>
      <c r="X103" s="146" t="str">
        <f>T( IF( Nov2022_RICHIESTE_OLD!O44&lt;&gt;"",  IF(   AND(    (IFERROR(SEARCH("Ridotto",Nov2022_RICHIESTE_OLD!O44),Nov2022_RICHIESTE_OLD!O44))=1,    X$100&lt;&gt;""   ),    _xlfn.CONCAT("Rid: ",HLOOKUP(X$100,Tipologie!$B$2:$AM$10,4)  ),  Nov2022_RICHIESTE_OLD!O44),HLOOKUP(X$100,Tipologie!$B$2:$AM$10,4  ) ))</f>
        <v>.</v>
      </c>
      <c r="Y103" s="146" t="str">
        <f>T( IF( Nov2022_RICHIESTE_OLD!P44&lt;&gt;"",  IF(   AND(    (IFERROR(SEARCH("Ridotto",Nov2022_RICHIESTE_OLD!P44),Nov2022_RICHIESTE_OLD!P44))=1,    Y$100&lt;&gt;""   ),    _xlfn.CONCAT("Rid: ",HLOOKUP(Y$100,Tipologie!$B$2:$AM$10,4)  ),  Nov2022_RICHIESTE_OLD!P44),HLOOKUP(Y$100,Tipologie!$B$2:$AM$10,4  ) ))</f>
        <v>.</v>
      </c>
      <c r="Z103" s="28" t="str">
        <f>T( IF( Nov2022_RICHIESTE_OLD!Q44&lt;&gt;"",  IF(   AND(    (IFERROR(SEARCH("Ridotto",Nov2022_RICHIESTE_OLD!Q44),Nov2022_RICHIESTE_OLD!Q44))=1,    Z$100&lt;&gt;""   ),    _xlfn.CONCAT("Rid: ",HLOOKUP(Z$100,Tipologie!$B$2:$AM$10,4)  ),  Nov2022_RICHIESTE_OLD!Q44),HLOOKUP(Z$100,Tipologie!$B$2:$AM$10,4  ) ))</f>
        <v>.</v>
      </c>
      <c r="AA103" s="28" t="str">
        <f>T( IF( Nov2022_RICHIESTE_OLD!R44&lt;&gt;"",  IF(   AND(    (IFERROR(SEARCH("Ridotto",Nov2022_RICHIESTE_OLD!R44),Nov2022_RICHIESTE_OLD!R44))=1,    AA$100&lt;&gt;""   ),    _xlfn.CONCAT("Rid: ",HLOOKUP(AA$100,Tipologie!$B$2:$AM$10,4)  ),  Nov2022_RICHIESTE_OLD!R44),HLOOKUP(AA$100,Tipologie!$B$2:$AM$10,4  ) ))</f>
        <v>.</v>
      </c>
      <c r="AB103" s="28" t="str">
        <f>T( IF( Nov2022_RICHIESTE_OLD!S44&lt;&gt;"",  IF(   AND(    (IFERROR(SEARCH("Ridotto",Nov2022_RICHIESTE_OLD!S44),Nov2022_RICHIESTE_OLD!S44))=1,    AB$100&lt;&gt;""   ),    _xlfn.CONCAT("Rid: ",HLOOKUP(AB$100,Tipologie!$B$2:$AM$10,4)  ),  Nov2022_RICHIESTE_OLD!S44),HLOOKUP(AB$100,Tipologie!$B$2:$AM$10,4  ) ))</f>
        <v>.</v>
      </c>
      <c r="AD103" s="45" t="str">
        <f t="shared" si="23"/>
        <v>mar</v>
      </c>
      <c r="AE103" s="46">
        <f t="shared" si="30"/>
        <v>44901</v>
      </c>
      <c r="AF103" s="232"/>
      <c r="AG103" s="146" t="str">
        <f>T( IF( Nov2022_RICHIESTE_OLD!W44&lt;&gt;"",  IF(   AND(    (IFERROR(SEARCH("Ridotto",Nov2022_RICHIESTE_OLD!W44),Nov2022_RICHIESTE_OLD!W44))=1,    AG$100&lt;&gt;""   ),    _xlfn.CONCAT("Rid: ",HLOOKUP(AG$100,Tipologie!$B$2:$AM$10,4)  ),  Nov2022_RICHIESTE_OLD!W44),HLOOKUP(AG$100,Tipologie!$B$2:$AM$10,4  ) ))</f>
        <v>.</v>
      </c>
      <c r="AH103" s="146"/>
      <c r="AI103" s="146" t="str">
        <f>T( IF( Nov2022_RICHIESTE_OLD!X44&lt;&gt;"",  IF(   AND(    (IFERROR(SEARCH("Ridotto",Nov2022_RICHIESTE_OLD!X44),Nov2022_RICHIESTE_OLD!X44))=1,    AI$100&lt;&gt;""   ),    _xlfn.CONCAT("Rid: ",HLOOKUP(AI$100,Tipologie!$B$2:$AM$10,4)  ),  Nov2022_RICHIESTE_OLD!X44),HLOOKUP(AI$100,Tipologie!$B$2:$AM$10,4  ) ))</f>
        <v>.</v>
      </c>
      <c r="AJ103" s="146"/>
      <c r="AK103" s="146" t="str">
        <f>T( IF( Nov2022_RICHIESTE_OLD!Y44&lt;&gt;"",  IF(   AND(    (IFERROR(SEARCH("Ridotto",Nov2022_RICHIESTE_OLD!Y44),Nov2022_RICHIESTE_OLD!Y44))=1,    AK$100&lt;&gt;""   ),    _xlfn.CONCAT("Rid: ",HLOOKUP(AK$100,Tipologie!$B$2:$AM$10,4)  ),  Nov2022_RICHIESTE_OLD!Y44),HLOOKUP(AK$100,Tipologie!$B$2:$AM$10,4  ) ))</f>
        <v>.</v>
      </c>
      <c r="AL103" s="146"/>
      <c r="AM103" s="146" t="str">
        <f>T( IF( Nov2022_RICHIESTE_OLD!Z44&lt;&gt;"",  IF(   AND(    (IFERROR(SEARCH("Ridotto",Nov2022_RICHIESTE_OLD!Z44),Nov2022_RICHIESTE_OLD!Z44))=1,    AM$100&lt;&gt;""   ),    _xlfn.CONCAT("Rid: ",HLOOKUP(AM$100,Tipologie!$B$2:$AM$10,4)  ),  Nov2022_RICHIESTE_OLD!Z44),HLOOKUP(AM$100,Tipologie!$B$2:$AM$10,4  ) ))</f>
        <v>.</v>
      </c>
      <c r="AN103" s="146"/>
      <c r="AO103" s="146" t="str">
        <f>T( IF( Nov2022_RICHIESTE_OLD!AA44&lt;&gt;"",  IF(   AND(    (IFERROR(SEARCH("Ridotto",Nov2022_RICHIESTE_OLD!AA44),Nov2022_RICHIESTE_OLD!AA44))=1,    AO$100&lt;&gt;""   ),    _xlfn.CONCAT("Rid: ",HLOOKUP(AO$100,Tipologie!$B$2:$AM$10,4)  ),  Nov2022_RICHIESTE_OLD!AA44),HLOOKUP(AO$100,Tipologie!$B$2:$AM$10,4  ) ))</f>
        <v>.</v>
      </c>
      <c r="AP103" s="146"/>
      <c r="AQ103" s="146" t="str">
        <f>T( IF( Nov2022_RICHIESTE_OLD!AB44&lt;&gt;"",  IF(   AND(    (IFERROR(SEARCH("Ridotto",Nov2022_RICHIESTE_OLD!AB44),Nov2022_RICHIESTE_OLD!AB44))=1,    AQ$100&lt;&gt;""   ),    _xlfn.CONCAT("Rid: ",HLOOKUP(AQ$100,Tipologie!$B$2:$AM$10,4)  ),  Nov2022_RICHIESTE_OLD!AB44),HLOOKUP(AQ$100,Tipologie!$B$2:$AM$10,4  ) ))</f>
        <v>.</v>
      </c>
      <c r="AR103" s="146"/>
      <c r="AS103" s="146" t="str">
        <f>T( IF( Nov2022_RICHIESTE_OLD!AC44&lt;&gt;"",  IF(   AND(    (IFERROR(SEARCH("Ridotto",Nov2022_RICHIESTE_OLD!AC44),Nov2022_RICHIESTE_OLD!AC44))=1,    AS$100&lt;&gt;""   ),    _xlfn.CONCAT("Rid: ",HLOOKUP(AS$100,Tipologie!$B$2:$AM$10,4)  ),  Nov2022_RICHIESTE_OLD!AC44),HLOOKUP(AS$100,Tipologie!$B$2:$AM$10,4  ) ))</f>
        <v>.</v>
      </c>
      <c r="AT103" s="146"/>
      <c r="AU103" s="146" t="str">
        <f>T( IF( Nov2022_RICHIESTE_OLD!AD44&lt;&gt;"",  IF(   AND(    (IFERROR(SEARCH("Ridotto",Nov2022_RICHIESTE_OLD!AD44),Nov2022_RICHIESTE_OLD!AD44))=1,    AU$100&lt;&gt;""   ),    _xlfn.CONCAT("Rid: ",HLOOKUP(AU$100,Tipologie!$B$2:$AM$10,4)  ),  Nov2022_RICHIESTE_OLD!AD44),HLOOKUP(AU$100,Tipologie!$B$2:$AM$10,4  ) ))</f>
        <v>.</v>
      </c>
      <c r="AV103" s="146"/>
      <c r="AW103" s="146" t="str">
        <f>T( IF( Nov2022_RICHIESTE_OLD!AE44&lt;&gt;"",  IF(   AND(    (IFERROR(SEARCH("Ridotto",Nov2022_RICHIESTE_OLD!AE44),Nov2022_RICHIESTE_OLD!AE44))=1,    AW$100&lt;&gt;""   ),    _xlfn.CONCAT("Rid: ",HLOOKUP(AW$100,Tipologie!$B$2:$AM$10,4)  ),  Nov2022_RICHIESTE_OLD!AE44),HLOOKUP(AW$100,Tipologie!$B$2:$AM$10,4  ) ))</f>
        <v>.</v>
      </c>
      <c r="AX103" s="146"/>
      <c r="AY103" s="146" t="str">
        <f>T( IF( Nov2022_RICHIESTE_OLD!AF44&lt;&gt;"",  IF(   AND(    (IFERROR(SEARCH("Ridotto",Nov2022_RICHIESTE_OLD!AF44),Nov2022_RICHIESTE_OLD!AF44))=1,    AY$100&lt;&gt;""   ),    _xlfn.CONCAT("Rid: ",HLOOKUP(AY$100,Tipologie!$B$2:$AM$10,4)  ),  Nov2022_RICHIESTE_OLD!AF44),HLOOKUP(AY$100,Tipologie!$B$2:$AM$10,4  ) ))</f>
        <v>.</v>
      </c>
      <c r="AZ103" s="146"/>
      <c r="BA103" s="146" t="str">
        <f>T( IF( Nov2022_RICHIESTE_OLD!AG44&lt;&gt;"",  IF(   AND(    (IFERROR(SEARCH("Ridotto",Nov2022_RICHIESTE_OLD!AG44),Nov2022_RICHIESTE_OLD!AG44))=1,    BA$100&lt;&gt;""   ),    _xlfn.CONCAT("Rid: ",HLOOKUP(BA$100,Tipologie!$B$2:$AM$10,4)  ),  Nov2022_RICHIESTE_OLD!AG44),HLOOKUP(BA$100,Tipologie!$B$2:$AM$10,4  ) ))</f>
        <v>.</v>
      </c>
      <c r="BB103" s="146" t="str">
        <f>T( IF( Nov2022_RICHIESTE_OLD!AH44&lt;&gt;"",  IF(   AND(    (IFERROR(SEARCH("Ridotto",Nov2022_RICHIESTE_OLD!AH44),Nov2022_RICHIESTE_OLD!AH44))=1,    BB$100&lt;&gt;""   ),    _xlfn.CONCAT("Rid: ",HLOOKUP(BB$100,Tipologie!$B$2:$AM$10,4)  ),  Nov2022_RICHIESTE_OLD!AH44),HLOOKUP(BB$100,Tipologie!$B$2:$AM$10,4  ) ))</f>
        <v>.</v>
      </c>
      <c r="BC103" s="146" t="str">
        <f>T( IF( Nov2022_RICHIESTE_OLD!AI44&lt;&gt;"",  IF(   AND(    (IFERROR(SEARCH("Ridotto",Nov2022_RICHIESTE_OLD!AI44),Nov2022_RICHIESTE_OLD!AI44))=1,    BC$100&lt;&gt;""   ),    _xlfn.CONCAT("Rid: ",HLOOKUP(BC$100,Tipologie!$B$2:$AM$10,4)  ),  Nov2022_RICHIESTE_OLD!AI44),HLOOKUP(BC$100,Tipologie!$B$2:$AM$10,4  ) ))</f>
        <v>.</v>
      </c>
      <c r="BD103" s="146"/>
      <c r="BE103" s="146" t="str">
        <f>T( IF( Nov2022_RICHIESTE_OLD!AJ44&lt;&gt;"",  IF(   AND(    (IFERROR(SEARCH("Ridotto",Nov2022_RICHIESTE_OLD!AJ44),Nov2022_RICHIESTE_OLD!AJ44))=1,    BE$100&lt;&gt;""   ),    _xlfn.CONCAT("Rid: ",HLOOKUP(BE$100,Tipologie!$B$2:$AM$10,4)  ),  Nov2022_RICHIESTE_OLD!AJ44),HLOOKUP(BE$100,Tipologie!$B$2:$AM$10,4  ) ))</f>
        <v>.</v>
      </c>
      <c r="BF103" s="146"/>
      <c r="BG103" s="146" t="str">
        <f>T( IF( Nov2022_RICHIESTE_OLD!AK44&lt;&gt;"",  IF(   AND(    (IFERROR(SEARCH("Ridotto",Nov2022_RICHIESTE_OLD!AK44),Nov2022_RICHIESTE_OLD!AK44))=1,    BG$100&lt;&gt;""   ),    _xlfn.CONCAT("Rid: ",HLOOKUP(BG$100,Tipologie!$B$2:$AM$10,4)  ),  Nov2022_RICHIESTE_OLD!AK44),HLOOKUP(BG$100,Tipologie!$B$2:$AM$10,4  ) ))</f>
        <v>.</v>
      </c>
      <c r="BH103" s="146"/>
      <c r="BI103" s="146" t="str">
        <f>T( IF( Nov2022_RICHIESTE_OLD!AL44&lt;&gt;"",  IF(   AND(    (IFERROR(SEARCH("Ridotto",Nov2022_RICHIESTE_OLD!AL44),Nov2022_RICHIESTE_OLD!AL44))=1,    BI$100&lt;&gt;""   ),    _xlfn.CONCAT("Rid: ",HLOOKUP(BI$100,Tipologie!$B$2:$AM$10,4)  ),  Nov2022_RICHIESTE_OLD!AL44),HLOOKUP(BI$100,Tipologie!$B$2:$AM$10,4  ) ))</f>
        <v>.</v>
      </c>
      <c r="BJ103" s="146"/>
      <c r="BK103" s="146" t="str">
        <f>T( IF( Nov2022_RICHIESTE_OLD!AM44&lt;&gt;"",  IF(   AND(    (IFERROR(SEARCH("Ridotto",Nov2022_RICHIESTE_OLD!AM44),Nov2022_RICHIESTE_OLD!AM44))=1,    BK$100&lt;&gt;""   ),    _xlfn.CONCAT("Rid: ",HLOOKUP(BK$100,Tipologie!$B$2:$AM$10,4)  ),  Nov2022_RICHIESTE_OLD!AM44),HLOOKUP(BK$100,Tipologie!$B$2:$AM$10,4  ) ))</f>
        <v>.</v>
      </c>
      <c r="BL103" s="146"/>
      <c r="BM103" s="146" t="str">
        <f>T( IF( Nov2022_RICHIESTE_OLD!AQ44&lt;&gt;"",  IF(   AND(    (IFERROR(SEARCH("Ridotto",Nov2022_RICHIESTE_OLD!AQ44),Nov2022_RICHIESTE_OLD!AQ44))=1,    BM$100&lt;&gt;""   ),    _xlfn.CONCAT("Rid: ",HLOOKUP(BM$100,Tipologie!$B$2:$AM$10,4)  ),  Nov2022_RICHIESTE_OLD!AQ44),HLOOKUP(BM$100,Tipologie!$B$2:$AM$10,4  ) ))</f>
        <v>.</v>
      </c>
      <c r="BN103" s="146"/>
      <c r="BO103" s="146" t="str">
        <f>T( IF( Nov2022_RICHIESTE_OLD!AR44&lt;&gt;"",  IF(   AND(    (IFERROR(SEARCH("Ridotto",Nov2022_RICHIESTE_OLD!AR44),Nov2022_RICHIESTE_OLD!AR44))=1,    BO$100&lt;&gt;""   ),    _xlfn.CONCAT("Rid: ",HLOOKUP(BO$100,Tipologie!$B$2:$AM$10,4)  ),  Nov2022_RICHIESTE_OLD!AR44),HLOOKUP(BO$100,Tipologie!$B$2:$AM$10,4  ) ))</f>
        <v>.</v>
      </c>
      <c r="BP103" s="146"/>
      <c r="BQ103" s="146" t="str">
        <f>T( IF( Nov2022_RICHIESTE_OLD!AR44&lt;&gt;"",  IF(   AND(    (IFERROR(SEARCH("Ridotto",Nov2022_RICHIESTE_OLD!AR44),Nov2022_RICHIESTE_OLD!AR44))=1,    BQ$100&lt;&gt;""   ),    _xlfn.CONCAT("Rid: ",HLOOKUP(BQ$100,Tipologie!$B$2:$AM$10,4)  ),  Nov2022_RICHIESTE_OLD!AR44),HLOOKUP(BQ$100,Tipologie!$B$2:$AM$10,4  ) ))</f>
        <v>.</v>
      </c>
      <c r="BR103" s="146"/>
      <c r="BS103" s="146" t="str">
        <f>T( IF( Nov2022_RICHIESTE_OLD!AS44&lt;&gt;"",  IF(   AND(    (IFERROR(SEARCH("Ridotto",Nov2022_RICHIESTE_OLD!AS44),Nov2022_RICHIESTE_OLD!AS44))=1,    BS$100&lt;&gt;""   ),    _xlfn.CONCAT("Rid: ",HLOOKUP(BS$100,Tipologie!$B$2:$AM$10,4)  ),  Nov2022_RICHIESTE_OLD!AS44),HLOOKUP(BS$100,Tipologie!$B$2:$AM$10,4  ) ))</f>
        <v>.</v>
      </c>
      <c r="BT103" s="146"/>
      <c r="BU103" s="146" t="str">
        <f>T( IF( Nov2022_RICHIESTE_OLD!AT44&lt;&gt;"",  IF(   AND(    (IFERROR(SEARCH("Ridotto",Nov2022_RICHIESTE_OLD!AT44),Nov2022_RICHIESTE_OLD!AT44))=1,    BU$100&lt;&gt;""   ),    _xlfn.CONCAT("Rid: ",HLOOKUP(BU$100,Tipologie!$B$2:$AM$10,4)  ),  Nov2022_RICHIESTE_OLD!AT44),HLOOKUP(BU$100,Tipologie!$B$2:$AM$10,4  ) ))</f>
        <v>.</v>
      </c>
      <c r="BV103" s="146"/>
      <c r="BW103" s="146" t="str">
        <f>T( IF( Nov2022_RICHIESTE_OLD!AU44&lt;&gt;"",  IF(   AND(    (IFERROR(SEARCH("Ridotto",Nov2022_RICHIESTE_OLD!AU44),Nov2022_RICHIESTE_OLD!AU44))=1,    BW$100&lt;&gt;""   ),    _xlfn.CONCAT("Rid: ",HLOOKUP(BW$100,Tipologie!$B$2:$AM$10,4)  ),  Nov2022_RICHIESTE_OLD!AU44),HLOOKUP(BW$100,Tipologie!$B$2:$AM$10,4  ) ))</f>
        <v>.</v>
      </c>
      <c r="BX103" s="223"/>
      <c r="CA103" s="158">
        <f>SUM(COUNTIFS(D103:BW103,{"Ex-accordo";"Ferie";"Ridotto Ex-Acc";"Ridotto Ferie";"Ridotto Maternità";"Malattia";"Esame";"Altro"}))</f>
        <v>0</v>
      </c>
      <c r="CB103" s="206"/>
      <c r="CC103" s="91"/>
      <c r="CG103" s="146" t="str">
        <f>T( IF( Nov2022_RICHIESTE_OLD!BB44&lt;&gt;"",  IF(   AND(    (IFERROR(SEARCH("Ridotto",Nov2022_RICHIESTE_OLD!BB44),Nov2022_RICHIESTE_OLD!BB44))=1,    CG$100&lt;&gt;""   ),    _xlfn.CONCAT("Rid: ",HLOOKUP(CG$100,Tipologie!$B$2:$AM$10,4)  ),  Nov2022_RICHIESTE_OLD!BB44),HLOOKUP(CG$100,Tipologie!$B$2:$AM$10,4  ) ))</f>
        <v/>
      </c>
      <c r="CH103" s="223"/>
      <c r="CO103" s="45" t="str">
        <f t="shared" si="24"/>
        <v>mar</v>
      </c>
      <c r="CP103" s="45">
        <f t="shared" si="32"/>
        <v>44901</v>
      </c>
      <c r="CQ103" s="229"/>
      <c r="CR103" s="146" t="str">
        <f>T(IF(  Nov2022_RICHIESTE_OLD!BV44&lt;&gt;"",  Nov2022_RICHIESTE_OLD!BV44,  HLOOKUP(CR$100,Tipologie!$B$2:$AM$10,4) ))</f>
        <v>.</v>
      </c>
      <c r="CS103" s="146"/>
      <c r="CT103" s="146" t="str">
        <f>T(IF(  Nov2022_RICHIESTE_OLD!BW44&lt;&gt;"",  Nov2022_RICHIESTE_OLD!BW44,  HLOOKUP(CT$100,Tipologie!$B$2:$AM$10,4) ))</f>
        <v>.</v>
      </c>
      <c r="CU103" s="146"/>
      <c r="CV103" s="146" t="str">
        <f>T(IF(  Nov2022_RICHIESTE_OLD!BX44&lt;&gt;"",  Nov2022_RICHIESTE_OLD!BX44,  HLOOKUP(CV$100,Tipologie!$B$2:$AM$10,4) ))</f>
        <v>.</v>
      </c>
      <c r="CW103" s="146"/>
      <c r="CX103" s="146" t="str">
        <f>T(IF(  Nov2022_RICHIESTE_OLD!BY44&lt;&gt;"",  Nov2022_RICHIESTE_OLD!BY44,  HLOOKUP(CX$100,Tipologie!$B$2:$AM$10,4) ))</f>
        <v>.</v>
      </c>
      <c r="CY103" s="146"/>
      <c r="CZ103" s="146" t="str">
        <f>T(IF(  Nov2022_RICHIESTE_OLD!BZ44&lt;&gt;"",  Nov2022_RICHIESTE_OLD!BZ44,  HLOOKUP(CZ$100,Tipologie!$B$2:$AM$10,4) ))</f>
        <v>.</v>
      </c>
      <c r="DA103" s="146"/>
      <c r="DB103" s="146" t="str">
        <f>T(IF(  Nov2022_RICHIESTE_OLD!CA44&lt;&gt;"",  Nov2022_RICHIESTE_OLD!CA44,  HLOOKUP(DB$100,Tipologie!$B$2:$AM$10,4) ))</f>
        <v>.</v>
      </c>
      <c r="DC103" s="146"/>
      <c r="DD103" s="146" t="str">
        <f>T(IF(  Nov2022_RICHIESTE_OLD!CB44&lt;&gt;"",  Nov2022_RICHIESTE_OLD!CB44,  HLOOKUP(DD$100,Tipologie!$B$2:$AM$10,4) ))</f>
        <v>.</v>
      </c>
      <c r="DE103" s="146" t="str">
        <f>T(IF(  Nov2022_RICHIESTE_OLD!CC44&lt;&gt;"",  Nov2022_RICHIESTE_OLD!CC44,  HLOOKUP(DE$100,Tipologie!$B$2:$AM$10,4) ))</f>
        <v>.</v>
      </c>
      <c r="DF103" s="146" t="str">
        <f>T(IF(  Nov2022_RICHIESTE_OLD!CD44&lt;&gt;"",  Nov2022_RICHIESTE_OLD!CD44,  HLOOKUP(DF$100,Tipologie!$B$2:$AM$10,4) ))</f>
        <v>.</v>
      </c>
      <c r="DG103" s="146" t="str">
        <f>T(IF(  Nov2022_RICHIESTE_OLD!CE44&lt;&gt;"",  Nov2022_RICHIESTE_OLD!CE44,  HLOOKUP(DG$100,Tipologie!$B$2:$AM$10,4) ))</f>
        <v>.</v>
      </c>
    </row>
    <row r="104" spans="1:112" ht="11.25" hidden="1" customHeight="1" x14ac:dyDescent="0.25">
      <c r="A104" s="45" t="str">
        <f>IF(Nov2022_RICHIESTE_OLD!A45&lt;&gt;"",Nov2022_RICHIESTE_OLD!A45,"")</f>
        <v>mer</v>
      </c>
      <c r="B104" s="46">
        <f>IF(Nov2022_RICHIESTE_OLD!B45&lt;&gt;"",Nov2022_RICHIESTE_OLD!B45,"")</f>
        <v>44902</v>
      </c>
      <c r="C104" s="232"/>
      <c r="D104" s="146" t="str">
        <f>T( IF( Nov2022_RICHIESTE_OLD!C45&lt;&gt;"",  IF(   AND(    (IFERROR(SEARCH("Ridotto",Nov2022_RICHIESTE_OLD!C45),Nov2022_RICHIESTE_OLD!C45))=1,    D$100&lt;&gt;""   ),    _xlfn.CONCAT("Rid: ",HLOOKUP(D$100,Tipologie!$B$2:$AM$10,5)  ),  Nov2022_RICHIESTE_OLD!C45),HLOOKUP(D$100,Tipologie!$B$2:$AM$10,5  ) ))</f>
        <v>.</v>
      </c>
      <c r="E104" s="146"/>
      <c r="F104" s="146" t="str">
        <f>T( IF( Nov2022_RICHIESTE_OLD!D45&lt;&gt;"",  IF(   AND(    (IFERROR(SEARCH("Ridotto",Nov2022_RICHIESTE_OLD!D45),Nov2022_RICHIESTE_OLD!D45))=1,    F$100&lt;&gt;""   ),    _xlfn.CONCAT("Rid: ",HLOOKUP(F$100,Tipologie!$B$2:$AM$10,5)  ),  Nov2022_RICHIESTE_OLD!D45),HLOOKUP(F$100,Tipologie!$B$2:$AM$10,5  ) ))</f>
        <v>.</v>
      </c>
      <c r="G104" s="146"/>
      <c r="H104" s="146" t="str">
        <f>T( IF( Nov2022_RICHIESTE_OLD!E45&lt;&gt;"",  IF(   AND(    (IFERROR(SEARCH("Ridotto",Nov2022_RICHIESTE_OLD!E45),Nov2022_RICHIESTE_OLD!E45))=1,    H$100&lt;&gt;""   ),    _xlfn.CONCAT("Rid: ",HLOOKUP(H$100,Tipologie!$B$2:$AM$10,5)  ),  Nov2022_RICHIESTE_OLD!E45),HLOOKUP(H$100,Tipologie!$B$2:$AM$10,5  ) ))</f>
        <v>.</v>
      </c>
      <c r="I104" s="146"/>
      <c r="J104" s="146" t="str">
        <f>T( IF( Nov2022_RICHIESTE_OLD!F45&lt;&gt;"",  IF(   AND(    (IFERROR(SEARCH("Ridotto",Nov2022_RICHIESTE_OLD!F45),Nov2022_RICHIESTE_OLD!F45))=1,    J$100&lt;&gt;""   ),    _xlfn.CONCAT("Rid: ",HLOOKUP(J$100,Tipologie!$B$2:$AM$10,5)  ),  Nov2022_RICHIESTE_OLD!F45),HLOOKUP(J$100,Tipologie!$B$2:$AM$10,5  ) ))</f>
        <v>.</v>
      </c>
      <c r="K104" s="146"/>
      <c r="L104" s="146" t="str">
        <f>T( IF( Nov2022_RICHIESTE_OLD!G45&lt;&gt;"",  IF(   AND(    (IFERROR(SEARCH("Ridotto",Nov2022_RICHIESTE_OLD!G45),Nov2022_RICHIESTE_OLD!G45))=1,    L$100&lt;&gt;""   ),    _xlfn.CONCAT("Rid: ",HLOOKUP(L$100,Tipologie!$B$2:$AM$10,5)  ),  Nov2022_RICHIESTE_OLD!G45),HLOOKUP(L$100,Tipologie!$B$2:$AM$10,5  ) ))</f>
        <v>.</v>
      </c>
      <c r="M104" s="146"/>
      <c r="N104" s="146" t="str">
        <f>T( IF( Nov2022_RICHIESTE_OLD!H45&lt;&gt;"",  IF(   AND(    (IFERROR(SEARCH("Ridotto",Nov2022_RICHIESTE_OLD!H45),Nov2022_RICHIESTE_OLD!H45))=1,    N$100&lt;&gt;""   ),    _xlfn.CONCAT("Rid: ",HLOOKUP(N$100,Tipologie!$B$2:$AM$10,5)  ),  Nov2022_RICHIESTE_OLD!H45),HLOOKUP(N$100,Tipologie!$B$2:$AM$10,5  ) ))</f>
        <v>.</v>
      </c>
      <c r="O104" s="146"/>
      <c r="P104" s="146" t="str">
        <f>T( IF( Nov2022_RICHIESTE_OLD!I45&lt;&gt;"",  IF(   AND(    (IFERROR(SEARCH("Ridotto",Nov2022_RICHIESTE_OLD!I45),Nov2022_RICHIESTE_OLD!I45))=1,    P$100&lt;&gt;""   ),    _xlfn.CONCAT("Rid: ",HLOOKUP(P$100,Tipologie!$B$2:$AM$10,5)  ),  Nov2022_RICHIESTE_OLD!I45),HLOOKUP(P$100,Tipologie!$B$2:$AM$10,5  ) ))</f>
        <v>.</v>
      </c>
      <c r="Q104" s="146"/>
      <c r="R104" s="146" t="str">
        <f>T( IF( Nov2022_RICHIESTE_OLD!J45&lt;&gt;"",  IF(   AND(    (IFERROR(SEARCH("Ridotto",Nov2022_RICHIESTE_OLD!J45),Nov2022_RICHIESTE_OLD!J45))=1,    R$100&lt;&gt;""   ),    _xlfn.CONCAT("Rid: ",HLOOKUP(R$100,Tipologie!$B$2:$AM$10,5)  ),  Nov2022_RICHIESTE_OLD!J45),HLOOKUP(R$100,Tipologie!$B$2:$AM$10,5  ) ))</f>
        <v>.</v>
      </c>
      <c r="S104" s="146"/>
      <c r="T104" s="146" t="str">
        <f>T( IF( Nov2022_RICHIESTE_OLD!K45&lt;&gt;"",  IF(   AND(    (IFERROR(SEARCH("Ridotto",Nov2022_RICHIESTE_OLD!K45),Nov2022_RICHIESTE_OLD!K45))=1,    T$100&lt;&gt;""   ),    _xlfn.CONCAT("Rid: ",HLOOKUP(T$100,Tipologie!$B$2:$AM$10,5)  ),  Nov2022_RICHIESTE_OLD!K45),HLOOKUP(T$100,Tipologie!$B$2:$AM$10,5  ) ))</f>
        <v>.</v>
      </c>
      <c r="U104" s="146" t="str">
        <f>T( IF( Nov2022_RICHIESTE_OLD!L45&lt;&gt;"",  IF(   AND(    (IFERROR(SEARCH("Ridotto",Nov2022_RICHIESTE_OLD!L45),Nov2022_RICHIESTE_OLD!L45))=1,    U$100&lt;&gt;""   ),    _xlfn.CONCAT("Rid: ",HLOOKUP(U$100,Tipologie!$B$2:$AM$10,5)  ),  Nov2022_RICHIESTE_OLD!L45),HLOOKUP(U$100,Tipologie!$B$2:$AM$10,5  ) ))</f>
        <v>.</v>
      </c>
      <c r="V104" s="146" t="str">
        <f>T( IF( Nov2022_RICHIESTE_OLD!M45&lt;&gt;"",  IF(   AND(    (IFERROR(SEARCH("Ridotto",Nov2022_RICHIESTE_OLD!M45),Nov2022_RICHIESTE_OLD!M45))=1,    V$100&lt;&gt;""   ),    _xlfn.CONCAT("Rid: ",HLOOKUP(V$100,Tipologie!$B$2:$AM$10,5)  ),  Nov2022_RICHIESTE_OLD!M45),HLOOKUP(V$100,Tipologie!$B$2:$AM$10,5  ) ))</f>
        <v>.</v>
      </c>
      <c r="W104" s="146" t="str">
        <f>T( IF( Nov2022_RICHIESTE_OLD!N45&lt;&gt;"",  IF(   AND(    (IFERROR(SEARCH("Ridotto",Nov2022_RICHIESTE_OLD!N45),Nov2022_RICHIESTE_OLD!N45))=1,    W$100&lt;&gt;""   ),    _xlfn.CONCAT("Rid: ",HLOOKUP(W$100,Tipologie!$B$2:$AM$10,5)  ),  Nov2022_RICHIESTE_OLD!N45),HLOOKUP(W$100,Tipologie!$B$2:$AM$10,5  ) ))</f>
        <v>.</v>
      </c>
      <c r="X104" s="146" t="str">
        <f>T( IF( Nov2022_RICHIESTE_OLD!O45&lt;&gt;"",  IF(   AND(    (IFERROR(SEARCH("Ridotto",Nov2022_RICHIESTE_OLD!O45),Nov2022_RICHIESTE_OLD!O45))=1,    X$100&lt;&gt;""   ),    _xlfn.CONCAT("Rid: ",HLOOKUP(X$100,Tipologie!$B$2:$AM$10,5)  ),  Nov2022_RICHIESTE_OLD!O45),HLOOKUP(X$100,Tipologie!$B$2:$AM$10,5  ) ))</f>
        <v>.</v>
      </c>
      <c r="Y104" s="146" t="str">
        <f>T( IF( Nov2022_RICHIESTE_OLD!P45&lt;&gt;"",  IF(   AND(    (IFERROR(SEARCH("Ridotto",Nov2022_RICHIESTE_OLD!P45),Nov2022_RICHIESTE_OLD!P45))=1,    Y$100&lt;&gt;""   ),    _xlfn.CONCAT("Rid: ",HLOOKUP(Y$100,Tipologie!$B$2:$AM$10,5)  ),  Nov2022_RICHIESTE_OLD!P45),HLOOKUP(Y$100,Tipologie!$B$2:$AM$10,5  ) ))</f>
        <v>.</v>
      </c>
      <c r="Z104" s="28" t="str">
        <f>T( IF( Nov2022_RICHIESTE_OLD!Q45&lt;&gt;"",  IF(   AND(    (IFERROR(SEARCH("Ridotto",Nov2022_RICHIESTE_OLD!Q45),Nov2022_RICHIESTE_OLD!Q45))=1,    Z$100&lt;&gt;""   ),    _xlfn.CONCAT("Rid: ",HLOOKUP(Z$100,Tipologie!$B$2:$AM$10,5)  ),  Nov2022_RICHIESTE_OLD!Q45),HLOOKUP(Z$100,Tipologie!$B$2:$AM$10,5  ) ))</f>
        <v>.</v>
      </c>
      <c r="AA104" s="28" t="str">
        <f>T( IF( Nov2022_RICHIESTE_OLD!R45&lt;&gt;"",  IF(   AND(    (IFERROR(SEARCH("Ridotto",Nov2022_RICHIESTE_OLD!R45),Nov2022_RICHIESTE_OLD!R45))=1,    AA$100&lt;&gt;""   ),    _xlfn.CONCAT("Rid: ",HLOOKUP(AA$100,Tipologie!$B$2:$AM$10,5)  ),  Nov2022_RICHIESTE_OLD!R45),HLOOKUP(AA$100,Tipologie!$B$2:$AM$10,5  ) ))</f>
        <v>.</v>
      </c>
      <c r="AB104" s="28" t="str">
        <f>T( IF( Nov2022_RICHIESTE_OLD!S45&lt;&gt;"",  IF(   AND(    (IFERROR(SEARCH("Ridotto",Nov2022_RICHIESTE_OLD!S45),Nov2022_RICHIESTE_OLD!S45))=1,    AB$100&lt;&gt;""   ),    _xlfn.CONCAT("Rid: ",HLOOKUP(AB$100,Tipologie!$B$2:$AM$10,5)  ),  Nov2022_RICHIESTE_OLD!S45),HLOOKUP(AB$100,Tipologie!$B$2:$AM$10,5  ) ))</f>
        <v>.</v>
      </c>
      <c r="AD104" s="45" t="str">
        <f t="shared" si="23"/>
        <v>mer</v>
      </c>
      <c r="AE104" s="46">
        <f t="shared" si="30"/>
        <v>44902</v>
      </c>
      <c r="AF104" s="232"/>
      <c r="AG104" s="146" t="str">
        <f>T( IF( Nov2022_RICHIESTE_OLD!W45&lt;&gt;"",  IF(   AND(    (IFERROR(SEARCH("Ridotto",Nov2022_RICHIESTE_OLD!W45),Nov2022_RICHIESTE_OLD!W45))=1,    AG$100&lt;&gt;""   ),    _xlfn.CONCAT("Rid: ",HLOOKUP(AG$100,Tipologie!$B$2:$AM$10,5)  ),  Nov2022_RICHIESTE_OLD!W45),HLOOKUP(AG$100,Tipologie!$B$2:$AM$10,5  ) ))</f>
        <v>.</v>
      </c>
      <c r="AH104" s="146"/>
      <c r="AI104" s="146" t="str">
        <f>T( IF( Nov2022_RICHIESTE_OLD!X45&lt;&gt;"",  IF(   AND(    (IFERROR(SEARCH("Ridotto",Nov2022_RICHIESTE_OLD!X45),Nov2022_RICHIESTE_OLD!X45))=1,    AI$100&lt;&gt;""   ),    _xlfn.CONCAT("Rid: ",HLOOKUP(AI$100,Tipologie!$B$2:$AM$10,5)  ),  Nov2022_RICHIESTE_OLD!X45),HLOOKUP(AI$100,Tipologie!$B$2:$AM$10,5  ) ))</f>
        <v>.</v>
      </c>
      <c r="AJ104" s="146"/>
      <c r="AK104" s="146" t="str">
        <f>T( IF( Nov2022_RICHIESTE_OLD!Y45&lt;&gt;"",  IF(   AND(    (IFERROR(SEARCH("Ridotto",Nov2022_RICHIESTE_OLD!Y45),Nov2022_RICHIESTE_OLD!Y45))=1,    AK$100&lt;&gt;""   ),    _xlfn.CONCAT("Rid: ",HLOOKUP(AK$100,Tipologie!$B$2:$AM$10,5)  ),  Nov2022_RICHIESTE_OLD!Y45),HLOOKUP(AK$100,Tipologie!$B$2:$AM$10,5  ) ))</f>
        <v>.</v>
      </c>
      <c r="AL104" s="146"/>
      <c r="AM104" s="146" t="str">
        <f>T( IF( Nov2022_RICHIESTE_OLD!Z45&lt;&gt;"",  IF(   AND(    (IFERROR(SEARCH("Ridotto",Nov2022_RICHIESTE_OLD!Z45),Nov2022_RICHIESTE_OLD!Z45))=1,    AM$100&lt;&gt;""   ),    _xlfn.CONCAT("Rid: ",HLOOKUP(AM$100,Tipologie!$B$2:$AM$10,5)  ),  Nov2022_RICHIESTE_OLD!Z45),HLOOKUP(AM$100,Tipologie!$B$2:$AM$10,5  ) ))</f>
        <v>.</v>
      </c>
      <c r="AN104" s="146"/>
      <c r="AO104" s="146" t="str">
        <f>T( IF( Nov2022_RICHIESTE_OLD!AA45&lt;&gt;"",  IF(   AND(    (IFERROR(SEARCH("Ridotto",Nov2022_RICHIESTE_OLD!AA45),Nov2022_RICHIESTE_OLD!AA45))=1,    AO$100&lt;&gt;""   ),    _xlfn.CONCAT("Rid: ",HLOOKUP(AO$100,Tipologie!$B$2:$AM$10,5)  ),  Nov2022_RICHIESTE_OLD!AA45),HLOOKUP(AO$100,Tipologie!$B$2:$AM$10,5  ) ))</f>
        <v>.</v>
      </c>
      <c r="AP104" s="146"/>
      <c r="AQ104" s="146" t="str">
        <f>T( IF( Nov2022_RICHIESTE_OLD!AB45&lt;&gt;"",  IF(   AND(    (IFERROR(SEARCH("Ridotto",Nov2022_RICHIESTE_OLD!AB45),Nov2022_RICHIESTE_OLD!AB45))=1,    AQ$100&lt;&gt;""   ),    _xlfn.CONCAT("Rid: ",HLOOKUP(AQ$100,Tipologie!$B$2:$AM$10,5)  ),  Nov2022_RICHIESTE_OLD!AB45),HLOOKUP(AQ$100,Tipologie!$B$2:$AM$10,5  ) ))</f>
        <v>.</v>
      </c>
      <c r="AR104" s="146"/>
      <c r="AS104" s="146" t="str">
        <f>T( IF( Nov2022_RICHIESTE_OLD!AC45&lt;&gt;"",  IF(   AND(    (IFERROR(SEARCH("Ridotto",Nov2022_RICHIESTE_OLD!AC45),Nov2022_RICHIESTE_OLD!AC45))=1,    AS$100&lt;&gt;""   ),    _xlfn.CONCAT("Rid: ",HLOOKUP(AS$100,Tipologie!$B$2:$AM$10,5)  ),  Nov2022_RICHIESTE_OLD!AC45),HLOOKUP(AS$100,Tipologie!$B$2:$AM$10,5  ) ))</f>
        <v>.</v>
      </c>
      <c r="AT104" s="146"/>
      <c r="AU104" s="146" t="str">
        <f>T( IF( Nov2022_RICHIESTE_OLD!AD45&lt;&gt;"",  IF(   AND(    (IFERROR(SEARCH("Ridotto",Nov2022_RICHIESTE_OLD!AD45),Nov2022_RICHIESTE_OLD!AD45))=1,    AU$100&lt;&gt;""   ),    _xlfn.CONCAT("Rid: ",HLOOKUP(AU$100,Tipologie!$B$2:$AM$10,5)  ),  Nov2022_RICHIESTE_OLD!AD45),HLOOKUP(AU$100,Tipologie!$B$2:$AM$10,5  ) ))</f>
        <v>.</v>
      </c>
      <c r="AV104" s="146"/>
      <c r="AW104" s="146" t="str">
        <f>T( IF( Nov2022_RICHIESTE_OLD!AE45&lt;&gt;"",  IF(   AND(    (IFERROR(SEARCH("Ridotto",Nov2022_RICHIESTE_OLD!AE45),Nov2022_RICHIESTE_OLD!AE45))=1,    AW$100&lt;&gt;""   ),    _xlfn.CONCAT("Rid: ",HLOOKUP(AW$100,Tipologie!$B$2:$AM$10,5)  ),  Nov2022_RICHIESTE_OLD!AE45),HLOOKUP(AW$100,Tipologie!$B$2:$AM$10,5  ) ))</f>
        <v>.</v>
      </c>
      <c r="AX104" s="146"/>
      <c r="AY104" s="146" t="str">
        <f>T( IF( Nov2022_RICHIESTE_OLD!AF45&lt;&gt;"",  IF(   AND(    (IFERROR(SEARCH("Ridotto",Nov2022_RICHIESTE_OLD!AF45),Nov2022_RICHIESTE_OLD!AF45))=1,    AY$100&lt;&gt;""   ),    _xlfn.CONCAT("Rid: ",HLOOKUP(AY$100,Tipologie!$B$2:$AM$10,5)  ),  Nov2022_RICHIESTE_OLD!AF45),HLOOKUP(AY$100,Tipologie!$B$2:$AM$10,5  ) ))</f>
        <v>.</v>
      </c>
      <c r="AZ104" s="146"/>
      <c r="BA104" s="146" t="str">
        <f>T( IF( Nov2022_RICHIESTE_OLD!AG45&lt;&gt;"",  IF(   AND(    (IFERROR(SEARCH("Ridotto",Nov2022_RICHIESTE_OLD!AG45),Nov2022_RICHIESTE_OLD!AG45))=1,    BA$100&lt;&gt;""   ),    _xlfn.CONCAT("Rid: ",HLOOKUP(BA$100,Tipologie!$B$2:$AM$10,5)  ),  Nov2022_RICHIESTE_OLD!AG45),HLOOKUP(BA$100,Tipologie!$B$2:$AM$10,5  ) ))</f>
        <v>.</v>
      </c>
      <c r="BB104" s="146" t="str">
        <f>T( IF( Nov2022_RICHIESTE_OLD!AH45&lt;&gt;"",  IF(   AND(    (IFERROR(SEARCH("Ridotto",Nov2022_RICHIESTE_OLD!AH45),Nov2022_RICHIESTE_OLD!AH45))=1,    BB$100&lt;&gt;""   ),    _xlfn.CONCAT("Rid: ",HLOOKUP(BB$100,Tipologie!$B$2:$AM$10,5)  ),  Nov2022_RICHIESTE_OLD!AH45),HLOOKUP(BB$100,Tipologie!$B$2:$AM$10,5  ) ))</f>
        <v>.</v>
      </c>
      <c r="BC104" s="146" t="str">
        <f>T( IF( Nov2022_RICHIESTE_OLD!AI45&lt;&gt;"",  IF(   AND(    (IFERROR(SEARCH("Ridotto",Nov2022_RICHIESTE_OLD!AI45),Nov2022_RICHIESTE_OLD!AI45))=1,    BC$100&lt;&gt;""   ),    _xlfn.CONCAT("Rid: ",HLOOKUP(BC$100,Tipologie!$B$2:$AM$10,5)  ),  Nov2022_RICHIESTE_OLD!AI45),HLOOKUP(BC$100,Tipologie!$B$2:$AM$10,5  ) ))</f>
        <v>.</v>
      </c>
      <c r="BD104" s="146"/>
      <c r="BE104" s="146" t="str">
        <f>T( IF( Nov2022_RICHIESTE_OLD!AJ45&lt;&gt;"",  IF(   AND(    (IFERROR(SEARCH("Ridotto",Nov2022_RICHIESTE_OLD!AJ45),Nov2022_RICHIESTE_OLD!AJ45))=1,    BE$100&lt;&gt;""   ),    _xlfn.CONCAT("Rid: ",HLOOKUP(BE$100,Tipologie!$B$2:$AM$10,5)  ),  Nov2022_RICHIESTE_OLD!AJ45),HLOOKUP(BE$100,Tipologie!$B$2:$AM$10,5  ) ))</f>
        <v>.</v>
      </c>
      <c r="BF104" s="146"/>
      <c r="BG104" s="146" t="str">
        <f>T( IF( Nov2022_RICHIESTE_OLD!AK45&lt;&gt;"",  IF(   AND(    (IFERROR(SEARCH("Ridotto",Nov2022_RICHIESTE_OLD!AK45),Nov2022_RICHIESTE_OLD!AK45))=1,    BG$100&lt;&gt;""   ),    _xlfn.CONCAT("Rid: ",HLOOKUP(BG$100,Tipologie!$B$2:$AM$10,5)  ),  Nov2022_RICHIESTE_OLD!AK45),HLOOKUP(BG$100,Tipologie!$B$2:$AM$10,5  ) ))</f>
        <v>.</v>
      </c>
      <c r="BH104" s="146"/>
      <c r="BI104" s="146" t="str">
        <f>T( IF( Nov2022_RICHIESTE_OLD!AL45&lt;&gt;"",  IF(   AND(    (IFERROR(SEARCH("Ridotto",Nov2022_RICHIESTE_OLD!AL45),Nov2022_RICHIESTE_OLD!AL45))=1,    BI$100&lt;&gt;""   ),    _xlfn.CONCAT("Rid: ",HLOOKUP(BI$100,Tipologie!$B$2:$AM$10,5)  ),  Nov2022_RICHIESTE_OLD!AL45),HLOOKUP(BI$100,Tipologie!$B$2:$AM$10,5  ) ))</f>
        <v>.</v>
      </c>
      <c r="BJ104" s="146"/>
      <c r="BK104" s="146" t="str">
        <f>T( IF( Nov2022_RICHIESTE_OLD!AM45&lt;&gt;"",  IF(   AND(    (IFERROR(SEARCH("Ridotto",Nov2022_RICHIESTE_OLD!AM45),Nov2022_RICHIESTE_OLD!AM45))=1,    BK$100&lt;&gt;""   ),    _xlfn.CONCAT("Rid: ",HLOOKUP(BK$100,Tipologie!$B$2:$AM$10,5)  ),  Nov2022_RICHIESTE_OLD!AM45),HLOOKUP(BK$100,Tipologie!$B$2:$AM$10,5  ) ))</f>
        <v>.</v>
      </c>
      <c r="BL104" s="146"/>
      <c r="BM104" s="146" t="str">
        <f>T( IF( Nov2022_RICHIESTE_OLD!AQ45&lt;&gt;"",  IF(   AND(    (IFERROR(SEARCH("Ridotto",Nov2022_RICHIESTE_OLD!AQ45),Nov2022_RICHIESTE_OLD!AQ45))=1,    BM$100&lt;&gt;""   ),    _xlfn.CONCAT("Rid: ",HLOOKUP(BM$100,Tipologie!$B$2:$AM$10,5)  ),  Nov2022_RICHIESTE_OLD!AQ45),HLOOKUP(BM$100,Tipologie!$B$2:$AM$10,5  ) ))</f>
        <v>.</v>
      </c>
      <c r="BN104" s="146"/>
      <c r="BO104" s="146" t="str">
        <f>T( IF( Nov2022_RICHIESTE_OLD!AR45&lt;&gt;"",  IF(   AND(    (IFERROR(SEARCH("Ridotto",Nov2022_RICHIESTE_OLD!AR45),Nov2022_RICHIESTE_OLD!AR45))=1,    BO$100&lt;&gt;""   ),    _xlfn.CONCAT("Rid: ",HLOOKUP(BO$100,Tipologie!$B$2:$AM$10,5)  ),  Nov2022_RICHIESTE_OLD!AR45),HLOOKUP(BO$100,Tipologie!$B$2:$AM$10,5  ) ))</f>
        <v>.</v>
      </c>
      <c r="BP104" s="146"/>
      <c r="BQ104" s="146" t="str">
        <f>T( IF( Nov2022_RICHIESTE_OLD!AR45&lt;&gt;"",  IF(   AND(    (IFERROR(SEARCH("Ridotto",Nov2022_RICHIESTE_OLD!AR45),Nov2022_RICHIESTE_OLD!AR45))=1,    BQ$100&lt;&gt;""   ),    _xlfn.CONCAT("Rid: ",HLOOKUP(BQ$100,Tipologie!$B$2:$AM$10,5)  ),  Nov2022_RICHIESTE_OLD!AR45),HLOOKUP(BQ$100,Tipologie!$B$2:$AM$10,5  ) ))</f>
        <v>.</v>
      </c>
      <c r="BR104" s="146"/>
      <c r="BS104" s="146" t="str">
        <f>T( IF( Nov2022_RICHIESTE_OLD!AS45&lt;&gt;"",  IF(   AND(    (IFERROR(SEARCH("Ridotto",Nov2022_RICHIESTE_OLD!AS45),Nov2022_RICHIESTE_OLD!AS45))=1,    BS$100&lt;&gt;""   ),    _xlfn.CONCAT("Rid: ",HLOOKUP(BS$100,Tipologie!$B$2:$AM$10,5)  ),  Nov2022_RICHIESTE_OLD!AS45),HLOOKUP(BS$100,Tipologie!$B$2:$AM$10,5  ) ))</f>
        <v>.</v>
      </c>
      <c r="BT104" s="146"/>
      <c r="BU104" s="146" t="str">
        <f>T( IF( Nov2022_RICHIESTE_OLD!AT45&lt;&gt;"",  IF(   AND(    (IFERROR(SEARCH("Ridotto",Nov2022_RICHIESTE_OLD!AT45),Nov2022_RICHIESTE_OLD!AT45))=1,    BU$100&lt;&gt;""   ),    _xlfn.CONCAT("Rid: ",HLOOKUP(BU$100,Tipologie!$B$2:$AM$10,5)  ),  Nov2022_RICHIESTE_OLD!AT45),HLOOKUP(BU$100,Tipologie!$B$2:$AM$10,5  ) ))</f>
        <v>.</v>
      </c>
      <c r="BV104" s="146"/>
      <c r="BW104" s="146" t="str">
        <f>T( IF( Nov2022_RICHIESTE_OLD!AU45&lt;&gt;"",  IF(   AND(    (IFERROR(SEARCH("Ridotto",Nov2022_RICHIESTE_OLD!AU45),Nov2022_RICHIESTE_OLD!AU45))=1,    BW$100&lt;&gt;""   ),    _xlfn.CONCAT("Rid: ",HLOOKUP(BW$100,Tipologie!$B$2:$AM$10,5)  ),  Nov2022_RICHIESTE_OLD!AU45),HLOOKUP(BW$100,Tipologie!$B$2:$AM$10,5  ) ))</f>
        <v>.</v>
      </c>
      <c r="BX104" s="223"/>
      <c r="CA104" s="158">
        <f>SUM(COUNTIFS(D104:BW104,{"Ex-accordo";"Ferie";"Ridotto Ex-Acc";"Ridotto Ferie";"Ridotto Maternità";"Malattia";"Esame";"Altro"}))</f>
        <v>0</v>
      </c>
      <c r="CB104" s="206"/>
      <c r="CC104" s="91"/>
      <c r="CG104" s="146" t="str">
        <f>T( IF( Nov2022_RICHIESTE_OLD!BB45&lt;&gt;"",  IF(   AND(    (IFERROR(SEARCH("Ridotto",Nov2022_RICHIESTE_OLD!BB45),Nov2022_RICHIESTE_OLD!BB45))=1,    CG$100&lt;&gt;""   ),    _xlfn.CONCAT("Rid: ",HLOOKUP(CG$100,Tipologie!$B$2:$AM$10,5)  ),  Nov2022_RICHIESTE_OLD!BB45),HLOOKUP(CG$100,Tipologie!$B$2:$AM$10,5  ) ))</f>
        <v/>
      </c>
      <c r="CH104" s="223"/>
      <c r="CO104" s="45" t="str">
        <f t="shared" si="24"/>
        <v>mer</v>
      </c>
      <c r="CP104" s="45">
        <f t="shared" si="32"/>
        <v>44902</v>
      </c>
      <c r="CQ104" s="229"/>
      <c r="CR104" s="146" t="str">
        <f>T(IF(  Nov2022_RICHIESTE_OLD!BV45&lt;&gt;"",  Nov2022_RICHIESTE_OLD!BV45,  HLOOKUP(CR$100,Tipologie!$B$2:$AM$10,5) ))</f>
        <v>.</v>
      </c>
      <c r="CS104" s="146"/>
      <c r="CT104" s="146" t="str">
        <f>T(IF(  Nov2022_RICHIESTE_OLD!BW45&lt;&gt;"",  Nov2022_RICHIESTE_OLD!BW45,  HLOOKUP(CT$100,Tipologie!$B$2:$AM$10,5) ))</f>
        <v>.</v>
      </c>
      <c r="CU104" s="146"/>
      <c r="CV104" s="146" t="str">
        <f>T(IF(  Nov2022_RICHIESTE_OLD!BX45&lt;&gt;"",  Nov2022_RICHIESTE_OLD!BX45,  HLOOKUP(CV$100,Tipologie!$B$2:$AM$10,5) ))</f>
        <v>.</v>
      </c>
      <c r="CW104" s="146"/>
      <c r="CX104" s="146" t="str">
        <f>T(IF(  Nov2022_RICHIESTE_OLD!BY45&lt;&gt;"",  Nov2022_RICHIESTE_OLD!BY45,  HLOOKUP(CX$100,Tipologie!$B$2:$AM$10,5) ))</f>
        <v>.</v>
      </c>
      <c r="CY104" s="146"/>
      <c r="CZ104" s="146" t="str">
        <f>T(IF(  Nov2022_RICHIESTE_OLD!BZ45&lt;&gt;"",  Nov2022_RICHIESTE_OLD!BZ45,  HLOOKUP(CZ$100,Tipologie!$B$2:$AM$10,5) ))</f>
        <v>.</v>
      </c>
      <c r="DA104" s="146"/>
      <c r="DB104" s="146" t="str">
        <f>T(IF(  Nov2022_RICHIESTE_OLD!CA45&lt;&gt;"",  Nov2022_RICHIESTE_OLD!CA45,  HLOOKUP(DB$100,Tipologie!$B$2:$AM$10,5) ))</f>
        <v>.</v>
      </c>
      <c r="DC104" s="146"/>
      <c r="DD104" s="146" t="str">
        <f>T(IF(  Nov2022_RICHIESTE_OLD!CB45&lt;&gt;"",  Nov2022_RICHIESTE_OLD!CB45,  HLOOKUP(DD$100,Tipologie!$B$2:$AM$10,5) ))</f>
        <v>.</v>
      </c>
      <c r="DE104" s="146" t="str">
        <f>T(IF(  Nov2022_RICHIESTE_OLD!CC45&lt;&gt;"",  Nov2022_RICHIESTE_OLD!CC45,  HLOOKUP(DE$100,Tipologie!$B$2:$AM$10,5) ))</f>
        <v>.</v>
      </c>
      <c r="DF104" s="146" t="str">
        <f>T(IF(  Nov2022_RICHIESTE_OLD!CD45&lt;&gt;"",  Nov2022_RICHIESTE_OLD!CD45,  HLOOKUP(DF$100,Tipologie!$B$2:$AM$10,5) ))</f>
        <v>.</v>
      </c>
      <c r="DG104" s="146" t="str">
        <f>T(IF(  Nov2022_RICHIESTE_OLD!CE45&lt;&gt;"",  Nov2022_RICHIESTE_OLD!CE45,  HLOOKUP(DG$100,Tipologie!$B$2:$AM$10,5) ))</f>
        <v>.</v>
      </c>
      <c r="DH104" s="20"/>
    </row>
    <row r="105" spans="1:112" ht="11.25" hidden="1" customHeight="1" x14ac:dyDescent="0.25">
      <c r="A105" s="45" t="str">
        <f>IF(Nov2022_RICHIESTE_OLD!A46&lt;&gt;"",Nov2022_RICHIESTE_OLD!A46,"")</f>
        <v>gio</v>
      </c>
      <c r="B105" s="46">
        <f>IF(Nov2022_RICHIESTE_OLD!B46&lt;&gt;"",Nov2022_RICHIESTE_OLD!B46,"")</f>
        <v>44903</v>
      </c>
      <c r="C105" s="232"/>
      <c r="D105" s="146" t="str">
        <f>T( IF( Nov2022_RICHIESTE_OLD!C46&lt;&gt;"",  IF(   AND(    (IFERROR(SEARCH("Ridotto",Nov2022_RICHIESTE_OLD!C46),Nov2022_RICHIESTE_OLD!C46))=1,    D$100&lt;&gt;""   ),    _xlfn.CONCAT("Rid: ",HLOOKUP(D$100,Tipologie!$B$2:$AM$10,6)  ),  Nov2022_RICHIESTE_OLD!C46),HLOOKUP(D$100,Tipologie!$B$2:$AM$10,6  ) ))</f>
        <v>.</v>
      </c>
      <c r="E105" s="146"/>
      <c r="F105" s="146" t="str">
        <f>T( IF( Nov2022_RICHIESTE_OLD!D46&lt;&gt;"",  IF(   AND(    (IFERROR(SEARCH("Ridotto",Nov2022_RICHIESTE_OLD!D46),Nov2022_RICHIESTE_OLD!D46))=1,    F$100&lt;&gt;""   ),    _xlfn.CONCAT("Rid: ",HLOOKUP(F$100,Tipologie!$B$2:$AM$10,6)  ),  Nov2022_RICHIESTE_OLD!D46),HLOOKUP(F$100,Tipologie!$B$2:$AM$10,6  ) ))</f>
        <v>.</v>
      </c>
      <c r="G105" s="146"/>
      <c r="H105" s="146" t="str">
        <f>T( IF( Nov2022_RICHIESTE_OLD!E46&lt;&gt;"",  IF(   AND(    (IFERROR(SEARCH("Ridotto",Nov2022_RICHIESTE_OLD!E46),Nov2022_RICHIESTE_OLD!E46))=1,    H$100&lt;&gt;""   ),    _xlfn.CONCAT("Rid: ",HLOOKUP(H$100,Tipologie!$B$2:$AM$10,6)  ),  Nov2022_RICHIESTE_OLD!E46),HLOOKUP(H$100,Tipologie!$B$2:$AM$10,6  ) ))</f>
        <v>.</v>
      </c>
      <c r="I105" s="146"/>
      <c r="J105" s="146" t="str">
        <f>T( IF( Nov2022_RICHIESTE_OLD!F46&lt;&gt;"",  IF(   AND(    (IFERROR(SEARCH("Ridotto",Nov2022_RICHIESTE_OLD!F46),Nov2022_RICHIESTE_OLD!F46))=1,    J$100&lt;&gt;""   ),    _xlfn.CONCAT("Rid: ",HLOOKUP(J$100,Tipologie!$B$2:$AM$10,6)  ),  Nov2022_RICHIESTE_OLD!F46),HLOOKUP(J$100,Tipologie!$B$2:$AM$10,6  ) ))</f>
        <v>.</v>
      </c>
      <c r="K105" s="146"/>
      <c r="L105" s="146" t="str">
        <f>T( IF( Nov2022_RICHIESTE_OLD!G46&lt;&gt;"",  IF(   AND(    (IFERROR(SEARCH("Ridotto",Nov2022_RICHIESTE_OLD!G46),Nov2022_RICHIESTE_OLD!G46))=1,    L$100&lt;&gt;""   ),    _xlfn.CONCAT("Rid: ",HLOOKUP(L$100,Tipologie!$B$2:$AM$10,6)  ),  Nov2022_RICHIESTE_OLD!G46),HLOOKUP(L$100,Tipologie!$B$2:$AM$10,6  ) ))</f>
        <v>.</v>
      </c>
      <c r="M105" s="146"/>
      <c r="N105" s="146" t="str">
        <f>T( IF( Nov2022_RICHIESTE_OLD!H46&lt;&gt;"",  IF(   AND(    (IFERROR(SEARCH("Ridotto",Nov2022_RICHIESTE_OLD!H46),Nov2022_RICHIESTE_OLD!H46))=1,    N$100&lt;&gt;""   ),    _xlfn.CONCAT("Rid: ",HLOOKUP(N$100,Tipologie!$B$2:$AM$10,6)  ),  Nov2022_RICHIESTE_OLD!H46),HLOOKUP(N$100,Tipologie!$B$2:$AM$10,6  ) ))</f>
        <v>.</v>
      </c>
      <c r="O105" s="146"/>
      <c r="P105" s="146" t="str">
        <f>T( IF( Nov2022_RICHIESTE_OLD!I46&lt;&gt;"",  IF(   AND(    (IFERROR(SEARCH("Ridotto",Nov2022_RICHIESTE_OLD!I46),Nov2022_RICHIESTE_OLD!I46))=1,    P$100&lt;&gt;""   ),    _xlfn.CONCAT("Rid: ",HLOOKUP(P$100,Tipologie!$B$2:$AM$10,6)  ),  Nov2022_RICHIESTE_OLD!I46),HLOOKUP(P$100,Tipologie!$B$2:$AM$10,6  ) ))</f>
        <v>.</v>
      </c>
      <c r="Q105" s="146"/>
      <c r="R105" s="146" t="str">
        <f>T( IF( Nov2022_RICHIESTE_OLD!J46&lt;&gt;"",  IF(   AND(    (IFERROR(SEARCH("Ridotto",Nov2022_RICHIESTE_OLD!J46),Nov2022_RICHIESTE_OLD!J46))=1,    R$100&lt;&gt;""   ),    _xlfn.CONCAT("Rid: ",HLOOKUP(R$100,Tipologie!$B$2:$AM$10,6)  ),  Nov2022_RICHIESTE_OLD!J46),HLOOKUP(R$100,Tipologie!$B$2:$AM$10,6  ) ))</f>
        <v>.</v>
      </c>
      <c r="S105" s="146"/>
      <c r="T105" s="146" t="str">
        <f>T( IF( Nov2022_RICHIESTE_OLD!K46&lt;&gt;"",  IF(   AND(    (IFERROR(SEARCH("Ridotto",Nov2022_RICHIESTE_OLD!K46),Nov2022_RICHIESTE_OLD!K46))=1,    T$100&lt;&gt;""   ),    _xlfn.CONCAT("Rid: ",HLOOKUP(T$100,Tipologie!$B$2:$AM$10,6)  ),  Nov2022_RICHIESTE_OLD!K46),HLOOKUP(T$100,Tipologie!$B$2:$AM$10,6  ) ))</f>
        <v>.</v>
      </c>
      <c r="U105" s="146" t="str">
        <f>T( IF( Nov2022_RICHIESTE_OLD!L46&lt;&gt;"",  IF(   AND(    (IFERROR(SEARCH("Ridotto",Nov2022_RICHIESTE_OLD!L46),Nov2022_RICHIESTE_OLD!L46))=1,    U$100&lt;&gt;""   ),    _xlfn.CONCAT("Rid: ",HLOOKUP(U$100,Tipologie!$B$2:$AM$10,6)  ),  Nov2022_RICHIESTE_OLD!L46),HLOOKUP(U$100,Tipologie!$B$2:$AM$10,6  ) ))</f>
        <v>.</v>
      </c>
      <c r="V105" s="146" t="str">
        <f>T( IF( Nov2022_RICHIESTE_OLD!M46&lt;&gt;"",  IF(   AND(    (IFERROR(SEARCH("Ridotto",Nov2022_RICHIESTE_OLD!M46),Nov2022_RICHIESTE_OLD!M46))=1,    V$100&lt;&gt;""   ),    _xlfn.CONCAT("Rid: ",HLOOKUP(V$100,Tipologie!$B$2:$AM$10,6)  ),  Nov2022_RICHIESTE_OLD!M46),HLOOKUP(V$100,Tipologie!$B$2:$AM$10,6  ) ))</f>
        <v>.</v>
      </c>
      <c r="W105" s="146" t="str">
        <f>T( IF( Nov2022_RICHIESTE_OLD!N46&lt;&gt;"",  IF(   AND(    (IFERROR(SEARCH("Ridotto",Nov2022_RICHIESTE_OLD!N46),Nov2022_RICHIESTE_OLD!N46))=1,    W$100&lt;&gt;""   ),    _xlfn.CONCAT("Rid: ",HLOOKUP(W$100,Tipologie!$B$2:$AM$10,6)  ),  Nov2022_RICHIESTE_OLD!N46),HLOOKUP(W$100,Tipologie!$B$2:$AM$10,6  ) ))</f>
        <v>.</v>
      </c>
      <c r="X105" s="146" t="str">
        <f>T( IF( Nov2022_RICHIESTE_OLD!O46&lt;&gt;"",  IF(   AND(    (IFERROR(SEARCH("Ridotto",Nov2022_RICHIESTE_OLD!O46),Nov2022_RICHIESTE_OLD!O46))=1,    X$100&lt;&gt;""   ),    _xlfn.CONCAT("Rid: ",HLOOKUP(X$100,Tipologie!$B$2:$AM$10,6)  ),  Nov2022_RICHIESTE_OLD!O46),HLOOKUP(X$100,Tipologie!$B$2:$AM$10,6  ) ))</f>
        <v>.</v>
      </c>
      <c r="Y105" s="146" t="str">
        <f>T( IF( Nov2022_RICHIESTE_OLD!P46&lt;&gt;"",  IF(   AND(    (IFERROR(SEARCH("Ridotto",Nov2022_RICHIESTE_OLD!P46),Nov2022_RICHIESTE_OLD!P46))=1,    Y$100&lt;&gt;""   ),    _xlfn.CONCAT("Rid: ",HLOOKUP(Y$100,Tipologie!$B$2:$AM$10,6)  ),  Nov2022_RICHIESTE_OLD!P46),HLOOKUP(Y$100,Tipologie!$B$2:$AM$10,6  ) ))</f>
        <v>.</v>
      </c>
      <c r="Z105" s="28" t="str">
        <f>T( IF( Nov2022_RICHIESTE_OLD!Q46&lt;&gt;"",  IF(   AND(    (IFERROR(SEARCH("Ridotto",Nov2022_RICHIESTE_OLD!Q46),Nov2022_RICHIESTE_OLD!Q46))=1,    Z$100&lt;&gt;""   ),    _xlfn.CONCAT("Rid: ",HLOOKUP(Z$100,Tipologie!$B$2:$AM$10,6)  ),  Nov2022_RICHIESTE_OLD!Q46),HLOOKUP(Z$100,Tipologie!$B$2:$AM$10,6  ) ))</f>
        <v>.</v>
      </c>
      <c r="AA105" s="28" t="str">
        <f>T( IF( Nov2022_RICHIESTE_OLD!R46&lt;&gt;"",  IF(   AND(    (IFERROR(SEARCH("Ridotto",Nov2022_RICHIESTE_OLD!R46),Nov2022_RICHIESTE_OLD!R46))=1,    AA$100&lt;&gt;""   ),    _xlfn.CONCAT("Rid: ",HLOOKUP(AA$100,Tipologie!$B$2:$AM$10,6)  ),  Nov2022_RICHIESTE_OLD!R46),HLOOKUP(AA$100,Tipologie!$B$2:$AM$10,6  ) ))</f>
        <v>.</v>
      </c>
      <c r="AB105" s="28" t="str">
        <f>T( IF( Nov2022_RICHIESTE_OLD!S46&lt;&gt;"",  IF(   AND(    (IFERROR(SEARCH("Ridotto",Nov2022_RICHIESTE_OLD!S46),Nov2022_RICHIESTE_OLD!S46))=1,    AB$100&lt;&gt;""   ),    _xlfn.CONCAT("Rid: ",HLOOKUP(AB$100,Tipologie!$B$2:$AM$10,6)  ),  Nov2022_RICHIESTE_OLD!S46),HLOOKUP(AB$100,Tipologie!$B$2:$AM$10,6  ) ))</f>
        <v>.</v>
      </c>
      <c r="AD105" s="45" t="str">
        <f t="shared" si="23"/>
        <v>gio</v>
      </c>
      <c r="AE105" s="46">
        <f t="shared" si="30"/>
        <v>44903</v>
      </c>
      <c r="AF105" s="232"/>
      <c r="AG105" s="146" t="str">
        <f>T( IF( Nov2022_RICHIESTE_OLD!W46&lt;&gt;"",  IF(   AND(    (IFERROR(SEARCH("Ridotto",Nov2022_RICHIESTE_OLD!W46),Nov2022_RICHIESTE_OLD!W46))=1,    AG$100&lt;&gt;""   ),    _xlfn.CONCAT("Rid: ",HLOOKUP(AG$100,Tipologie!$B$2:$AM$10,6)  ),  Nov2022_RICHIESTE_OLD!W46),HLOOKUP(AG$100,Tipologie!$B$2:$AM$10,6  ) ))</f>
        <v>.</v>
      </c>
      <c r="AH105" s="146"/>
      <c r="AI105" s="146" t="str">
        <f>T( IF( Nov2022_RICHIESTE_OLD!X46&lt;&gt;"",  IF(   AND(    (IFERROR(SEARCH("Ridotto",Nov2022_RICHIESTE_OLD!X46),Nov2022_RICHIESTE_OLD!X46))=1,    AI$100&lt;&gt;""   ),    _xlfn.CONCAT("Rid: ",HLOOKUP(AI$100,Tipologie!$B$2:$AM$10,6)  ),  Nov2022_RICHIESTE_OLD!X46),HLOOKUP(AI$100,Tipologie!$B$2:$AM$10,6  ) ))</f>
        <v>.</v>
      </c>
      <c r="AJ105" s="146"/>
      <c r="AK105" s="146" t="str">
        <f>T( IF( Nov2022_RICHIESTE_OLD!Y46&lt;&gt;"",  IF(   AND(    (IFERROR(SEARCH("Ridotto",Nov2022_RICHIESTE_OLD!Y46),Nov2022_RICHIESTE_OLD!Y46))=1,    AK$100&lt;&gt;""   ),    _xlfn.CONCAT("Rid: ",HLOOKUP(AK$100,Tipologie!$B$2:$AM$10,6)  ),  Nov2022_RICHIESTE_OLD!Y46),HLOOKUP(AK$100,Tipologie!$B$2:$AM$10,6  ) ))</f>
        <v>.</v>
      </c>
      <c r="AL105" s="146"/>
      <c r="AM105" s="146" t="str">
        <f>T( IF( Nov2022_RICHIESTE_OLD!Z46&lt;&gt;"",  IF(   AND(    (IFERROR(SEARCH("Ridotto",Nov2022_RICHIESTE_OLD!Z46),Nov2022_RICHIESTE_OLD!Z46))=1,    AM$100&lt;&gt;""   ),    _xlfn.CONCAT("Rid: ",HLOOKUP(AM$100,Tipologie!$B$2:$AM$10,6)  ),  Nov2022_RICHIESTE_OLD!Z46),HLOOKUP(AM$100,Tipologie!$B$2:$AM$10,6  ) ))</f>
        <v>.</v>
      </c>
      <c r="AN105" s="146"/>
      <c r="AO105" s="146" t="str">
        <f>T( IF( Nov2022_RICHIESTE_OLD!AA46&lt;&gt;"",  IF(   AND(    (IFERROR(SEARCH("Ridotto",Nov2022_RICHIESTE_OLD!AA46),Nov2022_RICHIESTE_OLD!AA46))=1,    AO$100&lt;&gt;""   ),    _xlfn.CONCAT("Rid: ",HLOOKUP(AO$100,Tipologie!$B$2:$AM$10,6)  ),  Nov2022_RICHIESTE_OLD!AA46),HLOOKUP(AO$100,Tipologie!$B$2:$AM$10,6  ) ))</f>
        <v>.</v>
      </c>
      <c r="AP105" s="146"/>
      <c r="AQ105" s="146" t="str">
        <f>T( IF( Nov2022_RICHIESTE_OLD!AB46&lt;&gt;"",  IF(   AND(    (IFERROR(SEARCH("Ridotto",Nov2022_RICHIESTE_OLD!AB46),Nov2022_RICHIESTE_OLD!AB46))=1,    AQ$100&lt;&gt;""   ),    _xlfn.CONCAT("Rid: ",HLOOKUP(AQ$100,Tipologie!$B$2:$AM$10,6)  ),  Nov2022_RICHIESTE_OLD!AB46),HLOOKUP(AQ$100,Tipologie!$B$2:$AM$10,6  ) ))</f>
        <v>.</v>
      </c>
      <c r="AR105" s="146"/>
      <c r="AS105" s="146" t="str">
        <f>T( IF( Nov2022_RICHIESTE_OLD!AC46&lt;&gt;"",  IF(   AND(    (IFERROR(SEARCH("Ridotto",Nov2022_RICHIESTE_OLD!AC46),Nov2022_RICHIESTE_OLD!AC46))=1,    AS$100&lt;&gt;""   ),    _xlfn.CONCAT("Rid: ",HLOOKUP(AS$100,Tipologie!$B$2:$AM$10,6)  ),  Nov2022_RICHIESTE_OLD!AC46),HLOOKUP(AS$100,Tipologie!$B$2:$AM$10,6  ) ))</f>
        <v>.</v>
      </c>
      <c r="AT105" s="146"/>
      <c r="AU105" s="146" t="str">
        <f>T( IF( Nov2022_RICHIESTE_OLD!AD46&lt;&gt;"",  IF(   AND(    (IFERROR(SEARCH("Ridotto",Nov2022_RICHIESTE_OLD!AD46),Nov2022_RICHIESTE_OLD!AD46))=1,    AU$100&lt;&gt;""   ),    _xlfn.CONCAT("Rid: ",HLOOKUP(AU$100,Tipologie!$B$2:$AM$10,6)  ),  Nov2022_RICHIESTE_OLD!AD46),HLOOKUP(AU$100,Tipologie!$B$2:$AM$10,6  ) ))</f>
        <v>.</v>
      </c>
      <c r="AV105" s="146"/>
      <c r="AW105" s="146" t="str">
        <f>T( IF( Nov2022_RICHIESTE_OLD!AE46&lt;&gt;"",  IF(   AND(    (IFERROR(SEARCH("Ridotto",Nov2022_RICHIESTE_OLD!AE46),Nov2022_RICHIESTE_OLD!AE46))=1,    AW$100&lt;&gt;""   ),    _xlfn.CONCAT("Rid: ",HLOOKUP(AW$100,Tipologie!$B$2:$AM$10,6)  ),  Nov2022_RICHIESTE_OLD!AE46),HLOOKUP(AW$100,Tipologie!$B$2:$AM$10,6  ) ))</f>
        <v>.</v>
      </c>
      <c r="AX105" s="146"/>
      <c r="AY105" s="146" t="str">
        <f>T( IF( Nov2022_RICHIESTE_OLD!AF46&lt;&gt;"",  IF(   AND(    (IFERROR(SEARCH("Ridotto",Nov2022_RICHIESTE_OLD!AF46),Nov2022_RICHIESTE_OLD!AF46))=1,    AY$100&lt;&gt;""   ),    _xlfn.CONCAT("Rid: ",HLOOKUP(AY$100,Tipologie!$B$2:$AM$10,6)  ),  Nov2022_RICHIESTE_OLD!AF46),HLOOKUP(AY$100,Tipologie!$B$2:$AM$10,6  ) ))</f>
        <v>.</v>
      </c>
      <c r="AZ105" s="146"/>
      <c r="BA105" s="146" t="str">
        <f>T( IF( Nov2022_RICHIESTE_OLD!AG46&lt;&gt;"",  IF(   AND(    (IFERROR(SEARCH("Ridotto",Nov2022_RICHIESTE_OLD!AG46),Nov2022_RICHIESTE_OLD!AG46))=1,    BA$100&lt;&gt;""   ),    _xlfn.CONCAT("Rid: ",HLOOKUP(BA$100,Tipologie!$B$2:$AM$10,6)  ),  Nov2022_RICHIESTE_OLD!AG46),HLOOKUP(BA$100,Tipologie!$B$2:$AM$10,6  ) ))</f>
        <v>.</v>
      </c>
      <c r="BB105" s="146" t="str">
        <f>T( IF( Nov2022_RICHIESTE_OLD!AH46&lt;&gt;"",  IF(   AND(    (IFERROR(SEARCH("Ridotto",Nov2022_RICHIESTE_OLD!AH46),Nov2022_RICHIESTE_OLD!AH46))=1,    BB$100&lt;&gt;""   ),    _xlfn.CONCAT("Rid: ",HLOOKUP(BB$100,Tipologie!$B$2:$AM$10,6)  ),  Nov2022_RICHIESTE_OLD!AH46),HLOOKUP(BB$100,Tipologie!$B$2:$AM$10,6  ) ))</f>
        <v>.</v>
      </c>
      <c r="BC105" s="146" t="str">
        <f>T( IF( Nov2022_RICHIESTE_OLD!AI46&lt;&gt;"",  IF(   AND(    (IFERROR(SEARCH("Ridotto",Nov2022_RICHIESTE_OLD!AI46),Nov2022_RICHIESTE_OLD!AI46))=1,    BC$100&lt;&gt;""   ),    _xlfn.CONCAT("Rid: ",HLOOKUP(BC$100,Tipologie!$B$2:$AM$10,6)  ),  Nov2022_RICHIESTE_OLD!AI46),HLOOKUP(BC$100,Tipologie!$B$2:$AM$10,6  ) ))</f>
        <v>.</v>
      </c>
      <c r="BD105" s="146"/>
      <c r="BE105" s="146" t="str">
        <f>T( IF( Nov2022_RICHIESTE_OLD!AJ46&lt;&gt;"",  IF(   AND(    (IFERROR(SEARCH("Ridotto",Nov2022_RICHIESTE_OLD!AJ46),Nov2022_RICHIESTE_OLD!AJ46))=1,    BE$100&lt;&gt;""   ),    _xlfn.CONCAT("Rid: ",HLOOKUP(BE$100,Tipologie!$B$2:$AM$10,6)  ),  Nov2022_RICHIESTE_OLD!AJ46),HLOOKUP(BE$100,Tipologie!$B$2:$AM$10,6  ) ))</f>
        <v>.</v>
      </c>
      <c r="BF105" s="146"/>
      <c r="BG105" s="146" t="str">
        <f>T( IF( Nov2022_RICHIESTE_OLD!AK46&lt;&gt;"",  IF(   AND(    (IFERROR(SEARCH("Ridotto",Nov2022_RICHIESTE_OLD!AK46),Nov2022_RICHIESTE_OLD!AK46))=1,    BG$100&lt;&gt;""   ),    _xlfn.CONCAT("Rid: ",HLOOKUP(BG$100,Tipologie!$B$2:$AM$10,6)  ),  Nov2022_RICHIESTE_OLD!AK46),HLOOKUP(BG$100,Tipologie!$B$2:$AM$10,6  ) ))</f>
        <v>.</v>
      </c>
      <c r="BH105" s="146"/>
      <c r="BI105" s="146" t="str">
        <f>T( IF( Nov2022_RICHIESTE_OLD!AL46&lt;&gt;"",  IF(   AND(    (IFERROR(SEARCH("Ridotto",Nov2022_RICHIESTE_OLD!AL46),Nov2022_RICHIESTE_OLD!AL46))=1,    BI$100&lt;&gt;""   ),    _xlfn.CONCAT("Rid: ",HLOOKUP(BI$100,Tipologie!$B$2:$AM$10,6)  ),  Nov2022_RICHIESTE_OLD!AL46),HLOOKUP(BI$100,Tipologie!$B$2:$AM$10,6  ) ))</f>
        <v>.</v>
      </c>
      <c r="BJ105" s="146"/>
      <c r="BK105" s="146" t="str">
        <f>T( IF( Nov2022_RICHIESTE_OLD!AM46&lt;&gt;"",  IF(   AND(    (IFERROR(SEARCH("Ridotto",Nov2022_RICHIESTE_OLD!AM46),Nov2022_RICHIESTE_OLD!AM46))=1,    BK$100&lt;&gt;""   ),    _xlfn.CONCAT("Rid: ",HLOOKUP(BK$100,Tipologie!$B$2:$AM$10,6)  ),  Nov2022_RICHIESTE_OLD!AM46),HLOOKUP(BK$100,Tipologie!$B$2:$AM$10,6  ) ))</f>
        <v>.</v>
      </c>
      <c r="BL105" s="146"/>
      <c r="BM105" s="146" t="str">
        <f>T( IF( Nov2022_RICHIESTE_OLD!AQ46&lt;&gt;"",  IF(   AND(    (IFERROR(SEARCH("Ridotto",Nov2022_RICHIESTE_OLD!AQ46),Nov2022_RICHIESTE_OLD!AQ46))=1,    BM$100&lt;&gt;""   ),    _xlfn.CONCAT("Rid: ",HLOOKUP(BM$100,Tipologie!$B$2:$AM$10,6)  ),  Nov2022_RICHIESTE_OLD!AQ46),HLOOKUP(BM$100,Tipologie!$B$2:$AM$10,6  ) ))</f>
        <v>.</v>
      </c>
      <c r="BN105" s="146"/>
      <c r="BO105" s="146" t="str">
        <f>T( IF( Nov2022_RICHIESTE_OLD!AR46&lt;&gt;"",  IF(   AND(    (IFERROR(SEARCH("Ridotto",Nov2022_RICHIESTE_OLD!AR46),Nov2022_RICHIESTE_OLD!AR46))=1,    BO$100&lt;&gt;""   ),    _xlfn.CONCAT("Rid: ",HLOOKUP(BO$100,Tipologie!$B$2:$AM$10,6)  ),  Nov2022_RICHIESTE_OLD!AR46),HLOOKUP(BO$100,Tipologie!$B$2:$AM$10,6  ) ))</f>
        <v>.</v>
      </c>
      <c r="BP105" s="146"/>
      <c r="BQ105" s="146" t="str">
        <f>T( IF( Nov2022_RICHIESTE_OLD!AR46&lt;&gt;"",  IF(   AND(    (IFERROR(SEARCH("Ridotto",Nov2022_RICHIESTE_OLD!AR46),Nov2022_RICHIESTE_OLD!AR46))=1,    BQ$100&lt;&gt;""   ),    _xlfn.CONCAT("Rid: ",HLOOKUP(BQ$100,Tipologie!$B$2:$AM$10,6)  ),  Nov2022_RICHIESTE_OLD!AR46),HLOOKUP(BQ$100,Tipologie!$B$2:$AM$10,6  ) ))</f>
        <v>.</v>
      </c>
      <c r="BR105" s="146"/>
      <c r="BS105" s="146" t="str">
        <f>T( IF( Nov2022_RICHIESTE_OLD!AS46&lt;&gt;"",  IF(   AND(    (IFERROR(SEARCH("Ridotto",Nov2022_RICHIESTE_OLD!AS46),Nov2022_RICHIESTE_OLD!AS46))=1,    BS$100&lt;&gt;""   ),    _xlfn.CONCAT("Rid: ",HLOOKUP(BS$100,Tipologie!$B$2:$AM$10,6)  ),  Nov2022_RICHIESTE_OLD!AS46),HLOOKUP(BS$100,Tipologie!$B$2:$AM$10,6  ) ))</f>
        <v>.</v>
      </c>
      <c r="BT105" s="146"/>
      <c r="BU105" s="146" t="str">
        <f>T( IF( Nov2022_RICHIESTE_OLD!AT46&lt;&gt;"",  IF(   AND(    (IFERROR(SEARCH("Ridotto",Nov2022_RICHIESTE_OLD!AT46),Nov2022_RICHIESTE_OLD!AT46))=1,    BU$100&lt;&gt;""   ),    _xlfn.CONCAT("Rid: ",HLOOKUP(BU$100,Tipologie!$B$2:$AM$10,6)  ),  Nov2022_RICHIESTE_OLD!AT46),HLOOKUP(BU$100,Tipologie!$B$2:$AM$10,6  ) ))</f>
        <v>.</v>
      </c>
      <c r="BV105" s="146"/>
      <c r="BW105" s="146" t="str">
        <f>T( IF( Nov2022_RICHIESTE_OLD!AU46&lt;&gt;"",  IF(   AND(    (IFERROR(SEARCH("Ridotto",Nov2022_RICHIESTE_OLD!AU46),Nov2022_RICHIESTE_OLD!AU46))=1,    BW$100&lt;&gt;""   ),    _xlfn.CONCAT("Rid: ",HLOOKUP(BW$100,Tipologie!$B$2:$AM$10,6)  ),  Nov2022_RICHIESTE_OLD!AU46),HLOOKUP(BW$100,Tipologie!$B$2:$AM$10,6  ) ))</f>
        <v>.</v>
      </c>
      <c r="BX105" s="223"/>
      <c r="CA105" s="158">
        <f>SUM(COUNTIFS(D105:BW105,{"Ex-accordo";"Ferie";"Ridotto Ex-Acc";"Ridotto Ferie";"Ridotto Maternità";"Malattia";"Esame";"Altro"}))</f>
        <v>0</v>
      </c>
      <c r="CB105" s="206"/>
      <c r="CC105" s="91"/>
      <c r="CG105" s="146" t="str">
        <f>T( IF( Nov2022_RICHIESTE_OLD!BB46&lt;&gt;"",  IF(   AND(    (IFERROR(SEARCH("Ridotto",Nov2022_RICHIESTE_OLD!BB46),Nov2022_RICHIESTE_OLD!BB46))=1,    CG$100&lt;&gt;""   ),    _xlfn.CONCAT("Rid: ",HLOOKUP(CG$100,Tipologie!$B$2:$AM$10,6)  ),  Nov2022_RICHIESTE_OLD!BB46),HLOOKUP(CG$100,Tipologie!$B$2:$AM$10,6  ) ))</f>
        <v/>
      </c>
      <c r="CH105" s="223"/>
      <c r="CO105" s="45" t="str">
        <f t="shared" si="24"/>
        <v>gio</v>
      </c>
      <c r="CP105" s="45">
        <f t="shared" si="32"/>
        <v>44903</v>
      </c>
      <c r="CQ105" s="229"/>
      <c r="CR105" s="146" t="str">
        <f>T(IF(  Nov2022_RICHIESTE_OLD!BV46&lt;&gt;"",  Nov2022_RICHIESTE_OLD!BV46,  HLOOKUP(CR$100,Tipologie!$B$2:$AM$10,6) ))</f>
        <v>.</v>
      </c>
      <c r="CS105" s="146"/>
      <c r="CT105" s="146" t="str">
        <f>T(IF(  Nov2022_RICHIESTE_OLD!BW46&lt;&gt;"",  Nov2022_RICHIESTE_OLD!BW46,  HLOOKUP(CT$100,Tipologie!$B$2:$AM$10,6) ))</f>
        <v>.</v>
      </c>
      <c r="CU105" s="146"/>
      <c r="CV105" s="146" t="str">
        <f>T(IF(  Nov2022_RICHIESTE_OLD!BX46&lt;&gt;"",  Nov2022_RICHIESTE_OLD!BX46,  HLOOKUP(CV$100,Tipologie!$B$2:$AM$10,6) ))</f>
        <v>.</v>
      </c>
      <c r="CW105" s="146"/>
      <c r="CX105" s="146" t="str">
        <f>T(IF(  Nov2022_RICHIESTE_OLD!BY46&lt;&gt;"",  Nov2022_RICHIESTE_OLD!BY46,  HLOOKUP(CX$100,Tipologie!$B$2:$AM$10,6) ))</f>
        <v>.</v>
      </c>
      <c r="CY105" s="146"/>
      <c r="CZ105" s="146" t="str">
        <f>T(IF(  Nov2022_RICHIESTE_OLD!BZ46&lt;&gt;"",  Nov2022_RICHIESTE_OLD!BZ46,  HLOOKUP(CZ$100,Tipologie!$B$2:$AM$10,6) ))</f>
        <v>.</v>
      </c>
      <c r="DA105" s="146"/>
      <c r="DB105" s="146" t="str">
        <f>T(IF(  Nov2022_RICHIESTE_OLD!CA46&lt;&gt;"",  Nov2022_RICHIESTE_OLD!CA46,  HLOOKUP(DB$100,Tipologie!$B$2:$AM$10,6) ))</f>
        <v>.</v>
      </c>
      <c r="DC105" s="146"/>
      <c r="DD105" s="146" t="str">
        <f>T(IF(  Nov2022_RICHIESTE_OLD!CB46&lt;&gt;"",  Nov2022_RICHIESTE_OLD!CB46,  HLOOKUP(DD$100,Tipologie!$B$2:$AM$10,6) ))</f>
        <v>.</v>
      </c>
      <c r="DE105" s="146" t="str">
        <f>T(IF(  Nov2022_RICHIESTE_OLD!CC46&lt;&gt;"",  Nov2022_RICHIESTE_OLD!CC46,  HLOOKUP(DE$100,Tipologie!$B$2:$AM$10,6) ))</f>
        <v>.</v>
      </c>
      <c r="DF105" s="146" t="str">
        <f>T(IF(  Nov2022_RICHIESTE_OLD!CD46&lt;&gt;"",  Nov2022_RICHIESTE_OLD!CD46,  HLOOKUP(DF$100,Tipologie!$B$2:$AM$10,6) ))</f>
        <v>.</v>
      </c>
      <c r="DG105" s="146" t="str">
        <f>T(IF(  Nov2022_RICHIESTE_OLD!CE46&lt;&gt;"",  Nov2022_RICHIESTE_OLD!CE46,  HLOOKUP(DG$100,Tipologie!$B$2:$AM$10,6) ))</f>
        <v>.</v>
      </c>
    </row>
    <row r="106" spans="1:112" ht="11.25" hidden="1" customHeight="1" x14ac:dyDescent="0.25">
      <c r="A106" s="45" t="str">
        <f>IF(Nov2022_RICHIESTE_OLD!A47&lt;&gt;"",Nov2022_RICHIESTE_OLD!A47,"")</f>
        <v>ven</v>
      </c>
      <c r="B106" s="46">
        <f>IF(Nov2022_RICHIESTE_OLD!B47&lt;&gt;"",Nov2022_RICHIESTE_OLD!B47,"")</f>
        <v>44904</v>
      </c>
      <c r="C106" s="232"/>
      <c r="D106" s="146" t="str">
        <f>T( IF( Nov2022_RICHIESTE_OLD!C47&lt;&gt;"",  IF(   AND(    (IFERROR(SEARCH("Ridotto",Nov2022_RICHIESTE_OLD!C47),Nov2022_RICHIESTE_OLD!C47))=1,    D$100&lt;&gt;""   ),    _xlfn.CONCAT("Rid: ",HLOOKUP(D$100,Tipologie!$B$2:$AM$10,7)  ),  Nov2022_RICHIESTE_OLD!C47),HLOOKUP(D$100,Tipologie!$B$2:$AM$10,7  ) ))</f>
        <v>.</v>
      </c>
      <c r="E106" s="146"/>
      <c r="F106" s="146" t="str">
        <f>T( IF( Nov2022_RICHIESTE_OLD!D47&lt;&gt;"",  IF(   AND(    (IFERROR(SEARCH("Ridotto",Nov2022_RICHIESTE_OLD!D47),Nov2022_RICHIESTE_OLD!D47))=1,    F$100&lt;&gt;""   ),    _xlfn.CONCAT("Rid: ",HLOOKUP(F$100,Tipologie!$B$2:$AM$10,7)  ),  Nov2022_RICHIESTE_OLD!D47),HLOOKUP(F$100,Tipologie!$B$2:$AM$10,7  ) ))</f>
        <v>.</v>
      </c>
      <c r="G106" s="146"/>
      <c r="H106" s="146" t="str">
        <f>T( IF( Nov2022_RICHIESTE_OLD!E47&lt;&gt;"",  IF(   AND(    (IFERROR(SEARCH("Ridotto",Nov2022_RICHIESTE_OLD!E47),Nov2022_RICHIESTE_OLD!E47))=1,    H$100&lt;&gt;""   ),    _xlfn.CONCAT("Rid: ",HLOOKUP(H$100,Tipologie!$B$2:$AM$10,7)  ),  Nov2022_RICHIESTE_OLD!E47),HLOOKUP(H$100,Tipologie!$B$2:$AM$10,7  ) ))</f>
        <v>.</v>
      </c>
      <c r="I106" s="146"/>
      <c r="J106" s="146" t="str">
        <f>T( IF( Nov2022_RICHIESTE_OLD!F47&lt;&gt;"",  IF(   AND(    (IFERROR(SEARCH("Ridotto",Nov2022_RICHIESTE_OLD!F47),Nov2022_RICHIESTE_OLD!F47))=1,    J$100&lt;&gt;""   ),    _xlfn.CONCAT("Rid: ",HLOOKUP(J$100,Tipologie!$B$2:$AM$10,7)  ),  Nov2022_RICHIESTE_OLD!F47),HLOOKUP(J$100,Tipologie!$B$2:$AM$10,7  ) ))</f>
        <v>.</v>
      </c>
      <c r="K106" s="146"/>
      <c r="L106" s="146" t="str">
        <f>T( IF( Nov2022_RICHIESTE_OLD!G47&lt;&gt;"",  IF(   AND(    (IFERROR(SEARCH("Ridotto",Nov2022_RICHIESTE_OLD!G47),Nov2022_RICHIESTE_OLD!G47))=1,    L$100&lt;&gt;""   ),    _xlfn.CONCAT("Rid: ",HLOOKUP(L$100,Tipologie!$B$2:$AM$10,7)  ),  Nov2022_RICHIESTE_OLD!G47),HLOOKUP(L$100,Tipologie!$B$2:$AM$10,7  ) ))</f>
        <v>.</v>
      </c>
      <c r="M106" s="146"/>
      <c r="N106" s="146" t="str">
        <f>T( IF( Nov2022_RICHIESTE_OLD!H47&lt;&gt;"",  IF(   AND(    (IFERROR(SEARCH("Ridotto",Nov2022_RICHIESTE_OLD!H47),Nov2022_RICHIESTE_OLD!H47))=1,    N$100&lt;&gt;""   ),    _xlfn.CONCAT("Rid: ",HLOOKUP(N$100,Tipologie!$B$2:$AM$10,7)  ),  Nov2022_RICHIESTE_OLD!H47),HLOOKUP(N$100,Tipologie!$B$2:$AM$10,7  ) ))</f>
        <v>.</v>
      </c>
      <c r="O106" s="146"/>
      <c r="P106" s="146" t="str">
        <f>T( IF( Nov2022_RICHIESTE_OLD!I47&lt;&gt;"",  IF(   AND(    (IFERROR(SEARCH("Ridotto",Nov2022_RICHIESTE_OLD!I47),Nov2022_RICHIESTE_OLD!I47))=1,    P$100&lt;&gt;""   ),    _xlfn.CONCAT("Rid: ",HLOOKUP(P$100,Tipologie!$B$2:$AM$10,7)  ),  Nov2022_RICHIESTE_OLD!I47),HLOOKUP(P$100,Tipologie!$B$2:$AM$10,7  ) ))</f>
        <v>.</v>
      </c>
      <c r="Q106" s="146"/>
      <c r="R106" s="146" t="str">
        <f>T( IF( Nov2022_RICHIESTE_OLD!J47&lt;&gt;"",  IF(   AND(    (IFERROR(SEARCH("Ridotto",Nov2022_RICHIESTE_OLD!J47),Nov2022_RICHIESTE_OLD!J47))=1,    R$100&lt;&gt;""   ),    _xlfn.CONCAT("Rid: ",HLOOKUP(R$100,Tipologie!$B$2:$AM$10,7)  ),  Nov2022_RICHIESTE_OLD!J47),HLOOKUP(R$100,Tipologie!$B$2:$AM$10,7  ) ))</f>
        <v>.</v>
      </c>
      <c r="S106" s="146"/>
      <c r="T106" s="146" t="str">
        <f>T( IF( Nov2022_RICHIESTE_OLD!K47&lt;&gt;"",  IF(   AND(    (IFERROR(SEARCH("Ridotto",Nov2022_RICHIESTE_OLD!K47),Nov2022_RICHIESTE_OLD!K47))=1,    T$100&lt;&gt;""   ),    _xlfn.CONCAT("Rid: ",HLOOKUP(T$100,Tipologie!$B$2:$AM$10,7)  ),  Nov2022_RICHIESTE_OLD!K47),HLOOKUP(T$100,Tipologie!$B$2:$AM$10,7  ) ))</f>
        <v>.</v>
      </c>
      <c r="U106" s="146" t="str">
        <f>T( IF( Nov2022_RICHIESTE_OLD!L47&lt;&gt;"",  IF(   AND(    (IFERROR(SEARCH("Ridotto",Nov2022_RICHIESTE_OLD!L47),Nov2022_RICHIESTE_OLD!L47))=1,    U$100&lt;&gt;""   ),    _xlfn.CONCAT("Rid: ",HLOOKUP(U$100,Tipologie!$B$2:$AM$10,7)  ),  Nov2022_RICHIESTE_OLD!L47),HLOOKUP(U$100,Tipologie!$B$2:$AM$10,7  ) ))</f>
        <v>.</v>
      </c>
      <c r="V106" s="146" t="str">
        <f>T( IF( Nov2022_RICHIESTE_OLD!M47&lt;&gt;"",  IF(   AND(    (IFERROR(SEARCH("Ridotto",Nov2022_RICHIESTE_OLD!M47),Nov2022_RICHIESTE_OLD!M47))=1,    V$100&lt;&gt;""   ),    _xlfn.CONCAT("Rid: ",HLOOKUP(V$100,Tipologie!$B$2:$AM$10,7)  ),  Nov2022_RICHIESTE_OLD!M47),HLOOKUP(V$100,Tipologie!$B$2:$AM$10,7  ) ))</f>
        <v>.</v>
      </c>
      <c r="W106" s="146" t="str">
        <f>T( IF( Nov2022_RICHIESTE_OLD!N47&lt;&gt;"",  IF(   AND(    (IFERROR(SEARCH("Ridotto",Nov2022_RICHIESTE_OLD!N47),Nov2022_RICHIESTE_OLD!N47))=1,    W$100&lt;&gt;""   ),    _xlfn.CONCAT("Rid: ",HLOOKUP(W$100,Tipologie!$B$2:$AM$10,7)  ),  Nov2022_RICHIESTE_OLD!N47),HLOOKUP(W$100,Tipologie!$B$2:$AM$10,7  ) ))</f>
        <v>.</v>
      </c>
      <c r="X106" s="146" t="str">
        <f>T( IF( Nov2022_RICHIESTE_OLD!O47&lt;&gt;"",  IF(   AND(    (IFERROR(SEARCH("Ridotto",Nov2022_RICHIESTE_OLD!O47),Nov2022_RICHIESTE_OLD!O47))=1,    X$100&lt;&gt;""   ),    _xlfn.CONCAT("Rid: ",HLOOKUP(X$100,Tipologie!$B$2:$AM$10,7)  ),  Nov2022_RICHIESTE_OLD!O47),HLOOKUP(X$100,Tipologie!$B$2:$AM$10,7  ) ))</f>
        <v>.</v>
      </c>
      <c r="Y106" s="146" t="str">
        <f>T( IF( Nov2022_RICHIESTE_OLD!P47&lt;&gt;"",  IF(   AND(    (IFERROR(SEARCH("Ridotto",Nov2022_RICHIESTE_OLD!P47),Nov2022_RICHIESTE_OLD!P47))=1,    Y$100&lt;&gt;""   ),    _xlfn.CONCAT("Rid: ",HLOOKUP(Y$100,Tipologie!$B$2:$AM$10,7)  ),  Nov2022_RICHIESTE_OLD!P47),HLOOKUP(Y$100,Tipologie!$B$2:$AM$10,7  ) ))</f>
        <v>.</v>
      </c>
      <c r="Z106" s="28" t="str">
        <f>T( IF( Nov2022_RICHIESTE_OLD!Q47&lt;&gt;"",  IF(   AND(    (IFERROR(SEARCH("Ridotto",Nov2022_RICHIESTE_OLD!Q47),Nov2022_RICHIESTE_OLD!Q47))=1,    Z$100&lt;&gt;""   ),    _xlfn.CONCAT("Rid: ",HLOOKUP(Z$100,Tipologie!$B$2:$AM$10,7)  ),  Nov2022_RICHIESTE_OLD!Q47),HLOOKUP(Z$100,Tipologie!$B$2:$AM$10,7  ) ))</f>
        <v>.</v>
      </c>
      <c r="AA106" s="28" t="str">
        <f>T( IF( Nov2022_RICHIESTE_OLD!R47&lt;&gt;"",  IF(   AND(    (IFERROR(SEARCH("Ridotto",Nov2022_RICHIESTE_OLD!R47),Nov2022_RICHIESTE_OLD!R47))=1,    AA$100&lt;&gt;""   ),    _xlfn.CONCAT("Rid: ",HLOOKUP(AA$100,Tipologie!$B$2:$AM$10,7)  ),  Nov2022_RICHIESTE_OLD!R47),HLOOKUP(AA$100,Tipologie!$B$2:$AM$10,7  ) ))</f>
        <v>.</v>
      </c>
      <c r="AB106" s="28" t="str">
        <f>T( IF( Nov2022_RICHIESTE_OLD!S47&lt;&gt;"",  IF(   AND(    (IFERROR(SEARCH("Ridotto",Nov2022_RICHIESTE_OLD!S47),Nov2022_RICHIESTE_OLD!S47))=1,    AB$100&lt;&gt;""   ),    _xlfn.CONCAT("Rid: ",HLOOKUP(AB$100,Tipologie!$B$2:$AM$10,7)  ),  Nov2022_RICHIESTE_OLD!S47),HLOOKUP(AB$100,Tipologie!$B$2:$AM$10,7  ) ))</f>
        <v>.</v>
      </c>
      <c r="AD106" s="45" t="str">
        <f t="shared" si="23"/>
        <v>ven</v>
      </c>
      <c r="AE106" s="46">
        <f t="shared" si="30"/>
        <v>44904</v>
      </c>
      <c r="AF106" s="232"/>
      <c r="AG106" s="146" t="str">
        <f>T( IF( Nov2022_RICHIESTE_OLD!W47&lt;&gt;"",  IF(   AND(    (IFERROR(SEARCH("Ridotto",Nov2022_RICHIESTE_OLD!W47),Nov2022_RICHIESTE_OLD!W47))=1,    AG$100&lt;&gt;""   ),    _xlfn.CONCAT("Rid: ",HLOOKUP(AG$100,Tipologie!$B$2:$AM$10,7)  ),  Nov2022_RICHIESTE_OLD!W47),HLOOKUP(AG$100,Tipologie!$B$2:$AM$10,7  ) ))</f>
        <v>.</v>
      </c>
      <c r="AH106" s="146"/>
      <c r="AI106" s="146" t="str">
        <f>T( IF( Nov2022_RICHIESTE_OLD!X47&lt;&gt;"",  IF(   AND(    (IFERROR(SEARCH("Ridotto",Nov2022_RICHIESTE_OLD!X47),Nov2022_RICHIESTE_OLD!X47))=1,    AI$100&lt;&gt;""   ),    _xlfn.CONCAT("Rid: ",HLOOKUP(AI$100,Tipologie!$B$2:$AM$10,7)  ),  Nov2022_RICHIESTE_OLD!X47),HLOOKUP(AI$100,Tipologie!$B$2:$AM$10,7  ) ))</f>
        <v>.</v>
      </c>
      <c r="AJ106" s="146"/>
      <c r="AK106" s="146" t="str">
        <f>T( IF( Nov2022_RICHIESTE_OLD!Y47&lt;&gt;"",  IF(   AND(    (IFERROR(SEARCH("Ridotto",Nov2022_RICHIESTE_OLD!Y47),Nov2022_RICHIESTE_OLD!Y47))=1,    AK$100&lt;&gt;""   ),    _xlfn.CONCAT("Rid: ",HLOOKUP(AK$100,Tipologie!$B$2:$AM$10,7)  ),  Nov2022_RICHIESTE_OLD!Y47),HLOOKUP(AK$100,Tipologie!$B$2:$AM$10,7  ) ))</f>
        <v>.</v>
      </c>
      <c r="AL106" s="146"/>
      <c r="AM106" s="146" t="str">
        <f>T( IF( Nov2022_RICHIESTE_OLD!Z47&lt;&gt;"",  IF(   AND(    (IFERROR(SEARCH("Ridotto",Nov2022_RICHIESTE_OLD!Z47),Nov2022_RICHIESTE_OLD!Z47))=1,    AM$100&lt;&gt;""   ),    _xlfn.CONCAT("Rid: ",HLOOKUP(AM$100,Tipologie!$B$2:$AM$10,7)  ),  Nov2022_RICHIESTE_OLD!Z47),HLOOKUP(AM$100,Tipologie!$B$2:$AM$10,7  ) ))</f>
        <v>.</v>
      </c>
      <c r="AN106" s="146"/>
      <c r="AO106" s="146" t="str">
        <f>T( IF( Nov2022_RICHIESTE_OLD!AA47&lt;&gt;"",  IF(   AND(    (IFERROR(SEARCH("Ridotto",Nov2022_RICHIESTE_OLD!AA47),Nov2022_RICHIESTE_OLD!AA47))=1,    AO$100&lt;&gt;""   ),    _xlfn.CONCAT("Rid: ",HLOOKUP(AO$100,Tipologie!$B$2:$AM$10,7)  ),  Nov2022_RICHIESTE_OLD!AA47),HLOOKUP(AO$100,Tipologie!$B$2:$AM$10,7  ) ))</f>
        <v>.</v>
      </c>
      <c r="AP106" s="146"/>
      <c r="AQ106" s="146" t="str">
        <f>T( IF( Nov2022_RICHIESTE_OLD!AB47&lt;&gt;"",  IF(   AND(    (IFERROR(SEARCH("Ridotto",Nov2022_RICHIESTE_OLD!AB47),Nov2022_RICHIESTE_OLD!AB47))=1,    AQ$100&lt;&gt;""   ),    _xlfn.CONCAT("Rid: ",HLOOKUP(AQ$100,Tipologie!$B$2:$AM$10,7)  ),  Nov2022_RICHIESTE_OLD!AB47),HLOOKUP(AQ$100,Tipologie!$B$2:$AM$10,7  ) ))</f>
        <v>.</v>
      </c>
      <c r="AR106" s="146"/>
      <c r="AS106" s="146" t="str">
        <f>T( IF( Nov2022_RICHIESTE_OLD!AC47&lt;&gt;"",  IF(   AND(    (IFERROR(SEARCH("Ridotto",Nov2022_RICHIESTE_OLD!AC47),Nov2022_RICHIESTE_OLD!AC47))=1,    AS$100&lt;&gt;""   ),    _xlfn.CONCAT("Rid: ",HLOOKUP(AS$100,Tipologie!$B$2:$AM$10,7)  ),  Nov2022_RICHIESTE_OLD!AC47),HLOOKUP(AS$100,Tipologie!$B$2:$AM$10,7  ) ))</f>
        <v>.</v>
      </c>
      <c r="AT106" s="146"/>
      <c r="AU106" s="146" t="str">
        <f>T( IF( Nov2022_RICHIESTE_OLD!AD47&lt;&gt;"",  IF(   AND(    (IFERROR(SEARCH("Ridotto",Nov2022_RICHIESTE_OLD!AD47),Nov2022_RICHIESTE_OLD!AD47))=1,    AU$100&lt;&gt;""   ),    _xlfn.CONCAT("Rid: ",HLOOKUP(AU$100,Tipologie!$B$2:$AM$10,7)  ),  Nov2022_RICHIESTE_OLD!AD47),HLOOKUP(AU$100,Tipologie!$B$2:$AM$10,7  ) ))</f>
        <v>.</v>
      </c>
      <c r="AV106" s="146"/>
      <c r="AW106" s="146" t="str">
        <f>T( IF( Nov2022_RICHIESTE_OLD!AE47&lt;&gt;"",  IF(   AND(    (IFERROR(SEARCH("Ridotto",Nov2022_RICHIESTE_OLD!AE47),Nov2022_RICHIESTE_OLD!AE47))=1,    AW$100&lt;&gt;""   ),    _xlfn.CONCAT("Rid: ",HLOOKUP(AW$100,Tipologie!$B$2:$AM$10,7)  ),  Nov2022_RICHIESTE_OLD!AE47),HLOOKUP(AW$100,Tipologie!$B$2:$AM$10,7  ) ))</f>
        <v>.</v>
      </c>
      <c r="AX106" s="146"/>
      <c r="AY106" s="146" t="str">
        <f>T( IF( Nov2022_RICHIESTE_OLD!AF47&lt;&gt;"",  IF(   AND(    (IFERROR(SEARCH("Ridotto",Nov2022_RICHIESTE_OLD!AF47),Nov2022_RICHIESTE_OLD!AF47))=1,    AY$100&lt;&gt;""   ),    _xlfn.CONCAT("Rid: ",HLOOKUP(AY$100,Tipologie!$B$2:$AM$10,7)  ),  Nov2022_RICHIESTE_OLD!AF47),HLOOKUP(AY$100,Tipologie!$B$2:$AM$10,7  ) ))</f>
        <v>.</v>
      </c>
      <c r="AZ106" s="146"/>
      <c r="BA106" s="146" t="str">
        <f>T( IF( Nov2022_RICHIESTE_OLD!AG47&lt;&gt;"",  IF(   AND(    (IFERROR(SEARCH("Ridotto",Nov2022_RICHIESTE_OLD!AG47),Nov2022_RICHIESTE_OLD!AG47))=1,    BA$100&lt;&gt;""   ),    _xlfn.CONCAT("Rid: ",HLOOKUP(BA$100,Tipologie!$B$2:$AM$10,7)  ),  Nov2022_RICHIESTE_OLD!AG47),HLOOKUP(BA$100,Tipologie!$B$2:$AM$10,7  ) ))</f>
        <v>.</v>
      </c>
      <c r="BB106" s="146" t="str">
        <f>T( IF( Nov2022_RICHIESTE_OLD!AH47&lt;&gt;"",  IF(   AND(    (IFERROR(SEARCH("Ridotto",Nov2022_RICHIESTE_OLD!AH47),Nov2022_RICHIESTE_OLD!AH47))=1,    BB$100&lt;&gt;""   ),    _xlfn.CONCAT("Rid: ",HLOOKUP(BB$100,Tipologie!$B$2:$AM$10,7)  ),  Nov2022_RICHIESTE_OLD!AH47),HLOOKUP(BB$100,Tipologie!$B$2:$AM$10,7  ) ))</f>
        <v>.</v>
      </c>
      <c r="BC106" s="146" t="str">
        <f>T( IF( Nov2022_RICHIESTE_OLD!AI47&lt;&gt;"",  IF(   AND(    (IFERROR(SEARCH("Ridotto",Nov2022_RICHIESTE_OLD!AI47),Nov2022_RICHIESTE_OLD!AI47))=1,    BC$100&lt;&gt;""   ),    _xlfn.CONCAT("Rid: ",HLOOKUP(BC$100,Tipologie!$B$2:$AM$10,7)  ),  Nov2022_RICHIESTE_OLD!AI47),HLOOKUP(BC$100,Tipologie!$B$2:$AM$10,7  ) ))</f>
        <v>.</v>
      </c>
      <c r="BD106" s="146"/>
      <c r="BE106" s="146" t="str">
        <f>T( IF( Nov2022_RICHIESTE_OLD!AJ47&lt;&gt;"",  IF(   AND(    (IFERROR(SEARCH("Ridotto",Nov2022_RICHIESTE_OLD!AJ47),Nov2022_RICHIESTE_OLD!AJ47))=1,    BE$100&lt;&gt;""   ),    _xlfn.CONCAT("Rid: ",HLOOKUP(BE$100,Tipologie!$B$2:$AM$10,7)  ),  Nov2022_RICHIESTE_OLD!AJ47),HLOOKUP(BE$100,Tipologie!$B$2:$AM$10,7  ) ))</f>
        <v>.</v>
      </c>
      <c r="BF106" s="146"/>
      <c r="BG106" s="146" t="str">
        <f>T( IF( Nov2022_RICHIESTE_OLD!AK47&lt;&gt;"",  IF(   AND(    (IFERROR(SEARCH("Ridotto",Nov2022_RICHIESTE_OLD!AK47),Nov2022_RICHIESTE_OLD!AK47))=1,    BG$100&lt;&gt;""   ),    _xlfn.CONCAT("Rid: ",HLOOKUP(BG$100,Tipologie!$B$2:$AM$10,7)  ),  Nov2022_RICHIESTE_OLD!AK47),HLOOKUP(BG$100,Tipologie!$B$2:$AM$10,7  ) ))</f>
        <v>.</v>
      </c>
      <c r="BH106" s="146"/>
      <c r="BI106" s="146" t="str">
        <f>T( IF( Nov2022_RICHIESTE_OLD!AL47&lt;&gt;"",  IF(   AND(    (IFERROR(SEARCH("Ridotto",Nov2022_RICHIESTE_OLD!AL47),Nov2022_RICHIESTE_OLD!AL47))=1,    BI$100&lt;&gt;""   ),    _xlfn.CONCAT("Rid: ",HLOOKUP(BI$100,Tipologie!$B$2:$AM$10,7)  ),  Nov2022_RICHIESTE_OLD!AL47),HLOOKUP(BI$100,Tipologie!$B$2:$AM$10,7  ) ))</f>
        <v>.</v>
      </c>
      <c r="BJ106" s="146"/>
      <c r="BK106" s="146" t="str">
        <f>T( IF( Nov2022_RICHIESTE_OLD!AM47&lt;&gt;"",  IF(   AND(    (IFERROR(SEARCH("Ridotto",Nov2022_RICHIESTE_OLD!AM47),Nov2022_RICHIESTE_OLD!AM47))=1,    BK$100&lt;&gt;""   ),    _xlfn.CONCAT("Rid: ",HLOOKUP(BK$100,Tipologie!$B$2:$AM$10,7)  ),  Nov2022_RICHIESTE_OLD!AM47),HLOOKUP(BK$100,Tipologie!$B$2:$AM$10,7  ) ))</f>
        <v>.</v>
      </c>
      <c r="BL106" s="146"/>
      <c r="BM106" s="146" t="str">
        <f>T( IF( Nov2022_RICHIESTE_OLD!AQ47&lt;&gt;"",  IF(   AND(    (IFERROR(SEARCH("Ridotto",Nov2022_RICHIESTE_OLD!AQ47),Nov2022_RICHIESTE_OLD!AQ47))=1,    BM$100&lt;&gt;""   ),    _xlfn.CONCAT("Rid: ",HLOOKUP(BM$100,Tipologie!$B$2:$AM$10,7)  ),  Nov2022_RICHIESTE_OLD!AQ47),HLOOKUP(BM$100,Tipologie!$B$2:$AM$10,7  ) ))</f>
        <v>.</v>
      </c>
      <c r="BN106" s="146"/>
      <c r="BO106" s="146" t="str">
        <f>T( IF( Nov2022_RICHIESTE_OLD!AR47&lt;&gt;"",  IF(   AND(    (IFERROR(SEARCH("Ridotto",Nov2022_RICHIESTE_OLD!AR47),Nov2022_RICHIESTE_OLD!AR47))=1,    BO$100&lt;&gt;""   ),    _xlfn.CONCAT("Rid: ",HLOOKUP(BO$100,Tipologie!$B$2:$AM$10,7)  ),  Nov2022_RICHIESTE_OLD!AR47),HLOOKUP(BO$100,Tipologie!$B$2:$AM$10,7  ) ))</f>
        <v>.</v>
      </c>
      <c r="BP106" s="146"/>
      <c r="BQ106" s="146" t="str">
        <f>T( IF( Nov2022_RICHIESTE_OLD!AR47&lt;&gt;"",  IF(   AND(    (IFERROR(SEARCH("Ridotto",Nov2022_RICHIESTE_OLD!AR47),Nov2022_RICHIESTE_OLD!AR47))=1,    BQ$100&lt;&gt;""   ),    _xlfn.CONCAT("Rid: ",HLOOKUP(BQ$100,Tipologie!$B$2:$AM$10,7)  ),  Nov2022_RICHIESTE_OLD!AR47),HLOOKUP(BQ$100,Tipologie!$B$2:$AM$10,7  ) ))</f>
        <v>.</v>
      </c>
      <c r="BR106" s="146"/>
      <c r="BS106" s="146" t="str">
        <f>T( IF( Nov2022_RICHIESTE_OLD!AS47&lt;&gt;"",  IF(   AND(    (IFERROR(SEARCH("Ridotto",Nov2022_RICHIESTE_OLD!AS47),Nov2022_RICHIESTE_OLD!AS47))=1,    BS$100&lt;&gt;""   ),    _xlfn.CONCAT("Rid: ",HLOOKUP(BS$100,Tipologie!$B$2:$AM$10,7)  ),  Nov2022_RICHIESTE_OLD!AS47),HLOOKUP(BS$100,Tipologie!$B$2:$AM$10,7  ) ))</f>
        <v>.</v>
      </c>
      <c r="BT106" s="146"/>
      <c r="BU106" s="146" t="str">
        <f>T( IF( Nov2022_RICHIESTE_OLD!AT47&lt;&gt;"",  IF(   AND(    (IFERROR(SEARCH("Ridotto",Nov2022_RICHIESTE_OLD!AT47),Nov2022_RICHIESTE_OLD!AT47))=1,    BU$100&lt;&gt;""   ),    _xlfn.CONCAT("Rid: ",HLOOKUP(BU$100,Tipologie!$B$2:$AM$10,7)  ),  Nov2022_RICHIESTE_OLD!AT47),HLOOKUP(BU$100,Tipologie!$B$2:$AM$10,7  ) ))</f>
        <v>.</v>
      </c>
      <c r="BV106" s="146"/>
      <c r="BW106" s="146" t="str">
        <f>T( IF( Nov2022_RICHIESTE_OLD!AU47&lt;&gt;"",  IF(   AND(    (IFERROR(SEARCH("Ridotto",Nov2022_RICHIESTE_OLD!AU47),Nov2022_RICHIESTE_OLD!AU47))=1,    BW$100&lt;&gt;""   ),    _xlfn.CONCAT("Rid: ",HLOOKUP(BW$100,Tipologie!$B$2:$AM$10,7)  ),  Nov2022_RICHIESTE_OLD!AU47),HLOOKUP(BW$100,Tipologie!$B$2:$AM$10,7  ) ))</f>
        <v>.</v>
      </c>
      <c r="BX106" s="223"/>
      <c r="CA106" s="158">
        <f>SUM(COUNTIFS(D106:BW106,{"Ex-accordo";"Ferie";"Ridotto Ex-Acc";"Ridotto Ferie";"Ridotto Maternità";"Malattia";"Esame";"Altro"}))</f>
        <v>0</v>
      </c>
      <c r="CB106" s="206"/>
      <c r="CC106" s="91"/>
      <c r="CG106" s="146" t="str">
        <f>T( IF( Nov2022_RICHIESTE_OLD!BB47&lt;&gt;"",  IF(   AND(    (IFERROR(SEARCH("Ridotto",Nov2022_RICHIESTE_OLD!BB47),Nov2022_RICHIESTE_OLD!BB47))=1,    CG$100&lt;&gt;""   ),    _xlfn.CONCAT("Rid: ",HLOOKUP(CG$100,Tipologie!$B$2:$AM$10,7)  ),  Nov2022_RICHIESTE_OLD!BB47),HLOOKUP(CG$100,Tipologie!$B$2:$AM$10,7  ) ))</f>
        <v/>
      </c>
      <c r="CH106" s="223"/>
      <c r="CO106" s="45" t="str">
        <f t="shared" si="24"/>
        <v>ven</v>
      </c>
      <c r="CP106" s="45">
        <f t="shared" si="32"/>
        <v>44904</v>
      </c>
      <c r="CQ106" s="229"/>
      <c r="CR106" s="146" t="str">
        <f>T(IF(  Nov2022_RICHIESTE_OLD!BV47&lt;&gt;"",  Nov2022_RICHIESTE_OLD!BV47,  HLOOKUP(CR$100,Tipologie!$B$2:$AM$10,7) ))</f>
        <v>.</v>
      </c>
      <c r="CS106" s="146"/>
      <c r="CT106" s="146" t="str">
        <f>T(IF(  Nov2022_RICHIESTE_OLD!BW47&lt;&gt;"",  Nov2022_RICHIESTE_OLD!BW47,  HLOOKUP(CT$100,Tipologie!$B$2:$AM$10,7) ))</f>
        <v>.</v>
      </c>
      <c r="CU106" s="146"/>
      <c r="CV106" s="146" t="str">
        <f>T(IF(  Nov2022_RICHIESTE_OLD!BX47&lt;&gt;"",  Nov2022_RICHIESTE_OLD!BX47,  HLOOKUP(CV$100,Tipologie!$B$2:$AM$10,7) ))</f>
        <v>.</v>
      </c>
      <c r="CW106" s="146"/>
      <c r="CX106" s="146" t="str">
        <f>T(IF(  Nov2022_RICHIESTE_OLD!BY47&lt;&gt;"",  Nov2022_RICHIESTE_OLD!BY47,  HLOOKUP(CX$100,Tipologie!$B$2:$AM$10,7) ))</f>
        <v>.</v>
      </c>
      <c r="CY106" s="146"/>
      <c r="CZ106" s="146" t="str">
        <f>T(IF(  Nov2022_RICHIESTE_OLD!BZ47&lt;&gt;"",  Nov2022_RICHIESTE_OLD!BZ47,  HLOOKUP(CZ$100,Tipologie!$B$2:$AM$10,7) ))</f>
        <v>.</v>
      </c>
      <c r="DA106" s="146"/>
      <c r="DB106" s="146" t="str">
        <f>T(IF(  Nov2022_RICHIESTE_OLD!CA47&lt;&gt;"",  Nov2022_RICHIESTE_OLD!CA47,  HLOOKUP(DB$100,Tipologie!$B$2:$AM$10,7) ))</f>
        <v>.</v>
      </c>
      <c r="DC106" s="146"/>
      <c r="DD106" s="146" t="str">
        <f>T(IF(  Nov2022_RICHIESTE_OLD!CB47&lt;&gt;"",  Nov2022_RICHIESTE_OLD!CB47,  HLOOKUP(DD$100,Tipologie!$B$2:$AM$10,7) ))</f>
        <v>.</v>
      </c>
      <c r="DE106" s="146" t="str">
        <f>T(IF(  Nov2022_RICHIESTE_OLD!CC47&lt;&gt;"",  Nov2022_RICHIESTE_OLD!CC47,  HLOOKUP(DE$100,Tipologie!$B$2:$AM$10,7) ))</f>
        <v>.</v>
      </c>
      <c r="DF106" s="146" t="str">
        <f>T(IF(  Nov2022_RICHIESTE_OLD!CD47&lt;&gt;"",  Nov2022_RICHIESTE_OLD!CD47,  HLOOKUP(DF$100,Tipologie!$B$2:$AM$10,7) ))</f>
        <v>.</v>
      </c>
      <c r="DG106" s="146" t="str">
        <f>T(IF(  Nov2022_RICHIESTE_OLD!CE47&lt;&gt;"",  Nov2022_RICHIESTE_OLD!CE47,  HLOOKUP(DG$100,Tipologie!$B$2:$AM$10,7) ))</f>
        <v>.</v>
      </c>
      <c r="DH106" s="20"/>
    </row>
    <row r="107" spans="1:112" ht="11.25" hidden="1" customHeight="1" x14ac:dyDescent="0.25">
      <c r="A107" s="45" t="str">
        <f>IF(Nov2022_RICHIESTE_OLD!A48&lt;&gt;"",Nov2022_RICHIESTE_OLD!A48,"")</f>
        <v>sab</v>
      </c>
      <c r="B107" s="46">
        <f>IF(Nov2022_RICHIESTE_OLD!B48&lt;&gt;"",Nov2022_RICHIESTE_OLD!B48,"")</f>
        <v>44905</v>
      </c>
      <c r="C107" s="232"/>
      <c r="D107" s="146" t="str">
        <f>T( IF( Nov2022_RICHIESTE_OLD!C48&lt;&gt;"",  IF(   AND(    (IFERROR(SEARCH("Ridotto",Nov2022_RICHIESTE_OLD!C48),Nov2022_RICHIESTE_OLD!C48))=1,    D$100&lt;&gt;""   ),    _xlfn.CONCAT("Rid: ",HLOOKUP(D$100,Tipologie!$B$2:$AM$10,8)  ),  Nov2022_RICHIESTE_OLD!C48),HLOOKUP(D$100,Tipologie!$B$2:$AM$10,8  ) ))</f>
        <v>RIPOSO</v>
      </c>
      <c r="E107" s="146"/>
      <c r="F107" s="146" t="str">
        <f>T( IF( Nov2022_RICHIESTE_OLD!D48&lt;&gt;"",  IF(   AND(    (IFERROR(SEARCH("Ridotto",Nov2022_RICHIESTE_OLD!D48),Nov2022_RICHIESTE_OLD!D48))=1,    F$100&lt;&gt;""   ),    _xlfn.CONCAT("Rid: ",HLOOKUP(F$100,Tipologie!$B$2:$AM$10,8)  ),  Nov2022_RICHIESTE_OLD!D48),HLOOKUP(F$100,Tipologie!$B$2:$AM$10,8  ) ))</f>
        <v>RIPOSO</v>
      </c>
      <c r="G107" s="146"/>
      <c r="H107" s="146" t="str">
        <f>T( IF( Nov2022_RICHIESTE_OLD!E48&lt;&gt;"",  IF(   AND(    (IFERROR(SEARCH("Ridotto",Nov2022_RICHIESTE_OLD!E48),Nov2022_RICHIESTE_OLD!E48))=1,    H$100&lt;&gt;""   ),    _xlfn.CONCAT("Rid: ",HLOOKUP(H$100,Tipologie!$B$2:$AM$10,8)  ),  Nov2022_RICHIESTE_OLD!E48),HLOOKUP(H$100,Tipologie!$B$2:$AM$10,8  ) ))</f>
        <v>RIPOSO</v>
      </c>
      <c r="I107" s="146"/>
      <c r="J107" s="146" t="str">
        <f>T( IF( Nov2022_RICHIESTE_OLD!F48&lt;&gt;"",  IF(   AND(    (IFERROR(SEARCH("Ridotto",Nov2022_RICHIESTE_OLD!F48),Nov2022_RICHIESTE_OLD!F48))=1,    J$100&lt;&gt;""   ),    _xlfn.CONCAT("Rid: ",HLOOKUP(J$100,Tipologie!$B$2:$AM$10,8)  ),  Nov2022_RICHIESTE_OLD!F48),HLOOKUP(J$100,Tipologie!$B$2:$AM$10,8  ) ))</f>
        <v>RIPOSO</v>
      </c>
      <c r="K107" s="146"/>
      <c r="L107" s="146" t="str">
        <f>T( IF( Nov2022_RICHIESTE_OLD!G48&lt;&gt;"",  IF(   AND(    (IFERROR(SEARCH("Ridotto",Nov2022_RICHIESTE_OLD!G48),Nov2022_RICHIESTE_OLD!G48))=1,    L$100&lt;&gt;""   ),    _xlfn.CONCAT("Rid: ",HLOOKUP(L$100,Tipologie!$B$2:$AM$10,8)  ),  Nov2022_RICHIESTE_OLD!G48),HLOOKUP(L$100,Tipologie!$B$2:$AM$10,8  ) ))</f>
        <v>RIPOSO</v>
      </c>
      <c r="M107" s="146"/>
      <c r="N107" s="146" t="str">
        <f>T( IF( Nov2022_RICHIESTE_OLD!H48&lt;&gt;"",  IF(   AND(    (IFERROR(SEARCH("Ridotto",Nov2022_RICHIESTE_OLD!H48),Nov2022_RICHIESTE_OLD!H48))=1,    N$100&lt;&gt;""   ),    _xlfn.CONCAT("Rid: ",HLOOKUP(N$100,Tipologie!$B$2:$AM$10,8)  ),  Nov2022_RICHIESTE_OLD!H48),HLOOKUP(N$100,Tipologie!$B$2:$AM$10,8  ) ))</f>
        <v>RIPOSO</v>
      </c>
      <c r="O107" s="146"/>
      <c r="P107" s="146" t="str">
        <f>T( IF( Nov2022_RICHIESTE_OLD!I48&lt;&gt;"",  IF(   AND(    (IFERROR(SEARCH("Ridotto",Nov2022_RICHIESTE_OLD!I48),Nov2022_RICHIESTE_OLD!I48))=1,    P$100&lt;&gt;""   ),    _xlfn.CONCAT("Rid: ",HLOOKUP(P$100,Tipologie!$B$2:$AM$10,8)  ),  Nov2022_RICHIESTE_OLD!I48),HLOOKUP(P$100,Tipologie!$B$2:$AM$10,8  ) ))</f>
        <v>RIPOSO</v>
      </c>
      <c r="Q107" s="146"/>
      <c r="R107" s="146" t="str">
        <f>T( IF( Nov2022_RICHIESTE_OLD!J48&lt;&gt;"",  IF(   AND(    (IFERROR(SEARCH("Ridotto",Nov2022_RICHIESTE_OLD!J48),Nov2022_RICHIESTE_OLD!J48))=1,    R$100&lt;&gt;""   ),    _xlfn.CONCAT("Rid: ",HLOOKUP(R$100,Tipologie!$B$2:$AM$10,8)  ),  Nov2022_RICHIESTE_OLD!J48),HLOOKUP(R$100,Tipologie!$B$2:$AM$10,8  ) ))</f>
        <v>RIPOSO</v>
      </c>
      <c r="S107" s="146"/>
      <c r="T107" s="146" t="str">
        <f>T( IF( Nov2022_RICHIESTE_OLD!K48&lt;&gt;"",  IF(   AND(    (IFERROR(SEARCH("Ridotto",Nov2022_RICHIESTE_OLD!K48),Nov2022_RICHIESTE_OLD!K48))=1,    T$100&lt;&gt;""   ),    _xlfn.CONCAT("Rid: ",HLOOKUP(T$100,Tipologie!$B$2:$AM$10,8)  ),  Nov2022_RICHIESTE_OLD!K48),HLOOKUP(T$100,Tipologie!$B$2:$AM$10,8  ) ))</f>
        <v>RIPOSO</v>
      </c>
      <c r="U107" s="146" t="str">
        <f>T( IF( Nov2022_RICHIESTE_OLD!L48&lt;&gt;"",  IF(   AND(    (IFERROR(SEARCH("Ridotto",Nov2022_RICHIESTE_OLD!L48),Nov2022_RICHIESTE_OLD!L48))=1,    U$100&lt;&gt;""   ),    _xlfn.CONCAT("Rid: ",HLOOKUP(U$100,Tipologie!$B$2:$AM$10,8)  ),  Nov2022_RICHIESTE_OLD!L48),HLOOKUP(U$100,Tipologie!$B$2:$AM$10,8  ) ))</f>
        <v>RIPOSO</v>
      </c>
      <c r="V107" s="146" t="str">
        <f>T( IF( Nov2022_RICHIESTE_OLD!M48&lt;&gt;"",  IF(   AND(    (IFERROR(SEARCH("Ridotto",Nov2022_RICHIESTE_OLD!M48),Nov2022_RICHIESTE_OLD!M48))=1,    V$100&lt;&gt;""   ),    _xlfn.CONCAT("Rid: ",HLOOKUP(V$100,Tipologie!$B$2:$AM$10,8)  ),  Nov2022_RICHIESTE_OLD!M48),HLOOKUP(V$100,Tipologie!$B$2:$AM$10,8  ) ))</f>
        <v>RIPOSO</v>
      </c>
      <c r="W107" s="146" t="str">
        <f>T( IF( Nov2022_RICHIESTE_OLD!N48&lt;&gt;"",  IF(   AND(    (IFERROR(SEARCH("Ridotto",Nov2022_RICHIESTE_OLD!N48),Nov2022_RICHIESTE_OLD!N48))=1,    W$100&lt;&gt;""   ),    _xlfn.CONCAT("Rid: ",HLOOKUP(W$100,Tipologie!$B$2:$AM$10,8)  ),  Nov2022_RICHIESTE_OLD!N48),HLOOKUP(W$100,Tipologie!$B$2:$AM$10,8  ) ))</f>
        <v>RIPOSO</v>
      </c>
      <c r="X107" s="146" t="str">
        <f>T( IF( Nov2022_RICHIESTE_OLD!O48&lt;&gt;"",  IF(   AND(    (IFERROR(SEARCH("Ridotto",Nov2022_RICHIESTE_OLD!O48),Nov2022_RICHIESTE_OLD!O48))=1,    X$100&lt;&gt;""   ),    _xlfn.CONCAT("Rid: ",HLOOKUP(X$100,Tipologie!$B$2:$AM$10,8)  ),  Nov2022_RICHIESTE_OLD!O48),HLOOKUP(X$100,Tipologie!$B$2:$AM$10,8  ) ))</f>
        <v>RIPOSO</v>
      </c>
      <c r="Y107" s="146" t="str">
        <f>T( IF( Nov2022_RICHIESTE_OLD!P48&lt;&gt;"",  IF(   AND(    (IFERROR(SEARCH("Ridotto",Nov2022_RICHIESTE_OLD!P48),Nov2022_RICHIESTE_OLD!P48))=1,    Y$100&lt;&gt;""   ),    _xlfn.CONCAT("Rid: ",HLOOKUP(Y$100,Tipologie!$B$2:$AM$10,8)  ),  Nov2022_RICHIESTE_OLD!P48),HLOOKUP(Y$100,Tipologie!$B$2:$AM$10,8  ) ))</f>
        <v>RIPOSO</v>
      </c>
      <c r="Z107" s="28" t="str">
        <f>T( IF( Nov2022_RICHIESTE_OLD!Q48&lt;&gt;"",  IF(   AND(    (IFERROR(SEARCH("Ridotto",Nov2022_RICHIESTE_OLD!Q48),Nov2022_RICHIESTE_OLD!Q48))=1,    Z$100&lt;&gt;""   ),    _xlfn.CONCAT("Rid: ",HLOOKUP(Z$100,Tipologie!$B$2:$AM$10,8)  ),  Nov2022_RICHIESTE_OLD!Q48),HLOOKUP(Z$100,Tipologie!$B$2:$AM$10,8  ) ))</f>
        <v>RIPOSO</v>
      </c>
      <c r="AA107" s="28" t="str">
        <f>T( IF( Nov2022_RICHIESTE_OLD!R48&lt;&gt;"",  IF(   AND(    (IFERROR(SEARCH("Ridotto",Nov2022_RICHIESTE_OLD!R48),Nov2022_RICHIESTE_OLD!R48))=1,    AA$100&lt;&gt;""   ),    _xlfn.CONCAT("Rid: ",HLOOKUP(AA$100,Tipologie!$B$2:$AM$10,8)  ),  Nov2022_RICHIESTE_OLD!R48),HLOOKUP(AA$100,Tipologie!$B$2:$AM$10,8  ) ))</f>
        <v>RIPOSO</v>
      </c>
      <c r="AB107" s="28" t="str">
        <f>T( IF( Nov2022_RICHIESTE_OLD!S48&lt;&gt;"",  IF(   AND(    (IFERROR(SEARCH("Ridotto",Nov2022_RICHIESTE_OLD!S48),Nov2022_RICHIESTE_OLD!S48))=1,    AB$100&lt;&gt;""   ),    _xlfn.CONCAT("Rid: ",HLOOKUP(AB$100,Tipologie!$B$2:$AM$10,8)  ),  Nov2022_RICHIESTE_OLD!S48),HLOOKUP(AB$100,Tipologie!$B$2:$AM$10,8  ) ))</f>
        <v>RIPOSO</v>
      </c>
      <c r="AD107" s="45" t="str">
        <f t="shared" si="23"/>
        <v>sab</v>
      </c>
      <c r="AE107" s="46">
        <f t="shared" si="30"/>
        <v>44905</v>
      </c>
      <c r="AF107" s="232"/>
      <c r="AG107" s="146" t="str">
        <f>T( IF( Nov2022_RICHIESTE_OLD!W48&lt;&gt;"",  IF(   AND(    (IFERROR(SEARCH("Ridotto",Nov2022_RICHIESTE_OLD!W48),Nov2022_RICHIESTE_OLD!W48))=1,    AG$100&lt;&gt;""   ),    _xlfn.CONCAT("Rid: ",HLOOKUP(AG$100,Tipologie!$B$2:$AM$10,8)  ),  Nov2022_RICHIESTE_OLD!W48),HLOOKUP(AG$100,Tipologie!$B$2:$AM$10,8  ) ))</f>
        <v>RIPOSO</v>
      </c>
      <c r="AH107" s="146"/>
      <c r="AI107" s="146" t="str">
        <f>T( IF( Nov2022_RICHIESTE_OLD!X48&lt;&gt;"",  IF(   AND(    (IFERROR(SEARCH("Ridotto",Nov2022_RICHIESTE_OLD!X48),Nov2022_RICHIESTE_OLD!X48))=1,    AI$100&lt;&gt;""   ),    _xlfn.CONCAT("Rid: ",HLOOKUP(AI$100,Tipologie!$B$2:$AM$10,8)  ),  Nov2022_RICHIESTE_OLD!X48),HLOOKUP(AI$100,Tipologie!$B$2:$AM$10,8  ) ))</f>
        <v>RIPOSO</v>
      </c>
      <c r="AJ107" s="146"/>
      <c r="AK107" s="146" t="str">
        <f>T( IF( Nov2022_RICHIESTE_OLD!Y48&lt;&gt;"",  IF(   AND(    (IFERROR(SEARCH("Ridotto",Nov2022_RICHIESTE_OLD!Y48),Nov2022_RICHIESTE_OLD!Y48))=1,    AK$100&lt;&gt;""   ),    _xlfn.CONCAT("Rid: ",HLOOKUP(AK$100,Tipologie!$B$2:$AM$10,8)  ),  Nov2022_RICHIESTE_OLD!Y48),HLOOKUP(AK$100,Tipologie!$B$2:$AM$10,8  ) ))</f>
        <v>RIPOSO</v>
      </c>
      <c r="AL107" s="146"/>
      <c r="AM107" s="146" t="str">
        <f>T( IF( Nov2022_RICHIESTE_OLD!Z48&lt;&gt;"",  IF(   AND(    (IFERROR(SEARCH("Ridotto",Nov2022_RICHIESTE_OLD!Z48),Nov2022_RICHIESTE_OLD!Z48))=1,    AM$100&lt;&gt;""   ),    _xlfn.CONCAT("Rid: ",HLOOKUP(AM$100,Tipologie!$B$2:$AM$10,8)  ),  Nov2022_RICHIESTE_OLD!Z48),HLOOKUP(AM$100,Tipologie!$B$2:$AM$10,8  ) ))</f>
        <v>RIPOSO</v>
      </c>
      <c r="AN107" s="146"/>
      <c r="AO107" s="146" t="str">
        <f>T( IF( Nov2022_RICHIESTE_OLD!AA48&lt;&gt;"",  IF(   AND(    (IFERROR(SEARCH("Ridotto",Nov2022_RICHIESTE_OLD!AA48),Nov2022_RICHIESTE_OLD!AA48))=1,    AO$100&lt;&gt;""   ),    _xlfn.CONCAT("Rid: ",HLOOKUP(AO$100,Tipologie!$B$2:$AM$10,8)  ),  Nov2022_RICHIESTE_OLD!AA48),HLOOKUP(AO$100,Tipologie!$B$2:$AM$10,8  ) ))</f>
        <v>RIPOSO</v>
      </c>
      <c r="AP107" s="146"/>
      <c r="AQ107" s="146" t="str">
        <f>T( IF( Nov2022_RICHIESTE_OLD!AB48&lt;&gt;"",  IF(   AND(    (IFERROR(SEARCH("Ridotto",Nov2022_RICHIESTE_OLD!AB48),Nov2022_RICHIESTE_OLD!AB48))=1,    AQ$100&lt;&gt;""   ),    _xlfn.CONCAT("Rid: ",HLOOKUP(AQ$100,Tipologie!$B$2:$AM$10,8)  ),  Nov2022_RICHIESTE_OLD!AB48),HLOOKUP(AQ$100,Tipologie!$B$2:$AM$10,8  ) ))</f>
        <v>RIPOSO</v>
      </c>
      <c r="AR107" s="146"/>
      <c r="AS107" s="146" t="str">
        <f>T( IF( Nov2022_RICHIESTE_OLD!AC48&lt;&gt;"",  IF(   AND(    (IFERROR(SEARCH("Ridotto",Nov2022_RICHIESTE_OLD!AC48),Nov2022_RICHIESTE_OLD!AC48))=1,    AS$100&lt;&gt;""   ),    _xlfn.CONCAT("Rid: ",HLOOKUP(AS$100,Tipologie!$B$2:$AM$10,8)  ),  Nov2022_RICHIESTE_OLD!AC48),HLOOKUP(AS$100,Tipologie!$B$2:$AM$10,8  ) ))</f>
        <v>RIPOSO</v>
      </c>
      <c r="AT107" s="146"/>
      <c r="AU107" s="146" t="str">
        <f>T( IF( Nov2022_RICHIESTE_OLD!AD48&lt;&gt;"",  IF(   AND(    (IFERROR(SEARCH("Ridotto",Nov2022_RICHIESTE_OLD!AD48),Nov2022_RICHIESTE_OLD!AD48))=1,    AU$100&lt;&gt;""   ),    _xlfn.CONCAT("Rid: ",HLOOKUP(AU$100,Tipologie!$B$2:$AM$10,8)  ),  Nov2022_RICHIESTE_OLD!AD48),HLOOKUP(AU$100,Tipologie!$B$2:$AM$10,8  ) ))</f>
        <v>RIPOSO</v>
      </c>
      <c r="AV107" s="146"/>
      <c r="AW107" s="146" t="str">
        <f>T( IF( Nov2022_RICHIESTE_OLD!AE48&lt;&gt;"",  IF(   AND(    (IFERROR(SEARCH("Ridotto",Nov2022_RICHIESTE_OLD!AE48),Nov2022_RICHIESTE_OLD!AE48))=1,    AW$100&lt;&gt;""   ),    _xlfn.CONCAT("Rid: ",HLOOKUP(AW$100,Tipologie!$B$2:$AM$10,8)  ),  Nov2022_RICHIESTE_OLD!AE48),HLOOKUP(AW$100,Tipologie!$B$2:$AM$10,8  ) ))</f>
        <v>RIPOSO</v>
      </c>
      <c r="AX107" s="146"/>
      <c r="AY107" s="146" t="str">
        <f>T( IF( Nov2022_RICHIESTE_OLD!AF48&lt;&gt;"",  IF(   AND(    (IFERROR(SEARCH("Ridotto",Nov2022_RICHIESTE_OLD!AF48),Nov2022_RICHIESTE_OLD!AF48))=1,    AY$100&lt;&gt;""   ),    _xlfn.CONCAT("Rid: ",HLOOKUP(AY$100,Tipologie!$B$2:$AM$10,8)  ),  Nov2022_RICHIESTE_OLD!AF48),HLOOKUP(AY$100,Tipologie!$B$2:$AM$10,8  ) ))</f>
        <v>RIPOSO</v>
      </c>
      <c r="AZ107" s="146"/>
      <c r="BA107" s="146" t="str">
        <f>T( IF( Nov2022_RICHIESTE_OLD!AG48&lt;&gt;"",  IF(   AND(    (IFERROR(SEARCH("Ridotto",Nov2022_RICHIESTE_OLD!AG48),Nov2022_RICHIESTE_OLD!AG48))=1,    BA$100&lt;&gt;""   ),    _xlfn.CONCAT("Rid: ",HLOOKUP(BA$100,Tipologie!$B$2:$AM$10,8)  ),  Nov2022_RICHIESTE_OLD!AG48),HLOOKUP(BA$100,Tipologie!$B$2:$AM$10,8  ) ))</f>
        <v>RIPOSO</v>
      </c>
      <c r="BB107" s="146" t="str">
        <f>T( IF( Nov2022_RICHIESTE_OLD!AH48&lt;&gt;"",  IF(   AND(    (IFERROR(SEARCH("Ridotto",Nov2022_RICHIESTE_OLD!AH48),Nov2022_RICHIESTE_OLD!AH48))=1,    BB$100&lt;&gt;""   ),    _xlfn.CONCAT("Rid: ",HLOOKUP(BB$100,Tipologie!$B$2:$AM$10,8)  ),  Nov2022_RICHIESTE_OLD!AH48),HLOOKUP(BB$100,Tipologie!$B$2:$AM$10,8  ) ))</f>
        <v>RIPOSO</v>
      </c>
      <c r="BC107" s="146" t="str">
        <f>T( IF( Nov2022_RICHIESTE_OLD!AI48&lt;&gt;"",  IF(   AND(    (IFERROR(SEARCH("Ridotto",Nov2022_RICHIESTE_OLD!AI48),Nov2022_RICHIESTE_OLD!AI48))=1,    BC$100&lt;&gt;""   ),    _xlfn.CONCAT("Rid: ",HLOOKUP(BC$100,Tipologie!$B$2:$AM$10,8)  ),  Nov2022_RICHIESTE_OLD!AI48),HLOOKUP(BC$100,Tipologie!$B$2:$AM$10,8  ) ))</f>
        <v>RIPOSO</v>
      </c>
      <c r="BD107" s="146"/>
      <c r="BE107" s="146" t="str">
        <f>T( IF( Nov2022_RICHIESTE_OLD!AJ48&lt;&gt;"",  IF(   AND(    (IFERROR(SEARCH("Ridotto",Nov2022_RICHIESTE_OLD!AJ48),Nov2022_RICHIESTE_OLD!AJ48))=1,    BE$100&lt;&gt;""   ),    _xlfn.CONCAT("Rid: ",HLOOKUP(BE$100,Tipologie!$B$2:$AM$10,8)  ),  Nov2022_RICHIESTE_OLD!AJ48),HLOOKUP(BE$100,Tipologie!$B$2:$AM$10,8  ) ))</f>
        <v>RIPOSO</v>
      </c>
      <c r="BF107" s="146"/>
      <c r="BG107" s="146" t="str">
        <f>T( IF( Nov2022_RICHIESTE_OLD!AK48&lt;&gt;"",  IF(   AND(    (IFERROR(SEARCH("Ridotto",Nov2022_RICHIESTE_OLD!AK48),Nov2022_RICHIESTE_OLD!AK48))=1,    BG$100&lt;&gt;""   ),    _xlfn.CONCAT("Rid: ",HLOOKUP(BG$100,Tipologie!$B$2:$AM$10,8)  ),  Nov2022_RICHIESTE_OLD!AK48),HLOOKUP(BG$100,Tipologie!$B$2:$AM$10,8  ) ))</f>
        <v>RIPOSO</v>
      </c>
      <c r="BH107" s="146"/>
      <c r="BI107" s="146" t="str">
        <f>T( IF( Nov2022_RICHIESTE_OLD!AL48&lt;&gt;"",  IF(   AND(    (IFERROR(SEARCH("Ridotto",Nov2022_RICHIESTE_OLD!AL48),Nov2022_RICHIESTE_OLD!AL48))=1,    BI$100&lt;&gt;""   ),    _xlfn.CONCAT("Rid: ",HLOOKUP(BI$100,Tipologie!$B$2:$AM$10,8)  ),  Nov2022_RICHIESTE_OLD!AL48),HLOOKUP(BI$100,Tipologie!$B$2:$AM$10,8  ) ))</f>
        <v>RIPOSO</v>
      </c>
      <c r="BJ107" s="146"/>
      <c r="BK107" s="146" t="str">
        <f>T( IF( Nov2022_RICHIESTE_OLD!AM48&lt;&gt;"",  IF(   AND(    (IFERROR(SEARCH("Ridotto",Nov2022_RICHIESTE_OLD!AM48),Nov2022_RICHIESTE_OLD!AM48))=1,    BK$100&lt;&gt;""   ),    _xlfn.CONCAT("Rid: ",HLOOKUP(BK$100,Tipologie!$B$2:$AM$10,8)  ),  Nov2022_RICHIESTE_OLD!AM48),HLOOKUP(BK$100,Tipologie!$B$2:$AM$10,8  ) ))</f>
        <v>RIPOSO</v>
      </c>
      <c r="BL107" s="146"/>
      <c r="BM107" s="146" t="str">
        <f>T( IF( Nov2022_RICHIESTE_OLD!AQ48&lt;&gt;"",  IF(   AND(    (IFERROR(SEARCH("Ridotto",Nov2022_RICHIESTE_OLD!AQ48),Nov2022_RICHIESTE_OLD!AQ48))=1,    BM$100&lt;&gt;""   ),    _xlfn.CONCAT("Rid: ",HLOOKUP(BM$100,Tipologie!$B$2:$AM$10,8)  ),  Nov2022_RICHIESTE_OLD!AQ48),HLOOKUP(BM$100,Tipologie!$B$2:$AM$10,8  ) ))</f>
        <v>RIPOSO</v>
      </c>
      <c r="BN107" s="146"/>
      <c r="BO107" s="146" t="str">
        <f>T( IF( Nov2022_RICHIESTE_OLD!AR48&lt;&gt;"",  IF(   AND(    (IFERROR(SEARCH("Ridotto",Nov2022_RICHIESTE_OLD!AR48),Nov2022_RICHIESTE_OLD!AR48))=1,    BO$100&lt;&gt;""   ),    _xlfn.CONCAT("Rid: ",HLOOKUP(BO$100,Tipologie!$B$2:$AM$10,8)  ),  Nov2022_RICHIESTE_OLD!AR48),HLOOKUP(BO$100,Tipologie!$B$2:$AM$10,8  ) ))</f>
        <v>RIPOSO</v>
      </c>
      <c r="BP107" s="146"/>
      <c r="BQ107" s="146" t="str">
        <f>T( IF( Nov2022_RICHIESTE_OLD!AR48&lt;&gt;"",  IF(   AND(    (IFERROR(SEARCH("Ridotto",Nov2022_RICHIESTE_OLD!AR48),Nov2022_RICHIESTE_OLD!AR48))=1,    BQ$100&lt;&gt;""   ),    _xlfn.CONCAT("Rid: ",HLOOKUP(BQ$100,Tipologie!$B$2:$AM$10,8)  ),  Nov2022_RICHIESTE_OLD!AR48),HLOOKUP(BQ$100,Tipologie!$B$2:$AM$10,8  ) ))</f>
        <v>RIPOSO</v>
      </c>
      <c r="BR107" s="146"/>
      <c r="BS107" s="146" t="str">
        <f>T( IF( Nov2022_RICHIESTE_OLD!AS48&lt;&gt;"",  IF(   AND(    (IFERROR(SEARCH("Ridotto",Nov2022_RICHIESTE_OLD!AS48),Nov2022_RICHIESTE_OLD!AS48))=1,    BS$100&lt;&gt;""   ),    _xlfn.CONCAT("Rid: ",HLOOKUP(BS$100,Tipologie!$B$2:$AM$10,8)  ),  Nov2022_RICHIESTE_OLD!AS48),HLOOKUP(BS$100,Tipologie!$B$2:$AM$10,8  ) ))</f>
        <v>RIPOSO</v>
      </c>
      <c r="BT107" s="146"/>
      <c r="BU107" s="146" t="str">
        <f>T( IF( Nov2022_RICHIESTE_OLD!AT48&lt;&gt;"",  IF(   AND(    (IFERROR(SEARCH("Ridotto",Nov2022_RICHIESTE_OLD!AT48),Nov2022_RICHIESTE_OLD!AT48))=1,    BU$100&lt;&gt;""   ),    _xlfn.CONCAT("Rid: ",HLOOKUP(BU$100,Tipologie!$B$2:$AM$10,8)  ),  Nov2022_RICHIESTE_OLD!AT48),HLOOKUP(BU$100,Tipologie!$B$2:$AM$10,8  ) ))</f>
        <v>RIPOSO</v>
      </c>
      <c r="BV107" s="146"/>
      <c r="BW107" s="146" t="str">
        <f>T( IF( Nov2022_RICHIESTE_OLD!AU48&lt;&gt;"",  IF(   AND(    (IFERROR(SEARCH("Ridotto",Nov2022_RICHIESTE_OLD!AU48),Nov2022_RICHIESTE_OLD!AU48))=1,    BW$100&lt;&gt;""   ),    _xlfn.CONCAT("Rid: ",HLOOKUP(BW$100,Tipologie!$B$2:$AM$10,8)  ),  Nov2022_RICHIESTE_OLD!AU48),HLOOKUP(BW$100,Tipologie!$B$2:$AM$10,8  ) ))</f>
        <v>RIPOSO</v>
      </c>
      <c r="BX107" s="223"/>
      <c r="CA107" s="87">
        <f>SUM(COUNTIFS(D107:BW107,{"Ex-accordo";"Ferie";"Ridotto Ex-Acc";"Ridotto Ferie";"Ridotto Maternità";"Malattia";"Esame";"Altro"}))</f>
        <v>0</v>
      </c>
      <c r="CB107" s="206"/>
      <c r="CC107" s="91"/>
      <c r="CG107" s="146" t="str">
        <f>T( IF( Nov2022_RICHIESTE_OLD!BB48&lt;&gt;"",  IF(   AND(    (IFERROR(SEARCH("Ridotto",Nov2022_RICHIESTE_OLD!BB48),Nov2022_RICHIESTE_OLD!BB48))=1,    CG$100&lt;&gt;""   ),    _xlfn.CONCAT("Rid: ",HLOOKUP(CG$100,Tipologie!$B$2:$AM$10,8)  ),  Nov2022_RICHIESTE_OLD!BB48),HLOOKUP(CG$100,Tipologie!$B$2:$AM$10,8  ) ))</f>
        <v xml:space="preserve"> - </v>
      </c>
      <c r="CH107" s="223"/>
      <c r="CO107" s="45" t="str">
        <f t="shared" si="24"/>
        <v>sab</v>
      </c>
      <c r="CP107" s="45">
        <f t="shared" si="32"/>
        <v>44905</v>
      </c>
      <c r="CQ107" s="229"/>
      <c r="CR107" s="146" t="str">
        <f>T(IF(  Nov2022_RICHIESTE_OLD!BV48&lt;&gt;"",  Nov2022_RICHIESTE_OLD!BV48,  HLOOKUP(CR$100,Tipologie!$B$2:$AM$10,8) ))</f>
        <v>RIPOSO</v>
      </c>
      <c r="CS107" s="146"/>
      <c r="CT107" s="146" t="str">
        <f>T(IF(  Nov2022_RICHIESTE_OLD!BW48&lt;&gt;"",  Nov2022_RICHIESTE_OLD!BW48,  HLOOKUP(CT$100,Tipologie!$B$2:$AM$10,8) ))</f>
        <v>RIPOSO</v>
      </c>
      <c r="CU107" s="146"/>
      <c r="CV107" s="146" t="str">
        <f>T(IF(  Nov2022_RICHIESTE_OLD!BX48&lt;&gt;"",  Nov2022_RICHIESTE_OLD!BX48,  HLOOKUP(CV$100,Tipologie!$B$2:$AM$10,8) ))</f>
        <v>RIPOSO</v>
      </c>
      <c r="CW107" s="146"/>
      <c r="CX107" s="146" t="str">
        <f>T(IF(  Nov2022_RICHIESTE_OLD!BY48&lt;&gt;"",  Nov2022_RICHIESTE_OLD!BY48,  HLOOKUP(CX$100,Tipologie!$B$2:$AM$10,8) ))</f>
        <v>RIPOSO</v>
      </c>
      <c r="CY107" s="146"/>
      <c r="CZ107" s="146" t="str">
        <f>T(IF(  Nov2022_RICHIESTE_OLD!BZ48&lt;&gt;"",  Nov2022_RICHIESTE_OLD!BZ48,  HLOOKUP(CZ$100,Tipologie!$B$2:$AM$10,8) ))</f>
        <v>RIPOSO</v>
      </c>
      <c r="DA107" s="146"/>
      <c r="DB107" s="146" t="str">
        <f>T(IF(  Nov2022_RICHIESTE_OLD!CA48&lt;&gt;"",  Nov2022_RICHIESTE_OLD!CA48,  HLOOKUP(DB$100,Tipologie!$B$2:$AM$10,8) ))</f>
        <v>RIPOSO</v>
      </c>
      <c r="DC107" s="146"/>
      <c r="DD107" s="146" t="str">
        <f>T(IF(  Nov2022_RICHIESTE_OLD!CB48&lt;&gt;"",  Nov2022_RICHIESTE_OLD!CB48,  HLOOKUP(DD$100,Tipologie!$B$2:$AM$10,8) ))</f>
        <v>RIPOSO</v>
      </c>
      <c r="DE107" s="146" t="str">
        <f>T(IF(  Nov2022_RICHIESTE_OLD!CC48&lt;&gt;"",  Nov2022_RICHIESTE_OLD!CC48,  HLOOKUP(DE$100,Tipologie!$B$2:$AM$10,8) ))</f>
        <v>RIPOSO</v>
      </c>
      <c r="DF107" s="146" t="str">
        <f>T(IF(  Nov2022_RICHIESTE_OLD!CD48&lt;&gt;"",  Nov2022_RICHIESTE_OLD!CD48,  HLOOKUP(DF$100,Tipologie!$B$2:$AM$10,8) ))</f>
        <v>RIPOSO</v>
      </c>
      <c r="DG107" s="146" t="str">
        <f>T(IF(  Nov2022_RICHIESTE_OLD!CE48&lt;&gt;"",  Nov2022_RICHIESTE_OLD!CE48,  HLOOKUP(DG$100,Tipologie!$B$2:$AM$10,8) ))</f>
        <v>RIPOSO</v>
      </c>
    </row>
    <row r="108" spans="1:112" ht="11.25" hidden="1" customHeight="1" x14ac:dyDescent="0.25">
      <c r="A108" s="26" t="str">
        <f>IF(Nov2022_RICHIESTE_OLD!A49&lt;&gt;"",Nov2022_RICHIESTE_OLD!A49,"")</f>
        <v/>
      </c>
      <c r="B108" s="48">
        <f>IF(Nov2022_RICHIESTE_OLD!B49&lt;&gt;"",Nov2022_RICHIESTE_OLD!B49,"")</f>
        <v>44906</v>
      </c>
      <c r="C108" s="233"/>
      <c r="D108" s="146" t="str">
        <f>T( IF( Nov2022_RICHIESTE_OLD!C49&lt;&gt;"",  IF(   AND(    (IFERROR(SEARCH("Ridotto",Nov2022_RICHIESTE_OLD!C49),Nov2022_RICHIESTE_OLD!C49))=1,    D$100&lt;&gt;""   ),    _xlfn.CONCAT("Rid: ",HLOOKUP(D$100,Tipologie!$B$2:$AM$10,9)  ),  Nov2022_RICHIESTE_OLD!C49),HLOOKUP(D$100,Tipologie!$B$2:$AM$10,9  ) ))</f>
        <v>DOMENICA</v>
      </c>
      <c r="E108" s="146"/>
      <c r="F108" s="146" t="str">
        <f>T( IF( Nov2022_RICHIESTE_OLD!D49&lt;&gt;"",  IF(   AND(    (IFERROR(SEARCH("Ridotto",Nov2022_RICHIESTE_OLD!D49),Nov2022_RICHIESTE_OLD!D49))=1,    F$100&lt;&gt;""   ),    _xlfn.CONCAT("Rid: ",HLOOKUP(F$100,Tipologie!$B$2:$AM$10,9)  ),  Nov2022_RICHIESTE_OLD!D49),HLOOKUP(F$100,Tipologie!$B$2:$AM$10,9  ) ))</f>
        <v>DOMENICA</v>
      </c>
      <c r="G108" s="146"/>
      <c r="H108" s="146" t="str">
        <f>T( IF( Nov2022_RICHIESTE_OLD!E49&lt;&gt;"",  IF(   AND(    (IFERROR(SEARCH("Ridotto",Nov2022_RICHIESTE_OLD!E49),Nov2022_RICHIESTE_OLD!E49))=1,    H$100&lt;&gt;""   ),    _xlfn.CONCAT("Rid: ",HLOOKUP(H$100,Tipologie!$B$2:$AM$10,9)  ),  Nov2022_RICHIESTE_OLD!E49),HLOOKUP(H$100,Tipologie!$B$2:$AM$10,9  ) ))</f>
        <v>DOMENICA</v>
      </c>
      <c r="I108" s="146"/>
      <c r="J108" s="146" t="str">
        <f>T( IF( Nov2022_RICHIESTE_OLD!F49&lt;&gt;"",  IF(   AND(    (IFERROR(SEARCH("Ridotto",Nov2022_RICHIESTE_OLD!F49),Nov2022_RICHIESTE_OLD!F49))=1,    J$100&lt;&gt;""   ),    _xlfn.CONCAT("Rid: ",HLOOKUP(J$100,Tipologie!$B$2:$AM$10,9)  ),  Nov2022_RICHIESTE_OLD!F49),HLOOKUP(J$100,Tipologie!$B$2:$AM$10,9  ) ))</f>
        <v>DOMENICA</v>
      </c>
      <c r="K108" s="146"/>
      <c r="L108" s="146" t="str">
        <f>T( IF( Nov2022_RICHIESTE_OLD!G49&lt;&gt;"",  IF(   AND(    (IFERROR(SEARCH("Ridotto",Nov2022_RICHIESTE_OLD!G49),Nov2022_RICHIESTE_OLD!G49))=1,    L$100&lt;&gt;""   ),    _xlfn.CONCAT("Rid: ",HLOOKUP(L$100,Tipologie!$B$2:$AM$10,9)  ),  Nov2022_RICHIESTE_OLD!G49),HLOOKUP(L$100,Tipologie!$B$2:$AM$10,9  ) ))</f>
        <v>DOMENICA</v>
      </c>
      <c r="M108" s="146"/>
      <c r="N108" s="146" t="str">
        <f>T( IF( Nov2022_RICHIESTE_OLD!H49&lt;&gt;"",  IF(   AND(    (IFERROR(SEARCH("Ridotto",Nov2022_RICHIESTE_OLD!H49),Nov2022_RICHIESTE_OLD!H49))=1,    N$100&lt;&gt;""   ),    _xlfn.CONCAT("Rid: ",HLOOKUP(N$100,Tipologie!$B$2:$AM$10,9)  ),  Nov2022_RICHIESTE_OLD!H49),HLOOKUP(N$100,Tipologie!$B$2:$AM$10,9  ) ))</f>
        <v>DOMENICA</v>
      </c>
      <c r="O108" s="146"/>
      <c r="P108" s="146" t="str">
        <f>T( IF( Nov2022_RICHIESTE_OLD!I49&lt;&gt;"",  IF(   AND(    (IFERROR(SEARCH("Ridotto",Nov2022_RICHIESTE_OLD!I49),Nov2022_RICHIESTE_OLD!I49))=1,    P$100&lt;&gt;""   ),    _xlfn.CONCAT("Rid: ",HLOOKUP(P$100,Tipologie!$B$2:$AM$10,9)  ),  Nov2022_RICHIESTE_OLD!I49),HLOOKUP(P$100,Tipologie!$B$2:$AM$10,9  ) ))</f>
        <v>DOMENICA</v>
      </c>
      <c r="Q108" s="146"/>
      <c r="R108" s="146" t="str">
        <f>T( IF( Nov2022_RICHIESTE_OLD!J49&lt;&gt;"",  IF(   AND(    (IFERROR(SEARCH("Ridotto",Nov2022_RICHIESTE_OLD!J49),Nov2022_RICHIESTE_OLD!J49))=1,    R$100&lt;&gt;""   ),    _xlfn.CONCAT("Rid: ",HLOOKUP(R$100,Tipologie!$B$2:$AM$10,9)  ),  Nov2022_RICHIESTE_OLD!J49),HLOOKUP(R$100,Tipologie!$B$2:$AM$10,9  ) ))</f>
        <v>DOMENICA</v>
      </c>
      <c r="S108" s="146"/>
      <c r="T108" s="146" t="str">
        <f>T( IF( Nov2022_RICHIESTE_OLD!K49&lt;&gt;"",  IF(   AND(    (IFERROR(SEARCH("Ridotto",Nov2022_RICHIESTE_OLD!K49),Nov2022_RICHIESTE_OLD!K49))=1,    T$100&lt;&gt;""   ),    _xlfn.CONCAT("Rid: ",HLOOKUP(T$100,Tipologie!$B$2:$AM$10,9)  ),  Nov2022_RICHIESTE_OLD!K49),HLOOKUP(T$100,Tipologie!$B$2:$AM$10,9  ) ))</f>
        <v>DOMENICA</v>
      </c>
      <c r="U108" s="146" t="str">
        <f>T( IF( Nov2022_RICHIESTE_OLD!L49&lt;&gt;"",  IF(   AND(    (IFERROR(SEARCH("Ridotto",Nov2022_RICHIESTE_OLD!L49),Nov2022_RICHIESTE_OLD!L49))=1,    U$100&lt;&gt;""   ),    _xlfn.CONCAT("Rid: ",HLOOKUP(U$100,Tipologie!$B$2:$AM$10,9)  ),  Nov2022_RICHIESTE_OLD!L49),HLOOKUP(U$100,Tipologie!$B$2:$AM$10,9  ) ))</f>
        <v>DOMENICA</v>
      </c>
      <c r="V108" s="146" t="str">
        <f>T( IF( Nov2022_RICHIESTE_OLD!M49&lt;&gt;"",  IF(   AND(    (IFERROR(SEARCH("Ridotto",Nov2022_RICHIESTE_OLD!M49),Nov2022_RICHIESTE_OLD!M49))=1,    V$100&lt;&gt;""   ),    _xlfn.CONCAT("Rid: ",HLOOKUP(V$100,Tipologie!$B$2:$AM$10,9)  ),  Nov2022_RICHIESTE_OLD!M49),HLOOKUP(V$100,Tipologie!$B$2:$AM$10,9  ) ))</f>
        <v>DOMENICA</v>
      </c>
      <c r="W108" s="146" t="str">
        <f>T( IF( Nov2022_RICHIESTE_OLD!N49&lt;&gt;"",  IF(   AND(    (IFERROR(SEARCH("Ridotto",Nov2022_RICHIESTE_OLD!N49),Nov2022_RICHIESTE_OLD!N49))=1,    W$100&lt;&gt;""   ),    _xlfn.CONCAT("Rid: ",HLOOKUP(W$100,Tipologie!$B$2:$AM$10,9)  ),  Nov2022_RICHIESTE_OLD!N49),HLOOKUP(W$100,Tipologie!$B$2:$AM$10,9  ) ))</f>
        <v>DOMENICA</v>
      </c>
      <c r="X108" s="146" t="str">
        <f>T( IF( Nov2022_RICHIESTE_OLD!O49&lt;&gt;"",  IF(   AND(    (IFERROR(SEARCH("Ridotto",Nov2022_RICHIESTE_OLD!O49),Nov2022_RICHIESTE_OLD!O49))=1,    X$100&lt;&gt;""   ),    _xlfn.CONCAT("Rid: ",HLOOKUP(X$100,Tipologie!$B$2:$AM$10,9)  ),  Nov2022_RICHIESTE_OLD!O49),HLOOKUP(X$100,Tipologie!$B$2:$AM$10,9  ) ))</f>
        <v>DOMENICA</v>
      </c>
      <c r="Y108" s="146" t="str">
        <f>T( IF( Nov2022_RICHIESTE_OLD!P49&lt;&gt;"",  IF(   AND(    (IFERROR(SEARCH("Ridotto",Nov2022_RICHIESTE_OLD!P49),Nov2022_RICHIESTE_OLD!P49))=1,    Y$100&lt;&gt;""   ),    _xlfn.CONCAT("Rid: ",HLOOKUP(Y$100,Tipologie!$B$2:$AM$10,9)  ),  Nov2022_RICHIESTE_OLD!P49),HLOOKUP(Y$100,Tipologie!$B$2:$AM$10,9  ) ))</f>
        <v>DOMENICA</v>
      </c>
      <c r="Z108" s="28" t="str">
        <f>T( IF( Nov2022_RICHIESTE_OLD!Q49&lt;&gt;"",  IF(   AND(    (IFERROR(SEARCH("Ridotto",Nov2022_RICHIESTE_OLD!Q49),Nov2022_RICHIESTE_OLD!Q49))=1,    Z$100&lt;&gt;""   ),    _xlfn.CONCAT("Rid: ",HLOOKUP(Z$100,Tipologie!$B$2:$AM$10,9)  ),  Nov2022_RICHIESTE_OLD!Q49),HLOOKUP(Z$100,Tipologie!$B$2:$AM$10,9  ) ))</f>
        <v>DOMENICA</v>
      </c>
      <c r="AA108" s="28" t="str">
        <f>T( IF( Nov2022_RICHIESTE_OLD!R49&lt;&gt;"",  IF(   AND(    (IFERROR(SEARCH("Ridotto",Nov2022_RICHIESTE_OLD!R49),Nov2022_RICHIESTE_OLD!R49))=1,    AA$100&lt;&gt;""   ),    _xlfn.CONCAT("Rid: ",HLOOKUP(AA$100,Tipologie!$B$2:$AM$10,9)  ),  Nov2022_RICHIESTE_OLD!R49),HLOOKUP(AA$100,Tipologie!$B$2:$AM$10,9  ) ))</f>
        <v>DOMENICA</v>
      </c>
      <c r="AB108" s="28" t="str">
        <f>T( IF( Nov2022_RICHIESTE_OLD!S49&lt;&gt;"",  IF(   AND(    (IFERROR(SEARCH("Ridotto",Nov2022_RICHIESTE_OLD!S49),Nov2022_RICHIESTE_OLD!S49))=1,    AB$100&lt;&gt;""   ),    _xlfn.CONCAT("Rid: ",HLOOKUP(AB$100,Tipologie!$B$2:$AM$10,9)  ),  Nov2022_RICHIESTE_OLD!S49),HLOOKUP(AB$100,Tipologie!$B$2:$AM$10,9  ) ))</f>
        <v>DOMENICA</v>
      </c>
      <c r="AD108" s="26" t="str">
        <f t="shared" si="23"/>
        <v/>
      </c>
      <c r="AE108" s="48">
        <f t="shared" si="30"/>
        <v>44906</v>
      </c>
      <c r="AF108" s="233"/>
      <c r="AG108" s="146" t="str">
        <f>T( IF( Nov2022_RICHIESTE_OLD!W49&lt;&gt;"",  IF(   AND(    (IFERROR(SEARCH("Ridotto",Nov2022_RICHIESTE_OLD!W49),Nov2022_RICHIESTE_OLD!W49))=1,    AG$100&lt;&gt;""   ),    _xlfn.CONCAT("Rid: ",HLOOKUP(AG$100,Tipologie!$B$2:$AM$10,9)  ),  Nov2022_RICHIESTE_OLD!W49),HLOOKUP(AG$100,Tipologie!$B$2:$AM$10,9  ) ))</f>
        <v>DOMENICA</v>
      </c>
      <c r="AH108" s="146"/>
      <c r="AI108" s="146" t="str">
        <f>T( IF( Nov2022_RICHIESTE_OLD!X49&lt;&gt;"",  IF(   AND(    (IFERROR(SEARCH("Ridotto",Nov2022_RICHIESTE_OLD!X49),Nov2022_RICHIESTE_OLD!X49))=1,    AI$100&lt;&gt;""   ),    _xlfn.CONCAT("Rid: ",HLOOKUP(AI$100,Tipologie!$B$2:$AM$10,9)  ),  Nov2022_RICHIESTE_OLD!X49),HLOOKUP(AI$100,Tipologie!$B$2:$AM$10,9  ) ))</f>
        <v>DOMENICA</v>
      </c>
      <c r="AJ108" s="146"/>
      <c r="AK108" s="146" t="str">
        <f>T( IF( Nov2022_RICHIESTE_OLD!Y49&lt;&gt;"",  IF(   AND(    (IFERROR(SEARCH("Ridotto",Nov2022_RICHIESTE_OLD!Y49),Nov2022_RICHIESTE_OLD!Y49))=1,    AK$100&lt;&gt;""   ),    _xlfn.CONCAT("Rid: ",HLOOKUP(AK$100,Tipologie!$B$2:$AM$10,9)  ),  Nov2022_RICHIESTE_OLD!Y49),HLOOKUP(AK$100,Tipologie!$B$2:$AM$10,9  ) ))</f>
        <v>DOMENICA</v>
      </c>
      <c r="AL108" s="146"/>
      <c r="AM108" s="146" t="str">
        <f>T( IF( Nov2022_RICHIESTE_OLD!Z49&lt;&gt;"",  IF(   AND(    (IFERROR(SEARCH("Ridotto",Nov2022_RICHIESTE_OLD!Z49),Nov2022_RICHIESTE_OLD!Z49))=1,    AM$100&lt;&gt;""   ),    _xlfn.CONCAT("Rid: ",HLOOKUP(AM$100,Tipologie!$B$2:$AM$10,9)  ),  Nov2022_RICHIESTE_OLD!Z49),HLOOKUP(AM$100,Tipologie!$B$2:$AM$10,9  ) ))</f>
        <v>DOMENICA</v>
      </c>
      <c r="AN108" s="146"/>
      <c r="AO108" s="146" t="str">
        <f>T( IF( Nov2022_RICHIESTE_OLD!AA49&lt;&gt;"",  IF(   AND(    (IFERROR(SEARCH("Ridotto",Nov2022_RICHIESTE_OLD!AA49),Nov2022_RICHIESTE_OLD!AA49))=1,    AO$100&lt;&gt;""   ),    _xlfn.CONCAT("Rid: ",HLOOKUP(AO$100,Tipologie!$B$2:$AM$10,9)  ),  Nov2022_RICHIESTE_OLD!AA49),HLOOKUP(AO$100,Tipologie!$B$2:$AM$10,9  ) ))</f>
        <v>DOMENICA</v>
      </c>
      <c r="AP108" s="146"/>
      <c r="AQ108" s="146" t="str">
        <f>T( IF( Nov2022_RICHIESTE_OLD!AB49&lt;&gt;"",  IF(   AND(    (IFERROR(SEARCH("Ridotto",Nov2022_RICHIESTE_OLD!AB49),Nov2022_RICHIESTE_OLD!AB49))=1,    AQ$100&lt;&gt;""   ),    _xlfn.CONCAT("Rid: ",HLOOKUP(AQ$100,Tipologie!$B$2:$AM$10,9)  ),  Nov2022_RICHIESTE_OLD!AB49),HLOOKUP(AQ$100,Tipologie!$B$2:$AM$10,9  ) ))</f>
        <v>DOMENICA</v>
      </c>
      <c r="AR108" s="146"/>
      <c r="AS108" s="146" t="str">
        <f>T( IF( Nov2022_RICHIESTE_OLD!AC49&lt;&gt;"",  IF(   AND(    (IFERROR(SEARCH("Ridotto",Nov2022_RICHIESTE_OLD!AC49),Nov2022_RICHIESTE_OLD!AC49))=1,    AS$100&lt;&gt;""   ),    _xlfn.CONCAT("Rid: ",HLOOKUP(AS$100,Tipologie!$B$2:$AM$10,9)  ),  Nov2022_RICHIESTE_OLD!AC49),HLOOKUP(AS$100,Tipologie!$B$2:$AM$10,9  ) ))</f>
        <v>DOMENICA</v>
      </c>
      <c r="AT108" s="146"/>
      <c r="AU108" s="146" t="str">
        <f>T( IF( Nov2022_RICHIESTE_OLD!AD49&lt;&gt;"",  IF(   AND(    (IFERROR(SEARCH("Ridotto",Nov2022_RICHIESTE_OLD!AD49),Nov2022_RICHIESTE_OLD!AD49))=1,    AU$100&lt;&gt;""   ),    _xlfn.CONCAT("Rid: ",HLOOKUP(AU$100,Tipologie!$B$2:$AM$10,9)  ),  Nov2022_RICHIESTE_OLD!AD49),HLOOKUP(AU$100,Tipologie!$B$2:$AM$10,9  ) ))</f>
        <v>DOMENICA</v>
      </c>
      <c r="AV108" s="146"/>
      <c r="AW108" s="146" t="str">
        <f>T( IF( Nov2022_RICHIESTE_OLD!AE49&lt;&gt;"",  IF(   AND(    (IFERROR(SEARCH("Ridotto",Nov2022_RICHIESTE_OLD!AE49),Nov2022_RICHIESTE_OLD!AE49))=1,    AW$100&lt;&gt;""   ),    _xlfn.CONCAT("Rid: ",HLOOKUP(AW$100,Tipologie!$B$2:$AM$10,9)  ),  Nov2022_RICHIESTE_OLD!AE49),HLOOKUP(AW$100,Tipologie!$B$2:$AM$10,9  ) ))</f>
        <v>DOMENICA</v>
      </c>
      <c r="AX108" s="146"/>
      <c r="AY108" s="146" t="str">
        <f>T( IF( Nov2022_RICHIESTE_OLD!AF49&lt;&gt;"",  IF(   AND(    (IFERROR(SEARCH("Ridotto",Nov2022_RICHIESTE_OLD!AF49),Nov2022_RICHIESTE_OLD!AF49))=1,    AY$100&lt;&gt;""   ),    _xlfn.CONCAT("Rid: ",HLOOKUP(AY$100,Tipologie!$B$2:$AM$10,9)  ),  Nov2022_RICHIESTE_OLD!AF49),HLOOKUP(AY$100,Tipologie!$B$2:$AM$10,9  ) ))</f>
        <v>DOMENICA</v>
      </c>
      <c r="AZ108" s="146"/>
      <c r="BA108" s="146" t="str">
        <f>T( IF( Nov2022_RICHIESTE_OLD!AG49&lt;&gt;"",  IF(   AND(    (IFERROR(SEARCH("Ridotto",Nov2022_RICHIESTE_OLD!AG49),Nov2022_RICHIESTE_OLD!AG49))=1,    BA$100&lt;&gt;""   ),    _xlfn.CONCAT("Rid: ",HLOOKUP(BA$100,Tipologie!$B$2:$AM$10,9)  ),  Nov2022_RICHIESTE_OLD!AG49),HLOOKUP(BA$100,Tipologie!$B$2:$AM$10,9  ) ))</f>
        <v>DOMENICA</v>
      </c>
      <c r="BB108" s="146" t="str">
        <f>T( IF( Nov2022_RICHIESTE_OLD!AH49&lt;&gt;"",  IF(   AND(    (IFERROR(SEARCH("Ridotto",Nov2022_RICHIESTE_OLD!AH49),Nov2022_RICHIESTE_OLD!AH49))=1,    BB$100&lt;&gt;""   ),    _xlfn.CONCAT("Rid: ",HLOOKUP(BB$100,Tipologie!$B$2:$AM$10,9)  ),  Nov2022_RICHIESTE_OLD!AH49),HLOOKUP(BB$100,Tipologie!$B$2:$AM$10,9  ) ))</f>
        <v>DOMENICA</v>
      </c>
      <c r="BC108" s="146" t="str">
        <f>T( IF( Nov2022_RICHIESTE_OLD!AI49&lt;&gt;"",  IF(   AND(    (IFERROR(SEARCH("Ridotto",Nov2022_RICHIESTE_OLD!AI49),Nov2022_RICHIESTE_OLD!AI49))=1,    BC$100&lt;&gt;""   ),    _xlfn.CONCAT("Rid: ",HLOOKUP(BC$100,Tipologie!$B$2:$AM$10,9)  ),  Nov2022_RICHIESTE_OLD!AI49),HLOOKUP(BC$100,Tipologie!$B$2:$AM$10,9  ) ))</f>
        <v>DOMENICA</v>
      </c>
      <c r="BD108" s="146"/>
      <c r="BE108" s="146" t="str">
        <f>T( IF( Nov2022_RICHIESTE_OLD!AJ49&lt;&gt;"",  IF(   AND(    (IFERROR(SEARCH("Ridotto",Nov2022_RICHIESTE_OLD!AJ49),Nov2022_RICHIESTE_OLD!AJ49))=1,    BE$100&lt;&gt;""   ),    _xlfn.CONCAT("Rid: ",HLOOKUP(BE$100,Tipologie!$B$2:$AM$10,9)  ),  Nov2022_RICHIESTE_OLD!AJ49),HLOOKUP(BE$100,Tipologie!$B$2:$AM$10,9  ) ))</f>
        <v>DOMENICA</v>
      </c>
      <c r="BF108" s="146"/>
      <c r="BG108" s="146" t="str">
        <f>T( IF( Nov2022_RICHIESTE_OLD!AK49&lt;&gt;"",  IF(   AND(    (IFERROR(SEARCH("Ridotto",Nov2022_RICHIESTE_OLD!AK49),Nov2022_RICHIESTE_OLD!AK49))=1,    BG$100&lt;&gt;""   ),    _xlfn.CONCAT("Rid: ",HLOOKUP(BG$100,Tipologie!$B$2:$AM$10,9)  ),  Nov2022_RICHIESTE_OLD!AK49),HLOOKUP(BG$100,Tipologie!$B$2:$AM$10,9  ) ))</f>
        <v>DOMENICA</v>
      </c>
      <c r="BH108" s="146"/>
      <c r="BI108" s="146" t="str">
        <f>T( IF( Nov2022_RICHIESTE_OLD!AL49&lt;&gt;"",  IF(   AND(    (IFERROR(SEARCH("Ridotto",Nov2022_RICHIESTE_OLD!AL49),Nov2022_RICHIESTE_OLD!AL49))=1,    BI$100&lt;&gt;""   ),    _xlfn.CONCAT("Rid: ",HLOOKUP(BI$100,Tipologie!$B$2:$AM$10,9)  ),  Nov2022_RICHIESTE_OLD!AL49),HLOOKUP(BI$100,Tipologie!$B$2:$AM$10,9  ) ))</f>
        <v>DOMENICA</v>
      </c>
      <c r="BJ108" s="146"/>
      <c r="BK108" s="146" t="str">
        <f>T( IF( Nov2022_RICHIESTE_OLD!AM49&lt;&gt;"",  IF(   AND(    (IFERROR(SEARCH("Ridotto",Nov2022_RICHIESTE_OLD!AM49),Nov2022_RICHIESTE_OLD!AM49))=1,    BK$100&lt;&gt;""   ),    _xlfn.CONCAT("Rid: ",HLOOKUP(BK$100,Tipologie!$B$2:$AM$10,9)  ),  Nov2022_RICHIESTE_OLD!AM49),HLOOKUP(BK$100,Tipologie!$B$2:$AM$10,9  ) ))</f>
        <v>DOMENICA</v>
      </c>
      <c r="BL108" s="146"/>
      <c r="BM108" s="146" t="str">
        <f>T( IF( Nov2022_RICHIESTE_OLD!AQ49&lt;&gt;"",  IF(   AND(    (IFERROR(SEARCH("Ridotto",Nov2022_RICHIESTE_OLD!AQ49),Nov2022_RICHIESTE_OLD!AQ49))=1,    BM$100&lt;&gt;""   ),    _xlfn.CONCAT("Rid: ",HLOOKUP(BM$100,Tipologie!$B$2:$AM$10,9)  ),  Nov2022_RICHIESTE_OLD!AQ49),HLOOKUP(BM$100,Tipologie!$B$2:$AM$10,9  ) ))</f>
        <v>DOMENICA</v>
      </c>
      <c r="BN108" s="146"/>
      <c r="BO108" s="146" t="str">
        <f>T( IF( Nov2022_RICHIESTE_OLD!AR49&lt;&gt;"",  IF(   AND(    (IFERROR(SEARCH("Ridotto",Nov2022_RICHIESTE_OLD!AR49),Nov2022_RICHIESTE_OLD!AR49))=1,    BO$100&lt;&gt;""   ),    _xlfn.CONCAT("Rid: ",HLOOKUP(BO$100,Tipologie!$B$2:$AM$10,9)  ),  Nov2022_RICHIESTE_OLD!AR49),HLOOKUP(BO$100,Tipologie!$B$2:$AM$10,9  ) ))</f>
        <v>DOMENICA</v>
      </c>
      <c r="BP108" s="146"/>
      <c r="BQ108" s="146" t="str">
        <f>T( IF( Nov2022_RICHIESTE_OLD!AR49&lt;&gt;"",  IF(   AND(    (IFERROR(SEARCH("Ridotto",Nov2022_RICHIESTE_OLD!AR49),Nov2022_RICHIESTE_OLD!AR49))=1,    BQ$100&lt;&gt;""   ),    _xlfn.CONCAT("Rid: ",HLOOKUP(BQ$100,Tipologie!$B$2:$AM$10,9)  ),  Nov2022_RICHIESTE_OLD!AR49),HLOOKUP(BQ$100,Tipologie!$B$2:$AM$10,9  ) ))</f>
        <v>DOMENICA</v>
      </c>
      <c r="BR108" s="146"/>
      <c r="BS108" s="146" t="str">
        <f>T( IF( Nov2022_RICHIESTE_OLD!AS49&lt;&gt;"",  IF(   AND(    (IFERROR(SEARCH("Ridotto",Nov2022_RICHIESTE_OLD!AS49),Nov2022_RICHIESTE_OLD!AS49))=1,    BS$100&lt;&gt;""   ),    _xlfn.CONCAT("Rid: ",HLOOKUP(BS$100,Tipologie!$B$2:$AM$10,9)  ),  Nov2022_RICHIESTE_OLD!AS49),HLOOKUP(BS$100,Tipologie!$B$2:$AM$10,9  ) ))</f>
        <v>DOMENICA</v>
      </c>
      <c r="BT108" s="146"/>
      <c r="BU108" s="146" t="str">
        <f>T( IF( Nov2022_RICHIESTE_OLD!AT49&lt;&gt;"",  IF(   AND(    (IFERROR(SEARCH("Ridotto",Nov2022_RICHIESTE_OLD!AT49),Nov2022_RICHIESTE_OLD!AT49))=1,    BU$100&lt;&gt;""   ),    _xlfn.CONCAT("Rid: ",HLOOKUP(BU$100,Tipologie!$B$2:$AM$10,9)  ),  Nov2022_RICHIESTE_OLD!AT49),HLOOKUP(BU$100,Tipologie!$B$2:$AM$10,9  ) ))</f>
        <v>DOMENICA</v>
      </c>
      <c r="BV108" s="146"/>
      <c r="BW108" s="146" t="str">
        <f>T( IF( Nov2022_RICHIESTE_OLD!AU49&lt;&gt;"",  IF(   AND(    (IFERROR(SEARCH("Ridotto",Nov2022_RICHIESTE_OLD!AU49),Nov2022_RICHIESTE_OLD!AU49))=1,    BW$100&lt;&gt;""   ),    _xlfn.CONCAT("Rid: ",HLOOKUP(BW$100,Tipologie!$B$2:$AM$10,9)  ),  Nov2022_RICHIESTE_OLD!AU49),HLOOKUP(BW$100,Tipologie!$B$2:$AM$10,9  ) ))</f>
        <v>DOMENICA</v>
      </c>
      <c r="BX108" s="223"/>
      <c r="CA108" s="89"/>
      <c r="CB108" s="205"/>
      <c r="CC108" s="91"/>
      <c r="CG108" s="146" t="str">
        <f>T( IF( Nov2022_RICHIESTE_OLD!BB49&lt;&gt;"",  IF(   AND(    (IFERROR(SEARCH("Ridotto",Nov2022_RICHIESTE_OLD!BB49),Nov2022_RICHIESTE_OLD!BB49))=1,    CG$100&lt;&gt;""   ),    _xlfn.CONCAT("Rid: ",HLOOKUP(CG$100,Tipologie!$B$2:$AM$10,9)  ),  Nov2022_RICHIESTE_OLD!BB49),HLOOKUP(CG$100,Tipologie!$B$2:$AM$10,9  ) ))</f>
        <v>DOMENICA</v>
      </c>
      <c r="CH108" s="223"/>
      <c r="CO108" s="26" t="str">
        <f t="shared" si="24"/>
        <v/>
      </c>
      <c r="CP108" s="135">
        <f t="shared" si="32"/>
        <v>44906</v>
      </c>
      <c r="CQ108" s="230"/>
      <c r="CR108" s="146" t="str">
        <f>T(IF(  Nov2022_RICHIESTE_OLD!BV49&lt;&gt;"",  Nov2022_RICHIESTE_OLD!BV49,  HLOOKUP(CR$100,Tipologie!$B$2:$AM$10,9) ))</f>
        <v>DOMENICA</v>
      </c>
      <c r="CS108" s="146"/>
      <c r="CT108" s="146" t="str">
        <f>T(IF(  Nov2022_RICHIESTE_OLD!BW49&lt;&gt;"",  Nov2022_RICHIESTE_OLD!BW49,  HLOOKUP(CT$100,Tipologie!$B$2:$AM$10,9) ))</f>
        <v>DOMENICA</v>
      </c>
      <c r="CU108" s="146"/>
      <c r="CV108" s="146" t="str">
        <f>T(IF(  Nov2022_RICHIESTE_OLD!BX49&lt;&gt;"",  Nov2022_RICHIESTE_OLD!BX49,  HLOOKUP(CV$100,Tipologie!$B$2:$AM$10,9) ))</f>
        <v>DOMENICA</v>
      </c>
      <c r="CW108" s="146"/>
      <c r="CX108" s="146" t="str">
        <f>T(IF(  Nov2022_RICHIESTE_OLD!BY49&lt;&gt;"",  Nov2022_RICHIESTE_OLD!BY49,  HLOOKUP(CX$100,Tipologie!$B$2:$AM$10,9) ))</f>
        <v>DOMENICA</v>
      </c>
      <c r="CY108" s="146"/>
      <c r="CZ108" s="146" t="str">
        <f>T(IF(  Nov2022_RICHIESTE_OLD!BZ49&lt;&gt;"",  Nov2022_RICHIESTE_OLD!BZ49,  HLOOKUP(CZ$100,Tipologie!$B$2:$AM$10,9) ))</f>
        <v>DOMENICA</v>
      </c>
      <c r="DA108" s="146"/>
      <c r="DB108" s="146" t="str">
        <f>T(IF(  Nov2022_RICHIESTE_OLD!CA49&lt;&gt;"",  Nov2022_RICHIESTE_OLD!CA49,  HLOOKUP(DB$100,Tipologie!$B$2:$AM$10,9) ))</f>
        <v>DOMENICA</v>
      </c>
      <c r="DC108" s="146"/>
      <c r="DD108" s="146" t="str">
        <f>T(IF(  Nov2022_RICHIESTE_OLD!CB49&lt;&gt;"",  Nov2022_RICHIESTE_OLD!CB49,  HLOOKUP(DD$100,Tipologie!$B$2:$AM$10,9) ))</f>
        <v>DOMENICA</v>
      </c>
      <c r="DE108" s="146" t="str">
        <f>T(IF(  Nov2022_RICHIESTE_OLD!CC49&lt;&gt;"",  Nov2022_RICHIESTE_OLD!CC49,  HLOOKUP(DE$100,Tipologie!$B$2:$AM$10,9) ))</f>
        <v>DOMENICA</v>
      </c>
      <c r="DF108" s="146" t="str">
        <f>T(IF(  Nov2022_RICHIESTE_OLD!CD49&lt;&gt;"",  Nov2022_RICHIESTE_OLD!CD49,  HLOOKUP(DF$100,Tipologie!$B$2:$AM$10,9) ))</f>
        <v>DOMENICA</v>
      </c>
      <c r="DG108" s="146" t="str">
        <f>T(IF(  Nov2022_RICHIESTE_OLD!CE49&lt;&gt;"",  Nov2022_RICHIESTE_OLD!CE49,  HLOOKUP(DG$100,Tipologie!$B$2:$AM$10,9) ))</f>
        <v>DOMENICA</v>
      </c>
    </row>
    <row r="109" spans="1:112" ht="11.25" hidden="1" customHeight="1" x14ac:dyDescent="0.25">
      <c r="A109" s="20"/>
      <c r="B109" s="20"/>
      <c r="C109" s="20"/>
      <c r="D109" s="27"/>
      <c r="E109" s="197"/>
      <c r="F109" s="27"/>
      <c r="G109" s="197"/>
      <c r="H109" s="27"/>
      <c r="I109" s="197"/>
      <c r="J109" s="27"/>
      <c r="K109" s="197"/>
      <c r="L109" s="27"/>
      <c r="M109" s="197"/>
      <c r="N109" s="27"/>
      <c r="O109" s="197"/>
      <c r="P109" s="27"/>
      <c r="Q109" s="197"/>
      <c r="R109" s="27"/>
      <c r="S109" s="197"/>
      <c r="T109" s="27"/>
      <c r="U109" s="27"/>
      <c r="V109" s="27"/>
      <c r="W109" s="27"/>
      <c r="X109" s="27"/>
      <c r="Y109" s="27"/>
      <c r="Z109" s="27"/>
      <c r="AA109" s="27"/>
      <c r="AB109" s="27"/>
      <c r="AD109" s="20" t="str">
        <f t="shared" si="23"/>
        <v/>
      </c>
      <c r="AE109" s="44" t="str">
        <f t="shared" si="30"/>
        <v/>
      </c>
      <c r="AF109" s="44"/>
      <c r="AG109" s="27"/>
      <c r="AH109" s="197"/>
      <c r="AI109" s="27"/>
      <c r="AJ109" s="197"/>
      <c r="AK109" s="27"/>
      <c r="AL109" s="197"/>
      <c r="AM109" s="27"/>
      <c r="AN109" s="197"/>
      <c r="AO109" s="27"/>
      <c r="AP109" s="197"/>
      <c r="AQ109" s="27"/>
      <c r="AR109" s="197"/>
      <c r="AS109" s="27"/>
      <c r="AT109" s="197"/>
      <c r="AU109" s="27"/>
      <c r="AV109" s="197"/>
      <c r="AW109" s="27"/>
      <c r="AX109" s="197"/>
      <c r="AY109" s="27"/>
      <c r="AZ109" s="197"/>
      <c r="BA109" s="27"/>
      <c r="BB109" s="27"/>
      <c r="BC109" s="27"/>
      <c r="BD109" s="197"/>
      <c r="BE109" s="27"/>
      <c r="BF109" s="197"/>
      <c r="BG109" s="27"/>
      <c r="BH109" s="197"/>
      <c r="BI109" s="27"/>
      <c r="BJ109" s="197"/>
      <c r="BK109" s="27"/>
      <c r="BL109" s="197"/>
      <c r="BM109" s="27"/>
      <c r="BN109" s="197"/>
      <c r="BO109" s="27"/>
      <c r="BP109" s="197"/>
      <c r="BQ109" s="27"/>
      <c r="BR109" s="197"/>
      <c r="BS109" s="27"/>
      <c r="BT109" s="197"/>
      <c r="BU109" s="27"/>
      <c r="BV109" s="197"/>
      <c r="BW109" s="27"/>
      <c r="BX109" s="197"/>
      <c r="CA109" s="91"/>
      <c r="CB109" s="194"/>
      <c r="CC109" s="91"/>
      <c r="CG109" s="197"/>
      <c r="CH109" s="197"/>
      <c r="CO109" s="93" t="str">
        <f t="shared" si="24"/>
        <v/>
      </c>
      <c r="CP109" s="93" t="str">
        <f t="shared" si="32"/>
        <v/>
      </c>
      <c r="CQ109" s="93"/>
      <c r="CR109" s="27"/>
      <c r="CS109" s="197"/>
      <c r="CT109" s="27"/>
      <c r="CU109" s="197"/>
      <c r="CV109" s="27"/>
      <c r="CW109" s="197"/>
      <c r="CX109" s="27"/>
      <c r="CY109" s="197"/>
      <c r="CZ109" s="27"/>
      <c r="DA109" s="197"/>
      <c r="DB109" s="27"/>
      <c r="DC109" s="197"/>
      <c r="DD109" s="27"/>
      <c r="DE109" s="27"/>
      <c r="DF109" s="27"/>
      <c r="DG109" s="27"/>
    </row>
    <row r="110" spans="1:112" ht="11.25" customHeight="1" x14ac:dyDescent="0.25">
      <c r="C110" s="425">
        <f>Dic2022_RICHIESTE!C2</f>
        <v>1</v>
      </c>
      <c r="D110" s="426"/>
      <c r="E110" s="264">
        <f>E2</f>
        <v>2</v>
      </c>
      <c r="F110" s="265"/>
      <c r="G110" s="264">
        <f>G2</f>
        <v>3</v>
      </c>
      <c r="H110" s="265"/>
      <c r="I110" s="264">
        <f>I2</f>
        <v>4</v>
      </c>
      <c r="J110" s="265"/>
      <c r="K110" s="264">
        <f>K2</f>
        <v>5</v>
      </c>
      <c r="L110" s="265"/>
      <c r="M110" s="264">
        <f>M2</f>
        <v>6</v>
      </c>
      <c r="N110" s="265"/>
      <c r="O110" s="264">
        <f>O2</f>
        <v>7</v>
      </c>
      <c r="P110" s="265"/>
      <c r="Q110" s="264">
        <f>Q2</f>
        <v>8</v>
      </c>
      <c r="R110" s="265"/>
      <c r="S110" s="264">
        <f>S2</f>
        <v>9</v>
      </c>
      <c r="T110" s="265"/>
      <c r="U110" s="200">
        <f t="shared" ref="U110:Y110" si="33">U2</f>
        <v>0</v>
      </c>
      <c r="V110" s="200">
        <f t="shared" si="33"/>
        <v>0</v>
      </c>
      <c r="W110" s="6">
        <f t="shared" si="33"/>
        <v>0</v>
      </c>
      <c r="X110" s="6">
        <f t="shared" si="33"/>
        <v>0</v>
      </c>
      <c r="Y110" s="6">
        <f t="shared" si="33"/>
        <v>1</v>
      </c>
      <c r="Z110" s="6"/>
      <c r="AA110" s="6"/>
      <c r="AB110" s="6"/>
      <c r="AE110" s="91"/>
      <c r="AF110" s="398">
        <f>Dic2022_RICHIESTE!W2</f>
        <v>1</v>
      </c>
      <c r="AG110" s="398"/>
      <c r="AH110" s="304">
        <f>Dic2022_RICHIESTE!X2</f>
        <v>2</v>
      </c>
      <c r="AI110" s="305"/>
      <c r="AJ110" s="304">
        <f>Dic2022_RICHIESTE!Y2</f>
        <v>3</v>
      </c>
      <c r="AK110" s="305"/>
      <c r="AL110" s="304">
        <f>Dic2022_RICHIESTE!Z2</f>
        <v>4</v>
      </c>
      <c r="AM110" s="305"/>
      <c r="AN110" s="304">
        <f>Dic2022_RICHIESTE!AA2</f>
        <v>5</v>
      </c>
      <c r="AO110" s="305"/>
      <c r="AP110" s="304">
        <f>Dic2022_RICHIESTE!AB2</f>
        <v>6</v>
      </c>
      <c r="AQ110" s="305"/>
      <c r="AR110" s="304">
        <f>Dic2022_RICHIESTE!AC2</f>
        <v>7</v>
      </c>
      <c r="AS110" s="305"/>
      <c r="AT110" s="304">
        <f>Dic2022_RICHIESTE!AD2</f>
        <v>8</v>
      </c>
      <c r="AU110" s="305"/>
      <c r="AV110" s="304">
        <f>Dic2022_RICHIESTE!AE2</f>
        <v>9</v>
      </c>
      <c r="AW110" s="305"/>
      <c r="AX110" s="304">
        <f>Dic2022_RICHIESTE!AF2</f>
        <v>10</v>
      </c>
      <c r="AY110" s="305"/>
      <c r="AZ110" s="304">
        <f>Dic2022_RICHIESTE!AG2</f>
        <v>11</v>
      </c>
      <c r="BA110" s="305"/>
      <c r="BB110" s="6">
        <f>Dic2022_RICHIESTE!AH2</f>
        <v>0</v>
      </c>
      <c r="BC110" s="6">
        <f>Dic2022_RICHIESTE!AI2</f>
        <v>0</v>
      </c>
      <c r="BD110" s="291">
        <f>Dic2022_RICHIESTE!AJ2</f>
        <v>1</v>
      </c>
      <c r="BE110" s="292"/>
      <c r="BF110" s="291">
        <f>Dic2022_RICHIESTE!AK2</f>
        <v>2</v>
      </c>
      <c r="BG110" s="292"/>
      <c r="BH110" s="291">
        <f>Dic2022_RICHIESTE!AL2</f>
        <v>3</v>
      </c>
      <c r="BI110" s="292"/>
      <c r="BJ110" s="291">
        <f>Dic2022_RICHIESTE!AM2</f>
        <v>4</v>
      </c>
      <c r="BK110" s="292"/>
      <c r="BL110" s="291">
        <f>Dic2022_RICHIESTE!AN2</f>
        <v>5</v>
      </c>
      <c r="BM110" s="292"/>
      <c r="BN110" s="291">
        <f>Dic2022_RICHIESTE!AO2</f>
        <v>6</v>
      </c>
      <c r="BO110" s="292"/>
      <c r="BP110" s="291">
        <f>Dic2022_RICHIESTE!AP2</f>
        <v>7</v>
      </c>
      <c r="BQ110" s="292"/>
      <c r="BR110" s="291">
        <f>Dic2022_RICHIESTE!AQ2</f>
        <v>8</v>
      </c>
      <c r="BS110" s="292"/>
      <c r="BT110" s="291">
        <f>Dic2022_RICHIESTE!AR2</f>
        <v>9</v>
      </c>
      <c r="BU110" s="292"/>
      <c r="BV110" s="291">
        <f>Dic2022_RICHIESTE!AS2</f>
        <v>10</v>
      </c>
      <c r="BW110" s="292"/>
      <c r="BX110" s="223"/>
      <c r="CF110" s="397">
        <f>IF(CF111&lt;&gt;"",CE110+1,0)</f>
        <v>1</v>
      </c>
      <c r="CG110" s="397"/>
      <c r="CH110" s="424">
        <f>IF(CH111&lt;&gt;"",CF110+1,0)</f>
        <v>2</v>
      </c>
      <c r="CI110" s="265"/>
      <c r="CJ110" s="199">
        <f>IF(CJ111&lt;&gt;"",CF110+1,0)</f>
        <v>0</v>
      </c>
      <c r="CK110" s="199">
        <f>IF(CK111&lt;&gt;"",CH110+1,0)</f>
        <v>0</v>
      </c>
      <c r="CL110" s="198">
        <f>IF(CL111&lt;&gt;"",CJ110+1,0)</f>
        <v>0</v>
      </c>
      <c r="CM110" s="198">
        <f>IF(CM111&lt;&gt;"",CK110+1,0)</f>
        <v>0</v>
      </c>
    </row>
    <row r="111" spans="1:112" s="41" customFormat="1" ht="11.25" customHeight="1" x14ac:dyDescent="0.25">
      <c r="A111" s="384"/>
      <c r="B111" s="389"/>
      <c r="C111" s="427" t="str">
        <f>Dic2022_RICHIESTE!C3</f>
        <v>Operatore1</v>
      </c>
      <c r="D111" s="428"/>
      <c r="E111" s="323" t="str">
        <f>Dic2022_RICHIESTE!D3</f>
        <v>Operatore2</v>
      </c>
      <c r="F111" s="324"/>
      <c r="G111" s="323" t="str">
        <f>Dic2022_RICHIESTE!E3</f>
        <v>Operatore3</v>
      </c>
      <c r="H111" s="324"/>
      <c r="I111" s="323" t="str">
        <f>Dic2022_RICHIESTE!F3</f>
        <v>Operatore4</v>
      </c>
      <c r="J111" s="324"/>
      <c r="K111" s="323" t="str">
        <f>Dic2022_RICHIESTE!G3</f>
        <v>Operatore5</v>
      </c>
      <c r="L111" s="324"/>
      <c r="M111" s="323" t="str">
        <f>Dic2022_RICHIESTE!H3</f>
        <v>Operatore6</v>
      </c>
      <c r="N111" s="324"/>
      <c r="O111" s="323" t="str">
        <f>Dic2022_RICHIESTE!I3</f>
        <v>Operatore7</v>
      </c>
      <c r="P111" s="324"/>
      <c r="Q111" s="323" t="str">
        <f>Dic2022_RICHIESTE!J3</f>
        <v>Operatore8</v>
      </c>
      <c r="R111" s="324"/>
      <c r="S111" s="323" t="str">
        <f>Dic2022_RICHIESTE!K3</f>
        <v>Operatore9</v>
      </c>
      <c r="T111" s="324"/>
      <c r="U111" s="338" t="str">
        <f>Dic2022_RICHIESTE!L3</f>
        <v/>
      </c>
      <c r="V111" s="338" t="str">
        <f>Dic2022_RICHIESTE!M3</f>
        <v/>
      </c>
      <c r="W111" s="334" t="str">
        <f>Dic2022_RICHIESTE!N3</f>
        <v/>
      </c>
      <c r="X111" s="334" t="str">
        <f>Dic2022_RICHIESTE!O3</f>
        <v/>
      </c>
      <c r="Y111" s="334" t="str">
        <f>Dic2022_RICHIESTE!P3</f>
        <v>1° Liv. - Outbound</v>
      </c>
      <c r="Z111" s="334" t="str">
        <f>Dic2022_RICHIESTE!Q3</f>
        <v>Operatore35</v>
      </c>
      <c r="AA111" s="334" t="str">
        <f>Dic2022_RICHIESTE!R3</f>
        <v>Operatore36</v>
      </c>
      <c r="AB111" s="334" t="str">
        <f>Dic2022_RICHIESTE!S3</f>
        <v/>
      </c>
      <c r="AC111"/>
      <c r="AD111" s="356"/>
      <c r="AE111" s="384"/>
      <c r="AF111" s="320" t="str">
        <f>Dic2022_RICHIESTE!W3</f>
        <v>Operatore10</v>
      </c>
      <c r="AG111" s="320"/>
      <c r="AH111" s="312" t="str">
        <f>Dic2022_RICHIESTE!X3</f>
        <v>Operatore11</v>
      </c>
      <c r="AI111" s="309"/>
      <c r="AJ111" s="312" t="str">
        <f>Dic2022_RICHIESTE!Y3</f>
        <v>Operatore12</v>
      </c>
      <c r="AK111" s="309"/>
      <c r="AL111" s="312" t="str">
        <f>Dic2022_RICHIESTE!Z3</f>
        <v>Operatore13</v>
      </c>
      <c r="AM111" s="309"/>
      <c r="AN111" s="312" t="str">
        <f>Dic2022_RICHIESTE!AA3</f>
        <v>Operatore14</v>
      </c>
      <c r="AO111" s="309"/>
      <c r="AP111" s="312" t="str">
        <f>Dic2022_RICHIESTE!AB3</f>
        <v>Operatore26</v>
      </c>
      <c r="AQ111" s="309"/>
      <c r="AR111" s="312" t="str">
        <f>Dic2022_RICHIESTE!AC3</f>
        <v>Operatore16</v>
      </c>
      <c r="AS111" s="309"/>
      <c r="AT111" s="312" t="str">
        <f>Dic2022_RICHIESTE!AD3</f>
        <v>Operatore17</v>
      </c>
      <c r="AU111" s="309"/>
      <c r="AV111" s="312" t="str">
        <f>Dic2022_RICHIESTE!AE3</f>
        <v>Operatore18</v>
      </c>
      <c r="AW111" s="309"/>
      <c r="AX111" s="312" t="str">
        <f>Dic2022_RICHIESTE!AF3</f>
        <v>Operatore19</v>
      </c>
      <c r="AY111" s="309"/>
      <c r="AZ111" s="312" t="str">
        <f>Dic2022_RICHIESTE!AG3</f>
        <v>Operatore20</v>
      </c>
      <c r="BA111" s="309"/>
      <c r="BB111" s="337" t="str">
        <f>Dic2022_RICHIESTE!AH3</f>
        <v/>
      </c>
      <c r="BC111" s="337" t="str">
        <f>Dic2022_RICHIESTE!AI3</f>
        <v/>
      </c>
      <c r="BD111" s="293" t="str">
        <f>Dic2022_RICHIESTE!AJ3</f>
        <v>Operatore21</v>
      </c>
      <c r="BE111" s="294"/>
      <c r="BF111" s="293" t="str">
        <f>Dic2022_RICHIESTE!AK3</f>
        <v>Operatore22</v>
      </c>
      <c r="BG111" s="294"/>
      <c r="BH111" s="293" t="str">
        <f>Dic2022_RICHIESTE!AL3</f>
        <v>Operatore23</v>
      </c>
      <c r="BI111" s="294"/>
      <c r="BJ111" s="293" t="str">
        <f>Dic2022_RICHIESTE!AM3</f>
        <v>Operatore24</v>
      </c>
      <c r="BK111" s="294"/>
      <c r="BL111" s="293" t="str">
        <f>Dic2022_RICHIESTE!AN3</f>
        <v>Operatore25</v>
      </c>
      <c r="BM111" s="294"/>
      <c r="BN111" s="293" t="str">
        <f>Dic2022_RICHIESTE!AO3</f>
        <v>Operatore26</v>
      </c>
      <c r="BO111" s="294"/>
      <c r="BP111" s="293" t="str">
        <f>Dic2022_RICHIESTE!AP3</f>
        <v>Operatore27</v>
      </c>
      <c r="BQ111" s="294"/>
      <c r="BR111" s="293" t="str">
        <f>Dic2022_RICHIESTE!AQ3</f>
        <v>Operatore28</v>
      </c>
      <c r="BS111" s="294"/>
      <c r="BT111" s="293" t="str">
        <f>Dic2022_RICHIESTE!AR3</f>
        <v>Operatore29</v>
      </c>
      <c r="BU111" s="294"/>
      <c r="BV111" s="293" t="str">
        <f>Dic2022_RICHIESTE!AS3</f>
        <v>Operatore30</v>
      </c>
      <c r="BW111" s="294"/>
      <c r="BX111" s="223"/>
      <c r="BY111"/>
      <c r="BZ111"/>
      <c r="CA111" s="299" t="str">
        <f>CA3</f>
        <v>Assenti</v>
      </c>
      <c r="CB111" s="299" t="s">
        <v>210</v>
      </c>
      <c r="CC111" s="159"/>
      <c r="CF111" s="393" t="str">
        <f>CF3</f>
        <v>Operatore35</v>
      </c>
      <c r="CG111" s="393"/>
      <c r="CH111" s="327" t="str">
        <f>CH3</f>
        <v>Operatore36</v>
      </c>
      <c r="CI111" s="324"/>
      <c r="CJ111" s="320" t="str">
        <f t="shared" ref="CJ111:CM111" si="34">CJ3</f>
        <v/>
      </c>
      <c r="CK111" s="320" t="str">
        <f t="shared" si="34"/>
        <v/>
      </c>
      <c r="CL111" s="319" t="str">
        <f t="shared" si="34"/>
        <v/>
      </c>
      <c r="CM111" s="319" t="str">
        <f t="shared" si="34"/>
        <v/>
      </c>
      <c r="CO111" s="356"/>
      <c r="CP111" s="387"/>
      <c r="CQ111" s="382" t="str">
        <f>CQ57</f>
        <v>TeamLeader1</v>
      </c>
      <c r="CR111" s="382"/>
      <c r="CS111" s="417" t="str">
        <f>CS57</f>
        <v>Operatore31</v>
      </c>
      <c r="CT111" s="288"/>
      <c r="CU111" s="287" t="str">
        <f>CU57</f>
        <v>Operatore32</v>
      </c>
      <c r="CV111" s="288"/>
      <c r="CW111" s="266" t="str">
        <f>CW57</f>
        <v>TeamLeader2</v>
      </c>
      <c r="CX111" s="267"/>
      <c r="CY111" s="270" t="str">
        <f>CY57</f>
        <v>Operatore33</v>
      </c>
      <c r="CZ111" s="271"/>
      <c r="DA111" s="274" t="str">
        <f>DA57</f>
        <v>TeamLeader3</v>
      </c>
      <c r="DB111" s="275"/>
      <c r="DC111" s="278" t="str">
        <f>DC57</f>
        <v>Operatore34</v>
      </c>
      <c r="DD111" s="279"/>
      <c r="DE111" s="318" t="str">
        <f t="shared" ref="DE111:DG111" si="35">DE57</f>
        <v/>
      </c>
      <c r="DF111" s="318" t="str">
        <f t="shared" si="35"/>
        <v/>
      </c>
      <c r="DG111" s="318" t="str">
        <f t="shared" si="35"/>
        <v/>
      </c>
    </row>
    <row r="112" spans="1:112" s="41" customFormat="1" ht="23.25" customHeight="1" x14ac:dyDescent="0.25">
      <c r="A112" s="384"/>
      <c r="B112" s="389"/>
      <c r="C112" s="325"/>
      <c r="D112" s="326"/>
      <c r="E112" s="325"/>
      <c r="F112" s="326"/>
      <c r="G112" s="325"/>
      <c r="H112" s="326"/>
      <c r="I112" s="325"/>
      <c r="J112" s="326"/>
      <c r="K112" s="325"/>
      <c r="L112" s="326"/>
      <c r="M112" s="325"/>
      <c r="N112" s="326"/>
      <c r="O112" s="325"/>
      <c r="P112" s="326"/>
      <c r="Q112" s="325"/>
      <c r="R112" s="326"/>
      <c r="S112" s="325"/>
      <c r="T112" s="326"/>
      <c r="U112" s="339"/>
      <c r="V112" s="339"/>
      <c r="W112" s="334"/>
      <c r="X112" s="334"/>
      <c r="Y112" s="334"/>
      <c r="Z112" s="334"/>
      <c r="AA112" s="334"/>
      <c r="AB112" s="334"/>
      <c r="AC112"/>
      <c r="AD112" s="356"/>
      <c r="AE112" s="384"/>
      <c r="AF112" s="320"/>
      <c r="AG112" s="320"/>
      <c r="AH112" s="313"/>
      <c r="AI112" s="311"/>
      <c r="AJ112" s="313"/>
      <c r="AK112" s="311"/>
      <c r="AL112" s="313"/>
      <c r="AM112" s="311"/>
      <c r="AN112" s="313"/>
      <c r="AO112" s="311"/>
      <c r="AP112" s="313"/>
      <c r="AQ112" s="311"/>
      <c r="AR112" s="313"/>
      <c r="AS112" s="311"/>
      <c r="AT112" s="313"/>
      <c r="AU112" s="311"/>
      <c r="AV112" s="313"/>
      <c r="AW112" s="311"/>
      <c r="AX112" s="313"/>
      <c r="AY112" s="311"/>
      <c r="AZ112" s="313"/>
      <c r="BA112" s="311"/>
      <c r="BB112" s="337"/>
      <c r="BC112" s="337"/>
      <c r="BD112" s="295"/>
      <c r="BE112" s="296"/>
      <c r="BF112" s="295"/>
      <c r="BG112" s="296"/>
      <c r="BH112" s="295"/>
      <c r="BI112" s="296"/>
      <c r="BJ112" s="295"/>
      <c r="BK112" s="296"/>
      <c r="BL112" s="295"/>
      <c r="BM112" s="296"/>
      <c r="BN112" s="295"/>
      <c r="BO112" s="296"/>
      <c r="BP112" s="295"/>
      <c r="BQ112" s="296"/>
      <c r="BR112" s="295"/>
      <c r="BS112" s="296"/>
      <c r="BT112" s="295"/>
      <c r="BU112" s="296"/>
      <c r="BV112" s="295"/>
      <c r="BW112" s="296"/>
      <c r="BX112" s="223"/>
      <c r="BY112"/>
      <c r="BZ112"/>
      <c r="CA112" s="391"/>
      <c r="CB112" s="300"/>
      <c r="CC112" s="159"/>
      <c r="CF112" s="393"/>
      <c r="CG112" s="393"/>
      <c r="CH112" s="328"/>
      <c r="CI112" s="326"/>
      <c r="CJ112" s="320"/>
      <c r="CK112" s="320"/>
      <c r="CL112" s="319"/>
      <c r="CM112" s="319"/>
      <c r="CO112" s="356"/>
      <c r="CP112" s="387"/>
      <c r="CQ112" s="382"/>
      <c r="CR112" s="382"/>
      <c r="CS112" s="418"/>
      <c r="CT112" s="290"/>
      <c r="CU112" s="289"/>
      <c r="CV112" s="290"/>
      <c r="CW112" s="268"/>
      <c r="CX112" s="269"/>
      <c r="CY112" s="272"/>
      <c r="CZ112" s="273"/>
      <c r="DA112" s="276"/>
      <c r="DB112" s="277"/>
      <c r="DC112" s="280"/>
      <c r="DD112" s="281"/>
      <c r="DE112" s="318"/>
      <c r="DF112" s="318"/>
      <c r="DG112" s="318"/>
    </row>
    <row r="113" spans="1:112" ht="11.25" customHeight="1" x14ac:dyDescent="0.25">
      <c r="A113" s="388" t="s">
        <v>14</v>
      </c>
      <c r="B113" s="388"/>
      <c r="C113" s="394"/>
      <c r="D113" s="395"/>
      <c r="E113" s="394"/>
      <c r="F113" s="395"/>
      <c r="G113" s="394"/>
      <c r="H113" s="395"/>
      <c r="I113" s="394"/>
      <c r="J113" s="395"/>
      <c r="K113" s="394"/>
      <c r="L113" s="395"/>
      <c r="M113" s="394"/>
      <c r="N113" s="395"/>
      <c r="O113" s="394"/>
      <c r="P113" s="395"/>
      <c r="Q113" s="394"/>
      <c r="R113" s="395"/>
      <c r="S113" s="394"/>
      <c r="T113" s="395"/>
      <c r="U113" s="117"/>
      <c r="V113" s="117"/>
      <c r="W113" s="117"/>
      <c r="X113" s="117"/>
      <c r="Y113" s="117"/>
      <c r="Z113" s="117"/>
      <c r="AA113" s="117"/>
      <c r="AB113" s="117"/>
      <c r="AD113" s="388" t="str">
        <f>A113</f>
        <v>Prec. SERE:</v>
      </c>
      <c r="AE113" s="388"/>
      <c r="AF113" s="394"/>
      <c r="AG113" s="395"/>
      <c r="AH113" s="394"/>
      <c r="AI113" s="395"/>
      <c r="AJ113" s="394"/>
      <c r="AK113" s="395"/>
      <c r="AL113" s="394"/>
      <c r="AM113" s="395"/>
      <c r="AN113" s="394"/>
      <c r="AO113" s="395"/>
      <c r="AP113" s="394"/>
      <c r="AQ113" s="395"/>
      <c r="AR113" s="394"/>
      <c r="AS113" s="395"/>
      <c r="AT113" s="394"/>
      <c r="AU113" s="395"/>
      <c r="AV113" s="394"/>
      <c r="AW113" s="395"/>
      <c r="AX113" s="394"/>
      <c r="AY113" s="395"/>
      <c r="AZ113" s="394"/>
      <c r="BA113" s="395"/>
      <c r="BB113" s="394"/>
      <c r="BC113" s="395"/>
      <c r="BD113" s="394"/>
      <c r="BE113" s="395"/>
      <c r="BF113" s="394"/>
      <c r="BG113" s="395"/>
      <c r="BH113" s="394"/>
      <c r="BI113" s="395"/>
      <c r="BJ113" s="394"/>
      <c r="BK113" s="395"/>
      <c r="BL113" s="394"/>
      <c r="BM113" s="395"/>
      <c r="BN113" s="394"/>
      <c r="BO113" s="395"/>
      <c r="BP113" s="394"/>
      <c r="BQ113" s="395"/>
      <c r="BR113" s="394"/>
      <c r="BS113" s="395"/>
      <c r="BT113" s="394"/>
      <c r="BU113" s="395"/>
      <c r="BV113" s="394"/>
      <c r="BW113" s="395"/>
      <c r="BX113" s="223"/>
      <c r="CA113" s="89"/>
      <c r="CB113" s="205"/>
      <c r="CC113" s="91"/>
      <c r="CF113" s="412"/>
      <c r="CG113" s="413"/>
      <c r="CH113" s="394"/>
      <c r="CI113" s="395"/>
      <c r="CJ113" s="117"/>
      <c r="CK113" s="117"/>
      <c r="CL113" s="117"/>
      <c r="CM113" s="117"/>
      <c r="CO113" s="20"/>
      <c r="CP113" s="20"/>
      <c r="CQ113" s="412"/>
      <c r="CR113" s="413"/>
      <c r="CS113" s="394"/>
      <c r="CT113" s="395"/>
      <c r="CU113" s="394"/>
      <c r="CV113" s="395"/>
      <c r="CW113" s="394"/>
      <c r="CX113" s="395"/>
      <c r="CY113" s="394"/>
      <c r="CZ113" s="395"/>
      <c r="DA113" s="394"/>
      <c r="DB113" s="395"/>
      <c r="DC113" s="394"/>
      <c r="DD113" s="395"/>
      <c r="DE113" s="86"/>
      <c r="DF113" s="86"/>
      <c r="DG113" s="86"/>
    </row>
    <row r="114" spans="1:112" ht="11.25" customHeight="1" x14ac:dyDescent="0.25">
      <c r="A114" s="44"/>
      <c r="B114" s="44" t="s">
        <v>15</v>
      </c>
      <c r="C114" s="238"/>
      <c r="D114" s="239"/>
      <c r="E114" s="238"/>
      <c r="F114" s="239"/>
      <c r="G114" s="238"/>
      <c r="H114" s="239"/>
      <c r="I114" s="238"/>
      <c r="J114" s="239"/>
      <c r="K114" s="238"/>
      <c r="L114" s="239"/>
      <c r="M114" s="238"/>
      <c r="N114" s="239"/>
      <c r="O114" s="238"/>
      <c r="P114" s="239"/>
      <c r="Q114" s="238"/>
      <c r="R114" s="239"/>
      <c r="S114" s="238"/>
      <c r="T114" s="239"/>
      <c r="U114" s="79"/>
      <c r="V114" s="79"/>
      <c r="W114" s="79"/>
      <c r="X114" s="79"/>
      <c r="Y114" s="79"/>
      <c r="Z114" s="79"/>
      <c r="AA114" s="79"/>
      <c r="AB114" s="79"/>
      <c r="AD114" s="44"/>
      <c r="AE114" s="44" t="str">
        <f>IF($B114&lt;&gt;"",$B114,"")</f>
        <v>Turno</v>
      </c>
      <c r="AF114" s="242"/>
      <c r="AG114" s="239"/>
      <c r="AH114" s="238"/>
      <c r="AI114" s="239"/>
      <c r="AJ114" s="238"/>
      <c r="AK114" s="239"/>
      <c r="AL114" s="238"/>
      <c r="AM114" s="239"/>
      <c r="AN114" s="238"/>
      <c r="AO114" s="239"/>
      <c r="AP114" s="238"/>
      <c r="AQ114" s="239"/>
      <c r="AR114" s="238"/>
      <c r="AS114" s="239"/>
      <c r="AT114" s="238"/>
      <c r="AU114" s="239"/>
      <c r="AV114" s="238"/>
      <c r="AW114" s="239"/>
      <c r="AX114" s="238"/>
      <c r="AY114" s="239"/>
      <c r="AZ114" s="238"/>
      <c r="BA114" s="239"/>
      <c r="BB114" s="238"/>
      <c r="BC114" s="239"/>
      <c r="BD114" s="238"/>
      <c r="BE114" s="239"/>
      <c r="BF114" s="238"/>
      <c r="BG114" s="239"/>
      <c r="BH114" s="238"/>
      <c r="BI114" s="239"/>
      <c r="BJ114" s="238"/>
      <c r="BK114" s="239"/>
      <c r="BL114" s="238"/>
      <c r="BM114" s="239"/>
      <c r="BN114" s="238"/>
      <c r="BO114" s="239"/>
      <c r="BP114" s="238"/>
      <c r="BQ114" s="239"/>
      <c r="BR114" s="238"/>
      <c r="BS114" s="239"/>
      <c r="BT114" s="238"/>
      <c r="BU114" s="239"/>
      <c r="BV114" s="238"/>
      <c r="BW114" s="239"/>
      <c r="BX114" s="223"/>
      <c r="CA114" s="88"/>
      <c r="CB114" s="88"/>
      <c r="CC114" s="91"/>
      <c r="CF114" s="242"/>
      <c r="CG114" s="239"/>
      <c r="CH114" s="238"/>
      <c r="CI114" s="239"/>
      <c r="CJ114" s="79"/>
      <c r="CK114" s="79"/>
      <c r="CL114" s="79"/>
      <c r="CM114" s="79"/>
      <c r="CO114" s="93"/>
      <c r="CP114" s="93"/>
      <c r="CQ114" s="242"/>
      <c r="CR114" s="239"/>
      <c r="CS114" s="242"/>
      <c r="CT114" s="239"/>
      <c r="CU114" s="242"/>
      <c r="CV114" s="239"/>
      <c r="CW114" s="242"/>
      <c r="CX114" s="239"/>
      <c r="CY114" s="242"/>
      <c r="CZ114" s="239"/>
      <c r="DA114" s="242"/>
      <c r="DB114" s="239"/>
      <c r="DC114" s="242"/>
      <c r="DD114" s="239"/>
      <c r="DE114" s="79"/>
      <c r="DF114" s="79"/>
      <c r="DG114" s="79"/>
    </row>
    <row r="115" spans="1:112" ht="11.25" customHeight="1" x14ac:dyDescent="0.25">
      <c r="A115" s="20"/>
      <c r="B115" s="20"/>
      <c r="C115" s="422" t="str">
        <f>T(IF(  Dic2022_RICHIESTE!C6&lt;&gt;"",  Dic2022_RICHIESTE!C6,  HLOOKUP(D$114,Tipologie!$B$2:$AM$10,2) ))</f>
        <v>-</v>
      </c>
      <c r="D115" s="423"/>
      <c r="E115" s="146"/>
      <c r="F115" s="146" t="str">
        <f>T(IF(  Dic2022_RICHIESTE!D6&lt;&gt;"",  Dic2022_RICHIESTE!D6,  HLOOKUP(F$114,Tipologie!$B$2:$AM$10,2) ))</f>
        <v>-</v>
      </c>
      <c r="G115" s="146"/>
      <c r="H115" s="146" t="str">
        <f>T(IF(  Dic2022_RICHIESTE!E6&lt;&gt;"",  Dic2022_RICHIESTE!E6,  HLOOKUP(H$114,Tipologie!$B$2:$AM$10,2) ))</f>
        <v>-</v>
      </c>
      <c r="I115" s="146"/>
      <c r="J115" s="146" t="str">
        <f>T(IF(  Dic2022_RICHIESTE!F6&lt;&gt;"",  Dic2022_RICHIESTE!F6,  HLOOKUP(J$114,Tipologie!$B$2:$AM$10,2) ))</f>
        <v>-</v>
      </c>
      <c r="K115" s="146"/>
      <c r="L115" s="146" t="str">
        <f>T(IF(  Dic2022_RICHIESTE!G6&lt;&gt;"",  Dic2022_RICHIESTE!G6,  HLOOKUP(L$114,Tipologie!$B$2:$AM$10,2) ))</f>
        <v>-</v>
      </c>
      <c r="M115" s="146"/>
      <c r="N115" s="146" t="str">
        <f>T(IF(  Dic2022_RICHIESTE!H6&lt;&gt;"",  Dic2022_RICHIESTE!H6,  HLOOKUP(N$114,Tipologie!$B$2:$AM$10,2) ))</f>
        <v>-</v>
      </c>
      <c r="O115" s="146"/>
      <c r="P115" s="146" t="str">
        <f>T(IF(  Dic2022_RICHIESTE!I6&lt;&gt;"",  Dic2022_RICHIESTE!I6,  HLOOKUP(P$114,Tipologie!$B$2:$AM$10,2) ))</f>
        <v>-</v>
      </c>
      <c r="Q115" s="146"/>
      <c r="R115" s="146" t="str">
        <f>T(IF(  Dic2022_RICHIESTE!J6&lt;&gt;"",  Dic2022_RICHIESTE!J6,  HLOOKUP(R$114,Tipologie!$B$2:$AM$10,2) ))</f>
        <v>-</v>
      </c>
      <c r="S115" s="146"/>
      <c r="T115" s="146" t="str">
        <f>T(IF(  Dic2022_RICHIESTE!K6&lt;&gt;"",  Dic2022_RICHIESTE!K6,  HLOOKUP(T$114,Tipologie!$B$2:$AM$10,2) ))</f>
        <v>-</v>
      </c>
      <c r="U115" s="146" t="str">
        <f>T(IF(  Dic2022_RICHIESTE!L6&lt;&gt;"",  Dic2022_RICHIESTE!L6,  HLOOKUP(U$114,Tipologie!$B$2:$AM$10,2) ))</f>
        <v>-</v>
      </c>
      <c r="V115" s="146" t="str">
        <f>T(IF(  Dic2022_RICHIESTE!M6&lt;&gt;"",  Dic2022_RICHIESTE!M6,  HLOOKUP(V$114,Tipologie!$B$2:$AM$10,2) ))</f>
        <v>-</v>
      </c>
      <c r="W115" s="146" t="str">
        <f>T(IF(  Dic2022_RICHIESTE!N6&lt;&gt;"",  Dic2022_RICHIESTE!N6,  HLOOKUP(W$114,Tipologie!$B$2:$AM$10,2) ))</f>
        <v>-</v>
      </c>
      <c r="X115" s="146" t="str">
        <f>T(IF(  Dic2022_RICHIESTE!O6&lt;&gt;"",  Dic2022_RICHIESTE!O6,  HLOOKUP(X$114,Tipologie!$B$2:$AM$10,2) ))</f>
        <v>-</v>
      </c>
      <c r="Y115" s="146" t="str">
        <f>T(IF(  Dic2022_RICHIESTE!P6&lt;&gt;"",  Dic2022_RICHIESTE!P6,  HLOOKUP(Y$114,Tipologie!$B$2:$AM$10,2) ))</f>
        <v>-</v>
      </c>
      <c r="Z115" s="47" t="str">
        <f>T(IF(  Dic2022_RICHIESTE!Q6&lt;&gt;"",  Dic2022_RICHIESTE!Q6,  HLOOKUP(Z$114,Tipologie!$B$2:$AM$10,2) ))</f>
        <v>-</v>
      </c>
      <c r="AA115" s="47" t="str">
        <f>T(IF(  Dic2022_RICHIESTE!R6&lt;&gt;"",  Dic2022_RICHIESTE!R6,  HLOOKUP(AA$114,Tipologie!$B$2:$AM$10,2) ))</f>
        <v>-</v>
      </c>
      <c r="AB115" s="47" t="str">
        <f>T(IF(  Dic2022_RICHIESTE!S6&lt;&gt;"",  Dic2022_RICHIESTE!S6,  HLOOKUP(AB$114,Tipologie!$B$2:$AM$10,2) ))</f>
        <v>-</v>
      </c>
      <c r="AD115" s="20" t="str">
        <f>IF($A115&lt;&gt;"",$A115,"")</f>
        <v/>
      </c>
      <c r="AE115" s="20" t="str">
        <f>IF($B115&lt;&gt;"",$B115,"")</f>
        <v/>
      </c>
      <c r="AF115" s="20"/>
      <c r="AG115" s="146" t="str">
        <f>T(IF(  Dic2022_RICHIESTE!W6&lt;&gt;"",  Dic2022_RICHIESTE!W6,  HLOOKUP(AG$114,Tipologie!$B$2:$AM$10,2) ))</f>
        <v>-</v>
      </c>
      <c r="AH115" s="146"/>
      <c r="AI115" s="146" t="str">
        <f>T(IF(  Dic2022_RICHIESTE!X6&lt;&gt;"",  Dic2022_RICHIESTE!X6,  HLOOKUP(AI$114,Tipologie!$B$2:$AM$10,2) ))</f>
        <v>-</v>
      </c>
      <c r="AJ115" s="146"/>
      <c r="AK115" s="146" t="str">
        <f>T(IF(  Dic2022_RICHIESTE!Y6&lt;&gt;"",  Dic2022_RICHIESTE!Y6,  HLOOKUP(AK$114,Tipologie!$B$2:$AM$10,2) ))</f>
        <v>-</v>
      </c>
      <c r="AL115" s="146"/>
      <c r="AM115" s="146" t="str">
        <f>T(IF(  Dic2022_RICHIESTE!Z6&lt;&gt;"",  Dic2022_RICHIESTE!Z6,  HLOOKUP(AM$114,Tipologie!$B$2:$AM$10,2) ))</f>
        <v>-</v>
      </c>
      <c r="AN115" s="146"/>
      <c r="AO115" s="146" t="str">
        <f>T(IF(  Dic2022_RICHIESTE!AA6&lt;&gt;"",  Dic2022_RICHIESTE!AA6,  HLOOKUP(AO$114,Tipologie!$B$2:$AM$10,2) ))</f>
        <v>-</v>
      </c>
      <c r="AP115" s="146"/>
      <c r="AQ115" s="146" t="str">
        <f>T(IF(  Dic2022_RICHIESTE!AB6&lt;&gt;"",  Dic2022_RICHIESTE!AB6,  HLOOKUP(AQ$114,Tipologie!$B$2:$AM$10,2) ))</f>
        <v>-</v>
      </c>
      <c r="AR115" s="146"/>
      <c r="AS115" s="146" t="str">
        <f>T(IF(  Dic2022_RICHIESTE!AC6&lt;&gt;"",  Dic2022_RICHIESTE!AC6,  HLOOKUP(AS$114,Tipologie!$B$2:$AM$10,2) ))</f>
        <v>-</v>
      </c>
      <c r="AT115" s="146"/>
      <c r="AU115" s="146" t="str">
        <f>T(IF(  Dic2022_RICHIESTE!AD6&lt;&gt;"",  Dic2022_RICHIESTE!AD6,  HLOOKUP(AU$114,Tipologie!$B$2:$AM$10,2) ))</f>
        <v>-</v>
      </c>
      <c r="AV115" s="146"/>
      <c r="AW115" s="146" t="str">
        <f>T(IF(  Dic2022_RICHIESTE!AE6&lt;&gt;"",  Dic2022_RICHIESTE!AE6,  HLOOKUP(AW$114,Tipologie!$B$2:$AM$10,2) ))</f>
        <v>-</v>
      </c>
      <c r="AX115" s="146"/>
      <c r="AY115" s="146" t="str">
        <f>T(IF(  Dic2022_RICHIESTE!AF6&lt;&gt;"",  Dic2022_RICHIESTE!AF6,  HLOOKUP(AY$114,Tipologie!$B$2:$AM$10,2) ))</f>
        <v>-</v>
      </c>
      <c r="AZ115" s="146"/>
      <c r="BA115" s="146" t="str">
        <f>T(IF(  Dic2022_RICHIESTE!AG6&lt;&gt;"",  Dic2022_RICHIESTE!AG6,  HLOOKUP(BA$114,Tipologie!$B$2:$AM$10,2) ))</f>
        <v>-</v>
      </c>
      <c r="BB115" s="146" t="str">
        <f>T(IF(  Dic2022_RICHIESTE!AH6&lt;&gt;"",  Dic2022_RICHIESTE!AH6,  HLOOKUP(BB$114,Tipologie!$B$2:$AM$10,2) ))</f>
        <v>-</v>
      </c>
      <c r="BC115" s="146" t="str">
        <f>T(IF(  Dic2022_RICHIESTE!AI6&lt;&gt;"",  Dic2022_RICHIESTE!AI6,  HLOOKUP(BC$114,Tipologie!$B$2:$AM$10,2) ))</f>
        <v>-</v>
      </c>
      <c r="BD115" s="146"/>
      <c r="BE115" s="146" t="str">
        <f>T(IF(  Dic2022_RICHIESTE!AJ6&lt;&gt;"",  Dic2022_RICHIESTE!AJ6,  HLOOKUP(BE$114,Tipologie!$B$2:$AM$10,2) ))</f>
        <v>-</v>
      </c>
      <c r="BF115" s="146"/>
      <c r="BG115" s="146" t="str">
        <f>T(IF(  Dic2022_RICHIESTE!AK6&lt;&gt;"",  Dic2022_RICHIESTE!AK6,  HLOOKUP(BG$114,Tipologie!$B$2:$AM$10,2) ))</f>
        <v>-</v>
      </c>
      <c r="BH115" s="146"/>
      <c r="BI115" s="146" t="str">
        <f>T(IF(  Dic2022_RICHIESTE!AL6&lt;&gt;"",  Dic2022_RICHIESTE!AL6,  HLOOKUP(BI$114,Tipologie!$B$2:$AM$10,2) ))</f>
        <v>-</v>
      </c>
      <c r="BJ115" s="146"/>
      <c r="BK115" s="146" t="str">
        <f>T(IF(  Dic2022_RICHIESTE!AM6&lt;&gt;"",  Dic2022_RICHIESTE!AM6,  HLOOKUP(BK$114,Tipologie!$B$2:$AM$10,2) ))</f>
        <v>-</v>
      </c>
      <c r="BL115" s="146"/>
      <c r="BM115" s="146" t="str">
        <f>T(IF(  Dic2022_RICHIESTE!AN6&lt;&gt;"",  Dic2022_RICHIESTE!AN6,  HLOOKUP(BM$114,Tipologie!$B$2:$AM$10,2) ))</f>
        <v>-</v>
      </c>
      <c r="BN115" s="146"/>
      <c r="BO115" s="146" t="str">
        <f>T(IF(  Dic2022_RICHIESTE!AO6&lt;&gt;"",  Dic2022_RICHIESTE!AO6,  HLOOKUP(BO$114,Tipologie!$B$2:$AM$10,2) ))</f>
        <v>-</v>
      </c>
      <c r="BP115" s="146"/>
      <c r="BQ115" s="146" t="str">
        <f>T(IF(  Dic2022_RICHIESTE!AP6&lt;&gt;"",  Dic2022_RICHIESTE!AP6,  HLOOKUP(BQ$114,Tipologie!$B$2:$AM$10,2) ))</f>
        <v>-</v>
      </c>
      <c r="BR115" s="146"/>
      <c r="BS115" s="146" t="str">
        <f>T(IF(  Dic2022_RICHIESTE!AQ6&lt;&gt;"",  Dic2022_RICHIESTE!AQ6,  HLOOKUP(BS$114,Tipologie!$B$2:$AM$10,2) ))</f>
        <v>-</v>
      </c>
      <c r="BT115" s="146"/>
      <c r="BU115" s="146" t="str">
        <f>T(IF(  Dic2022_RICHIESTE!AR6&lt;&gt;"",  Dic2022_RICHIESTE!AR6,  HLOOKUP(BU$114,Tipologie!$B$2:$AM$10,2) ))</f>
        <v>-</v>
      </c>
      <c r="BV115" s="146"/>
      <c r="BW115" s="146" t="str">
        <f>T(IF(  Dic2022_RICHIESTE!AS6&lt;&gt;"",  Dic2022_RICHIESTE!AS6,  HLOOKUP(BW$114,Tipologie!$B$2:$AM$10,2) ))</f>
        <v>-</v>
      </c>
      <c r="BX115" s="223"/>
      <c r="CA115" s="90"/>
      <c r="CB115" s="205"/>
      <c r="CC115" s="91"/>
      <c r="CG115" s="146" t="str">
        <f>T(IF(  Dic2022_RICHIESTE!BM6&lt;&gt;"",  Dic2022_RICHIESTE!BM6,  HLOOKUP(CG$114,Tipologie!$B$2:$AM$10,2) ))</f>
        <v>-</v>
      </c>
      <c r="CH115" s="146"/>
      <c r="CI115" s="146" t="str">
        <f>T(IF(  Dic2022_RICHIESTE!BN6&lt;&gt;"",  Dic2022_RICHIESTE!BN6,  HLOOKUP(CI$114,Tipologie!$B$2:$AM$10,2) ))</f>
        <v>-</v>
      </c>
      <c r="CJ115" s="146" t="str">
        <f>T(IF(  Dic2022_RICHIESTE!BO6&lt;&gt;"",  Dic2022_RICHIESTE!BO6,  HLOOKUP(CJ$114,Tipologie!$B$2:$AM$10,2) ))</f>
        <v>-</v>
      </c>
      <c r="CK115" s="146" t="str">
        <f>T(IF(  Dic2022_RICHIESTE!BP6&lt;&gt;"",  Dic2022_RICHIESTE!BP6,  HLOOKUP(CK$114,Tipologie!$B$2:$AM$10,2) ))</f>
        <v>-</v>
      </c>
      <c r="CL115" s="146" t="str">
        <f>T(IF(  Dic2022_RICHIESTE!BQ6&lt;&gt;"",  Dic2022_RICHIESTE!BQ6,  HLOOKUP(CL$114,Tipologie!$B$2:$AM$10,2) ))</f>
        <v>-</v>
      </c>
      <c r="CM115" s="146" t="str">
        <f>T(IF(  Dic2022_RICHIESTE!BR6&lt;&gt;"",  Dic2022_RICHIESTE!BR6,  HLOOKUP(CM$114,Tipologie!$B$2:$AM$10,2) ))</f>
        <v>-</v>
      </c>
      <c r="CO115" s="93"/>
      <c r="CP115" s="93"/>
      <c r="CQ115" s="93"/>
      <c r="CR115" s="146" t="str">
        <f>T(IF(  Dic2022_RICHIESTE!BV6&lt;&gt;"",  Dic2022_RICHIESTE!BV6,  HLOOKUP(CR$114,Tipologie!$B$2:$AM$10,2) ))</f>
        <v>-</v>
      </c>
      <c r="CS115" s="146"/>
      <c r="CT115" s="146" t="str">
        <f>T(IF(  Dic2022_RICHIESTE!BW6&lt;&gt;"",  Dic2022_RICHIESTE!BW6,  HLOOKUP(CT$114,Tipologie!$B$2:$AM$10,2) ))</f>
        <v>-</v>
      </c>
      <c r="CU115" s="146"/>
      <c r="CV115" s="146" t="str">
        <f>T(IF(  Dic2022_RICHIESTE!BX6&lt;&gt;"",  Dic2022_RICHIESTE!BX6,  HLOOKUP(CV$114,Tipologie!$B$2:$AM$10,2) ))</f>
        <v>-</v>
      </c>
      <c r="CW115" s="146"/>
      <c r="CX115" s="146" t="str">
        <f>T(IF(  Dic2022_RICHIESTE!BY6&lt;&gt;"",  Dic2022_RICHIESTE!BY6,  HLOOKUP(CX$114,Tipologie!$B$2:$AM$10,2) ))</f>
        <v>-</v>
      </c>
      <c r="CY115" s="146"/>
      <c r="CZ115" s="146" t="str">
        <f>T(IF(  Dic2022_RICHIESTE!BZ6&lt;&gt;"",  Dic2022_RICHIESTE!BZ6,  HLOOKUP(CZ$114,Tipologie!$B$2:$AM$10,2) ))</f>
        <v>-</v>
      </c>
      <c r="DA115" s="146"/>
      <c r="DB115" s="146" t="str">
        <f>T(IF(  Dic2022_RICHIESTE!CA6&lt;&gt;"",  Dic2022_RICHIESTE!CA6,  HLOOKUP(DB$114,Tipologie!$B$2:$AM$10,2) ))</f>
        <v>-</v>
      </c>
      <c r="DC115" s="146"/>
      <c r="DD115" s="146" t="str">
        <f>T(IF(  Dic2022_RICHIESTE!CB6&lt;&gt;"",  Dic2022_RICHIESTE!CB6,  HLOOKUP(DD$114,Tipologie!$B$2:$AM$10,2) ))</f>
        <v>-</v>
      </c>
      <c r="DE115" s="146" t="str">
        <f>T(IF(  Dic2022_RICHIESTE!BW6&lt;&gt;"",  Dic2022_RICHIESTE!BW6,  HLOOKUP(DE$114,Tipologie!$B$2:$AM$10,2) ))</f>
        <v>-</v>
      </c>
      <c r="DF115" s="146" t="str">
        <f>T(IF(  Dic2022_RICHIESTE!BX6&lt;&gt;"",  Dic2022_RICHIESTE!BX6,  HLOOKUP(DF$114,Tipologie!$B$2:$AM$10,2) ))</f>
        <v>-</v>
      </c>
      <c r="DG115" s="146" t="str">
        <f>T(IF(  Dic2022_RICHIESTE!BY6&lt;&gt;"",  Dic2022_RICHIESTE!BY6,  HLOOKUP(DG$114,Tipologie!$B$2:$AM$10,2) ))</f>
        <v>-</v>
      </c>
    </row>
    <row r="116" spans="1:112" ht="11.25" customHeight="1" x14ac:dyDescent="0.25">
      <c r="A116" s="45" t="str">
        <f>IF(Dic2022_RICHIESTE!A7&lt;&gt;"",Dic2022_RICHIESTE!A7,"")</f>
        <v>lun</v>
      </c>
      <c r="B116" s="46">
        <f>IF(Dic2022_RICHIESTE!B7&lt;&gt;"",Dic2022_RICHIESTE!B7,"")</f>
        <v>44900</v>
      </c>
      <c r="C116" s="45"/>
      <c r="D116" s="146" t="str">
        <f>T( IF( Dic2022_RICHIESTE!C7&lt;&gt;"",  IF(   AND(    (IFERROR(SEARCH("Ridotto",Dic2022_RICHIESTE!C7),Dic2022_RICHIESTE!C7))=1,    D$114&lt;&gt;""   ),    _xlfn.CONCAT("Rid: ",HLOOKUP(D$114,Tipologie!$B$2:$AM$10,3)  ),  Dic2022_RICHIESTE!C7),HLOOKUP(D$114,Tipologie!$B$2:$AM$10,3  ) ))</f>
        <v>.</v>
      </c>
      <c r="E116" s="146"/>
      <c r="F116" s="146" t="str">
        <f>T( IF( Dic2022_RICHIESTE!D7&lt;&gt;"",  IF(   AND(    (IFERROR(SEARCH("Ridotto",Dic2022_RICHIESTE!D7),Dic2022_RICHIESTE!D7))=1,    F$114&lt;&gt;""   ),    _xlfn.CONCAT("Rid: ",HLOOKUP(F$114,Tipologie!$B$2:$AM$10,3)  ),  Dic2022_RICHIESTE!D7),HLOOKUP(F$114,Tipologie!$B$2:$AM$10,3  ) ))</f>
        <v>.</v>
      </c>
      <c r="G116" s="146"/>
      <c r="H116" s="146" t="str">
        <f>T( IF( Dic2022_RICHIESTE!E7&lt;&gt;"",  IF(   AND(    (IFERROR(SEARCH("Ridotto",Dic2022_RICHIESTE!E7),Dic2022_RICHIESTE!E7))=1,    H$114&lt;&gt;""   ),    _xlfn.CONCAT("Rid: ",HLOOKUP(H$114,Tipologie!$B$2:$AM$10,3)  ),  Dic2022_RICHIESTE!E7),HLOOKUP(H$114,Tipologie!$B$2:$AM$10,3  ) ))</f>
        <v>.</v>
      </c>
      <c r="I116" s="146"/>
      <c r="J116" s="146" t="str">
        <f>T( IF( Dic2022_RICHIESTE!F7&lt;&gt;"",  IF(   AND(    (IFERROR(SEARCH("Ridotto",Dic2022_RICHIESTE!F7),Dic2022_RICHIESTE!F7))=1,    J$114&lt;&gt;""   ),    _xlfn.CONCAT("Rid: ",HLOOKUP(J$114,Tipologie!$B$2:$AM$10,3)  ),  Dic2022_RICHIESTE!F7),HLOOKUP(J$114,Tipologie!$B$2:$AM$10,3  ) ))</f>
        <v>.</v>
      </c>
      <c r="K116" s="146"/>
      <c r="L116" s="146" t="str">
        <f>T( IF( Dic2022_RICHIESTE!G7&lt;&gt;"",  IF(   AND(    (IFERROR(SEARCH("Ridotto",Dic2022_RICHIESTE!G7),Dic2022_RICHIESTE!G7))=1,    L$114&lt;&gt;""   ),    _xlfn.CONCAT("Rid: ",HLOOKUP(L$114,Tipologie!$B$2:$AM$10,3)  ),  Dic2022_RICHIESTE!G7),HLOOKUP(L$114,Tipologie!$B$2:$AM$10,3  ) ))</f>
        <v>.</v>
      </c>
      <c r="M116" s="146"/>
      <c r="N116" s="146" t="str">
        <f>T( IF( Dic2022_RICHIESTE!H7&lt;&gt;"",  IF(   AND(    (IFERROR(SEARCH("Ridotto",Dic2022_RICHIESTE!H7),Dic2022_RICHIESTE!H7))=1,    N$114&lt;&gt;""   ),    _xlfn.CONCAT("Rid: ",HLOOKUP(N$114,Tipologie!$B$2:$AM$10,3)  ),  Dic2022_RICHIESTE!H7),HLOOKUP(N$114,Tipologie!$B$2:$AM$10,3  ) ))</f>
        <v>.</v>
      </c>
      <c r="O116" s="146"/>
      <c r="P116" s="146" t="str">
        <f>T( IF( Dic2022_RICHIESTE!I7&lt;&gt;"",  IF(   AND(    (IFERROR(SEARCH("Ridotto",Dic2022_RICHIESTE!I7),Dic2022_RICHIESTE!I7))=1,    P$114&lt;&gt;""   ),    _xlfn.CONCAT("Rid: ",HLOOKUP(P$114,Tipologie!$B$2:$AM$10,3)  ),  Dic2022_RICHIESTE!I7),HLOOKUP(P$114,Tipologie!$B$2:$AM$10,3  ) ))</f>
        <v>.</v>
      </c>
      <c r="Q116" s="146"/>
      <c r="R116" s="146" t="str">
        <f>T( IF( Dic2022_RICHIESTE!J7&lt;&gt;"",  IF(   AND(    (IFERROR(SEARCH("Ridotto",Dic2022_RICHIESTE!J7),Dic2022_RICHIESTE!J7))=1,    R$114&lt;&gt;""   ),    _xlfn.CONCAT("Rid: ",HLOOKUP(R$114,Tipologie!$B$2:$AM$10,3)  ),  Dic2022_RICHIESTE!J7),HLOOKUP(R$114,Tipologie!$B$2:$AM$10,3  ) ))</f>
        <v>.</v>
      </c>
      <c r="S116" s="146"/>
      <c r="T116" s="146" t="str">
        <f>T( IF( Dic2022_RICHIESTE!K7&lt;&gt;"",  IF(   AND(    (IFERROR(SEARCH("Ridotto",Dic2022_RICHIESTE!K7),Dic2022_RICHIESTE!K7))=1,    T$114&lt;&gt;""   ),    _xlfn.CONCAT("Rid: ",HLOOKUP(T$114,Tipologie!$B$2:$AM$10,3)  ),  Dic2022_RICHIESTE!K7),HLOOKUP(T$114,Tipologie!$B$2:$AM$10,3  ) ))</f>
        <v>.</v>
      </c>
      <c r="U116" s="146" t="str">
        <f>T( IF( Dic2022_RICHIESTE!L7&lt;&gt;"",  IF(   AND(    (IFERROR(SEARCH("Ridotto",Dic2022_RICHIESTE!L7),Dic2022_RICHIESTE!L7))=1,    U$114&lt;&gt;""   ),    _xlfn.CONCAT("Rid: ",HLOOKUP(U$114,Tipologie!$B$2:$AM$10,3)  ),  Dic2022_RICHIESTE!L7),HLOOKUP(U$114,Tipologie!$B$2:$AM$10,3  ) ))</f>
        <v>.</v>
      </c>
      <c r="V116" s="146" t="str">
        <f>T( IF( Dic2022_RICHIESTE!M7&lt;&gt;"",  IF(   AND(    (IFERROR(SEARCH("Ridotto",Dic2022_RICHIESTE!M7),Dic2022_RICHIESTE!M7))=1,    V$114&lt;&gt;""   ),    _xlfn.CONCAT("Rid: ",HLOOKUP(V$114,Tipologie!$B$2:$AM$10,3)  ),  Dic2022_RICHIESTE!M7),HLOOKUP(V$114,Tipologie!$B$2:$AM$10,3  ) ))</f>
        <v>.</v>
      </c>
      <c r="W116" s="146" t="str">
        <f>T( IF( Dic2022_RICHIESTE!N7&lt;&gt;"",  IF(   AND(    (IFERROR(SEARCH("Ridotto",Dic2022_RICHIESTE!N7),Dic2022_RICHIESTE!N7))=1,    W$114&lt;&gt;""   ),    _xlfn.CONCAT("Rid: ",HLOOKUP(W$114,Tipologie!$B$2:$AM$10,3)  ),  Dic2022_RICHIESTE!N7),HLOOKUP(W$114,Tipologie!$B$2:$AM$10,3  ) ))</f>
        <v>.</v>
      </c>
      <c r="X116" s="146" t="str">
        <f>T( IF( Dic2022_RICHIESTE!O7&lt;&gt;"",  IF(   AND(    (IFERROR(SEARCH("Ridotto",Dic2022_RICHIESTE!O7),Dic2022_RICHIESTE!O7))=1,    X$114&lt;&gt;""   ),    _xlfn.CONCAT("Rid: ",HLOOKUP(X$114,Tipologie!$B$2:$AM$10,3)  ),  Dic2022_RICHIESTE!O7),HLOOKUP(X$114,Tipologie!$B$2:$AM$10,3  ) ))</f>
        <v>.</v>
      </c>
      <c r="Y116" s="146" t="str">
        <f>T( IF( Dic2022_RICHIESTE!P7&lt;&gt;"",  IF(   AND(    (IFERROR(SEARCH("Ridotto",Dic2022_RICHIESTE!P7),Dic2022_RICHIESTE!P7))=1,    Y$114&lt;&gt;""   ),    _xlfn.CONCAT("Rid: ",HLOOKUP(Y$114,Tipologie!$B$2:$AM$10,3)  ),  Dic2022_RICHIESTE!P7),HLOOKUP(Y$114,Tipologie!$B$2:$AM$10,3  ) ))</f>
        <v>.</v>
      </c>
      <c r="Z116" s="28" t="str">
        <f>T( IF( Dic2022_RICHIESTE!Q7&lt;&gt;"",  IF(   AND(    (IFERROR(SEARCH("Ridotto",Dic2022_RICHIESTE!Q7),Dic2022_RICHIESTE!Q7))=1,    Z$114&lt;&gt;""   ),    _xlfn.CONCAT("Rid: ",HLOOKUP(Z$114,Tipologie!$B$2:$AM$10,3)  ),  Dic2022_RICHIESTE!Q7),HLOOKUP(Z$114,Tipologie!$B$2:$AM$10,3  ) ))</f>
        <v>.</v>
      </c>
      <c r="AA116" s="28" t="str">
        <f>T( IF( Dic2022_RICHIESTE!R7&lt;&gt;"",  IF(   AND(    (IFERROR(SEARCH("Ridotto",Dic2022_RICHIESTE!R7),Dic2022_RICHIESTE!R7))=1,    AA$114&lt;&gt;""   ),    _xlfn.CONCAT("Rid: ",HLOOKUP(AA$114,Tipologie!$B$2:$AM$10,3)  ),  Dic2022_RICHIESTE!R7),HLOOKUP(AA$114,Tipologie!$B$2:$AM$10,3  ) ))</f>
        <v>.</v>
      </c>
      <c r="AB116" s="28" t="str">
        <f>T( IF( Dic2022_RICHIESTE!S7&lt;&gt;"",  IF(   AND(    (IFERROR(SEARCH("Ridotto",Dic2022_RICHIESTE!S7),Dic2022_RICHIESTE!S7))=1,    AB$114&lt;&gt;""   ),    _xlfn.CONCAT("Rid: ",HLOOKUP(AB$114,Tipologie!$B$2:$AM$10,3)  ),  Dic2022_RICHIESTE!S7),HLOOKUP(AB$114,Tipologie!$B$2:$AM$10,3  ) ))</f>
        <v>.</v>
      </c>
      <c r="AD116" s="45" t="str">
        <f>IF($A116&lt;&gt;"",$A116,"")</f>
        <v>lun</v>
      </c>
      <c r="AE116" s="46">
        <f>IF($B116&lt;&gt;"",$B116,"")</f>
        <v>44900</v>
      </c>
      <c r="AF116" s="45"/>
      <c r="AG116" s="146" t="str">
        <f>T( IF( Dic2022_RICHIESTE!W7&lt;&gt;"",  IF(   AND(    (IFERROR(SEARCH("Ridotto",Dic2022_RICHIESTE!W7),Dic2022_RICHIESTE!W7))=1,    AG$114&lt;&gt;""   ),    _xlfn.CONCAT("Rid: ",HLOOKUP(AG$114,Tipologie!$B$2:$AM$10,3)  ),  Dic2022_RICHIESTE!W7),HLOOKUP(AG$114,Tipologie!$B$2:$AM$10,3  ) ))</f>
        <v>.</v>
      </c>
      <c r="AH116" s="146"/>
      <c r="AI116" s="146" t="str">
        <f>T( IF( Dic2022_RICHIESTE!X7&lt;&gt;"",  IF(   AND(    (IFERROR(SEARCH("Ridotto",Dic2022_RICHIESTE!X7),Dic2022_RICHIESTE!X7))=1,    AI$114&lt;&gt;""   ),    _xlfn.CONCAT("Rid: ",HLOOKUP(AI$114,Tipologie!$B$2:$AM$10,3)  ),  Dic2022_RICHIESTE!X7),HLOOKUP(AI$114,Tipologie!$B$2:$AM$10,3  ) ))</f>
        <v>.</v>
      </c>
      <c r="AJ116" s="146"/>
      <c r="AK116" s="146" t="str">
        <f>T( IF( Dic2022_RICHIESTE!Y7&lt;&gt;"",  IF(   AND(    (IFERROR(SEARCH("Ridotto",Dic2022_RICHIESTE!Y7),Dic2022_RICHIESTE!Y7))=1,    AK$114&lt;&gt;""   ),    _xlfn.CONCAT("Rid: ",HLOOKUP(AK$114,Tipologie!$B$2:$AM$10,3)  ),  Dic2022_RICHIESTE!Y7),HLOOKUP(AK$114,Tipologie!$B$2:$AM$10,3  ) ))</f>
        <v>.</v>
      </c>
      <c r="AL116" s="146"/>
      <c r="AM116" s="146" t="str">
        <f>T( IF( Dic2022_RICHIESTE!Z7&lt;&gt;"",  IF(   AND(    (IFERROR(SEARCH("Ridotto",Dic2022_RICHIESTE!Z7),Dic2022_RICHIESTE!Z7))=1,    AM$114&lt;&gt;""   ),    _xlfn.CONCAT("Rid: ",HLOOKUP(AM$114,Tipologie!$B$2:$AM$10,3)  ),  Dic2022_RICHIESTE!Z7),HLOOKUP(AM$114,Tipologie!$B$2:$AM$10,3  ) ))</f>
        <v>.</v>
      </c>
      <c r="AN116" s="146"/>
      <c r="AO116" s="146" t="str">
        <f>T( IF( Dic2022_RICHIESTE!AA7&lt;&gt;"",  IF(   AND(    (IFERROR(SEARCH("Ridotto",Dic2022_RICHIESTE!AA7),Dic2022_RICHIESTE!AA7))=1,    AO$114&lt;&gt;""   ),    _xlfn.CONCAT("Rid: ",HLOOKUP(AO$114,Tipologie!$B$2:$AM$10,3)  ),  Dic2022_RICHIESTE!AA7),HLOOKUP(AO$114,Tipologie!$B$2:$AM$10,3  ) ))</f>
        <v>.</v>
      </c>
      <c r="AP116" s="146"/>
      <c r="AQ116" s="146" t="str">
        <f>T( IF( Dic2022_RICHIESTE!AB7&lt;&gt;"",  IF(   AND(    (IFERROR(SEARCH("Ridotto",Dic2022_RICHIESTE!AB7),Dic2022_RICHIESTE!AB7))=1,    AQ$114&lt;&gt;""   ),    _xlfn.CONCAT("Rid: ",HLOOKUP(AQ$114,Tipologie!$B$2:$AM$10,3)  ),  Dic2022_RICHIESTE!AB7),HLOOKUP(AQ$114,Tipologie!$B$2:$AM$10,3  ) ))</f>
        <v>.</v>
      </c>
      <c r="AR116" s="146"/>
      <c r="AS116" s="146" t="str">
        <f>T( IF( Dic2022_RICHIESTE!AC7&lt;&gt;"",  IF(   AND(    (IFERROR(SEARCH("Ridotto",Dic2022_RICHIESTE!AC7),Dic2022_RICHIESTE!AC7))=1,    AS$114&lt;&gt;""   ),    _xlfn.CONCAT("Rid: ",HLOOKUP(AS$114,Tipologie!$B$2:$AM$10,3)  ),  Dic2022_RICHIESTE!AC7),HLOOKUP(AS$114,Tipologie!$B$2:$AM$10,3  ) ))</f>
        <v>.</v>
      </c>
      <c r="AT116" s="146"/>
      <c r="AU116" s="146" t="str">
        <f>T( IF( Dic2022_RICHIESTE!AD7&lt;&gt;"",  IF(   AND(    (IFERROR(SEARCH("Ridotto",Dic2022_RICHIESTE!AD7),Dic2022_RICHIESTE!AD7))=1,    AU$114&lt;&gt;""   ),    _xlfn.CONCAT("Rid: ",HLOOKUP(AU$114,Tipologie!$B$2:$AM$10,3)  ),  Dic2022_RICHIESTE!AD7),HLOOKUP(AU$114,Tipologie!$B$2:$AM$10,3  ) ))</f>
        <v>.</v>
      </c>
      <c r="AV116" s="146"/>
      <c r="AW116" s="146" t="str">
        <f>T( IF( Dic2022_RICHIESTE!AE7&lt;&gt;"",  IF(   AND(    (IFERROR(SEARCH("Ridotto",Dic2022_RICHIESTE!AE7),Dic2022_RICHIESTE!AE7))=1,    AW$114&lt;&gt;""   ),    _xlfn.CONCAT("Rid: ",HLOOKUP(AW$114,Tipologie!$B$2:$AM$10,3)  ),  Dic2022_RICHIESTE!AE7),HLOOKUP(AW$114,Tipologie!$B$2:$AM$10,3  ) ))</f>
        <v>.</v>
      </c>
      <c r="AX116" s="146"/>
      <c r="AY116" s="146" t="str">
        <f>T( IF( Dic2022_RICHIESTE!AF7&lt;&gt;"",  IF(   AND(    (IFERROR(SEARCH("Ridotto",Dic2022_RICHIESTE!AF7),Dic2022_RICHIESTE!AF7))=1,    AY$114&lt;&gt;""   ),    _xlfn.CONCAT("Rid: ",HLOOKUP(AY$114,Tipologie!$B$2:$AM$10,3)  ),  Dic2022_RICHIESTE!AF7),HLOOKUP(AY$114,Tipologie!$B$2:$AM$10,3  ) ))</f>
        <v>.</v>
      </c>
      <c r="AZ116" s="146"/>
      <c r="BA116" s="146" t="str">
        <f>T( IF( Dic2022_RICHIESTE!AG7&lt;&gt;"",  IF(   AND(    (IFERROR(SEARCH("Ridotto",Dic2022_RICHIESTE!AG7),Dic2022_RICHIESTE!AG7))=1,    BA$114&lt;&gt;""   ),    _xlfn.CONCAT("Rid: ",HLOOKUP(BA$114,Tipologie!$B$2:$AM$10,3)  ),  Dic2022_RICHIESTE!AG7),HLOOKUP(BA$114,Tipologie!$B$2:$AM$10,3  ) ))</f>
        <v>.</v>
      </c>
      <c r="BB116" s="146" t="str">
        <f>T( IF( Dic2022_RICHIESTE!AH7&lt;&gt;"",  IF(   AND(    (IFERROR(SEARCH("Ridotto",Dic2022_RICHIESTE!AH7),Dic2022_RICHIESTE!AH7))=1,    BB$114&lt;&gt;""   ),    _xlfn.CONCAT("Rid: ",HLOOKUP(BB$114,Tipologie!$B$2:$AM$10,3)  ),  Dic2022_RICHIESTE!AH7),HLOOKUP(BB$114,Tipologie!$B$2:$AM$10,3  ) ))</f>
        <v>.</v>
      </c>
      <c r="BC116" s="146" t="str">
        <f>T( IF( Dic2022_RICHIESTE!AI7&lt;&gt;"",  IF(   AND(    (IFERROR(SEARCH("Ridotto",Dic2022_RICHIESTE!AI7),Dic2022_RICHIESTE!AI7))=1,    BC$114&lt;&gt;""   ),    _xlfn.CONCAT("Rid: ",HLOOKUP(BC$114,Tipologie!$B$2:$AM$10,3)  ),  Dic2022_RICHIESTE!AI7),HLOOKUP(BC$114,Tipologie!$B$2:$AM$10,3  ) ))</f>
        <v>.</v>
      </c>
      <c r="BD116" s="146"/>
      <c r="BE116" s="146" t="str">
        <f>T( IF( Dic2022_RICHIESTE!AJ7&lt;&gt;"",  IF(   AND(    (IFERROR(SEARCH("Ridotto",Dic2022_RICHIESTE!AJ7),Dic2022_RICHIESTE!AJ7))=1,    BE$114&lt;&gt;""   ),    _xlfn.CONCAT("Rid: ",HLOOKUP(BE$114,Tipologie!$B$2:$AM$10,3)  ),  Dic2022_RICHIESTE!AJ7),HLOOKUP(BE$114,Tipologie!$B$2:$AM$10,3  ) ))</f>
        <v>.</v>
      </c>
      <c r="BF116" s="146"/>
      <c r="BG116" s="146" t="str">
        <f>T( IF( Dic2022_RICHIESTE!AK7&lt;&gt;"",  IF(   AND(    (IFERROR(SEARCH("Ridotto",Dic2022_RICHIESTE!AK7),Dic2022_RICHIESTE!AK7))=1,    BG$114&lt;&gt;""   ),    _xlfn.CONCAT("Rid: ",HLOOKUP(BG$114,Tipologie!$B$2:$AM$10,3)  ),  Dic2022_RICHIESTE!AK7),HLOOKUP(BG$114,Tipologie!$B$2:$AM$10,3  ) ))</f>
        <v>.</v>
      </c>
      <c r="BH116" s="146"/>
      <c r="BI116" s="146" t="str">
        <f>T( IF( Dic2022_RICHIESTE!AL7&lt;&gt;"",  IF(   AND(    (IFERROR(SEARCH("Ridotto",Dic2022_RICHIESTE!AL7),Dic2022_RICHIESTE!AL7))=1,    BI$114&lt;&gt;""   ),    _xlfn.CONCAT("Rid: ",HLOOKUP(BI$114,Tipologie!$B$2:$AM$10,3)  ),  Dic2022_RICHIESTE!AL7),HLOOKUP(BI$114,Tipologie!$B$2:$AM$10,3  ) ))</f>
        <v>.</v>
      </c>
      <c r="BJ116" s="146"/>
      <c r="BK116" s="146" t="str">
        <f>T( IF( Dic2022_RICHIESTE!AM7&lt;&gt;"",  IF(   AND(    (IFERROR(SEARCH("Ridotto",Dic2022_RICHIESTE!AM7),Dic2022_RICHIESTE!AM7))=1,    BK$114&lt;&gt;""   ),    _xlfn.CONCAT("Rid: ",HLOOKUP(BK$114,Tipologie!$B$2:$AM$10,3)  ),  Dic2022_RICHIESTE!AM7),HLOOKUP(BK$114,Tipologie!$B$2:$AM$10,3  ) ))</f>
        <v>.</v>
      </c>
      <c r="BL116" s="146"/>
      <c r="BM116" s="146" t="str">
        <f>T( IF( Dic2022_RICHIESTE!AN7&lt;&gt;"",  IF(   AND(    (IFERROR(SEARCH("Ridotto",Dic2022_RICHIESTE!AN7),Dic2022_RICHIESTE!AN7))=1,    BM$114&lt;&gt;""   ),    _xlfn.CONCAT("Rid: ",HLOOKUP(BM$114,Tipologie!$B$2:$AM$10,3)  ),  Dic2022_RICHIESTE!AN7),HLOOKUP(BM$114,Tipologie!$B$2:$AM$10,3  ) ))</f>
        <v>.</v>
      </c>
      <c r="BN116" s="146"/>
      <c r="BO116" s="146" t="str">
        <f>T( IF( Dic2022_RICHIESTE!AO7&lt;&gt;"",  IF(   AND(    (IFERROR(SEARCH("Ridotto",Dic2022_RICHIESTE!AO7),Dic2022_RICHIESTE!AO7))=1,    BO$114&lt;&gt;""   ),    _xlfn.CONCAT("Rid: ",HLOOKUP(BO$114,Tipologie!$B$2:$AM$10,3)  ),  Dic2022_RICHIESTE!AO7),HLOOKUP(BO$114,Tipologie!$B$2:$AM$10,3  ) ))</f>
        <v>.</v>
      </c>
      <c r="BP116" s="146"/>
      <c r="BQ116" s="146" t="str">
        <f>T( IF( Dic2022_RICHIESTE!AP7&lt;&gt;"",  IF(   AND(    (IFERROR(SEARCH("Ridotto",Dic2022_RICHIESTE!AP7),Dic2022_RICHIESTE!AP7))=1,    BQ$114&lt;&gt;""   ),    _xlfn.CONCAT("Rid: ",HLOOKUP(BQ$114,Tipologie!$B$2:$AM$10,3)  ),  Dic2022_RICHIESTE!AP7),HLOOKUP(BQ$114,Tipologie!$B$2:$AM$10,3  ) ))</f>
        <v>.</v>
      </c>
      <c r="BR116" s="146"/>
      <c r="BS116" s="146" t="str">
        <f>T( IF( Dic2022_RICHIESTE!AQ7&lt;&gt;"",  IF(   AND(    (IFERROR(SEARCH("Ridotto",Dic2022_RICHIESTE!AQ7),Dic2022_RICHIESTE!AQ7))=1,    BS$114&lt;&gt;""   ),    _xlfn.CONCAT("Rid: ",HLOOKUP(BS$114,Tipologie!$B$2:$AM$10,3)  ),  Dic2022_RICHIESTE!AQ7),HLOOKUP(BS$114,Tipologie!$B$2:$AM$10,3  ) ))</f>
        <v>.</v>
      </c>
      <c r="BT116" s="146"/>
      <c r="BU116" s="146" t="str">
        <f>T( IF( Dic2022_RICHIESTE!AR7&lt;&gt;"",  IF(   AND(    (IFERROR(SEARCH("Ridotto",Dic2022_RICHIESTE!AR7),Dic2022_RICHIESTE!AR7))=1,    BU$114&lt;&gt;""   ),    _xlfn.CONCAT("Rid: ",HLOOKUP(BU$114,Tipologie!$B$2:$AM$10,3)  ),  Dic2022_RICHIESTE!AR7),HLOOKUP(BU$114,Tipologie!$B$2:$AM$10,3  ) ))</f>
        <v>.</v>
      </c>
      <c r="BV116" s="146"/>
      <c r="BW116" s="146" t="str">
        <f>T( IF( Dic2022_RICHIESTE!AS7&lt;&gt;"",  IF(   AND(    (IFERROR(SEARCH("Ridotto",Dic2022_RICHIESTE!AS7),Dic2022_RICHIESTE!AS7))=1,    BW$114&lt;&gt;""   ),    _xlfn.CONCAT("Rid: ",HLOOKUP(BW$114,Tipologie!$B$2:$AM$10,3)  ),  Dic2022_RICHIESTE!AS7),HLOOKUP(BW$114,Tipologie!$B$2:$AM$10,3  ) ))</f>
        <v>.</v>
      </c>
      <c r="BX116" s="223"/>
      <c r="CA116" s="22">
        <f>SUM(COUNTIFS(D117:BW117,{"Ex-accordo";"Ferie";"Ridotto Ex-Acc";"Ridotto Ferie";"Ridotto Maternità";"Malattia";"Esame";"Altro"}))</f>
        <v>0</v>
      </c>
      <c r="CB116" s="158">
        <f t="shared" ref="CB116:CB121" si="36">$CD$1-CA116</f>
        <v>30</v>
      </c>
      <c r="CC116" s="91"/>
      <c r="CG116" s="146" t="str">
        <f>T( IF( Dic2022_RICHIESTE!BM7&lt;&gt;"",  IF(   AND(    (IFERROR(SEARCH("Ridotto",Dic2022_RICHIESTE!BM7),Dic2022_RICHIESTE!BM7))=1,    CG$114&lt;&gt;""   ),    _xlfn.CONCAT("Rid: ",HLOOKUP(CG$114,Tipologie!$B$2:$AM$10,3)  ),  Dic2022_RICHIESTE!BM7),HLOOKUP(CG$114,Tipologie!$B$2:$AM$10,3  ) ))</f>
        <v>.</v>
      </c>
      <c r="CH116" s="146"/>
      <c r="CI116" s="146" t="str">
        <f>T( IF( Dic2022_RICHIESTE!BN7&lt;&gt;"",  IF(   AND(    (IFERROR(SEARCH("Ridotto",Dic2022_RICHIESTE!BN7),Dic2022_RICHIESTE!BN7))=1,    CI$114&lt;&gt;""   ),    _xlfn.CONCAT("Rid: ",HLOOKUP(CI$114,Tipologie!$B$2:$AM$10,3)  ),  Dic2022_RICHIESTE!BN7),HLOOKUP(CI$114,Tipologie!$B$2:$AM$10,3  ) ))</f>
        <v>.</v>
      </c>
      <c r="CJ116" s="146" t="str">
        <f>T( IF( Dic2022_RICHIESTE!BO7&lt;&gt;"",  IF(   AND(    (IFERROR(SEARCH("Ridotto",Dic2022_RICHIESTE!BO7),Dic2022_RICHIESTE!BO7))=1,    CJ$114&lt;&gt;""   ),    _xlfn.CONCAT("Rid: ",HLOOKUP(CJ$114,Tipologie!$B$2:$AM$10,3)  ),  Dic2022_RICHIESTE!BO7),HLOOKUP(CJ$114,Tipologie!$B$2:$AM$10,3  ) ))</f>
        <v>.</v>
      </c>
      <c r="CK116" s="146" t="str">
        <f>T( IF( Dic2022_RICHIESTE!BP7&lt;&gt;"",  IF(   AND(    (IFERROR(SEARCH("Ridotto",Dic2022_RICHIESTE!BP7),Dic2022_RICHIESTE!BP7))=1,    CK$114&lt;&gt;""   ),    _xlfn.CONCAT("Rid: ",HLOOKUP(CK$114,Tipologie!$B$2:$AM$10,3)  ),  Dic2022_RICHIESTE!BP7),HLOOKUP(CK$114,Tipologie!$B$2:$AM$10,3  ) ))</f>
        <v>.</v>
      </c>
      <c r="CL116" s="146" t="str">
        <f>T( IF( Dic2022_RICHIESTE!BQ7&lt;&gt;"",  IF(   AND(    (IFERROR(SEARCH("Ridotto",Dic2022_RICHIESTE!BQ7),Dic2022_RICHIESTE!BQ7))=1,    CL$114&lt;&gt;""   ),    _xlfn.CONCAT("Rid: ",HLOOKUP(CL$114,Tipologie!$B$2:$AM$10,3)  ),  Dic2022_RICHIESTE!BQ7),HLOOKUP(CL$114,Tipologie!$B$2:$AM$10,3  ) ))</f>
        <v>.</v>
      </c>
      <c r="CM116" s="146" t="str">
        <f>T( IF( Dic2022_RICHIESTE!BR7&lt;&gt;"",  IF(   AND(    (IFERROR(SEARCH("Ridotto",Dic2022_RICHIESTE!BR7),Dic2022_RICHIESTE!BR7))=1,    CM$114&lt;&gt;""   ),    _xlfn.CONCAT("Rid: ",HLOOKUP(CM$114,Tipologie!$B$2:$AM$10,3)  ),  Dic2022_RICHIESTE!BR7),HLOOKUP(CM$114,Tipologie!$B$2:$AM$10,3  ) ))</f>
        <v>.</v>
      </c>
      <c r="CO116" s="45" t="str">
        <f>IF($A116&lt;&gt;"",$A116,"")</f>
        <v>lun</v>
      </c>
      <c r="CP116" s="45">
        <f>IF($B116&lt;&gt;"",$B116,"")</f>
        <v>44900</v>
      </c>
      <c r="CQ116" s="45"/>
      <c r="CR116" s="146" t="str">
        <f>T(IF(  Dic2022_RICHIESTE!BV7&lt;&gt;"",  Dic2022_RICHIESTE!BV7,  HLOOKUP(CR$114,Tipologie!$B$2:$AM$10,3) ))</f>
        <v>.</v>
      </c>
      <c r="CS116" s="146"/>
      <c r="CT116" s="146" t="str">
        <f>T(IF(  Dic2022_RICHIESTE!BW7&lt;&gt;"",  Dic2022_RICHIESTE!BW7,  HLOOKUP(CT$114,Tipologie!$B$2:$AM$10,3) ))</f>
        <v>.</v>
      </c>
      <c r="CU116" s="146"/>
      <c r="CV116" s="146" t="str">
        <f>T(IF(  Dic2022_RICHIESTE!BX7&lt;&gt;"",  Dic2022_RICHIESTE!BX7,  HLOOKUP(CV$114,Tipologie!$B$2:$AM$10,3) ))</f>
        <v>.</v>
      </c>
      <c r="CW116" s="146"/>
      <c r="CX116" s="146" t="str">
        <f>T(IF(  Dic2022_RICHIESTE!BY7&lt;&gt;"",  Dic2022_RICHIESTE!BY7,  HLOOKUP(CX$114,Tipologie!$B$2:$AM$10,3) ))</f>
        <v>.</v>
      </c>
      <c r="CY116" s="146"/>
      <c r="CZ116" s="146" t="str">
        <f>T(IF(  Dic2022_RICHIESTE!BZ7&lt;&gt;"",  Dic2022_RICHIESTE!BZ7,  HLOOKUP(CZ$114,Tipologie!$B$2:$AM$10,3) ))</f>
        <v>.</v>
      </c>
      <c r="DA116" s="146"/>
      <c r="DB116" s="146" t="str">
        <f>T(IF(  Dic2022_RICHIESTE!CA7&lt;&gt;"",  Dic2022_RICHIESTE!CA7,  HLOOKUP(DB$114,Tipologie!$B$2:$AM$10,3) ))</f>
        <v>.</v>
      </c>
      <c r="DC116" s="146"/>
      <c r="DD116" s="146" t="str">
        <f>T(IF(  Dic2022_RICHIESTE!CB7&lt;&gt;"",  Dic2022_RICHIESTE!CB7,  HLOOKUP(DD$114,Tipologie!$B$2:$AM$10,3) ))</f>
        <v>.</v>
      </c>
      <c r="DE116" s="146" t="str">
        <f>T(IF(  Dic2022_RICHIESTE!BW7&lt;&gt;"",  Dic2022_RICHIESTE!BW7,  HLOOKUP(DE$114,Tipologie!$B$2:$AM$10,3) ))</f>
        <v>.</v>
      </c>
      <c r="DF116" s="146" t="str">
        <f>T(IF(  Dic2022_RICHIESTE!BX7&lt;&gt;"",  Dic2022_RICHIESTE!BX7,  HLOOKUP(DF$114,Tipologie!$B$2:$AM$10,3) ))</f>
        <v>.</v>
      </c>
      <c r="DG116" s="146" t="str">
        <f>T(IF(  Dic2022_RICHIESTE!BY7&lt;&gt;"",  Dic2022_RICHIESTE!BY7,  HLOOKUP(DG$114,Tipologie!$B$2:$AM$10,3) ))</f>
        <v>.</v>
      </c>
      <c r="DH116" s="20"/>
    </row>
    <row r="117" spans="1:112" ht="11.25" customHeight="1" x14ac:dyDescent="0.25">
      <c r="A117" s="45" t="str">
        <f>IF(Dic2022_RICHIESTE!A8&lt;&gt;"",Dic2022_RICHIESTE!A8,"")</f>
        <v>mar</v>
      </c>
      <c r="B117" s="46">
        <f>IF(Dic2022_RICHIESTE!B8&lt;&gt;"",Dic2022_RICHIESTE!B8,"")</f>
        <v>44901</v>
      </c>
      <c r="C117" s="232"/>
      <c r="D117" s="146" t="str">
        <f>T( IF( Dic2022_RICHIESTE!C8&lt;&gt;"",  IF(   AND(    (IFERROR(SEARCH("Ridotto",Dic2022_RICHIESTE!C8),Dic2022_RICHIESTE!C8))=1,    D$114&lt;&gt;""   ),    _xlfn.CONCAT("Rid: ",HLOOKUP(D$114,Tipologie!$B$2:$AM$10,4)  ),  Dic2022_RICHIESTE!C8),HLOOKUP(D$114,Tipologie!$B$2:$AM$10,4  ) ))</f>
        <v>.</v>
      </c>
      <c r="E117" s="146"/>
      <c r="F117" s="146" t="str">
        <f>T( IF( Dic2022_RICHIESTE!D8&lt;&gt;"",  IF(   AND(    (IFERROR(SEARCH("Ridotto",Dic2022_RICHIESTE!D8),Dic2022_RICHIESTE!D8))=1,    F$114&lt;&gt;""   ),    _xlfn.CONCAT("Rid: ",HLOOKUP(F$114,Tipologie!$B$2:$AM$10,4)  ),  Dic2022_RICHIESTE!D8),HLOOKUP(F$114,Tipologie!$B$2:$AM$10,4  ) ))</f>
        <v>.</v>
      </c>
      <c r="G117" s="146"/>
      <c r="H117" s="146" t="str">
        <f>T( IF( Dic2022_RICHIESTE!E8&lt;&gt;"",  IF(   AND(    (IFERROR(SEARCH("Ridotto",Dic2022_RICHIESTE!E8),Dic2022_RICHIESTE!E8))=1,    H$114&lt;&gt;""   ),    _xlfn.CONCAT("Rid: ",HLOOKUP(H$114,Tipologie!$B$2:$AM$10,4)  ),  Dic2022_RICHIESTE!E8),HLOOKUP(H$114,Tipologie!$B$2:$AM$10,4  ) ))</f>
        <v>.</v>
      </c>
      <c r="I117" s="146"/>
      <c r="J117" s="146" t="str">
        <f>T( IF( Dic2022_RICHIESTE!F8&lt;&gt;"",  IF(   AND(    (IFERROR(SEARCH("Ridotto",Dic2022_RICHIESTE!F8),Dic2022_RICHIESTE!F8))=1,    J$114&lt;&gt;""   ),    _xlfn.CONCAT("Rid: ",HLOOKUP(J$114,Tipologie!$B$2:$AM$10,4)  ),  Dic2022_RICHIESTE!F8),HLOOKUP(J$114,Tipologie!$B$2:$AM$10,4  ) ))</f>
        <v>.</v>
      </c>
      <c r="K117" s="146"/>
      <c r="L117" s="146" t="str">
        <f>T( IF( Dic2022_RICHIESTE!G8&lt;&gt;"",  IF(   AND(    (IFERROR(SEARCH("Ridotto",Dic2022_RICHIESTE!G8),Dic2022_RICHIESTE!G8))=1,    L$114&lt;&gt;""   ),    _xlfn.CONCAT("Rid: ",HLOOKUP(L$114,Tipologie!$B$2:$AM$10,4)  ),  Dic2022_RICHIESTE!G8),HLOOKUP(L$114,Tipologie!$B$2:$AM$10,4  ) ))</f>
        <v>.</v>
      </c>
      <c r="M117" s="146"/>
      <c r="N117" s="146" t="str">
        <f>T( IF( Dic2022_RICHIESTE!H8&lt;&gt;"",  IF(   AND(    (IFERROR(SEARCH("Ridotto",Dic2022_RICHIESTE!H8),Dic2022_RICHIESTE!H8))=1,    N$114&lt;&gt;""   ),    _xlfn.CONCAT("Rid: ",HLOOKUP(N$114,Tipologie!$B$2:$AM$10,4)  ),  Dic2022_RICHIESTE!H8),HLOOKUP(N$114,Tipologie!$B$2:$AM$10,4  ) ))</f>
        <v>.</v>
      </c>
      <c r="O117" s="146"/>
      <c r="P117" s="146" t="str">
        <f>T( IF( Dic2022_RICHIESTE!I8&lt;&gt;"",  IF(   AND(    (IFERROR(SEARCH("Ridotto",Dic2022_RICHIESTE!I8),Dic2022_RICHIESTE!I8))=1,    P$114&lt;&gt;""   ),    _xlfn.CONCAT("Rid: ",HLOOKUP(P$114,Tipologie!$B$2:$AM$10,4)  ),  Dic2022_RICHIESTE!I8),HLOOKUP(P$114,Tipologie!$B$2:$AM$10,4  ) ))</f>
        <v>.</v>
      </c>
      <c r="Q117" s="146"/>
      <c r="R117" s="146" t="str">
        <f>T( IF( Dic2022_RICHIESTE!J8&lt;&gt;"",  IF(   AND(    (IFERROR(SEARCH("Ridotto",Dic2022_RICHIESTE!J8),Dic2022_RICHIESTE!J8))=1,    R$114&lt;&gt;""   ),    _xlfn.CONCAT("Rid: ",HLOOKUP(R$114,Tipologie!$B$2:$AM$10,4)  ),  Dic2022_RICHIESTE!J8),HLOOKUP(R$114,Tipologie!$B$2:$AM$10,4  ) ))</f>
        <v>.</v>
      </c>
      <c r="S117" s="146"/>
      <c r="T117" s="146" t="str">
        <f>T( IF( Dic2022_RICHIESTE!K8&lt;&gt;"",  IF(   AND(    (IFERROR(SEARCH("Ridotto",Dic2022_RICHIESTE!K8),Dic2022_RICHIESTE!K8))=1,    T$114&lt;&gt;""   ),    _xlfn.CONCAT("Rid: ",HLOOKUP(T$114,Tipologie!$B$2:$AM$10,4)  ),  Dic2022_RICHIESTE!K8),HLOOKUP(T$114,Tipologie!$B$2:$AM$10,4  ) ))</f>
        <v>.</v>
      </c>
      <c r="U117" s="146" t="str">
        <f>T( IF( Dic2022_RICHIESTE!L8&lt;&gt;"",  IF(   AND(    (IFERROR(SEARCH("Ridotto",Dic2022_RICHIESTE!L8),Dic2022_RICHIESTE!L8))=1,    U$114&lt;&gt;""   ),    _xlfn.CONCAT("Rid: ",HLOOKUP(U$114,Tipologie!$B$2:$AM$10,4)  ),  Dic2022_RICHIESTE!L8),HLOOKUP(U$114,Tipologie!$B$2:$AM$10,4  ) ))</f>
        <v>.</v>
      </c>
      <c r="V117" s="146" t="str">
        <f>T( IF( Dic2022_RICHIESTE!M8&lt;&gt;"",  IF(   AND(    (IFERROR(SEARCH("Ridotto",Dic2022_RICHIESTE!M8),Dic2022_RICHIESTE!M8))=1,    V$114&lt;&gt;""   ),    _xlfn.CONCAT("Rid: ",HLOOKUP(V$114,Tipologie!$B$2:$AM$10,4)  ),  Dic2022_RICHIESTE!M8),HLOOKUP(V$114,Tipologie!$B$2:$AM$10,4  ) ))</f>
        <v>.</v>
      </c>
      <c r="W117" s="146" t="str">
        <f>T( IF( Dic2022_RICHIESTE!N8&lt;&gt;"",  IF(   AND(    (IFERROR(SEARCH("Ridotto",Dic2022_RICHIESTE!N8),Dic2022_RICHIESTE!N8))=1,    W$114&lt;&gt;""   ),    _xlfn.CONCAT("Rid: ",HLOOKUP(W$114,Tipologie!$B$2:$AM$10,4)  ),  Dic2022_RICHIESTE!N8),HLOOKUP(W$114,Tipologie!$B$2:$AM$10,4  ) ))</f>
        <v>.</v>
      </c>
      <c r="X117" s="146" t="str">
        <f>T( IF( Dic2022_RICHIESTE!O8&lt;&gt;"",  IF(   AND(    (IFERROR(SEARCH("Ridotto",Dic2022_RICHIESTE!O8),Dic2022_RICHIESTE!O8))=1,    X$114&lt;&gt;""   ),    _xlfn.CONCAT("Rid: ",HLOOKUP(X$114,Tipologie!$B$2:$AM$10,4)  ),  Dic2022_RICHIESTE!O8),HLOOKUP(X$114,Tipologie!$B$2:$AM$10,4  ) ))</f>
        <v>.</v>
      </c>
      <c r="Y117" s="146" t="str">
        <f>T( IF( Dic2022_RICHIESTE!P8&lt;&gt;"",  IF(   AND(    (IFERROR(SEARCH("Ridotto",Dic2022_RICHIESTE!P8),Dic2022_RICHIESTE!P8))=1,    Y$114&lt;&gt;""   ),    _xlfn.CONCAT("Rid: ",HLOOKUP(Y$114,Tipologie!$B$2:$AM$10,4)  ),  Dic2022_RICHIESTE!P8),HLOOKUP(Y$114,Tipologie!$B$2:$AM$10,4  ) ))</f>
        <v>.</v>
      </c>
      <c r="Z117" s="28" t="str">
        <f>T( IF( Dic2022_RICHIESTE!Q8&lt;&gt;"",  IF(   AND(    (IFERROR(SEARCH("Ridotto",Dic2022_RICHIESTE!Q8),Dic2022_RICHIESTE!Q8))=1,    Z$114&lt;&gt;""   ),    _xlfn.CONCAT("Rid: ",HLOOKUP(Z$114,Tipologie!$B$2:$AM$10,4)  ),  Dic2022_RICHIESTE!Q8),HLOOKUP(Z$114,Tipologie!$B$2:$AM$10,4  ) ))</f>
        <v>.</v>
      </c>
      <c r="AA117" s="28" t="str">
        <f>T( IF( Dic2022_RICHIESTE!R8&lt;&gt;"",  IF(   AND(    (IFERROR(SEARCH("Ridotto",Dic2022_RICHIESTE!R8),Dic2022_RICHIESTE!R8))=1,    AA$114&lt;&gt;""   ),    _xlfn.CONCAT("Rid: ",HLOOKUP(AA$114,Tipologie!$B$2:$AM$10,4)  ),  Dic2022_RICHIESTE!R8),HLOOKUP(AA$114,Tipologie!$B$2:$AM$10,4  ) ))</f>
        <v>.</v>
      </c>
      <c r="AB117" s="28" t="str">
        <f>T( IF( Dic2022_RICHIESTE!S8&lt;&gt;"",  IF(   AND(    (IFERROR(SEARCH("Ridotto",Dic2022_RICHIESTE!S8),Dic2022_RICHIESTE!S8))=1,    AB$114&lt;&gt;""   ),    _xlfn.CONCAT("Rid: ",HLOOKUP(AB$114,Tipologie!$B$2:$AM$10,4)  ),  Dic2022_RICHIESTE!S8),HLOOKUP(AB$114,Tipologie!$B$2:$AM$10,4  ) ))</f>
        <v>.</v>
      </c>
      <c r="AD117" s="45" t="str">
        <f t="shared" ref="AD117:AD122" si="37">IF($A117&lt;&gt;"",$A117,"")</f>
        <v>mar</v>
      </c>
      <c r="AE117" s="46">
        <f t="shared" ref="AE117:AE122" si="38">IF($B117&lt;&gt;"",$B117,"")</f>
        <v>44901</v>
      </c>
      <c r="AF117" s="232"/>
      <c r="AG117" s="146" t="str">
        <f>T( IF( Dic2022_RICHIESTE!W8&lt;&gt;"",  IF(   AND(    (IFERROR(SEARCH("Ridotto",Dic2022_RICHIESTE!W8),Dic2022_RICHIESTE!W8))=1,    AG$114&lt;&gt;""   ),    _xlfn.CONCAT("Rid: ",HLOOKUP(AG$114,Tipologie!$B$2:$AM$10,4)  ),  Dic2022_RICHIESTE!W8),HLOOKUP(AG$114,Tipologie!$B$2:$AM$10,4  ) ))</f>
        <v>.</v>
      </c>
      <c r="AH117" s="146"/>
      <c r="AI117" s="146" t="str">
        <f>T( IF( Dic2022_RICHIESTE!X8&lt;&gt;"",  IF(   AND(    (IFERROR(SEARCH("Ridotto",Dic2022_RICHIESTE!X8),Dic2022_RICHIESTE!X8))=1,    AI$114&lt;&gt;""   ),    _xlfn.CONCAT("Rid: ",HLOOKUP(AI$114,Tipologie!$B$2:$AM$10,4)  ),  Dic2022_RICHIESTE!X8),HLOOKUP(AI$114,Tipologie!$B$2:$AM$10,4  ) ))</f>
        <v>.</v>
      </c>
      <c r="AJ117" s="146"/>
      <c r="AK117" s="146" t="str">
        <f>T( IF( Dic2022_RICHIESTE!Y8&lt;&gt;"",  IF(   AND(    (IFERROR(SEARCH("Ridotto",Dic2022_RICHIESTE!Y8),Dic2022_RICHIESTE!Y8))=1,    AK$114&lt;&gt;""   ),    _xlfn.CONCAT("Rid: ",HLOOKUP(AK$114,Tipologie!$B$2:$AM$10,4)  ),  Dic2022_RICHIESTE!Y8),HLOOKUP(AK$114,Tipologie!$B$2:$AM$10,4  ) ))</f>
        <v>.</v>
      </c>
      <c r="AL117" s="146"/>
      <c r="AM117" s="146" t="str">
        <f>T( IF( Dic2022_RICHIESTE!Z8&lt;&gt;"",  IF(   AND(    (IFERROR(SEARCH("Ridotto",Dic2022_RICHIESTE!Z8),Dic2022_RICHIESTE!Z8))=1,    AM$114&lt;&gt;""   ),    _xlfn.CONCAT("Rid: ",HLOOKUP(AM$114,Tipologie!$B$2:$AM$10,4)  ),  Dic2022_RICHIESTE!Z8),HLOOKUP(AM$114,Tipologie!$B$2:$AM$10,4  ) ))</f>
        <v>.</v>
      </c>
      <c r="AN117" s="146"/>
      <c r="AO117" s="146" t="str">
        <f>T( IF( Dic2022_RICHIESTE!AA8&lt;&gt;"",  IF(   AND(    (IFERROR(SEARCH("Ridotto",Dic2022_RICHIESTE!AA8),Dic2022_RICHIESTE!AA8))=1,    AO$114&lt;&gt;""   ),    _xlfn.CONCAT("Rid: ",HLOOKUP(AO$114,Tipologie!$B$2:$AM$10,4)  ),  Dic2022_RICHIESTE!AA8),HLOOKUP(AO$114,Tipologie!$B$2:$AM$10,4  ) ))</f>
        <v>.</v>
      </c>
      <c r="AP117" s="146"/>
      <c r="AQ117" s="146" t="str">
        <f>T( IF( Dic2022_RICHIESTE!AB8&lt;&gt;"",  IF(   AND(    (IFERROR(SEARCH("Ridotto",Dic2022_RICHIESTE!AB8),Dic2022_RICHIESTE!AB8))=1,    AQ$114&lt;&gt;""   ),    _xlfn.CONCAT("Rid: ",HLOOKUP(AQ$114,Tipologie!$B$2:$AM$10,4)  ),  Dic2022_RICHIESTE!AB8),HLOOKUP(AQ$114,Tipologie!$B$2:$AM$10,4  ) ))</f>
        <v>.</v>
      </c>
      <c r="AR117" s="146"/>
      <c r="AS117" s="146" t="str">
        <f>T( IF( Dic2022_RICHIESTE!AC8&lt;&gt;"",  IF(   AND(    (IFERROR(SEARCH("Ridotto",Dic2022_RICHIESTE!AC8),Dic2022_RICHIESTE!AC8))=1,    AS$114&lt;&gt;""   ),    _xlfn.CONCAT("Rid: ",HLOOKUP(AS$114,Tipologie!$B$2:$AM$10,4)  ),  Dic2022_RICHIESTE!AC8),HLOOKUP(AS$114,Tipologie!$B$2:$AM$10,4  ) ))</f>
        <v>.</v>
      </c>
      <c r="AT117" s="146"/>
      <c r="AU117" s="146" t="str">
        <f>T( IF( Dic2022_RICHIESTE!AD8&lt;&gt;"",  IF(   AND(    (IFERROR(SEARCH("Ridotto",Dic2022_RICHIESTE!AD8),Dic2022_RICHIESTE!AD8))=1,    AU$114&lt;&gt;""   ),    _xlfn.CONCAT("Rid: ",HLOOKUP(AU$114,Tipologie!$B$2:$AM$10,4)  ),  Dic2022_RICHIESTE!AD8),HLOOKUP(AU$114,Tipologie!$B$2:$AM$10,4  ) ))</f>
        <v>.</v>
      </c>
      <c r="AV117" s="146"/>
      <c r="AW117" s="146" t="str">
        <f>T( IF( Dic2022_RICHIESTE!AE8&lt;&gt;"",  IF(   AND(    (IFERROR(SEARCH("Ridotto",Dic2022_RICHIESTE!AE8),Dic2022_RICHIESTE!AE8))=1,    AW$114&lt;&gt;""   ),    _xlfn.CONCAT("Rid: ",HLOOKUP(AW$114,Tipologie!$B$2:$AM$10,4)  ),  Dic2022_RICHIESTE!AE8),HLOOKUP(AW$114,Tipologie!$B$2:$AM$10,4  ) ))</f>
        <v>.</v>
      </c>
      <c r="AX117" s="146"/>
      <c r="AY117" s="146" t="str">
        <f>T( IF( Dic2022_RICHIESTE!AF8&lt;&gt;"",  IF(   AND(    (IFERROR(SEARCH("Ridotto",Dic2022_RICHIESTE!AF8),Dic2022_RICHIESTE!AF8))=1,    AY$114&lt;&gt;""   ),    _xlfn.CONCAT("Rid: ",HLOOKUP(AY$114,Tipologie!$B$2:$AM$10,4)  ),  Dic2022_RICHIESTE!AF8),HLOOKUP(AY$114,Tipologie!$B$2:$AM$10,4  ) ))</f>
        <v>.</v>
      </c>
      <c r="AZ117" s="146"/>
      <c r="BA117" s="146" t="str">
        <f>T( IF( Dic2022_RICHIESTE!AG8&lt;&gt;"",  IF(   AND(    (IFERROR(SEARCH("Ridotto",Dic2022_RICHIESTE!AG8),Dic2022_RICHIESTE!AG8))=1,    BA$114&lt;&gt;""   ),    _xlfn.CONCAT("Rid: ",HLOOKUP(BA$114,Tipologie!$B$2:$AM$10,4)  ),  Dic2022_RICHIESTE!AG8),HLOOKUP(BA$114,Tipologie!$B$2:$AM$10,4  ) ))</f>
        <v>.</v>
      </c>
      <c r="BB117" s="146" t="str">
        <f>T( IF( Dic2022_RICHIESTE!AH8&lt;&gt;"",  IF(   AND(    (IFERROR(SEARCH("Ridotto",Dic2022_RICHIESTE!AH8),Dic2022_RICHIESTE!AH8))=1,    BB$114&lt;&gt;""   ),    _xlfn.CONCAT("Rid: ",HLOOKUP(BB$114,Tipologie!$B$2:$AM$10,4)  ),  Dic2022_RICHIESTE!AH8),HLOOKUP(BB$114,Tipologie!$B$2:$AM$10,4  ) ))</f>
        <v>.</v>
      </c>
      <c r="BC117" s="146" t="str">
        <f>T( IF( Dic2022_RICHIESTE!AI8&lt;&gt;"",  IF(   AND(    (IFERROR(SEARCH("Ridotto",Dic2022_RICHIESTE!AI8),Dic2022_RICHIESTE!AI8))=1,    BC$114&lt;&gt;""   ),    _xlfn.CONCAT("Rid: ",HLOOKUP(BC$114,Tipologie!$B$2:$AM$10,4)  ),  Dic2022_RICHIESTE!AI8),HLOOKUP(BC$114,Tipologie!$B$2:$AM$10,4  ) ))</f>
        <v>.</v>
      </c>
      <c r="BD117" s="146"/>
      <c r="BE117" s="146" t="str">
        <f>T( IF( Dic2022_RICHIESTE!AJ8&lt;&gt;"",  IF(   AND(    (IFERROR(SEARCH("Ridotto",Dic2022_RICHIESTE!AJ8),Dic2022_RICHIESTE!AJ8))=1,    BE$114&lt;&gt;""   ),    _xlfn.CONCAT("Rid: ",HLOOKUP(BE$114,Tipologie!$B$2:$AM$10,4)  ),  Dic2022_RICHIESTE!AJ8),HLOOKUP(BE$114,Tipologie!$B$2:$AM$10,4  ) ))</f>
        <v>.</v>
      </c>
      <c r="BF117" s="146"/>
      <c r="BG117" s="146" t="str">
        <f>T( IF( Dic2022_RICHIESTE!AK8&lt;&gt;"",  IF(   AND(    (IFERROR(SEARCH("Ridotto",Dic2022_RICHIESTE!AK8),Dic2022_RICHIESTE!AK8))=1,    BG$114&lt;&gt;""   ),    _xlfn.CONCAT("Rid: ",HLOOKUP(BG$114,Tipologie!$B$2:$AM$10,4)  ),  Dic2022_RICHIESTE!AK8),HLOOKUP(BG$114,Tipologie!$B$2:$AM$10,4  ) ))</f>
        <v>.</v>
      </c>
      <c r="BH117" s="146"/>
      <c r="BI117" s="146" t="str">
        <f>T( IF( Dic2022_RICHIESTE!AL8&lt;&gt;"",  IF(   AND(    (IFERROR(SEARCH("Ridotto",Dic2022_RICHIESTE!AL8),Dic2022_RICHIESTE!AL8))=1,    BI$114&lt;&gt;""   ),    _xlfn.CONCAT("Rid: ",HLOOKUP(BI$114,Tipologie!$B$2:$AM$10,4)  ),  Dic2022_RICHIESTE!AL8),HLOOKUP(BI$114,Tipologie!$B$2:$AM$10,4  ) ))</f>
        <v>.</v>
      </c>
      <c r="BJ117" s="146"/>
      <c r="BK117" s="146" t="str">
        <f>T( IF( Dic2022_RICHIESTE!AM8&lt;&gt;"",  IF(   AND(    (IFERROR(SEARCH("Ridotto",Dic2022_RICHIESTE!AM8),Dic2022_RICHIESTE!AM8))=1,    BK$114&lt;&gt;""   ),    _xlfn.CONCAT("Rid: ",HLOOKUP(BK$114,Tipologie!$B$2:$AM$10,4)  ),  Dic2022_RICHIESTE!AM8),HLOOKUP(BK$114,Tipologie!$B$2:$AM$10,4  ) ))</f>
        <v>.</v>
      </c>
      <c r="BL117" s="146"/>
      <c r="BM117" s="146" t="str">
        <f>T( IF( Dic2022_RICHIESTE!AN8&lt;&gt;"",  IF(   AND(    (IFERROR(SEARCH("Ridotto",Dic2022_RICHIESTE!AN8),Dic2022_RICHIESTE!AN8))=1,    BM$114&lt;&gt;""   ),    _xlfn.CONCAT("Rid: ",HLOOKUP(BM$114,Tipologie!$B$2:$AM$10,4)  ),  Dic2022_RICHIESTE!AN8),HLOOKUP(BM$114,Tipologie!$B$2:$AM$10,4  ) ))</f>
        <v>.</v>
      </c>
      <c r="BN117" s="146"/>
      <c r="BO117" s="146" t="str">
        <f>T( IF( Dic2022_RICHIESTE!AO8&lt;&gt;"",  IF(   AND(    (IFERROR(SEARCH("Ridotto",Dic2022_RICHIESTE!AO8),Dic2022_RICHIESTE!AO8))=1,    BO$114&lt;&gt;""   ),    _xlfn.CONCAT("Rid: ",HLOOKUP(BO$114,Tipologie!$B$2:$AM$10,4)  ),  Dic2022_RICHIESTE!AO8),HLOOKUP(BO$114,Tipologie!$B$2:$AM$10,4  ) ))</f>
        <v>.</v>
      </c>
      <c r="BP117" s="146"/>
      <c r="BQ117" s="146" t="str">
        <f>T( IF( Dic2022_RICHIESTE!AP8&lt;&gt;"",  IF(   AND(    (IFERROR(SEARCH("Ridotto",Dic2022_RICHIESTE!AP8),Dic2022_RICHIESTE!AP8))=1,    BQ$114&lt;&gt;""   ),    _xlfn.CONCAT("Rid: ",HLOOKUP(BQ$114,Tipologie!$B$2:$AM$10,4)  ),  Dic2022_RICHIESTE!AP8),HLOOKUP(BQ$114,Tipologie!$B$2:$AM$10,4  ) ))</f>
        <v>.</v>
      </c>
      <c r="BR117" s="146"/>
      <c r="BS117" s="146" t="str">
        <f>T( IF( Dic2022_RICHIESTE!AQ8&lt;&gt;"",  IF(   AND(    (IFERROR(SEARCH("Ridotto",Dic2022_RICHIESTE!AQ8),Dic2022_RICHIESTE!AQ8))=1,    BS$114&lt;&gt;""   ),    _xlfn.CONCAT("Rid: ",HLOOKUP(BS$114,Tipologie!$B$2:$AM$10,4)  ),  Dic2022_RICHIESTE!AQ8),HLOOKUP(BS$114,Tipologie!$B$2:$AM$10,4  ) ))</f>
        <v>.</v>
      </c>
      <c r="BT117" s="146"/>
      <c r="BU117" s="146" t="str">
        <f>T( IF( Dic2022_RICHIESTE!AR8&lt;&gt;"",  IF(   AND(    (IFERROR(SEARCH("Ridotto",Dic2022_RICHIESTE!AR8),Dic2022_RICHIESTE!AR8))=1,    BU$114&lt;&gt;""   ),    _xlfn.CONCAT("Rid: ",HLOOKUP(BU$114,Tipologie!$B$2:$AM$10,4)  ),  Dic2022_RICHIESTE!AR8),HLOOKUP(BU$114,Tipologie!$B$2:$AM$10,4  ) ))</f>
        <v>.</v>
      </c>
      <c r="BV117" s="146"/>
      <c r="BW117" s="146" t="str">
        <f>T( IF( Dic2022_RICHIESTE!AS8&lt;&gt;"",  IF(   AND(    (IFERROR(SEARCH("Ridotto",Dic2022_RICHIESTE!AS8),Dic2022_RICHIESTE!AS8))=1,    BW$114&lt;&gt;""   ),    _xlfn.CONCAT("Rid: ",HLOOKUP(BW$114,Tipologie!$B$2:$AM$10,4)  ),  Dic2022_RICHIESTE!AS8),HLOOKUP(BW$114,Tipologie!$B$2:$AM$10,4  ) ))</f>
        <v>.</v>
      </c>
      <c r="BX117" s="223"/>
      <c r="CA117" s="158">
        <f>SUM(COUNTIFS(D118:BW118,{"Ex-accordo";"Ferie";"Ridotto Ex-Acc";"Ridotto Ferie";"Ridotto Maternità";"Malattia";"Esame";"Altro"}))</f>
        <v>0</v>
      </c>
      <c r="CB117" s="158">
        <f t="shared" si="36"/>
        <v>30</v>
      </c>
      <c r="CC117" s="91"/>
      <c r="CG117" s="146" t="str">
        <f>T( IF( Dic2022_RICHIESTE!BM8&lt;&gt;"",  IF(   AND(    (IFERROR(SEARCH("Ridotto",Dic2022_RICHIESTE!BM8),Dic2022_RICHIESTE!BM8))=1,    CG$114&lt;&gt;""   ),    _xlfn.CONCAT("Rid: ",HLOOKUP(CG$114,Tipologie!$B$2:$AM$10,4)  ),  Dic2022_RICHIESTE!BM8),HLOOKUP(CG$114,Tipologie!$B$2:$AM$10,4  ) ))</f>
        <v>.</v>
      </c>
      <c r="CH117" s="146"/>
      <c r="CI117" s="146" t="str">
        <f>T( IF( Dic2022_RICHIESTE!BN8&lt;&gt;"",  IF(   AND(    (IFERROR(SEARCH("Ridotto",Dic2022_RICHIESTE!BN8),Dic2022_RICHIESTE!BN8))=1,    CI$114&lt;&gt;""   ),    _xlfn.CONCAT("Rid: ",HLOOKUP(CI$114,Tipologie!$B$2:$AM$10,4)  ),  Dic2022_RICHIESTE!BN8),HLOOKUP(CI$114,Tipologie!$B$2:$AM$10,4  ) ))</f>
        <v>.</v>
      </c>
      <c r="CJ117" s="146" t="str">
        <f>T( IF( Dic2022_RICHIESTE!BO8&lt;&gt;"",  IF(   AND(    (IFERROR(SEARCH("Ridotto",Dic2022_RICHIESTE!BO8),Dic2022_RICHIESTE!BO8))=1,    CJ$114&lt;&gt;""   ),    _xlfn.CONCAT("Rid: ",HLOOKUP(CJ$114,Tipologie!$B$2:$AM$10,4)  ),  Dic2022_RICHIESTE!BO8),HLOOKUP(CJ$114,Tipologie!$B$2:$AM$10,4  ) ))</f>
        <v>.</v>
      </c>
      <c r="CK117" s="146" t="str">
        <f>T( IF( Dic2022_RICHIESTE!BP8&lt;&gt;"",  IF(   AND(    (IFERROR(SEARCH("Ridotto",Dic2022_RICHIESTE!BP8),Dic2022_RICHIESTE!BP8))=1,    CK$114&lt;&gt;""   ),    _xlfn.CONCAT("Rid: ",HLOOKUP(CK$114,Tipologie!$B$2:$AM$10,4)  ),  Dic2022_RICHIESTE!BP8),HLOOKUP(CK$114,Tipologie!$B$2:$AM$10,4  ) ))</f>
        <v>.</v>
      </c>
      <c r="CL117" s="146" t="str">
        <f>T( IF( Dic2022_RICHIESTE!BQ8&lt;&gt;"",  IF(   AND(    (IFERROR(SEARCH("Ridotto",Dic2022_RICHIESTE!BQ8),Dic2022_RICHIESTE!BQ8))=1,    CL$114&lt;&gt;""   ),    _xlfn.CONCAT("Rid: ",HLOOKUP(CL$114,Tipologie!$B$2:$AM$10,4)  ),  Dic2022_RICHIESTE!BQ8),HLOOKUP(CL$114,Tipologie!$B$2:$AM$10,4  ) ))</f>
        <v>.</v>
      </c>
      <c r="CM117" s="146" t="str">
        <f>T( IF( Dic2022_RICHIESTE!BR8&lt;&gt;"",  IF(   AND(    (IFERROR(SEARCH("Ridotto",Dic2022_RICHIESTE!BR8),Dic2022_RICHIESTE!BR8))=1,    CM$114&lt;&gt;""   ),    _xlfn.CONCAT("Rid: ",HLOOKUP(CM$114,Tipologie!$B$2:$AM$10,4)  ),  Dic2022_RICHIESTE!BR8),HLOOKUP(CM$114,Tipologie!$B$2:$AM$10,4  ) ))</f>
        <v>.</v>
      </c>
      <c r="CO117" s="45" t="str">
        <f>IF($A117&lt;&gt;"",$A117,"")</f>
        <v>mar</v>
      </c>
      <c r="CP117" s="45">
        <f>IF($B117&lt;&gt;"",$B117,"")</f>
        <v>44901</v>
      </c>
      <c r="CQ117" s="229"/>
      <c r="CR117" s="146" t="str">
        <f>T(IF(  Dic2022_RICHIESTE!BV7&lt;&gt;"",  Dic2022_RICHIESTE!BV8,  HLOOKUP(CR$114,Tipologie!$B$2:$AM$10,4) ))</f>
        <v>.</v>
      </c>
      <c r="CS117" s="146"/>
      <c r="CT117" s="146" t="str">
        <f>T(IF(  Dic2022_RICHIESTE!BW7&lt;&gt;"",  Dic2022_RICHIESTE!BW8,  HLOOKUP(CT$114,Tipologie!$B$2:$AM$10,4) ))</f>
        <v>.</v>
      </c>
      <c r="CU117" s="146"/>
      <c r="CV117" s="146" t="str">
        <f>T(IF(  Dic2022_RICHIESTE!BX7&lt;&gt;"",  Dic2022_RICHIESTE!BX8,  HLOOKUP(CV$114,Tipologie!$B$2:$AM$10,4) ))</f>
        <v>.</v>
      </c>
      <c r="CW117" s="146"/>
      <c r="CX117" s="146" t="str">
        <f>T(IF(  Dic2022_RICHIESTE!BY7&lt;&gt;"",  Dic2022_RICHIESTE!BY8,  HLOOKUP(CX$114,Tipologie!$B$2:$AM$10,4) ))</f>
        <v>.</v>
      </c>
      <c r="CY117" s="146"/>
      <c r="CZ117" s="146" t="str">
        <f>T(IF(  Dic2022_RICHIESTE!BZ7&lt;&gt;"",  Dic2022_RICHIESTE!BZ8,  HLOOKUP(CZ$114,Tipologie!$B$2:$AM$10,4) ))</f>
        <v>.</v>
      </c>
      <c r="DA117" s="146"/>
      <c r="DB117" s="146" t="str">
        <f>T(IF(  Dic2022_RICHIESTE!CA7&lt;&gt;"",  Dic2022_RICHIESTE!CA8,  HLOOKUP(DB$114,Tipologie!$B$2:$AM$10,4) ))</f>
        <v>.</v>
      </c>
      <c r="DC117" s="146"/>
      <c r="DD117" s="146" t="str">
        <f>T(IF(  Dic2022_RICHIESTE!CB7&lt;&gt;"",  Dic2022_RICHIESTE!CB8,  HLOOKUP(DD$114,Tipologie!$B$2:$AM$10,4) ))</f>
        <v>.</v>
      </c>
      <c r="DE117" s="146" t="str">
        <f>T(IF(  Dic2022_RICHIESTE!BW7&lt;&gt;"",  Dic2022_RICHIESTE!BW8,  HLOOKUP(DE$114,Tipologie!$B$2:$AM$10,4) ))</f>
        <v>.</v>
      </c>
      <c r="DF117" s="146" t="str">
        <f>T(IF(  Dic2022_RICHIESTE!BX7&lt;&gt;"",  Dic2022_RICHIESTE!BX8,  HLOOKUP(DF$114,Tipologie!$B$2:$AM$10,4) ))</f>
        <v>.</v>
      </c>
      <c r="DG117" s="146" t="str">
        <f>T(IF(  Dic2022_RICHIESTE!BY7&lt;&gt;"",  Dic2022_RICHIESTE!BY8,  HLOOKUP(DG$114,Tipologie!$B$2:$AM$10,4) ))</f>
        <v>.</v>
      </c>
    </row>
    <row r="118" spans="1:112" ht="11.25" customHeight="1" x14ac:dyDescent="0.25">
      <c r="A118" s="45" t="str">
        <f>IF(Dic2022_RICHIESTE!A9&lt;&gt;"",Dic2022_RICHIESTE!A9,"")</f>
        <v>mer</v>
      </c>
      <c r="B118" s="46">
        <f>IF(Dic2022_RICHIESTE!B9&lt;&gt;"",Dic2022_RICHIESTE!B9,"")</f>
        <v>44902</v>
      </c>
      <c r="C118" s="232"/>
      <c r="D118" s="146" t="str">
        <f>T( IF( Dic2022_RICHIESTE!C9&lt;&gt;"",  IF(   AND(    (IFERROR(SEARCH("Ridotto",Dic2022_RICHIESTE!C9),Dic2022_RICHIESTE!C9))=1,    D$114&lt;&gt;""   ),    _xlfn.CONCAT("Rid: ",HLOOKUP(D$114,Tipologie!$B$2:$AM$10,5)  ),  Dic2022_RICHIESTE!C9),HLOOKUP(D$114,Tipologie!$B$2:$AM$10,5  ) ))</f>
        <v>.</v>
      </c>
      <c r="E118" s="146"/>
      <c r="F118" s="146" t="str">
        <f>T( IF( Dic2022_RICHIESTE!D9&lt;&gt;"",  IF(   AND(    (IFERROR(SEARCH("Ridotto",Dic2022_RICHIESTE!D9),Dic2022_RICHIESTE!D9))=1,    F$114&lt;&gt;""   ),    _xlfn.CONCAT("Rid: ",HLOOKUP(F$114,Tipologie!$B$2:$AM$10,5)  ),  Dic2022_RICHIESTE!D9),HLOOKUP(F$114,Tipologie!$B$2:$AM$10,5  ) ))</f>
        <v>.</v>
      </c>
      <c r="G118" s="146"/>
      <c r="H118" s="146" t="str">
        <f>T( IF( Dic2022_RICHIESTE!E9&lt;&gt;"",  IF(   AND(    (IFERROR(SEARCH("Ridotto",Dic2022_RICHIESTE!E9),Dic2022_RICHIESTE!E9))=1,    H$114&lt;&gt;""   ),    _xlfn.CONCAT("Rid: ",HLOOKUP(H$114,Tipologie!$B$2:$AM$10,5)  ),  Dic2022_RICHIESTE!E9),HLOOKUP(H$114,Tipologie!$B$2:$AM$10,5  ) ))</f>
        <v>.</v>
      </c>
      <c r="I118" s="146"/>
      <c r="J118" s="146" t="str">
        <f>T( IF( Dic2022_RICHIESTE!F9&lt;&gt;"",  IF(   AND(    (IFERROR(SEARCH("Ridotto",Dic2022_RICHIESTE!F9),Dic2022_RICHIESTE!F9))=1,    J$114&lt;&gt;""   ),    _xlfn.CONCAT("Rid: ",HLOOKUP(J$114,Tipologie!$B$2:$AM$10,5)  ),  Dic2022_RICHIESTE!F9),HLOOKUP(J$114,Tipologie!$B$2:$AM$10,5  ) ))</f>
        <v>.</v>
      </c>
      <c r="K118" s="146"/>
      <c r="L118" s="146" t="str">
        <f>T( IF( Dic2022_RICHIESTE!G9&lt;&gt;"",  IF(   AND(    (IFERROR(SEARCH("Ridotto",Dic2022_RICHIESTE!G9),Dic2022_RICHIESTE!G9))=1,    L$114&lt;&gt;""   ),    _xlfn.CONCAT("Rid: ",HLOOKUP(L$114,Tipologie!$B$2:$AM$10,5)  ),  Dic2022_RICHIESTE!G9),HLOOKUP(L$114,Tipologie!$B$2:$AM$10,5  ) ))</f>
        <v>.</v>
      </c>
      <c r="M118" s="146"/>
      <c r="N118" s="146" t="str">
        <f>T( IF( Dic2022_RICHIESTE!H9&lt;&gt;"",  IF(   AND(    (IFERROR(SEARCH("Ridotto",Dic2022_RICHIESTE!H9),Dic2022_RICHIESTE!H9))=1,    N$114&lt;&gt;""   ),    _xlfn.CONCAT("Rid: ",HLOOKUP(N$114,Tipologie!$B$2:$AM$10,5)  ),  Dic2022_RICHIESTE!H9),HLOOKUP(N$114,Tipologie!$B$2:$AM$10,5  ) ))</f>
        <v>.</v>
      </c>
      <c r="O118" s="146"/>
      <c r="P118" s="146" t="str">
        <f>T( IF( Dic2022_RICHIESTE!I9&lt;&gt;"",  IF(   AND(    (IFERROR(SEARCH("Ridotto",Dic2022_RICHIESTE!I9),Dic2022_RICHIESTE!I9))=1,    P$114&lt;&gt;""   ),    _xlfn.CONCAT("Rid: ",HLOOKUP(P$114,Tipologie!$B$2:$AM$10,5)  ),  Dic2022_RICHIESTE!I9),HLOOKUP(P$114,Tipologie!$B$2:$AM$10,5  ) ))</f>
        <v>.</v>
      </c>
      <c r="Q118" s="146"/>
      <c r="R118" s="146" t="str">
        <f>T( IF( Dic2022_RICHIESTE!J9&lt;&gt;"",  IF(   AND(    (IFERROR(SEARCH("Ridotto",Dic2022_RICHIESTE!J9),Dic2022_RICHIESTE!J9))=1,    R$114&lt;&gt;""   ),    _xlfn.CONCAT("Rid: ",HLOOKUP(R$114,Tipologie!$B$2:$AM$10,5)  ),  Dic2022_RICHIESTE!J9),HLOOKUP(R$114,Tipologie!$B$2:$AM$10,5  ) ))</f>
        <v>.</v>
      </c>
      <c r="S118" s="146"/>
      <c r="T118" s="146" t="str">
        <f>T( IF( Dic2022_RICHIESTE!K9&lt;&gt;"",  IF(   AND(    (IFERROR(SEARCH("Ridotto",Dic2022_RICHIESTE!K9),Dic2022_RICHIESTE!K9))=1,    T$114&lt;&gt;""   ),    _xlfn.CONCAT("Rid: ",HLOOKUP(T$114,Tipologie!$B$2:$AM$10,5)  ),  Dic2022_RICHIESTE!K9),HLOOKUP(T$114,Tipologie!$B$2:$AM$10,5  ) ))</f>
        <v>.</v>
      </c>
      <c r="U118" s="146" t="str">
        <f>T( IF( Dic2022_RICHIESTE!L9&lt;&gt;"",  IF(   AND(    (IFERROR(SEARCH("Ridotto",Dic2022_RICHIESTE!L9),Dic2022_RICHIESTE!L9))=1,    U$114&lt;&gt;""   ),    _xlfn.CONCAT("Rid: ",HLOOKUP(U$114,Tipologie!$B$2:$AM$10,5)  ),  Dic2022_RICHIESTE!L9),HLOOKUP(U$114,Tipologie!$B$2:$AM$10,5  ) ))</f>
        <v>.</v>
      </c>
      <c r="V118" s="146" t="str">
        <f>T( IF( Dic2022_RICHIESTE!M9&lt;&gt;"",  IF(   AND(    (IFERROR(SEARCH("Ridotto",Dic2022_RICHIESTE!M9),Dic2022_RICHIESTE!M9))=1,    V$114&lt;&gt;""   ),    _xlfn.CONCAT("Rid: ",HLOOKUP(V$114,Tipologie!$B$2:$AM$10,5)  ),  Dic2022_RICHIESTE!M9),HLOOKUP(V$114,Tipologie!$B$2:$AM$10,5  ) ))</f>
        <v>.</v>
      </c>
      <c r="W118" s="146" t="str">
        <f>T( IF( Dic2022_RICHIESTE!N9&lt;&gt;"",  IF(   AND(    (IFERROR(SEARCH("Ridotto",Dic2022_RICHIESTE!N9),Dic2022_RICHIESTE!N9))=1,    W$114&lt;&gt;""   ),    _xlfn.CONCAT("Rid: ",HLOOKUP(W$114,Tipologie!$B$2:$AM$10,5)  ),  Dic2022_RICHIESTE!N9),HLOOKUP(W$114,Tipologie!$B$2:$AM$10,5  ) ))</f>
        <v>.</v>
      </c>
      <c r="X118" s="146" t="str">
        <f>T( IF( Dic2022_RICHIESTE!O9&lt;&gt;"",  IF(   AND(    (IFERROR(SEARCH("Ridotto",Dic2022_RICHIESTE!O9),Dic2022_RICHIESTE!O9))=1,    X$114&lt;&gt;""   ),    _xlfn.CONCAT("Rid: ",HLOOKUP(X$114,Tipologie!$B$2:$AM$10,5)  ),  Dic2022_RICHIESTE!O9),HLOOKUP(X$114,Tipologie!$B$2:$AM$10,5  ) ))</f>
        <v>.</v>
      </c>
      <c r="Y118" s="146" t="str">
        <f>T( IF( Dic2022_RICHIESTE!P9&lt;&gt;"",  IF(   AND(    (IFERROR(SEARCH("Ridotto",Dic2022_RICHIESTE!P9),Dic2022_RICHIESTE!P9))=1,    Y$114&lt;&gt;""   ),    _xlfn.CONCAT("Rid: ",HLOOKUP(Y$114,Tipologie!$B$2:$AM$10,5)  ),  Dic2022_RICHIESTE!P9),HLOOKUP(Y$114,Tipologie!$B$2:$AM$10,5  ) ))</f>
        <v>.</v>
      </c>
      <c r="Z118" s="28" t="str">
        <f>T( IF( Dic2022_RICHIESTE!Q9&lt;&gt;"",  IF(   AND(    (IFERROR(SEARCH("Ridotto",Dic2022_RICHIESTE!Q9),Dic2022_RICHIESTE!Q9))=1,    Z$114&lt;&gt;""   ),    _xlfn.CONCAT("Rid: ",HLOOKUP(Z$114,Tipologie!$B$2:$AM$10,5)  ),  Dic2022_RICHIESTE!Q9),HLOOKUP(Z$114,Tipologie!$B$2:$AM$10,5  ) ))</f>
        <v>.</v>
      </c>
      <c r="AA118" s="28" t="str">
        <f>T( IF( Dic2022_RICHIESTE!R9&lt;&gt;"",  IF(   AND(    (IFERROR(SEARCH("Ridotto",Dic2022_RICHIESTE!R9),Dic2022_RICHIESTE!R9))=1,    AA$114&lt;&gt;""   ),    _xlfn.CONCAT("Rid: ",HLOOKUP(AA$114,Tipologie!$B$2:$AM$10,5)  ),  Dic2022_RICHIESTE!R9),HLOOKUP(AA$114,Tipologie!$B$2:$AM$10,5  ) ))</f>
        <v>.</v>
      </c>
      <c r="AB118" s="28" t="str">
        <f>T( IF( Dic2022_RICHIESTE!S9&lt;&gt;"",  IF(   AND(    (IFERROR(SEARCH("Ridotto",Dic2022_RICHIESTE!S9),Dic2022_RICHIESTE!S9))=1,    AB$114&lt;&gt;""   ),    _xlfn.CONCAT("Rid: ",HLOOKUP(AB$114,Tipologie!$B$2:$AM$10,5)  ),  Dic2022_RICHIESTE!S9),HLOOKUP(AB$114,Tipologie!$B$2:$AM$10,5  ) ))</f>
        <v>.</v>
      </c>
      <c r="AD118" s="45" t="str">
        <f t="shared" si="37"/>
        <v>mer</v>
      </c>
      <c r="AE118" s="46">
        <f t="shared" si="38"/>
        <v>44902</v>
      </c>
      <c r="AF118" s="232"/>
      <c r="AG118" s="146" t="str">
        <f>T( IF( Dic2022_RICHIESTE!W9&lt;&gt;"",  IF(   AND(    (IFERROR(SEARCH("Ridotto",Dic2022_RICHIESTE!W9),Dic2022_RICHIESTE!W9))=1,    AG$114&lt;&gt;""   ),    _xlfn.CONCAT("Rid: ",HLOOKUP(AG$114,Tipologie!$B$2:$AM$10,5)  ),  Dic2022_RICHIESTE!W9),HLOOKUP(AG$114,Tipologie!$B$2:$AM$10,5  ) ))</f>
        <v>.</v>
      </c>
      <c r="AH118" s="146"/>
      <c r="AI118" s="146" t="str">
        <f>T( IF( Dic2022_RICHIESTE!X9&lt;&gt;"",  IF(   AND(    (IFERROR(SEARCH("Ridotto",Dic2022_RICHIESTE!X9),Dic2022_RICHIESTE!X9))=1,    AI$114&lt;&gt;""   ),    _xlfn.CONCAT("Rid: ",HLOOKUP(AI$114,Tipologie!$B$2:$AM$10,5)  ),  Dic2022_RICHIESTE!X9),HLOOKUP(AI$114,Tipologie!$B$2:$AM$10,5  ) ))</f>
        <v>.</v>
      </c>
      <c r="AJ118" s="146"/>
      <c r="AK118" s="146" t="str">
        <f>T( IF( Dic2022_RICHIESTE!Y9&lt;&gt;"",  IF(   AND(    (IFERROR(SEARCH("Ridotto",Dic2022_RICHIESTE!Y9),Dic2022_RICHIESTE!Y9))=1,    AK$114&lt;&gt;""   ),    _xlfn.CONCAT("Rid: ",HLOOKUP(AK$114,Tipologie!$B$2:$AM$10,5)  ),  Dic2022_RICHIESTE!Y9),HLOOKUP(AK$114,Tipologie!$B$2:$AM$10,5  ) ))</f>
        <v>.</v>
      </c>
      <c r="AL118" s="146"/>
      <c r="AM118" s="146" t="str">
        <f>T( IF( Dic2022_RICHIESTE!Z9&lt;&gt;"",  IF(   AND(    (IFERROR(SEARCH("Ridotto",Dic2022_RICHIESTE!Z9),Dic2022_RICHIESTE!Z9))=1,    AM$114&lt;&gt;""   ),    _xlfn.CONCAT("Rid: ",HLOOKUP(AM$114,Tipologie!$B$2:$AM$10,5)  ),  Dic2022_RICHIESTE!Z9),HLOOKUP(AM$114,Tipologie!$B$2:$AM$10,5  ) ))</f>
        <v>.</v>
      </c>
      <c r="AN118" s="146"/>
      <c r="AO118" s="146" t="str">
        <f>T( IF( Dic2022_RICHIESTE!AA9&lt;&gt;"",  IF(   AND(    (IFERROR(SEARCH("Ridotto",Dic2022_RICHIESTE!AA9),Dic2022_RICHIESTE!AA9))=1,    AO$114&lt;&gt;""   ),    _xlfn.CONCAT("Rid: ",HLOOKUP(AO$114,Tipologie!$B$2:$AM$10,5)  ),  Dic2022_RICHIESTE!AA9),HLOOKUP(AO$114,Tipologie!$B$2:$AM$10,5  ) ))</f>
        <v>.</v>
      </c>
      <c r="AP118" s="146"/>
      <c r="AQ118" s="146" t="str">
        <f>T( IF( Dic2022_RICHIESTE!AB9&lt;&gt;"",  IF(   AND(    (IFERROR(SEARCH("Ridotto",Dic2022_RICHIESTE!AB9),Dic2022_RICHIESTE!AB9))=1,    AQ$114&lt;&gt;""   ),    _xlfn.CONCAT("Rid: ",HLOOKUP(AQ$114,Tipologie!$B$2:$AM$10,5)  ),  Dic2022_RICHIESTE!AB9),HLOOKUP(AQ$114,Tipologie!$B$2:$AM$10,5  ) ))</f>
        <v>.</v>
      </c>
      <c r="AR118" s="146"/>
      <c r="AS118" s="146" t="str">
        <f>T( IF( Dic2022_RICHIESTE!AC9&lt;&gt;"",  IF(   AND(    (IFERROR(SEARCH("Ridotto",Dic2022_RICHIESTE!AC9),Dic2022_RICHIESTE!AC9))=1,    AS$114&lt;&gt;""   ),    _xlfn.CONCAT("Rid: ",HLOOKUP(AS$114,Tipologie!$B$2:$AM$10,5)  ),  Dic2022_RICHIESTE!AC9),HLOOKUP(AS$114,Tipologie!$B$2:$AM$10,5  ) ))</f>
        <v>.</v>
      </c>
      <c r="AT118" s="146"/>
      <c r="AU118" s="146" t="str">
        <f>T( IF( Dic2022_RICHIESTE!AD9&lt;&gt;"",  IF(   AND(    (IFERROR(SEARCH("Ridotto",Dic2022_RICHIESTE!AD9),Dic2022_RICHIESTE!AD9))=1,    AU$114&lt;&gt;""   ),    _xlfn.CONCAT("Rid: ",HLOOKUP(AU$114,Tipologie!$B$2:$AM$10,5)  ),  Dic2022_RICHIESTE!AD9),HLOOKUP(AU$114,Tipologie!$B$2:$AM$10,5  ) ))</f>
        <v>.</v>
      </c>
      <c r="AV118" s="146"/>
      <c r="AW118" s="146" t="str">
        <f>T( IF( Dic2022_RICHIESTE!AE9&lt;&gt;"",  IF(   AND(    (IFERROR(SEARCH("Ridotto",Dic2022_RICHIESTE!AE9),Dic2022_RICHIESTE!AE9))=1,    AW$114&lt;&gt;""   ),    _xlfn.CONCAT("Rid: ",HLOOKUP(AW$114,Tipologie!$B$2:$AM$10,5)  ),  Dic2022_RICHIESTE!AE9),HLOOKUP(AW$114,Tipologie!$B$2:$AM$10,5  ) ))</f>
        <v>.</v>
      </c>
      <c r="AX118" s="146"/>
      <c r="AY118" s="146" t="str">
        <f>T( IF( Dic2022_RICHIESTE!AF9&lt;&gt;"",  IF(   AND(    (IFERROR(SEARCH("Ridotto",Dic2022_RICHIESTE!AF9),Dic2022_RICHIESTE!AF9))=1,    AY$114&lt;&gt;""   ),    _xlfn.CONCAT("Rid: ",HLOOKUP(AY$114,Tipologie!$B$2:$AM$10,5)  ),  Dic2022_RICHIESTE!AF9),HLOOKUP(AY$114,Tipologie!$B$2:$AM$10,5  ) ))</f>
        <v>.</v>
      </c>
      <c r="AZ118" s="146"/>
      <c r="BA118" s="146" t="str">
        <f>T( IF( Dic2022_RICHIESTE!AG9&lt;&gt;"",  IF(   AND(    (IFERROR(SEARCH("Ridotto",Dic2022_RICHIESTE!AG9),Dic2022_RICHIESTE!AG9))=1,    BA$114&lt;&gt;""   ),    _xlfn.CONCAT("Rid: ",HLOOKUP(BA$114,Tipologie!$B$2:$AM$10,5)  ),  Dic2022_RICHIESTE!AG9),HLOOKUP(BA$114,Tipologie!$B$2:$AM$10,5  ) ))</f>
        <v>.</v>
      </c>
      <c r="BB118" s="146" t="str">
        <f>T( IF( Dic2022_RICHIESTE!AH9&lt;&gt;"",  IF(   AND(    (IFERROR(SEARCH("Ridotto",Dic2022_RICHIESTE!AH9),Dic2022_RICHIESTE!AH9))=1,    BB$114&lt;&gt;""   ),    _xlfn.CONCAT("Rid: ",HLOOKUP(BB$114,Tipologie!$B$2:$AM$10,5)  ),  Dic2022_RICHIESTE!AH9),HLOOKUP(BB$114,Tipologie!$B$2:$AM$10,5  ) ))</f>
        <v>.</v>
      </c>
      <c r="BC118" s="146" t="str">
        <f>T( IF( Dic2022_RICHIESTE!AI9&lt;&gt;"",  IF(   AND(    (IFERROR(SEARCH("Ridotto",Dic2022_RICHIESTE!AI9),Dic2022_RICHIESTE!AI9))=1,    BC$114&lt;&gt;""   ),    _xlfn.CONCAT("Rid: ",HLOOKUP(BC$114,Tipologie!$B$2:$AM$10,5)  ),  Dic2022_RICHIESTE!AI9),HLOOKUP(BC$114,Tipologie!$B$2:$AM$10,5  ) ))</f>
        <v>.</v>
      </c>
      <c r="BD118" s="146"/>
      <c r="BE118" s="146" t="str">
        <f>T( IF( Dic2022_RICHIESTE!AJ9&lt;&gt;"",  IF(   AND(    (IFERROR(SEARCH("Ridotto",Dic2022_RICHIESTE!AJ9),Dic2022_RICHIESTE!AJ9))=1,    BE$114&lt;&gt;""   ),    _xlfn.CONCAT("Rid: ",HLOOKUP(BE$114,Tipologie!$B$2:$AM$10,5)  ),  Dic2022_RICHIESTE!AJ9),HLOOKUP(BE$114,Tipologie!$B$2:$AM$10,5  ) ))</f>
        <v>.</v>
      </c>
      <c r="BF118" s="146"/>
      <c r="BG118" s="146" t="str">
        <f>T( IF( Dic2022_RICHIESTE!AK9&lt;&gt;"",  IF(   AND(    (IFERROR(SEARCH("Ridotto",Dic2022_RICHIESTE!AK9),Dic2022_RICHIESTE!AK9))=1,    BG$114&lt;&gt;""   ),    _xlfn.CONCAT("Rid: ",HLOOKUP(BG$114,Tipologie!$B$2:$AM$10,5)  ),  Dic2022_RICHIESTE!AK9),HLOOKUP(BG$114,Tipologie!$B$2:$AM$10,5  ) ))</f>
        <v>.</v>
      </c>
      <c r="BH118" s="146"/>
      <c r="BI118" s="146" t="str">
        <f>T( IF( Dic2022_RICHIESTE!AL9&lt;&gt;"",  IF(   AND(    (IFERROR(SEARCH("Ridotto",Dic2022_RICHIESTE!AL9),Dic2022_RICHIESTE!AL9))=1,    BI$114&lt;&gt;""   ),    _xlfn.CONCAT("Rid: ",HLOOKUP(BI$114,Tipologie!$B$2:$AM$10,5)  ),  Dic2022_RICHIESTE!AL9),HLOOKUP(BI$114,Tipologie!$B$2:$AM$10,5  ) ))</f>
        <v>.</v>
      </c>
      <c r="BJ118" s="146"/>
      <c r="BK118" s="146" t="str">
        <f>T( IF( Dic2022_RICHIESTE!AM9&lt;&gt;"",  IF(   AND(    (IFERROR(SEARCH("Ridotto",Dic2022_RICHIESTE!AM9),Dic2022_RICHIESTE!AM9))=1,    BK$114&lt;&gt;""   ),    _xlfn.CONCAT("Rid: ",HLOOKUP(BK$114,Tipologie!$B$2:$AM$10,5)  ),  Dic2022_RICHIESTE!AM9),HLOOKUP(BK$114,Tipologie!$B$2:$AM$10,5  ) ))</f>
        <v>.</v>
      </c>
      <c r="BL118" s="146"/>
      <c r="BM118" s="146" t="str">
        <f>T( IF( Dic2022_RICHIESTE!AN9&lt;&gt;"",  IF(   AND(    (IFERROR(SEARCH("Ridotto",Dic2022_RICHIESTE!AN9),Dic2022_RICHIESTE!AN9))=1,    BM$114&lt;&gt;""   ),    _xlfn.CONCAT("Rid: ",HLOOKUP(BM$114,Tipologie!$B$2:$AM$10,5)  ),  Dic2022_RICHIESTE!AN9),HLOOKUP(BM$114,Tipologie!$B$2:$AM$10,5  ) ))</f>
        <v>.</v>
      </c>
      <c r="BN118" s="146"/>
      <c r="BO118" s="146" t="str">
        <f>T( IF( Dic2022_RICHIESTE!AO9&lt;&gt;"",  IF(   AND(    (IFERROR(SEARCH("Ridotto",Dic2022_RICHIESTE!AO9),Dic2022_RICHIESTE!AO9))=1,    BO$114&lt;&gt;""   ),    _xlfn.CONCAT("Rid: ",HLOOKUP(BO$114,Tipologie!$B$2:$AM$10,5)  ),  Dic2022_RICHIESTE!AO9),HLOOKUP(BO$114,Tipologie!$B$2:$AM$10,5  ) ))</f>
        <v>.</v>
      </c>
      <c r="BP118" s="146"/>
      <c r="BQ118" s="146" t="str">
        <f>T( IF( Dic2022_RICHIESTE!AP9&lt;&gt;"",  IF(   AND(    (IFERROR(SEARCH("Ridotto",Dic2022_RICHIESTE!AP9),Dic2022_RICHIESTE!AP9))=1,    BQ$114&lt;&gt;""   ),    _xlfn.CONCAT("Rid: ",HLOOKUP(BQ$114,Tipologie!$B$2:$AM$10,5)  ),  Dic2022_RICHIESTE!AP9),HLOOKUP(BQ$114,Tipologie!$B$2:$AM$10,5  ) ))</f>
        <v>.</v>
      </c>
      <c r="BR118" s="146"/>
      <c r="BS118" s="146" t="str">
        <f>T( IF( Dic2022_RICHIESTE!AQ9&lt;&gt;"",  IF(   AND(    (IFERROR(SEARCH("Ridotto",Dic2022_RICHIESTE!AQ9),Dic2022_RICHIESTE!AQ9))=1,    BS$114&lt;&gt;""   ),    _xlfn.CONCAT("Rid: ",HLOOKUP(BS$114,Tipologie!$B$2:$AM$10,5)  ),  Dic2022_RICHIESTE!AQ9),HLOOKUP(BS$114,Tipologie!$B$2:$AM$10,5  ) ))</f>
        <v>.</v>
      </c>
      <c r="BT118" s="146"/>
      <c r="BU118" s="146" t="str">
        <f>T( IF( Dic2022_RICHIESTE!AR9&lt;&gt;"",  IF(   AND(    (IFERROR(SEARCH("Ridotto",Dic2022_RICHIESTE!AR9),Dic2022_RICHIESTE!AR9))=1,    BU$114&lt;&gt;""   ),    _xlfn.CONCAT("Rid: ",HLOOKUP(BU$114,Tipologie!$B$2:$AM$10,5)  ),  Dic2022_RICHIESTE!AR9),HLOOKUP(BU$114,Tipologie!$B$2:$AM$10,5  ) ))</f>
        <v>.</v>
      </c>
      <c r="BV118" s="146"/>
      <c r="BW118" s="146" t="str">
        <f>T( IF( Dic2022_RICHIESTE!AS9&lt;&gt;"",  IF(   AND(    (IFERROR(SEARCH("Ridotto",Dic2022_RICHIESTE!AS9),Dic2022_RICHIESTE!AS9))=1,    BW$114&lt;&gt;""   ),    _xlfn.CONCAT("Rid: ",HLOOKUP(BW$114,Tipologie!$B$2:$AM$10,5)  ),  Dic2022_RICHIESTE!AS9),HLOOKUP(BW$114,Tipologie!$B$2:$AM$10,5  ) ))</f>
        <v>.</v>
      </c>
      <c r="BX118" s="223"/>
      <c r="CA118" s="158">
        <f>SUM(COUNTIFS(D118:BW118,{"Ex-accordo";"Ferie";"Ridotto Ex-Acc";"Ridotto Ferie";"Ridotto Maternità";"Malattia";"Esame";"Altro"}))</f>
        <v>0</v>
      </c>
      <c r="CB118" s="158">
        <f t="shared" si="36"/>
        <v>30</v>
      </c>
      <c r="CC118" s="91"/>
      <c r="CG118" s="146" t="str">
        <f>T( IF( Dic2022_RICHIESTE!BM9&lt;&gt;"",  IF(   AND(    (IFERROR(SEARCH("Ridotto",Dic2022_RICHIESTE!BM9),Dic2022_RICHIESTE!BM9))=1,    CG$114&lt;&gt;""   ),    _xlfn.CONCAT("Rid: ",HLOOKUP(CG$114,Tipologie!$B$2:$AM$10,5)  ),  Dic2022_RICHIESTE!BM9),HLOOKUP(CG$114,Tipologie!$B$2:$AM$10,5  ) ))</f>
        <v>.</v>
      </c>
      <c r="CH118" s="146"/>
      <c r="CI118" s="146" t="str">
        <f>T( IF( Dic2022_RICHIESTE!BN9&lt;&gt;"",  IF(   AND(    (IFERROR(SEARCH("Ridotto",Dic2022_RICHIESTE!BN9),Dic2022_RICHIESTE!BN9))=1,    CI$114&lt;&gt;""   ),    _xlfn.CONCAT("Rid: ",HLOOKUP(CI$114,Tipologie!$B$2:$AM$10,5)  ),  Dic2022_RICHIESTE!BN9),HLOOKUP(CI$114,Tipologie!$B$2:$AM$10,5  ) ))</f>
        <v>.</v>
      </c>
      <c r="CJ118" s="146" t="str">
        <f>T( IF( Dic2022_RICHIESTE!BO9&lt;&gt;"",  IF(   AND(    (IFERROR(SEARCH("Ridotto",Dic2022_RICHIESTE!BO9),Dic2022_RICHIESTE!BO9))=1,    CJ$114&lt;&gt;""   ),    _xlfn.CONCAT("Rid: ",HLOOKUP(CJ$114,Tipologie!$B$2:$AM$10,5)  ),  Dic2022_RICHIESTE!BO9),HLOOKUP(CJ$114,Tipologie!$B$2:$AM$10,5  ) ))</f>
        <v>.</v>
      </c>
      <c r="CK118" s="146" t="str">
        <f>T( IF( Dic2022_RICHIESTE!BP9&lt;&gt;"",  IF(   AND(    (IFERROR(SEARCH("Ridotto",Dic2022_RICHIESTE!BP9),Dic2022_RICHIESTE!BP9))=1,    CK$114&lt;&gt;""   ),    _xlfn.CONCAT("Rid: ",HLOOKUP(CK$114,Tipologie!$B$2:$AM$10,5)  ),  Dic2022_RICHIESTE!BP9),HLOOKUP(CK$114,Tipologie!$B$2:$AM$10,5  ) ))</f>
        <v>.</v>
      </c>
      <c r="CL118" s="146" t="str">
        <f>T( IF( Dic2022_RICHIESTE!BQ9&lt;&gt;"",  IF(   AND(    (IFERROR(SEARCH("Ridotto",Dic2022_RICHIESTE!BQ9),Dic2022_RICHIESTE!BQ9))=1,    CL$114&lt;&gt;""   ),    _xlfn.CONCAT("Rid: ",HLOOKUP(CL$114,Tipologie!$B$2:$AM$10,5)  ),  Dic2022_RICHIESTE!BQ9),HLOOKUP(CL$114,Tipologie!$B$2:$AM$10,5  ) ))</f>
        <v>.</v>
      </c>
      <c r="CM118" s="146" t="str">
        <f>T( IF( Dic2022_RICHIESTE!BR9&lt;&gt;"",  IF(   AND(    (IFERROR(SEARCH("Ridotto",Dic2022_RICHIESTE!BR9),Dic2022_RICHIESTE!BR9))=1,    CM$114&lt;&gt;""   ),    _xlfn.CONCAT("Rid: ",HLOOKUP(CM$114,Tipologie!$B$2:$AM$10,5)  ),  Dic2022_RICHIESTE!BR9),HLOOKUP(CM$114,Tipologie!$B$2:$AM$10,5  ) ))</f>
        <v>.</v>
      </c>
      <c r="CO118" s="45" t="str">
        <f>IF($A119&lt;&gt;"",$A118,"")</f>
        <v>mer</v>
      </c>
      <c r="CP118" s="45">
        <f>IF($B119&lt;&gt;"",$B118,"")</f>
        <v>44902</v>
      </c>
      <c r="CQ118" s="229"/>
      <c r="CR118" s="146" t="str">
        <f>T(IF(  Dic2022_RICHIESTE!BV9&lt;&gt;"",  Dic2022_RICHIESTE!BV9,  HLOOKUP(CR$114,Tipologie!$B$2:$AM$10,5) ))</f>
        <v>.</v>
      </c>
      <c r="CS118" s="146"/>
      <c r="CT118" s="146" t="str">
        <f>T(IF(  Dic2022_RICHIESTE!BW9&lt;&gt;"",  Dic2022_RICHIESTE!BW9,  HLOOKUP(CT$114,Tipologie!$B$2:$AM$10,5) ))</f>
        <v>.</v>
      </c>
      <c r="CU118" s="146"/>
      <c r="CV118" s="146" t="str">
        <f>T(IF(  Dic2022_RICHIESTE!BX9&lt;&gt;"",  Dic2022_RICHIESTE!BX9,  HLOOKUP(CV$114,Tipologie!$B$2:$AM$10,5) ))</f>
        <v>.</v>
      </c>
      <c r="CW118" s="146"/>
      <c r="CX118" s="146" t="str">
        <f>T(IF(  Dic2022_RICHIESTE!BY9&lt;&gt;"",  Dic2022_RICHIESTE!BY9,  HLOOKUP(CX$114,Tipologie!$B$2:$AM$10,5) ))</f>
        <v>.</v>
      </c>
      <c r="CY118" s="146"/>
      <c r="CZ118" s="146" t="str">
        <f>T(IF(  Dic2022_RICHIESTE!BZ9&lt;&gt;"",  Dic2022_RICHIESTE!BZ9,  HLOOKUP(CZ$114,Tipologie!$B$2:$AM$10,5) ))</f>
        <v>.</v>
      </c>
      <c r="DA118" s="146"/>
      <c r="DB118" s="146" t="str">
        <f>T(IF(  Dic2022_RICHIESTE!CA9&lt;&gt;"",  Dic2022_RICHIESTE!CA9,  HLOOKUP(DB$114,Tipologie!$B$2:$AM$10,5) ))</f>
        <v>.</v>
      </c>
      <c r="DC118" s="146"/>
      <c r="DD118" s="146" t="str">
        <f>T(IF(  Dic2022_RICHIESTE!CB9&lt;&gt;"",  Dic2022_RICHIESTE!CB9,  HLOOKUP(DD$114,Tipologie!$B$2:$AM$10,5) ))</f>
        <v>.</v>
      </c>
      <c r="DE118" s="146" t="str">
        <f>T(IF(  Dic2022_RICHIESTE!BW9&lt;&gt;"",  Dic2022_RICHIESTE!BW9,  HLOOKUP(DE$114,Tipologie!$B$2:$AM$10,5) ))</f>
        <v>.</v>
      </c>
      <c r="DF118" s="146" t="str">
        <f>T(IF(  Dic2022_RICHIESTE!BX9&lt;&gt;"",  Dic2022_RICHIESTE!BX9,  HLOOKUP(DF$114,Tipologie!$B$2:$AM$10,5) ))</f>
        <v>.</v>
      </c>
      <c r="DG118" s="146" t="str">
        <f>T(IF(  Dic2022_RICHIESTE!BY9&lt;&gt;"",  Dic2022_RICHIESTE!BY9,  HLOOKUP(DG$114,Tipologie!$B$2:$AM$10,5) ))</f>
        <v>.</v>
      </c>
      <c r="DH118" s="20"/>
    </row>
    <row r="119" spans="1:112" ht="11.25" customHeight="1" x14ac:dyDescent="0.25">
      <c r="A119" s="45" t="str">
        <f>IF(Dic2022_RICHIESTE!A10&lt;&gt;"",Dic2022_RICHIESTE!A10,"")</f>
        <v>gio</v>
      </c>
      <c r="B119" s="46">
        <f>IF(Dic2022_RICHIESTE!B10&lt;&gt;"",Dic2022_RICHIESTE!B10,"")</f>
        <v>44903</v>
      </c>
      <c r="C119" s="232"/>
      <c r="D119" s="146" t="str">
        <f>T( IF( Dic2022_RICHIESTE!C10&lt;&gt;"",  IF(   AND(    (IFERROR(SEARCH("Ridotto",Dic2022_RICHIESTE!C10),Dic2022_RICHIESTE!C10))=1,    D$114&lt;&gt;""   ),    _xlfn.CONCAT("Rid: ",HLOOKUP(D$114,Tipologie!$B$2:$AM$10,6)  ),  Dic2022_RICHIESTE!C10),HLOOKUP(D$114,Tipologie!$B$2:$AM$10,6  ) ))</f>
        <v>.</v>
      </c>
      <c r="E119" s="146"/>
      <c r="F119" s="146" t="str">
        <f>T( IF( Dic2022_RICHIESTE!D10&lt;&gt;"",  IF(   AND(    (IFERROR(SEARCH("Ridotto",Dic2022_RICHIESTE!D10),Dic2022_RICHIESTE!D10))=1,    F$114&lt;&gt;""   ),    _xlfn.CONCAT("Rid: ",HLOOKUP(F$114,Tipologie!$B$2:$AM$10,6)  ),  Dic2022_RICHIESTE!D10),HLOOKUP(F$114,Tipologie!$B$2:$AM$10,6  ) ))</f>
        <v>.</v>
      </c>
      <c r="G119" s="146"/>
      <c r="H119" s="146" t="str">
        <f>T( IF( Dic2022_RICHIESTE!E10&lt;&gt;"",  IF(   AND(    (IFERROR(SEARCH("Ridotto",Dic2022_RICHIESTE!E10),Dic2022_RICHIESTE!E10))=1,    H$114&lt;&gt;""   ),    _xlfn.CONCAT("Rid: ",HLOOKUP(H$114,Tipologie!$B$2:$AM$10,6)  ),  Dic2022_RICHIESTE!E10),HLOOKUP(H$114,Tipologie!$B$2:$AM$10,6  ) ))</f>
        <v>.</v>
      </c>
      <c r="I119" s="146"/>
      <c r="J119" s="146" t="str">
        <f>T( IF( Dic2022_RICHIESTE!F10&lt;&gt;"",  IF(   AND(    (IFERROR(SEARCH("Ridotto",Dic2022_RICHIESTE!F10),Dic2022_RICHIESTE!F10))=1,    J$114&lt;&gt;""   ),    _xlfn.CONCAT("Rid: ",HLOOKUP(J$114,Tipologie!$B$2:$AM$10,6)  ),  Dic2022_RICHIESTE!F10),HLOOKUP(J$114,Tipologie!$B$2:$AM$10,6  ) ))</f>
        <v>.</v>
      </c>
      <c r="K119" s="146"/>
      <c r="L119" s="146" t="str">
        <f>T( IF( Dic2022_RICHIESTE!G10&lt;&gt;"",  IF(   AND(    (IFERROR(SEARCH("Ridotto",Dic2022_RICHIESTE!G10),Dic2022_RICHIESTE!G10))=1,    L$114&lt;&gt;""   ),    _xlfn.CONCAT("Rid: ",HLOOKUP(L$114,Tipologie!$B$2:$AM$10,6)  ),  Dic2022_RICHIESTE!G10),HLOOKUP(L$114,Tipologie!$B$2:$AM$10,6  ) ))</f>
        <v>.</v>
      </c>
      <c r="M119" s="146"/>
      <c r="N119" s="146" t="str">
        <f>T( IF( Dic2022_RICHIESTE!H10&lt;&gt;"",  IF(   AND(    (IFERROR(SEARCH("Ridotto",Dic2022_RICHIESTE!H10),Dic2022_RICHIESTE!H10))=1,    N$114&lt;&gt;""   ),    _xlfn.CONCAT("Rid: ",HLOOKUP(N$114,Tipologie!$B$2:$AM$10,6)  ),  Dic2022_RICHIESTE!H10),HLOOKUP(N$114,Tipologie!$B$2:$AM$10,6  ) ))</f>
        <v>.</v>
      </c>
      <c r="O119" s="146"/>
      <c r="P119" s="146" t="str">
        <f>T( IF( Dic2022_RICHIESTE!I10&lt;&gt;"",  IF(   AND(    (IFERROR(SEARCH("Ridotto",Dic2022_RICHIESTE!I10),Dic2022_RICHIESTE!I10))=1,    P$114&lt;&gt;""   ),    _xlfn.CONCAT("Rid: ",HLOOKUP(P$114,Tipologie!$B$2:$AM$10,6)  ),  Dic2022_RICHIESTE!I10),HLOOKUP(P$114,Tipologie!$B$2:$AM$10,6  ) ))</f>
        <v>.</v>
      </c>
      <c r="Q119" s="146"/>
      <c r="R119" s="146" t="str">
        <f>T( IF( Dic2022_RICHIESTE!J10&lt;&gt;"",  IF(   AND(    (IFERROR(SEARCH("Ridotto",Dic2022_RICHIESTE!J10),Dic2022_RICHIESTE!J10))=1,    R$114&lt;&gt;""   ),    _xlfn.CONCAT("Rid: ",HLOOKUP(R$114,Tipologie!$B$2:$AM$10,6)  ),  Dic2022_RICHIESTE!J10),HLOOKUP(R$114,Tipologie!$B$2:$AM$10,6  ) ))</f>
        <v>.</v>
      </c>
      <c r="S119" s="146"/>
      <c r="T119" s="146" t="str">
        <f>T( IF( Dic2022_RICHIESTE!K10&lt;&gt;"",  IF(   AND(    (IFERROR(SEARCH("Ridotto",Dic2022_RICHIESTE!K10),Dic2022_RICHIESTE!K10))=1,    T$114&lt;&gt;""   ),    _xlfn.CONCAT("Rid: ",HLOOKUP(T$114,Tipologie!$B$2:$AM$10,6)  ),  Dic2022_RICHIESTE!K10),HLOOKUP(T$114,Tipologie!$B$2:$AM$10,6  ) ))</f>
        <v>.</v>
      </c>
      <c r="U119" s="146" t="str">
        <f>T( IF( Dic2022_RICHIESTE!L10&lt;&gt;"",  IF(   AND(    (IFERROR(SEARCH("Ridotto",Dic2022_RICHIESTE!L10),Dic2022_RICHIESTE!L10))=1,    U$114&lt;&gt;""   ),    _xlfn.CONCAT("Rid: ",HLOOKUP(U$114,Tipologie!$B$2:$AM$10,6)  ),  Dic2022_RICHIESTE!L10),HLOOKUP(U$114,Tipologie!$B$2:$AM$10,6  ) ))</f>
        <v>.</v>
      </c>
      <c r="V119" s="146" t="str">
        <f>T( IF( Dic2022_RICHIESTE!M10&lt;&gt;"",  IF(   AND(    (IFERROR(SEARCH("Ridotto",Dic2022_RICHIESTE!M10),Dic2022_RICHIESTE!M10))=1,    V$114&lt;&gt;""   ),    _xlfn.CONCAT("Rid: ",HLOOKUP(V$114,Tipologie!$B$2:$AM$10,6)  ),  Dic2022_RICHIESTE!M10),HLOOKUP(V$114,Tipologie!$B$2:$AM$10,6  ) ))</f>
        <v>.</v>
      </c>
      <c r="W119" s="146" t="str">
        <f>T( IF( Dic2022_RICHIESTE!N10&lt;&gt;"",  IF(   AND(    (IFERROR(SEARCH("Ridotto",Dic2022_RICHIESTE!N10),Dic2022_RICHIESTE!N10))=1,    W$114&lt;&gt;""   ),    _xlfn.CONCAT("Rid: ",HLOOKUP(W$114,Tipologie!$B$2:$AM$10,6)  ),  Dic2022_RICHIESTE!N10),HLOOKUP(W$114,Tipologie!$B$2:$AM$10,6  ) ))</f>
        <v>.</v>
      </c>
      <c r="X119" s="146" t="str">
        <f>T( IF( Dic2022_RICHIESTE!O10&lt;&gt;"",  IF(   AND(    (IFERROR(SEARCH("Ridotto",Dic2022_RICHIESTE!O10),Dic2022_RICHIESTE!O10))=1,    X$114&lt;&gt;""   ),    _xlfn.CONCAT("Rid: ",HLOOKUP(X$114,Tipologie!$B$2:$AM$10,6)  ),  Dic2022_RICHIESTE!O10),HLOOKUP(X$114,Tipologie!$B$2:$AM$10,6  ) ))</f>
        <v>.</v>
      </c>
      <c r="Y119" s="146" t="str">
        <f>T( IF( Dic2022_RICHIESTE!P10&lt;&gt;"",  IF(   AND(    (IFERROR(SEARCH("Ridotto",Dic2022_RICHIESTE!P10),Dic2022_RICHIESTE!P10))=1,    Y$114&lt;&gt;""   ),    _xlfn.CONCAT("Rid: ",HLOOKUP(Y$114,Tipologie!$B$2:$AM$10,6)  ),  Dic2022_RICHIESTE!P10),HLOOKUP(Y$114,Tipologie!$B$2:$AM$10,6  ) ))</f>
        <v>.</v>
      </c>
      <c r="Z119" s="28" t="str">
        <f>T( IF( Dic2022_RICHIESTE!Q10&lt;&gt;"",  IF(   AND(    (IFERROR(SEARCH("Ridotto",Dic2022_RICHIESTE!Q10),Dic2022_RICHIESTE!Q10))=1,    Z$114&lt;&gt;""   ),    _xlfn.CONCAT("Rid: ",HLOOKUP(Z$114,Tipologie!$B$2:$AM$10,6)  ),  Dic2022_RICHIESTE!Q10),HLOOKUP(Z$114,Tipologie!$B$2:$AM$10,6  ) ))</f>
        <v>.</v>
      </c>
      <c r="AA119" s="28" t="str">
        <f>T( IF( Dic2022_RICHIESTE!R10&lt;&gt;"",  IF(   AND(    (IFERROR(SEARCH("Ridotto",Dic2022_RICHIESTE!R10),Dic2022_RICHIESTE!R10))=1,    AA$114&lt;&gt;""   ),    _xlfn.CONCAT("Rid: ",HLOOKUP(AA$114,Tipologie!$B$2:$AM$10,6)  ),  Dic2022_RICHIESTE!R10),HLOOKUP(AA$114,Tipologie!$B$2:$AM$10,6  ) ))</f>
        <v>.</v>
      </c>
      <c r="AB119" s="28" t="str">
        <f>T( IF( Dic2022_RICHIESTE!S10&lt;&gt;"",  IF(   AND(    (IFERROR(SEARCH("Ridotto",Dic2022_RICHIESTE!S10),Dic2022_RICHIESTE!S10))=1,    AB$114&lt;&gt;""   ),    _xlfn.CONCAT("Rid: ",HLOOKUP(AB$114,Tipologie!$B$2:$AM$10,6)  ),  Dic2022_RICHIESTE!S10),HLOOKUP(AB$114,Tipologie!$B$2:$AM$10,6  ) ))</f>
        <v>.</v>
      </c>
      <c r="AD119" s="45" t="str">
        <f t="shared" si="37"/>
        <v>gio</v>
      </c>
      <c r="AE119" s="46">
        <f t="shared" si="38"/>
        <v>44903</v>
      </c>
      <c r="AF119" s="232"/>
      <c r="AG119" s="146" t="str">
        <f>T( IF( Dic2022_RICHIESTE!W10&lt;&gt;"",  IF(   AND(    (IFERROR(SEARCH("Ridotto",Dic2022_RICHIESTE!W10),Dic2022_RICHIESTE!W10))=1,    AG$114&lt;&gt;""   ),    _xlfn.CONCAT("Rid: ",HLOOKUP(AG$114,Tipologie!$B$2:$AM$10,6)  ),  Dic2022_RICHIESTE!W10),HLOOKUP(AG$114,Tipologie!$B$2:$AM$10,6  ) ))</f>
        <v>.</v>
      </c>
      <c r="AH119" s="146"/>
      <c r="AI119" s="146" t="str">
        <f>T( IF( Dic2022_RICHIESTE!X10&lt;&gt;"",  IF(   AND(    (IFERROR(SEARCH("Ridotto",Dic2022_RICHIESTE!X10),Dic2022_RICHIESTE!X10))=1,    AI$114&lt;&gt;""   ),    _xlfn.CONCAT("Rid: ",HLOOKUP(AI$114,Tipologie!$B$2:$AM$10,6)  ),  Dic2022_RICHIESTE!X10),HLOOKUP(AI$114,Tipologie!$B$2:$AM$10,6  ) ))</f>
        <v>.</v>
      </c>
      <c r="AJ119" s="146"/>
      <c r="AK119" s="146" t="str">
        <f>T( IF( Dic2022_RICHIESTE!Y10&lt;&gt;"",  IF(   AND(    (IFERROR(SEARCH("Ridotto",Dic2022_RICHIESTE!Y10),Dic2022_RICHIESTE!Y10))=1,    AK$114&lt;&gt;""   ),    _xlfn.CONCAT("Rid: ",HLOOKUP(AK$114,Tipologie!$B$2:$AM$10,6)  ),  Dic2022_RICHIESTE!Y10),HLOOKUP(AK$114,Tipologie!$B$2:$AM$10,6  ) ))</f>
        <v>.</v>
      </c>
      <c r="AL119" s="146"/>
      <c r="AM119" s="146" t="str">
        <f>T( IF( Dic2022_RICHIESTE!Z10&lt;&gt;"",  IF(   AND(    (IFERROR(SEARCH("Ridotto",Dic2022_RICHIESTE!Z10),Dic2022_RICHIESTE!Z10))=1,    AM$114&lt;&gt;""   ),    _xlfn.CONCAT("Rid: ",HLOOKUP(AM$114,Tipologie!$B$2:$AM$10,6)  ),  Dic2022_RICHIESTE!Z10),HLOOKUP(AM$114,Tipologie!$B$2:$AM$10,6  ) ))</f>
        <v>.</v>
      </c>
      <c r="AN119" s="146"/>
      <c r="AO119" s="146" t="str">
        <f>T( IF( Dic2022_RICHIESTE!AA10&lt;&gt;"",  IF(   AND(    (IFERROR(SEARCH("Ridotto",Dic2022_RICHIESTE!AA10),Dic2022_RICHIESTE!AA10))=1,    AO$114&lt;&gt;""   ),    _xlfn.CONCAT("Rid: ",HLOOKUP(AO$114,Tipologie!$B$2:$AM$10,6)  ),  Dic2022_RICHIESTE!AA10),HLOOKUP(AO$114,Tipologie!$B$2:$AM$10,6  ) ))</f>
        <v>.</v>
      </c>
      <c r="AP119" s="146"/>
      <c r="AQ119" s="146" t="str">
        <f>T( IF( Dic2022_RICHIESTE!AB10&lt;&gt;"",  IF(   AND(    (IFERROR(SEARCH("Ridotto",Dic2022_RICHIESTE!AB10),Dic2022_RICHIESTE!AB10))=1,    AQ$114&lt;&gt;""   ),    _xlfn.CONCAT("Rid: ",HLOOKUP(AQ$114,Tipologie!$B$2:$AM$10,6)  ),  Dic2022_RICHIESTE!AB10),HLOOKUP(AQ$114,Tipologie!$B$2:$AM$10,6  ) ))</f>
        <v>.</v>
      </c>
      <c r="AR119" s="146"/>
      <c r="AS119" s="146" t="str">
        <f>T( IF( Dic2022_RICHIESTE!AC10&lt;&gt;"",  IF(   AND(    (IFERROR(SEARCH("Ridotto",Dic2022_RICHIESTE!AC10),Dic2022_RICHIESTE!AC10))=1,    AS$114&lt;&gt;""   ),    _xlfn.CONCAT("Rid: ",HLOOKUP(AS$114,Tipologie!$B$2:$AM$10,6)  ),  Dic2022_RICHIESTE!AC10),HLOOKUP(AS$114,Tipologie!$B$2:$AM$10,6  ) ))</f>
        <v>.</v>
      </c>
      <c r="AT119" s="146"/>
      <c r="AU119" s="146" t="str">
        <f>T( IF( Dic2022_RICHIESTE!AD10&lt;&gt;"",  IF(   AND(    (IFERROR(SEARCH("Ridotto",Dic2022_RICHIESTE!AD10),Dic2022_RICHIESTE!AD10))=1,    AU$114&lt;&gt;""   ),    _xlfn.CONCAT("Rid: ",HLOOKUP(AU$114,Tipologie!$B$2:$AM$10,6)  ),  Dic2022_RICHIESTE!AD10),HLOOKUP(AU$114,Tipologie!$B$2:$AM$10,6  ) ))</f>
        <v>.</v>
      </c>
      <c r="AV119" s="146"/>
      <c r="AW119" s="146" t="str">
        <f>T( IF( Dic2022_RICHIESTE!AE10&lt;&gt;"",  IF(   AND(    (IFERROR(SEARCH("Ridotto",Dic2022_RICHIESTE!AE10),Dic2022_RICHIESTE!AE10))=1,    AW$114&lt;&gt;""   ),    _xlfn.CONCAT("Rid: ",HLOOKUP(AW$114,Tipologie!$B$2:$AM$10,6)  ),  Dic2022_RICHIESTE!AE10),HLOOKUP(AW$114,Tipologie!$B$2:$AM$10,6  ) ))</f>
        <v>.</v>
      </c>
      <c r="AX119" s="146"/>
      <c r="AY119" s="146" t="str">
        <f>T( IF( Dic2022_RICHIESTE!AF10&lt;&gt;"",  IF(   AND(    (IFERROR(SEARCH("Ridotto",Dic2022_RICHIESTE!AF10),Dic2022_RICHIESTE!AF10))=1,    AY$114&lt;&gt;""   ),    _xlfn.CONCAT("Rid: ",HLOOKUP(AY$114,Tipologie!$B$2:$AM$10,6)  ),  Dic2022_RICHIESTE!AF10),HLOOKUP(AY$114,Tipologie!$B$2:$AM$10,6  ) ))</f>
        <v>.</v>
      </c>
      <c r="AZ119" s="146"/>
      <c r="BA119" s="146" t="str">
        <f>T( IF( Dic2022_RICHIESTE!AG10&lt;&gt;"",  IF(   AND(    (IFERROR(SEARCH("Ridotto",Dic2022_RICHIESTE!AG10),Dic2022_RICHIESTE!AG10))=1,    BA$114&lt;&gt;""   ),    _xlfn.CONCAT("Rid: ",HLOOKUP(BA$114,Tipologie!$B$2:$AM$10,6)  ),  Dic2022_RICHIESTE!AG10),HLOOKUP(BA$114,Tipologie!$B$2:$AM$10,6  ) ))</f>
        <v>.</v>
      </c>
      <c r="BB119" s="146" t="str">
        <f>T( IF( Dic2022_RICHIESTE!AH10&lt;&gt;"",  IF(   AND(    (IFERROR(SEARCH("Ridotto",Dic2022_RICHIESTE!AH10),Dic2022_RICHIESTE!AH10))=1,    BB$114&lt;&gt;""   ),    _xlfn.CONCAT("Rid: ",HLOOKUP(BB$114,Tipologie!$B$2:$AM$10,6)  ),  Dic2022_RICHIESTE!AH10),HLOOKUP(BB$114,Tipologie!$B$2:$AM$10,6  ) ))</f>
        <v>.</v>
      </c>
      <c r="BC119" s="146" t="str">
        <f>T( IF( Dic2022_RICHIESTE!AI10&lt;&gt;"",  IF(   AND(    (IFERROR(SEARCH("Ridotto",Dic2022_RICHIESTE!AI10),Dic2022_RICHIESTE!AI10))=1,    BC$114&lt;&gt;""   ),    _xlfn.CONCAT("Rid: ",HLOOKUP(BC$114,Tipologie!$B$2:$AM$10,6)  ),  Dic2022_RICHIESTE!AI10),HLOOKUP(BC$114,Tipologie!$B$2:$AM$10,6  ) ))</f>
        <v>.</v>
      </c>
      <c r="BD119" s="146"/>
      <c r="BE119" s="146" t="str">
        <f>T( IF( Dic2022_RICHIESTE!AJ10&lt;&gt;"",  IF(   AND(    (IFERROR(SEARCH("Ridotto",Dic2022_RICHIESTE!AJ10),Dic2022_RICHIESTE!AJ10))=1,    BE$114&lt;&gt;""   ),    _xlfn.CONCAT("Rid: ",HLOOKUP(BE$114,Tipologie!$B$2:$AM$10,6)  ),  Dic2022_RICHIESTE!AJ10),HLOOKUP(BE$114,Tipologie!$B$2:$AM$10,6  ) ))</f>
        <v>.</v>
      </c>
      <c r="BF119" s="146"/>
      <c r="BG119" s="146" t="str">
        <f>T( IF( Dic2022_RICHIESTE!AK10&lt;&gt;"",  IF(   AND(    (IFERROR(SEARCH("Ridotto",Dic2022_RICHIESTE!AK10),Dic2022_RICHIESTE!AK10))=1,    BG$114&lt;&gt;""   ),    _xlfn.CONCAT("Rid: ",HLOOKUP(BG$114,Tipologie!$B$2:$AM$10,6)  ),  Dic2022_RICHIESTE!AK10),HLOOKUP(BG$114,Tipologie!$B$2:$AM$10,6  ) ))</f>
        <v>.</v>
      </c>
      <c r="BH119" s="146"/>
      <c r="BI119" s="146" t="str">
        <f>T( IF( Dic2022_RICHIESTE!AL10&lt;&gt;"",  IF(   AND(    (IFERROR(SEARCH("Ridotto",Dic2022_RICHIESTE!AL10),Dic2022_RICHIESTE!AL10))=1,    BI$114&lt;&gt;""   ),    _xlfn.CONCAT("Rid: ",HLOOKUP(BI$114,Tipologie!$B$2:$AM$10,6)  ),  Dic2022_RICHIESTE!AL10),HLOOKUP(BI$114,Tipologie!$B$2:$AM$10,6  ) ))</f>
        <v>.</v>
      </c>
      <c r="BJ119" s="146"/>
      <c r="BK119" s="146" t="str">
        <f>T( IF( Dic2022_RICHIESTE!AM10&lt;&gt;"",  IF(   AND(    (IFERROR(SEARCH("Ridotto",Dic2022_RICHIESTE!AM10),Dic2022_RICHIESTE!AM10))=1,    BK$114&lt;&gt;""   ),    _xlfn.CONCAT("Rid: ",HLOOKUP(BK$114,Tipologie!$B$2:$AM$10,6)  ),  Dic2022_RICHIESTE!AM10),HLOOKUP(BK$114,Tipologie!$B$2:$AM$10,6  ) ))</f>
        <v>.</v>
      </c>
      <c r="BL119" s="146"/>
      <c r="BM119" s="146" t="str">
        <f>T( IF( Dic2022_RICHIESTE!AN10&lt;&gt;"",  IF(   AND(    (IFERROR(SEARCH("Ridotto",Dic2022_RICHIESTE!AN10),Dic2022_RICHIESTE!AN10))=1,    BM$114&lt;&gt;""   ),    _xlfn.CONCAT("Rid: ",HLOOKUP(BM$114,Tipologie!$B$2:$AM$10,6)  ),  Dic2022_RICHIESTE!AN10),HLOOKUP(BM$114,Tipologie!$B$2:$AM$10,6  ) ))</f>
        <v>.</v>
      </c>
      <c r="BN119" s="146"/>
      <c r="BO119" s="146" t="str">
        <f>T( IF( Dic2022_RICHIESTE!AO10&lt;&gt;"",  IF(   AND(    (IFERROR(SEARCH("Ridotto",Dic2022_RICHIESTE!AO10),Dic2022_RICHIESTE!AO10))=1,    BO$114&lt;&gt;""   ),    _xlfn.CONCAT("Rid: ",HLOOKUP(BO$114,Tipologie!$B$2:$AM$10,6)  ),  Dic2022_RICHIESTE!AO10),HLOOKUP(BO$114,Tipologie!$B$2:$AM$10,6  ) ))</f>
        <v>.</v>
      </c>
      <c r="BP119" s="146"/>
      <c r="BQ119" s="146" t="str">
        <f>T( IF( Dic2022_RICHIESTE!AP10&lt;&gt;"",  IF(   AND(    (IFERROR(SEARCH("Ridotto",Dic2022_RICHIESTE!AP10),Dic2022_RICHIESTE!AP10))=1,    BQ$114&lt;&gt;""   ),    _xlfn.CONCAT("Rid: ",HLOOKUP(BQ$114,Tipologie!$B$2:$AM$10,6)  ),  Dic2022_RICHIESTE!AP10),HLOOKUP(BQ$114,Tipologie!$B$2:$AM$10,6  ) ))</f>
        <v>.</v>
      </c>
      <c r="BR119" s="146"/>
      <c r="BS119" s="146" t="str">
        <f>T( IF( Dic2022_RICHIESTE!AQ10&lt;&gt;"",  IF(   AND(    (IFERROR(SEARCH("Ridotto",Dic2022_RICHIESTE!AQ10),Dic2022_RICHIESTE!AQ10))=1,    BS$114&lt;&gt;""   ),    _xlfn.CONCAT("Rid: ",HLOOKUP(BS$114,Tipologie!$B$2:$AM$10,6)  ),  Dic2022_RICHIESTE!AQ10),HLOOKUP(BS$114,Tipologie!$B$2:$AM$10,6  ) ))</f>
        <v>.</v>
      </c>
      <c r="BT119" s="146"/>
      <c r="BU119" s="146" t="str">
        <f>T( IF( Dic2022_RICHIESTE!AR10&lt;&gt;"",  IF(   AND(    (IFERROR(SEARCH("Ridotto",Dic2022_RICHIESTE!AR10),Dic2022_RICHIESTE!AR10))=1,    BU$114&lt;&gt;""   ),    _xlfn.CONCAT("Rid: ",HLOOKUP(BU$114,Tipologie!$B$2:$AM$10,6)  ),  Dic2022_RICHIESTE!AR10),HLOOKUP(BU$114,Tipologie!$B$2:$AM$10,6  ) ))</f>
        <v>.</v>
      </c>
      <c r="BV119" s="146"/>
      <c r="BW119" s="146" t="str">
        <f>T( IF( Dic2022_RICHIESTE!AS10&lt;&gt;"",  IF(   AND(    (IFERROR(SEARCH("Ridotto",Dic2022_RICHIESTE!AS10),Dic2022_RICHIESTE!AS10))=1,    BW$114&lt;&gt;""   ),    _xlfn.CONCAT("Rid: ",HLOOKUP(BW$114,Tipologie!$B$2:$AM$10,6)  ),  Dic2022_RICHIESTE!AS10),HLOOKUP(BW$114,Tipologie!$B$2:$AM$10,6  ) ))</f>
        <v>.</v>
      </c>
      <c r="BX119" s="223"/>
      <c r="CA119" s="158">
        <f>SUM(COUNTIFS(D119:BW119,{"Ex-accordo";"Ferie";"Ridotto Ex-Acc";"Ridotto Ferie";"Ridotto Maternità";"Malattia";"Esame";"Altro"}))</f>
        <v>0</v>
      </c>
      <c r="CB119" s="158">
        <f t="shared" si="36"/>
        <v>30</v>
      </c>
      <c r="CC119" s="91"/>
      <c r="CG119" s="146" t="str">
        <f>T( IF( Dic2022_RICHIESTE!BM10&lt;&gt;"",  IF(   AND(    (IFERROR(SEARCH("Ridotto",Dic2022_RICHIESTE!BM10),Dic2022_RICHIESTE!BM10))=1,    CG$114&lt;&gt;""   ),    _xlfn.CONCAT("Rid: ",HLOOKUP(CG$114,Tipologie!$B$2:$AM$10,6)  ),  Dic2022_RICHIESTE!BM10),HLOOKUP(CG$114,Tipologie!$B$2:$AM$10,6  ) ))</f>
        <v>.</v>
      </c>
      <c r="CH119" s="146"/>
      <c r="CI119" s="146" t="str">
        <f>T( IF( Dic2022_RICHIESTE!BN10&lt;&gt;"",  IF(   AND(    (IFERROR(SEARCH("Ridotto",Dic2022_RICHIESTE!BN10),Dic2022_RICHIESTE!BN10))=1,    CI$114&lt;&gt;""   ),    _xlfn.CONCAT("Rid: ",HLOOKUP(CI$114,Tipologie!$B$2:$AM$10,6)  ),  Dic2022_RICHIESTE!BN10),HLOOKUP(CI$114,Tipologie!$B$2:$AM$10,6  ) ))</f>
        <v>.</v>
      </c>
      <c r="CJ119" s="146" t="str">
        <f>T( IF( Dic2022_RICHIESTE!BO10&lt;&gt;"",  IF(   AND(    (IFERROR(SEARCH("Ridotto",Dic2022_RICHIESTE!BO10),Dic2022_RICHIESTE!BO10))=1,    CJ$114&lt;&gt;""   ),    _xlfn.CONCAT("Rid: ",HLOOKUP(CJ$114,Tipologie!$B$2:$AM$10,6)  ),  Dic2022_RICHIESTE!BO10),HLOOKUP(CJ$114,Tipologie!$B$2:$AM$10,6  ) ))</f>
        <v>.</v>
      </c>
      <c r="CK119" s="146" t="str">
        <f>T( IF( Dic2022_RICHIESTE!BP10&lt;&gt;"",  IF(   AND(    (IFERROR(SEARCH("Ridotto",Dic2022_RICHIESTE!BP10),Dic2022_RICHIESTE!BP10))=1,    CK$114&lt;&gt;""   ),    _xlfn.CONCAT("Rid: ",HLOOKUP(CK$114,Tipologie!$B$2:$AM$10,6)  ),  Dic2022_RICHIESTE!BP10),HLOOKUP(CK$114,Tipologie!$B$2:$AM$10,6  ) ))</f>
        <v>.</v>
      </c>
      <c r="CL119" s="146" t="str">
        <f>T( IF( Dic2022_RICHIESTE!BQ10&lt;&gt;"",  IF(   AND(    (IFERROR(SEARCH("Ridotto",Dic2022_RICHIESTE!BQ10),Dic2022_RICHIESTE!BQ10))=1,    CL$114&lt;&gt;""   ),    _xlfn.CONCAT("Rid: ",HLOOKUP(CL$114,Tipologie!$B$2:$AM$10,6)  ),  Dic2022_RICHIESTE!BQ10),HLOOKUP(CL$114,Tipologie!$B$2:$AM$10,6  ) ))</f>
        <v>.</v>
      </c>
      <c r="CM119" s="146" t="str">
        <f>T( IF( Dic2022_RICHIESTE!BR10&lt;&gt;"",  IF(   AND(    (IFERROR(SEARCH("Ridotto",Dic2022_RICHIESTE!BR10),Dic2022_RICHIESTE!BR10))=1,    CM$114&lt;&gt;""   ),    _xlfn.CONCAT("Rid: ",HLOOKUP(CM$114,Tipologie!$B$2:$AM$10,6)  ),  Dic2022_RICHIESTE!BR10),HLOOKUP(CM$114,Tipologie!$B$2:$AM$10,6  ) ))</f>
        <v>.</v>
      </c>
      <c r="CO119" s="45" t="str">
        <f>IF($A120&lt;&gt;"",$A119,"")</f>
        <v>gio</v>
      </c>
      <c r="CP119" s="45">
        <f>IF($B120&lt;&gt;"",$B119,"")</f>
        <v>44903</v>
      </c>
      <c r="CQ119" s="229"/>
      <c r="CR119" s="146" t="str">
        <f>T(IF(  Dic2022_RICHIESTE!BV10&lt;&gt;"",  Dic2022_RICHIESTE!BV10,  HLOOKUP(CR$114,Tipologie!$B$2:$AM$10,6) ))</f>
        <v>.</v>
      </c>
      <c r="CS119" s="146"/>
      <c r="CT119" s="146" t="str">
        <f>T(IF(  Dic2022_RICHIESTE!BW10&lt;&gt;"",  Dic2022_RICHIESTE!BW10,  HLOOKUP(CT$114,Tipologie!$B$2:$AM$10,6) ))</f>
        <v>.</v>
      </c>
      <c r="CU119" s="146"/>
      <c r="CV119" s="146" t="str">
        <f>T(IF(  Dic2022_RICHIESTE!BX10&lt;&gt;"",  Dic2022_RICHIESTE!BX10,  HLOOKUP(CV$114,Tipologie!$B$2:$AM$10,6) ))</f>
        <v>.</v>
      </c>
      <c r="CW119" s="146"/>
      <c r="CX119" s="146" t="str">
        <f>T(IF(  Dic2022_RICHIESTE!BY10&lt;&gt;"",  Dic2022_RICHIESTE!BY10,  HLOOKUP(CX$114,Tipologie!$B$2:$AM$10,6) ))</f>
        <v>.</v>
      </c>
      <c r="CY119" s="146"/>
      <c r="CZ119" s="146" t="str">
        <f>T(IF(  Dic2022_RICHIESTE!BZ10&lt;&gt;"",  Dic2022_RICHIESTE!BZ10,  HLOOKUP(CZ$114,Tipologie!$B$2:$AM$10,6) ))</f>
        <v>.</v>
      </c>
      <c r="DA119" s="146"/>
      <c r="DB119" s="146" t="str">
        <f>T(IF(  Dic2022_RICHIESTE!CA10&lt;&gt;"",  Dic2022_RICHIESTE!CA10,  HLOOKUP(DB$114,Tipologie!$B$2:$AM$10,6) ))</f>
        <v>.</v>
      </c>
      <c r="DC119" s="146"/>
      <c r="DD119" s="146" t="str">
        <f>T(IF(  Dic2022_RICHIESTE!CB10&lt;&gt;"",  Dic2022_RICHIESTE!CB10,  HLOOKUP(DD$114,Tipologie!$B$2:$AM$10,6) ))</f>
        <v>.</v>
      </c>
      <c r="DE119" s="146" t="str">
        <f>T(IF(  Dic2022_RICHIESTE!BW10&lt;&gt;"",  Dic2022_RICHIESTE!BW10,  HLOOKUP(DE$114,Tipologie!$B$2:$AM$10,6) ))</f>
        <v>.</v>
      </c>
      <c r="DF119" s="146" t="str">
        <f>T(IF(  Dic2022_RICHIESTE!BX10&lt;&gt;"",  Dic2022_RICHIESTE!BX10,  HLOOKUP(DF$114,Tipologie!$B$2:$AM$10,6) ))</f>
        <v>.</v>
      </c>
      <c r="DG119" s="146" t="str">
        <f>T(IF(  Dic2022_RICHIESTE!BY10&lt;&gt;"",  Dic2022_RICHIESTE!BY10,  HLOOKUP(DG$114,Tipologie!$B$2:$AM$10,6) ))</f>
        <v>.</v>
      </c>
    </row>
    <row r="120" spans="1:112" ht="11.25" customHeight="1" x14ac:dyDescent="0.25">
      <c r="A120" s="45" t="str">
        <f>IF(Dic2022_RICHIESTE!A11&lt;&gt;"",Dic2022_RICHIESTE!A11,"")</f>
        <v>ven</v>
      </c>
      <c r="B120" s="46">
        <f>IF(Dic2022_RICHIESTE!B11&lt;&gt;"",Dic2022_RICHIESTE!B11,"")</f>
        <v>44904</v>
      </c>
      <c r="C120" s="232"/>
      <c r="D120" s="146" t="str">
        <f>T( IF( Dic2022_RICHIESTE!C11&lt;&gt;"",  IF(   AND(    (IFERROR(SEARCH("Ridotto",Dic2022_RICHIESTE!C11),Dic2022_RICHIESTE!C11))=1,    D$114&lt;&gt;""   ),    _xlfn.CONCAT("Rid: ",HLOOKUP(D$114,Tipologie!$B$2:$AM$10,7)  ),  Dic2022_RICHIESTE!C11),HLOOKUP(D$114,Tipologie!$B$2:$AM$10,7  ) ))</f>
        <v>.</v>
      </c>
      <c r="E120" s="146"/>
      <c r="F120" s="146" t="str">
        <f>T( IF( Dic2022_RICHIESTE!D11&lt;&gt;"",  IF(   AND(    (IFERROR(SEARCH("Ridotto",Dic2022_RICHIESTE!D11),Dic2022_RICHIESTE!D11))=1,    F$114&lt;&gt;""   ),    _xlfn.CONCAT("Rid: ",HLOOKUP(F$114,Tipologie!$B$2:$AM$10,7)  ),  Dic2022_RICHIESTE!D11),HLOOKUP(F$114,Tipologie!$B$2:$AM$10,7  ) ))</f>
        <v>.</v>
      </c>
      <c r="G120" s="146"/>
      <c r="H120" s="146" t="str">
        <f>T( IF( Dic2022_RICHIESTE!E11&lt;&gt;"",  IF(   AND(    (IFERROR(SEARCH("Ridotto",Dic2022_RICHIESTE!E11),Dic2022_RICHIESTE!E11))=1,    H$114&lt;&gt;""   ),    _xlfn.CONCAT("Rid: ",HLOOKUP(H$114,Tipologie!$B$2:$AM$10,7)  ),  Dic2022_RICHIESTE!E11),HLOOKUP(H$114,Tipologie!$B$2:$AM$10,7  ) ))</f>
        <v>.</v>
      </c>
      <c r="I120" s="146"/>
      <c r="J120" s="146" t="str">
        <f>T( IF( Dic2022_RICHIESTE!F11&lt;&gt;"",  IF(   AND(    (IFERROR(SEARCH("Ridotto",Dic2022_RICHIESTE!F11),Dic2022_RICHIESTE!F11))=1,    J$114&lt;&gt;""   ),    _xlfn.CONCAT("Rid: ",HLOOKUP(J$114,Tipologie!$B$2:$AM$10,7)  ),  Dic2022_RICHIESTE!F11),HLOOKUP(J$114,Tipologie!$B$2:$AM$10,7  ) ))</f>
        <v>.</v>
      </c>
      <c r="K120" s="146"/>
      <c r="L120" s="146" t="str">
        <f>T( IF( Dic2022_RICHIESTE!G11&lt;&gt;"",  IF(   AND(    (IFERROR(SEARCH("Ridotto",Dic2022_RICHIESTE!G11),Dic2022_RICHIESTE!G11))=1,    L$114&lt;&gt;""   ),    _xlfn.CONCAT("Rid: ",HLOOKUP(L$114,Tipologie!$B$2:$AM$10,7)  ),  Dic2022_RICHIESTE!G11),HLOOKUP(L$114,Tipologie!$B$2:$AM$10,7  ) ))</f>
        <v>.</v>
      </c>
      <c r="M120" s="146"/>
      <c r="N120" s="146" t="str">
        <f>T( IF( Dic2022_RICHIESTE!H11&lt;&gt;"",  IF(   AND(    (IFERROR(SEARCH("Ridotto",Dic2022_RICHIESTE!H11),Dic2022_RICHIESTE!H11))=1,    N$114&lt;&gt;""   ),    _xlfn.CONCAT("Rid: ",HLOOKUP(N$114,Tipologie!$B$2:$AM$10,7)  ),  Dic2022_RICHIESTE!H11),HLOOKUP(N$114,Tipologie!$B$2:$AM$10,7  ) ))</f>
        <v>.</v>
      </c>
      <c r="O120" s="146"/>
      <c r="P120" s="146" t="str">
        <f>T( IF( Dic2022_RICHIESTE!I11&lt;&gt;"",  IF(   AND(    (IFERROR(SEARCH("Ridotto",Dic2022_RICHIESTE!I11),Dic2022_RICHIESTE!I11))=1,    P$114&lt;&gt;""   ),    _xlfn.CONCAT("Rid: ",HLOOKUP(P$114,Tipologie!$B$2:$AM$10,7)  ),  Dic2022_RICHIESTE!I11),HLOOKUP(P$114,Tipologie!$B$2:$AM$10,7  ) ))</f>
        <v>.</v>
      </c>
      <c r="Q120" s="146"/>
      <c r="R120" s="146" t="str">
        <f>T( IF( Dic2022_RICHIESTE!J11&lt;&gt;"",  IF(   AND(    (IFERROR(SEARCH("Ridotto",Dic2022_RICHIESTE!J11),Dic2022_RICHIESTE!J11))=1,    R$114&lt;&gt;""   ),    _xlfn.CONCAT("Rid: ",HLOOKUP(R$114,Tipologie!$B$2:$AM$10,7)  ),  Dic2022_RICHIESTE!J11),HLOOKUP(R$114,Tipologie!$B$2:$AM$10,7  ) ))</f>
        <v>.</v>
      </c>
      <c r="S120" s="146"/>
      <c r="T120" s="146" t="str">
        <f>T( IF( Dic2022_RICHIESTE!K11&lt;&gt;"",  IF(   AND(    (IFERROR(SEARCH("Ridotto",Dic2022_RICHIESTE!K11),Dic2022_RICHIESTE!K11))=1,    T$114&lt;&gt;""   ),    _xlfn.CONCAT("Rid: ",HLOOKUP(T$114,Tipologie!$B$2:$AM$10,7)  ),  Dic2022_RICHIESTE!K11),HLOOKUP(T$114,Tipologie!$B$2:$AM$10,7  ) ))</f>
        <v>.</v>
      </c>
      <c r="U120" s="146" t="str">
        <f>T( IF( Dic2022_RICHIESTE!L11&lt;&gt;"",  IF(   AND(    (IFERROR(SEARCH("Ridotto",Dic2022_RICHIESTE!L11),Dic2022_RICHIESTE!L11))=1,    U$114&lt;&gt;""   ),    _xlfn.CONCAT("Rid: ",HLOOKUP(U$114,Tipologie!$B$2:$AM$10,7)  ),  Dic2022_RICHIESTE!L11),HLOOKUP(U$114,Tipologie!$B$2:$AM$10,7  ) ))</f>
        <v>.</v>
      </c>
      <c r="V120" s="146" t="str">
        <f>T( IF( Dic2022_RICHIESTE!M11&lt;&gt;"",  IF(   AND(    (IFERROR(SEARCH("Ridotto",Dic2022_RICHIESTE!M11),Dic2022_RICHIESTE!M11))=1,    V$114&lt;&gt;""   ),    _xlfn.CONCAT("Rid: ",HLOOKUP(V$114,Tipologie!$B$2:$AM$10,7)  ),  Dic2022_RICHIESTE!M11),HLOOKUP(V$114,Tipologie!$B$2:$AM$10,7  ) ))</f>
        <v>.</v>
      </c>
      <c r="W120" s="146" t="str">
        <f>T( IF( Dic2022_RICHIESTE!N11&lt;&gt;"",  IF(   AND(    (IFERROR(SEARCH("Ridotto",Dic2022_RICHIESTE!N11),Dic2022_RICHIESTE!N11))=1,    W$114&lt;&gt;""   ),    _xlfn.CONCAT("Rid: ",HLOOKUP(W$114,Tipologie!$B$2:$AM$10,7)  ),  Dic2022_RICHIESTE!N11),HLOOKUP(W$114,Tipologie!$B$2:$AM$10,7  ) ))</f>
        <v>.</v>
      </c>
      <c r="X120" s="146" t="str">
        <f>T( IF( Dic2022_RICHIESTE!O11&lt;&gt;"",  IF(   AND(    (IFERROR(SEARCH("Ridotto",Dic2022_RICHIESTE!O11),Dic2022_RICHIESTE!O11))=1,    X$114&lt;&gt;""   ),    _xlfn.CONCAT("Rid: ",HLOOKUP(X$114,Tipologie!$B$2:$AM$10,7)  ),  Dic2022_RICHIESTE!O11),HLOOKUP(X$114,Tipologie!$B$2:$AM$10,7  ) ))</f>
        <v>.</v>
      </c>
      <c r="Y120" s="146" t="str">
        <f>T( IF( Dic2022_RICHIESTE!P11&lt;&gt;"",  IF(   AND(    (IFERROR(SEARCH("Ridotto",Dic2022_RICHIESTE!P11),Dic2022_RICHIESTE!P11))=1,    Y$114&lt;&gt;""   ),    _xlfn.CONCAT("Rid: ",HLOOKUP(Y$114,Tipologie!$B$2:$AM$10,7)  ),  Dic2022_RICHIESTE!P11),HLOOKUP(Y$114,Tipologie!$B$2:$AM$10,7  ) ))</f>
        <v>.</v>
      </c>
      <c r="Z120" s="28" t="str">
        <f>T( IF( Dic2022_RICHIESTE!Q11&lt;&gt;"",  IF(   AND(    (IFERROR(SEARCH("Ridotto",Dic2022_RICHIESTE!Q11),Dic2022_RICHIESTE!Q11))=1,    Z$114&lt;&gt;""   ),    _xlfn.CONCAT("Rid: ",HLOOKUP(Z$114,Tipologie!$B$2:$AM$10,7)  ),  Dic2022_RICHIESTE!Q11),HLOOKUP(Z$114,Tipologie!$B$2:$AM$10,7  ) ))</f>
        <v>.</v>
      </c>
      <c r="AA120" s="28" t="str">
        <f>T( IF( Dic2022_RICHIESTE!R11&lt;&gt;"",  IF(   AND(    (IFERROR(SEARCH("Ridotto",Dic2022_RICHIESTE!R11),Dic2022_RICHIESTE!R11))=1,    AA$114&lt;&gt;""   ),    _xlfn.CONCAT("Rid: ",HLOOKUP(AA$114,Tipologie!$B$2:$AM$10,7)  ),  Dic2022_RICHIESTE!R11),HLOOKUP(AA$114,Tipologie!$B$2:$AM$10,7  ) ))</f>
        <v>.</v>
      </c>
      <c r="AB120" s="28" t="str">
        <f>T( IF( Dic2022_RICHIESTE!S11&lt;&gt;"",  IF(   AND(    (IFERROR(SEARCH("Ridotto",Dic2022_RICHIESTE!S11),Dic2022_RICHIESTE!S11))=1,    AB$114&lt;&gt;""   ),    _xlfn.CONCAT("Rid: ",HLOOKUP(AB$114,Tipologie!$B$2:$AM$10,7)  ),  Dic2022_RICHIESTE!S11),HLOOKUP(AB$114,Tipologie!$B$2:$AM$10,7  ) ))</f>
        <v>.</v>
      </c>
      <c r="AD120" s="45" t="str">
        <f t="shared" si="37"/>
        <v>ven</v>
      </c>
      <c r="AE120" s="46">
        <f t="shared" si="38"/>
        <v>44904</v>
      </c>
      <c r="AF120" s="232"/>
      <c r="AG120" s="146" t="str">
        <f>T( IF( Dic2022_RICHIESTE!W11&lt;&gt;"",  IF(   AND(    (IFERROR(SEARCH("Ridotto",Dic2022_RICHIESTE!W11),Dic2022_RICHIESTE!W11))=1,    AG$114&lt;&gt;""   ),    _xlfn.CONCAT("Rid: ",HLOOKUP(AG$114,Tipologie!$B$2:$AM$10,7)  ),  Dic2022_RICHIESTE!W11),HLOOKUP(AG$114,Tipologie!$B$2:$AM$10,7  ) ))</f>
        <v>.</v>
      </c>
      <c r="AH120" s="146"/>
      <c r="AI120" s="146" t="str">
        <f>T( IF( Dic2022_RICHIESTE!X11&lt;&gt;"",  IF(   AND(    (IFERROR(SEARCH("Ridotto",Dic2022_RICHIESTE!X11),Dic2022_RICHIESTE!X11))=1,    AI$114&lt;&gt;""   ),    _xlfn.CONCAT("Rid: ",HLOOKUP(AI$114,Tipologie!$B$2:$AM$10,7)  ),  Dic2022_RICHIESTE!X11),HLOOKUP(AI$114,Tipologie!$B$2:$AM$10,7  ) ))</f>
        <v>.</v>
      </c>
      <c r="AJ120" s="146"/>
      <c r="AK120" s="146" t="str">
        <f>T( IF( Dic2022_RICHIESTE!Y11&lt;&gt;"",  IF(   AND(    (IFERROR(SEARCH("Ridotto",Dic2022_RICHIESTE!Y11),Dic2022_RICHIESTE!Y11))=1,    AK$114&lt;&gt;""   ),    _xlfn.CONCAT("Rid: ",HLOOKUP(AK$114,Tipologie!$B$2:$AM$10,7)  ),  Dic2022_RICHIESTE!Y11),HLOOKUP(AK$114,Tipologie!$B$2:$AM$10,7  ) ))</f>
        <v>.</v>
      </c>
      <c r="AL120" s="146"/>
      <c r="AM120" s="146" t="str">
        <f>T( IF( Dic2022_RICHIESTE!Z11&lt;&gt;"",  IF(   AND(    (IFERROR(SEARCH("Ridotto",Dic2022_RICHIESTE!Z11),Dic2022_RICHIESTE!Z11))=1,    AM$114&lt;&gt;""   ),    _xlfn.CONCAT("Rid: ",HLOOKUP(AM$114,Tipologie!$B$2:$AM$10,7)  ),  Dic2022_RICHIESTE!Z11),HLOOKUP(AM$114,Tipologie!$B$2:$AM$10,7  ) ))</f>
        <v>.</v>
      </c>
      <c r="AN120" s="146"/>
      <c r="AO120" s="146" t="str">
        <f>T( IF( Dic2022_RICHIESTE!AA11&lt;&gt;"",  IF(   AND(    (IFERROR(SEARCH("Ridotto",Dic2022_RICHIESTE!AA11),Dic2022_RICHIESTE!AA11))=1,    AO$114&lt;&gt;""   ),    _xlfn.CONCAT("Rid: ",HLOOKUP(AO$114,Tipologie!$B$2:$AM$10,7)  ),  Dic2022_RICHIESTE!AA11),HLOOKUP(AO$114,Tipologie!$B$2:$AM$10,7  ) ))</f>
        <v>.</v>
      </c>
      <c r="AP120" s="146"/>
      <c r="AQ120" s="146" t="str">
        <f>T( IF( Dic2022_RICHIESTE!AB11&lt;&gt;"",  IF(   AND(    (IFERROR(SEARCH("Ridotto",Dic2022_RICHIESTE!AB11),Dic2022_RICHIESTE!AB11))=1,    AQ$114&lt;&gt;""   ),    _xlfn.CONCAT("Rid: ",HLOOKUP(AQ$114,Tipologie!$B$2:$AM$10,7)  ),  Dic2022_RICHIESTE!AB11),HLOOKUP(AQ$114,Tipologie!$B$2:$AM$10,7  ) ))</f>
        <v>.</v>
      </c>
      <c r="AR120" s="146"/>
      <c r="AS120" s="146" t="str">
        <f>T( IF( Dic2022_RICHIESTE!AC11&lt;&gt;"",  IF(   AND(    (IFERROR(SEARCH("Ridotto",Dic2022_RICHIESTE!AC11),Dic2022_RICHIESTE!AC11))=1,    AS$114&lt;&gt;""   ),    _xlfn.CONCAT("Rid: ",HLOOKUP(AS$114,Tipologie!$B$2:$AM$10,7)  ),  Dic2022_RICHIESTE!AC11),HLOOKUP(AS$114,Tipologie!$B$2:$AM$10,7  ) ))</f>
        <v>.</v>
      </c>
      <c r="AT120" s="146"/>
      <c r="AU120" s="146" t="str">
        <f>T( IF( Dic2022_RICHIESTE!AD11&lt;&gt;"",  IF(   AND(    (IFERROR(SEARCH("Ridotto",Dic2022_RICHIESTE!AD11),Dic2022_RICHIESTE!AD11))=1,    AU$114&lt;&gt;""   ),    _xlfn.CONCAT("Rid: ",HLOOKUP(AU$114,Tipologie!$B$2:$AM$10,7)  ),  Dic2022_RICHIESTE!AD11),HLOOKUP(AU$114,Tipologie!$B$2:$AM$10,7  ) ))</f>
        <v>.</v>
      </c>
      <c r="AV120" s="146"/>
      <c r="AW120" s="146" t="str">
        <f>T( IF( Dic2022_RICHIESTE!AE11&lt;&gt;"",  IF(   AND(    (IFERROR(SEARCH("Ridotto",Dic2022_RICHIESTE!AE11),Dic2022_RICHIESTE!AE11))=1,    AW$114&lt;&gt;""   ),    _xlfn.CONCAT("Rid: ",HLOOKUP(AW$114,Tipologie!$B$2:$AM$10,7)  ),  Dic2022_RICHIESTE!AE11),HLOOKUP(AW$114,Tipologie!$B$2:$AM$10,7  ) ))</f>
        <v>.</v>
      </c>
      <c r="AX120" s="146"/>
      <c r="AY120" s="146" t="str">
        <f>T( IF( Dic2022_RICHIESTE!AF11&lt;&gt;"",  IF(   AND(    (IFERROR(SEARCH("Ridotto",Dic2022_RICHIESTE!AF11),Dic2022_RICHIESTE!AF11))=1,    AY$114&lt;&gt;""   ),    _xlfn.CONCAT("Rid: ",HLOOKUP(AY$114,Tipologie!$B$2:$AM$10,7)  ),  Dic2022_RICHIESTE!AF11),HLOOKUP(AY$114,Tipologie!$B$2:$AM$10,7  ) ))</f>
        <v>.</v>
      </c>
      <c r="AZ120" s="146"/>
      <c r="BA120" s="146" t="str">
        <f>T( IF( Dic2022_RICHIESTE!AG11&lt;&gt;"",  IF(   AND(    (IFERROR(SEARCH("Ridotto",Dic2022_RICHIESTE!AG11),Dic2022_RICHIESTE!AG11))=1,    BA$114&lt;&gt;""   ),    _xlfn.CONCAT("Rid: ",HLOOKUP(BA$114,Tipologie!$B$2:$AM$10,7)  ),  Dic2022_RICHIESTE!AG11),HLOOKUP(BA$114,Tipologie!$B$2:$AM$10,7  ) ))</f>
        <v>.</v>
      </c>
      <c r="BB120" s="146" t="str">
        <f>T( IF( Dic2022_RICHIESTE!AH11&lt;&gt;"",  IF(   AND(    (IFERROR(SEARCH("Ridotto",Dic2022_RICHIESTE!AH11),Dic2022_RICHIESTE!AH11))=1,    BB$114&lt;&gt;""   ),    _xlfn.CONCAT("Rid: ",HLOOKUP(BB$114,Tipologie!$B$2:$AM$10,7)  ),  Dic2022_RICHIESTE!AH11),HLOOKUP(BB$114,Tipologie!$B$2:$AM$10,7  ) ))</f>
        <v>.</v>
      </c>
      <c r="BC120" s="146" t="str">
        <f>T( IF( Dic2022_RICHIESTE!AI11&lt;&gt;"",  IF(   AND(    (IFERROR(SEARCH("Ridotto",Dic2022_RICHIESTE!AI11),Dic2022_RICHIESTE!AI11))=1,    BC$114&lt;&gt;""   ),    _xlfn.CONCAT("Rid: ",HLOOKUP(BC$114,Tipologie!$B$2:$AM$10,7)  ),  Dic2022_RICHIESTE!AI11),HLOOKUP(BC$114,Tipologie!$B$2:$AM$10,7  ) ))</f>
        <v>.</v>
      </c>
      <c r="BD120" s="146"/>
      <c r="BE120" s="146" t="str">
        <f>T( IF( Dic2022_RICHIESTE!AJ11&lt;&gt;"",  IF(   AND(    (IFERROR(SEARCH("Ridotto",Dic2022_RICHIESTE!AJ11),Dic2022_RICHIESTE!AJ11))=1,    BE$114&lt;&gt;""   ),    _xlfn.CONCAT("Rid: ",HLOOKUP(BE$114,Tipologie!$B$2:$AM$10,7)  ),  Dic2022_RICHIESTE!AJ11),HLOOKUP(BE$114,Tipologie!$B$2:$AM$10,7  ) ))</f>
        <v>.</v>
      </c>
      <c r="BF120" s="146"/>
      <c r="BG120" s="146" t="str">
        <f>T( IF( Dic2022_RICHIESTE!AK11&lt;&gt;"",  IF(   AND(    (IFERROR(SEARCH("Ridotto",Dic2022_RICHIESTE!AK11),Dic2022_RICHIESTE!AK11))=1,    BG$114&lt;&gt;""   ),    _xlfn.CONCAT("Rid: ",HLOOKUP(BG$114,Tipologie!$B$2:$AM$10,7)  ),  Dic2022_RICHIESTE!AK11),HLOOKUP(BG$114,Tipologie!$B$2:$AM$10,7  ) ))</f>
        <v>.</v>
      </c>
      <c r="BH120" s="146"/>
      <c r="BI120" s="146" t="str">
        <f>T( IF( Dic2022_RICHIESTE!AL11&lt;&gt;"",  IF(   AND(    (IFERROR(SEARCH("Ridotto",Dic2022_RICHIESTE!AL11),Dic2022_RICHIESTE!AL11))=1,    BI$114&lt;&gt;""   ),    _xlfn.CONCAT("Rid: ",HLOOKUP(BI$114,Tipologie!$B$2:$AM$10,7)  ),  Dic2022_RICHIESTE!AL11),HLOOKUP(BI$114,Tipologie!$B$2:$AM$10,7  ) ))</f>
        <v>.</v>
      </c>
      <c r="BJ120" s="146"/>
      <c r="BK120" s="146" t="str">
        <f>T( IF( Dic2022_RICHIESTE!AM11&lt;&gt;"",  IF(   AND(    (IFERROR(SEARCH("Ridotto",Dic2022_RICHIESTE!AM11),Dic2022_RICHIESTE!AM11))=1,    BK$114&lt;&gt;""   ),    _xlfn.CONCAT("Rid: ",HLOOKUP(BK$114,Tipologie!$B$2:$AM$10,7)  ),  Dic2022_RICHIESTE!AM11),HLOOKUP(BK$114,Tipologie!$B$2:$AM$10,7  ) ))</f>
        <v>.</v>
      </c>
      <c r="BL120" s="146"/>
      <c r="BM120" s="146" t="str">
        <f>T( IF( Dic2022_RICHIESTE!AN11&lt;&gt;"",  IF(   AND(    (IFERROR(SEARCH("Ridotto",Dic2022_RICHIESTE!AN11),Dic2022_RICHIESTE!AN11))=1,    BM$114&lt;&gt;""   ),    _xlfn.CONCAT("Rid: ",HLOOKUP(BM$114,Tipologie!$B$2:$AM$10,7)  ),  Dic2022_RICHIESTE!AN11),HLOOKUP(BM$114,Tipologie!$B$2:$AM$10,7  ) ))</f>
        <v>.</v>
      </c>
      <c r="BN120" s="146"/>
      <c r="BO120" s="146" t="str">
        <f>T( IF( Dic2022_RICHIESTE!AO11&lt;&gt;"",  IF(   AND(    (IFERROR(SEARCH("Ridotto",Dic2022_RICHIESTE!AO11),Dic2022_RICHIESTE!AO11))=1,    BO$114&lt;&gt;""   ),    _xlfn.CONCAT("Rid: ",HLOOKUP(BO$114,Tipologie!$B$2:$AM$10,7)  ),  Dic2022_RICHIESTE!AO11),HLOOKUP(BO$114,Tipologie!$B$2:$AM$10,7  ) ))</f>
        <v>.</v>
      </c>
      <c r="BP120" s="146"/>
      <c r="BQ120" s="146" t="str">
        <f>T( IF( Dic2022_RICHIESTE!AP11&lt;&gt;"",  IF(   AND(    (IFERROR(SEARCH("Ridotto",Dic2022_RICHIESTE!AP11),Dic2022_RICHIESTE!AP11))=1,    BQ$114&lt;&gt;""   ),    _xlfn.CONCAT("Rid: ",HLOOKUP(BQ$114,Tipologie!$B$2:$AM$10,7)  ),  Dic2022_RICHIESTE!AP11),HLOOKUP(BQ$114,Tipologie!$B$2:$AM$10,7  ) ))</f>
        <v>.</v>
      </c>
      <c r="BR120" s="146"/>
      <c r="BS120" s="146" t="str">
        <f>T( IF( Dic2022_RICHIESTE!AQ11&lt;&gt;"",  IF(   AND(    (IFERROR(SEARCH("Ridotto",Dic2022_RICHIESTE!AQ11),Dic2022_RICHIESTE!AQ11))=1,    BS$114&lt;&gt;""   ),    _xlfn.CONCAT("Rid: ",HLOOKUP(BS$114,Tipologie!$B$2:$AM$10,7)  ),  Dic2022_RICHIESTE!AQ11),HLOOKUP(BS$114,Tipologie!$B$2:$AM$10,7  ) ))</f>
        <v>.</v>
      </c>
      <c r="BT120" s="146"/>
      <c r="BU120" s="146" t="str">
        <f>T( IF( Dic2022_RICHIESTE!AR11&lt;&gt;"",  IF(   AND(    (IFERROR(SEARCH("Ridotto",Dic2022_RICHIESTE!AR11),Dic2022_RICHIESTE!AR11))=1,    BU$114&lt;&gt;""   ),    _xlfn.CONCAT("Rid: ",HLOOKUP(BU$114,Tipologie!$B$2:$AM$10,7)  ),  Dic2022_RICHIESTE!AR11),HLOOKUP(BU$114,Tipologie!$B$2:$AM$10,7  ) ))</f>
        <v>.</v>
      </c>
      <c r="BV120" s="146"/>
      <c r="BW120" s="146" t="str">
        <f>T( IF( Dic2022_RICHIESTE!AS11&lt;&gt;"",  IF(   AND(    (IFERROR(SEARCH("Ridotto",Dic2022_RICHIESTE!AS11),Dic2022_RICHIESTE!AS11))=1,    BW$114&lt;&gt;""   ),    _xlfn.CONCAT("Rid: ",HLOOKUP(BW$114,Tipologie!$B$2:$AM$10,7)  ),  Dic2022_RICHIESTE!AS11),HLOOKUP(BW$114,Tipologie!$B$2:$AM$10,7  ) ))</f>
        <v>.</v>
      </c>
      <c r="BX120" s="223"/>
      <c r="CA120" s="158">
        <f>SUM(COUNTIFS(D120:BW120,{"Ex-accordo";"Ferie";"Ridotto Ex-Acc";"Ridotto Ferie";"Ridotto Maternità";"Malattia";"Esame";"Altro"}))</f>
        <v>0</v>
      </c>
      <c r="CB120" s="158">
        <f t="shared" si="36"/>
        <v>30</v>
      </c>
      <c r="CC120" s="91"/>
      <c r="CG120" s="146" t="str">
        <f>T( IF( Dic2022_RICHIESTE!BM11&lt;&gt;"",  IF(   AND(    (IFERROR(SEARCH("Ridotto",Dic2022_RICHIESTE!BM11),Dic2022_RICHIESTE!BM11))=1,    CG$114&lt;&gt;""   ),    _xlfn.CONCAT("Rid: ",HLOOKUP(CG$114,Tipologie!$B$2:$AM$10,7)  ),  Dic2022_RICHIESTE!BM11),HLOOKUP(CG$114,Tipologie!$B$2:$AM$10,7  ) ))</f>
        <v>.</v>
      </c>
      <c r="CH120" s="146"/>
      <c r="CI120" s="146" t="str">
        <f>T( IF( Dic2022_RICHIESTE!BN11&lt;&gt;"",  IF(   AND(    (IFERROR(SEARCH("Ridotto",Dic2022_RICHIESTE!BN11),Dic2022_RICHIESTE!BN11))=1,    CI$114&lt;&gt;""   ),    _xlfn.CONCAT("Rid: ",HLOOKUP(CI$114,Tipologie!$B$2:$AM$10,7)  ),  Dic2022_RICHIESTE!BN11),HLOOKUP(CI$114,Tipologie!$B$2:$AM$10,7  ) ))</f>
        <v>.</v>
      </c>
      <c r="CJ120" s="146" t="str">
        <f>T( IF( Dic2022_RICHIESTE!BO11&lt;&gt;"",  IF(   AND(    (IFERROR(SEARCH("Ridotto",Dic2022_RICHIESTE!BO11),Dic2022_RICHIESTE!BO11))=1,    CJ$114&lt;&gt;""   ),    _xlfn.CONCAT("Rid: ",HLOOKUP(CJ$114,Tipologie!$B$2:$AM$10,7)  ),  Dic2022_RICHIESTE!BO11),HLOOKUP(CJ$114,Tipologie!$B$2:$AM$10,7  ) ))</f>
        <v>.</v>
      </c>
      <c r="CK120" s="146" t="str">
        <f>T( IF( Dic2022_RICHIESTE!BP11&lt;&gt;"",  IF(   AND(    (IFERROR(SEARCH("Ridotto",Dic2022_RICHIESTE!BP11),Dic2022_RICHIESTE!BP11))=1,    CK$114&lt;&gt;""   ),    _xlfn.CONCAT("Rid: ",HLOOKUP(CK$114,Tipologie!$B$2:$AM$10,7)  ),  Dic2022_RICHIESTE!BP11),HLOOKUP(CK$114,Tipologie!$B$2:$AM$10,7  ) ))</f>
        <v>.</v>
      </c>
      <c r="CL120" s="146" t="str">
        <f>T( IF( Dic2022_RICHIESTE!BQ11&lt;&gt;"",  IF(   AND(    (IFERROR(SEARCH("Ridotto",Dic2022_RICHIESTE!BQ11),Dic2022_RICHIESTE!BQ11))=1,    CL$114&lt;&gt;""   ),    _xlfn.CONCAT("Rid: ",HLOOKUP(CL$114,Tipologie!$B$2:$AM$10,7)  ),  Dic2022_RICHIESTE!BQ11),HLOOKUP(CL$114,Tipologie!$B$2:$AM$10,7  ) ))</f>
        <v>.</v>
      </c>
      <c r="CM120" s="146" t="str">
        <f>T( IF( Dic2022_RICHIESTE!BR11&lt;&gt;"",  IF(   AND(    (IFERROR(SEARCH("Ridotto",Dic2022_RICHIESTE!BR11),Dic2022_RICHIESTE!BR11))=1,    CM$114&lt;&gt;""   ),    _xlfn.CONCAT("Rid: ",HLOOKUP(CM$114,Tipologie!$B$2:$AM$10,7)  ),  Dic2022_RICHIESTE!BR11),HLOOKUP(CM$114,Tipologie!$B$2:$AM$10,7  ) ))</f>
        <v>.</v>
      </c>
      <c r="CO120" s="45" t="str">
        <f>IF($A120&lt;&gt;"",$A120,"")</f>
        <v>ven</v>
      </c>
      <c r="CP120" s="45">
        <f>IF($B120&lt;&gt;"",$B120,"")</f>
        <v>44904</v>
      </c>
      <c r="CQ120" s="229"/>
      <c r="CR120" s="146" t="str">
        <f>T(IF(  Dic2022_RICHIESTE!BV11&lt;&gt;"",  Dic2022_RICHIESTE!BV11,  HLOOKUP(CR$114,Tipologie!$B$2:$AM$10,7) ))</f>
        <v>.</v>
      </c>
      <c r="CS120" s="146"/>
      <c r="CT120" s="146" t="str">
        <f>T(IF(  Dic2022_RICHIESTE!BW11&lt;&gt;"",  Dic2022_RICHIESTE!BW11,  HLOOKUP(CT$114,Tipologie!$B$2:$AM$10,7) ))</f>
        <v>.</v>
      </c>
      <c r="CU120" s="146"/>
      <c r="CV120" s="146" t="str">
        <f>T(IF(  Dic2022_RICHIESTE!BX11&lt;&gt;"",  Dic2022_RICHIESTE!BX11,  HLOOKUP(CV$114,Tipologie!$B$2:$AM$10,7) ))</f>
        <v>.</v>
      </c>
      <c r="CW120" s="146"/>
      <c r="CX120" s="146" t="str">
        <f>T(IF(  Dic2022_RICHIESTE!BY11&lt;&gt;"",  Dic2022_RICHIESTE!BY11,  HLOOKUP(CX$114,Tipologie!$B$2:$AM$10,7) ))</f>
        <v>.</v>
      </c>
      <c r="CY120" s="146"/>
      <c r="CZ120" s="146" t="str">
        <f>T(IF(  Dic2022_RICHIESTE!BZ11&lt;&gt;"",  Dic2022_RICHIESTE!BZ11,  HLOOKUP(CZ$114,Tipologie!$B$2:$AM$10,7) ))</f>
        <v>.</v>
      </c>
      <c r="DA120" s="146"/>
      <c r="DB120" s="146" t="str">
        <f>T(IF(  Dic2022_RICHIESTE!CA11&lt;&gt;"",  Dic2022_RICHIESTE!CA11,  HLOOKUP(DB$114,Tipologie!$B$2:$AM$10,7) ))</f>
        <v>.</v>
      </c>
      <c r="DC120" s="146"/>
      <c r="DD120" s="146" t="str">
        <f>T(IF(  Dic2022_RICHIESTE!CB11&lt;&gt;"",  Dic2022_RICHIESTE!CB11,  HLOOKUP(DD$114,Tipologie!$B$2:$AM$10,7) ))</f>
        <v>.</v>
      </c>
      <c r="DE120" s="146" t="str">
        <f>T(IF(  Dic2022_RICHIESTE!BW11&lt;&gt;"",  Dic2022_RICHIESTE!BW11,  HLOOKUP(DE$114,Tipologie!$B$2:$AM$10,7) ))</f>
        <v>.</v>
      </c>
      <c r="DF120" s="146" t="str">
        <f>T(IF(  Dic2022_RICHIESTE!BX11&lt;&gt;"",  Dic2022_RICHIESTE!BX11,  HLOOKUP(DF$114,Tipologie!$B$2:$AM$10,7) ))</f>
        <v>.</v>
      </c>
      <c r="DG120" s="146" t="str">
        <f>T(IF(  Dic2022_RICHIESTE!BY11&lt;&gt;"",  Dic2022_RICHIESTE!BY11,  HLOOKUP(DG$114,Tipologie!$B$2:$AM$10,7) ))</f>
        <v>.</v>
      </c>
      <c r="DH120" s="20"/>
    </row>
    <row r="121" spans="1:112" ht="11.25" customHeight="1" x14ac:dyDescent="0.25">
      <c r="A121" s="45" t="str">
        <f>IF(Dic2022_RICHIESTE!A12&lt;&gt;"",Dic2022_RICHIESTE!A12,"")</f>
        <v>sab</v>
      </c>
      <c r="B121" s="46">
        <f>IF(Dic2022_RICHIESTE!B12&lt;&gt;"",Dic2022_RICHIESTE!B12,"")</f>
        <v>44905</v>
      </c>
      <c r="C121" s="232"/>
      <c r="D121" s="146" t="str">
        <f>T( IF( Dic2022_RICHIESTE!C12&lt;&gt;"",  IF(   AND(    (IFERROR(SEARCH("Ridotto",Dic2022_RICHIESTE!C12),Dic2022_RICHIESTE!C12))=1,    D$114&lt;&gt;""   ),    _xlfn.CONCAT("Rid: ",HLOOKUP(D$114,Tipologie!$B$2:$AM$10,8)  ),  Dic2022_RICHIESTE!C12),HLOOKUP(D$114,Tipologie!$B$2:$AM$10,8  ) ))</f>
        <v>RIPOSO</v>
      </c>
      <c r="E121" s="146"/>
      <c r="F121" s="146" t="str">
        <f>T( IF( Dic2022_RICHIESTE!D12&lt;&gt;"",  IF(   AND(    (IFERROR(SEARCH("Ridotto",Dic2022_RICHIESTE!D12),Dic2022_RICHIESTE!D12))=1,    F$114&lt;&gt;""   ),    _xlfn.CONCAT("Rid: ",HLOOKUP(F$114,Tipologie!$B$2:$AM$10,8)  ),  Dic2022_RICHIESTE!D12),HLOOKUP(F$114,Tipologie!$B$2:$AM$10,8  ) ))</f>
        <v>RIPOSO</v>
      </c>
      <c r="G121" s="146"/>
      <c r="H121" s="146" t="str">
        <f>T( IF( Dic2022_RICHIESTE!E12&lt;&gt;"",  IF(   AND(    (IFERROR(SEARCH("Ridotto",Dic2022_RICHIESTE!E12),Dic2022_RICHIESTE!E12))=1,    H$114&lt;&gt;""   ),    _xlfn.CONCAT("Rid: ",HLOOKUP(H$114,Tipologie!$B$2:$AM$10,8)  ),  Dic2022_RICHIESTE!E12),HLOOKUP(H$114,Tipologie!$B$2:$AM$10,8  ) ))</f>
        <v>RIPOSO</v>
      </c>
      <c r="I121" s="146"/>
      <c r="J121" s="146" t="str">
        <f>T( IF( Dic2022_RICHIESTE!F12&lt;&gt;"",  IF(   AND(    (IFERROR(SEARCH("Ridotto",Dic2022_RICHIESTE!F12),Dic2022_RICHIESTE!F12))=1,    J$114&lt;&gt;""   ),    _xlfn.CONCAT("Rid: ",HLOOKUP(J$114,Tipologie!$B$2:$AM$10,8)  ),  Dic2022_RICHIESTE!F12),HLOOKUP(J$114,Tipologie!$B$2:$AM$10,8  ) ))</f>
        <v>RIPOSO</v>
      </c>
      <c r="K121" s="146"/>
      <c r="L121" s="146" t="str">
        <f>T( IF( Dic2022_RICHIESTE!G12&lt;&gt;"",  IF(   AND(    (IFERROR(SEARCH("Ridotto",Dic2022_RICHIESTE!G12),Dic2022_RICHIESTE!G12))=1,    L$114&lt;&gt;""   ),    _xlfn.CONCAT("Rid: ",HLOOKUP(L$114,Tipologie!$B$2:$AM$10,8)  ),  Dic2022_RICHIESTE!G12),HLOOKUP(L$114,Tipologie!$B$2:$AM$10,8  ) ))</f>
        <v>RIPOSO</v>
      </c>
      <c r="M121" s="146"/>
      <c r="N121" s="146" t="str">
        <f>T( IF( Dic2022_RICHIESTE!H12&lt;&gt;"",  IF(   AND(    (IFERROR(SEARCH("Ridotto",Dic2022_RICHIESTE!H12),Dic2022_RICHIESTE!H12))=1,    N$114&lt;&gt;""   ),    _xlfn.CONCAT("Rid: ",HLOOKUP(N$114,Tipologie!$B$2:$AM$10,8)  ),  Dic2022_RICHIESTE!H12),HLOOKUP(N$114,Tipologie!$B$2:$AM$10,8  ) ))</f>
        <v>RIPOSO</v>
      </c>
      <c r="O121" s="146"/>
      <c r="P121" s="146" t="str">
        <f>T( IF( Dic2022_RICHIESTE!I12&lt;&gt;"",  IF(   AND(    (IFERROR(SEARCH("Ridotto",Dic2022_RICHIESTE!I12),Dic2022_RICHIESTE!I12))=1,    P$114&lt;&gt;""   ),    _xlfn.CONCAT("Rid: ",HLOOKUP(P$114,Tipologie!$B$2:$AM$10,8)  ),  Dic2022_RICHIESTE!I12),HLOOKUP(P$114,Tipologie!$B$2:$AM$10,8  ) ))</f>
        <v>RIPOSO</v>
      </c>
      <c r="Q121" s="146"/>
      <c r="R121" s="146" t="str">
        <f>T( IF( Dic2022_RICHIESTE!J12&lt;&gt;"",  IF(   AND(    (IFERROR(SEARCH("Ridotto",Dic2022_RICHIESTE!J12),Dic2022_RICHIESTE!J12))=1,    R$114&lt;&gt;""   ),    _xlfn.CONCAT("Rid: ",HLOOKUP(R$114,Tipologie!$B$2:$AM$10,8)  ),  Dic2022_RICHIESTE!J12),HLOOKUP(R$114,Tipologie!$B$2:$AM$10,8  ) ))</f>
        <v>RIPOSO</v>
      </c>
      <c r="S121" s="146"/>
      <c r="T121" s="146" t="str">
        <f>T( IF( Dic2022_RICHIESTE!K12&lt;&gt;"",  IF(   AND(    (IFERROR(SEARCH("Ridotto",Dic2022_RICHIESTE!K12),Dic2022_RICHIESTE!K12))=1,    T$114&lt;&gt;""   ),    _xlfn.CONCAT("Rid: ",HLOOKUP(T$114,Tipologie!$B$2:$AM$10,8)  ),  Dic2022_RICHIESTE!K12),HLOOKUP(T$114,Tipologie!$B$2:$AM$10,8  ) ))</f>
        <v>RIPOSO</v>
      </c>
      <c r="U121" s="146" t="str">
        <f>T( IF( Dic2022_RICHIESTE!L12&lt;&gt;"",  IF(   AND(    (IFERROR(SEARCH("Ridotto",Dic2022_RICHIESTE!L12),Dic2022_RICHIESTE!L12))=1,    U$114&lt;&gt;""   ),    _xlfn.CONCAT("Rid: ",HLOOKUP(U$114,Tipologie!$B$2:$AM$10,8)  ),  Dic2022_RICHIESTE!L12),HLOOKUP(U$114,Tipologie!$B$2:$AM$10,8  ) ))</f>
        <v>RIPOSO</v>
      </c>
      <c r="V121" s="146" t="str">
        <f>T( IF( Dic2022_RICHIESTE!M12&lt;&gt;"",  IF(   AND(    (IFERROR(SEARCH("Ridotto",Dic2022_RICHIESTE!M12),Dic2022_RICHIESTE!M12))=1,    V$114&lt;&gt;""   ),    _xlfn.CONCAT("Rid: ",HLOOKUP(V$114,Tipologie!$B$2:$AM$10,8)  ),  Dic2022_RICHIESTE!M12),HLOOKUP(V$114,Tipologie!$B$2:$AM$10,8  ) ))</f>
        <v>RIPOSO</v>
      </c>
      <c r="W121" s="146" t="str">
        <f>T( IF( Dic2022_RICHIESTE!N12&lt;&gt;"",  IF(   AND(    (IFERROR(SEARCH("Ridotto",Dic2022_RICHIESTE!N12),Dic2022_RICHIESTE!N12))=1,    W$114&lt;&gt;""   ),    _xlfn.CONCAT("Rid: ",HLOOKUP(W$114,Tipologie!$B$2:$AM$10,8)  ),  Dic2022_RICHIESTE!N12),HLOOKUP(W$114,Tipologie!$B$2:$AM$10,8  ) ))</f>
        <v>RIPOSO</v>
      </c>
      <c r="X121" s="146" t="str">
        <f>T( IF( Dic2022_RICHIESTE!O12&lt;&gt;"",  IF(   AND(    (IFERROR(SEARCH("Ridotto",Dic2022_RICHIESTE!O12),Dic2022_RICHIESTE!O12))=1,    X$114&lt;&gt;""   ),    _xlfn.CONCAT("Rid: ",HLOOKUP(X$114,Tipologie!$B$2:$AM$10,8)  ),  Dic2022_RICHIESTE!O12),HLOOKUP(X$114,Tipologie!$B$2:$AM$10,8  ) ))</f>
        <v>RIPOSO</v>
      </c>
      <c r="Y121" s="146" t="str">
        <f>T( IF( Dic2022_RICHIESTE!P12&lt;&gt;"",  IF(   AND(    (IFERROR(SEARCH("Ridotto",Dic2022_RICHIESTE!P12),Dic2022_RICHIESTE!P12))=1,    Y$114&lt;&gt;""   ),    _xlfn.CONCAT("Rid: ",HLOOKUP(Y$114,Tipologie!$B$2:$AM$10,8)  ),  Dic2022_RICHIESTE!P12),HLOOKUP(Y$114,Tipologie!$B$2:$AM$10,8  ) ))</f>
        <v>RIPOSO</v>
      </c>
      <c r="Z121" s="28" t="str">
        <f>T( IF( Dic2022_RICHIESTE!Q12&lt;&gt;"",  IF(   AND(    (IFERROR(SEARCH("Ridotto",Dic2022_RICHIESTE!Q12),Dic2022_RICHIESTE!Q12))=1,    Z$114&lt;&gt;""   ),    _xlfn.CONCAT("Rid: ",HLOOKUP(Z$114,Tipologie!$B$2:$AM$10,8)  ),  Dic2022_RICHIESTE!Q12),HLOOKUP(Z$114,Tipologie!$B$2:$AM$10,8  ) ))</f>
        <v>RIPOSO</v>
      </c>
      <c r="AA121" s="28" t="str">
        <f>T( IF( Dic2022_RICHIESTE!R12&lt;&gt;"",  IF(   AND(    (IFERROR(SEARCH("Ridotto",Dic2022_RICHIESTE!R12),Dic2022_RICHIESTE!R12))=1,    AA$114&lt;&gt;""   ),    _xlfn.CONCAT("Rid: ",HLOOKUP(AA$114,Tipologie!$B$2:$AM$10,8)  ),  Dic2022_RICHIESTE!R12),HLOOKUP(AA$114,Tipologie!$B$2:$AM$10,8  ) ))</f>
        <v>RIPOSO</v>
      </c>
      <c r="AB121" s="28" t="str">
        <f>T( IF( Dic2022_RICHIESTE!S12&lt;&gt;"",  IF(   AND(    (IFERROR(SEARCH("Ridotto",Dic2022_RICHIESTE!S12),Dic2022_RICHIESTE!S12))=1,    AB$114&lt;&gt;""   ),    _xlfn.CONCAT("Rid: ",HLOOKUP(AB$114,Tipologie!$B$2:$AM$10,8)  ),  Dic2022_RICHIESTE!S12),HLOOKUP(AB$114,Tipologie!$B$2:$AM$10,8  ) ))</f>
        <v>RIPOSO</v>
      </c>
      <c r="AD121" s="45" t="str">
        <f t="shared" si="37"/>
        <v>sab</v>
      </c>
      <c r="AE121" s="46">
        <f t="shared" si="38"/>
        <v>44905</v>
      </c>
      <c r="AF121" s="232"/>
      <c r="AG121" s="146" t="str">
        <f>T( IF( Dic2022_RICHIESTE!W12&lt;&gt;"",  IF(   AND(    (IFERROR(SEARCH("Ridotto",Dic2022_RICHIESTE!W12),Dic2022_RICHIESTE!W12))=1,    AG$114&lt;&gt;""   ),    _xlfn.CONCAT("Rid: ",HLOOKUP(AG$114,Tipologie!$B$2:$AM$10,8)  ),  Dic2022_RICHIESTE!W12),HLOOKUP(AG$114,Tipologie!$B$2:$AM$10,8  ) ))</f>
        <v>RIPOSO</v>
      </c>
      <c r="AH121" s="146"/>
      <c r="AI121" s="146" t="str">
        <f>T( IF( Dic2022_RICHIESTE!X12&lt;&gt;"",  IF(   AND(    (IFERROR(SEARCH("Ridotto",Dic2022_RICHIESTE!X12),Dic2022_RICHIESTE!X12))=1,    AI$114&lt;&gt;""   ),    _xlfn.CONCAT("Rid: ",HLOOKUP(AI$114,Tipologie!$B$2:$AM$10,8)  ),  Dic2022_RICHIESTE!X12),HLOOKUP(AI$114,Tipologie!$B$2:$AM$10,8  ) ))</f>
        <v>RIPOSO</v>
      </c>
      <c r="AJ121" s="146"/>
      <c r="AK121" s="146" t="str">
        <f>T( IF( Dic2022_RICHIESTE!Y12&lt;&gt;"",  IF(   AND(    (IFERROR(SEARCH("Ridotto",Dic2022_RICHIESTE!Y12),Dic2022_RICHIESTE!Y12))=1,    AK$114&lt;&gt;""   ),    _xlfn.CONCAT("Rid: ",HLOOKUP(AK$114,Tipologie!$B$2:$AM$10,8)  ),  Dic2022_RICHIESTE!Y12),HLOOKUP(AK$114,Tipologie!$B$2:$AM$10,8  ) ))</f>
        <v>RIPOSO</v>
      </c>
      <c r="AL121" s="146"/>
      <c r="AM121" s="146" t="str">
        <f>T( IF( Dic2022_RICHIESTE!Z12&lt;&gt;"",  IF(   AND(    (IFERROR(SEARCH("Ridotto",Dic2022_RICHIESTE!Z12),Dic2022_RICHIESTE!Z12))=1,    AM$114&lt;&gt;""   ),    _xlfn.CONCAT("Rid: ",HLOOKUP(AM$114,Tipologie!$B$2:$AM$10,8)  ),  Dic2022_RICHIESTE!Z12),HLOOKUP(AM$114,Tipologie!$B$2:$AM$10,8  ) ))</f>
        <v>RIPOSO</v>
      </c>
      <c r="AN121" s="146"/>
      <c r="AO121" s="146" t="str">
        <f>T( IF( Dic2022_RICHIESTE!AA12&lt;&gt;"",  IF(   AND(    (IFERROR(SEARCH("Ridotto",Dic2022_RICHIESTE!AA12),Dic2022_RICHIESTE!AA12))=1,    AO$114&lt;&gt;""   ),    _xlfn.CONCAT("Rid: ",HLOOKUP(AO$114,Tipologie!$B$2:$AM$10,8)  ),  Dic2022_RICHIESTE!AA12),HLOOKUP(AO$114,Tipologie!$B$2:$AM$10,8  ) ))</f>
        <v>RIPOSO</v>
      </c>
      <c r="AP121" s="146"/>
      <c r="AQ121" s="146" t="str">
        <f>T( IF( Dic2022_RICHIESTE!AB12&lt;&gt;"",  IF(   AND(    (IFERROR(SEARCH("Ridotto",Dic2022_RICHIESTE!AB12),Dic2022_RICHIESTE!AB12))=1,    AQ$114&lt;&gt;""   ),    _xlfn.CONCAT("Rid: ",HLOOKUP(AQ$114,Tipologie!$B$2:$AM$10,8)  ),  Dic2022_RICHIESTE!AB12),HLOOKUP(AQ$114,Tipologie!$B$2:$AM$10,8  ) ))</f>
        <v>RIPOSO</v>
      </c>
      <c r="AR121" s="146"/>
      <c r="AS121" s="146" t="str">
        <f>T( IF( Dic2022_RICHIESTE!AC12&lt;&gt;"",  IF(   AND(    (IFERROR(SEARCH("Ridotto",Dic2022_RICHIESTE!AC12),Dic2022_RICHIESTE!AC12))=1,    AS$114&lt;&gt;""   ),    _xlfn.CONCAT("Rid: ",HLOOKUP(AS$114,Tipologie!$B$2:$AM$10,8)  ),  Dic2022_RICHIESTE!AC12),HLOOKUP(AS$114,Tipologie!$B$2:$AM$10,8  ) ))</f>
        <v>RIPOSO</v>
      </c>
      <c r="AT121" s="146"/>
      <c r="AU121" s="146" t="str">
        <f>T( IF( Dic2022_RICHIESTE!AD12&lt;&gt;"",  IF(   AND(    (IFERROR(SEARCH("Ridotto",Dic2022_RICHIESTE!AD12),Dic2022_RICHIESTE!AD12))=1,    AU$114&lt;&gt;""   ),    _xlfn.CONCAT("Rid: ",HLOOKUP(AU$114,Tipologie!$B$2:$AM$10,8)  ),  Dic2022_RICHIESTE!AD12),HLOOKUP(AU$114,Tipologie!$B$2:$AM$10,8  ) ))</f>
        <v>RIPOSO</v>
      </c>
      <c r="AV121" s="146"/>
      <c r="AW121" s="146" t="str">
        <f>T( IF( Dic2022_RICHIESTE!AE12&lt;&gt;"",  IF(   AND(    (IFERROR(SEARCH("Ridotto",Dic2022_RICHIESTE!AE12),Dic2022_RICHIESTE!AE12))=1,    AW$114&lt;&gt;""   ),    _xlfn.CONCAT("Rid: ",HLOOKUP(AW$114,Tipologie!$B$2:$AM$10,8)  ),  Dic2022_RICHIESTE!AE12),HLOOKUP(AW$114,Tipologie!$B$2:$AM$10,8  ) ))</f>
        <v>RIPOSO</v>
      </c>
      <c r="AX121" s="146"/>
      <c r="AY121" s="146" t="str">
        <f>T( IF( Dic2022_RICHIESTE!AF12&lt;&gt;"",  IF(   AND(    (IFERROR(SEARCH("Ridotto",Dic2022_RICHIESTE!AF12),Dic2022_RICHIESTE!AF12))=1,    AY$114&lt;&gt;""   ),    _xlfn.CONCAT("Rid: ",HLOOKUP(AY$114,Tipologie!$B$2:$AM$10,8)  ),  Dic2022_RICHIESTE!AF12),HLOOKUP(AY$114,Tipologie!$B$2:$AM$10,8  ) ))</f>
        <v>RIPOSO</v>
      </c>
      <c r="AZ121" s="146"/>
      <c r="BA121" s="146" t="str">
        <f>T( IF( Dic2022_RICHIESTE!AG12&lt;&gt;"",  IF(   AND(    (IFERROR(SEARCH("Ridotto",Dic2022_RICHIESTE!AG12),Dic2022_RICHIESTE!AG12))=1,    BA$114&lt;&gt;""   ),    _xlfn.CONCAT("Rid: ",HLOOKUP(BA$114,Tipologie!$B$2:$AM$10,8)  ),  Dic2022_RICHIESTE!AG12),HLOOKUP(BA$114,Tipologie!$B$2:$AM$10,8  ) ))</f>
        <v>RIPOSO</v>
      </c>
      <c r="BB121" s="146" t="str">
        <f>T( IF( Dic2022_RICHIESTE!AH12&lt;&gt;"",  IF(   AND(    (IFERROR(SEARCH("Ridotto",Dic2022_RICHIESTE!AH12),Dic2022_RICHIESTE!AH12))=1,    BB$114&lt;&gt;""   ),    _xlfn.CONCAT("Rid: ",HLOOKUP(BB$114,Tipologie!$B$2:$AM$10,8)  ),  Dic2022_RICHIESTE!AH12),HLOOKUP(BB$114,Tipologie!$B$2:$AM$10,8  ) ))</f>
        <v>RIPOSO</v>
      </c>
      <c r="BC121" s="146" t="str">
        <f>T( IF( Dic2022_RICHIESTE!AI12&lt;&gt;"",  IF(   AND(    (IFERROR(SEARCH("Ridotto",Dic2022_RICHIESTE!AI12),Dic2022_RICHIESTE!AI12))=1,    BC$114&lt;&gt;""   ),    _xlfn.CONCAT("Rid: ",HLOOKUP(BC$114,Tipologie!$B$2:$AM$10,8)  ),  Dic2022_RICHIESTE!AI12),HLOOKUP(BC$114,Tipologie!$B$2:$AM$10,8  ) ))</f>
        <v>RIPOSO</v>
      </c>
      <c r="BD121" s="146"/>
      <c r="BE121" s="146" t="str">
        <f>T( IF( Dic2022_RICHIESTE!AJ12&lt;&gt;"",  IF(   AND(    (IFERROR(SEARCH("Ridotto",Dic2022_RICHIESTE!AJ12),Dic2022_RICHIESTE!AJ12))=1,    BE$114&lt;&gt;""   ),    _xlfn.CONCAT("Rid: ",HLOOKUP(BE$114,Tipologie!$B$2:$AM$10,8)  ),  Dic2022_RICHIESTE!AJ12),HLOOKUP(BE$114,Tipologie!$B$2:$AM$10,8  ) ))</f>
        <v>RIPOSO</v>
      </c>
      <c r="BF121" s="146"/>
      <c r="BG121" s="146" t="str">
        <f>T( IF( Dic2022_RICHIESTE!AK12&lt;&gt;"",  IF(   AND(    (IFERROR(SEARCH("Ridotto",Dic2022_RICHIESTE!AK12),Dic2022_RICHIESTE!AK12))=1,    BG$114&lt;&gt;""   ),    _xlfn.CONCAT("Rid: ",HLOOKUP(BG$114,Tipologie!$B$2:$AM$10,8)  ),  Dic2022_RICHIESTE!AK12),HLOOKUP(BG$114,Tipologie!$B$2:$AM$10,8  ) ))</f>
        <v>RIPOSO</v>
      </c>
      <c r="BH121" s="146"/>
      <c r="BI121" s="146" t="str">
        <f>T( IF( Dic2022_RICHIESTE!AL12&lt;&gt;"",  IF(   AND(    (IFERROR(SEARCH("Ridotto",Dic2022_RICHIESTE!AL12),Dic2022_RICHIESTE!AL12))=1,    BI$114&lt;&gt;""   ),    _xlfn.CONCAT("Rid: ",HLOOKUP(BI$114,Tipologie!$B$2:$AM$10,8)  ),  Dic2022_RICHIESTE!AL12),HLOOKUP(BI$114,Tipologie!$B$2:$AM$10,8  ) ))</f>
        <v>RIPOSO</v>
      </c>
      <c r="BJ121" s="146"/>
      <c r="BK121" s="146" t="str">
        <f>T( IF( Dic2022_RICHIESTE!AM12&lt;&gt;"",  IF(   AND(    (IFERROR(SEARCH("Ridotto",Dic2022_RICHIESTE!AM12),Dic2022_RICHIESTE!AM12))=1,    BK$114&lt;&gt;""   ),    _xlfn.CONCAT("Rid: ",HLOOKUP(BK$114,Tipologie!$B$2:$AM$10,8)  ),  Dic2022_RICHIESTE!AM12),HLOOKUP(BK$114,Tipologie!$B$2:$AM$10,8  ) ))</f>
        <v>RIPOSO</v>
      </c>
      <c r="BL121" s="146"/>
      <c r="BM121" s="146" t="str">
        <f>T( IF( Dic2022_RICHIESTE!AN12&lt;&gt;"",  IF(   AND(    (IFERROR(SEARCH("Ridotto",Dic2022_RICHIESTE!AN12),Dic2022_RICHIESTE!AN12))=1,    BM$114&lt;&gt;""   ),    _xlfn.CONCAT("Rid: ",HLOOKUP(BM$114,Tipologie!$B$2:$AM$10,8)  ),  Dic2022_RICHIESTE!AN12),HLOOKUP(BM$114,Tipologie!$B$2:$AM$10,8  ) ))</f>
        <v>RIPOSO</v>
      </c>
      <c r="BN121" s="146"/>
      <c r="BO121" s="146" t="str">
        <f>T( IF( Dic2022_RICHIESTE!AO12&lt;&gt;"",  IF(   AND(    (IFERROR(SEARCH("Ridotto",Dic2022_RICHIESTE!AO12),Dic2022_RICHIESTE!AO12))=1,    BO$114&lt;&gt;""   ),    _xlfn.CONCAT("Rid: ",HLOOKUP(BO$114,Tipologie!$B$2:$AM$10,8)  ),  Dic2022_RICHIESTE!AO12),HLOOKUP(BO$114,Tipologie!$B$2:$AM$10,8  ) ))</f>
        <v>RIPOSO</v>
      </c>
      <c r="BP121" s="146"/>
      <c r="BQ121" s="146" t="str">
        <f>T( IF( Dic2022_RICHIESTE!AP12&lt;&gt;"",  IF(   AND(    (IFERROR(SEARCH("Ridotto",Dic2022_RICHIESTE!AP12),Dic2022_RICHIESTE!AP12))=1,    BQ$114&lt;&gt;""   ),    _xlfn.CONCAT("Rid: ",HLOOKUP(BQ$114,Tipologie!$B$2:$AM$10,8)  ),  Dic2022_RICHIESTE!AP12),HLOOKUP(BQ$114,Tipologie!$B$2:$AM$10,8  ) ))</f>
        <v>RIPOSO</v>
      </c>
      <c r="BR121" s="146"/>
      <c r="BS121" s="146" t="str">
        <f>T( IF( Dic2022_RICHIESTE!AQ12&lt;&gt;"",  IF(   AND(    (IFERROR(SEARCH("Ridotto",Dic2022_RICHIESTE!AQ12),Dic2022_RICHIESTE!AQ12))=1,    BS$114&lt;&gt;""   ),    _xlfn.CONCAT("Rid: ",HLOOKUP(BS$114,Tipologie!$B$2:$AM$10,8)  ),  Dic2022_RICHIESTE!AQ12),HLOOKUP(BS$114,Tipologie!$B$2:$AM$10,8  ) ))</f>
        <v>RIPOSO</v>
      </c>
      <c r="BT121" s="146"/>
      <c r="BU121" s="146" t="str">
        <f>T( IF( Dic2022_RICHIESTE!AR12&lt;&gt;"",  IF(   AND(    (IFERROR(SEARCH("Ridotto",Dic2022_RICHIESTE!AR12),Dic2022_RICHIESTE!AR12))=1,    BU$114&lt;&gt;""   ),    _xlfn.CONCAT("Rid: ",HLOOKUP(BU$114,Tipologie!$B$2:$AM$10,8)  ),  Dic2022_RICHIESTE!AR12),HLOOKUP(BU$114,Tipologie!$B$2:$AM$10,8  ) ))</f>
        <v>RIPOSO</v>
      </c>
      <c r="BV121" s="146"/>
      <c r="BW121" s="146" t="str">
        <f>T( IF( Dic2022_RICHIESTE!AS12&lt;&gt;"",  IF(   AND(    (IFERROR(SEARCH("Ridotto",Dic2022_RICHIESTE!AS12),Dic2022_RICHIESTE!AS12))=1,    BW$114&lt;&gt;""   ),    _xlfn.CONCAT("Rid: ",HLOOKUP(BW$114,Tipologie!$B$2:$AM$10,8)  ),  Dic2022_RICHIESTE!AS12),HLOOKUP(BW$114,Tipologie!$B$2:$AM$10,8  ) ))</f>
        <v>RIPOSO</v>
      </c>
      <c r="BX121" s="223"/>
      <c r="CA121" s="87">
        <f>SUM(COUNTIFS(D121:BW121,{"Ex-accordo";"Ferie";"Ridotto Ex-Acc";"Ridotto Ferie";"Ridotto Maternità";"Malattia";"Esame";"Altro"}))</f>
        <v>0</v>
      </c>
      <c r="CB121" s="158">
        <f t="shared" si="36"/>
        <v>30</v>
      </c>
      <c r="CC121" s="91"/>
      <c r="CG121" s="146" t="str">
        <f>T( IF( Dic2022_RICHIESTE!BM12&lt;&gt;"",  IF(   AND(    (IFERROR(SEARCH("Ridotto",Dic2022_RICHIESTE!BM12),Dic2022_RICHIESTE!BM12))=1,    CG$114&lt;&gt;""   ),    _xlfn.CONCAT("Rid: ",HLOOKUP(CG$114,Tipologie!$B$2:$AM$10,8)  ),  Dic2022_RICHIESTE!BM12),HLOOKUP(CG$114,Tipologie!$B$2:$AM$10,8  ) ))</f>
        <v>RIPOSO</v>
      </c>
      <c r="CH121" s="146"/>
      <c r="CI121" s="146" t="str">
        <f>T( IF( Dic2022_RICHIESTE!BN12&lt;&gt;"",  IF(   AND(    (IFERROR(SEARCH("Ridotto",Dic2022_RICHIESTE!BN12),Dic2022_RICHIESTE!BN12))=1,    CI$114&lt;&gt;""   ),    _xlfn.CONCAT("Rid: ",HLOOKUP(CI$114,Tipologie!$B$2:$AM$10,8)  ),  Dic2022_RICHIESTE!BN12),HLOOKUP(CI$114,Tipologie!$B$2:$AM$10,8  ) ))</f>
        <v>RIPOSO</v>
      </c>
      <c r="CJ121" s="146" t="str">
        <f>T( IF( Dic2022_RICHIESTE!BO12&lt;&gt;"",  IF(   AND(    (IFERROR(SEARCH("Ridotto",Dic2022_RICHIESTE!BO12),Dic2022_RICHIESTE!BO12))=1,    CJ$114&lt;&gt;""   ),    _xlfn.CONCAT("Rid: ",HLOOKUP(CJ$114,Tipologie!$B$2:$AM$10,8)  ),  Dic2022_RICHIESTE!BO12),HLOOKUP(CJ$114,Tipologie!$B$2:$AM$10,8  ) ))</f>
        <v>RIPOSO</v>
      </c>
      <c r="CK121" s="146" t="str">
        <f>T( IF( Dic2022_RICHIESTE!BP12&lt;&gt;"",  IF(   AND(    (IFERROR(SEARCH("Ridotto",Dic2022_RICHIESTE!BP12),Dic2022_RICHIESTE!BP12))=1,    CK$114&lt;&gt;""   ),    _xlfn.CONCAT("Rid: ",HLOOKUP(CK$114,Tipologie!$B$2:$AM$10,8)  ),  Dic2022_RICHIESTE!BP12),HLOOKUP(CK$114,Tipologie!$B$2:$AM$10,8  ) ))</f>
        <v>RIPOSO</v>
      </c>
      <c r="CL121" s="146" t="str">
        <f>T( IF( Dic2022_RICHIESTE!BQ12&lt;&gt;"",  IF(   AND(    (IFERROR(SEARCH("Ridotto",Dic2022_RICHIESTE!BQ12),Dic2022_RICHIESTE!BQ12))=1,    CL$114&lt;&gt;""   ),    _xlfn.CONCAT("Rid: ",HLOOKUP(CL$114,Tipologie!$B$2:$AM$10,8)  ),  Dic2022_RICHIESTE!BQ12),HLOOKUP(CL$114,Tipologie!$B$2:$AM$10,8  ) ))</f>
        <v>RIPOSO</v>
      </c>
      <c r="CM121" s="146" t="str">
        <f>T( IF( Dic2022_RICHIESTE!BR12&lt;&gt;"",  IF(   AND(    (IFERROR(SEARCH("Ridotto",Dic2022_RICHIESTE!BR12),Dic2022_RICHIESTE!BR12))=1,    CM$114&lt;&gt;""   ),    _xlfn.CONCAT("Rid: ",HLOOKUP(CM$114,Tipologie!$B$2:$AM$10,8)  ),  Dic2022_RICHIESTE!BR12),HLOOKUP(CM$114,Tipologie!$B$2:$AM$10,8  ) ))</f>
        <v>RIPOSO</v>
      </c>
      <c r="CO121" s="45" t="str">
        <f>IF($A121&lt;&gt;"",$A121,"")</f>
        <v>sab</v>
      </c>
      <c r="CP121" s="45">
        <f>IF($B121&lt;&gt;"",$B121,"")</f>
        <v>44905</v>
      </c>
      <c r="CQ121" s="229"/>
      <c r="CR121" s="146" t="str">
        <f>T(IF(  Dic2022_RICHIESTE!BV12&lt;&gt;"",  Dic2022_RICHIESTE!BV12,  HLOOKUP(CR$114,Tipologie!$B$2:$AM$10,8) ))</f>
        <v>RIPOSO</v>
      </c>
      <c r="CS121" s="146"/>
      <c r="CT121" s="146" t="str">
        <f>T(IF(  Dic2022_RICHIESTE!BW12&lt;&gt;"",  Dic2022_RICHIESTE!BW12,  HLOOKUP(CT$114,Tipologie!$B$2:$AM$10,8) ))</f>
        <v>RIPOSO</v>
      </c>
      <c r="CU121" s="146"/>
      <c r="CV121" s="146" t="str">
        <f>T(IF(  Dic2022_RICHIESTE!BX12&lt;&gt;"",  Dic2022_RICHIESTE!BX12,  HLOOKUP(CV$114,Tipologie!$B$2:$AM$10,8) ))</f>
        <v>RIPOSO</v>
      </c>
      <c r="CW121" s="146"/>
      <c r="CX121" s="146" t="str">
        <f>T(IF(  Dic2022_RICHIESTE!BY12&lt;&gt;"",  Dic2022_RICHIESTE!BY12,  HLOOKUP(CX$114,Tipologie!$B$2:$AM$10,8) ))</f>
        <v>RIPOSO</v>
      </c>
      <c r="CY121" s="146"/>
      <c r="CZ121" s="146" t="str">
        <f>T(IF(  Dic2022_RICHIESTE!BZ12&lt;&gt;"",  Dic2022_RICHIESTE!BZ12,  HLOOKUP(CZ$114,Tipologie!$B$2:$AM$10,8) ))</f>
        <v>RIPOSO</v>
      </c>
      <c r="DA121" s="146"/>
      <c r="DB121" s="146" t="str">
        <f>T(IF(  Dic2022_RICHIESTE!CA12&lt;&gt;"",  Dic2022_RICHIESTE!CA12,  HLOOKUP(DB$114,Tipologie!$B$2:$AM$10,8) ))</f>
        <v>RIPOSO</v>
      </c>
      <c r="DC121" s="146"/>
      <c r="DD121" s="146" t="str">
        <f>T(IF(  Dic2022_RICHIESTE!CB12&lt;&gt;"",  Dic2022_RICHIESTE!CB12,  HLOOKUP(DD$114,Tipologie!$B$2:$AM$10,8) ))</f>
        <v>RIPOSO</v>
      </c>
      <c r="DE121" s="146" t="str">
        <f>T(IF(  Dic2022_RICHIESTE!BW12&lt;&gt;"",  Dic2022_RICHIESTE!BW12,  HLOOKUP(DE$114,Tipologie!$B$2:$AM$10,8) ))</f>
        <v>RIPOSO</v>
      </c>
      <c r="DF121" s="146" t="str">
        <f>T(IF(  Dic2022_RICHIESTE!BX12&lt;&gt;"",  Dic2022_RICHIESTE!BX12,  HLOOKUP(DF$114,Tipologie!$B$2:$AM$10,8) ))</f>
        <v>RIPOSO</v>
      </c>
      <c r="DG121" s="146" t="str">
        <f>T(IF(  Dic2022_RICHIESTE!BY12&lt;&gt;"",  Dic2022_RICHIESTE!BY12,  HLOOKUP(DG$114,Tipologie!$B$2:$AM$10,8) ))</f>
        <v>RIPOSO</v>
      </c>
    </row>
    <row r="122" spans="1:112" ht="11.25" customHeight="1" x14ac:dyDescent="0.25">
      <c r="A122" s="26" t="str">
        <f>IF(Dic2022_RICHIESTE!A13&lt;&gt;"",Dic2022_RICHIESTE!A13,"")</f>
        <v/>
      </c>
      <c r="B122" s="48">
        <f>IF(Dic2022_RICHIESTE!B13&lt;&gt;"",Dic2022_RICHIESTE!B13,"")</f>
        <v>44906</v>
      </c>
      <c r="C122" s="385" t="str">
        <f>T( IF( Dic2022_RICHIESTE!C13&lt;&gt;"",  IF(   AND(    (IFERROR(SEARCH("Ridotto",Dic2022_RICHIESTE!C13),Dic2022_RICHIESTE!C13))=1,    D$114&lt;&gt;""   ),    _xlfn.CONCAT("Rid: ",HLOOKUP(D$114,Tipologie!$B$2:$AM$10,9)  ),  Dic2022_RICHIESTE!C13),HLOOKUP(D$114,Tipologie!$B$2:$AM$10,9  ) ))</f>
        <v>DOMENICA</v>
      </c>
      <c r="D122" s="386"/>
      <c r="E122" s="385" t="str">
        <f>T( IF( Dic2022_RICHIESTE!E11&lt;&gt;"",  IF(   AND(    (IFERROR(SEARCH("Ridotto",Dic2022_RICHIESTE!E11),Dic2022_RICHIESTE!E11))=1,    F$134&lt;&gt;""   ),    _xlfn.CONCAT("Rid: ",HLOOKUP(F$134,Tipologie!$B$2:$AM$10,9)  ),  Dic2022_RICHIESTE!E11),HLOOKUP(F$134,Tipologie!$B$2:$AM$10,9  ) ))</f>
        <v>DOMENICA</v>
      </c>
      <c r="F122" s="386"/>
      <c r="G122" s="385" t="str">
        <f>T( IF( Dic2022_RICHIESTE!G11&lt;&gt;"",  IF(   AND(    (IFERROR(SEARCH("Ridotto",Dic2022_RICHIESTE!G11),Dic2022_RICHIESTE!G11))=1,    H$134&lt;&gt;""   ),    _xlfn.CONCAT("Rid: ",HLOOKUP(H$134,Tipologie!$B$2:$AM$10,9)  ),  Dic2022_RICHIESTE!G11),HLOOKUP(H$134,Tipologie!$B$2:$AM$10,9  ) ))</f>
        <v>DOMENICA</v>
      </c>
      <c r="H122" s="386"/>
      <c r="I122" s="385" t="str">
        <f>T( IF( Dic2022_RICHIESTE!I11&lt;&gt;"",  IF(   AND(    (IFERROR(SEARCH("Ridotto",Dic2022_RICHIESTE!I11),Dic2022_RICHIESTE!I11))=1,    J$134&lt;&gt;""   ),    _xlfn.CONCAT("Rid: ",HLOOKUP(J$134,Tipologie!$B$2:$AM$10,9)  ),  Dic2022_RICHIESTE!I11),HLOOKUP(J$134,Tipologie!$B$2:$AM$10,9  ) ))</f>
        <v>DOMENICA</v>
      </c>
      <c r="J122" s="386"/>
      <c r="K122" s="385" t="str">
        <f>T( IF( Dic2022_RICHIESTE!K11&lt;&gt;"",  IF(   AND(    (IFERROR(SEARCH("Ridotto",Dic2022_RICHIESTE!K11),Dic2022_RICHIESTE!K11))=1,    L$134&lt;&gt;""   ),    _xlfn.CONCAT("Rid: ",HLOOKUP(L$134,Tipologie!$B$2:$AM$10,9)  ),  Dic2022_RICHIESTE!K11),HLOOKUP(L$134,Tipologie!$B$2:$AM$10,9  ) ))</f>
        <v>DOMENICA</v>
      </c>
      <c r="L122" s="386"/>
      <c r="M122" s="385" t="str">
        <f>T( IF( Dic2022_RICHIESTE!M11&lt;&gt;"",  IF(   AND(    (IFERROR(SEARCH("Ridotto",Dic2022_RICHIESTE!M11),Dic2022_RICHIESTE!M11))=1,    N$134&lt;&gt;""   ),    _xlfn.CONCAT("Rid: ",HLOOKUP(N$134,Tipologie!$B$2:$AM$10,9)  ),  Dic2022_RICHIESTE!M11),HLOOKUP(N$134,Tipologie!$B$2:$AM$10,9  ) ))</f>
        <v>DOMENICA</v>
      </c>
      <c r="N122" s="386"/>
      <c r="O122" s="385" t="str">
        <f>T( IF( Dic2022_RICHIESTE!O11&lt;&gt;"",  IF(   AND(    (IFERROR(SEARCH("Ridotto",Dic2022_RICHIESTE!O11),Dic2022_RICHIESTE!O11))=1,    P$134&lt;&gt;""   ),    _xlfn.CONCAT("Rid: ",HLOOKUP(P$134,Tipologie!$B$2:$AM$10,9)  ),  Dic2022_RICHIESTE!O11),HLOOKUP(P$134,Tipologie!$B$2:$AM$10,9  ) ))</f>
        <v>DOMENICA</v>
      </c>
      <c r="P122" s="386"/>
      <c r="Q122" s="385" t="str">
        <f>T( IF( Dic2022_RICHIESTE!Q11&lt;&gt;"",  IF(   AND(    (IFERROR(SEARCH("Ridotto",Dic2022_RICHIESTE!Q11),Dic2022_RICHIESTE!Q11))=1,    R$134&lt;&gt;""   ),    _xlfn.CONCAT("Rid: ",HLOOKUP(R$134,Tipologie!$B$2:$AM$10,9)  ),  Dic2022_RICHIESTE!Q11),HLOOKUP(R$134,Tipologie!$B$2:$AM$10,9  ) ))</f>
        <v>DOMENICA</v>
      </c>
      <c r="R122" s="386"/>
      <c r="S122" s="385" t="str">
        <f>T( IF( Dic2022_RICHIESTE!S11&lt;&gt;"",  IF(   AND(    (IFERROR(SEARCH("Ridotto",Dic2022_RICHIESTE!S11),Dic2022_RICHIESTE!S11))=1,    T$134&lt;&gt;""   ),    _xlfn.CONCAT("Rid: ",HLOOKUP(T$134,Tipologie!$B$2:$AM$10,9)  ),  Dic2022_RICHIESTE!S11),HLOOKUP(T$134,Tipologie!$B$2:$AM$10,9  ) ))</f>
        <v>DOMENICA</v>
      </c>
      <c r="T122" s="386"/>
      <c r="U122" s="146" t="str">
        <f>T( IF( Dic2022_RICHIESTE!L13&lt;&gt;"",  IF(   AND(    (IFERROR(SEARCH("Ridotto",Dic2022_RICHIESTE!L13),Dic2022_RICHIESTE!L13))=1,    U$114&lt;&gt;""   ),    _xlfn.CONCAT("Rid: ",HLOOKUP(U$114,Tipologie!$B$2:$AM$10,9)  ),  Dic2022_RICHIESTE!L13),HLOOKUP(U$114,Tipologie!$B$2:$AM$10,9  ) ))</f>
        <v>DOMENICA</v>
      </c>
      <c r="V122" s="146" t="str">
        <f>T( IF( Dic2022_RICHIESTE!M13&lt;&gt;"",  IF(   AND(    (IFERROR(SEARCH("Ridotto",Dic2022_RICHIESTE!M13),Dic2022_RICHIESTE!M13))=1,    V$114&lt;&gt;""   ),    _xlfn.CONCAT("Rid: ",HLOOKUP(V$114,Tipologie!$B$2:$AM$10,9)  ),  Dic2022_RICHIESTE!M13),HLOOKUP(V$114,Tipologie!$B$2:$AM$10,9  ) ))</f>
        <v>DOMENICA</v>
      </c>
      <c r="W122" s="146" t="str">
        <f>T( IF( Dic2022_RICHIESTE!N13&lt;&gt;"",  IF(   AND(    (IFERROR(SEARCH("Ridotto",Dic2022_RICHIESTE!N13),Dic2022_RICHIESTE!N13))=1,    W$114&lt;&gt;""   ),    _xlfn.CONCAT("Rid: ",HLOOKUP(W$114,Tipologie!$B$2:$AM$10,9)  ),  Dic2022_RICHIESTE!N13),HLOOKUP(W$114,Tipologie!$B$2:$AM$10,9  ) ))</f>
        <v>DOMENICA</v>
      </c>
      <c r="X122" s="146" t="str">
        <f>T( IF( Dic2022_RICHIESTE!O13&lt;&gt;"",  IF(   AND(    (IFERROR(SEARCH("Ridotto",Dic2022_RICHIESTE!O13),Dic2022_RICHIESTE!O13))=1,    X$114&lt;&gt;""   ),    _xlfn.CONCAT("Rid: ",HLOOKUP(X$114,Tipologie!$B$2:$AM$10,9)  ),  Dic2022_RICHIESTE!O13),HLOOKUP(X$114,Tipologie!$B$2:$AM$10,9  ) ))</f>
        <v>DOMENICA</v>
      </c>
      <c r="Y122" s="146" t="str">
        <f>T( IF( Dic2022_RICHIESTE!P13&lt;&gt;"",  IF(   AND(    (IFERROR(SEARCH("Ridotto",Dic2022_RICHIESTE!P13),Dic2022_RICHIESTE!P13))=1,    Y$114&lt;&gt;""   ),    _xlfn.CONCAT("Rid: ",HLOOKUP(Y$114,Tipologie!$B$2:$AM$10,9)  ),  Dic2022_RICHIESTE!P13),HLOOKUP(Y$114,Tipologie!$B$2:$AM$10,9  ) ))</f>
        <v>DOMENICA</v>
      </c>
      <c r="Z122" s="28" t="str">
        <f>T( IF( Dic2022_RICHIESTE!Q13&lt;&gt;"",  IF(   AND(    (IFERROR(SEARCH("Ridotto",Dic2022_RICHIESTE!Q13),Dic2022_RICHIESTE!Q13))=1,    Z$114&lt;&gt;""   ),    _xlfn.CONCAT("Rid: ",HLOOKUP(Z$114,Tipologie!$B$2:$AM$10,9)  ),  Dic2022_RICHIESTE!Q13),HLOOKUP(Z$114,Tipologie!$B$2:$AM$10,9  ) ))</f>
        <v>DOMENICA</v>
      </c>
      <c r="AA122" s="28" t="str">
        <f>T( IF( Dic2022_RICHIESTE!R13&lt;&gt;"",  IF(   AND(    (IFERROR(SEARCH("Ridotto",Dic2022_RICHIESTE!R13),Dic2022_RICHIESTE!R13))=1,    AA$114&lt;&gt;""   ),    _xlfn.CONCAT("Rid: ",HLOOKUP(AA$114,Tipologie!$B$2:$AM$10,9)  ),  Dic2022_RICHIESTE!R13),HLOOKUP(AA$114,Tipologie!$B$2:$AM$10,9  ) ))</f>
        <v>DOMENICA</v>
      </c>
      <c r="AB122" s="28" t="str">
        <f>T( IF( Dic2022_RICHIESTE!S13&lt;&gt;"",  IF(   AND(    (IFERROR(SEARCH("Ridotto",Dic2022_RICHIESTE!S13),Dic2022_RICHIESTE!S13))=1,    AB$114&lt;&gt;""   ),    _xlfn.CONCAT("Rid: ",HLOOKUP(AB$114,Tipologie!$B$2:$AM$10,9)  ),  Dic2022_RICHIESTE!S13),HLOOKUP(AB$114,Tipologie!$B$2:$AM$10,9  ) ))</f>
        <v>DOMENICA</v>
      </c>
      <c r="AD122" s="26" t="str">
        <f t="shared" si="37"/>
        <v/>
      </c>
      <c r="AE122" s="48">
        <f t="shared" si="38"/>
        <v>44906</v>
      </c>
      <c r="AF122" s="385" t="str">
        <f>T( IF( Dic2022_RICHIESTE!W13&lt;&gt;"",  IF(   AND(    (IFERROR(SEARCH("Ridotto",Dic2022_RICHIESTE!W13),Dic2022_RICHIESTE!W13))=1,    AG$114&lt;&gt;""   ),    _xlfn.CONCAT("Rid: ",HLOOKUP(AG$114,Tipologie!$B$2:$AM$10,9)  ),  Dic2022_RICHIESTE!W13),HLOOKUP(AG$114,Tipologie!$B$2:$AM$10,9  ) ))</f>
        <v>DOMENICA</v>
      </c>
      <c r="AG122" s="386"/>
      <c r="AH122" s="385" t="str">
        <f>T( IF( Dic2022_RICHIESTE!Y13&lt;&gt;"",  IF(   AND(    (IFERROR(SEARCH("Ridotto",Dic2022_RICHIESTE!Y13),Dic2022_RICHIESTE!Y13))=1,    AI$114&lt;&gt;""   ),    _xlfn.CONCAT("Rid: ",HLOOKUP(AI$114,Tipologie!$B$2:$AM$10,9)  ),  Dic2022_RICHIESTE!Y13),HLOOKUP(AI$114,Tipologie!$B$2:$AM$10,9  ) ))</f>
        <v>DOMENICA</v>
      </c>
      <c r="AI122" s="386"/>
      <c r="AJ122" s="385" t="str">
        <f>T( IF( Dic2022_RICHIESTE!AA13&lt;&gt;"",  IF(   AND(    (IFERROR(SEARCH("Ridotto",Dic2022_RICHIESTE!AA13),Dic2022_RICHIESTE!AA13))=1,    AK$114&lt;&gt;""   ),    _xlfn.CONCAT("Rid: ",HLOOKUP(AK$114,Tipologie!$B$2:$AM$10,9)  ),  Dic2022_RICHIESTE!AA13),HLOOKUP(AK$114,Tipologie!$B$2:$AM$10,9  ) ))</f>
        <v>DOMENICA</v>
      </c>
      <c r="AK122" s="386"/>
      <c r="AL122" s="385" t="str">
        <f>T( IF( Dic2022_RICHIESTE!AC13&lt;&gt;"",  IF(   AND(    (IFERROR(SEARCH("Ridotto",Dic2022_RICHIESTE!AC13),Dic2022_RICHIESTE!AC13))=1,    AM$114&lt;&gt;""   ),    _xlfn.CONCAT("Rid: ",HLOOKUP(AM$114,Tipologie!$B$2:$AM$10,9)  ),  Dic2022_RICHIESTE!AC13),HLOOKUP(AM$114,Tipologie!$B$2:$AM$10,9  ) ))</f>
        <v>DOMENICA</v>
      </c>
      <c r="AM122" s="386"/>
      <c r="AN122" s="385" t="str">
        <f>T( IF( Dic2022_RICHIESTE!AE13&lt;&gt;"",  IF(   AND(    (IFERROR(SEARCH("Ridotto",Dic2022_RICHIESTE!AE13),Dic2022_RICHIESTE!AE13))=1,    AO$114&lt;&gt;""   ),    _xlfn.CONCAT("Rid: ",HLOOKUP(AO$114,Tipologie!$B$2:$AM$10,9)  ),  Dic2022_RICHIESTE!AE13),HLOOKUP(AO$114,Tipologie!$B$2:$AM$10,9  ) ))</f>
        <v>DOMENICA</v>
      </c>
      <c r="AO122" s="386"/>
      <c r="AP122" s="385" t="str">
        <f>T( IF( Dic2022_RICHIESTE!AG13&lt;&gt;"",  IF(   AND(    (IFERROR(SEARCH("Ridotto",Dic2022_RICHIESTE!AG13),Dic2022_RICHIESTE!AG13))=1,    AQ$114&lt;&gt;""   ),    _xlfn.CONCAT("Rid: ",HLOOKUP(AQ$114,Tipologie!$B$2:$AM$10,9)  ),  Dic2022_RICHIESTE!AG13),HLOOKUP(AQ$114,Tipologie!$B$2:$AM$10,9  ) ))</f>
        <v>DOMENICA</v>
      </c>
      <c r="AQ122" s="386"/>
      <c r="AR122" s="385" t="str">
        <f>T( IF( Dic2022_RICHIESTE!AI13&lt;&gt;"",  IF(   AND(    (IFERROR(SEARCH("Ridotto",Dic2022_RICHIESTE!AI13),Dic2022_RICHIESTE!AI13))=1,    AS$114&lt;&gt;""   ),    _xlfn.CONCAT("Rid: ",HLOOKUP(AS$114,Tipologie!$B$2:$AM$10,9)  ),  Dic2022_RICHIESTE!AI13),HLOOKUP(AS$114,Tipologie!$B$2:$AM$10,9  ) ))</f>
        <v>DOMENICA</v>
      </c>
      <c r="AS122" s="386"/>
      <c r="AT122" s="385" t="str">
        <f>T( IF( Dic2022_RICHIESTE!AK13&lt;&gt;"",  IF(   AND(    (IFERROR(SEARCH("Ridotto",Dic2022_RICHIESTE!AK13),Dic2022_RICHIESTE!AK13))=1,    AU$114&lt;&gt;""   ),    _xlfn.CONCAT("Rid: ",HLOOKUP(AU$114,Tipologie!$B$2:$AM$10,9)  ),  Dic2022_RICHIESTE!AK13),HLOOKUP(AU$114,Tipologie!$B$2:$AM$10,9  ) ))</f>
        <v>DOMENICA</v>
      </c>
      <c r="AU122" s="386"/>
      <c r="AV122" s="385" t="str">
        <f>T( IF( Dic2022_RICHIESTE!AM13&lt;&gt;"",  IF(   AND(    (IFERROR(SEARCH("Ridotto",Dic2022_RICHIESTE!AM13),Dic2022_RICHIESTE!AM13))=1,    AW$114&lt;&gt;""   ),    _xlfn.CONCAT("Rid: ",HLOOKUP(AW$114,Tipologie!$B$2:$AM$10,9)  ),  Dic2022_RICHIESTE!AM13),HLOOKUP(AW$114,Tipologie!$B$2:$AM$10,9  ) ))</f>
        <v>DOMENICA</v>
      </c>
      <c r="AW122" s="386"/>
      <c r="AX122" s="385" t="str">
        <f>T( IF( Dic2022_RICHIESTE!AO13&lt;&gt;"",  IF(   AND(    (IFERROR(SEARCH("Ridotto",Dic2022_RICHIESTE!AO13),Dic2022_RICHIESTE!AO13))=1,    AY$114&lt;&gt;""   ),    _xlfn.CONCAT("Rid: ",HLOOKUP(AY$114,Tipologie!$B$2:$AM$10,9)  ),  Dic2022_RICHIESTE!AO13),HLOOKUP(AY$114,Tipologie!$B$2:$AM$10,9  ) ))</f>
        <v>DOMENICA</v>
      </c>
      <c r="AY122" s="386"/>
      <c r="AZ122" s="385" t="str">
        <f>T( IF( Dic2022_RICHIESTE!AQ13&lt;&gt;"",  IF(   AND(    (IFERROR(SEARCH("Ridotto",Dic2022_RICHIESTE!AQ13),Dic2022_RICHIESTE!AQ13))=1,    BA$114&lt;&gt;""   ),    _xlfn.CONCAT("Rid: ",HLOOKUP(BA$114,Tipologie!$B$2:$AM$10,9)  ),  Dic2022_RICHIESTE!AQ13),HLOOKUP(BA$114,Tipologie!$B$2:$AM$10,9  ) ))</f>
        <v>DOMENICA</v>
      </c>
      <c r="BA122" s="386"/>
      <c r="BB122" s="385" t="str">
        <f>T( IF( Dic2022_RICHIESTE!AS13&lt;&gt;"",  IF(   AND(    (IFERROR(SEARCH("Ridotto",Dic2022_RICHIESTE!AS13),Dic2022_RICHIESTE!AS13))=1,    BC$114&lt;&gt;""   ),    _xlfn.CONCAT("Rid: ",HLOOKUP(BC$114,Tipologie!$B$2:$AM$10,9)  ),  Dic2022_RICHIESTE!AS13),HLOOKUP(BC$114,Tipologie!$B$2:$AM$10,9  ) ))</f>
        <v>DOMENICA</v>
      </c>
      <c r="BC122" s="386"/>
      <c r="BD122" s="385" t="str">
        <f>T( IF( Dic2022_RICHIESTE!AU13&lt;&gt;"",  IF(   AND(    (IFERROR(SEARCH("Ridotto",Dic2022_RICHIESTE!AU13),Dic2022_RICHIESTE!AU13))=1,    BE$114&lt;&gt;""   ),    _xlfn.CONCAT("Rid: ",HLOOKUP(BE$114,Tipologie!$B$2:$AM$10,9)  ),  Dic2022_RICHIESTE!AU13),HLOOKUP(BE$114,Tipologie!$B$2:$AM$10,9  ) ))</f>
        <v>DOMENICA</v>
      </c>
      <c r="BE122" s="386"/>
      <c r="BF122" s="385" t="str">
        <f>T( IF( Dic2022_RICHIESTE!AW13&lt;&gt;"",  IF(   AND(    (IFERROR(SEARCH("Ridotto",Dic2022_RICHIESTE!AW13),Dic2022_RICHIESTE!AW13))=1,    BG$114&lt;&gt;""   ),    _xlfn.CONCAT("Rid: ",HLOOKUP(BG$114,Tipologie!$B$2:$AM$10,9)  ),  Dic2022_RICHIESTE!AW13),HLOOKUP(BG$114,Tipologie!$B$2:$AM$10,9  ) ))</f>
        <v>DOMENICA</v>
      </c>
      <c r="BG122" s="386"/>
      <c r="BH122" s="385" t="str">
        <f>T( IF( Dic2022_RICHIESTE!AY13&lt;&gt;"",  IF(   AND(    (IFERROR(SEARCH("Ridotto",Dic2022_RICHIESTE!AY13),Dic2022_RICHIESTE!AY13))=1,    BI$114&lt;&gt;""   ),    _xlfn.CONCAT("Rid: ",HLOOKUP(BI$114,Tipologie!$B$2:$AM$10,9)  ),  Dic2022_RICHIESTE!AY13),HLOOKUP(BI$114,Tipologie!$B$2:$AM$10,9  ) ))</f>
        <v>DOMENICA</v>
      </c>
      <c r="BI122" s="386"/>
      <c r="BJ122" s="385" t="str">
        <f>T( IF( Dic2022_RICHIESTE!BA13&lt;&gt;"",  IF(   AND(    (IFERROR(SEARCH("Ridotto",Dic2022_RICHIESTE!BA13),Dic2022_RICHIESTE!BA13))=1,    BK$114&lt;&gt;""   ),    _xlfn.CONCAT("Rid: ",HLOOKUP(BK$114,Tipologie!$B$2:$AM$10,9)  ),  Dic2022_RICHIESTE!BA13),HLOOKUP(BK$114,Tipologie!$B$2:$AM$10,9  ) ))</f>
        <v>DOMENICA</v>
      </c>
      <c r="BK122" s="386"/>
      <c r="BL122" s="385" t="str">
        <f>T( IF( Dic2022_RICHIESTE!BC13&lt;&gt;"",  IF(   AND(    (IFERROR(SEARCH("Ridotto",Dic2022_RICHIESTE!BC13),Dic2022_RICHIESTE!BC13))=1,    BM$114&lt;&gt;""   ),    _xlfn.CONCAT("Rid: ",HLOOKUP(BM$114,Tipologie!$B$2:$AM$10,9)  ),  Dic2022_RICHIESTE!BC13),HLOOKUP(BM$114,Tipologie!$B$2:$AM$10,9  ) ))</f>
        <v>DOMENICA</v>
      </c>
      <c r="BM122" s="386"/>
      <c r="BN122" s="385" t="str">
        <f>T( IF( Dic2022_RICHIESTE!BE13&lt;&gt;"",  IF(   AND(    (IFERROR(SEARCH("Ridotto",Dic2022_RICHIESTE!BE13),Dic2022_RICHIESTE!BE13))=1,    BO$114&lt;&gt;""   ),    _xlfn.CONCAT("Rid: ",HLOOKUP(BO$114,Tipologie!$B$2:$AM$10,9)  ),  Dic2022_RICHIESTE!BE13),HLOOKUP(BO$114,Tipologie!$B$2:$AM$10,9  ) ))</f>
        <v>DOMENICA</v>
      </c>
      <c r="BO122" s="386"/>
      <c r="BP122" s="385" t="str">
        <f>T( IF( Dic2022_RICHIESTE!BG13&lt;&gt;"",  IF(   AND(    (IFERROR(SEARCH("Ridotto",Dic2022_RICHIESTE!BG13),Dic2022_RICHIESTE!BG13))=1,    BQ$114&lt;&gt;""   ),    _xlfn.CONCAT("Rid: ",HLOOKUP(BQ$114,Tipologie!$B$2:$AM$10,9)  ),  Dic2022_RICHIESTE!BG13),HLOOKUP(BQ$114,Tipologie!$B$2:$AM$10,9  ) ))</f>
        <v>DOMENICA</v>
      </c>
      <c r="BQ122" s="386"/>
      <c r="BR122" s="385" t="str">
        <f>T( IF( Dic2022_RICHIESTE!BI13&lt;&gt;"",  IF(   AND(    (IFERROR(SEARCH("Ridotto",Dic2022_RICHIESTE!BI13),Dic2022_RICHIESTE!BI13))=1,    BS$114&lt;&gt;""   ),    _xlfn.CONCAT("Rid: ",HLOOKUP(BS$114,Tipologie!$B$2:$AM$10,9)  ),  Dic2022_RICHIESTE!BI13),HLOOKUP(BS$114,Tipologie!$B$2:$AM$10,9  ) ))</f>
        <v>DOMENICA</v>
      </c>
      <c r="BS122" s="386"/>
      <c r="BT122" s="385" t="str">
        <f>T( IF( Dic2022_RICHIESTE!BK13&lt;&gt;"",  IF(   AND(    (IFERROR(SEARCH("Ridotto",Dic2022_RICHIESTE!BK13),Dic2022_RICHIESTE!BK13))=1,    BU$114&lt;&gt;""   ),    _xlfn.CONCAT("Rid: ",HLOOKUP(BU$114,Tipologie!$B$2:$AM$10,9)  ),  Dic2022_RICHIESTE!BK13),HLOOKUP(BU$114,Tipologie!$B$2:$AM$10,9  ) ))</f>
        <v>DOMENICA</v>
      </c>
      <c r="BU122" s="386"/>
      <c r="BV122" s="385" t="str">
        <f>T( IF( Dic2022_RICHIESTE!BM13&lt;&gt;"",  IF(   AND(    (IFERROR(SEARCH("Ridotto",Dic2022_RICHIESTE!BM13),Dic2022_RICHIESTE!BM13))=1,    BW$114&lt;&gt;""   ),    _xlfn.CONCAT("Rid: ",HLOOKUP(BW$114,Tipologie!$B$2:$AM$10,9)  ),  Dic2022_RICHIESTE!BM13),HLOOKUP(BW$114,Tipologie!$B$2:$AM$10,9  ) ))</f>
        <v>DOMENICA</v>
      </c>
      <c r="BW122" s="386"/>
      <c r="BX122" s="223"/>
      <c r="CA122" s="89"/>
      <c r="CB122" s="205"/>
      <c r="CC122" s="91"/>
      <c r="CF122" s="415" t="str">
        <f>T( IF( Dic2022_RICHIESTE!BM13&lt;&gt;"",  IF(   AND(    (IFERROR(SEARCH("Ridotto",Dic2022_RICHIESTE!BM13),Dic2022_RICHIESTE!BM13))=1,    CG$114&lt;&gt;""   ),    _xlfn.CONCAT("Rid: ",HLOOKUP(CG$114,Tipologie!$B$2:$AM$10,9)  ),  Dic2022_RICHIESTE!BM13),HLOOKUP(CG$114,Tipologie!$B$2:$AM$10,9  ) ))</f>
        <v>DOMENICA</v>
      </c>
      <c r="CG122" s="416"/>
      <c r="CH122" s="385" t="str">
        <f>T( IF( Dic2022_RICHIESTE!BN13&lt;&gt;"",  IF(   AND(    (IFERROR(SEARCH("Ridotto",Dic2022_RICHIESTE!BN13),Dic2022_RICHIESTE!BN13))=1,    CI$114&lt;&gt;""   ),    _xlfn.CONCAT("Rid: ",HLOOKUP(CI$114,Tipologie!$B$2:$AM$10,9)  ),  Dic2022_RICHIESTE!BN13),HLOOKUP(CI$114,Tipologie!$B$2:$AM$10,9  ) ))</f>
        <v>DOMENICA</v>
      </c>
      <c r="CI122" s="386"/>
      <c r="CJ122" s="146" t="str">
        <f>T( IF( Dic2022_RICHIESTE!BO13&lt;&gt;"",  IF(   AND(    (IFERROR(SEARCH("Ridotto",Dic2022_RICHIESTE!BO13),Dic2022_RICHIESTE!BO13))=1,    CJ$114&lt;&gt;""   ),    _xlfn.CONCAT("Rid: ",HLOOKUP(CJ$114,Tipologie!$B$2:$AM$10,9)  ),  Dic2022_RICHIESTE!BO13),HLOOKUP(CJ$114,Tipologie!$B$2:$AM$10,9  ) ))</f>
        <v>DOMENICA</v>
      </c>
      <c r="CK122" s="146" t="str">
        <f>T( IF( Dic2022_RICHIESTE!BP13&lt;&gt;"",  IF(   AND(    (IFERROR(SEARCH("Ridotto",Dic2022_RICHIESTE!BP13),Dic2022_RICHIESTE!BP13))=1,    CK$114&lt;&gt;""   ),    _xlfn.CONCAT("Rid: ",HLOOKUP(CK$114,Tipologie!$B$2:$AM$10,9)  ),  Dic2022_RICHIESTE!BP13),HLOOKUP(CK$114,Tipologie!$B$2:$AM$10,9  ) ))</f>
        <v>DOMENICA</v>
      </c>
      <c r="CL122" s="146" t="str">
        <f>T( IF( Dic2022_RICHIESTE!BQ13&lt;&gt;"",  IF(   AND(    (IFERROR(SEARCH("Ridotto",Dic2022_RICHIESTE!BQ13),Dic2022_RICHIESTE!BQ13))=1,    CL$114&lt;&gt;""   ),    _xlfn.CONCAT("Rid: ",HLOOKUP(CL$114,Tipologie!$B$2:$AM$10,9)  ),  Dic2022_RICHIESTE!BQ13),HLOOKUP(CL$114,Tipologie!$B$2:$AM$10,9  ) ))</f>
        <v>DOMENICA</v>
      </c>
      <c r="CM122" s="146" t="str">
        <f>T( IF( Dic2022_RICHIESTE!BR13&lt;&gt;"",  IF(   AND(    (IFERROR(SEARCH("Ridotto",Dic2022_RICHIESTE!BR13),Dic2022_RICHIESTE!BR13))=1,    CM$114&lt;&gt;""   ),    _xlfn.CONCAT("Rid: ",HLOOKUP(CM$114,Tipologie!$B$2:$AM$10,9)  ),  Dic2022_RICHIESTE!BR13),HLOOKUP(CM$114,Tipologie!$B$2:$AM$10,9  ) ))</f>
        <v>DOMENICA</v>
      </c>
      <c r="CO122" s="26" t="str">
        <f>IF($A122&lt;&gt;"",$A122,"")</f>
        <v/>
      </c>
      <c r="CP122" s="135">
        <f>IF($B122&lt;&gt;"",$B122,"")</f>
        <v>44906</v>
      </c>
      <c r="CQ122" s="385" t="str">
        <f>T(IF(  Dic2022_RICHIESTE!BV13&lt;&gt;"",  Dic2022_RICHIESTE!BV13,  HLOOKUP(CR$114,Tipologie!$B$2:$AM$10,9) ))</f>
        <v>DOMENICA</v>
      </c>
      <c r="CR122" s="386"/>
      <c r="CS122" s="385" t="str">
        <f>T(IF(  Dic2022_RICHIESTE!BX13&lt;&gt;"",  Dic2022_RICHIESTE!BX13,  HLOOKUP(CT$114,Tipologie!$B$2:$AM$10,9) ))</f>
        <v>DOMENICA</v>
      </c>
      <c r="CT122" s="386"/>
      <c r="CU122" s="385" t="str">
        <f>T(IF(  Dic2022_RICHIESTE!BZ13&lt;&gt;"",  Dic2022_RICHIESTE!BZ13,  HLOOKUP(CV$114,Tipologie!$B$2:$AM$10,9) ))</f>
        <v>DOMENICA</v>
      </c>
      <c r="CV122" s="386"/>
      <c r="CW122" s="385" t="str">
        <f>T(IF(  Dic2022_RICHIESTE!CB13&lt;&gt;"",  Dic2022_RICHIESTE!CB13,  HLOOKUP(CX$114,Tipologie!$B$2:$AM$10,9) ))</f>
        <v>DOMENICA</v>
      </c>
      <c r="CX122" s="386"/>
      <c r="CY122" s="385" t="str">
        <f>T(IF(  Dic2022_RICHIESTE!CD13&lt;&gt;"",  Dic2022_RICHIESTE!CD13,  HLOOKUP(CZ$114,Tipologie!$B$2:$AM$10,9) ))</f>
        <v>DOMENICA</v>
      </c>
      <c r="CZ122" s="386"/>
      <c r="DA122" s="385" t="str">
        <f>T(IF(  Dic2022_RICHIESTE!CF13&lt;&gt;"",  Dic2022_RICHIESTE!CF13,  HLOOKUP(DB$114,Tipologie!$B$2:$AM$10,9) ))</f>
        <v>DOMENICA</v>
      </c>
      <c r="DB122" s="386"/>
      <c r="DC122" s="385" t="str">
        <f>T(IF(  Dic2022_RICHIESTE!CH13&lt;&gt;"",  Dic2022_RICHIESTE!CH13,  HLOOKUP(DD$114,Tipologie!$B$2:$AM$10,9) ))</f>
        <v>DOMENICA</v>
      </c>
      <c r="DD122" s="386"/>
      <c r="DE122" s="146" t="str">
        <f>T(IF(  Dic2022_RICHIESTE!BW13&lt;&gt;"",  Dic2022_RICHIESTE!BW13,  HLOOKUP(DE$114,Tipologie!$B$2:$AM$10,9) ))</f>
        <v>DOMENICA</v>
      </c>
      <c r="DF122" s="146" t="str">
        <f>T(IF(  Dic2022_RICHIESTE!BX13&lt;&gt;"",  Dic2022_RICHIESTE!BX13,  HLOOKUP(DF$114,Tipologie!$B$2:$AM$10,9) ))</f>
        <v>DOMENICA</v>
      </c>
      <c r="DG122" s="146" t="str">
        <f>T(IF(  Dic2022_RICHIESTE!BY13&lt;&gt;"",  Dic2022_RICHIESTE!BY13,  HLOOKUP(DG$114,Tipologie!$B$2:$AM$10,9) ))</f>
        <v>DOMENICA</v>
      </c>
    </row>
    <row r="123" spans="1:112" ht="11.25" customHeight="1" x14ac:dyDescent="0.25">
      <c r="A123" s="27"/>
      <c r="B123" s="27"/>
      <c r="C123" s="197"/>
      <c r="D123" s="27"/>
      <c r="E123" s="197"/>
      <c r="F123" s="27"/>
      <c r="G123" s="197"/>
      <c r="H123" s="27"/>
      <c r="I123" s="197"/>
      <c r="J123" s="27"/>
      <c r="K123" s="197"/>
      <c r="L123" s="27"/>
      <c r="M123" s="197"/>
      <c r="N123" s="27"/>
      <c r="O123" s="197"/>
      <c r="P123" s="27"/>
      <c r="Q123" s="197"/>
      <c r="R123" s="27"/>
      <c r="S123" s="197"/>
      <c r="T123" s="27"/>
      <c r="U123" s="27"/>
      <c r="V123" s="27"/>
      <c r="W123" s="27"/>
      <c r="X123" s="27"/>
      <c r="Y123" s="27"/>
      <c r="Z123" s="27"/>
      <c r="AA123" s="27"/>
      <c r="AB123" s="27"/>
      <c r="AD123" s="27" t="str">
        <f>IF($A123&lt;&gt;"",$A123,"")</f>
        <v/>
      </c>
      <c r="AE123" s="27" t="str">
        <f t="shared" ref="AE123:AE163" si="39">IF($B123&lt;&gt;"",$B123,"")</f>
        <v/>
      </c>
      <c r="AF123" s="197"/>
      <c r="AG123" s="27"/>
      <c r="AH123" s="197"/>
      <c r="AI123" s="197"/>
      <c r="AJ123" s="197"/>
      <c r="AK123" s="197"/>
      <c r="AL123" s="197"/>
      <c r="AM123" s="197"/>
      <c r="AN123" s="197"/>
      <c r="AO123" s="197"/>
      <c r="AP123" s="197"/>
      <c r="AQ123" s="197"/>
      <c r="AR123" s="197"/>
      <c r="AS123" s="197"/>
      <c r="AT123" s="197"/>
      <c r="AU123" s="197"/>
      <c r="AV123" s="197"/>
      <c r="AW123" s="197"/>
      <c r="AX123" s="197"/>
      <c r="AY123" s="197"/>
      <c r="AZ123" s="197"/>
      <c r="BA123" s="197"/>
      <c r="BB123" s="197"/>
      <c r="BC123" s="197"/>
      <c r="BD123" s="197"/>
      <c r="BE123" s="197"/>
      <c r="BF123" s="197"/>
      <c r="BG123" s="197"/>
      <c r="BH123" s="197"/>
      <c r="BI123" s="197"/>
      <c r="BJ123" s="197"/>
      <c r="BK123" s="197"/>
      <c r="BL123" s="197"/>
      <c r="BM123" s="197"/>
      <c r="BN123" s="197"/>
      <c r="BO123" s="197"/>
      <c r="BP123" s="197"/>
      <c r="BQ123" s="197"/>
      <c r="BR123" s="197"/>
      <c r="BS123" s="197"/>
      <c r="BT123" s="197"/>
      <c r="BU123" s="197"/>
      <c r="BV123" s="197"/>
      <c r="BW123" s="197"/>
      <c r="BX123" s="197"/>
      <c r="CA123" s="88"/>
      <c r="CB123" s="88"/>
      <c r="CC123" s="91"/>
      <c r="CG123" s="197"/>
      <c r="CH123" s="197"/>
      <c r="CI123" s="197"/>
      <c r="CJ123" s="197"/>
      <c r="CK123" s="197"/>
      <c r="CL123" s="197"/>
      <c r="CM123" s="197"/>
      <c r="CO123" s="93" t="str">
        <f>IF($A123&lt;&gt;"",$A123,"")</f>
        <v/>
      </c>
      <c r="CP123" s="93" t="str">
        <f>IF($B123&lt;&gt;"",$B123,"")</f>
        <v/>
      </c>
      <c r="CQ123" s="93"/>
      <c r="CR123" s="27"/>
      <c r="CS123" s="197"/>
      <c r="CT123" s="197"/>
      <c r="CU123" s="197"/>
      <c r="CV123" s="197"/>
      <c r="CW123" s="197"/>
      <c r="CX123" s="197"/>
      <c r="CY123" s="197"/>
      <c r="CZ123" s="197"/>
      <c r="DA123" s="197"/>
      <c r="DB123" s="197"/>
      <c r="DC123" s="197"/>
      <c r="DD123" s="197"/>
      <c r="DE123" s="27"/>
      <c r="DF123" s="27"/>
      <c r="DG123" s="27"/>
    </row>
    <row r="124" spans="1:112" ht="11.25" customHeight="1" x14ac:dyDescent="0.25">
      <c r="A124" s="44"/>
      <c r="B124" s="44" t="s">
        <v>15</v>
      </c>
      <c r="C124" s="238"/>
      <c r="D124" s="239"/>
      <c r="E124" s="238"/>
      <c r="F124" s="239"/>
      <c r="G124" s="238"/>
      <c r="H124" s="239"/>
      <c r="I124" s="238"/>
      <c r="J124" s="239"/>
      <c r="K124" s="238"/>
      <c r="L124" s="239"/>
      <c r="M124" s="238"/>
      <c r="N124" s="239"/>
      <c r="O124" s="238"/>
      <c r="P124" s="239"/>
      <c r="Q124" s="238"/>
      <c r="R124" s="239"/>
      <c r="S124" s="238"/>
      <c r="T124" s="239"/>
      <c r="U124" s="79"/>
      <c r="V124" s="79"/>
      <c r="W124" s="79"/>
      <c r="X124" s="79"/>
      <c r="Y124" s="79"/>
      <c r="Z124" s="79"/>
      <c r="AA124" s="79"/>
      <c r="AB124" s="79"/>
      <c r="AD124" s="44"/>
      <c r="AE124" s="44" t="str">
        <f t="shared" si="39"/>
        <v>Turno</v>
      </c>
      <c r="AF124" s="242"/>
      <c r="AG124" s="239"/>
      <c r="AH124" s="238"/>
      <c r="AI124" s="239"/>
      <c r="AJ124" s="238"/>
      <c r="AK124" s="239"/>
      <c r="AL124" s="238"/>
      <c r="AM124" s="239"/>
      <c r="AN124" s="238"/>
      <c r="AO124" s="239"/>
      <c r="AP124" s="238"/>
      <c r="AQ124" s="239"/>
      <c r="AR124" s="238"/>
      <c r="AS124" s="239"/>
      <c r="AT124" s="238"/>
      <c r="AU124" s="239"/>
      <c r="AV124" s="238"/>
      <c r="AW124" s="239"/>
      <c r="AX124" s="238"/>
      <c r="AY124" s="239"/>
      <c r="AZ124" s="238"/>
      <c r="BA124" s="239"/>
      <c r="BB124" s="238"/>
      <c r="BC124" s="239"/>
      <c r="BD124" s="238"/>
      <c r="BE124" s="239"/>
      <c r="BF124" s="238"/>
      <c r="BG124" s="239"/>
      <c r="BH124" s="238"/>
      <c r="BI124" s="239"/>
      <c r="BJ124" s="238"/>
      <c r="BK124" s="239"/>
      <c r="BL124" s="238"/>
      <c r="BM124" s="239"/>
      <c r="BN124" s="238"/>
      <c r="BO124" s="239"/>
      <c r="BP124" s="238"/>
      <c r="BQ124" s="239"/>
      <c r="BR124" s="238"/>
      <c r="BS124" s="239"/>
      <c r="BT124" s="238"/>
      <c r="BU124" s="239"/>
      <c r="BV124" s="238"/>
      <c r="BW124" s="239"/>
      <c r="BX124" s="223"/>
      <c r="CA124" s="88"/>
      <c r="CB124" s="88"/>
      <c r="CC124" s="91"/>
      <c r="CF124" s="242"/>
      <c r="CG124" s="239"/>
      <c r="CH124" s="238"/>
      <c r="CI124" s="239"/>
      <c r="CJ124" s="79"/>
      <c r="CK124" s="79"/>
      <c r="CL124" s="79"/>
      <c r="CM124" s="79"/>
      <c r="CO124" s="20"/>
      <c r="CP124" s="20"/>
      <c r="CQ124" s="242"/>
      <c r="CR124" s="239"/>
      <c r="CS124" s="242"/>
      <c r="CT124" s="239"/>
      <c r="CU124" s="242"/>
      <c r="CV124" s="239"/>
      <c r="CW124" s="242"/>
      <c r="CX124" s="239"/>
      <c r="CY124" s="242"/>
      <c r="CZ124" s="239"/>
      <c r="DA124" s="242"/>
      <c r="DB124" s="239"/>
      <c r="DC124" s="242"/>
      <c r="DD124" s="239"/>
      <c r="DE124" s="79"/>
      <c r="DF124" s="79"/>
      <c r="DG124" s="79"/>
    </row>
    <row r="125" spans="1:112" ht="11.25" customHeight="1" x14ac:dyDescent="0.25">
      <c r="A125" s="20"/>
      <c r="B125" s="20"/>
      <c r="C125" s="422" t="str">
        <f>T(IF(  Dic2022_RICHIESTE!C15&lt;&gt;"",  Dic2022_RICHIESTE!C15,  HLOOKUP(D$124,Tipologie!$B$2:$AM$10,2) ))</f>
        <v>-</v>
      </c>
      <c r="D125" s="423"/>
      <c r="E125" s="146"/>
      <c r="F125" s="146" t="str">
        <f>T(IF(  Dic2022_RICHIESTE!D15&lt;&gt;"",  Dic2022_RICHIESTE!D15,  HLOOKUP(F$124,Tipologie!$B$2:$AM$10,2) ))</f>
        <v>-</v>
      </c>
      <c r="G125" s="146"/>
      <c r="H125" s="146" t="str">
        <f>T(IF(  Dic2022_RICHIESTE!E15&lt;&gt;"",  Dic2022_RICHIESTE!E15,  HLOOKUP(H$124,Tipologie!$B$2:$AM$10,2) ))</f>
        <v>-</v>
      </c>
      <c r="I125" s="146"/>
      <c r="J125" s="146" t="str">
        <f>T(IF(  Dic2022_RICHIESTE!F15&lt;&gt;"",  Dic2022_RICHIESTE!F15,  HLOOKUP(J$124,Tipologie!$B$2:$AM$10,2) ))</f>
        <v>-</v>
      </c>
      <c r="K125" s="146"/>
      <c r="L125" s="146" t="str">
        <f>T(IF(  Dic2022_RICHIESTE!G15&lt;&gt;"",  Dic2022_RICHIESTE!G15,  HLOOKUP(L$124,Tipologie!$B$2:$AM$10,2) ))</f>
        <v>-</v>
      </c>
      <c r="M125" s="146"/>
      <c r="N125" s="146" t="str">
        <f>T(IF(  Dic2022_RICHIESTE!H15&lt;&gt;"",  Dic2022_RICHIESTE!H15,  HLOOKUP(N$124,Tipologie!$B$2:$AM$10,2) ))</f>
        <v>-</v>
      </c>
      <c r="O125" s="146"/>
      <c r="P125" s="146" t="str">
        <f>T(IF(  Dic2022_RICHIESTE!I15&lt;&gt;"",  Dic2022_RICHIESTE!I15,  HLOOKUP(P$124,Tipologie!$B$2:$AM$10,2) ))</f>
        <v>-</v>
      </c>
      <c r="Q125" s="146"/>
      <c r="R125" s="146" t="str">
        <f>T(IF(  Dic2022_RICHIESTE!J15&lt;&gt;"",  Dic2022_RICHIESTE!J15,  HLOOKUP(R$124,Tipologie!$B$2:$AM$10,2) ))</f>
        <v>-</v>
      </c>
      <c r="S125" s="146"/>
      <c r="T125" s="146" t="str">
        <f>T(IF(  Dic2022_RICHIESTE!K15&lt;&gt;"",  Dic2022_RICHIESTE!K15,  HLOOKUP(T$124,Tipologie!$B$2:$AM$10,2) ))</f>
        <v>-</v>
      </c>
      <c r="U125" s="146" t="str">
        <f>T(IF(  Dic2022_RICHIESTE!L15&lt;&gt;"",  Dic2022_RICHIESTE!L15,  HLOOKUP(U$124,Tipologie!$B$2:$AM$10,2) ))</f>
        <v>-</v>
      </c>
      <c r="V125" s="146" t="str">
        <f>T(IF(  Dic2022_RICHIESTE!M15&lt;&gt;"",  Dic2022_RICHIESTE!M15,  HLOOKUP(V$124,Tipologie!$B$2:$AM$10,2) ))</f>
        <v>-</v>
      </c>
      <c r="W125" s="146" t="str">
        <f>T(IF(  Dic2022_RICHIESTE!N15&lt;&gt;"",  Dic2022_RICHIESTE!N15,  HLOOKUP(W$124,Tipologie!$B$2:$AM$10,2) ))</f>
        <v>-</v>
      </c>
      <c r="X125" s="146" t="str">
        <f>T(IF(  Dic2022_RICHIESTE!O15&lt;&gt;"",  Dic2022_RICHIESTE!O15,  HLOOKUP(X$124,Tipologie!$B$2:$AM$10,2) ))</f>
        <v>-</v>
      </c>
      <c r="Y125" s="146" t="str">
        <f>T(IF(  Dic2022_RICHIESTE!P15&lt;&gt;"",  Dic2022_RICHIESTE!P15,  HLOOKUP(Y$124,Tipologie!$B$2:$AM$10,2) ))</f>
        <v>-</v>
      </c>
      <c r="Z125" s="47" t="str">
        <f>T(IF(  Dic2022_RICHIESTE!Q15&lt;&gt;"",  Dic2022_RICHIESTE!Q15,  HLOOKUP(Z$124,Tipologie!$B$2:$AM$10,2) ))</f>
        <v>-</v>
      </c>
      <c r="AA125" s="47" t="str">
        <f>T(IF(  Dic2022_RICHIESTE!R15&lt;&gt;"",  Dic2022_RICHIESTE!R15,  HLOOKUP(AA$124,Tipologie!$B$2:$AM$10,2) ))</f>
        <v>-</v>
      </c>
      <c r="AB125" s="47" t="str">
        <f>T(IF(  Dic2022_RICHIESTE!S15&lt;&gt;"",  Dic2022_RICHIESTE!S15,  HLOOKUP(AB$124,Tipologie!$B$2:$AM$10,2) ))</f>
        <v>-</v>
      </c>
      <c r="AD125" s="20" t="str">
        <f t="shared" ref="AD125:AD163" si="40">IF($A125&lt;&gt;"",$A125,"")</f>
        <v/>
      </c>
      <c r="AE125" s="20" t="str">
        <f t="shared" si="39"/>
        <v/>
      </c>
      <c r="AF125" s="20"/>
      <c r="AG125" s="146" t="str">
        <f>T(IF(  Dic2022_RICHIESTE!W15&lt;&gt;"",  Dic2022_RICHIESTE!W15,  HLOOKUP(AG$124,Tipologie!$B$2:$AM$10,2) ))</f>
        <v>-</v>
      </c>
      <c r="AH125" s="146"/>
      <c r="AI125" s="146" t="str">
        <f>T(IF(  Dic2022_RICHIESTE!X15&lt;&gt;"",  Dic2022_RICHIESTE!X15,  HLOOKUP(AI$124,Tipologie!$B$2:$AM$10,2) ))</f>
        <v>-</v>
      </c>
      <c r="AJ125" s="146"/>
      <c r="AK125" s="146" t="str">
        <f>T(IF(  Dic2022_RICHIESTE!Y15&lt;&gt;"",  Dic2022_RICHIESTE!Y15,  HLOOKUP(AK$124,Tipologie!$B$2:$AM$10,2) ))</f>
        <v>-</v>
      </c>
      <c r="AL125" s="146"/>
      <c r="AM125" s="146" t="str">
        <f>T(IF(  Dic2022_RICHIESTE!Z15&lt;&gt;"",  Dic2022_RICHIESTE!Z15,  HLOOKUP(AM$124,Tipologie!$B$2:$AM$10,2) ))</f>
        <v>-</v>
      </c>
      <c r="AN125" s="146"/>
      <c r="AO125" s="146" t="str">
        <f>T(IF(  Dic2022_RICHIESTE!AA15&lt;&gt;"",  Dic2022_RICHIESTE!AA15,  HLOOKUP(AO$124,Tipologie!$B$2:$AM$10,2) ))</f>
        <v>-</v>
      </c>
      <c r="AP125" s="146"/>
      <c r="AQ125" s="146" t="str">
        <f>T(IF(  Dic2022_RICHIESTE!AB15&lt;&gt;"",  Dic2022_RICHIESTE!AB15,  HLOOKUP(AQ$124,Tipologie!$B$2:$AM$10,2) ))</f>
        <v>-</v>
      </c>
      <c r="AR125" s="146"/>
      <c r="AS125" s="146" t="str">
        <f>T(IF(  Dic2022_RICHIESTE!AC15&lt;&gt;"",  Dic2022_RICHIESTE!AC15,  HLOOKUP(AS$124,Tipologie!$B$2:$AM$10,2) ))</f>
        <v>-</v>
      </c>
      <c r="AT125" s="146"/>
      <c r="AU125" s="146" t="str">
        <f>T(IF(  Dic2022_RICHIESTE!AD15&lt;&gt;"",  Dic2022_RICHIESTE!AD15,  HLOOKUP(AU$124,Tipologie!$B$2:$AM$10,2) ))</f>
        <v>-</v>
      </c>
      <c r="AV125" s="146"/>
      <c r="AW125" s="146" t="str">
        <f>T(IF(  Dic2022_RICHIESTE!AE15&lt;&gt;"",  Dic2022_RICHIESTE!AE15,  HLOOKUP(AW$124,Tipologie!$B$2:$AM$10,2) ))</f>
        <v>-</v>
      </c>
      <c r="AX125" s="146"/>
      <c r="AY125" s="146" t="str">
        <f>T(IF(  Dic2022_RICHIESTE!AF15&lt;&gt;"",  Dic2022_RICHIESTE!AF15,  HLOOKUP(AY$124,Tipologie!$B$2:$AM$10,2) ))</f>
        <v>-</v>
      </c>
      <c r="AZ125" s="146"/>
      <c r="BA125" s="146" t="str">
        <f>T(IF(  Dic2022_RICHIESTE!AG15&lt;&gt;"",  Dic2022_RICHIESTE!AG15,  HLOOKUP(BA$124,Tipologie!$B$2:$AM$10,2) ))</f>
        <v>-</v>
      </c>
      <c r="BB125" s="146" t="str">
        <f>T(IF(  Dic2022_RICHIESTE!AH15&lt;&gt;"",  Dic2022_RICHIESTE!AH15,  HLOOKUP(BB$124,Tipologie!$B$2:$AM$10,2) ))</f>
        <v>-</v>
      </c>
      <c r="BC125" s="146" t="str">
        <f>T(IF(  Dic2022_RICHIESTE!AI15&lt;&gt;"",  Dic2022_RICHIESTE!AI15,  HLOOKUP(BC$124,Tipologie!$B$2:$AM$10,2) ))</f>
        <v>-</v>
      </c>
      <c r="BD125" s="146"/>
      <c r="BE125" s="146" t="str">
        <f>T(IF(  Dic2022_RICHIESTE!AJ15&lt;&gt;"",  Dic2022_RICHIESTE!AJ15,  HLOOKUP(BE$124,Tipologie!$B$2:$AM$10,2) ))</f>
        <v>-</v>
      </c>
      <c r="BF125" s="146"/>
      <c r="BG125" s="146" t="str">
        <f>T(IF(  Dic2022_RICHIESTE!AK15&lt;&gt;"",  Dic2022_RICHIESTE!AK15,  HLOOKUP(BG$124,Tipologie!$B$2:$AM$10,2) ))</f>
        <v>-</v>
      </c>
      <c r="BH125" s="146"/>
      <c r="BI125" s="146" t="str">
        <f>T(IF(  Dic2022_RICHIESTE!AL15&lt;&gt;"",  Dic2022_RICHIESTE!AL15,  HLOOKUP(BI$124,Tipologie!$B$2:$AM$10,2) ))</f>
        <v>-</v>
      </c>
      <c r="BJ125" s="146"/>
      <c r="BK125" s="146" t="str">
        <f>T(IF(  Dic2022_RICHIESTE!AM15&lt;&gt;"",  Dic2022_RICHIESTE!AM15,  HLOOKUP(BK$124,Tipologie!$B$2:$AM$10,2) ))</f>
        <v>-</v>
      </c>
      <c r="BL125" s="146"/>
      <c r="BM125" s="146" t="str">
        <f>T(IF(  Dic2022_RICHIESTE!AN15&lt;&gt;"",  Dic2022_RICHIESTE!AN15,  HLOOKUP(BM$124,Tipologie!$B$2:$AM$10,2) ))</f>
        <v>-</v>
      </c>
      <c r="BN125" s="146"/>
      <c r="BO125" s="146" t="str">
        <f>T(IF(  Dic2022_RICHIESTE!AO15&lt;&gt;"",  Dic2022_RICHIESTE!AO15,  HLOOKUP(BO$124,Tipologie!$B$2:$AM$10,2) ))</f>
        <v>-</v>
      </c>
      <c r="BP125" s="146"/>
      <c r="BQ125" s="146" t="str">
        <f>T(IF(  Dic2022_RICHIESTE!AP15&lt;&gt;"",  Dic2022_RICHIESTE!AP15,  HLOOKUP(BQ$124,Tipologie!$B$2:$AM$10,2) ))</f>
        <v>-</v>
      </c>
      <c r="BR125" s="146"/>
      <c r="BS125" s="146" t="str">
        <f>T(IF(  Dic2022_RICHIESTE!AQ15&lt;&gt;"",  Dic2022_RICHIESTE!AQ15,  HLOOKUP(BS$124,Tipologie!$B$2:$AM$10,2) ))</f>
        <v>-</v>
      </c>
      <c r="BT125" s="146"/>
      <c r="BU125" s="146" t="str">
        <f>T(IF(  Dic2022_RICHIESTE!AR15&lt;&gt;"",  Dic2022_RICHIESTE!AR15,  HLOOKUP(BU$124,Tipologie!$B$2:$AM$10,2) ))</f>
        <v>-</v>
      </c>
      <c r="BV125" s="146"/>
      <c r="BW125" s="146" t="str">
        <f>T(IF(  Dic2022_RICHIESTE!AS15&lt;&gt;"",  Dic2022_RICHIESTE!AS15,  HLOOKUP(BW$124,Tipologie!$B$2:$AM$10,2) ))</f>
        <v>-</v>
      </c>
      <c r="BX125" s="223"/>
      <c r="CA125" s="90"/>
      <c r="CB125" s="205"/>
      <c r="CC125" s="91"/>
      <c r="CG125" s="146" t="str">
        <f>T(IF(  Dic2022_RICHIESTE!BM15&lt;&gt;"",  Dic2022_RICHIESTE!BM15,  HLOOKUP(CG$124,Tipologie!$B$2:$AM$10,2) ))</f>
        <v>-</v>
      </c>
      <c r="CH125" s="146"/>
      <c r="CI125" s="146" t="str">
        <f>T(IF(  Dic2022_RICHIESTE!BN15&lt;&gt;"",  Dic2022_RICHIESTE!BN15,  HLOOKUP(CI$124,Tipologie!$B$2:$AM$10,2) ))</f>
        <v>-</v>
      </c>
      <c r="CJ125" s="146" t="str">
        <f>T(IF(  Dic2022_RICHIESTE!BO15&lt;&gt;"",  Dic2022_RICHIESTE!BO15,  HLOOKUP(CJ$124,Tipologie!$B$2:$AM$10,2) ))</f>
        <v>-</v>
      </c>
      <c r="CK125" s="146" t="str">
        <f>T(IF(  Dic2022_RICHIESTE!BP15&lt;&gt;"",  Dic2022_RICHIESTE!BP15,  HLOOKUP(CK$124,Tipologie!$B$2:$AM$10,2) ))</f>
        <v>-</v>
      </c>
      <c r="CL125" s="146" t="str">
        <f>T(IF(  Dic2022_RICHIESTE!BQ15&lt;&gt;"",  Dic2022_RICHIESTE!BQ15,  HLOOKUP(CL$124,Tipologie!$B$2:$AM$10,2) ))</f>
        <v>-</v>
      </c>
      <c r="CM125" s="146" t="str">
        <f>T(IF(  Dic2022_RICHIESTE!BR15&lt;&gt;"",  Dic2022_RICHIESTE!BR15,  HLOOKUP(CM$124,Tipologie!$B$2:$AM$10,2) ))</f>
        <v>-</v>
      </c>
      <c r="CO125" s="93" t="str">
        <f t="shared" ref="CO125:CO163" si="41">IF($A125&lt;&gt;"",$A125,"")</f>
        <v/>
      </c>
      <c r="CP125" s="93" t="str">
        <f t="shared" ref="CP125:CP133" si="42">IF($B125&lt;&gt;"",$B125,"")</f>
        <v/>
      </c>
      <c r="CQ125" s="93"/>
      <c r="CR125" s="146" t="str">
        <f>T(IF(  Dic2022_RICHIESTE!BV15&lt;&gt;"",  Dic2022_RICHIESTE!BV15,  HLOOKUP(CR$124,Tipologie!$B$2:$AM$10,2) ))</f>
        <v>-</v>
      </c>
      <c r="CS125" s="146"/>
      <c r="CT125" s="146" t="str">
        <f>T(IF(  Dic2022_RICHIESTE!BW15&lt;&gt;"",  Dic2022_RICHIESTE!BW15,  HLOOKUP(CT$124,Tipologie!$B$2:$AM$10,2) ))</f>
        <v>-</v>
      </c>
      <c r="CU125" s="146"/>
      <c r="CV125" s="146" t="str">
        <f>T(IF(  Dic2022_RICHIESTE!BX15&lt;&gt;"",  Dic2022_RICHIESTE!BX15,  HLOOKUP(CV$124,Tipologie!$B$2:$AM$10,2) ))</f>
        <v>-</v>
      </c>
      <c r="CW125" s="146"/>
      <c r="CX125" s="146" t="str">
        <f>T(IF(  Dic2022_RICHIESTE!BY15&lt;&gt;"",  Dic2022_RICHIESTE!BY15,  HLOOKUP(CX$124,Tipologie!$B$2:$AM$10,2) ))</f>
        <v>-</v>
      </c>
      <c r="CY125" s="146"/>
      <c r="CZ125" s="146" t="str">
        <f>T(IF(  Dic2022_RICHIESTE!BZ15&lt;&gt;"",  Dic2022_RICHIESTE!BZ15,  HLOOKUP(CZ$124,Tipologie!$B$2:$AM$10,2) ))</f>
        <v>-</v>
      </c>
      <c r="DA125" s="146"/>
      <c r="DB125" s="146" t="str">
        <f>T(IF(  Dic2022_RICHIESTE!CA15&lt;&gt;"",  Dic2022_RICHIESTE!CA15,  HLOOKUP(DB$124,Tipologie!$B$2:$AM$10,2) ))</f>
        <v>-</v>
      </c>
      <c r="DC125" s="146"/>
      <c r="DD125" s="146" t="str">
        <f>T(IF(  Dic2022_RICHIESTE!CB15&lt;&gt;"",  Dic2022_RICHIESTE!CB15,  HLOOKUP(DD$124,Tipologie!$B$2:$AM$10,2) ))</f>
        <v>-</v>
      </c>
      <c r="DE125" s="146" t="str">
        <f>T(IF(  Dic2022_RICHIESTE!BW15&lt;&gt;"",  Dic2022_RICHIESTE!BW15,  HLOOKUP(DE$124,Tipologie!$B$2:$AM$10,2) ))</f>
        <v>-</v>
      </c>
      <c r="DF125" s="146" t="str">
        <f>T(IF(  Dic2022_RICHIESTE!BX15&lt;&gt;"",  Dic2022_RICHIESTE!BX15,  HLOOKUP(DF$124,Tipologie!$B$2:$AM$10,2) ))</f>
        <v>-</v>
      </c>
      <c r="DG125" s="146" t="str">
        <f>T(IF(  Dic2022_RICHIESTE!BY15&lt;&gt;"",  Dic2022_RICHIESTE!BY15,  HLOOKUP(DG$124,Tipologie!$B$2:$AM$10,2) ))</f>
        <v>-</v>
      </c>
    </row>
    <row r="126" spans="1:112" ht="11.25" customHeight="1" x14ac:dyDescent="0.25">
      <c r="A126" s="45" t="str">
        <f>IF(Dic2022_RICHIESTE!A16&lt;&gt;"",Dic2022_RICHIESTE!A16,"")</f>
        <v>lun</v>
      </c>
      <c r="B126" s="46">
        <f>IF(Dic2022_RICHIESTE!B16&lt;&gt;"",Dic2022_RICHIESTE!B16,"")</f>
        <v>44907</v>
      </c>
      <c r="C126" s="45"/>
      <c r="D126" s="146" t="str">
        <f>T( IF( Dic2022_RICHIESTE!C16&lt;&gt;"",  IF(   AND(    (IFERROR(SEARCH("Ridotto",Dic2022_RICHIESTE!C16),Dic2022_RICHIESTE!C16))=1,    D$124&lt;&gt;""   ),    _xlfn.CONCAT("Rid: ",HLOOKUP(D$124,Tipologie!$B$2:$AM$10,3)  ),  Dic2022_RICHIESTE!C16),HLOOKUP(D$124,Tipologie!$B$2:$AM$10,3  ) ))</f>
        <v>.</v>
      </c>
      <c r="E126" s="146"/>
      <c r="F126" s="146" t="str">
        <f>T( IF( Dic2022_RICHIESTE!D16&lt;&gt;"",  IF(   AND(    (IFERROR(SEARCH("Ridotto",Dic2022_RICHIESTE!D16),Dic2022_RICHIESTE!D16))=1,    F$124&lt;&gt;""   ),    _xlfn.CONCAT("Rid: ",HLOOKUP(F$124,Tipologie!$B$2:$AM$10,3)  ),  Dic2022_RICHIESTE!D16),HLOOKUP(F$124,Tipologie!$B$2:$AM$10,3  ) ))</f>
        <v>.</v>
      </c>
      <c r="G126" s="146"/>
      <c r="H126" s="146" t="str">
        <f>T( IF( Dic2022_RICHIESTE!E16&lt;&gt;"",  IF(   AND(    (IFERROR(SEARCH("Ridotto",Dic2022_RICHIESTE!E16),Dic2022_RICHIESTE!E16))=1,    H$124&lt;&gt;""   ),    _xlfn.CONCAT("Rid: ",HLOOKUP(H$124,Tipologie!$B$2:$AM$10,3)  ),  Dic2022_RICHIESTE!E16),HLOOKUP(H$124,Tipologie!$B$2:$AM$10,3  ) ))</f>
        <v>.</v>
      </c>
      <c r="I126" s="146"/>
      <c r="J126" s="146" t="str">
        <f>T( IF( Dic2022_RICHIESTE!F16&lt;&gt;"",  IF(   AND(    (IFERROR(SEARCH("Ridotto",Dic2022_RICHIESTE!F16),Dic2022_RICHIESTE!F16))=1,    J$124&lt;&gt;""   ),    _xlfn.CONCAT("Rid: ",HLOOKUP(J$124,Tipologie!$B$2:$AM$10,3)  ),  Dic2022_RICHIESTE!F16),HLOOKUP(J$124,Tipologie!$B$2:$AM$10,3  ) ))</f>
        <v>.</v>
      </c>
      <c r="K126" s="146"/>
      <c r="L126" s="146" t="str">
        <f>T( IF( Dic2022_RICHIESTE!G16&lt;&gt;"",  IF(   AND(    (IFERROR(SEARCH("Ridotto",Dic2022_RICHIESTE!G16),Dic2022_RICHIESTE!G16))=1,    L$124&lt;&gt;""   ),    _xlfn.CONCAT("Rid: ",HLOOKUP(L$124,Tipologie!$B$2:$AM$10,3)  ),  Dic2022_RICHIESTE!G16),HLOOKUP(L$124,Tipologie!$B$2:$AM$10,3  ) ))</f>
        <v>.</v>
      </c>
      <c r="M126" s="146"/>
      <c r="N126" s="146" t="str">
        <f>T( IF( Dic2022_RICHIESTE!H16&lt;&gt;"",  IF(   AND(    (IFERROR(SEARCH("Ridotto",Dic2022_RICHIESTE!H16),Dic2022_RICHIESTE!H16))=1,    N$124&lt;&gt;""   ),    _xlfn.CONCAT("Rid: ",HLOOKUP(N$124,Tipologie!$B$2:$AM$10,3)  ),  Dic2022_RICHIESTE!H16),HLOOKUP(N$124,Tipologie!$B$2:$AM$10,3  ) ))</f>
        <v>.</v>
      </c>
      <c r="O126" s="146"/>
      <c r="P126" s="146" t="str">
        <f>T( IF( Dic2022_RICHIESTE!I16&lt;&gt;"",  IF(   AND(    (IFERROR(SEARCH("Ridotto",Dic2022_RICHIESTE!I16),Dic2022_RICHIESTE!I16))=1,    P$124&lt;&gt;""   ),    _xlfn.CONCAT("Rid: ",HLOOKUP(P$124,Tipologie!$B$2:$AM$10,3)  ),  Dic2022_RICHIESTE!I16),HLOOKUP(P$124,Tipologie!$B$2:$AM$10,3  ) ))</f>
        <v>.</v>
      </c>
      <c r="Q126" s="146"/>
      <c r="R126" s="146" t="str">
        <f>T( IF( Dic2022_RICHIESTE!J16&lt;&gt;"",  IF(   AND(    (IFERROR(SEARCH("Ridotto",Dic2022_RICHIESTE!J16),Dic2022_RICHIESTE!J16))=1,    R$124&lt;&gt;""   ),    _xlfn.CONCAT("Rid: ",HLOOKUP(R$124,Tipologie!$B$2:$AM$10,3)  ),  Dic2022_RICHIESTE!J16),HLOOKUP(R$124,Tipologie!$B$2:$AM$10,3  ) ))</f>
        <v>.</v>
      </c>
      <c r="S126" s="146"/>
      <c r="T126" s="146" t="str">
        <f>T( IF( Dic2022_RICHIESTE!K16&lt;&gt;"",  IF(   AND(    (IFERROR(SEARCH("Ridotto",Dic2022_RICHIESTE!K16),Dic2022_RICHIESTE!K16))=1,    T$124&lt;&gt;""   ),    _xlfn.CONCAT("Rid: ",HLOOKUP(T$124,Tipologie!$B$2:$AM$10,3)  ),  Dic2022_RICHIESTE!K16),HLOOKUP(T$124,Tipologie!$B$2:$AM$10,3  ) ))</f>
        <v>.</v>
      </c>
      <c r="U126" s="146" t="str">
        <f>T( IF( Dic2022_RICHIESTE!L16&lt;&gt;"",  IF(   AND(    (IFERROR(SEARCH("Ridotto",Dic2022_RICHIESTE!L16),Dic2022_RICHIESTE!L16))=1,    U$124&lt;&gt;""   ),    _xlfn.CONCAT("Rid: ",HLOOKUP(U$124,Tipologie!$B$2:$AM$10,3)  ),  Dic2022_RICHIESTE!L16),HLOOKUP(U$124,Tipologie!$B$2:$AM$10,3  ) ))</f>
        <v>.</v>
      </c>
      <c r="V126" s="146" t="str">
        <f>T( IF( Dic2022_RICHIESTE!M16&lt;&gt;"",  IF(   AND(    (IFERROR(SEARCH("Ridotto",Dic2022_RICHIESTE!M16),Dic2022_RICHIESTE!M16))=1,    V$124&lt;&gt;""   ),    _xlfn.CONCAT("Rid: ",HLOOKUP(V$124,Tipologie!$B$2:$AM$10,3)  ),  Dic2022_RICHIESTE!M16),HLOOKUP(V$124,Tipologie!$B$2:$AM$10,3  ) ))</f>
        <v>.</v>
      </c>
      <c r="W126" s="146" t="str">
        <f>T( IF( Dic2022_RICHIESTE!N16&lt;&gt;"",  IF(   AND(    (IFERROR(SEARCH("Ridotto",Dic2022_RICHIESTE!N16),Dic2022_RICHIESTE!N16))=1,    W$124&lt;&gt;""   ),    _xlfn.CONCAT("Rid: ",HLOOKUP(W$124,Tipologie!$B$2:$AM$10,3)  ),  Dic2022_RICHIESTE!N16),HLOOKUP(W$124,Tipologie!$B$2:$AM$10,3  ) ))</f>
        <v>.</v>
      </c>
      <c r="X126" s="146" t="str">
        <f>T( IF( Dic2022_RICHIESTE!O16&lt;&gt;"",  IF(   AND(    (IFERROR(SEARCH("Ridotto",Dic2022_RICHIESTE!O16),Dic2022_RICHIESTE!O16))=1,    X$124&lt;&gt;""   ),    _xlfn.CONCAT("Rid: ",HLOOKUP(X$124,Tipologie!$B$2:$AM$10,3)  ),  Dic2022_RICHIESTE!O16),HLOOKUP(X$124,Tipologie!$B$2:$AM$10,3  ) ))</f>
        <v>.</v>
      </c>
      <c r="Y126" s="146" t="str">
        <f>T( IF( Dic2022_RICHIESTE!P16&lt;&gt;"",  IF(   AND(    (IFERROR(SEARCH("Ridotto",Dic2022_RICHIESTE!P16),Dic2022_RICHIESTE!P16))=1,    Y$124&lt;&gt;""   ),    _xlfn.CONCAT("Rid: ",HLOOKUP(Y$124,Tipologie!$B$2:$AM$10,3)  ),  Dic2022_RICHIESTE!P16),HLOOKUP(Y$124,Tipologie!$B$2:$AM$10,3  ) ))</f>
        <v>.</v>
      </c>
      <c r="Z126" s="28" t="str">
        <f>T( IF( Dic2022_RICHIESTE!Q16&lt;&gt;"",  IF(   AND(    (IFERROR(SEARCH("Ridotto",Dic2022_RICHIESTE!Q16),Dic2022_RICHIESTE!Q16))=1,    Z$124&lt;&gt;""   ),    _xlfn.CONCAT("Rid: ",HLOOKUP(Z$124,Tipologie!$B$2:$AM$10,3)  ),  Dic2022_RICHIESTE!Q16),HLOOKUP(Z$124,Tipologie!$B$2:$AM$10,3  ) ))</f>
        <v>.</v>
      </c>
      <c r="AA126" s="28" t="str">
        <f>T( IF( Dic2022_RICHIESTE!R16&lt;&gt;"",  IF(   AND(    (IFERROR(SEARCH("Ridotto",Dic2022_RICHIESTE!R16),Dic2022_RICHIESTE!R16))=1,    AA$124&lt;&gt;""   ),    _xlfn.CONCAT("Rid: ",HLOOKUP(AA$124,Tipologie!$B$2:$AM$10,3)  ),  Dic2022_RICHIESTE!R16),HLOOKUP(AA$124,Tipologie!$B$2:$AM$10,3  ) ))</f>
        <v>.</v>
      </c>
      <c r="AB126" s="28" t="str">
        <f>T( IF( Dic2022_RICHIESTE!S16&lt;&gt;"",  IF(   AND(    (IFERROR(SEARCH("Ridotto",Dic2022_RICHIESTE!S16),Dic2022_RICHIESTE!S16))=1,    AB$124&lt;&gt;""   ),    _xlfn.CONCAT("Rid: ",HLOOKUP(AB$124,Tipologie!$B$2:$AM$10,3)  ),  Dic2022_RICHIESTE!S16),HLOOKUP(AB$124,Tipologie!$B$2:$AM$10,3  ) ))</f>
        <v>.</v>
      </c>
      <c r="AD126" s="45" t="str">
        <f t="shared" si="40"/>
        <v>lun</v>
      </c>
      <c r="AE126" s="46">
        <f t="shared" si="39"/>
        <v>44907</v>
      </c>
      <c r="AF126" s="45"/>
      <c r="AG126" s="146" t="str">
        <f>T( IF( Dic2022_RICHIESTE!W16&lt;&gt;"",  IF(   AND(    (IFERROR(SEARCH("Ridotto",Dic2022_RICHIESTE!W16),Dic2022_RICHIESTE!W16))=1,    AG$124&lt;&gt;""   ),    _xlfn.CONCAT("Rid: ",HLOOKUP(AG$124,Tipologie!$B$2:$AM$10,3)  ),  Dic2022_RICHIESTE!W16),HLOOKUP(AG$124,Tipologie!$B$2:$AM$10,3  ) ))</f>
        <v>.</v>
      </c>
      <c r="AH126" s="146"/>
      <c r="AI126" s="146" t="str">
        <f>T( IF( Dic2022_RICHIESTE!X16&lt;&gt;"",  IF(   AND(    (IFERROR(SEARCH("Ridotto",Dic2022_RICHIESTE!X16),Dic2022_RICHIESTE!X16))=1,    AI$124&lt;&gt;""   ),    _xlfn.CONCAT("Rid: ",HLOOKUP(AI$124,Tipologie!$B$2:$AM$10,3)  ),  Dic2022_RICHIESTE!X16),HLOOKUP(AI$124,Tipologie!$B$2:$AM$10,3  ) ))</f>
        <v>.</v>
      </c>
      <c r="AJ126" s="146"/>
      <c r="AK126" s="146" t="str">
        <f>T( IF( Dic2022_RICHIESTE!Y16&lt;&gt;"",  IF(   AND(    (IFERROR(SEARCH("Ridotto",Dic2022_RICHIESTE!Y16),Dic2022_RICHIESTE!Y16))=1,    AK$124&lt;&gt;""   ),    _xlfn.CONCAT("Rid: ",HLOOKUP(AK$124,Tipologie!$B$2:$AM$10,3)  ),  Dic2022_RICHIESTE!Y16),HLOOKUP(AK$124,Tipologie!$B$2:$AM$10,3  ) ))</f>
        <v>.</v>
      </c>
      <c r="AL126" s="146"/>
      <c r="AM126" s="146" t="str">
        <f>T( IF( Dic2022_RICHIESTE!Z16&lt;&gt;"",  IF(   AND(    (IFERROR(SEARCH("Ridotto",Dic2022_RICHIESTE!Z16),Dic2022_RICHIESTE!Z16))=1,    AM$124&lt;&gt;""   ),    _xlfn.CONCAT("Rid: ",HLOOKUP(AM$124,Tipologie!$B$2:$AM$10,3)  ),  Dic2022_RICHIESTE!Z16),HLOOKUP(AM$124,Tipologie!$B$2:$AM$10,3  ) ))</f>
        <v>.</v>
      </c>
      <c r="AN126" s="146"/>
      <c r="AO126" s="146" t="str">
        <f>T( IF( Dic2022_RICHIESTE!AA16&lt;&gt;"",  IF(   AND(    (IFERROR(SEARCH("Ridotto",Dic2022_RICHIESTE!AA16),Dic2022_RICHIESTE!AA16))=1,    AO$124&lt;&gt;""   ),    _xlfn.CONCAT("Rid: ",HLOOKUP(AO$124,Tipologie!$B$2:$AM$10,3)  ),  Dic2022_RICHIESTE!AA16),HLOOKUP(AO$124,Tipologie!$B$2:$AM$10,3  ) ))</f>
        <v>.</v>
      </c>
      <c r="AP126" s="146"/>
      <c r="AQ126" s="146" t="str">
        <f>T( IF( Dic2022_RICHIESTE!AB16&lt;&gt;"",  IF(   AND(    (IFERROR(SEARCH("Ridotto",Dic2022_RICHIESTE!AB16),Dic2022_RICHIESTE!AB16))=1,    AQ$124&lt;&gt;""   ),    _xlfn.CONCAT("Rid: ",HLOOKUP(AQ$124,Tipologie!$B$2:$AM$10,3)  ),  Dic2022_RICHIESTE!AB16),HLOOKUP(AQ$124,Tipologie!$B$2:$AM$10,3  ) ))</f>
        <v>.</v>
      </c>
      <c r="AR126" s="146"/>
      <c r="AS126" s="146" t="str">
        <f>T( IF( Dic2022_RICHIESTE!AC16&lt;&gt;"",  IF(   AND(    (IFERROR(SEARCH("Ridotto",Dic2022_RICHIESTE!AC16),Dic2022_RICHIESTE!AC16))=1,    AS$124&lt;&gt;""   ),    _xlfn.CONCAT("Rid: ",HLOOKUP(AS$124,Tipologie!$B$2:$AM$10,3)  ),  Dic2022_RICHIESTE!AC16),HLOOKUP(AS$124,Tipologie!$B$2:$AM$10,3  ) ))</f>
        <v>.</v>
      </c>
      <c r="AT126" s="146"/>
      <c r="AU126" s="146" t="str">
        <f>T( IF( Dic2022_RICHIESTE!AD16&lt;&gt;"",  IF(   AND(    (IFERROR(SEARCH("Ridotto",Dic2022_RICHIESTE!AD16),Dic2022_RICHIESTE!AD16))=1,    AU$124&lt;&gt;""   ),    _xlfn.CONCAT("Rid: ",HLOOKUP(AU$124,Tipologie!$B$2:$AM$10,3)  ),  Dic2022_RICHIESTE!AD16),HLOOKUP(AU$124,Tipologie!$B$2:$AM$10,3  ) ))</f>
        <v>.</v>
      </c>
      <c r="AV126" s="146"/>
      <c r="AW126" s="146" t="str">
        <f>T( IF( Dic2022_RICHIESTE!AE16&lt;&gt;"",  IF(   AND(    (IFERROR(SEARCH("Ridotto",Dic2022_RICHIESTE!AE16),Dic2022_RICHIESTE!AE16))=1,    AW$124&lt;&gt;""   ),    _xlfn.CONCAT("Rid: ",HLOOKUP(AW$124,Tipologie!$B$2:$AM$10,3)  ),  Dic2022_RICHIESTE!AE16),HLOOKUP(AW$124,Tipologie!$B$2:$AM$10,3  ) ))</f>
        <v>.</v>
      </c>
      <c r="AX126" s="146"/>
      <c r="AY126" s="146" t="str">
        <f>T( IF( Dic2022_RICHIESTE!AF16&lt;&gt;"",  IF(   AND(    (IFERROR(SEARCH("Ridotto",Dic2022_RICHIESTE!AF16),Dic2022_RICHIESTE!AF16))=1,    AY$124&lt;&gt;""   ),    _xlfn.CONCAT("Rid: ",HLOOKUP(AY$124,Tipologie!$B$2:$AM$10,3)  ),  Dic2022_RICHIESTE!AF16),HLOOKUP(AY$124,Tipologie!$B$2:$AM$10,3  ) ))</f>
        <v>.</v>
      </c>
      <c r="AZ126" s="146"/>
      <c r="BA126" s="146" t="str">
        <f>T( IF( Dic2022_RICHIESTE!AG16&lt;&gt;"",  IF(   AND(    (IFERROR(SEARCH("Ridotto",Dic2022_RICHIESTE!AG16),Dic2022_RICHIESTE!AG16))=1,    BA$124&lt;&gt;""   ),    _xlfn.CONCAT("Rid: ",HLOOKUP(BA$124,Tipologie!$B$2:$AM$10,3)  ),  Dic2022_RICHIESTE!AG16),HLOOKUP(BA$124,Tipologie!$B$2:$AM$10,3  ) ))</f>
        <v>.</v>
      </c>
      <c r="BB126" s="146" t="str">
        <f>T( IF( Dic2022_RICHIESTE!AH16&lt;&gt;"",  IF(   AND(    (IFERROR(SEARCH("Ridotto",Dic2022_RICHIESTE!AH16),Dic2022_RICHIESTE!AH16))=1,    BB$124&lt;&gt;""   ),    _xlfn.CONCAT("Rid: ",HLOOKUP(BB$124,Tipologie!$B$2:$AM$10,3)  ),  Dic2022_RICHIESTE!AH16),HLOOKUP(BB$124,Tipologie!$B$2:$AM$10,3  ) ))</f>
        <v>.</v>
      </c>
      <c r="BC126" s="146" t="str">
        <f>T( IF( Dic2022_RICHIESTE!AI16&lt;&gt;"",  IF(   AND(    (IFERROR(SEARCH("Ridotto",Dic2022_RICHIESTE!AI16),Dic2022_RICHIESTE!AI16))=1,    BC$124&lt;&gt;""   ),    _xlfn.CONCAT("Rid: ",HLOOKUP(BC$124,Tipologie!$B$2:$AM$10,3)  ),  Dic2022_RICHIESTE!AI16),HLOOKUP(BC$124,Tipologie!$B$2:$AM$10,3  ) ))</f>
        <v>.</v>
      </c>
      <c r="BD126" s="146"/>
      <c r="BE126" s="146" t="str">
        <f>T( IF( Dic2022_RICHIESTE!AJ16&lt;&gt;"",  IF(   AND(    (IFERROR(SEARCH("Ridotto",Dic2022_RICHIESTE!AJ16),Dic2022_RICHIESTE!AJ16))=1,    BE$124&lt;&gt;""   ),    _xlfn.CONCAT("Rid: ",HLOOKUP(BE$124,Tipologie!$B$2:$AM$10,3)  ),  Dic2022_RICHIESTE!AJ16),HLOOKUP(BE$124,Tipologie!$B$2:$AM$10,3  ) ))</f>
        <v>.</v>
      </c>
      <c r="BF126" s="146"/>
      <c r="BG126" s="146" t="str">
        <f>T( IF( Dic2022_RICHIESTE!AK16&lt;&gt;"",  IF(   AND(    (IFERROR(SEARCH("Ridotto",Dic2022_RICHIESTE!AK16),Dic2022_RICHIESTE!AK16))=1,    BG$124&lt;&gt;""   ),    _xlfn.CONCAT("Rid: ",HLOOKUP(BG$124,Tipologie!$B$2:$AM$10,3)  ),  Dic2022_RICHIESTE!AK16),HLOOKUP(BG$124,Tipologie!$B$2:$AM$10,3  ) ))</f>
        <v>.</v>
      </c>
      <c r="BH126" s="146"/>
      <c r="BI126" s="146" t="str">
        <f>T( IF( Dic2022_RICHIESTE!AL16&lt;&gt;"",  IF(   AND(    (IFERROR(SEARCH("Ridotto",Dic2022_RICHIESTE!AL16),Dic2022_RICHIESTE!AL16))=1,    BI$124&lt;&gt;""   ),    _xlfn.CONCAT("Rid: ",HLOOKUP(BI$124,Tipologie!$B$2:$AM$10,3)  ),  Dic2022_RICHIESTE!AL16),HLOOKUP(BI$124,Tipologie!$B$2:$AM$10,3  ) ))</f>
        <v>.</v>
      </c>
      <c r="BJ126" s="146"/>
      <c r="BK126" s="146" t="str">
        <f>T( IF( Dic2022_RICHIESTE!AM16&lt;&gt;"",  IF(   AND(    (IFERROR(SEARCH("Ridotto",Dic2022_RICHIESTE!AM16),Dic2022_RICHIESTE!AM16))=1,    BK$124&lt;&gt;""   ),    _xlfn.CONCAT("Rid: ",HLOOKUP(BK$124,Tipologie!$B$2:$AM$10,3)  ),  Dic2022_RICHIESTE!AM16),HLOOKUP(BK$124,Tipologie!$B$2:$AM$10,3  ) ))</f>
        <v>.</v>
      </c>
      <c r="BL126" s="146"/>
      <c r="BM126" s="146" t="str">
        <f>T( IF( Dic2022_RICHIESTE!AN16&lt;&gt;"",  IF(   AND(    (IFERROR(SEARCH("Ridotto",Dic2022_RICHIESTE!AN16),Dic2022_RICHIESTE!AN16))=1,    BM$124&lt;&gt;""   ),    _xlfn.CONCAT("Rid: ",HLOOKUP(BM$124,Tipologie!$B$2:$AM$10,3)  ),  Dic2022_RICHIESTE!AN16),HLOOKUP(BM$124,Tipologie!$B$2:$AM$10,3  ) ))</f>
        <v>.</v>
      </c>
      <c r="BN126" s="146"/>
      <c r="BO126" s="146" t="str">
        <f>T( IF( Dic2022_RICHIESTE!AO16&lt;&gt;"",  IF(   AND(    (IFERROR(SEARCH("Ridotto",Dic2022_RICHIESTE!AO16),Dic2022_RICHIESTE!AO16))=1,    BO$124&lt;&gt;""   ),    _xlfn.CONCAT("Rid: ",HLOOKUP(BO$124,Tipologie!$B$2:$AM$10,3)  ),  Dic2022_RICHIESTE!AO16),HLOOKUP(BO$124,Tipologie!$B$2:$AM$10,3  ) ))</f>
        <v>.</v>
      </c>
      <c r="BP126" s="146"/>
      <c r="BQ126" s="146" t="str">
        <f>T( IF( Dic2022_RICHIESTE!AP16&lt;&gt;"",  IF(   AND(    (IFERROR(SEARCH("Ridotto",Dic2022_RICHIESTE!AP16),Dic2022_RICHIESTE!AP16))=1,    BQ$124&lt;&gt;""   ),    _xlfn.CONCAT("Rid: ",HLOOKUP(BQ$124,Tipologie!$B$2:$AM$10,3)  ),  Dic2022_RICHIESTE!AP16),HLOOKUP(BQ$124,Tipologie!$B$2:$AM$10,3  ) ))</f>
        <v>.</v>
      </c>
      <c r="BR126" s="146"/>
      <c r="BS126" s="146" t="str">
        <f>T( IF( Dic2022_RICHIESTE!AQ16&lt;&gt;"",  IF(   AND(    (IFERROR(SEARCH("Ridotto",Dic2022_RICHIESTE!AQ16),Dic2022_RICHIESTE!AQ16))=1,    BS$124&lt;&gt;""   ),    _xlfn.CONCAT("Rid: ",HLOOKUP(BS$124,Tipologie!$B$2:$AM$10,3)  ),  Dic2022_RICHIESTE!AQ16),HLOOKUP(BS$124,Tipologie!$B$2:$AM$10,3  ) ))</f>
        <v>.</v>
      </c>
      <c r="BT126" s="146"/>
      <c r="BU126" s="146" t="str">
        <f>T( IF( Dic2022_RICHIESTE!AR16&lt;&gt;"",  IF(   AND(    (IFERROR(SEARCH("Ridotto",Dic2022_RICHIESTE!AR16),Dic2022_RICHIESTE!AR16))=1,    BU$124&lt;&gt;""   ),    _xlfn.CONCAT("Rid: ",HLOOKUP(BU$124,Tipologie!$B$2:$AM$10,3)  ),  Dic2022_RICHIESTE!AR16),HLOOKUP(BU$124,Tipologie!$B$2:$AM$10,3  ) ))</f>
        <v>.</v>
      </c>
      <c r="BV126" s="146"/>
      <c r="BW126" s="146" t="str">
        <f>T( IF( Dic2022_RICHIESTE!AS16&lt;&gt;"",  IF(   AND(    (IFERROR(SEARCH("Ridotto",Dic2022_RICHIESTE!AS16),Dic2022_RICHIESTE!AS16))=1,    BW$124&lt;&gt;""   ),    _xlfn.CONCAT("Rid: ",HLOOKUP(BW$124,Tipologie!$B$2:$AM$10,3)  ),  Dic2022_RICHIESTE!AS16),HLOOKUP(BW$124,Tipologie!$B$2:$AM$10,3  ) ))</f>
        <v>.</v>
      </c>
      <c r="BX126" s="223"/>
      <c r="CA126" s="22">
        <f>SUM(COUNTIFS(D126:BW126,{"Ex-accordo";"Ferie";"Ridotto Ex-Acc";"Ridotto Ferie";"Ridotto Maternità";"Malattia";"Esame";"Altro"}))</f>
        <v>0</v>
      </c>
      <c r="CB126" s="158">
        <f t="shared" ref="CB126:CB131" si="43">$CD$1-CA126</f>
        <v>30</v>
      </c>
      <c r="CC126" s="91"/>
      <c r="CG126" s="146" t="str">
        <f>T( IF( Dic2022_RICHIESTE!BM16&lt;&gt;"",  IF(   AND(    (IFERROR(SEARCH("Ridotto",Dic2022_RICHIESTE!BM16),Dic2022_RICHIESTE!BM16))=1,    CG$124&lt;&gt;""   ),    _xlfn.CONCAT("Rid: ",HLOOKUP(CG$124,Tipologie!$B$2:$AM$10,3)  ),  Dic2022_RICHIESTE!BM16),HLOOKUP(CG$124,Tipologie!$B$2:$AM$10,3  ) ))</f>
        <v>.</v>
      </c>
      <c r="CH126" s="146"/>
      <c r="CI126" s="146" t="str">
        <f>T( IF( Dic2022_RICHIESTE!BN16&lt;&gt;"",  IF(   AND(    (IFERROR(SEARCH("Ridotto",Dic2022_RICHIESTE!BN16),Dic2022_RICHIESTE!BN16))=1,    CI$124&lt;&gt;""   ),    _xlfn.CONCAT("Rid: ",HLOOKUP(CI$124,Tipologie!$B$2:$AM$10,3)  ),  Dic2022_RICHIESTE!BN16),HLOOKUP(CI$124,Tipologie!$B$2:$AM$10,3  ) ))</f>
        <v>.</v>
      </c>
      <c r="CJ126" s="146" t="str">
        <f>T( IF( Dic2022_RICHIESTE!BO16&lt;&gt;"",  IF(   AND(    (IFERROR(SEARCH("Ridotto",Dic2022_RICHIESTE!BO16),Dic2022_RICHIESTE!BO16))=1,    CJ$124&lt;&gt;""   ),    _xlfn.CONCAT("Rid: ",HLOOKUP(CJ$124,Tipologie!$B$2:$AM$10,3)  ),  Dic2022_RICHIESTE!BO16),HLOOKUP(CJ$124,Tipologie!$B$2:$AM$10,3  ) ))</f>
        <v>.</v>
      </c>
      <c r="CK126" s="146" t="str">
        <f>T( IF( Dic2022_RICHIESTE!BP16&lt;&gt;"",  IF(   AND(    (IFERROR(SEARCH("Ridotto",Dic2022_RICHIESTE!BP16),Dic2022_RICHIESTE!BP16))=1,    CK$124&lt;&gt;""   ),    _xlfn.CONCAT("Rid: ",HLOOKUP(CK$124,Tipologie!$B$2:$AM$10,3)  ),  Dic2022_RICHIESTE!BP16),HLOOKUP(CK$124,Tipologie!$B$2:$AM$10,3  ) ))</f>
        <v>.</v>
      </c>
      <c r="CL126" s="146" t="str">
        <f>T( IF( Dic2022_RICHIESTE!BQ16&lt;&gt;"",  IF(   AND(    (IFERROR(SEARCH("Ridotto",Dic2022_RICHIESTE!BQ16),Dic2022_RICHIESTE!BQ16))=1,    CL$124&lt;&gt;""   ),    _xlfn.CONCAT("Rid: ",HLOOKUP(CL$124,Tipologie!$B$2:$AM$10,3)  ),  Dic2022_RICHIESTE!BQ16),HLOOKUP(CL$124,Tipologie!$B$2:$AM$10,3  ) ))</f>
        <v>.</v>
      </c>
      <c r="CM126" s="146" t="str">
        <f>T( IF( Dic2022_RICHIESTE!BR16&lt;&gt;"",  IF(   AND(    (IFERROR(SEARCH("Ridotto",Dic2022_RICHIESTE!BR16),Dic2022_RICHIESTE!BR16))=1,    CM$124&lt;&gt;""   ),    _xlfn.CONCAT("Rid: ",HLOOKUP(CM$124,Tipologie!$B$2:$AM$10,3)  ),  Dic2022_RICHIESTE!BR16),HLOOKUP(CM$124,Tipologie!$B$2:$AM$10,3  ) ))</f>
        <v>.</v>
      </c>
      <c r="CO126" s="45" t="str">
        <f t="shared" si="41"/>
        <v>lun</v>
      </c>
      <c r="CP126" s="45">
        <f t="shared" si="42"/>
        <v>44907</v>
      </c>
      <c r="CQ126" s="45"/>
      <c r="CR126" s="146" t="str">
        <f>T(IF(  Dic2022_RICHIESTE!BV16&lt;&gt;"",  Dic2022_RICHIESTE!BV16,  HLOOKUP(CR$124,Tipologie!$B$2:$AM$10,3) ))</f>
        <v>.</v>
      </c>
      <c r="CS126" s="146"/>
      <c r="CT126" s="146" t="str">
        <f>T(IF(  Dic2022_RICHIESTE!BW16&lt;&gt;"",  Dic2022_RICHIESTE!BW16,  HLOOKUP(CT$124,Tipologie!$B$2:$AM$10,3) ))</f>
        <v>.</v>
      </c>
      <c r="CU126" s="146"/>
      <c r="CV126" s="146" t="str">
        <f>T(IF(  Dic2022_RICHIESTE!BX16&lt;&gt;"",  Dic2022_RICHIESTE!BX16,  HLOOKUP(CV$124,Tipologie!$B$2:$AM$10,3) ))</f>
        <v>.</v>
      </c>
      <c r="CW126" s="146"/>
      <c r="CX126" s="146" t="str">
        <f>T(IF(  Dic2022_RICHIESTE!BY16&lt;&gt;"",  Dic2022_RICHIESTE!BY16,  HLOOKUP(CX$124,Tipologie!$B$2:$AM$10,3) ))</f>
        <v>.</v>
      </c>
      <c r="CY126" s="146"/>
      <c r="CZ126" s="146" t="str">
        <f>T(IF(  Dic2022_RICHIESTE!BZ16&lt;&gt;"",  Dic2022_RICHIESTE!BZ16,  HLOOKUP(CZ$124,Tipologie!$B$2:$AM$10,3) ))</f>
        <v>.</v>
      </c>
      <c r="DA126" s="146"/>
      <c r="DB126" s="146" t="str">
        <f>T(IF(  Dic2022_RICHIESTE!CA16&lt;&gt;"",  Dic2022_RICHIESTE!CA16,  HLOOKUP(DB$124,Tipologie!$B$2:$AM$10,3) ))</f>
        <v>.</v>
      </c>
      <c r="DC126" s="146"/>
      <c r="DD126" s="146" t="str">
        <f>T(IF(  Dic2022_RICHIESTE!CB16&lt;&gt;"",  Dic2022_RICHIESTE!CB16,  HLOOKUP(DD$124,Tipologie!$B$2:$AM$10,3) ))</f>
        <v>.</v>
      </c>
      <c r="DE126" s="146" t="str">
        <f>T(IF(  Dic2022_RICHIESTE!BW16&lt;&gt;"",  Dic2022_RICHIESTE!BW16,  HLOOKUP(DE$124,Tipologie!$B$2:$AM$10,3) ))</f>
        <v>.</v>
      </c>
      <c r="DF126" s="146" t="str">
        <f>T(IF(  Dic2022_RICHIESTE!BX16&lt;&gt;"",  Dic2022_RICHIESTE!BX16,  HLOOKUP(DF$124,Tipologie!$B$2:$AM$10,3) ))</f>
        <v>.</v>
      </c>
      <c r="DG126" s="146" t="str">
        <f>T(IF(  Dic2022_RICHIESTE!BY16&lt;&gt;"",  Dic2022_RICHIESTE!BY16,  HLOOKUP(DG$124,Tipologie!$B$2:$AM$10,3) ))</f>
        <v>.</v>
      </c>
      <c r="DH126" s="20"/>
    </row>
    <row r="127" spans="1:112" ht="11.25" customHeight="1" x14ac:dyDescent="0.25">
      <c r="A127" s="45" t="str">
        <f>IF(Dic2022_RICHIESTE!A17&lt;&gt;"",Dic2022_RICHIESTE!A17,"")</f>
        <v>mar</v>
      </c>
      <c r="B127" s="46">
        <f>IF(Dic2022_RICHIESTE!B17&lt;&gt;"",Dic2022_RICHIESTE!B17,"")</f>
        <v>44908</v>
      </c>
      <c r="C127" s="232"/>
      <c r="D127" s="146" t="str">
        <f>T( IF( Dic2022_RICHIESTE!C17&lt;&gt;"",  IF(   AND(    (IFERROR(SEARCH("Ridotto",Dic2022_RICHIESTE!C17),Dic2022_RICHIESTE!C17))=1,    D$124&lt;&gt;""   ),    _xlfn.CONCAT("Rid: ",HLOOKUP(D$124,Tipologie!$B$2:$AM$10,4)  ),  Dic2022_RICHIESTE!C17),HLOOKUP(D$124,Tipologie!$B$2:$AM$10,4  ) ))</f>
        <v>.</v>
      </c>
      <c r="E127" s="146"/>
      <c r="F127" s="146" t="str">
        <f>T( IF( Dic2022_RICHIESTE!D17&lt;&gt;"",  IF(   AND(    (IFERROR(SEARCH("Ridotto",Dic2022_RICHIESTE!D17),Dic2022_RICHIESTE!D17))=1,    F$124&lt;&gt;""   ),    _xlfn.CONCAT("Rid: ",HLOOKUP(F$124,Tipologie!$B$2:$AM$10,4)  ),  Dic2022_RICHIESTE!D17),HLOOKUP(F$124,Tipologie!$B$2:$AM$10,4  ) ))</f>
        <v>.</v>
      </c>
      <c r="G127" s="146"/>
      <c r="H127" s="146" t="str">
        <f>T( IF( Dic2022_RICHIESTE!E17&lt;&gt;"",  IF(   AND(    (IFERROR(SEARCH("Ridotto",Dic2022_RICHIESTE!E17),Dic2022_RICHIESTE!E17))=1,    H$124&lt;&gt;""   ),    _xlfn.CONCAT("Rid: ",HLOOKUP(H$124,Tipologie!$B$2:$AM$10,4)  ),  Dic2022_RICHIESTE!E17),HLOOKUP(H$124,Tipologie!$B$2:$AM$10,4  ) ))</f>
        <v>.</v>
      </c>
      <c r="I127" s="146"/>
      <c r="J127" s="146" t="str">
        <f>T( IF( Dic2022_RICHIESTE!F17&lt;&gt;"",  IF(   AND(    (IFERROR(SEARCH("Ridotto",Dic2022_RICHIESTE!F17),Dic2022_RICHIESTE!F17))=1,    J$124&lt;&gt;""   ),    _xlfn.CONCAT("Rid: ",HLOOKUP(J$124,Tipologie!$B$2:$AM$10,4)  ),  Dic2022_RICHIESTE!F17),HLOOKUP(J$124,Tipologie!$B$2:$AM$10,4  ) ))</f>
        <v>.</v>
      </c>
      <c r="K127" s="146"/>
      <c r="L127" s="146" t="str">
        <f>T( IF( Dic2022_RICHIESTE!G17&lt;&gt;"",  IF(   AND(    (IFERROR(SEARCH("Ridotto",Dic2022_RICHIESTE!G17),Dic2022_RICHIESTE!G17))=1,    L$124&lt;&gt;""   ),    _xlfn.CONCAT("Rid: ",HLOOKUP(L$124,Tipologie!$B$2:$AM$10,4)  ),  Dic2022_RICHIESTE!G17),HLOOKUP(L$124,Tipologie!$B$2:$AM$10,4  ) ))</f>
        <v>.</v>
      </c>
      <c r="M127" s="146"/>
      <c r="N127" s="146" t="str">
        <f>T( IF( Dic2022_RICHIESTE!H17&lt;&gt;"",  IF(   AND(    (IFERROR(SEARCH("Ridotto",Dic2022_RICHIESTE!H17),Dic2022_RICHIESTE!H17))=1,    N$124&lt;&gt;""   ),    _xlfn.CONCAT("Rid: ",HLOOKUP(N$124,Tipologie!$B$2:$AM$10,4)  ),  Dic2022_RICHIESTE!H17),HLOOKUP(N$124,Tipologie!$B$2:$AM$10,4  ) ))</f>
        <v>.</v>
      </c>
      <c r="O127" s="146"/>
      <c r="P127" s="146" t="str">
        <f>T( IF( Dic2022_RICHIESTE!I17&lt;&gt;"",  IF(   AND(    (IFERROR(SEARCH("Ridotto",Dic2022_RICHIESTE!I17),Dic2022_RICHIESTE!I17))=1,    P$124&lt;&gt;""   ),    _xlfn.CONCAT("Rid: ",HLOOKUP(P$124,Tipologie!$B$2:$AM$10,4)  ),  Dic2022_RICHIESTE!I17),HLOOKUP(P$124,Tipologie!$B$2:$AM$10,4  ) ))</f>
        <v>.</v>
      </c>
      <c r="Q127" s="146"/>
      <c r="R127" s="146" t="str">
        <f>T( IF( Dic2022_RICHIESTE!J17&lt;&gt;"",  IF(   AND(    (IFERROR(SEARCH("Ridotto",Dic2022_RICHIESTE!J17),Dic2022_RICHIESTE!J17))=1,    R$124&lt;&gt;""   ),    _xlfn.CONCAT("Rid: ",HLOOKUP(R$124,Tipologie!$B$2:$AM$10,4)  ),  Dic2022_RICHIESTE!J17),HLOOKUP(R$124,Tipologie!$B$2:$AM$10,4  ) ))</f>
        <v>.</v>
      </c>
      <c r="S127" s="146"/>
      <c r="T127" s="146" t="str">
        <f>T( IF( Dic2022_RICHIESTE!K17&lt;&gt;"",  IF(   AND(    (IFERROR(SEARCH("Ridotto",Dic2022_RICHIESTE!K17),Dic2022_RICHIESTE!K17))=1,    T$124&lt;&gt;""   ),    _xlfn.CONCAT("Rid: ",HLOOKUP(T$124,Tipologie!$B$2:$AM$10,4)  ),  Dic2022_RICHIESTE!K17),HLOOKUP(T$124,Tipologie!$B$2:$AM$10,4  ) ))</f>
        <v>.</v>
      </c>
      <c r="U127" s="146" t="str">
        <f>T( IF( Dic2022_RICHIESTE!L17&lt;&gt;"",  IF(   AND(    (IFERROR(SEARCH("Ridotto",Dic2022_RICHIESTE!L17),Dic2022_RICHIESTE!L17))=1,    U$124&lt;&gt;""   ),    _xlfn.CONCAT("Rid: ",HLOOKUP(U$124,Tipologie!$B$2:$AM$10,4)  ),  Dic2022_RICHIESTE!L17),HLOOKUP(U$124,Tipologie!$B$2:$AM$10,4  ) ))</f>
        <v>.</v>
      </c>
      <c r="V127" s="146" t="str">
        <f>T( IF( Dic2022_RICHIESTE!M17&lt;&gt;"",  IF(   AND(    (IFERROR(SEARCH("Ridotto",Dic2022_RICHIESTE!M17),Dic2022_RICHIESTE!M17))=1,    V$124&lt;&gt;""   ),    _xlfn.CONCAT("Rid: ",HLOOKUP(V$124,Tipologie!$B$2:$AM$10,4)  ),  Dic2022_RICHIESTE!M17),HLOOKUP(V$124,Tipologie!$B$2:$AM$10,4  ) ))</f>
        <v>.</v>
      </c>
      <c r="W127" s="146" t="str">
        <f>T( IF( Dic2022_RICHIESTE!N17&lt;&gt;"",  IF(   AND(    (IFERROR(SEARCH("Ridotto",Dic2022_RICHIESTE!N17),Dic2022_RICHIESTE!N17))=1,    W$124&lt;&gt;""   ),    _xlfn.CONCAT("Rid: ",HLOOKUP(W$124,Tipologie!$B$2:$AM$10,4)  ),  Dic2022_RICHIESTE!N17),HLOOKUP(W$124,Tipologie!$B$2:$AM$10,4  ) ))</f>
        <v>.</v>
      </c>
      <c r="X127" s="146" t="str">
        <f>T( IF( Dic2022_RICHIESTE!O17&lt;&gt;"",  IF(   AND(    (IFERROR(SEARCH("Ridotto",Dic2022_RICHIESTE!O17),Dic2022_RICHIESTE!O17))=1,    X$124&lt;&gt;""   ),    _xlfn.CONCAT("Rid: ",HLOOKUP(X$124,Tipologie!$B$2:$AM$10,4)  ),  Dic2022_RICHIESTE!O17),HLOOKUP(X$124,Tipologie!$B$2:$AM$10,4  ) ))</f>
        <v>.</v>
      </c>
      <c r="Y127" s="146" t="str">
        <f>T( IF( Dic2022_RICHIESTE!P17&lt;&gt;"",  IF(   AND(    (IFERROR(SEARCH("Ridotto",Dic2022_RICHIESTE!P17),Dic2022_RICHIESTE!P17))=1,    Y$124&lt;&gt;""   ),    _xlfn.CONCAT("Rid: ",HLOOKUP(Y$124,Tipologie!$B$2:$AM$10,4)  ),  Dic2022_RICHIESTE!P17),HLOOKUP(Y$124,Tipologie!$B$2:$AM$10,4  ) ))</f>
        <v>.</v>
      </c>
      <c r="Z127" s="28" t="str">
        <f>T( IF( Dic2022_RICHIESTE!Q17&lt;&gt;"",  IF(   AND(    (IFERROR(SEARCH("Ridotto",Dic2022_RICHIESTE!Q17),Dic2022_RICHIESTE!Q17))=1,    Z$124&lt;&gt;""   ),    _xlfn.CONCAT("Rid: ",HLOOKUP(Z$124,Tipologie!$B$2:$AM$10,4)  ),  Dic2022_RICHIESTE!Q17),HLOOKUP(Z$124,Tipologie!$B$2:$AM$10,4  ) ))</f>
        <v>.</v>
      </c>
      <c r="AA127" s="28" t="str">
        <f>T( IF( Dic2022_RICHIESTE!R17&lt;&gt;"",  IF(   AND(    (IFERROR(SEARCH("Ridotto",Dic2022_RICHIESTE!R17),Dic2022_RICHIESTE!R17))=1,    AA$124&lt;&gt;""   ),    _xlfn.CONCAT("Rid: ",HLOOKUP(AA$124,Tipologie!$B$2:$AM$10,4)  ),  Dic2022_RICHIESTE!R17),HLOOKUP(AA$124,Tipologie!$B$2:$AM$10,4  ) ))</f>
        <v>.</v>
      </c>
      <c r="AB127" s="28" t="str">
        <f>T( IF( Dic2022_RICHIESTE!S17&lt;&gt;"",  IF(   AND(    (IFERROR(SEARCH("Ridotto",Dic2022_RICHIESTE!S17),Dic2022_RICHIESTE!S17))=1,    AB$124&lt;&gt;""   ),    _xlfn.CONCAT("Rid: ",HLOOKUP(AB$124,Tipologie!$B$2:$AM$10,4)  ),  Dic2022_RICHIESTE!S17),HLOOKUP(AB$124,Tipologie!$B$2:$AM$10,4  ) ))</f>
        <v>.</v>
      </c>
      <c r="AD127" s="45" t="str">
        <f t="shared" si="40"/>
        <v>mar</v>
      </c>
      <c r="AE127" s="46">
        <f t="shared" si="39"/>
        <v>44908</v>
      </c>
      <c r="AF127" s="232"/>
      <c r="AG127" s="146" t="str">
        <f>T( IF( Dic2022_RICHIESTE!W17&lt;&gt;"",  IF(   AND(    (IFERROR(SEARCH("Ridotto",Dic2022_RICHIESTE!W17),Dic2022_RICHIESTE!W17))=1,    AG$124&lt;&gt;""   ),    _xlfn.CONCAT("Rid: ",HLOOKUP(AG$124,Tipologie!$B$2:$AM$10,4)  ),  Dic2022_RICHIESTE!W17),HLOOKUP(AG$124,Tipologie!$B$2:$AM$10,4  ) ))</f>
        <v>.</v>
      </c>
      <c r="AH127" s="146"/>
      <c r="AI127" s="146" t="str">
        <f>T( IF( Dic2022_RICHIESTE!X17&lt;&gt;"",  IF(   AND(    (IFERROR(SEARCH("Ridotto",Dic2022_RICHIESTE!X17),Dic2022_RICHIESTE!X17))=1,    AI$124&lt;&gt;""   ),    _xlfn.CONCAT("Rid: ",HLOOKUP(AI$124,Tipologie!$B$2:$AM$10,4)  ),  Dic2022_RICHIESTE!X17),HLOOKUP(AI$124,Tipologie!$B$2:$AM$10,4  ) ))</f>
        <v>.</v>
      </c>
      <c r="AJ127" s="146"/>
      <c r="AK127" s="146" t="str">
        <f>T( IF( Dic2022_RICHIESTE!Y17&lt;&gt;"",  IF(   AND(    (IFERROR(SEARCH("Ridotto",Dic2022_RICHIESTE!Y17),Dic2022_RICHIESTE!Y17))=1,    AK$124&lt;&gt;""   ),    _xlfn.CONCAT("Rid: ",HLOOKUP(AK$124,Tipologie!$B$2:$AM$10,4)  ),  Dic2022_RICHIESTE!Y17),HLOOKUP(AK$124,Tipologie!$B$2:$AM$10,4  ) ))</f>
        <v>.</v>
      </c>
      <c r="AL127" s="146"/>
      <c r="AM127" s="146" t="str">
        <f>T( IF( Dic2022_RICHIESTE!Z17&lt;&gt;"",  IF(   AND(    (IFERROR(SEARCH("Ridotto",Dic2022_RICHIESTE!Z17),Dic2022_RICHIESTE!Z17))=1,    AM$124&lt;&gt;""   ),    _xlfn.CONCAT("Rid: ",HLOOKUP(AM$124,Tipologie!$B$2:$AM$10,4)  ),  Dic2022_RICHIESTE!Z17),HLOOKUP(AM$124,Tipologie!$B$2:$AM$10,4  ) ))</f>
        <v>.</v>
      </c>
      <c r="AN127" s="146"/>
      <c r="AO127" s="146" t="str">
        <f>T( IF( Dic2022_RICHIESTE!AA17&lt;&gt;"",  IF(   AND(    (IFERROR(SEARCH("Ridotto",Dic2022_RICHIESTE!AA17),Dic2022_RICHIESTE!AA17))=1,    AO$124&lt;&gt;""   ),    _xlfn.CONCAT("Rid: ",HLOOKUP(AO$124,Tipologie!$B$2:$AM$10,4)  ),  Dic2022_RICHIESTE!AA17),HLOOKUP(AO$124,Tipologie!$B$2:$AM$10,4  ) ))</f>
        <v>.</v>
      </c>
      <c r="AP127" s="146"/>
      <c r="AQ127" s="146" t="str">
        <f>T( IF( Dic2022_RICHIESTE!AB17&lt;&gt;"",  IF(   AND(    (IFERROR(SEARCH("Ridotto",Dic2022_RICHIESTE!AB17),Dic2022_RICHIESTE!AB17))=1,    AQ$124&lt;&gt;""   ),    _xlfn.CONCAT("Rid: ",HLOOKUP(AQ$124,Tipologie!$B$2:$AM$10,4)  ),  Dic2022_RICHIESTE!AB17),HLOOKUP(AQ$124,Tipologie!$B$2:$AM$10,4  ) ))</f>
        <v>.</v>
      </c>
      <c r="AR127" s="146"/>
      <c r="AS127" s="146" t="str">
        <f>T( IF( Dic2022_RICHIESTE!AC17&lt;&gt;"",  IF(   AND(    (IFERROR(SEARCH("Ridotto",Dic2022_RICHIESTE!AC17),Dic2022_RICHIESTE!AC17))=1,    AS$124&lt;&gt;""   ),    _xlfn.CONCAT("Rid: ",HLOOKUP(AS$124,Tipologie!$B$2:$AM$10,4)  ),  Dic2022_RICHIESTE!AC17),HLOOKUP(AS$124,Tipologie!$B$2:$AM$10,4  ) ))</f>
        <v>.</v>
      </c>
      <c r="AT127" s="146"/>
      <c r="AU127" s="146" t="str">
        <f>T( IF( Dic2022_RICHIESTE!AD17&lt;&gt;"",  IF(   AND(    (IFERROR(SEARCH("Ridotto",Dic2022_RICHIESTE!AD17),Dic2022_RICHIESTE!AD17))=1,    AU$124&lt;&gt;""   ),    _xlfn.CONCAT("Rid: ",HLOOKUP(AU$124,Tipologie!$B$2:$AM$10,4)  ),  Dic2022_RICHIESTE!AD17),HLOOKUP(AU$124,Tipologie!$B$2:$AM$10,4  ) ))</f>
        <v>.</v>
      </c>
      <c r="AV127" s="146"/>
      <c r="AW127" s="146" t="str">
        <f>T( IF( Dic2022_RICHIESTE!AE17&lt;&gt;"",  IF(   AND(    (IFERROR(SEARCH("Ridotto",Dic2022_RICHIESTE!AE17),Dic2022_RICHIESTE!AE17))=1,    AW$124&lt;&gt;""   ),    _xlfn.CONCAT("Rid: ",HLOOKUP(AW$124,Tipologie!$B$2:$AM$10,4)  ),  Dic2022_RICHIESTE!AE17),HLOOKUP(AW$124,Tipologie!$B$2:$AM$10,4  ) ))</f>
        <v>.</v>
      </c>
      <c r="AX127" s="146"/>
      <c r="AY127" s="146" t="str">
        <f>T( IF( Dic2022_RICHIESTE!AF17&lt;&gt;"",  IF(   AND(    (IFERROR(SEARCH("Ridotto",Dic2022_RICHIESTE!AF17),Dic2022_RICHIESTE!AF17))=1,    AY$124&lt;&gt;""   ),    _xlfn.CONCAT("Rid: ",HLOOKUP(AY$124,Tipologie!$B$2:$AM$10,4)  ),  Dic2022_RICHIESTE!AF17),HLOOKUP(AY$124,Tipologie!$B$2:$AM$10,4  ) ))</f>
        <v>.</v>
      </c>
      <c r="AZ127" s="146"/>
      <c r="BA127" s="146" t="str">
        <f>T( IF( Dic2022_RICHIESTE!AG17&lt;&gt;"",  IF(   AND(    (IFERROR(SEARCH("Ridotto",Dic2022_RICHIESTE!AG17),Dic2022_RICHIESTE!AG17))=1,    BA$124&lt;&gt;""   ),    _xlfn.CONCAT("Rid: ",HLOOKUP(BA$124,Tipologie!$B$2:$AM$10,4)  ),  Dic2022_RICHIESTE!AG17),HLOOKUP(BA$124,Tipologie!$B$2:$AM$10,4  ) ))</f>
        <v>.</v>
      </c>
      <c r="BB127" s="146" t="str">
        <f>T( IF( Dic2022_RICHIESTE!AH17&lt;&gt;"",  IF(   AND(    (IFERROR(SEARCH("Ridotto",Dic2022_RICHIESTE!AH17),Dic2022_RICHIESTE!AH17))=1,    BB$124&lt;&gt;""   ),    _xlfn.CONCAT("Rid: ",HLOOKUP(BB$124,Tipologie!$B$2:$AM$10,4)  ),  Dic2022_RICHIESTE!AH17),HLOOKUP(BB$124,Tipologie!$B$2:$AM$10,4  ) ))</f>
        <v>.</v>
      </c>
      <c r="BC127" s="146" t="str">
        <f>T( IF( Dic2022_RICHIESTE!AI17&lt;&gt;"",  IF(   AND(    (IFERROR(SEARCH("Ridotto",Dic2022_RICHIESTE!AI17),Dic2022_RICHIESTE!AI17))=1,    BC$124&lt;&gt;""   ),    _xlfn.CONCAT("Rid: ",HLOOKUP(BC$124,Tipologie!$B$2:$AM$10,4)  ),  Dic2022_RICHIESTE!AI17),HLOOKUP(BC$124,Tipologie!$B$2:$AM$10,4  ) ))</f>
        <v>.</v>
      </c>
      <c r="BD127" s="146"/>
      <c r="BE127" s="146" t="str">
        <f>T( IF( Dic2022_RICHIESTE!AJ17&lt;&gt;"",  IF(   AND(    (IFERROR(SEARCH("Ridotto",Dic2022_RICHIESTE!AJ17),Dic2022_RICHIESTE!AJ17))=1,    BE$124&lt;&gt;""   ),    _xlfn.CONCAT("Rid: ",HLOOKUP(BE$124,Tipologie!$B$2:$AM$10,4)  ),  Dic2022_RICHIESTE!AJ17),HLOOKUP(BE$124,Tipologie!$B$2:$AM$10,4  ) ))</f>
        <v>.</v>
      </c>
      <c r="BF127" s="146"/>
      <c r="BG127" s="146" t="str">
        <f>T( IF( Dic2022_RICHIESTE!AK17&lt;&gt;"",  IF(   AND(    (IFERROR(SEARCH("Ridotto",Dic2022_RICHIESTE!AK17),Dic2022_RICHIESTE!AK17))=1,    BG$124&lt;&gt;""   ),    _xlfn.CONCAT("Rid: ",HLOOKUP(BG$124,Tipologie!$B$2:$AM$10,4)  ),  Dic2022_RICHIESTE!AK17),HLOOKUP(BG$124,Tipologie!$B$2:$AM$10,4  ) ))</f>
        <v>.</v>
      </c>
      <c r="BH127" s="146"/>
      <c r="BI127" s="146" t="str">
        <f>T( IF( Dic2022_RICHIESTE!AL17&lt;&gt;"",  IF(   AND(    (IFERROR(SEARCH("Ridotto",Dic2022_RICHIESTE!AL17),Dic2022_RICHIESTE!AL17))=1,    BI$124&lt;&gt;""   ),    _xlfn.CONCAT("Rid: ",HLOOKUP(BI$124,Tipologie!$B$2:$AM$10,4)  ),  Dic2022_RICHIESTE!AL17),HLOOKUP(BI$124,Tipologie!$B$2:$AM$10,4  ) ))</f>
        <v>.</v>
      </c>
      <c r="BJ127" s="146"/>
      <c r="BK127" s="146" t="str">
        <f>T( IF( Dic2022_RICHIESTE!AM17&lt;&gt;"",  IF(   AND(    (IFERROR(SEARCH("Ridotto",Dic2022_RICHIESTE!AM17),Dic2022_RICHIESTE!AM17))=1,    BK$124&lt;&gt;""   ),    _xlfn.CONCAT("Rid: ",HLOOKUP(BK$124,Tipologie!$B$2:$AM$10,4)  ),  Dic2022_RICHIESTE!AM17),HLOOKUP(BK$124,Tipologie!$B$2:$AM$10,4  ) ))</f>
        <v>.</v>
      </c>
      <c r="BL127" s="146"/>
      <c r="BM127" s="146" t="str">
        <f>T( IF( Dic2022_RICHIESTE!AN17&lt;&gt;"",  IF(   AND(    (IFERROR(SEARCH("Ridotto",Dic2022_RICHIESTE!AN17),Dic2022_RICHIESTE!AN17))=1,    BM$124&lt;&gt;""   ),    _xlfn.CONCAT("Rid: ",HLOOKUP(BM$124,Tipologie!$B$2:$AM$10,4)  ),  Dic2022_RICHIESTE!AN17),HLOOKUP(BM$124,Tipologie!$B$2:$AM$10,4  ) ))</f>
        <v>.</v>
      </c>
      <c r="BN127" s="146"/>
      <c r="BO127" s="146" t="str">
        <f>T( IF( Dic2022_RICHIESTE!AO17&lt;&gt;"",  IF(   AND(    (IFERROR(SEARCH("Ridotto",Dic2022_RICHIESTE!AO17),Dic2022_RICHIESTE!AO17))=1,    BO$124&lt;&gt;""   ),    _xlfn.CONCAT("Rid: ",HLOOKUP(BO$124,Tipologie!$B$2:$AM$10,4)  ),  Dic2022_RICHIESTE!AO17),HLOOKUP(BO$124,Tipologie!$B$2:$AM$10,4  ) ))</f>
        <v>.</v>
      </c>
      <c r="BP127" s="146"/>
      <c r="BQ127" s="146" t="str">
        <f>T( IF( Dic2022_RICHIESTE!AP17&lt;&gt;"",  IF(   AND(    (IFERROR(SEARCH("Ridotto",Dic2022_RICHIESTE!AP17),Dic2022_RICHIESTE!AP17))=1,    BQ$124&lt;&gt;""   ),    _xlfn.CONCAT("Rid: ",HLOOKUP(BQ$124,Tipologie!$B$2:$AM$10,4)  ),  Dic2022_RICHIESTE!AP17),HLOOKUP(BQ$124,Tipologie!$B$2:$AM$10,4  ) ))</f>
        <v>.</v>
      </c>
      <c r="BR127" s="146"/>
      <c r="BS127" s="146" t="str">
        <f>T( IF( Dic2022_RICHIESTE!AQ17&lt;&gt;"",  IF(   AND(    (IFERROR(SEARCH("Ridotto",Dic2022_RICHIESTE!AQ17),Dic2022_RICHIESTE!AQ17))=1,    BS$124&lt;&gt;""   ),    _xlfn.CONCAT("Rid: ",HLOOKUP(BS$124,Tipologie!$B$2:$AM$10,4)  ),  Dic2022_RICHIESTE!AQ17),HLOOKUP(BS$124,Tipologie!$B$2:$AM$10,4  ) ))</f>
        <v>.</v>
      </c>
      <c r="BT127" s="146"/>
      <c r="BU127" s="146" t="str">
        <f>T( IF( Dic2022_RICHIESTE!AR17&lt;&gt;"",  IF(   AND(    (IFERROR(SEARCH("Ridotto",Dic2022_RICHIESTE!AR17),Dic2022_RICHIESTE!AR17))=1,    BU$124&lt;&gt;""   ),    _xlfn.CONCAT("Rid: ",HLOOKUP(BU$124,Tipologie!$B$2:$AM$10,4)  ),  Dic2022_RICHIESTE!AR17),HLOOKUP(BU$124,Tipologie!$B$2:$AM$10,4  ) ))</f>
        <v>.</v>
      </c>
      <c r="BV127" s="146"/>
      <c r="BW127" s="146" t="str">
        <f>T( IF( Dic2022_RICHIESTE!AS17&lt;&gt;"",  IF(   AND(    (IFERROR(SEARCH("Ridotto",Dic2022_RICHIESTE!AS17),Dic2022_RICHIESTE!AS17))=1,    BW$124&lt;&gt;""   ),    _xlfn.CONCAT("Rid: ",HLOOKUP(BW$124,Tipologie!$B$2:$AM$10,4)  ),  Dic2022_RICHIESTE!AS17),HLOOKUP(BW$124,Tipologie!$B$2:$AM$10,4  ) ))</f>
        <v>.</v>
      </c>
      <c r="BX127" s="223"/>
      <c r="CA127" s="158">
        <f>SUM(COUNTIFS(D127:BW127,{"Ex-accordo";"Ferie";"Ridotto Ex-Acc";"Ridotto Ferie";"Ridotto Maternità";"Malattia";"Esame";"Altro"}))</f>
        <v>0</v>
      </c>
      <c r="CB127" s="158">
        <f t="shared" si="43"/>
        <v>30</v>
      </c>
      <c r="CC127" s="91"/>
      <c r="CG127" s="146" t="str">
        <f>T( IF( Dic2022_RICHIESTE!BM17&lt;&gt;"",  IF(   AND(    (IFERROR(SEARCH("Ridotto",Dic2022_RICHIESTE!BM17),Dic2022_RICHIESTE!BM17))=1,    CG$124&lt;&gt;""   ),    _xlfn.CONCAT("Rid: ",HLOOKUP(CG$124,Tipologie!$B$2:$AM$10,4)  ),  Dic2022_RICHIESTE!BM17),HLOOKUP(CG$124,Tipologie!$B$2:$AM$10,4  ) ))</f>
        <v>.</v>
      </c>
      <c r="CH127" s="146"/>
      <c r="CI127" s="146" t="str">
        <f>T( IF( Dic2022_RICHIESTE!BN17&lt;&gt;"",  IF(   AND(    (IFERROR(SEARCH("Ridotto",Dic2022_RICHIESTE!BN17),Dic2022_RICHIESTE!BN17))=1,    CI$124&lt;&gt;""   ),    _xlfn.CONCAT("Rid: ",HLOOKUP(CI$124,Tipologie!$B$2:$AM$10,4)  ),  Dic2022_RICHIESTE!BN17),HLOOKUP(CI$124,Tipologie!$B$2:$AM$10,4  ) ))</f>
        <v>.</v>
      </c>
      <c r="CJ127" s="146" t="str">
        <f>T( IF( Dic2022_RICHIESTE!BO17&lt;&gt;"",  IF(   AND(    (IFERROR(SEARCH("Ridotto",Dic2022_RICHIESTE!BO17),Dic2022_RICHIESTE!BO17))=1,    CJ$124&lt;&gt;""   ),    _xlfn.CONCAT("Rid: ",HLOOKUP(CJ$124,Tipologie!$B$2:$AM$10,4)  ),  Dic2022_RICHIESTE!BO17),HLOOKUP(CJ$124,Tipologie!$B$2:$AM$10,4  ) ))</f>
        <v>.</v>
      </c>
      <c r="CK127" s="146" t="str">
        <f>T( IF( Dic2022_RICHIESTE!BP17&lt;&gt;"",  IF(   AND(    (IFERROR(SEARCH("Ridotto",Dic2022_RICHIESTE!BP17),Dic2022_RICHIESTE!BP17))=1,    CK$124&lt;&gt;""   ),    _xlfn.CONCAT("Rid: ",HLOOKUP(CK$124,Tipologie!$B$2:$AM$10,4)  ),  Dic2022_RICHIESTE!BP17),HLOOKUP(CK$124,Tipologie!$B$2:$AM$10,4  ) ))</f>
        <v>.</v>
      </c>
      <c r="CL127" s="146" t="str">
        <f>T( IF( Dic2022_RICHIESTE!BQ17&lt;&gt;"",  IF(   AND(    (IFERROR(SEARCH("Ridotto",Dic2022_RICHIESTE!BQ17),Dic2022_RICHIESTE!BQ17))=1,    CL$124&lt;&gt;""   ),    _xlfn.CONCAT("Rid: ",HLOOKUP(CL$124,Tipologie!$B$2:$AM$10,4)  ),  Dic2022_RICHIESTE!BQ17),HLOOKUP(CL$124,Tipologie!$B$2:$AM$10,4  ) ))</f>
        <v>.</v>
      </c>
      <c r="CM127" s="146" t="str">
        <f>T( IF( Dic2022_RICHIESTE!BR17&lt;&gt;"",  IF(   AND(    (IFERROR(SEARCH("Ridotto",Dic2022_RICHIESTE!BR17),Dic2022_RICHIESTE!BR17))=1,    CM$124&lt;&gt;""   ),    _xlfn.CONCAT("Rid: ",HLOOKUP(CM$124,Tipologie!$B$2:$AM$10,4)  ),  Dic2022_RICHIESTE!BR17),HLOOKUP(CM$124,Tipologie!$B$2:$AM$10,4  ) ))</f>
        <v>.</v>
      </c>
      <c r="CO127" s="45" t="str">
        <f t="shared" si="41"/>
        <v>mar</v>
      </c>
      <c r="CP127" s="45">
        <f t="shared" si="42"/>
        <v>44908</v>
      </c>
      <c r="CQ127" s="229"/>
      <c r="CR127" s="146" t="str">
        <f>T(IF(  Dic2022_RICHIESTE!BV17&lt;&gt;"",  Dic2022_RICHIESTE!BV17,  HLOOKUP(CR$124,Tipologie!$B$2:$AM$10,4) ))</f>
        <v>.</v>
      </c>
      <c r="CS127" s="146"/>
      <c r="CT127" s="146" t="str">
        <f>T(IF(  Dic2022_RICHIESTE!BW17&lt;&gt;"",  Dic2022_RICHIESTE!BW17,  HLOOKUP(CT$124,Tipologie!$B$2:$AM$10,4) ))</f>
        <v>.</v>
      </c>
      <c r="CU127" s="146"/>
      <c r="CV127" s="146" t="str">
        <f>T(IF(  Dic2022_RICHIESTE!BX17&lt;&gt;"",  Dic2022_RICHIESTE!BX17,  HLOOKUP(CV$124,Tipologie!$B$2:$AM$10,4) ))</f>
        <v>.</v>
      </c>
      <c r="CW127" s="146"/>
      <c r="CX127" s="146" t="str">
        <f>T(IF(  Dic2022_RICHIESTE!BY17&lt;&gt;"",  Dic2022_RICHIESTE!BY17,  HLOOKUP(CX$124,Tipologie!$B$2:$AM$10,4) ))</f>
        <v>.</v>
      </c>
      <c r="CY127" s="146"/>
      <c r="CZ127" s="146" t="str">
        <f>T(IF(  Dic2022_RICHIESTE!BZ17&lt;&gt;"",  Dic2022_RICHIESTE!BZ17,  HLOOKUP(CZ$124,Tipologie!$B$2:$AM$10,4) ))</f>
        <v>.</v>
      </c>
      <c r="DA127" s="146"/>
      <c r="DB127" s="146" t="str">
        <f>T(IF(  Dic2022_RICHIESTE!CA17&lt;&gt;"",  Dic2022_RICHIESTE!CA17,  HLOOKUP(DB$124,Tipologie!$B$2:$AM$10,4) ))</f>
        <v>.</v>
      </c>
      <c r="DC127" s="146"/>
      <c r="DD127" s="146" t="str">
        <f>T(IF(  Dic2022_RICHIESTE!CB17&lt;&gt;"",  Dic2022_RICHIESTE!CB17,  HLOOKUP(DD$124,Tipologie!$B$2:$AM$10,4) ))</f>
        <v>.</v>
      </c>
      <c r="DE127" s="146" t="str">
        <f>T(IF(  Dic2022_RICHIESTE!BW17&lt;&gt;"",  Dic2022_RICHIESTE!BW17,  HLOOKUP(DE$124,Tipologie!$B$2:$AM$10,4) ))</f>
        <v>.</v>
      </c>
      <c r="DF127" s="146" t="str">
        <f>T(IF(  Dic2022_RICHIESTE!BX17&lt;&gt;"",  Dic2022_RICHIESTE!BX17,  HLOOKUP(DF$124,Tipologie!$B$2:$AM$10,4) ))</f>
        <v>.</v>
      </c>
      <c r="DG127" s="146" t="str">
        <f>T(IF(  Dic2022_RICHIESTE!BY17&lt;&gt;"",  Dic2022_RICHIESTE!BY17,  HLOOKUP(DG$124,Tipologie!$B$2:$AM$10,4) ))</f>
        <v>.</v>
      </c>
    </row>
    <row r="128" spans="1:112" ht="11.25" customHeight="1" x14ac:dyDescent="0.25">
      <c r="A128" s="45" t="str">
        <f>IF(Dic2022_RICHIESTE!A18&lt;&gt;"",Dic2022_RICHIESTE!A18,"")</f>
        <v>mer</v>
      </c>
      <c r="B128" s="46">
        <f>IF(Dic2022_RICHIESTE!B18&lt;&gt;"",Dic2022_RICHIESTE!B18,"")</f>
        <v>44909</v>
      </c>
      <c r="C128" s="232"/>
      <c r="D128" s="146" t="str">
        <f>T( IF( Dic2022_RICHIESTE!C18&lt;&gt;"",  IF(   AND(    (IFERROR(SEARCH("Ridotto",Dic2022_RICHIESTE!C18),Dic2022_RICHIESTE!C18))=1,    D$124&lt;&gt;""   ),    _xlfn.CONCAT("Rid: ",HLOOKUP(D$124,Tipologie!$B$2:$AM$10,5)  ),  Dic2022_RICHIESTE!C18),HLOOKUP(D$124,Tipologie!$B$2:$AM$10,5  ) ))</f>
        <v>.</v>
      </c>
      <c r="E128" s="146"/>
      <c r="F128" s="146" t="str">
        <f>T( IF( Dic2022_RICHIESTE!D18&lt;&gt;"",  IF(   AND(    (IFERROR(SEARCH("Ridotto",Dic2022_RICHIESTE!D18),Dic2022_RICHIESTE!D18))=1,    F$124&lt;&gt;""   ),    _xlfn.CONCAT("Rid: ",HLOOKUP(F$124,Tipologie!$B$2:$AM$10,5)  ),  Dic2022_RICHIESTE!D18),HLOOKUP(F$124,Tipologie!$B$2:$AM$10,5  ) ))</f>
        <v>.</v>
      </c>
      <c r="G128" s="146"/>
      <c r="H128" s="146" t="str">
        <f>T( IF( Dic2022_RICHIESTE!E18&lt;&gt;"",  IF(   AND(    (IFERROR(SEARCH("Ridotto",Dic2022_RICHIESTE!E18),Dic2022_RICHIESTE!E18))=1,    H$124&lt;&gt;""   ),    _xlfn.CONCAT("Rid: ",HLOOKUP(H$124,Tipologie!$B$2:$AM$10,5)  ),  Dic2022_RICHIESTE!E18),HLOOKUP(H$124,Tipologie!$B$2:$AM$10,5  ) ))</f>
        <v>.</v>
      </c>
      <c r="I128" s="146"/>
      <c r="J128" s="146" t="str">
        <f>T( IF( Dic2022_RICHIESTE!F18&lt;&gt;"",  IF(   AND(    (IFERROR(SEARCH("Ridotto",Dic2022_RICHIESTE!F18),Dic2022_RICHIESTE!F18))=1,    J$124&lt;&gt;""   ),    _xlfn.CONCAT("Rid: ",HLOOKUP(J$124,Tipologie!$B$2:$AM$10,5)  ),  Dic2022_RICHIESTE!F18),HLOOKUP(J$124,Tipologie!$B$2:$AM$10,5  ) ))</f>
        <v>.</v>
      </c>
      <c r="K128" s="146"/>
      <c r="L128" s="146" t="str">
        <f>T( IF( Dic2022_RICHIESTE!G18&lt;&gt;"",  IF(   AND(    (IFERROR(SEARCH("Ridotto",Dic2022_RICHIESTE!G18),Dic2022_RICHIESTE!G18))=1,    L$124&lt;&gt;""   ),    _xlfn.CONCAT("Rid: ",HLOOKUP(L$124,Tipologie!$B$2:$AM$10,5)  ),  Dic2022_RICHIESTE!G18),HLOOKUP(L$124,Tipologie!$B$2:$AM$10,5  ) ))</f>
        <v>.</v>
      </c>
      <c r="M128" s="146"/>
      <c r="N128" s="146" t="str">
        <f>T( IF( Dic2022_RICHIESTE!H18&lt;&gt;"",  IF(   AND(    (IFERROR(SEARCH("Ridotto",Dic2022_RICHIESTE!H18),Dic2022_RICHIESTE!H18))=1,    N$124&lt;&gt;""   ),    _xlfn.CONCAT("Rid: ",HLOOKUP(N$124,Tipologie!$B$2:$AM$10,5)  ),  Dic2022_RICHIESTE!H18),HLOOKUP(N$124,Tipologie!$B$2:$AM$10,5  ) ))</f>
        <v>.</v>
      </c>
      <c r="O128" s="146"/>
      <c r="P128" s="146" t="str">
        <f>T( IF( Dic2022_RICHIESTE!I18&lt;&gt;"",  IF(   AND(    (IFERROR(SEARCH("Ridotto",Dic2022_RICHIESTE!I18),Dic2022_RICHIESTE!I18))=1,    P$124&lt;&gt;""   ),    _xlfn.CONCAT("Rid: ",HLOOKUP(P$124,Tipologie!$B$2:$AM$10,5)  ),  Dic2022_RICHIESTE!I18),HLOOKUP(P$124,Tipologie!$B$2:$AM$10,5  ) ))</f>
        <v>.</v>
      </c>
      <c r="Q128" s="146"/>
      <c r="R128" s="146" t="str">
        <f>T( IF( Dic2022_RICHIESTE!J18&lt;&gt;"",  IF(   AND(    (IFERROR(SEARCH("Ridotto",Dic2022_RICHIESTE!J18),Dic2022_RICHIESTE!J18))=1,    R$124&lt;&gt;""   ),    _xlfn.CONCAT("Rid: ",HLOOKUP(R$124,Tipologie!$B$2:$AM$10,5)  ),  Dic2022_RICHIESTE!J18),HLOOKUP(R$124,Tipologie!$B$2:$AM$10,5  ) ))</f>
        <v>.</v>
      </c>
      <c r="S128" s="146"/>
      <c r="T128" s="146" t="str">
        <f>T( IF( Dic2022_RICHIESTE!K18&lt;&gt;"",  IF(   AND(    (IFERROR(SEARCH("Ridotto",Dic2022_RICHIESTE!K18),Dic2022_RICHIESTE!K18))=1,    T$124&lt;&gt;""   ),    _xlfn.CONCAT("Rid: ",HLOOKUP(T$124,Tipologie!$B$2:$AM$10,5)  ),  Dic2022_RICHIESTE!K18),HLOOKUP(T$124,Tipologie!$B$2:$AM$10,5  ) ))</f>
        <v>.</v>
      </c>
      <c r="U128" s="146" t="str">
        <f>T( IF( Dic2022_RICHIESTE!L18&lt;&gt;"",  IF(   AND(    (IFERROR(SEARCH("Ridotto",Dic2022_RICHIESTE!L18),Dic2022_RICHIESTE!L18))=1,    U$124&lt;&gt;""   ),    _xlfn.CONCAT("Rid: ",HLOOKUP(U$124,Tipologie!$B$2:$AM$10,5)  ),  Dic2022_RICHIESTE!L18),HLOOKUP(U$124,Tipologie!$B$2:$AM$10,5  ) ))</f>
        <v>.</v>
      </c>
      <c r="V128" s="146" t="str">
        <f>T( IF( Dic2022_RICHIESTE!M18&lt;&gt;"",  IF(   AND(    (IFERROR(SEARCH("Ridotto",Dic2022_RICHIESTE!M18),Dic2022_RICHIESTE!M18))=1,    V$124&lt;&gt;""   ),    _xlfn.CONCAT("Rid: ",HLOOKUP(V$124,Tipologie!$B$2:$AM$10,5)  ),  Dic2022_RICHIESTE!M18),HLOOKUP(V$124,Tipologie!$B$2:$AM$10,5  ) ))</f>
        <v>.</v>
      </c>
      <c r="W128" s="146" t="str">
        <f>T( IF( Dic2022_RICHIESTE!N18&lt;&gt;"",  IF(   AND(    (IFERROR(SEARCH("Ridotto",Dic2022_RICHIESTE!N18),Dic2022_RICHIESTE!N18))=1,    W$124&lt;&gt;""   ),    _xlfn.CONCAT("Rid: ",HLOOKUP(W$124,Tipologie!$B$2:$AM$10,5)  ),  Dic2022_RICHIESTE!N18),HLOOKUP(W$124,Tipologie!$B$2:$AM$10,5  ) ))</f>
        <v>.</v>
      </c>
      <c r="X128" s="146" t="str">
        <f>T( IF( Dic2022_RICHIESTE!O18&lt;&gt;"",  IF(   AND(    (IFERROR(SEARCH("Ridotto",Dic2022_RICHIESTE!O18),Dic2022_RICHIESTE!O18))=1,    X$124&lt;&gt;""   ),    _xlfn.CONCAT("Rid: ",HLOOKUP(X$124,Tipologie!$B$2:$AM$10,5)  ),  Dic2022_RICHIESTE!O18),HLOOKUP(X$124,Tipologie!$B$2:$AM$10,5  ) ))</f>
        <v>.</v>
      </c>
      <c r="Y128" s="146" t="str">
        <f>T( IF( Dic2022_RICHIESTE!P18&lt;&gt;"",  IF(   AND(    (IFERROR(SEARCH("Ridotto",Dic2022_RICHIESTE!P18),Dic2022_RICHIESTE!P18))=1,    Y$124&lt;&gt;""   ),    _xlfn.CONCAT("Rid: ",HLOOKUP(Y$124,Tipologie!$B$2:$AM$10,5)  ),  Dic2022_RICHIESTE!P18),HLOOKUP(Y$124,Tipologie!$B$2:$AM$10,5  ) ))</f>
        <v>.</v>
      </c>
      <c r="Z128" s="28" t="str">
        <f>T( IF( Dic2022_RICHIESTE!Q18&lt;&gt;"",  IF(   AND(    (IFERROR(SEARCH("Ridotto",Dic2022_RICHIESTE!Q18),Dic2022_RICHIESTE!Q18))=1,    Z$124&lt;&gt;""   ),    _xlfn.CONCAT("Rid: ",HLOOKUP(Z$124,Tipologie!$B$2:$AM$10,5)  ),  Dic2022_RICHIESTE!Q18),HLOOKUP(Z$124,Tipologie!$B$2:$AM$10,5  ) ))</f>
        <v>.</v>
      </c>
      <c r="AA128" s="28" t="str">
        <f>T( IF( Dic2022_RICHIESTE!R18&lt;&gt;"",  IF(   AND(    (IFERROR(SEARCH("Ridotto",Dic2022_RICHIESTE!R18),Dic2022_RICHIESTE!R18))=1,    AA$124&lt;&gt;""   ),    _xlfn.CONCAT("Rid: ",HLOOKUP(AA$124,Tipologie!$B$2:$AM$10,5)  ),  Dic2022_RICHIESTE!R18),HLOOKUP(AA$124,Tipologie!$B$2:$AM$10,5  ) ))</f>
        <v>.</v>
      </c>
      <c r="AB128" s="28" t="str">
        <f>T( IF( Dic2022_RICHIESTE!S18&lt;&gt;"",  IF(   AND(    (IFERROR(SEARCH("Ridotto",Dic2022_RICHIESTE!S18),Dic2022_RICHIESTE!S18))=1,    AB$124&lt;&gt;""   ),    _xlfn.CONCAT("Rid: ",HLOOKUP(AB$124,Tipologie!$B$2:$AM$10,5)  ),  Dic2022_RICHIESTE!S18),HLOOKUP(AB$124,Tipologie!$B$2:$AM$10,5  ) ))</f>
        <v>.</v>
      </c>
      <c r="AD128" s="45" t="str">
        <f t="shared" si="40"/>
        <v>mer</v>
      </c>
      <c r="AE128" s="46">
        <f t="shared" si="39"/>
        <v>44909</v>
      </c>
      <c r="AF128" s="232"/>
      <c r="AG128" s="146" t="str">
        <f>T( IF( Dic2022_RICHIESTE!W18&lt;&gt;"",  IF(   AND(    (IFERROR(SEARCH("Ridotto",Dic2022_RICHIESTE!W18),Dic2022_RICHIESTE!W18))=1,    AG$124&lt;&gt;""   ),    _xlfn.CONCAT("Rid: ",HLOOKUP(AG$124,Tipologie!$B$2:$AM$10,5)  ),  Dic2022_RICHIESTE!W18),HLOOKUP(AG$124,Tipologie!$B$2:$AM$10,5  ) ))</f>
        <v>.</v>
      </c>
      <c r="AH128" s="146"/>
      <c r="AI128" s="146" t="str">
        <f>T( IF( Dic2022_RICHIESTE!X18&lt;&gt;"",  IF(   AND(    (IFERROR(SEARCH("Ridotto",Dic2022_RICHIESTE!X18),Dic2022_RICHIESTE!X18))=1,    AI$124&lt;&gt;""   ),    _xlfn.CONCAT("Rid: ",HLOOKUP(AI$124,Tipologie!$B$2:$AM$10,5)  ),  Dic2022_RICHIESTE!X18),HLOOKUP(AI$124,Tipologie!$B$2:$AM$10,5  ) ))</f>
        <v>.</v>
      </c>
      <c r="AJ128" s="146"/>
      <c r="AK128" s="146" t="str">
        <f>T( IF( Dic2022_RICHIESTE!Y18&lt;&gt;"",  IF(   AND(    (IFERROR(SEARCH("Ridotto",Dic2022_RICHIESTE!Y18),Dic2022_RICHIESTE!Y18))=1,    AK$124&lt;&gt;""   ),    _xlfn.CONCAT("Rid: ",HLOOKUP(AK$124,Tipologie!$B$2:$AM$10,5)  ),  Dic2022_RICHIESTE!Y18),HLOOKUP(AK$124,Tipologie!$B$2:$AM$10,5  ) ))</f>
        <v>.</v>
      </c>
      <c r="AL128" s="146"/>
      <c r="AM128" s="146" t="str">
        <f>T( IF( Dic2022_RICHIESTE!Z18&lt;&gt;"",  IF(   AND(    (IFERROR(SEARCH("Ridotto",Dic2022_RICHIESTE!Z18),Dic2022_RICHIESTE!Z18))=1,    AM$124&lt;&gt;""   ),    _xlfn.CONCAT("Rid: ",HLOOKUP(AM$124,Tipologie!$B$2:$AM$10,5)  ),  Dic2022_RICHIESTE!Z18),HLOOKUP(AM$124,Tipologie!$B$2:$AM$10,5  ) ))</f>
        <v>.</v>
      </c>
      <c r="AN128" s="146"/>
      <c r="AO128" s="146" t="str">
        <f>T( IF( Dic2022_RICHIESTE!AA18&lt;&gt;"",  IF(   AND(    (IFERROR(SEARCH("Ridotto",Dic2022_RICHIESTE!AA18),Dic2022_RICHIESTE!AA18))=1,    AO$124&lt;&gt;""   ),    _xlfn.CONCAT("Rid: ",HLOOKUP(AO$124,Tipologie!$B$2:$AM$10,5)  ),  Dic2022_RICHIESTE!AA18),HLOOKUP(AO$124,Tipologie!$B$2:$AM$10,5  ) ))</f>
        <v>.</v>
      </c>
      <c r="AP128" s="146"/>
      <c r="AQ128" s="146" t="str">
        <f>T( IF( Dic2022_RICHIESTE!AB18&lt;&gt;"",  IF(   AND(    (IFERROR(SEARCH("Ridotto",Dic2022_RICHIESTE!AB18),Dic2022_RICHIESTE!AB18))=1,    AQ$124&lt;&gt;""   ),    _xlfn.CONCAT("Rid: ",HLOOKUP(AQ$124,Tipologie!$B$2:$AM$10,5)  ),  Dic2022_RICHIESTE!AB18),HLOOKUP(AQ$124,Tipologie!$B$2:$AM$10,5  ) ))</f>
        <v>.</v>
      </c>
      <c r="AR128" s="146"/>
      <c r="AS128" s="146" t="str">
        <f>T( IF( Dic2022_RICHIESTE!AC18&lt;&gt;"",  IF(   AND(    (IFERROR(SEARCH("Ridotto",Dic2022_RICHIESTE!AC18),Dic2022_RICHIESTE!AC18))=1,    AS$124&lt;&gt;""   ),    _xlfn.CONCAT("Rid: ",HLOOKUP(AS$124,Tipologie!$B$2:$AM$10,5)  ),  Dic2022_RICHIESTE!AC18),HLOOKUP(AS$124,Tipologie!$B$2:$AM$10,5  ) ))</f>
        <v>.</v>
      </c>
      <c r="AT128" s="146"/>
      <c r="AU128" s="146" t="str">
        <f>T( IF( Dic2022_RICHIESTE!AD18&lt;&gt;"",  IF(   AND(    (IFERROR(SEARCH("Ridotto",Dic2022_RICHIESTE!AD18),Dic2022_RICHIESTE!AD18))=1,    AU$124&lt;&gt;""   ),    _xlfn.CONCAT("Rid: ",HLOOKUP(AU$124,Tipologie!$B$2:$AM$10,5)  ),  Dic2022_RICHIESTE!AD18),HLOOKUP(AU$124,Tipologie!$B$2:$AM$10,5  ) ))</f>
        <v>.</v>
      </c>
      <c r="AV128" s="146"/>
      <c r="AW128" s="146" t="str">
        <f>T( IF( Dic2022_RICHIESTE!AE18&lt;&gt;"",  IF(   AND(    (IFERROR(SEARCH("Ridotto",Dic2022_RICHIESTE!AE18),Dic2022_RICHIESTE!AE18))=1,    AW$124&lt;&gt;""   ),    _xlfn.CONCAT("Rid: ",HLOOKUP(AW$124,Tipologie!$B$2:$AM$10,5)  ),  Dic2022_RICHIESTE!AE18),HLOOKUP(AW$124,Tipologie!$B$2:$AM$10,5  ) ))</f>
        <v>.</v>
      </c>
      <c r="AX128" s="146"/>
      <c r="AY128" s="146" t="str">
        <f>T( IF( Dic2022_RICHIESTE!AF18&lt;&gt;"",  IF(   AND(    (IFERROR(SEARCH("Ridotto",Dic2022_RICHIESTE!AF18),Dic2022_RICHIESTE!AF18))=1,    AY$124&lt;&gt;""   ),    _xlfn.CONCAT("Rid: ",HLOOKUP(AY$124,Tipologie!$B$2:$AM$10,5)  ),  Dic2022_RICHIESTE!AF18),HLOOKUP(AY$124,Tipologie!$B$2:$AM$10,5  ) ))</f>
        <v>.</v>
      </c>
      <c r="AZ128" s="146"/>
      <c r="BA128" s="146" t="str">
        <f>T( IF( Dic2022_RICHIESTE!AG18&lt;&gt;"",  IF(   AND(    (IFERROR(SEARCH("Ridotto",Dic2022_RICHIESTE!AG18),Dic2022_RICHIESTE!AG18))=1,    BA$124&lt;&gt;""   ),    _xlfn.CONCAT("Rid: ",HLOOKUP(BA$124,Tipologie!$B$2:$AM$10,5)  ),  Dic2022_RICHIESTE!AG18),HLOOKUP(BA$124,Tipologie!$B$2:$AM$10,5  ) ))</f>
        <v>.</v>
      </c>
      <c r="BB128" s="146" t="str">
        <f>T( IF( Dic2022_RICHIESTE!AH18&lt;&gt;"",  IF(   AND(    (IFERROR(SEARCH("Ridotto",Dic2022_RICHIESTE!AH18),Dic2022_RICHIESTE!AH18))=1,    BB$124&lt;&gt;""   ),    _xlfn.CONCAT("Rid: ",HLOOKUP(BB$124,Tipologie!$B$2:$AM$10,5)  ),  Dic2022_RICHIESTE!AH18),HLOOKUP(BB$124,Tipologie!$B$2:$AM$10,5  ) ))</f>
        <v>.</v>
      </c>
      <c r="BC128" s="146" t="str">
        <f>T( IF( Dic2022_RICHIESTE!AI18&lt;&gt;"",  IF(   AND(    (IFERROR(SEARCH("Ridotto",Dic2022_RICHIESTE!AI18),Dic2022_RICHIESTE!AI18))=1,    BC$124&lt;&gt;""   ),    _xlfn.CONCAT("Rid: ",HLOOKUP(BC$124,Tipologie!$B$2:$AM$10,5)  ),  Dic2022_RICHIESTE!AI18),HLOOKUP(BC$124,Tipologie!$B$2:$AM$10,5  ) ))</f>
        <v>.</v>
      </c>
      <c r="BD128" s="146"/>
      <c r="BE128" s="146" t="str">
        <f>T( IF( Dic2022_RICHIESTE!AJ18&lt;&gt;"",  IF(   AND(    (IFERROR(SEARCH("Ridotto",Dic2022_RICHIESTE!AJ18),Dic2022_RICHIESTE!AJ18))=1,    BE$124&lt;&gt;""   ),    _xlfn.CONCAT("Rid: ",HLOOKUP(BE$124,Tipologie!$B$2:$AM$10,5)  ),  Dic2022_RICHIESTE!AJ18),HLOOKUP(BE$124,Tipologie!$B$2:$AM$10,5  ) ))</f>
        <v>.</v>
      </c>
      <c r="BF128" s="146"/>
      <c r="BG128" s="146" t="str">
        <f>T( IF( Dic2022_RICHIESTE!AK18&lt;&gt;"",  IF(   AND(    (IFERROR(SEARCH("Ridotto",Dic2022_RICHIESTE!AK18),Dic2022_RICHIESTE!AK18))=1,    BG$124&lt;&gt;""   ),    _xlfn.CONCAT("Rid: ",HLOOKUP(BG$124,Tipologie!$B$2:$AM$10,5)  ),  Dic2022_RICHIESTE!AK18),HLOOKUP(BG$124,Tipologie!$B$2:$AM$10,5  ) ))</f>
        <v>.</v>
      </c>
      <c r="BH128" s="146"/>
      <c r="BI128" s="146" t="str">
        <f>T( IF( Dic2022_RICHIESTE!AL18&lt;&gt;"",  IF(   AND(    (IFERROR(SEARCH("Ridotto",Dic2022_RICHIESTE!AL18),Dic2022_RICHIESTE!AL18))=1,    BI$124&lt;&gt;""   ),    _xlfn.CONCAT("Rid: ",HLOOKUP(BI$124,Tipologie!$B$2:$AM$10,5)  ),  Dic2022_RICHIESTE!AL18),HLOOKUP(BI$124,Tipologie!$B$2:$AM$10,5  ) ))</f>
        <v>.</v>
      </c>
      <c r="BJ128" s="146"/>
      <c r="BK128" s="146" t="str">
        <f>T( IF( Dic2022_RICHIESTE!AM18&lt;&gt;"",  IF(   AND(    (IFERROR(SEARCH("Ridotto",Dic2022_RICHIESTE!AM18),Dic2022_RICHIESTE!AM18))=1,    BK$124&lt;&gt;""   ),    _xlfn.CONCAT("Rid: ",HLOOKUP(BK$124,Tipologie!$B$2:$AM$10,5)  ),  Dic2022_RICHIESTE!AM18),HLOOKUP(BK$124,Tipologie!$B$2:$AM$10,5  ) ))</f>
        <v>.</v>
      </c>
      <c r="BL128" s="146"/>
      <c r="BM128" s="146" t="str">
        <f>T( IF( Dic2022_RICHIESTE!AN18&lt;&gt;"",  IF(   AND(    (IFERROR(SEARCH("Ridotto",Dic2022_RICHIESTE!AN18),Dic2022_RICHIESTE!AN18))=1,    BM$124&lt;&gt;""   ),    _xlfn.CONCAT("Rid: ",HLOOKUP(BM$124,Tipologie!$B$2:$AM$10,5)  ),  Dic2022_RICHIESTE!AN18),HLOOKUP(BM$124,Tipologie!$B$2:$AM$10,5  ) ))</f>
        <v>.</v>
      </c>
      <c r="BN128" s="146"/>
      <c r="BO128" s="146" t="str">
        <f>T( IF( Dic2022_RICHIESTE!AO18&lt;&gt;"",  IF(   AND(    (IFERROR(SEARCH("Ridotto",Dic2022_RICHIESTE!AO18),Dic2022_RICHIESTE!AO18))=1,    BO$124&lt;&gt;""   ),    _xlfn.CONCAT("Rid: ",HLOOKUP(BO$124,Tipologie!$B$2:$AM$10,5)  ),  Dic2022_RICHIESTE!AO18),HLOOKUP(BO$124,Tipologie!$B$2:$AM$10,5  ) ))</f>
        <v>.</v>
      </c>
      <c r="BP128" s="146"/>
      <c r="BQ128" s="146" t="str">
        <f>T( IF( Dic2022_RICHIESTE!AP18&lt;&gt;"",  IF(   AND(    (IFERROR(SEARCH("Ridotto",Dic2022_RICHIESTE!AP18),Dic2022_RICHIESTE!AP18))=1,    BQ$124&lt;&gt;""   ),    _xlfn.CONCAT("Rid: ",HLOOKUP(BQ$124,Tipologie!$B$2:$AM$10,5)  ),  Dic2022_RICHIESTE!AP18),HLOOKUP(BQ$124,Tipologie!$B$2:$AM$10,5  ) ))</f>
        <v>.</v>
      </c>
      <c r="BR128" s="146"/>
      <c r="BS128" s="146" t="str">
        <f>T( IF( Dic2022_RICHIESTE!AQ18&lt;&gt;"",  IF(   AND(    (IFERROR(SEARCH("Ridotto",Dic2022_RICHIESTE!AQ18),Dic2022_RICHIESTE!AQ18))=1,    BS$124&lt;&gt;""   ),    _xlfn.CONCAT("Rid: ",HLOOKUP(BS$124,Tipologie!$B$2:$AM$10,5)  ),  Dic2022_RICHIESTE!AQ18),HLOOKUP(BS$124,Tipologie!$B$2:$AM$10,5  ) ))</f>
        <v>.</v>
      </c>
      <c r="BT128" s="146"/>
      <c r="BU128" s="146" t="str">
        <f>T( IF( Dic2022_RICHIESTE!AR18&lt;&gt;"",  IF(   AND(    (IFERROR(SEARCH("Ridotto",Dic2022_RICHIESTE!AR18),Dic2022_RICHIESTE!AR18))=1,    BU$124&lt;&gt;""   ),    _xlfn.CONCAT("Rid: ",HLOOKUP(BU$124,Tipologie!$B$2:$AM$10,5)  ),  Dic2022_RICHIESTE!AR18),HLOOKUP(BU$124,Tipologie!$B$2:$AM$10,5  ) ))</f>
        <v>.</v>
      </c>
      <c r="BV128" s="146"/>
      <c r="BW128" s="146" t="str">
        <f>T( IF( Dic2022_RICHIESTE!AS18&lt;&gt;"",  IF(   AND(    (IFERROR(SEARCH("Ridotto",Dic2022_RICHIESTE!AS18),Dic2022_RICHIESTE!AS18))=1,    BW$124&lt;&gt;""   ),    _xlfn.CONCAT("Rid: ",HLOOKUP(BW$124,Tipologie!$B$2:$AM$10,5)  ),  Dic2022_RICHIESTE!AS18),HLOOKUP(BW$124,Tipologie!$B$2:$AM$10,5  ) ))</f>
        <v>.</v>
      </c>
      <c r="BX128" s="223"/>
      <c r="CA128" s="158">
        <f>SUM(COUNTIFS(D128:BW128,{"Ex-accordo";"Ferie";"Ridotto Ex-Acc";"Ridotto Ferie";"Ridotto Maternità";"Malattia";"Esame";"Altro"}))</f>
        <v>0</v>
      </c>
      <c r="CB128" s="158">
        <f t="shared" si="43"/>
        <v>30</v>
      </c>
      <c r="CC128" s="91"/>
      <c r="CG128" s="146" t="str">
        <f>T( IF( Dic2022_RICHIESTE!BM18&lt;&gt;"",  IF(   AND(    (IFERROR(SEARCH("Ridotto",Dic2022_RICHIESTE!BM18),Dic2022_RICHIESTE!BM18))=1,    CG$124&lt;&gt;""   ),    _xlfn.CONCAT("Rid: ",HLOOKUP(CG$124,Tipologie!$B$2:$AM$10,5)  ),  Dic2022_RICHIESTE!BM18),HLOOKUP(CG$124,Tipologie!$B$2:$AM$10,5  ) ))</f>
        <v>.</v>
      </c>
      <c r="CH128" s="146"/>
      <c r="CI128" s="146" t="str">
        <f>T( IF( Dic2022_RICHIESTE!BN18&lt;&gt;"",  IF(   AND(    (IFERROR(SEARCH("Ridotto",Dic2022_RICHIESTE!BN18),Dic2022_RICHIESTE!BN18))=1,    CI$124&lt;&gt;""   ),    _xlfn.CONCAT("Rid: ",HLOOKUP(CI$124,Tipologie!$B$2:$AM$10,5)  ),  Dic2022_RICHIESTE!BN18),HLOOKUP(CI$124,Tipologie!$B$2:$AM$10,5  ) ))</f>
        <v>.</v>
      </c>
      <c r="CJ128" s="146" t="str">
        <f>T( IF( Dic2022_RICHIESTE!BO18&lt;&gt;"",  IF(   AND(    (IFERROR(SEARCH("Ridotto",Dic2022_RICHIESTE!BO18),Dic2022_RICHIESTE!BO18))=1,    CJ$124&lt;&gt;""   ),    _xlfn.CONCAT("Rid: ",HLOOKUP(CJ$124,Tipologie!$B$2:$AM$10,5)  ),  Dic2022_RICHIESTE!BO18),HLOOKUP(CJ$124,Tipologie!$B$2:$AM$10,5  ) ))</f>
        <v>.</v>
      </c>
      <c r="CK128" s="146" t="str">
        <f>T( IF( Dic2022_RICHIESTE!BP18&lt;&gt;"",  IF(   AND(    (IFERROR(SEARCH("Ridotto",Dic2022_RICHIESTE!BP18),Dic2022_RICHIESTE!BP18))=1,    CK$124&lt;&gt;""   ),    _xlfn.CONCAT("Rid: ",HLOOKUP(CK$124,Tipologie!$B$2:$AM$10,5)  ),  Dic2022_RICHIESTE!BP18),HLOOKUP(CK$124,Tipologie!$B$2:$AM$10,5  ) ))</f>
        <v>.</v>
      </c>
      <c r="CL128" s="146" t="str">
        <f>T( IF( Dic2022_RICHIESTE!BQ18&lt;&gt;"",  IF(   AND(    (IFERROR(SEARCH("Ridotto",Dic2022_RICHIESTE!BQ18),Dic2022_RICHIESTE!BQ18))=1,    CL$124&lt;&gt;""   ),    _xlfn.CONCAT("Rid: ",HLOOKUP(CL$124,Tipologie!$B$2:$AM$10,5)  ),  Dic2022_RICHIESTE!BQ18),HLOOKUP(CL$124,Tipologie!$B$2:$AM$10,5  ) ))</f>
        <v>.</v>
      </c>
      <c r="CM128" s="146" t="str">
        <f>T( IF( Dic2022_RICHIESTE!BR18&lt;&gt;"",  IF(   AND(    (IFERROR(SEARCH("Ridotto",Dic2022_RICHIESTE!BR18),Dic2022_RICHIESTE!BR18))=1,    CM$124&lt;&gt;""   ),    _xlfn.CONCAT("Rid: ",HLOOKUP(CM$124,Tipologie!$B$2:$AM$10,5)  ),  Dic2022_RICHIESTE!BR18),HLOOKUP(CM$124,Tipologie!$B$2:$AM$10,5  ) ))</f>
        <v>.</v>
      </c>
      <c r="CO128" s="45" t="str">
        <f t="shared" si="41"/>
        <v>mer</v>
      </c>
      <c r="CP128" s="45">
        <f t="shared" si="42"/>
        <v>44909</v>
      </c>
      <c r="CQ128" s="229"/>
      <c r="CR128" s="146" t="str">
        <f>T(IF(  Dic2022_RICHIESTE!BV18&lt;&gt;"",  Dic2022_RICHIESTE!BV18,  HLOOKUP(CR$124,Tipologie!$B$2:$AM$10,5) ))</f>
        <v>.</v>
      </c>
      <c r="CS128" s="146"/>
      <c r="CT128" s="146" t="str">
        <f>T(IF(  Dic2022_RICHIESTE!BW18&lt;&gt;"",  Dic2022_RICHIESTE!BW18,  HLOOKUP(CT$124,Tipologie!$B$2:$AM$10,5) ))</f>
        <v>.</v>
      </c>
      <c r="CU128" s="146"/>
      <c r="CV128" s="146" t="str">
        <f>T(IF(  Dic2022_RICHIESTE!BX18&lt;&gt;"",  Dic2022_RICHIESTE!BX18,  HLOOKUP(CV$124,Tipologie!$B$2:$AM$10,5) ))</f>
        <v>.</v>
      </c>
      <c r="CW128" s="146"/>
      <c r="CX128" s="146" t="str">
        <f>T(IF(  Dic2022_RICHIESTE!BY18&lt;&gt;"",  Dic2022_RICHIESTE!BY18,  HLOOKUP(CX$124,Tipologie!$B$2:$AM$10,5) ))</f>
        <v>.</v>
      </c>
      <c r="CY128" s="146"/>
      <c r="CZ128" s="146" t="str">
        <f>T(IF(  Dic2022_RICHIESTE!BZ18&lt;&gt;"",  Dic2022_RICHIESTE!BZ18,  HLOOKUP(CZ$124,Tipologie!$B$2:$AM$10,5) ))</f>
        <v>.</v>
      </c>
      <c r="DA128" s="146"/>
      <c r="DB128" s="146" t="str">
        <f>T(IF(  Dic2022_RICHIESTE!CA18&lt;&gt;"",  Dic2022_RICHIESTE!CA18,  HLOOKUP(DB$124,Tipologie!$B$2:$AM$10,5) ))</f>
        <v>.</v>
      </c>
      <c r="DC128" s="146"/>
      <c r="DD128" s="146" t="str">
        <f>T(IF(  Dic2022_RICHIESTE!CB18&lt;&gt;"",  Dic2022_RICHIESTE!CB18,  HLOOKUP(DD$124,Tipologie!$B$2:$AM$10,5) ))</f>
        <v>.</v>
      </c>
      <c r="DE128" s="146" t="str">
        <f>T(IF(  Dic2022_RICHIESTE!BW18&lt;&gt;"",  Dic2022_RICHIESTE!BW18,  HLOOKUP(DE$124,Tipologie!$B$2:$AM$10,5) ))</f>
        <v>.</v>
      </c>
      <c r="DF128" s="146" t="str">
        <f>T(IF(  Dic2022_RICHIESTE!BX18&lt;&gt;"",  Dic2022_RICHIESTE!BX18,  HLOOKUP(DF$124,Tipologie!$B$2:$AM$10,5) ))</f>
        <v>.</v>
      </c>
      <c r="DG128" s="146" t="str">
        <f>T(IF(  Dic2022_RICHIESTE!BY18&lt;&gt;"",  Dic2022_RICHIESTE!BY18,  HLOOKUP(DG$124,Tipologie!$B$2:$AM$10,5) ))</f>
        <v>.</v>
      </c>
      <c r="DH128" s="20"/>
    </row>
    <row r="129" spans="1:112" ht="11.25" customHeight="1" x14ac:dyDescent="0.25">
      <c r="A129" s="45" t="str">
        <f>IF(Dic2022_RICHIESTE!A19&lt;&gt;"",Dic2022_RICHIESTE!A19,"")</f>
        <v>gio</v>
      </c>
      <c r="B129" s="46">
        <f>IF(Dic2022_RICHIESTE!B19&lt;&gt;"",Dic2022_RICHIESTE!B19,"")</f>
        <v>44910</v>
      </c>
      <c r="C129" s="232"/>
      <c r="D129" s="146" t="str">
        <f>T( IF( Dic2022_RICHIESTE!C19&lt;&gt;"",  IF(   AND(    (IFERROR(SEARCH("Ridotto",Dic2022_RICHIESTE!C19),Dic2022_RICHIESTE!C19))=1,    D$124&lt;&gt;""   ),    _xlfn.CONCAT("Rid: ",HLOOKUP(D$124,Tipologie!$B$2:$AM$10,6)  ),  Dic2022_RICHIESTE!C19),HLOOKUP(D$124,Tipologie!$B$2:$AM$10,6  ) ))</f>
        <v>.</v>
      </c>
      <c r="E129" s="146"/>
      <c r="F129" s="146" t="str">
        <f>T( IF( Dic2022_RICHIESTE!D19&lt;&gt;"",  IF(   AND(    (IFERROR(SEARCH("Ridotto",Dic2022_RICHIESTE!D19),Dic2022_RICHIESTE!D19))=1,    F$124&lt;&gt;""   ),    _xlfn.CONCAT("Rid: ",HLOOKUP(F$124,Tipologie!$B$2:$AM$10,6)  ),  Dic2022_RICHIESTE!D19),HLOOKUP(F$124,Tipologie!$B$2:$AM$10,6  ) ))</f>
        <v>.</v>
      </c>
      <c r="G129" s="146"/>
      <c r="H129" s="146" t="str">
        <f>T( IF( Dic2022_RICHIESTE!E19&lt;&gt;"",  IF(   AND(    (IFERROR(SEARCH("Ridotto",Dic2022_RICHIESTE!E19),Dic2022_RICHIESTE!E19))=1,    H$124&lt;&gt;""   ),    _xlfn.CONCAT("Rid: ",HLOOKUP(H$124,Tipologie!$B$2:$AM$10,6)  ),  Dic2022_RICHIESTE!E19),HLOOKUP(H$124,Tipologie!$B$2:$AM$10,6  ) ))</f>
        <v>.</v>
      </c>
      <c r="I129" s="146"/>
      <c r="J129" s="146" t="str">
        <f>T( IF( Dic2022_RICHIESTE!F19&lt;&gt;"",  IF(   AND(    (IFERROR(SEARCH("Ridotto",Dic2022_RICHIESTE!F19),Dic2022_RICHIESTE!F19))=1,    J$124&lt;&gt;""   ),    _xlfn.CONCAT("Rid: ",HLOOKUP(J$124,Tipologie!$B$2:$AM$10,6)  ),  Dic2022_RICHIESTE!F19),HLOOKUP(J$124,Tipologie!$B$2:$AM$10,6  ) ))</f>
        <v>.</v>
      </c>
      <c r="K129" s="146"/>
      <c r="L129" s="146" t="str">
        <f>T( IF( Dic2022_RICHIESTE!G19&lt;&gt;"",  IF(   AND(    (IFERROR(SEARCH("Ridotto",Dic2022_RICHIESTE!G19),Dic2022_RICHIESTE!G19))=1,    L$124&lt;&gt;""   ),    _xlfn.CONCAT("Rid: ",HLOOKUP(L$124,Tipologie!$B$2:$AM$10,6)  ),  Dic2022_RICHIESTE!G19),HLOOKUP(L$124,Tipologie!$B$2:$AM$10,6  ) ))</f>
        <v>.</v>
      </c>
      <c r="M129" s="146"/>
      <c r="N129" s="146" t="str">
        <f>T( IF( Dic2022_RICHIESTE!H19&lt;&gt;"",  IF(   AND(    (IFERROR(SEARCH("Ridotto",Dic2022_RICHIESTE!H19),Dic2022_RICHIESTE!H19))=1,    N$124&lt;&gt;""   ),    _xlfn.CONCAT("Rid: ",HLOOKUP(N$124,Tipologie!$B$2:$AM$10,6)  ),  Dic2022_RICHIESTE!H19),HLOOKUP(N$124,Tipologie!$B$2:$AM$10,6  ) ))</f>
        <v>.</v>
      </c>
      <c r="O129" s="146"/>
      <c r="P129" s="146" t="str">
        <f>T( IF( Dic2022_RICHIESTE!I19&lt;&gt;"",  IF(   AND(    (IFERROR(SEARCH("Ridotto",Dic2022_RICHIESTE!I19),Dic2022_RICHIESTE!I19))=1,    P$124&lt;&gt;""   ),    _xlfn.CONCAT("Rid: ",HLOOKUP(P$124,Tipologie!$B$2:$AM$10,6)  ),  Dic2022_RICHIESTE!I19),HLOOKUP(P$124,Tipologie!$B$2:$AM$10,6  ) ))</f>
        <v>.</v>
      </c>
      <c r="Q129" s="146"/>
      <c r="R129" s="146" t="str">
        <f>T( IF( Dic2022_RICHIESTE!J19&lt;&gt;"",  IF(   AND(    (IFERROR(SEARCH("Ridotto",Dic2022_RICHIESTE!J19),Dic2022_RICHIESTE!J19))=1,    R$124&lt;&gt;""   ),    _xlfn.CONCAT("Rid: ",HLOOKUP(R$124,Tipologie!$B$2:$AM$10,6)  ),  Dic2022_RICHIESTE!J19),HLOOKUP(R$124,Tipologie!$B$2:$AM$10,6  ) ))</f>
        <v>.</v>
      </c>
      <c r="S129" s="146"/>
      <c r="T129" s="146" t="str">
        <f>T( IF( Dic2022_RICHIESTE!K19&lt;&gt;"",  IF(   AND(    (IFERROR(SEARCH("Ridotto",Dic2022_RICHIESTE!K19),Dic2022_RICHIESTE!K19))=1,    T$124&lt;&gt;""   ),    _xlfn.CONCAT("Rid: ",HLOOKUP(T$124,Tipologie!$B$2:$AM$10,6)  ),  Dic2022_RICHIESTE!K19),HLOOKUP(T$124,Tipologie!$B$2:$AM$10,6  ) ))</f>
        <v>.</v>
      </c>
      <c r="U129" s="146" t="str">
        <f>T( IF( Dic2022_RICHIESTE!L19&lt;&gt;"",  IF(   AND(    (IFERROR(SEARCH("Ridotto",Dic2022_RICHIESTE!L19),Dic2022_RICHIESTE!L19))=1,    U$124&lt;&gt;""   ),    _xlfn.CONCAT("Rid: ",HLOOKUP(U$124,Tipologie!$B$2:$AM$10,6)  ),  Dic2022_RICHIESTE!L19),HLOOKUP(U$124,Tipologie!$B$2:$AM$10,6  ) ))</f>
        <v>.</v>
      </c>
      <c r="V129" s="146" t="str">
        <f>T( IF( Dic2022_RICHIESTE!M19&lt;&gt;"",  IF(   AND(    (IFERROR(SEARCH("Ridotto",Dic2022_RICHIESTE!M19),Dic2022_RICHIESTE!M19))=1,    V$124&lt;&gt;""   ),    _xlfn.CONCAT("Rid: ",HLOOKUP(V$124,Tipologie!$B$2:$AM$10,6)  ),  Dic2022_RICHIESTE!M19),HLOOKUP(V$124,Tipologie!$B$2:$AM$10,6  ) ))</f>
        <v>.</v>
      </c>
      <c r="W129" s="146" t="str">
        <f>T( IF( Dic2022_RICHIESTE!N19&lt;&gt;"",  IF(   AND(    (IFERROR(SEARCH("Ridotto",Dic2022_RICHIESTE!N19),Dic2022_RICHIESTE!N19))=1,    W$124&lt;&gt;""   ),    _xlfn.CONCAT("Rid: ",HLOOKUP(W$124,Tipologie!$B$2:$AM$10,6)  ),  Dic2022_RICHIESTE!N19),HLOOKUP(W$124,Tipologie!$B$2:$AM$10,6  ) ))</f>
        <v>.</v>
      </c>
      <c r="X129" s="146" t="str">
        <f>T( IF( Dic2022_RICHIESTE!O19&lt;&gt;"",  IF(   AND(    (IFERROR(SEARCH("Ridotto",Dic2022_RICHIESTE!O19),Dic2022_RICHIESTE!O19))=1,    X$124&lt;&gt;""   ),    _xlfn.CONCAT("Rid: ",HLOOKUP(X$124,Tipologie!$B$2:$AM$10,6)  ),  Dic2022_RICHIESTE!O19),HLOOKUP(X$124,Tipologie!$B$2:$AM$10,6  ) ))</f>
        <v>.</v>
      </c>
      <c r="Y129" s="146" t="str">
        <f>T( IF( Dic2022_RICHIESTE!P19&lt;&gt;"",  IF(   AND(    (IFERROR(SEARCH("Ridotto",Dic2022_RICHIESTE!P19),Dic2022_RICHIESTE!P19))=1,    Y$124&lt;&gt;""   ),    _xlfn.CONCAT("Rid: ",HLOOKUP(Y$124,Tipologie!$B$2:$AM$10,6)  ),  Dic2022_RICHIESTE!P19),HLOOKUP(Y$124,Tipologie!$B$2:$AM$10,6  ) ))</f>
        <v>.</v>
      </c>
      <c r="Z129" s="28" t="str">
        <f>T( IF( Dic2022_RICHIESTE!Q19&lt;&gt;"",  IF(   AND(    (IFERROR(SEARCH("Ridotto",Dic2022_RICHIESTE!Q19),Dic2022_RICHIESTE!Q19))=1,    Z$124&lt;&gt;""   ),    _xlfn.CONCAT("Rid: ",HLOOKUP(Z$124,Tipologie!$B$2:$AM$10,6)  ),  Dic2022_RICHIESTE!Q19),HLOOKUP(Z$124,Tipologie!$B$2:$AM$10,6  ) ))</f>
        <v>.</v>
      </c>
      <c r="AA129" s="28" t="str">
        <f>T( IF( Dic2022_RICHIESTE!R19&lt;&gt;"",  IF(   AND(    (IFERROR(SEARCH("Ridotto",Dic2022_RICHIESTE!R19),Dic2022_RICHIESTE!R19))=1,    AA$124&lt;&gt;""   ),    _xlfn.CONCAT("Rid: ",HLOOKUP(AA$124,Tipologie!$B$2:$AM$10,6)  ),  Dic2022_RICHIESTE!R19),HLOOKUP(AA$124,Tipologie!$B$2:$AM$10,6  ) ))</f>
        <v>.</v>
      </c>
      <c r="AB129" s="28" t="str">
        <f>T( IF( Dic2022_RICHIESTE!S19&lt;&gt;"",  IF(   AND(    (IFERROR(SEARCH("Ridotto",Dic2022_RICHIESTE!S19),Dic2022_RICHIESTE!S19))=1,    AB$124&lt;&gt;""   ),    _xlfn.CONCAT("Rid: ",HLOOKUP(AB$124,Tipologie!$B$2:$AM$10,6)  ),  Dic2022_RICHIESTE!S19),HLOOKUP(AB$124,Tipologie!$B$2:$AM$10,6  ) ))</f>
        <v>.</v>
      </c>
      <c r="AD129" s="45" t="str">
        <f t="shared" si="40"/>
        <v>gio</v>
      </c>
      <c r="AE129" s="46">
        <f t="shared" si="39"/>
        <v>44910</v>
      </c>
      <c r="AF129" s="232"/>
      <c r="AG129" s="146" t="str">
        <f>T( IF( Dic2022_RICHIESTE!W19&lt;&gt;"",  IF(   AND(    (IFERROR(SEARCH("Ridotto",Dic2022_RICHIESTE!W19),Dic2022_RICHIESTE!W19))=1,    AG$124&lt;&gt;""   ),    _xlfn.CONCAT("Rid: ",HLOOKUP(AG$124,Tipologie!$B$2:$AM$10,6)  ),  Dic2022_RICHIESTE!W19),HLOOKUP(AG$124,Tipologie!$B$2:$AM$10,6  ) ))</f>
        <v>.</v>
      </c>
      <c r="AH129" s="146"/>
      <c r="AI129" s="146" t="str">
        <f>T( IF( Dic2022_RICHIESTE!X19&lt;&gt;"",  IF(   AND(    (IFERROR(SEARCH("Ridotto",Dic2022_RICHIESTE!X19),Dic2022_RICHIESTE!X19))=1,    AI$124&lt;&gt;""   ),    _xlfn.CONCAT("Rid: ",HLOOKUP(AI$124,Tipologie!$B$2:$AM$10,6)  ),  Dic2022_RICHIESTE!X19),HLOOKUP(AI$124,Tipologie!$B$2:$AM$10,6  ) ))</f>
        <v>.</v>
      </c>
      <c r="AJ129" s="146"/>
      <c r="AK129" s="146" t="str">
        <f>T( IF( Dic2022_RICHIESTE!Y19&lt;&gt;"",  IF(   AND(    (IFERROR(SEARCH("Ridotto",Dic2022_RICHIESTE!Y19),Dic2022_RICHIESTE!Y19))=1,    AK$124&lt;&gt;""   ),    _xlfn.CONCAT("Rid: ",HLOOKUP(AK$124,Tipologie!$B$2:$AM$10,6)  ),  Dic2022_RICHIESTE!Y19),HLOOKUP(AK$124,Tipologie!$B$2:$AM$10,6  ) ))</f>
        <v>.</v>
      </c>
      <c r="AL129" s="146"/>
      <c r="AM129" s="146" t="str">
        <f>T( IF( Dic2022_RICHIESTE!Z19&lt;&gt;"",  IF(   AND(    (IFERROR(SEARCH("Ridotto",Dic2022_RICHIESTE!Z19),Dic2022_RICHIESTE!Z19))=1,    AM$124&lt;&gt;""   ),    _xlfn.CONCAT("Rid: ",HLOOKUP(AM$124,Tipologie!$B$2:$AM$10,6)  ),  Dic2022_RICHIESTE!Z19),HLOOKUP(AM$124,Tipologie!$B$2:$AM$10,6  ) ))</f>
        <v>.</v>
      </c>
      <c r="AN129" s="146"/>
      <c r="AO129" s="146" t="str">
        <f>T( IF( Dic2022_RICHIESTE!AA19&lt;&gt;"",  IF(   AND(    (IFERROR(SEARCH("Ridotto",Dic2022_RICHIESTE!AA19),Dic2022_RICHIESTE!AA19))=1,    AO$124&lt;&gt;""   ),    _xlfn.CONCAT("Rid: ",HLOOKUP(AO$124,Tipologie!$B$2:$AM$10,6)  ),  Dic2022_RICHIESTE!AA19),HLOOKUP(AO$124,Tipologie!$B$2:$AM$10,6  ) ))</f>
        <v>.</v>
      </c>
      <c r="AP129" s="146"/>
      <c r="AQ129" s="146" t="str">
        <f>T( IF( Dic2022_RICHIESTE!AB19&lt;&gt;"",  IF(   AND(    (IFERROR(SEARCH("Ridotto",Dic2022_RICHIESTE!AB19),Dic2022_RICHIESTE!AB19))=1,    AQ$124&lt;&gt;""   ),    _xlfn.CONCAT("Rid: ",HLOOKUP(AQ$124,Tipologie!$B$2:$AM$10,6)  ),  Dic2022_RICHIESTE!AB19),HLOOKUP(AQ$124,Tipologie!$B$2:$AM$10,6  ) ))</f>
        <v>.</v>
      </c>
      <c r="AR129" s="146"/>
      <c r="AS129" s="146" t="str">
        <f>T( IF( Dic2022_RICHIESTE!AC19&lt;&gt;"",  IF(   AND(    (IFERROR(SEARCH("Ridotto",Dic2022_RICHIESTE!AC19),Dic2022_RICHIESTE!AC19))=1,    AS$124&lt;&gt;""   ),    _xlfn.CONCAT("Rid: ",HLOOKUP(AS$124,Tipologie!$B$2:$AM$10,6)  ),  Dic2022_RICHIESTE!AC19),HLOOKUP(AS$124,Tipologie!$B$2:$AM$10,6  ) ))</f>
        <v>.</v>
      </c>
      <c r="AT129" s="146"/>
      <c r="AU129" s="146" t="str">
        <f>T( IF( Dic2022_RICHIESTE!AD19&lt;&gt;"",  IF(   AND(    (IFERROR(SEARCH("Ridotto",Dic2022_RICHIESTE!AD19),Dic2022_RICHIESTE!AD19))=1,    AU$124&lt;&gt;""   ),    _xlfn.CONCAT("Rid: ",HLOOKUP(AU$124,Tipologie!$B$2:$AM$10,6)  ),  Dic2022_RICHIESTE!AD19),HLOOKUP(AU$124,Tipologie!$B$2:$AM$10,6  ) ))</f>
        <v>.</v>
      </c>
      <c r="AV129" s="146"/>
      <c r="AW129" s="146" t="str">
        <f>T( IF( Dic2022_RICHIESTE!AE19&lt;&gt;"",  IF(   AND(    (IFERROR(SEARCH("Ridotto",Dic2022_RICHIESTE!AE19),Dic2022_RICHIESTE!AE19))=1,    AW$124&lt;&gt;""   ),    _xlfn.CONCAT("Rid: ",HLOOKUP(AW$124,Tipologie!$B$2:$AM$10,6)  ),  Dic2022_RICHIESTE!AE19),HLOOKUP(AW$124,Tipologie!$B$2:$AM$10,6  ) ))</f>
        <v>.</v>
      </c>
      <c r="AX129" s="146"/>
      <c r="AY129" s="146" t="str">
        <f>T( IF( Dic2022_RICHIESTE!AF19&lt;&gt;"",  IF(   AND(    (IFERROR(SEARCH("Ridotto",Dic2022_RICHIESTE!AF19),Dic2022_RICHIESTE!AF19))=1,    AY$124&lt;&gt;""   ),    _xlfn.CONCAT("Rid: ",HLOOKUP(AY$124,Tipologie!$B$2:$AM$10,6)  ),  Dic2022_RICHIESTE!AF19),HLOOKUP(AY$124,Tipologie!$B$2:$AM$10,6  ) ))</f>
        <v>.</v>
      </c>
      <c r="AZ129" s="146"/>
      <c r="BA129" s="146" t="str">
        <f>T( IF( Dic2022_RICHIESTE!AG19&lt;&gt;"",  IF(   AND(    (IFERROR(SEARCH("Ridotto",Dic2022_RICHIESTE!AG19),Dic2022_RICHIESTE!AG19))=1,    BA$124&lt;&gt;""   ),    _xlfn.CONCAT("Rid: ",HLOOKUP(BA$124,Tipologie!$B$2:$AM$10,6)  ),  Dic2022_RICHIESTE!AG19),HLOOKUP(BA$124,Tipologie!$B$2:$AM$10,6  ) ))</f>
        <v>.</v>
      </c>
      <c r="BB129" s="146" t="str">
        <f>T( IF( Dic2022_RICHIESTE!AH19&lt;&gt;"",  IF(   AND(    (IFERROR(SEARCH("Ridotto",Dic2022_RICHIESTE!AH19),Dic2022_RICHIESTE!AH19))=1,    BB$124&lt;&gt;""   ),    _xlfn.CONCAT("Rid: ",HLOOKUP(BB$124,Tipologie!$B$2:$AM$10,6)  ),  Dic2022_RICHIESTE!AH19),HLOOKUP(BB$124,Tipologie!$B$2:$AM$10,6  ) ))</f>
        <v>.</v>
      </c>
      <c r="BC129" s="146" t="str">
        <f>T( IF( Dic2022_RICHIESTE!AI19&lt;&gt;"",  IF(   AND(    (IFERROR(SEARCH("Ridotto",Dic2022_RICHIESTE!AI19),Dic2022_RICHIESTE!AI19))=1,    BC$124&lt;&gt;""   ),    _xlfn.CONCAT("Rid: ",HLOOKUP(BC$124,Tipologie!$B$2:$AM$10,6)  ),  Dic2022_RICHIESTE!AI19),HLOOKUP(BC$124,Tipologie!$B$2:$AM$10,6  ) ))</f>
        <v>.</v>
      </c>
      <c r="BD129" s="146"/>
      <c r="BE129" s="146" t="str">
        <f>T( IF( Dic2022_RICHIESTE!AJ19&lt;&gt;"",  IF(   AND(    (IFERROR(SEARCH("Ridotto",Dic2022_RICHIESTE!AJ19),Dic2022_RICHIESTE!AJ19))=1,    BE$124&lt;&gt;""   ),    _xlfn.CONCAT("Rid: ",HLOOKUP(BE$124,Tipologie!$B$2:$AM$10,6)  ),  Dic2022_RICHIESTE!AJ19),HLOOKUP(BE$124,Tipologie!$B$2:$AM$10,6  ) ))</f>
        <v>.</v>
      </c>
      <c r="BF129" s="146"/>
      <c r="BG129" s="146" t="str">
        <f>T( IF( Dic2022_RICHIESTE!AK19&lt;&gt;"",  IF(   AND(    (IFERROR(SEARCH("Ridotto",Dic2022_RICHIESTE!AK19),Dic2022_RICHIESTE!AK19))=1,    BG$124&lt;&gt;""   ),    _xlfn.CONCAT("Rid: ",HLOOKUP(BG$124,Tipologie!$B$2:$AM$10,6)  ),  Dic2022_RICHIESTE!AK19),HLOOKUP(BG$124,Tipologie!$B$2:$AM$10,6  ) ))</f>
        <v>.</v>
      </c>
      <c r="BH129" s="146"/>
      <c r="BI129" s="146" t="str">
        <f>T( IF( Dic2022_RICHIESTE!AL19&lt;&gt;"",  IF(   AND(    (IFERROR(SEARCH("Ridotto",Dic2022_RICHIESTE!AL19),Dic2022_RICHIESTE!AL19))=1,    BI$124&lt;&gt;""   ),    _xlfn.CONCAT("Rid: ",HLOOKUP(BI$124,Tipologie!$B$2:$AM$10,6)  ),  Dic2022_RICHIESTE!AL19),HLOOKUP(BI$124,Tipologie!$B$2:$AM$10,6  ) ))</f>
        <v>.</v>
      </c>
      <c r="BJ129" s="146"/>
      <c r="BK129" s="146" t="str">
        <f>T( IF( Dic2022_RICHIESTE!AM19&lt;&gt;"",  IF(   AND(    (IFERROR(SEARCH("Ridotto",Dic2022_RICHIESTE!AM19),Dic2022_RICHIESTE!AM19))=1,    BK$124&lt;&gt;""   ),    _xlfn.CONCAT("Rid: ",HLOOKUP(BK$124,Tipologie!$B$2:$AM$10,6)  ),  Dic2022_RICHIESTE!AM19),HLOOKUP(BK$124,Tipologie!$B$2:$AM$10,6  ) ))</f>
        <v>.</v>
      </c>
      <c r="BL129" s="146"/>
      <c r="BM129" s="146" t="str">
        <f>T( IF( Dic2022_RICHIESTE!AN19&lt;&gt;"",  IF(   AND(    (IFERROR(SEARCH("Ridotto",Dic2022_RICHIESTE!AN19),Dic2022_RICHIESTE!AN19))=1,    BM$124&lt;&gt;""   ),    _xlfn.CONCAT("Rid: ",HLOOKUP(BM$124,Tipologie!$B$2:$AM$10,6)  ),  Dic2022_RICHIESTE!AN19),HLOOKUP(BM$124,Tipologie!$B$2:$AM$10,6  ) ))</f>
        <v>.</v>
      </c>
      <c r="BN129" s="146"/>
      <c r="BO129" s="146" t="str">
        <f>T( IF( Dic2022_RICHIESTE!AO19&lt;&gt;"",  IF(   AND(    (IFERROR(SEARCH("Ridotto",Dic2022_RICHIESTE!AO19),Dic2022_RICHIESTE!AO19))=1,    BO$124&lt;&gt;""   ),    _xlfn.CONCAT("Rid: ",HLOOKUP(BO$124,Tipologie!$B$2:$AM$10,6)  ),  Dic2022_RICHIESTE!AO19),HLOOKUP(BO$124,Tipologie!$B$2:$AM$10,6  ) ))</f>
        <v>.</v>
      </c>
      <c r="BP129" s="146"/>
      <c r="BQ129" s="146" t="str">
        <f>T( IF( Dic2022_RICHIESTE!AP19&lt;&gt;"",  IF(   AND(    (IFERROR(SEARCH("Ridotto",Dic2022_RICHIESTE!AP19),Dic2022_RICHIESTE!AP19))=1,    BQ$124&lt;&gt;""   ),    _xlfn.CONCAT("Rid: ",HLOOKUP(BQ$124,Tipologie!$B$2:$AM$10,6)  ),  Dic2022_RICHIESTE!AP19),HLOOKUP(BQ$124,Tipologie!$B$2:$AM$10,6  ) ))</f>
        <v>.</v>
      </c>
      <c r="BR129" s="146"/>
      <c r="BS129" s="146" t="str">
        <f>T( IF( Dic2022_RICHIESTE!AQ19&lt;&gt;"",  IF(   AND(    (IFERROR(SEARCH("Ridotto",Dic2022_RICHIESTE!AQ19),Dic2022_RICHIESTE!AQ19))=1,    BS$124&lt;&gt;""   ),    _xlfn.CONCAT("Rid: ",HLOOKUP(BS$124,Tipologie!$B$2:$AM$10,6)  ),  Dic2022_RICHIESTE!AQ19),HLOOKUP(BS$124,Tipologie!$B$2:$AM$10,6  ) ))</f>
        <v>.</v>
      </c>
      <c r="BT129" s="146"/>
      <c r="BU129" s="146" t="str">
        <f>T( IF( Dic2022_RICHIESTE!AR19&lt;&gt;"",  IF(   AND(    (IFERROR(SEARCH("Ridotto",Dic2022_RICHIESTE!AR19),Dic2022_RICHIESTE!AR19))=1,    BU$124&lt;&gt;""   ),    _xlfn.CONCAT("Rid: ",HLOOKUP(BU$124,Tipologie!$B$2:$AM$10,6)  ),  Dic2022_RICHIESTE!AR19),HLOOKUP(BU$124,Tipologie!$B$2:$AM$10,6  ) ))</f>
        <v>.</v>
      </c>
      <c r="BV129" s="146"/>
      <c r="BW129" s="146" t="str">
        <f>T( IF( Dic2022_RICHIESTE!AS19&lt;&gt;"",  IF(   AND(    (IFERROR(SEARCH("Ridotto",Dic2022_RICHIESTE!AS19),Dic2022_RICHIESTE!AS19))=1,    BW$124&lt;&gt;""   ),    _xlfn.CONCAT("Rid: ",HLOOKUP(BW$124,Tipologie!$B$2:$AM$10,6)  ),  Dic2022_RICHIESTE!AS19),HLOOKUP(BW$124,Tipologie!$B$2:$AM$10,6  ) ))</f>
        <v>.</v>
      </c>
      <c r="BX129" s="223"/>
      <c r="CA129" s="158">
        <f>SUM(COUNTIFS(D129:BW129,{"Ex-accordo";"Ferie";"Ridotto Ex-Acc";"Ridotto Ferie";"Ridotto Maternità";"Malattia";"Esame";"Altro"}))</f>
        <v>0</v>
      </c>
      <c r="CB129" s="158">
        <f t="shared" si="43"/>
        <v>30</v>
      </c>
      <c r="CC129" s="91"/>
      <c r="CG129" s="146" t="str">
        <f>T( IF( Dic2022_RICHIESTE!BM19&lt;&gt;"",  IF(   AND(    (IFERROR(SEARCH("Ridotto",Dic2022_RICHIESTE!BM19),Dic2022_RICHIESTE!BM19))=1,    CG$124&lt;&gt;""   ),    _xlfn.CONCAT("Rid: ",HLOOKUP(CG$124,Tipologie!$B$2:$AM$10,6)  ),  Dic2022_RICHIESTE!BM19),HLOOKUP(CG$124,Tipologie!$B$2:$AM$10,6  ) ))</f>
        <v>.</v>
      </c>
      <c r="CH129" s="146"/>
      <c r="CI129" s="146" t="str">
        <f>T( IF( Dic2022_RICHIESTE!BN19&lt;&gt;"",  IF(   AND(    (IFERROR(SEARCH("Ridotto",Dic2022_RICHIESTE!BN19),Dic2022_RICHIESTE!BN19))=1,    CI$124&lt;&gt;""   ),    _xlfn.CONCAT("Rid: ",HLOOKUP(CI$124,Tipologie!$B$2:$AM$10,6)  ),  Dic2022_RICHIESTE!BN19),HLOOKUP(CI$124,Tipologie!$B$2:$AM$10,6  ) ))</f>
        <v>.</v>
      </c>
      <c r="CJ129" s="146" t="str">
        <f>T( IF( Dic2022_RICHIESTE!BO19&lt;&gt;"",  IF(   AND(    (IFERROR(SEARCH("Ridotto",Dic2022_RICHIESTE!BO19),Dic2022_RICHIESTE!BO19))=1,    CJ$124&lt;&gt;""   ),    _xlfn.CONCAT("Rid: ",HLOOKUP(CJ$124,Tipologie!$B$2:$AM$10,6)  ),  Dic2022_RICHIESTE!BO19),HLOOKUP(CJ$124,Tipologie!$B$2:$AM$10,6  ) ))</f>
        <v>.</v>
      </c>
      <c r="CK129" s="146" t="str">
        <f>T( IF( Dic2022_RICHIESTE!BP19&lt;&gt;"",  IF(   AND(    (IFERROR(SEARCH("Ridotto",Dic2022_RICHIESTE!BP19),Dic2022_RICHIESTE!BP19))=1,    CK$124&lt;&gt;""   ),    _xlfn.CONCAT("Rid: ",HLOOKUP(CK$124,Tipologie!$B$2:$AM$10,6)  ),  Dic2022_RICHIESTE!BP19),HLOOKUP(CK$124,Tipologie!$B$2:$AM$10,6  ) ))</f>
        <v>.</v>
      </c>
      <c r="CL129" s="146" t="str">
        <f>T( IF( Dic2022_RICHIESTE!BQ19&lt;&gt;"",  IF(   AND(    (IFERROR(SEARCH("Ridotto",Dic2022_RICHIESTE!BQ19),Dic2022_RICHIESTE!BQ19))=1,    CL$124&lt;&gt;""   ),    _xlfn.CONCAT("Rid: ",HLOOKUP(CL$124,Tipologie!$B$2:$AM$10,6)  ),  Dic2022_RICHIESTE!BQ19),HLOOKUP(CL$124,Tipologie!$B$2:$AM$10,6  ) ))</f>
        <v>.</v>
      </c>
      <c r="CM129" s="146" t="str">
        <f>T( IF( Dic2022_RICHIESTE!BR19&lt;&gt;"",  IF(   AND(    (IFERROR(SEARCH("Ridotto",Dic2022_RICHIESTE!BR19),Dic2022_RICHIESTE!BR19))=1,    CM$124&lt;&gt;""   ),    _xlfn.CONCAT("Rid: ",HLOOKUP(CM$124,Tipologie!$B$2:$AM$10,6)  ),  Dic2022_RICHIESTE!BR19),HLOOKUP(CM$124,Tipologie!$B$2:$AM$10,6  ) ))</f>
        <v>.</v>
      </c>
      <c r="CO129" s="45" t="str">
        <f t="shared" si="41"/>
        <v>gio</v>
      </c>
      <c r="CP129" s="45">
        <f t="shared" si="42"/>
        <v>44910</v>
      </c>
      <c r="CQ129" s="229"/>
      <c r="CR129" s="146" t="str">
        <f>T(IF(  Dic2022_RICHIESTE!BV19&lt;&gt;"",  Dic2022_RICHIESTE!BV19,  HLOOKUP(CR$124,Tipologie!$B$2:$AM$10,6) ))</f>
        <v>.</v>
      </c>
      <c r="CS129" s="146"/>
      <c r="CT129" s="146" t="str">
        <f>T(IF(  Dic2022_RICHIESTE!BW19&lt;&gt;"",  Dic2022_RICHIESTE!BW19,  HLOOKUP(CT$124,Tipologie!$B$2:$AM$10,6) ))</f>
        <v>.</v>
      </c>
      <c r="CU129" s="146"/>
      <c r="CV129" s="146" t="str">
        <f>T(IF(  Dic2022_RICHIESTE!BX19&lt;&gt;"",  Dic2022_RICHIESTE!BX19,  HLOOKUP(CV$124,Tipologie!$B$2:$AM$10,6) ))</f>
        <v>.</v>
      </c>
      <c r="CW129" s="146"/>
      <c r="CX129" s="146" t="str">
        <f>T(IF(  Dic2022_RICHIESTE!BY19&lt;&gt;"",  Dic2022_RICHIESTE!BY19,  HLOOKUP(CX$124,Tipologie!$B$2:$AM$10,6) ))</f>
        <v>.</v>
      </c>
      <c r="CY129" s="146"/>
      <c r="CZ129" s="146" t="str">
        <f>T(IF(  Dic2022_RICHIESTE!BZ19&lt;&gt;"",  Dic2022_RICHIESTE!BZ19,  HLOOKUP(CZ$124,Tipologie!$B$2:$AM$10,6) ))</f>
        <v>.</v>
      </c>
      <c r="DA129" s="146"/>
      <c r="DB129" s="146" t="str">
        <f>T(IF(  Dic2022_RICHIESTE!CA19&lt;&gt;"",  Dic2022_RICHIESTE!CA19,  HLOOKUP(DB$124,Tipologie!$B$2:$AM$10,6) ))</f>
        <v>.</v>
      </c>
      <c r="DC129" s="146"/>
      <c r="DD129" s="146" t="str">
        <f>T(IF(  Dic2022_RICHIESTE!CB19&lt;&gt;"",  Dic2022_RICHIESTE!CB19,  HLOOKUP(DD$124,Tipologie!$B$2:$AM$10,6) ))</f>
        <v>.</v>
      </c>
      <c r="DE129" s="146" t="str">
        <f>T(IF(  Dic2022_RICHIESTE!BW19&lt;&gt;"",  Dic2022_RICHIESTE!BW19,  HLOOKUP(DE$124,Tipologie!$B$2:$AM$10,6) ))</f>
        <v>.</v>
      </c>
      <c r="DF129" s="146" t="str">
        <f>T(IF(  Dic2022_RICHIESTE!BX19&lt;&gt;"",  Dic2022_RICHIESTE!BX19,  HLOOKUP(DF$124,Tipologie!$B$2:$AM$10,6) ))</f>
        <v>.</v>
      </c>
      <c r="DG129" s="146" t="str">
        <f>T(IF(  Dic2022_RICHIESTE!BY19&lt;&gt;"",  Dic2022_RICHIESTE!BY19,  HLOOKUP(DG$124,Tipologie!$B$2:$AM$10,6) ))</f>
        <v>.</v>
      </c>
    </row>
    <row r="130" spans="1:112" ht="11.25" customHeight="1" x14ac:dyDescent="0.25">
      <c r="A130" s="45" t="str">
        <f>IF(Dic2022_RICHIESTE!A20&lt;&gt;"",Dic2022_RICHIESTE!A20,"")</f>
        <v>ven</v>
      </c>
      <c r="B130" s="46">
        <f>IF(Dic2022_RICHIESTE!B20&lt;&gt;"",Dic2022_RICHIESTE!B20,"")</f>
        <v>44911</v>
      </c>
      <c r="C130" s="232"/>
      <c r="D130" s="146" t="str">
        <f>T( IF( Dic2022_RICHIESTE!C20&lt;&gt;"",  IF(   AND(    (IFERROR(SEARCH("Ridotto",Dic2022_RICHIESTE!C20),Dic2022_RICHIESTE!C20))=1,    D$124&lt;&gt;""   ),    _xlfn.CONCAT("Rid: ",HLOOKUP(D$124,Tipologie!$B$2:$AM$10,7)  ),  Dic2022_RICHIESTE!C20),HLOOKUP(D$124,Tipologie!$B$2:$AM$10,7  ) ))</f>
        <v>.</v>
      </c>
      <c r="E130" s="146"/>
      <c r="F130" s="146" t="str">
        <f>T( IF( Dic2022_RICHIESTE!D20&lt;&gt;"",  IF(   AND(    (IFERROR(SEARCH("Ridotto",Dic2022_RICHIESTE!D20),Dic2022_RICHIESTE!D20))=1,    F$124&lt;&gt;""   ),    _xlfn.CONCAT("Rid: ",HLOOKUP(F$124,Tipologie!$B$2:$AM$10,7)  ),  Dic2022_RICHIESTE!D20),HLOOKUP(F$124,Tipologie!$B$2:$AM$10,7  ) ))</f>
        <v>.</v>
      </c>
      <c r="G130" s="146"/>
      <c r="H130" s="146" t="str">
        <f>T( IF( Dic2022_RICHIESTE!E20&lt;&gt;"",  IF(   AND(    (IFERROR(SEARCH("Ridotto",Dic2022_RICHIESTE!E20),Dic2022_RICHIESTE!E20))=1,    H$124&lt;&gt;""   ),    _xlfn.CONCAT("Rid: ",HLOOKUP(H$124,Tipologie!$B$2:$AM$10,7)  ),  Dic2022_RICHIESTE!E20),HLOOKUP(H$124,Tipologie!$B$2:$AM$10,7  ) ))</f>
        <v>.</v>
      </c>
      <c r="I130" s="146"/>
      <c r="J130" s="146" t="str">
        <f>T( IF( Dic2022_RICHIESTE!F20&lt;&gt;"",  IF(   AND(    (IFERROR(SEARCH("Ridotto",Dic2022_RICHIESTE!F20),Dic2022_RICHIESTE!F20))=1,    J$124&lt;&gt;""   ),    _xlfn.CONCAT("Rid: ",HLOOKUP(J$124,Tipologie!$B$2:$AM$10,7)  ),  Dic2022_RICHIESTE!F20),HLOOKUP(J$124,Tipologie!$B$2:$AM$10,7  ) ))</f>
        <v>.</v>
      </c>
      <c r="K130" s="146"/>
      <c r="L130" s="146" t="str">
        <f>T( IF( Dic2022_RICHIESTE!G20&lt;&gt;"",  IF(   AND(    (IFERROR(SEARCH("Ridotto",Dic2022_RICHIESTE!G20),Dic2022_RICHIESTE!G20))=1,    L$124&lt;&gt;""   ),    _xlfn.CONCAT("Rid: ",HLOOKUP(L$124,Tipologie!$B$2:$AM$10,7)  ),  Dic2022_RICHIESTE!G20),HLOOKUP(L$124,Tipologie!$B$2:$AM$10,7  ) ))</f>
        <v>.</v>
      </c>
      <c r="M130" s="146"/>
      <c r="N130" s="146" t="str">
        <f>T( IF( Dic2022_RICHIESTE!H20&lt;&gt;"",  IF(   AND(    (IFERROR(SEARCH("Ridotto",Dic2022_RICHIESTE!H20),Dic2022_RICHIESTE!H20))=1,    N$124&lt;&gt;""   ),    _xlfn.CONCAT("Rid: ",HLOOKUP(N$124,Tipologie!$B$2:$AM$10,7)  ),  Dic2022_RICHIESTE!H20),HLOOKUP(N$124,Tipologie!$B$2:$AM$10,7  ) ))</f>
        <v>.</v>
      </c>
      <c r="O130" s="146"/>
      <c r="P130" s="146" t="str">
        <f>T( IF( Dic2022_RICHIESTE!I20&lt;&gt;"",  IF(   AND(    (IFERROR(SEARCH("Ridotto",Dic2022_RICHIESTE!I20),Dic2022_RICHIESTE!I20))=1,    P$124&lt;&gt;""   ),    _xlfn.CONCAT("Rid: ",HLOOKUP(P$124,Tipologie!$B$2:$AM$10,7)  ),  Dic2022_RICHIESTE!I20),HLOOKUP(P$124,Tipologie!$B$2:$AM$10,7  ) ))</f>
        <v>.</v>
      </c>
      <c r="Q130" s="146"/>
      <c r="R130" s="146" t="str">
        <f>T( IF( Dic2022_RICHIESTE!J20&lt;&gt;"",  IF(   AND(    (IFERROR(SEARCH("Ridotto",Dic2022_RICHIESTE!J20),Dic2022_RICHIESTE!J20))=1,    R$124&lt;&gt;""   ),    _xlfn.CONCAT("Rid: ",HLOOKUP(R$124,Tipologie!$B$2:$AM$10,7)  ),  Dic2022_RICHIESTE!J20),HLOOKUP(R$124,Tipologie!$B$2:$AM$10,7  ) ))</f>
        <v>.</v>
      </c>
      <c r="S130" s="146"/>
      <c r="T130" s="146" t="str">
        <f>T( IF( Dic2022_RICHIESTE!K20&lt;&gt;"",  IF(   AND(    (IFERROR(SEARCH("Ridotto",Dic2022_RICHIESTE!K20),Dic2022_RICHIESTE!K20))=1,    T$124&lt;&gt;""   ),    _xlfn.CONCAT("Rid: ",HLOOKUP(T$124,Tipologie!$B$2:$AM$10,7)  ),  Dic2022_RICHIESTE!K20),HLOOKUP(T$124,Tipologie!$B$2:$AM$10,7  ) ))</f>
        <v>.</v>
      </c>
      <c r="U130" s="146" t="str">
        <f>T( IF( Dic2022_RICHIESTE!L20&lt;&gt;"",  IF(   AND(    (IFERROR(SEARCH("Ridotto",Dic2022_RICHIESTE!L20),Dic2022_RICHIESTE!L20))=1,    U$124&lt;&gt;""   ),    _xlfn.CONCAT("Rid: ",HLOOKUP(U$124,Tipologie!$B$2:$AM$10,7)  ),  Dic2022_RICHIESTE!L20),HLOOKUP(U$124,Tipologie!$B$2:$AM$10,7  ) ))</f>
        <v>.</v>
      </c>
      <c r="V130" s="146" t="str">
        <f>T( IF( Dic2022_RICHIESTE!M20&lt;&gt;"",  IF(   AND(    (IFERROR(SEARCH("Ridotto",Dic2022_RICHIESTE!M20),Dic2022_RICHIESTE!M20))=1,    V$124&lt;&gt;""   ),    _xlfn.CONCAT("Rid: ",HLOOKUP(V$124,Tipologie!$B$2:$AM$10,7)  ),  Dic2022_RICHIESTE!M20),HLOOKUP(V$124,Tipologie!$B$2:$AM$10,7  ) ))</f>
        <v>.</v>
      </c>
      <c r="W130" s="146" t="str">
        <f>T( IF( Dic2022_RICHIESTE!N20&lt;&gt;"",  IF(   AND(    (IFERROR(SEARCH("Ridotto",Dic2022_RICHIESTE!N20),Dic2022_RICHIESTE!N20))=1,    W$124&lt;&gt;""   ),    _xlfn.CONCAT("Rid: ",HLOOKUP(W$124,Tipologie!$B$2:$AM$10,7)  ),  Dic2022_RICHIESTE!N20),HLOOKUP(W$124,Tipologie!$B$2:$AM$10,7  ) ))</f>
        <v>.</v>
      </c>
      <c r="X130" s="146" t="str">
        <f>T( IF( Dic2022_RICHIESTE!O20&lt;&gt;"",  IF(   AND(    (IFERROR(SEARCH("Ridotto",Dic2022_RICHIESTE!O20),Dic2022_RICHIESTE!O20))=1,    X$124&lt;&gt;""   ),    _xlfn.CONCAT("Rid: ",HLOOKUP(X$124,Tipologie!$B$2:$AM$10,7)  ),  Dic2022_RICHIESTE!O20),HLOOKUP(X$124,Tipologie!$B$2:$AM$10,7  ) ))</f>
        <v>.</v>
      </c>
      <c r="Y130" s="146" t="str">
        <f>T( IF( Dic2022_RICHIESTE!P20&lt;&gt;"",  IF(   AND(    (IFERROR(SEARCH("Ridotto",Dic2022_RICHIESTE!P20),Dic2022_RICHIESTE!P20))=1,    Y$124&lt;&gt;""   ),    _xlfn.CONCAT("Rid: ",HLOOKUP(Y$124,Tipologie!$B$2:$AM$10,7)  ),  Dic2022_RICHIESTE!P20),HLOOKUP(Y$124,Tipologie!$B$2:$AM$10,7  ) ))</f>
        <v>.</v>
      </c>
      <c r="Z130" s="28" t="str">
        <f>T( IF( Dic2022_RICHIESTE!Q20&lt;&gt;"",  IF(   AND(    (IFERROR(SEARCH("Ridotto",Dic2022_RICHIESTE!Q20),Dic2022_RICHIESTE!Q20))=1,    Z$124&lt;&gt;""   ),    _xlfn.CONCAT("Rid: ",HLOOKUP(Z$124,Tipologie!$B$2:$AM$10,7)  ),  Dic2022_RICHIESTE!Q20),HLOOKUP(Z$124,Tipologie!$B$2:$AM$10,7  ) ))</f>
        <v>.</v>
      </c>
      <c r="AA130" s="28" t="str">
        <f>T( IF( Dic2022_RICHIESTE!R20&lt;&gt;"",  IF(   AND(    (IFERROR(SEARCH("Ridotto",Dic2022_RICHIESTE!R20),Dic2022_RICHIESTE!R20))=1,    AA$124&lt;&gt;""   ),    _xlfn.CONCAT("Rid: ",HLOOKUP(AA$124,Tipologie!$B$2:$AM$10,7)  ),  Dic2022_RICHIESTE!R20),HLOOKUP(AA$124,Tipologie!$B$2:$AM$10,7  ) ))</f>
        <v>.</v>
      </c>
      <c r="AB130" s="28" t="str">
        <f>T( IF( Dic2022_RICHIESTE!S20&lt;&gt;"",  IF(   AND(    (IFERROR(SEARCH("Ridotto",Dic2022_RICHIESTE!S20),Dic2022_RICHIESTE!S20))=1,    AB$124&lt;&gt;""   ),    _xlfn.CONCAT("Rid: ",HLOOKUP(AB$124,Tipologie!$B$2:$AM$10,7)  ),  Dic2022_RICHIESTE!S20),HLOOKUP(AB$124,Tipologie!$B$2:$AM$10,7  ) ))</f>
        <v>.</v>
      </c>
      <c r="AD130" s="45" t="str">
        <f t="shared" si="40"/>
        <v>ven</v>
      </c>
      <c r="AE130" s="46">
        <f t="shared" si="39"/>
        <v>44911</v>
      </c>
      <c r="AF130" s="232"/>
      <c r="AG130" s="146" t="str">
        <f>T( IF( Dic2022_RICHIESTE!W20&lt;&gt;"",  IF(   AND(    (IFERROR(SEARCH("Ridotto",Dic2022_RICHIESTE!W20),Dic2022_RICHIESTE!W20))=1,    AG$124&lt;&gt;""   ),    _xlfn.CONCAT("Rid: ",HLOOKUP(AG$124,Tipologie!$B$2:$AM$10,7)  ),  Dic2022_RICHIESTE!W20),HLOOKUP(AG$124,Tipologie!$B$2:$AM$10,7  ) ))</f>
        <v>.</v>
      </c>
      <c r="AH130" s="146"/>
      <c r="AI130" s="146" t="str">
        <f>T( IF( Dic2022_RICHIESTE!X20&lt;&gt;"",  IF(   AND(    (IFERROR(SEARCH("Ridotto",Dic2022_RICHIESTE!X20),Dic2022_RICHIESTE!X20))=1,    AI$124&lt;&gt;""   ),    _xlfn.CONCAT("Rid: ",HLOOKUP(AI$124,Tipologie!$B$2:$AM$10,7)  ),  Dic2022_RICHIESTE!X20),HLOOKUP(AI$124,Tipologie!$B$2:$AM$10,7  ) ))</f>
        <v>.</v>
      </c>
      <c r="AJ130" s="146"/>
      <c r="AK130" s="146" t="str">
        <f>T( IF( Dic2022_RICHIESTE!Y20&lt;&gt;"",  IF(   AND(    (IFERROR(SEARCH("Ridotto",Dic2022_RICHIESTE!Y20),Dic2022_RICHIESTE!Y20))=1,    AK$124&lt;&gt;""   ),    _xlfn.CONCAT("Rid: ",HLOOKUP(AK$124,Tipologie!$B$2:$AM$10,7)  ),  Dic2022_RICHIESTE!Y20),HLOOKUP(AK$124,Tipologie!$B$2:$AM$10,7  ) ))</f>
        <v>.</v>
      </c>
      <c r="AL130" s="146"/>
      <c r="AM130" s="146" t="str">
        <f>T( IF( Dic2022_RICHIESTE!Z20&lt;&gt;"",  IF(   AND(    (IFERROR(SEARCH("Ridotto",Dic2022_RICHIESTE!Z20),Dic2022_RICHIESTE!Z20))=1,    AM$124&lt;&gt;""   ),    _xlfn.CONCAT("Rid: ",HLOOKUP(AM$124,Tipologie!$B$2:$AM$10,7)  ),  Dic2022_RICHIESTE!Z20),HLOOKUP(AM$124,Tipologie!$B$2:$AM$10,7  ) ))</f>
        <v>.</v>
      </c>
      <c r="AN130" s="146"/>
      <c r="AO130" s="146" t="str">
        <f>T( IF( Dic2022_RICHIESTE!AA20&lt;&gt;"",  IF(   AND(    (IFERROR(SEARCH("Ridotto",Dic2022_RICHIESTE!AA20),Dic2022_RICHIESTE!AA20))=1,    AO$124&lt;&gt;""   ),    _xlfn.CONCAT("Rid: ",HLOOKUP(AO$124,Tipologie!$B$2:$AM$10,7)  ),  Dic2022_RICHIESTE!AA20),HLOOKUP(AO$124,Tipologie!$B$2:$AM$10,7  ) ))</f>
        <v>.</v>
      </c>
      <c r="AP130" s="146"/>
      <c r="AQ130" s="146" t="str">
        <f>T( IF( Dic2022_RICHIESTE!AB20&lt;&gt;"",  IF(   AND(    (IFERROR(SEARCH("Ridotto",Dic2022_RICHIESTE!AB20),Dic2022_RICHIESTE!AB20))=1,    AQ$124&lt;&gt;""   ),    _xlfn.CONCAT("Rid: ",HLOOKUP(AQ$124,Tipologie!$B$2:$AM$10,7)  ),  Dic2022_RICHIESTE!AB20),HLOOKUP(AQ$124,Tipologie!$B$2:$AM$10,7  ) ))</f>
        <v>.</v>
      </c>
      <c r="AR130" s="146"/>
      <c r="AS130" s="146" t="str">
        <f>T( IF( Dic2022_RICHIESTE!AC20&lt;&gt;"",  IF(   AND(    (IFERROR(SEARCH("Ridotto",Dic2022_RICHIESTE!AC20),Dic2022_RICHIESTE!AC20))=1,    AS$124&lt;&gt;""   ),    _xlfn.CONCAT("Rid: ",HLOOKUP(AS$124,Tipologie!$B$2:$AM$10,7)  ),  Dic2022_RICHIESTE!AC20),HLOOKUP(AS$124,Tipologie!$B$2:$AM$10,7  ) ))</f>
        <v>.</v>
      </c>
      <c r="AT130" s="146"/>
      <c r="AU130" s="146" t="str">
        <f>T( IF( Dic2022_RICHIESTE!AD20&lt;&gt;"",  IF(   AND(    (IFERROR(SEARCH("Ridotto",Dic2022_RICHIESTE!AD20),Dic2022_RICHIESTE!AD20))=1,    AU$124&lt;&gt;""   ),    _xlfn.CONCAT("Rid: ",HLOOKUP(AU$124,Tipologie!$B$2:$AM$10,7)  ),  Dic2022_RICHIESTE!AD20),HLOOKUP(AU$124,Tipologie!$B$2:$AM$10,7  ) ))</f>
        <v>.</v>
      </c>
      <c r="AV130" s="146"/>
      <c r="AW130" s="146" t="str">
        <f>T( IF( Dic2022_RICHIESTE!AE20&lt;&gt;"",  IF(   AND(    (IFERROR(SEARCH("Ridotto",Dic2022_RICHIESTE!AE20),Dic2022_RICHIESTE!AE20))=1,    AW$124&lt;&gt;""   ),    _xlfn.CONCAT("Rid: ",HLOOKUP(AW$124,Tipologie!$B$2:$AM$10,7)  ),  Dic2022_RICHIESTE!AE20),HLOOKUP(AW$124,Tipologie!$B$2:$AM$10,7  ) ))</f>
        <v>.</v>
      </c>
      <c r="AX130" s="146"/>
      <c r="AY130" s="146" t="str">
        <f>T( IF( Dic2022_RICHIESTE!AF20&lt;&gt;"",  IF(   AND(    (IFERROR(SEARCH("Ridotto",Dic2022_RICHIESTE!AF20),Dic2022_RICHIESTE!AF20))=1,    AY$124&lt;&gt;""   ),    _xlfn.CONCAT("Rid: ",HLOOKUP(AY$124,Tipologie!$B$2:$AM$10,7)  ),  Dic2022_RICHIESTE!AF20),HLOOKUP(AY$124,Tipologie!$B$2:$AM$10,7  ) ))</f>
        <v>.</v>
      </c>
      <c r="AZ130" s="146"/>
      <c r="BA130" s="146" t="str">
        <f>T( IF( Dic2022_RICHIESTE!AG20&lt;&gt;"",  IF(   AND(    (IFERROR(SEARCH("Ridotto",Dic2022_RICHIESTE!AG20),Dic2022_RICHIESTE!AG20))=1,    BA$124&lt;&gt;""   ),    _xlfn.CONCAT("Rid: ",HLOOKUP(BA$124,Tipologie!$B$2:$AM$10,7)  ),  Dic2022_RICHIESTE!AG20),HLOOKUP(BA$124,Tipologie!$B$2:$AM$10,7  ) ))</f>
        <v>.</v>
      </c>
      <c r="BB130" s="146" t="str">
        <f>T( IF( Dic2022_RICHIESTE!AH20&lt;&gt;"",  IF(   AND(    (IFERROR(SEARCH("Ridotto",Dic2022_RICHIESTE!AH20),Dic2022_RICHIESTE!AH20))=1,    BB$124&lt;&gt;""   ),    _xlfn.CONCAT("Rid: ",HLOOKUP(BB$124,Tipologie!$B$2:$AM$10,7)  ),  Dic2022_RICHIESTE!AH20),HLOOKUP(BB$124,Tipologie!$B$2:$AM$10,7  ) ))</f>
        <v>.</v>
      </c>
      <c r="BC130" s="146" t="str">
        <f>T( IF( Dic2022_RICHIESTE!AI20&lt;&gt;"",  IF(   AND(    (IFERROR(SEARCH("Ridotto",Dic2022_RICHIESTE!AI20),Dic2022_RICHIESTE!AI20))=1,    BC$124&lt;&gt;""   ),    _xlfn.CONCAT("Rid: ",HLOOKUP(BC$124,Tipologie!$B$2:$AM$10,7)  ),  Dic2022_RICHIESTE!AI20),HLOOKUP(BC$124,Tipologie!$B$2:$AM$10,7  ) ))</f>
        <v>.</v>
      </c>
      <c r="BD130" s="146"/>
      <c r="BE130" s="146" t="str">
        <f>T( IF( Dic2022_RICHIESTE!AJ20&lt;&gt;"",  IF(   AND(    (IFERROR(SEARCH("Ridotto",Dic2022_RICHIESTE!AJ20),Dic2022_RICHIESTE!AJ20))=1,    BE$124&lt;&gt;""   ),    _xlfn.CONCAT("Rid: ",HLOOKUP(BE$124,Tipologie!$B$2:$AM$10,7)  ),  Dic2022_RICHIESTE!AJ20),HLOOKUP(BE$124,Tipologie!$B$2:$AM$10,7  ) ))</f>
        <v>.</v>
      </c>
      <c r="BF130" s="146"/>
      <c r="BG130" s="146" t="str">
        <f>T( IF( Dic2022_RICHIESTE!AK20&lt;&gt;"",  IF(   AND(    (IFERROR(SEARCH("Ridotto",Dic2022_RICHIESTE!AK20),Dic2022_RICHIESTE!AK20))=1,    BG$124&lt;&gt;""   ),    _xlfn.CONCAT("Rid: ",HLOOKUP(BG$124,Tipologie!$B$2:$AM$10,7)  ),  Dic2022_RICHIESTE!AK20),HLOOKUP(BG$124,Tipologie!$B$2:$AM$10,7  ) ))</f>
        <v>.</v>
      </c>
      <c r="BH130" s="146"/>
      <c r="BI130" s="146" t="str">
        <f>T( IF( Dic2022_RICHIESTE!AL20&lt;&gt;"",  IF(   AND(    (IFERROR(SEARCH("Ridotto",Dic2022_RICHIESTE!AL20),Dic2022_RICHIESTE!AL20))=1,    BI$124&lt;&gt;""   ),    _xlfn.CONCAT("Rid: ",HLOOKUP(BI$124,Tipologie!$B$2:$AM$10,7)  ),  Dic2022_RICHIESTE!AL20),HLOOKUP(BI$124,Tipologie!$B$2:$AM$10,7  ) ))</f>
        <v>.</v>
      </c>
      <c r="BJ130" s="146"/>
      <c r="BK130" s="146" t="str">
        <f>T( IF( Dic2022_RICHIESTE!AM20&lt;&gt;"",  IF(   AND(    (IFERROR(SEARCH("Ridotto",Dic2022_RICHIESTE!AM20),Dic2022_RICHIESTE!AM20))=1,    BK$124&lt;&gt;""   ),    _xlfn.CONCAT("Rid: ",HLOOKUP(BK$124,Tipologie!$B$2:$AM$10,7)  ),  Dic2022_RICHIESTE!AM20),HLOOKUP(BK$124,Tipologie!$B$2:$AM$10,7  ) ))</f>
        <v>.</v>
      </c>
      <c r="BL130" s="146"/>
      <c r="BM130" s="146" t="str">
        <f>T( IF( Dic2022_RICHIESTE!AN20&lt;&gt;"",  IF(   AND(    (IFERROR(SEARCH("Ridotto",Dic2022_RICHIESTE!AN20),Dic2022_RICHIESTE!AN20))=1,    BM$124&lt;&gt;""   ),    _xlfn.CONCAT("Rid: ",HLOOKUP(BM$124,Tipologie!$B$2:$AM$10,7)  ),  Dic2022_RICHIESTE!AN20),HLOOKUP(BM$124,Tipologie!$B$2:$AM$10,7  ) ))</f>
        <v>.</v>
      </c>
      <c r="BN130" s="146"/>
      <c r="BO130" s="146" t="str">
        <f>T( IF( Dic2022_RICHIESTE!AO20&lt;&gt;"",  IF(   AND(    (IFERROR(SEARCH("Ridotto",Dic2022_RICHIESTE!AO20),Dic2022_RICHIESTE!AO20))=1,    BO$124&lt;&gt;""   ),    _xlfn.CONCAT("Rid: ",HLOOKUP(BO$124,Tipologie!$B$2:$AM$10,7)  ),  Dic2022_RICHIESTE!AO20),HLOOKUP(BO$124,Tipologie!$B$2:$AM$10,7  ) ))</f>
        <v>.</v>
      </c>
      <c r="BP130" s="146"/>
      <c r="BQ130" s="146" t="str">
        <f>T( IF( Dic2022_RICHIESTE!AP20&lt;&gt;"",  IF(   AND(    (IFERROR(SEARCH("Ridotto",Dic2022_RICHIESTE!AP20),Dic2022_RICHIESTE!AP20))=1,    BQ$124&lt;&gt;""   ),    _xlfn.CONCAT("Rid: ",HLOOKUP(BQ$124,Tipologie!$B$2:$AM$10,7)  ),  Dic2022_RICHIESTE!AP20),HLOOKUP(BQ$124,Tipologie!$B$2:$AM$10,7  ) ))</f>
        <v>.</v>
      </c>
      <c r="BR130" s="146"/>
      <c r="BS130" s="146" t="str">
        <f>T( IF( Dic2022_RICHIESTE!AQ20&lt;&gt;"",  IF(   AND(    (IFERROR(SEARCH("Ridotto",Dic2022_RICHIESTE!AQ20),Dic2022_RICHIESTE!AQ20))=1,    BS$124&lt;&gt;""   ),    _xlfn.CONCAT("Rid: ",HLOOKUP(BS$124,Tipologie!$B$2:$AM$10,7)  ),  Dic2022_RICHIESTE!AQ20),HLOOKUP(BS$124,Tipologie!$B$2:$AM$10,7  ) ))</f>
        <v>.</v>
      </c>
      <c r="BT130" s="146"/>
      <c r="BU130" s="146" t="str">
        <f>T( IF( Dic2022_RICHIESTE!AR20&lt;&gt;"",  IF(   AND(    (IFERROR(SEARCH("Ridotto",Dic2022_RICHIESTE!AR20),Dic2022_RICHIESTE!AR20))=1,    BU$124&lt;&gt;""   ),    _xlfn.CONCAT("Rid: ",HLOOKUP(BU$124,Tipologie!$B$2:$AM$10,7)  ),  Dic2022_RICHIESTE!AR20),HLOOKUP(BU$124,Tipologie!$B$2:$AM$10,7  ) ))</f>
        <v>.</v>
      </c>
      <c r="BV130" s="146"/>
      <c r="BW130" s="146" t="str">
        <f>T( IF( Dic2022_RICHIESTE!AS20&lt;&gt;"",  IF(   AND(    (IFERROR(SEARCH("Ridotto",Dic2022_RICHIESTE!AS20),Dic2022_RICHIESTE!AS20))=1,    BW$124&lt;&gt;""   ),    _xlfn.CONCAT("Rid: ",HLOOKUP(BW$124,Tipologie!$B$2:$AM$10,7)  ),  Dic2022_RICHIESTE!AS20),HLOOKUP(BW$124,Tipologie!$B$2:$AM$10,7  ) ))</f>
        <v>.</v>
      </c>
      <c r="BX130" s="223"/>
      <c r="CA130" s="158">
        <f>SUM(COUNTIFS(D130:BW130,{"Ex-accordo";"Ferie";"Ridotto Ex-Acc";"Ridotto Ferie";"Ridotto Maternità";"Malattia";"Esame";"Altro"}))</f>
        <v>0</v>
      </c>
      <c r="CB130" s="158">
        <f t="shared" si="43"/>
        <v>30</v>
      </c>
      <c r="CC130" s="91"/>
      <c r="CG130" s="146" t="str">
        <f>T( IF( Dic2022_RICHIESTE!BM20&lt;&gt;"",  IF(   AND(    (IFERROR(SEARCH("Ridotto",Dic2022_RICHIESTE!BM20),Dic2022_RICHIESTE!BM20))=1,    CG$124&lt;&gt;""   ),    _xlfn.CONCAT("Rid: ",HLOOKUP(CG$124,Tipologie!$B$2:$AM$10,7)  ),  Dic2022_RICHIESTE!BM20),HLOOKUP(CG$124,Tipologie!$B$2:$AM$10,7  ) ))</f>
        <v>.</v>
      </c>
      <c r="CH130" s="146"/>
      <c r="CI130" s="146" t="str">
        <f>T( IF( Dic2022_RICHIESTE!BN20&lt;&gt;"",  IF(   AND(    (IFERROR(SEARCH("Ridotto",Dic2022_RICHIESTE!BN20),Dic2022_RICHIESTE!BN20))=1,    CI$124&lt;&gt;""   ),    _xlfn.CONCAT("Rid: ",HLOOKUP(CI$124,Tipologie!$B$2:$AM$10,7)  ),  Dic2022_RICHIESTE!BN20),HLOOKUP(CI$124,Tipologie!$B$2:$AM$10,7  ) ))</f>
        <v>.</v>
      </c>
      <c r="CJ130" s="146" t="str">
        <f>T( IF( Dic2022_RICHIESTE!BO20&lt;&gt;"",  IF(   AND(    (IFERROR(SEARCH("Ridotto",Dic2022_RICHIESTE!BO20),Dic2022_RICHIESTE!BO20))=1,    CJ$124&lt;&gt;""   ),    _xlfn.CONCAT("Rid: ",HLOOKUP(CJ$124,Tipologie!$B$2:$AM$10,7)  ),  Dic2022_RICHIESTE!BO20),HLOOKUP(CJ$124,Tipologie!$B$2:$AM$10,7  ) ))</f>
        <v>.</v>
      </c>
      <c r="CK130" s="146" t="str">
        <f>T( IF( Dic2022_RICHIESTE!BP20&lt;&gt;"",  IF(   AND(    (IFERROR(SEARCH("Ridotto",Dic2022_RICHIESTE!BP20),Dic2022_RICHIESTE!BP20))=1,    CK$124&lt;&gt;""   ),    _xlfn.CONCAT("Rid: ",HLOOKUP(CK$124,Tipologie!$B$2:$AM$10,7)  ),  Dic2022_RICHIESTE!BP20),HLOOKUP(CK$124,Tipologie!$B$2:$AM$10,7  ) ))</f>
        <v>.</v>
      </c>
      <c r="CL130" s="146" t="str">
        <f>T( IF( Dic2022_RICHIESTE!BQ20&lt;&gt;"",  IF(   AND(    (IFERROR(SEARCH("Ridotto",Dic2022_RICHIESTE!BQ20),Dic2022_RICHIESTE!BQ20))=1,    CL$124&lt;&gt;""   ),    _xlfn.CONCAT("Rid: ",HLOOKUP(CL$124,Tipologie!$B$2:$AM$10,7)  ),  Dic2022_RICHIESTE!BQ20),HLOOKUP(CL$124,Tipologie!$B$2:$AM$10,7  ) ))</f>
        <v>.</v>
      </c>
      <c r="CM130" s="146" t="str">
        <f>T( IF( Dic2022_RICHIESTE!BR20&lt;&gt;"",  IF(   AND(    (IFERROR(SEARCH("Ridotto",Dic2022_RICHIESTE!BR20),Dic2022_RICHIESTE!BR20))=1,    CM$124&lt;&gt;""   ),    _xlfn.CONCAT("Rid: ",HLOOKUP(CM$124,Tipologie!$B$2:$AM$10,7)  ),  Dic2022_RICHIESTE!BR20),HLOOKUP(CM$124,Tipologie!$B$2:$AM$10,7  ) ))</f>
        <v>.</v>
      </c>
      <c r="CO130" s="45" t="str">
        <f t="shared" si="41"/>
        <v>ven</v>
      </c>
      <c r="CP130" s="45">
        <f t="shared" si="42"/>
        <v>44911</v>
      </c>
      <c r="CQ130" s="229"/>
      <c r="CR130" s="146" t="str">
        <f>T(IF(  Dic2022_RICHIESTE!BV20&lt;&gt;"",  Dic2022_RICHIESTE!BV20,  HLOOKUP(CR$124,Tipologie!$B$2:$AM$10,7) ))</f>
        <v>.</v>
      </c>
      <c r="CS130" s="146"/>
      <c r="CT130" s="146" t="str">
        <f>T(IF(  Dic2022_RICHIESTE!BW20&lt;&gt;"",  Dic2022_RICHIESTE!BW20,  HLOOKUP(CT$124,Tipologie!$B$2:$AM$10,7) ))</f>
        <v>.</v>
      </c>
      <c r="CU130" s="146"/>
      <c r="CV130" s="146" t="str">
        <f>T(IF(  Dic2022_RICHIESTE!BX20&lt;&gt;"",  Dic2022_RICHIESTE!BX20,  HLOOKUP(CV$124,Tipologie!$B$2:$AM$10,7) ))</f>
        <v>.</v>
      </c>
      <c r="CW130" s="146"/>
      <c r="CX130" s="146" t="str">
        <f>T(IF(  Dic2022_RICHIESTE!BY20&lt;&gt;"",  Dic2022_RICHIESTE!BY20,  HLOOKUP(CX$124,Tipologie!$B$2:$AM$10,7) ))</f>
        <v>.</v>
      </c>
      <c r="CY130" s="146"/>
      <c r="CZ130" s="146" t="str">
        <f>T(IF(  Dic2022_RICHIESTE!BZ20&lt;&gt;"",  Dic2022_RICHIESTE!BZ20,  HLOOKUP(CZ$124,Tipologie!$B$2:$AM$10,7) ))</f>
        <v>.</v>
      </c>
      <c r="DA130" s="146"/>
      <c r="DB130" s="146" t="str">
        <f>T(IF(  Dic2022_RICHIESTE!CA20&lt;&gt;"",  Dic2022_RICHIESTE!CA20,  HLOOKUP(DB$124,Tipologie!$B$2:$AM$10,7) ))</f>
        <v>.</v>
      </c>
      <c r="DC130" s="146"/>
      <c r="DD130" s="146" t="str">
        <f>T(IF(  Dic2022_RICHIESTE!CB20&lt;&gt;"",  Dic2022_RICHIESTE!CB20,  HLOOKUP(DD$124,Tipologie!$B$2:$AM$10,7) ))</f>
        <v>.</v>
      </c>
      <c r="DE130" s="146" t="str">
        <f>T(IF(  Dic2022_RICHIESTE!BW20&lt;&gt;"",  Dic2022_RICHIESTE!BW20,  HLOOKUP(DE$124,Tipologie!$B$2:$AM$10,7) ))</f>
        <v>.</v>
      </c>
      <c r="DF130" s="146" t="str">
        <f>T(IF(  Dic2022_RICHIESTE!BX20&lt;&gt;"",  Dic2022_RICHIESTE!BX20,  HLOOKUP(DF$124,Tipologie!$B$2:$AM$10,7) ))</f>
        <v>.</v>
      </c>
      <c r="DG130" s="146" t="str">
        <f>T(IF(  Dic2022_RICHIESTE!BY20&lt;&gt;"",  Dic2022_RICHIESTE!BY20,  HLOOKUP(DG$124,Tipologie!$B$2:$AM$10,7) ))</f>
        <v>.</v>
      </c>
      <c r="DH130" s="20"/>
    </row>
    <row r="131" spans="1:112" ht="11.25" customHeight="1" x14ac:dyDescent="0.25">
      <c r="A131" s="45" t="str">
        <f>IF(Dic2022_RICHIESTE!A21&lt;&gt;"",Dic2022_RICHIESTE!A21,"")</f>
        <v>sab</v>
      </c>
      <c r="B131" s="46">
        <f>IF(Dic2022_RICHIESTE!B21&lt;&gt;"",Dic2022_RICHIESTE!B21,"")</f>
        <v>44912</v>
      </c>
      <c r="C131" s="232"/>
      <c r="D131" s="146" t="str">
        <f>T( IF( Dic2022_RICHIESTE!C21&lt;&gt;"",  IF(   AND(    (IFERROR(SEARCH("Ridotto",Dic2022_RICHIESTE!C21),Dic2022_RICHIESTE!C21))=1,    D$124&lt;&gt;""   ),    _xlfn.CONCAT("Rid: ",HLOOKUP(D$124,Tipologie!$B$2:$AM$10,8)  ),  Dic2022_RICHIESTE!C21),HLOOKUP(D$124,Tipologie!$B$2:$AM$10,8  ) ))</f>
        <v>RIPOSO</v>
      </c>
      <c r="E131" s="146"/>
      <c r="F131" s="146" t="str">
        <f>T( IF( Dic2022_RICHIESTE!D21&lt;&gt;"",  IF(   AND(    (IFERROR(SEARCH("Ridotto",Dic2022_RICHIESTE!D21),Dic2022_RICHIESTE!D21))=1,    F$124&lt;&gt;""   ),    _xlfn.CONCAT("Rid: ",HLOOKUP(F$124,Tipologie!$B$2:$AM$10,8)  ),  Dic2022_RICHIESTE!D21),HLOOKUP(F$124,Tipologie!$B$2:$AM$10,8  ) ))</f>
        <v>RIPOSO</v>
      </c>
      <c r="G131" s="146"/>
      <c r="H131" s="146" t="str">
        <f>T( IF( Dic2022_RICHIESTE!E21&lt;&gt;"",  IF(   AND(    (IFERROR(SEARCH("Ridotto",Dic2022_RICHIESTE!E21),Dic2022_RICHIESTE!E21))=1,    H$124&lt;&gt;""   ),    _xlfn.CONCAT("Rid: ",HLOOKUP(H$124,Tipologie!$B$2:$AM$10,8)  ),  Dic2022_RICHIESTE!E21),HLOOKUP(H$124,Tipologie!$B$2:$AM$10,8  ) ))</f>
        <v>RIPOSO</v>
      </c>
      <c r="I131" s="146"/>
      <c r="J131" s="146" t="str">
        <f>T( IF( Dic2022_RICHIESTE!F21&lt;&gt;"",  IF(   AND(    (IFERROR(SEARCH("Ridotto",Dic2022_RICHIESTE!F21),Dic2022_RICHIESTE!F21))=1,    J$124&lt;&gt;""   ),    _xlfn.CONCAT("Rid: ",HLOOKUP(J$124,Tipologie!$B$2:$AM$10,8)  ),  Dic2022_RICHIESTE!F21),HLOOKUP(J$124,Tipologie!$B$2:$AM$10,8  ) ))</f>
        <v>RIPOSO</v>
      </c>
      <c r="K131" s="146"/>
      <c r="L131" s="146" t="str">
        <f>T( IF( Dic2022_RICHIESTE!G21&lt;&gt;"",  IF(   AND(    (IFERROR(SEARCH("Ridotto",Dic2022_RICHIESTE!G21),Dic2022_RICHIESTE!G21))=1,    L$124&lt;&gt;""   ),    _xlfn.CONCAT("Rid: ",HLOOKUP(L$124,Tipologie!$B$2:$AM$10,8)  ),  Dic2022_RICHIESTE!G21),HLOOKUP(L$124,Tipologie!$B$2:$AM$10,8  ) ))</f>
        <v>RIPOSO</v>
      </c>
      <c r="M131" s="146"/>
      <c r="N131" s="146" t="str">
        <f>T( IF( Dic2022_RICHIESTE!H21&lt;&gt;"",  IF(   AND(    (IFERROR(SEARCH("Ridotto",Dic2022_RICHIESTE!H21),Dic2022_RICHIESTE!H21))=1,    N$124&lt;&gt;""   ),    _xlfn.CONCAT("Rid: ",HLOOKUP(N$124,Tipologie!$B$2:$AM$10,8)  ),  Dic2022_RICHIESTE!H21),HLOOKUP(N$124,Tipologie!$B$2:$AM$10,8  ) ))</f>
        <v>RIPOSO</v>
      </c>
      <c r="O131" s="146"/>
      <c r="P131" s="146" t="str">
        <f>T( IF( Dic2022_RICHIESTE!I21&lt;&gt;"",  IF(   AND(    (IFERROR(SEARCH("Ridotto",Dic2022_RICHIESTE!I21),Dic2022_RICHIESTE!I21))=1,    P$124&lt;&gt;""   ),    _xlfn.CONCAT("Rid: ",HLOOKUP(P$124,Tipologie!$B$2:$AM$10,8)  ),  Dic2022_RICHIESTE!I21),HLOOKUP(P$124,Tipologie!$B$2:$AM$10,8  ) ))</f>
        <v>RIPOSO</v>
      </c>
      <c r="Q131" s="146"/>
      <c r="R131" s="146" t="str">
        <f>T( IF( Dic2022_RICHIESTE!J21&lt;&gt;"",  IF(   AND(    (IFERROR(SEARCH("Ridotto",Dic2022_RICHIESTE!J21),Dic2022_RICHIESTE!J21))=1,    R$124&lt;&gt;""   ),    _xlfn.CONCAT("Rid: ",HLOOKUP(R$124,Tipologie!$B$2:$AM$10,8)  ),  Dic2022_RICHIESTE!J21),HLOOKUP(R$124,Tipologie!$B$2:$AM$10,8  ) ))</f>
        <v>RIPOSO</v>
      </c>
      <c r="S131" s="146"/>
      <c r="T131" s="146" t="str">
        <f>T( IF( Dic2022_RICHIESTE!K21&lt;&gt;"",  IF(   AND(    (IFERROR(SEARCH("Ridotto",Dic2022_RICHIESTE!K21),Dic2022_RICHIESTE!K21))=1,    T$124&lt;&gt;""   ),    _xlfn.CONCAT("Rid: ",HLOOKUP(T$124,Tipologie!$B$2:$AM$10,8)  ),  Dic2022_RICHIESTE!K21),HLOOKUP(T$124,Tipologie!$B$2:$AM$10,8  ) ))</f>
        <v>RIPOSO</v>
      </c>
      <c r="U131" s="146" t="str">
        <f>T( IF( Dic2022_RICHIESTE!L21&lt;&gt;"",  IF(   AND(    (IFERROR(SEARCH("Ridotto",Dic2022_RICHIESTE!L21),Dic2022_RICHIESTE!L21))=1,    U$124&lt;&gt;""   ),    _xlfn.CONCAT("Rid: ",HLOOKUP(U$124,Tipologie!$B$2:$AM$10,8)  ),  Dic2022_RICHIESTE!L21),HLOOKUP(U$124,Tipologie!$B$2:$AM$10,8  ) ))</f>
        <v>RIPOSO</v>
      </c>
      <c r="V131" s="146" t="str">
        <f>T( IF( Dic2022_RICHIESTE!M21&lt;&gt;"",  IF(   AND(    (IFERROR(SEARCH("Ridotto",Dic2022_RICHIESTE!M21),Dic2022_RICHIESTE!M21))=1,    V$124&lt;&gt;""   ),    _xlfn.CONCAT("Rid: ",HLOOKUP(V$124,Tipologie!$B$2:$AM$10,8)  ),  Dic2022_RICHIESTE!M21),HLOOKUP(V$124,Tipologie!$B$2:$AM$10,8  ) ))</f>
        <v>RIPOSO</v>
      </c>
      <c r="W131" s="146" t="str">
        <f>T( IF( Dic2022_RICHIESTE!N21&lt;&gt;"",  IF(   AND(    (IFERROR(SEARCH("Ridotto",Dic2022_RICHIESTE!N21),Dic2022_RICHIESTE!N21))=1,    W$124&lt;&gt;""   ),    _xlfn.CONCAT("Rid: ",HLOOKUP(W$124,Tipologie!$B$2:$AM$10,8)  ),  Dic2022_RICHIESTE!N21),HLOOKUP(W$124,Tipologie!$B$2:$AM$10,8  ) ))</f>
        <v>RIPOSO</v>
      </c>
      <c r="X131" s="146" t="str">
        <f>T( IF( Dic2022_RICHIESTE!O21&lt;&gt;"",  IF(   AND(    (IFERROR(SEARCH("Ridotto",Dic2022_RICHIESTE!O21),Dic2022_RICHIESTE!O21))=1,    X$124&lt;&gt;""   ),    _xlfn.CONCAT("Rid: ",HLOOKUP(X$124,Tipologie!$B$2:$AM$10,8)  ),  Dic2022_RICHIESTE!O21),HLOOKUP(X$124,Tipologie!$B$2:$AM$10,8  ) ))</f>
        <v>RIPOSO</v>
      </c>
      <c r="Y131" s="146" t="str">
        <f>T( IF( Dic2022_RICHIESTE!P21&lt;&gt;"",  IF(   AND(    (IFERROR(SEARCH("Ridotto",Dic2022_RICHIESTE!P21),Dic2022_RICHIESTE!P21))=1,    Y$124&lt;&gt;""   ),    _xlfn.CONCAT("Rid: ",HLOOKUP(Y$124,Tipologie!$B$2:$AM$10,8)  ),  Dic2022_RICHIESTE!P21),HLOOKUP(Y$124,Tipologie!$B$2:$AM$10,8  ) ))</f>
        <v>RIPOSO</v>
      </c>
      <c r="Z131" s="28" t="str">
        <f>T( IF( Dic2022_RICHIESTE!Q21&lt;&gt;"",  IF(   AND(    (IFERROR(SEARCH("Ridotto",Dic2022_RICHIESTE!Q21),Dic2022_RICHIESTE!Q21))=1,    Z$124&lt;&gt;""   ),    _xlfn.CONCAT("Rid: ",HLOOKUP(Z$124,Tipologie!$B$2:$AM$10,8)  ),  Dic2022_RICHIESTE!Q21),HLOOKUP(Z$124,Tipologie!$B$2:$AM$10,8  ) ))</f>
        <v>RIPOSO</v>
      </c>
      <c r="AA131" s="28" t="str">
        <f>T( IF( Dic2022_RICHIESTE!R21&lt;&gt;"",  IF(   AND(    (IFERROR(SEARCH("Ridotto",Dic2022_RICHIESTE!R21),Dic2022_RICHIESTE!R21))=1,    AA$124&lt;&gt;""   ),    _xlfn.CONCAT("Rid: ",HLOOKUP(AA$124,Tipologie!$B$2:$AM$10,8)  ),  Dic2022_RICHIESTE!R21),HLOOKUP(AA$124,Tipologie!$B$2:$AM$10,8  ) ))</f>
        <v>RIPOSO</v>
      </c>
      <c r="AB131" s="28" t="str">
        <f>T( IF( Dic2022_RICHIESTE!S21&lt;&gt;"",  IF(   AND(    (IFERROR(SEARCH("Ridotto",Dic2022_RICHIESTE!S21),Dic2022_RICHIESTE!S21))=1,    AB$124&lt;&gt;""   ),    _xlfn.CONCAT("Rid: ",HLOOKUP(AB$124,Tipologie!$B$2:$AM$10,8)  ),  Dic2022_RICHIESTE!S21),HLOOKUP(AB$124,Tipologie!$B$2:$AM$10,8  ) ))</f>
        <v>RIPOSO</v>
      </c>
      <c r="AD131" s="45" t="str">
        <f t="shared" si="40"/>
        <v>sab</v>
      </c>
      <c r="AE131" s="46">
        <f t="shared" si="39"/>
        <v>44912</v>
      </c>
      <c r="AF131" s="232"/>
      <c r="AG131" s="146" t="str">
        <f>T( IF( Dic2022_RICHIESTE!W21&lt;&gt;"",  IF(   AND(    (IFERROR(SEARCH("Ridotto",Dic2022_RICHIESTE!W21),Dic2022_RICHIESTE!W21))=1,    AG$124&lt;&gt;""   ),    _xlfn.CONCAT("Rid: ",HLOOKUP(AG$124,Tipologie!$B$2:$AM$10,8)  ),  Dic2022_RICHIESTE!W21),HLOOKUP(AG$124,Tipologie!$B$2:$AM$10,8  ) ))</f>
        <v>RIPOSO</v>
      </c>
      <c r="AH131" s="146"/>
      <c r="AI131" s="146" t="str">
        <f>T( IF( Dic2022_RICHIESTE!X21&lt;&gt;"",  IF(   AND(    (IFERROR(SEARCH("Ridotto",Dic2022_RICHIESTE!X21),Dic2022_RICHIESTE!X21))=1,    AI$124&lt;&gt;""   ),    _xlfn.CONCAT("Rid: ",HLOOKUP(AI$124,Tipologie!$B$2:$AM$10,8)  ),  Dic2022_RICHIESTE!X21),HLOOKUP(AI$124,Tipologie!$B$2:$AM$10,8  ) ))</f>
        <v>RIPOSO</v>
      </c>
      <c r="AJ131" s="146"/>
      <c r="AK131" s="146" t="str">
        <f>T( IF( Dic2022_RICHIESTE!Y21&lt;&gt;"",  IF(   AND(    (IFERROR(SEARCH("Ridotto",Dic2022_RICHIESTE!Y21),Dic2022_RICHIESTE!Y21))=1,    AK$124&lt;&gt;""   ),    _xlfn.CONCAT("Rid: ",HLOOKUP(AK$124,Tipologie!$B$2:$AM$10,8)  ),  Dic2022_RICHIESTE!Y21),HLOOKUP(AK$124,Tipologie!$B$2:$AM$10,8  ) ))</f>
        <v>RIPOSO</v>
      </c>
      <c r="AL131" s="146"/>
      <c r="AM131" s="146" t="str">
        <f>T( IF( Dic2022_RICHIESTE!Z21&lt;&gt;"",  IF(   AND(    (IFERROR(SEARCH("Ridotto",Dic2022_RICHIESTE!Z21),Dic2022_RICHIESTE!Z21))=1,    AM$124&lt;&gt;""   ),    _xlfn.CONCAT("Rid: ",HLOOKUP(AM$124,Tipologie!$B$2:$AM$10,8)  ),  Dic2022_RICHIESTE!Z21),HLOOKUP(AM$124,Tipologie!$B$2:$AM$10,8  ) ))</f>
        <v>RIPOSO</v>
      </c>
      <c r="AN131" s="146"/>
      <c r="AO131" s="146" t="str">
        <f>T( IF( Dic2022_RICHIESTE!AA21&lt;&gt;"",  IF(   AND(    (IFERROR(SEARCH("Ridotto",Dic2022_RICHIESTE!AA21),Dic2022_RICHIESTE!AA21))=1,    AO$124&lt;&gt;""   ),    _xlfn.CONCAT("Rid: ",HLOOKUP(AO$124,Tipologie!$B$2:$AM$10,8)  ),  Dic2022_RICHIESTE!AA21),HLOOKUP(AO$124,Tipologie!$B$2:$AM$10,8  ) ))</f>
        <v>RIPOSO</v>
      </c>
      <c r="AP131" s="146"/>
      <c r="AQ131" s="146" t="str">
        <f>T( IF( Dic2022_RICHIESTE!AB21&lt;&gt;"",  IF(   AND(    (IFERROR(SEARCH("Ridotto",Dic2022_RICHIESTE!AB21),Dic2022_RICHIESTE!AB21))=1,    AQ$124&lt;&gt;""   ),    _xlfn.CONCAT("Rid: ",HLOOKUP(AQ$124,Tipologie!$B$2:$AM$10,8)  ),  Dic2022_RICHIESTE!AB21),HLOOKUP(AQ$124,Tipologie!$B$2:$AM$10,8  ) ))</f>
        <v>RIPOSO</v>
      </c>
      <c r="AR131" s="146"/>
      <c r="AS131" s="146" t="str">
        <f>T( IF( Dic2022_RICHIESTE!AC21&lt;&gt;"",  IF(   AND(    (IFERROR(SEARCH("Ridotto",Dic2022_RICHIESTE!AC21),Dic2022_RICHIESTE!AC21))=1,    AS$124&lt;&gt;""   ),    _xlfn.CONCAT("Rid: ",HLOOKUP(AS$124,Tipologie!$B$2:$AM$10,8)  ),  Dic2022_RICHIESTE!AC21),HLOOKUP(AS$124,Tipologie!$B$2:$AM$10,8  ) ))</f>
        <v>RIPOSO</v>
      </c>
      <c r="AT131" s="146"/>
      <c r="AU131" s="146" t="str">
        <f>T( IF( Dic2022_RICHIESTE!AD21&lt;&gt;"",  IF(   AND(    (IFERROR(SEARCH("Ridotto",Dic2022_RICHIESTE!AD21),Dic2022_RICHIESTE!AD21))=1,    AU$124&lt;&gt;""   ),    _xlfn.CONCAT("Rid: ",HLOOKUP(AU$124,Tipologie!$B$2:$AM$10,8)  ),  Dic2022_RICHIESTE!AD21),HLOOKUP(AU$124,Tipologie!$B$2:$AM$10,8  ) ))</f>
        <v>RIPOSO</v>
      </c>
      <c r="AV131" s="146"/>
      <c r="AW131" s="146" t="str">
        <f>T( IF( Dic2022_RICHIESTE!AE21&lt;&gt;"",  IF(   AND(    (IFERROR(SEARCH("Ridotto",Dic2022_RICHIESTE!AE21),Dic2022_RICHIESTE!AE21))=1,    AW$124&lt;&gt;""   ),    _xlfn.CONCAT("Rid: ",HLOOKUP(AW$124,Tipologie!$B$2:$AM$10,8)  ),  Dic2022_RICHIESTE!AE21),HLOOKUP(AW$124,Tipologie!$B$2:$AM$10,8  ) ))</f>
        <v>RIPOSO</v>
      </c>
      <c r="AX131" s="146"/>
      <c r="AY131" s="146" t="str">
        <f>T( IF( Dic2022_RICHIESTE!AF21&lt;&gt;"",  IF(   AND(    (IFERROR(SEARCH("Ridotto",Dic2022_RICHIESTE!AF21),Dic2022_RICHIESTE!AF21))=1,    AY$124&lt;&gt;""   ),    _xlfn.CONCAT("Rid: ",HLOOKUP(AY$124,Tipologie!$B$2:$AM$10,8)  ),  Dic2022_RICHIESTE!AF21),HLOOKUP(AY$124,Tipologie!$B$2:$AM$10,8  ) ))</f>
        <v>RIPOSO</v>
      </c>
      <c r="AZ131" s="146"/>
      <c r="BA131" s="146" t="str">
        <f>T( IF( Dic2022_RICHIESTE!AG21&lt;&gt;"",  IF(   AND(    (IFERROR(SEARCH("Ridotto",Dic2022_RICHIESTE!AG21),Dic2022_RICHIESTE!AG21))=1,    BA$124&lt;&gt;""   ),    _xlfn.CONCAT("Rid: ",HLOOKUP(BA$124,Tipologie!$B$2:$AM$10,8)  ),  Dic2022_RICHIESTE!AG21),HLOOKUP(BA$124,Tipologie!$B$2:$AM$10,8  ) ))</f>
        <v>RIPOSO</v>
      </c>
      <c r="BB131" s="146" t="str">
        <f>T( IF( Dic2022_RICHIESTE!AH21&lt;&gt;"",  IF(   AND(    (IFERROR(SEARCH("Ridotto",Dic2022_RICHIESTE!AH21),Dic2022_RICHIESTE!AH21))=1,    BB$124&lt;&gt;""   ),    _xlfn.CONCAT("Rid: ",HLOOKUP(BB$124,Tipologie!$B$2:$AM$10,8)  ),  Dic2022_RICHIESTE!AH21),HLOOKUP(BB$124,Tipologie!$B$2:$AM$10,8  ) ))</f>
        <v>RIPOSO</v>
      </c>
      <c r="BC131" s="146" t="str">
        <f>T( IF( Dic2022_RICHIESTE!AI21&lt;&gt;"",  IF(   AND(    (IFERROR(SEARCH("Ridotto",Dic2022_RICHIESTE!AI21),Dic2022_RICHIESTE!AI21))=1,    BC$124&lt;&gt;""   ),    _xlfn.CONCAT("Rid: ",HLOOKUP(BC$124,Tipologie!$B$2:$AM$10,8)  ),  Dic2022_RICHIESTE!AI21),HLOOKUP(BC$124,Tipologie!$B$2:$AM$10,8  ) ))</f>
        <v>RIPOSO</v>
      </c>
      <c r="BD131" s="146"/>
      <c r="BE131" s="146" t="str">
        <f>T( IF( Dic2022_RICHIESTE!AJ21&lt;&gt;"",  IF(   AND(    (IFERROR(SEARCH("Ridotto",Dic2022_RICHIESTE!AJ21),Dic2022_RICHIESTE!AJ21))=1,    BE$124&lt;&gt;""   ),    _xlfn.CONCAT("Rid: ",HLOOKUP(BE$124,Tipologie!$B$2:$AM$10,8)  ),  Dic2022_RICHIESTE!AJ21),HLOOKUP(BE$124,Tipologie!$B$2:$AM$10,8  ) ))</f>
        <v>RIPOSO</v>
      </c>
      <c r="BF131" s="146"/>
      <c r="BG131" s="146" t="str">
        <f>T( IF( Dic2022_RICHIESTE!AK21&lt;&gt;"",  IF(   AND(    (IFERROR(SEARCH("Ridotto",Dic2022_RICHIESTE!AK21),Dic2022_RICHIESTE!AK21))=1,    BG$124&lt;&gt;""   ),    _xlfn.CONCAT("Rid: ",HLOOKUP(BG$124,Tipologie!$B$2:$AM$10,8)  ),  Dic2022_RICHIESTE!AK21),HLOOKUP(BG$124,Tipologie!$B$2:$AM$10,8  ) ))</f>
        <v>RIPOSO</v>
      </c>
      <c r="BH131" s="146"/>
      <c r="BI131" s="146" t="str">
        <f>T( IF( Dic2022_RICHIESTE!AL21&lt;&gt;"",  IF(   AND(    (IFERROR(SEARCH("Ridotto",Dic2022_RICHIESTE!AL21),Dic2022_RICHIESTE!AL21))=1,    BI$124&lt;&gt;""   ),    _xlfn.CONCAT("Rid: ",HLOOKUP(BI$124,Tipologie!$B$2:$AM$10,8)  ),  Dic2022_RICHIESTE!AL21),HLOOKUP(BI$124,Tipologie!$B$2:$AM$10,8  ) ))</f>
        <v>RIPOSO</v>
      </c>
      <c r="BJ131" s="146"/>
      <c r="BK131" s="146" t="str">
        <f>T( IF( Dic2022_RICHIESTE!AM21&lt;&gt;"",  IF(   AND(    (IFERROR(SEARCH("Ridotto",Dic2022_RICHIESTE!AM21),Dic2022_RICHIESTE!AM21))=1,    BK$124&lt;&gt;""   ),    _xlfn.CONCAT("Rid: ",HLOOKUP(BK$124,Tipologie!$B$2:$AM$10,8)  ),  Dic2022_RICHIESTE!AM21),HLOOKUP(BK$124,Tipologie!$B$2:$AM$10,8  ) ))</f>
        <v>RIPOSO</v>
      </c>
      <c r="BL131" s="146"/>
      <c r="BM131" s="146" t="str">
        <f>T( IF( Dic2022_RICHIESTE!AN21&lt;&gt;"",  IF(   AND(    (IFERROR(SEARCH("Ridotto",Dic2022_RICHIESTE!AN21),Dic2022_RICHIESTE!AN21))=1,    BM$124&lt;&gt;""   ),    _xlfn.CONCAT("Rid: ",HLOOKUP(BM$124,Tipologie!$B$2:$AM$10,8)  ),  Dic2022_RICHIESTE!AN21),HLOOKUP(BM$124,Tipologie!$B$2:$AM$10,8  ) ))</f>
        <v>RIPOSO</v>
      </c>
      <c r="BN131" s="146"/>
      <c r="BO131" s="146" t="str">
        <f>T( IF( Dic2022_RICHIESTE!AO21&lt;&gt;"",  IF(   AND(    (IFERROR(SEARCH("Ridotto",Dic2022_RICHIESTE!AO21),Dic2022_RICHIESTE!AO21))=1,    BO$124&lt;&gt;""   ),    _xlfn.CONCAT("Rid: ",HLOOKUP(BO$124,Tipologie!$B$2:$AM$10,8)  ),  Dic2022_RICHIESTE!AO21),HLOOKUP(BO$124,Tipologie!$B$2:$AM$10,8  ) ))</f>
        <v>RIPOSO</v>
      </c>
      <c r="BP131" s="146"/>
      <c r="BQ131" s="146" t="str">
        <f>T( IF( Dic2022_RICHIESTE!AP21&lt;&gt;"",  IF(   AND(    (IFERROR(SEARCH("Ridotto",Dic2022_RICHIESTE!AP21),Dic2022_RICHIESTE!AP21))=1,    BQ$124&lt;&gt;""   ),    _xlfn.CONCAT("Rid: ",HLOOKUP(BQ$124,Tipologie!$B$2:$AM$10,8)  ),  Dic2022_RICHIESTE!AP21),HLOOKUP(BQ$124,Tipologie!$B$2:$AM$10,8  ) ))</f>
        <v>RIPOSO</v>
      </c>
      <c r="BR131" s="146"/>
      <c r="BS131" s="146" t="str">
        <f>T( IF( Dic2022_RICHIESTE!AQ21&lt;&gt;"",  IF(   AND(    (IFERROR(SEARCH("Ridotto",Dic2022_RICHIESTE!AQ21),Dic2022_RICHIESTE!AQ21))=1,    BS$124&lt;&gt;""   ),    _xlfn.CONCAT("Rid: ",HLOOKUP(BS$124,Tipologie!$B$2:$AM$10,8)  ),  Dic2022_RICHIESTE!AQ21),HLOOKUP(BS$124,Tipologie!$B$2:$AM$10,8  ) ))</f>
        <v>RIPOSO</v>
      </c>
      <c r="BT131" s="146"/>
      <c r="BU131" s="146" t="str">
        <f>T( IF( Dic2022_RICHIESTE!AR21&lt;&gt;"",  IF(   AND(    (IFERROR(SEARCH("Ridotto",Dic2022_RICHIESTE!AR21),Dic2022_RICHIESTE!AR21))=1,    BU$124&lt;&gt;""   ),    _xlfn.CONCAT("Rid: ",HLOOKUP(BU$124,Tipologie!$B$2:$AM$10,8)  ),  Dic2022_RICHIESTE!AR21),HLOOKUP(BU$124,Tipologie!$B$2:$AM$10,8  ) ))</f>
        <v>RIPOSO</v>
      </c>
      <c r="BV131" s="146"/>
      <c r="BW131" s="146" t="str">
        <f>T( IF( Dic2022_RICHIESTE!AS21&lt;&gt;"",  IF(   AND(    (IFERROR(SEARCH("Ridotto",Dic2022_RICHIESTE!AS21),Dic2022_RICHIESTE!AS21))=1,    BW$124&lt;&gt;""   ),    _xlfn.CONCAT("Rid: ",HLOOKUP(BW$124,Tipologie!$B$2:$AM$10,8)  ),  Dic2022_RICHIESTE!AS21),HLOOKUP(BW$124,Tipologie!$B$2:$AM$10,8  ) ))</f>
        <v>RIPOSO</v>
      </c>
      <c r="BX131" s="223"/>
      <c r="CA131" s="87">
        <f>SUM(COUNTIFS(D131:BW131,{"Ex-accordo";"Ferie";"Ridotto Ex-Acc";"Ridotto Ferie";"Ridotto Maternità";"Malattia";"Esame";"Altro"}))</f>
        <v>0</v>
      </c>
      <c r="CB131" s="158">
        <f t="shared" si="43"/>
        <v>30</v>
      </c>
      <c r="CC131" s="91"/>
      <c r="CG131" s="146" t="str">
        <f>T( IF( Dic2022_RICHIESTE!BM21&lt;&gt;"",  IF(   AND(    (IFERROR(SEARCH("Ridotto",Dic2022_RICHIESTE!BM21),Dic2022_RICHIESTE!BM21))=1,    CG$124&lt;&gt;""   ),    _xlfn.CONCAT("Rid: ",HLOOKUP(CG$124,Tipologie!$B$2:$AM$10,8)  ),  Dic2022_RICHIESTE!BM21),HLOOKUP(CG$124,Tipologie!$B$2:$AM$10,8  ) ))</f>
        <v>RIPOSO</v>
      </c>
      <c r="CH131" s="146"/>
      <c r="CI131" s="146" t="str">
        <f>T( IF( Dic2022_RICHIESTE!BN21&lt;&gt;"",  IF(   AND(    (IFERROR(SEARCH("Ridotto",Dic2022_RICHIESTE!BN21),Dic2022_RICHIESTE!BN21))=1,    CI$124&lt;&gt;""   ),    _xlfn.CONCAT("Rid: ",HLOOKUP(CI$124,Tipologie!$B$2:$AM$10,8)  ),  Dic2022_RICHIESTE!BN21),HLOOKUP(CI$124,Tipologie!$B$2:$AM$10,8  ) ))</f>
        <v>RIPOSO</v>
      </c>
      <c r="CJ131" s="146" t="str">
        <f>T( IF( Dic2022_RICHIESTE!BO21&lt;&gt;"",  IF(   AND(    (IFERROR(SEARCH("Ridotto",Dic2022_RICHIESTE!BO21),Dic2022_RICHIESTE!BO21))=1,    CJ$124&lt;&gt;""   ),    _xlfn.CONCAT("Rid: ",HLOOKUP(CJ$124,Tipologie!$B$2:$AM$10,8)  ),  Dic2022_RICHIESTE!BO21),HLOOKUP(CJ$124,Tipologie!$B$2:$AM$10,8  ) ))</f>
        <v>RIPOSO</v>
      </c>
      <c r="CK131" s="146" t="str">
        <f>T( IF( Dic2022_RICHIESTE!BP21&lt;&gt;"",  IF(   AND(    (IFERROR(SEARCH("Ridotto",Dic2022_RICHIESTE!BP21),Dic2022_RICHIESTE!BP21))=1,    CK$124&lt;&gt;""   ),    _xlfn.CONCAT("Rid: ",HLOOKUP(CK$124,Tipologie!$B$2:$AM$10,8)  ),  Dic2022_RICHIESTE!BP21),HLOOKUP(CK$124,Tipologie!$B$2:$AM$10,8  ) ))</f>
        <v>RIPOSO</v>
      </c>
      <c r="CL131" s="146" t="str">
        <f>T( IF( Dic2022_RICHIESTE!BQ21&lt;&gt;"",  IF(   AND(    (IFERROR(SEARCH("Ridotto",Dic2022_RICHIESTE!BQ21),Dic2022_RICHIESTE!BQ21))=1,    CL$124&lt;&gt;""   ),    _xlfn.CONCAT("Rid: ",HLOOKUP(CL$124,Tipologie!$B$2:$AM$10,8)  ),  Dic2022_RICHIESTE!BQ21),HLOOKUP(CL$124,Tipologie!$B$2:$AM$10,8  ) ))</f>
        <v>RIPOSO</v>
      </c>
      <c r="CM131" s="146" t="str">
        <f>T( IF( Dic2022_RICHIESTE!BR21&lt;&gt;"",  IF(   AND(    (IFERROR(SEARCH("Ridotto",Dic2022_RICHIESTE!BR21),Dic2022_RICHIESTE!BR21))=1,    CM$124&lt;&gt;""   ),    _xlfn.CONCAT("Rid: ",HLOOKUP(CM$124,Tipologie!$B$2:$AM$10,8)  ),  Dic2022_RICHIESTE!BR21),HLOOKUP(CM$124,Tipologie!$B$2:$AM$10,8  ) ))</f>
        <v>RIPOSO</v>
      </c>
      <c r="CO131" s="45" t="str">
        <f t="shared" si="41"/>
        <v>sab</v>
      </c>
      <c r="CP131" s="45">
        <f t="shared" si="42"/>
        <v>44912</v>
      </c>
      <c r="CQ131" s="229"/>
      <c r="CR131" s="146" t="str">
        <f>T(IF(  Dic2022_RICHIESTE!BV21&lt;&gt;"",  Dic2022_RICHIESTE!BV21,  HLOOKUP(CR$124,Tipologie!$B$2:$AM$10,8) ))</f>
        <v>RIPOSO</v>
      </c>
      <c r="CS131" s="146"/>
      <c r="CT131" s="146" t="str">
        <f>T(IF(  Dic2022_RICHIESTE!BW21&lt;&gt;"",  Dic2022_RICHIESTE!BW21,  HLOOKUP(CT$124,Tipologie!$B$2:$AM$10,8) ))</f>
        <v>RIPOSO</v>
      </c>
      <c r="CU131" s="146"/>
      <c r="CV131" s="146" t="str">
        <f>T(IF(  Dic2022_RICHIESTE!BX21&lt;&gt;"",  Dic2022_RICHIESTE!BX21,  HLOOKUP(CV$124,Tipologie!$B$2:$AM$10,8) ))</f>
        <v>RIPOSO</v>
      </c>
      <c r="CW131" s="146"/>
      <c r="CX131" s="146" t="str">
        <f>T(IF(  Dic2022_RICHIESTE!BY21&lt;&gt;"",  Dic2022_RICHIESTE!BY21,  HLOOKUP(CX$124,Tipologie!$B$2:$AM$10,8) ))</f>
        <v>RIPOSO</v>
      </c>
      <c r="CY131" s="146"/>
      <c r="CZ131" s="146" t="str">
        <f>T(IF(  Dic2022_RICHIESTE!BZ21&lt;&gt;"",  Dic2022_RICHIESTE!BZ21,  HLOOKUP(CZ$124,Tipologie!$B$2:$AM$10,8) ))</f>
        <v>RIPOSO</v>
      </c>
      <c r="DA131" s="146"/>
      <c r="DB131" s="146" t="str">
        <f>T(IF(  Dic2022_RICHIESTE!CA21&lt;&gt;"",  Dic2022_RICHIESTE!CA21,  HLOOKUP(DB$124,Tipologie!$B$2:$AM$10,8) ))</f>
        <v>RIPOSO</v>
      </c>
      <c r="DC131" s="146"/>
      <c r="DD131" s="146" t="str">
        <f>T(IF(  Dic2022_RICHIESTE!CB21&lt;&gt;"",  Dic2022_RICHIESTE!CB21,  HLOOKUP(DD$124,Tipologie!$B$2:$AM$10,8) ))</f>
        <v>RIPOSO</v>
      </c>
      <c r="DE131" s="146" t="str">
        <f>T(IF(  Dic2022_RICHIESTE!BW21&lt;&gt;"",  Dic2022_RICHIESTE!BW21,  HLOOKUP(DE$124,Tipologie!$B$2:$AM$10,8) ))</f>
        <v>RIPOSO</v>
      </c>
      <c r="DF131" s="146" t="str">
        <f>T(IF(  Dic2022_RICHIESTE!BX21&lt;&gt;"",  Dic2022_RICHIESTE!BX21,  HLOOKUP(DF$124,Tipologie!$B$2:$AM$10,8) ))</f>
        <v>RIPOSO</v>
      </c>
      <c r="DG131" s="146" t="str">
        <f>T(IF(  Dic2022_RICHIESTE!BY21&lt;&gt;"",  Dic2022_RICHIESTE!BY21,  HLOOKUP(DG$124,Tipologie!$B$2:$AM$10,8) ))</f>
        <v>RIPOSO</v>
      </c>
    </row>
    <row r="132" spans="1:112" ht="11.25" customHeight="1" x14ac:dyDescent="0.25">
      <c r="A132" s="26" t="str">
        <f>IF(Dic2022_RICHIESTE!A22&lt;&gt;"",Dic2022_RICHIESTE!A22,"")</f>
        <v/>
      </c>
      <c r="B132" s="48">
        <f>IF(Dic2022_RICHIESTE!B22&lt;&gt;"",Dic2022_RICHIESTE!B22,"")</f>
        <v>44913</v>
      </c>
      <c r="C132" s="385" t="str">
        <f>T( IF( Dic2022_RICHIESTE!C22&lt;&gt;"",  IF(   AND(    (IFERROR(SEARCH("Ridotto",Dic2022_RICHIESTE!C22),Dic2022_RICHIESTE!C22))=1,    D$124&lt;&gt;""   ),    _xlfn.CONCAT("Rid: ",HLOOKUP(D$124,Tipologie!$B$2:$AM$10,9)  ),  Dic2022_RICHIESTE!C22),HLOOKUP(D$124,Tipologie!$B$2:$AM$10,9  ) ))</f>
        <v>DOMENICA</v>
      </c>
      <c r="D132" s="386"/>
      <c r="E132" s="385" t="str">
        <f>T( IF( Dic2022_RICHIESTE!E21&lt;&gt;"",  IF(   AND(    (IFERROR(SEARCH("Ridotto",Dic2022_RICHIESTE!E21),Dic2022_RICHIESTE!E21))=1,    F$134&lt;&gt;""   ),    _xlfn.CONCAT("Rid: ",HLOOKUP(F$134,Tipologie!$B$2:$AM$10,9)  ),  Dic2022_RICHIESTE!E21),HLOOKUP(F$134,Tipologie!$B$2:$AM$10,9  ) ))</f>
        <v>DOMENICA</v>
      </c>
      <c r="F132" s="386"/>
      <c r="G132" s="385" t="str">
        <f>T( IF( Dic2022_RICHIESTE!G21&lt;&gt;"",  IF(   AND(    (IFERROR(SEARCH("Ridotto",Dic2022_RICHIESTE!G21),Dic2022_RICHIESTE!G21))=1,    H$134&lt;&gt;""   ),    _xlfn.CONCAT("Rid: ",HLOOKUP(H$134,Tipologie!$B$2:$AM$10,9)  ),  Dic2022_RICHIESTE!G21),HLOOKUP(H$134,Tipologie!$B$2:$AM$10,9  ) ))</f>
        <v>DOMENICA</v>
      </c>
      <c r="H132" s="386"/>
      <c r="I132" s="385" t="str">
        <f>T( IF( Dic2022_RICHIESTE!I21&lt;&gt;"",  IF(   AND(    (IFERROR(SEARCH("Ridotto",Dic2022_RICHIESTE!I21),Dic2022_RICHIESTE!I21))=1,    J$134&lt;&gt;""   ),    _xlfn.CONCAT("Rid: ",HLOOKUP(J$134,Tipologie!$B$2:$AM$10,9)  ),  Dic2022_RICHIESTE!I21),HLOOKUP(J$134,Tipologie!$B$2:$AM$10,9  ) ))</f>
        <v>DOMENICA</v>
      </c>
      <c r="J132" s="386"/>
      <c r="K132" s="385" t="str">
        <f>T( IF( Dic2022_RICHIESTE!K21&lt;&gt;"",  IF(   AND(    (IFERROR(SEARCH("Ridotto",Dic2022_RICHIESTE!K21),Dic2022_RICHIESTE!K21))=1,    L$134&lt;&gt;""   ),    _xlfn.CONCAT("Rid: ",HLOOKUP(L$134,Tipologie!$B$2:$AM$10,9)  ),  Dic2022_RICHIESTE!K21),HLOOKUP(L$134,Tipologie!$B$2:$AM$10,9  ) ))</f>
        <v>DOMENICA</v>
      </c>
      <c r="L132" s="386"/>
      <c r="M132" s="385" t="str">
        <f>T( IF( Dic2022_RICHIESTE!M21&lt;&gt;"",  IF(   AND(    (IFERROR(SEARCH("Ridotto",Dic2022_RICHIESTE!M21),Dic2022_RICHIESTE!M21))=1,    N$134&lt;&gt;""   ),    _xlfn.CONCAT("Rid: ",HLOOKUP(N$134,Tipologie!$B$2:$AM$10,9)  ),  Dic2022_RICHIESTE!M21),HLOOKUP(N$134,Tipologie!$B$2:$AM$10,9  ) ))</f>
        <v>DOMENICA</v>
      </c>
      <c r="N132" s="386"/>
      <c r="O132" s="385" t="str">
        <f>T( IF( Dic2022_RICHIESTE!O21&lt;&gt;"",  IF(   AND(    (IFERROR(SEARCH("Ridotto",Dic2022_RICHIESTE!O21),Dic2022_RICHIESTE!O21))=1,    P$134&lt;&gt;""   ),    _xlfn.CONCAT("Rid: ",HLOOKUP(P$134,Tipologie!$B$2:$AM$10,9)  ),  Dic2022_RICHIESTE!O21),HLOOKUP(P$134,Tipologie!$B$2:$AM$10,9  ) ))</f>
        <v>DOMENICA</v>
      </c>
      <c r="P132" s="386"/>
      <c r="Q132" s="385" t="str">
        <f>T( IF( Dic2022_RICHIESTE!Q21&lt;&gt;"",  IF(   AND(    (IFERROR(SEARCH("Ridotto",Dic2022_RICHIESTE!Q21),Dic2022_RICHIESTE!Q21))=1,    R$134&lt;&gt;""   ),    _xlfn.CONCAT("Rid: ",HLOOKUP(R$134,Tipologie!$B$2:$AM$10,9)  ),  Dic2022_RICHIESTE!Q21),HLOOKUP(R$134,Tipologie!$B$2:$AM$10,9  ) ))</f>
        <v>DOMENICA</v>
      </c>
      <c r="R132" s="386"/>
      <c r="S132" s="385" t="str">
        <f>T( IF( Dic2022_RICHIESTE!S21&lt;&gt;"",  IF(   AND(    (IFERROR(SEARCH("Ridotto",Dic2022_RICHIESTE!S21),Dic2022_RICHIESTE!S21))=1,    T$134&lt;&gt;""   ),    _xlfn.CONCAT("Rid: ",HLOOKUP(T$134,Tipologie!$B$2:$AM$10,9)  ),  Dic2022_RICHIESTE!S21),HLOOKUP(T$134,Tipologie!$B$2:$AM$10,9  ) ))</f>
        <v>DOMENICA</v>
      </c>
      <c r="T132" s="386"/>
      <c r="U132" s="146" t="str">
        <f>T( IF( Dic2022_RICHIESTE!L22&lt;&gt;"",  IF(   AND(    (IFERROR(SEARCH("Ridotto",Dic2022_RICHIESTE!L22),Dic2022_RICHIESTE!L22))=1,    U$124&lt;&gt;""   ),    _xlfn.CONCAT("Rid: ",HLOOKUP(U$124,Tipologie!$B$2:$AM$10,9)  ),  Dic2022_RICHIESTE!L22),HLOOKUP(U$124,Tipologie!$B$2:$AM$10,9  ) ))</f>
        <v>DOMENICA</v>
      </c>
      <c r="V132" s="146" t="str">
        <f>T( IF( Dic2022_RICHIESTE!M22&lt;&gt;"",  IF(   AND(    (IFERROR(SEARCH("Ridotto",Dic2022_RICHIESTE!M22),Dic2022_RICHIESTE!M22))=1,    V$124&lt;&gt;""   ),    _xlfn.CONCAT("Rid: ",HLOOKUP(V$124,Tipologie!$B$2:$AM$10,9)  ),  Dic2022_RICHIESTE!M22),HLOOKUP(V$124,Tipologie!$B$2:$AM$10,9  ) ))</f>
        <v>DOMENICA</v>
      </c>
      <c r="W132" s="146" t="str">
        <f>T( IF( Dic2022_RICHIESTE!N22&lt;&gt;"",  IF(   AND(    (IFERROR(SEARCH("Ridotto",Dic2022_RICHIESTE!N22),Dic2022_RICHIESTE!N22))=1,    W$124&lt;&gt;""   ),    _xlfn.CONCAT("Rid: ",HLOOKUP(W$124,Tipologie!$B$2:$AM$10,9)  ),  Dic2022_RICHIESTE!N22),HLOOKUP(W$124,Tipologie!$B$2:$AM$10,9  ) ))</f>
        <v>DOMENICA</v>
      </c>
      <c r="X132" s="146" t="str">
        <f>T( IF( Dic2022_RICHIESTE!O22&lt;&gt;"",  IF(   AND(    (IFERROR(SEARCH("Ridotto",Dic2022_RICHIESTE!O22),Dic2022_RICHIESTE!O22))=1,    X$124&lt;&gt;""   ),    _xlfn.CONCAT("Rid: ",HLOOKUP(X$124,Tipologie!$B$2:$AM$10,9)  ),  Dic2022_RICHIESTE!O22),HLOOKUP(X$124,Tipologie!$B$2:$AM$10,9  ) ))</f>
        <v>DOMENICA</v>
      </c>
      <c r="Y132" s="146" t="str">
        <f>T( IF( Dic2022_RICHIESTE!P22&lt;&gt;"",  IF(   AND(    (IFERROR(SEARCH("Ridotto",Dic2022_RICHIESTE!P22),Dic2022_RICHIESTE!P22))=1,    Y$124&lt;&gt;""   ),    _xlfn.CONCAT("Rid: ",HLOOKUP(Y$124,Tipologie!$B$2:$AM$10,9)  ),  Dic2022_RICHIESTE!P22),HLOOKUP(Y$124,Tipologie!$B$2:$AM$10,9  ) ))</f>
        <v>DOMENICA</v>
      </c>
      <c r="Z132" s="28" t="str">
        <f>T( IF( Dic2022_RICHIESTE!Q22&lt;&gt;"",  IF(   AND(    (IFERROR(SEARCH("Ridotto",Dic2022_RICHIESTE!Q22),Dic2022_RICHIESTE!Q22))=1,    Z$124&lt;&gt;""   ),    _xlfn.CONCAT("Rid: ",HLOOKUP(Z$124,Tipologie!$B$2:$AM$10,9)  ),  Dic2022_RICHIESTE!Q22),HLOOKUP(Z$124,Tipologie!$B$2:$AM$10,9  ) ))</f>
        <v>DOMENICA</v>
      </c>
      <c r="AA132" s="28" t="str">
        <f>T( IF( Dic2022_RICHIESTE!R22&lt;&gt;"",  IF(   AND(    (IFERROR(SEARCH("Ridotto",Dic2022_RICHIESTE!R22),Dic2022_RICHIESTE!R22))=1,    AA$124&lt;&gt;""   ),    _xlfn.CONCAT("Rid: ",HLOOKUP(AA$124,Tipologie!$B$2:$AM$10,9)  ),  Dic2022_RICHIESTE!R22),HLOOKUP(AA$124,Tipologie!$B$2:$AM$10,9  ) ))</f>
        <v>DOMENICA</v>
      </c>
      <c r="AB132" s="28" t="str">
        <f>T( IF( Dic2022_RICHIESTE!S22&lt;&gt;"",  IF(   AND(    (IFERROR(SEARCH("Ridotto",Dic2022_RICHIESTE!S22),Dic2022_RICHIESTE!S22))=1,    AB$124&lt;&gt;""   ),    _xlfn.CONCAT("Rid: ",HLOOKUP(AB$124,Tipologie!$B$2:$AM$10,9)  ),  Dic2022_RICHIESTE!S22),HLOOKUP(AB$124,Tipologie!$B$2:$AM$10,9  ) ))</f>
        <v>DOMENICA</v>
      </c>
      <c r="AD132" s="26" t="str">
        <f t="shared" si="40"/>
        <v/>
      </c>
      <c r="AE132" s="48">
        <f t="shared" si="39"/>
        <v>44913</v>
      </c>
      <c r="AF132" s="385" t="str">
        <f>T( IF( Dic2022_RICHIESTE!W22&lt;&gt;"",  IF(   AND(    (IFERROR(SEARCH("Ridotto",Dic2022_RICHIESTE!W22),Dic2022_RICHIESTE!W22))=1,    AG$124&lt;&gt;""   ),    _xlfn.CONCAT("Rid: ",HLOOKUP(AG$124,Tipologie!$B$2:$AM$10,9)  ),  Dic2022_RICHIESTE!W22),HLOOKUP(AG$124,Tipologie!$B$2:$AM$10,9  ) ))</f>
        <v>DOMENICA</v>
      </c>
      <c r="AG132" s="386"/>
      <c r="AH132" s="385" t="str">
        <f>T( IF( Dic2022_RICHIESTE!Y22&lt;&gt;"",  IF(   AND(    (IFERROR(SEARCH("Ridotto",Dic2022_RICHIESTE!Y22),Dic2022_RICHIESTE!Y22))=1,    AI$124&lt;&gt;""   ),    _xlfn.CONCAT("Rid: ",HLOOKUP(AI$124,Tipologie!$B$2:$AM$10,9)  ),  Dic2022_RICHIESTE!Y22),HLOOKUP(AI$124,Tipologie!$B$2:$AM$10,9  ) ))</f>
        <v>DOMENICA</v>
      </c>
      <c r="AI132" s="386"/>
      <c r="AJ132" s="385" t="str">
        <f>T( IF( Dic2022_RICHIESTE!AA22&lt;&gt;"",  IF(   AND(    (IFERROR(SEARCH("Ridotto",Dic2022_RICHIESTE!AA22),Dic2022_RICHIESTE!AA22))=1,    AK$124&lt;&gt;""   ),    _xlfn.CONCAT("Rid: ",HLOOKUP(AK$124,Tipologie!$B$2:$AM$10,9)  ),  Dic2022_RICHIESTE!AA22),HLOOKUP(AK$124,Tipologie!$B$2:$AM$10,9  ) ))</f>
        <v>DOMENICA</v>
      </c>
      <c r="AK132" s="386"/>
      <c r="AL132" s="385" t="str">
        <f>T( IF( Dic2022_RICHIESTE!AC22&lt;&gt;"",  IF(   AND(    (IFERROR(SEARCH("Ridotto",Dic2022_RICHIESTE!AC22),Dic2022_RICHIESTE!AC22))=1,    AM$124&lt;&gt;""   ),    _xlfn.CONCAT("Rid: ",HLOOKUP(AM$124,Tipologie!$B$2:$AM$10,9)  ),  Dic2022_RICHIESTE!AC22),HLOOKUP(AM$124,Tipologie!$B$2:$AM$10,9  ) ))</f>
        <v>DOMENICA</v>
      </c>
      <c r="AM132" s="386"/>
      <c r="AN132" s="385" t="str">
        <f>T( IF( Dic2022_RICHIESTE!AE22&lt;&gt;"",  IF(   AND(    (IFERROR(SEARCH("Ridotto",Dic2022_RICHIESTE!AE22),Dic2022_RICHIESTE!AE22))=1,    AO$124&lt;&gt;""   ),    _xlfn.CONCAT("Rid: ",HLOOKUP(AO$124,Tipologie!$B$2:$AM$10,9)  ),  Dic2022_RICHIESTE!AE22),HLOOKUP(AO$124,Tipologie!$B$2:$AM$10,9  ) ))</f>
        <v>DOMENICA</v>
      </c>
      <c r="AO132" s="386"/>
      <c r="AP132" s="385" t="str">
        <f>T( IF( Dic2022_RICHIESTE!AG22&lt;&gt;"",  IF(   AND(    (IFERROR(SEARCH("Ridotto",Dic2022_RICHIESTE!AG22),Dic2022_RICHIESTE!AG22))=1,    AQ$124&lt;&gt;""   ),    _xlfn.CONCAT("Rid: ",HLOOKUP(AQ$124,Tipologie!$B$2:$AM$10,9)  ),  Dic2022_RICHIESTE!AG22),HLOOKUP(AQ$124,Tipologie!$B$2:$AM$10,9  ) ))</f>
        <v>DOMENICA</v>
      </c>
      <c r="AQ132" s="386"/>
      <c r="AR132" s="385" t="str">
        <f>T( IF( Dic2022_RICHIESTE!AI22&lt;&gt;"",  IF(   AND(    (IFERROR(SEARCH("Ridotto",Dic2022_RICHIESTE!AI22),Dic2022_RICHIESTE!AI22))=1,    AS$124&lt;&gt;""   ),    _xlfn.CONCAT("Rid: ",HLOOKUP(AS$124,Tipologie!$B$2:$AM$10,9)  ),  Dic2022_RICHIESTE!AI22),HLOOKUP(AS$124,Tipologie!$B$2:$AM$10,9  ) ))</f>
        <v>DOMENICA</v>
      </c>
      <c r="AS132" s="386"/>
      <c r="AT132" s="385" t="str">
        <f>T( IF( Dic2022_RICHIESTE!AK22&lt;&gt;"",  IF(   AND(    (IFERROR(SEARCH("Ridotto",Dic2022_RICHIESTE!AK22),Dic2022_RICHIESTE!AK22))=1,    AU$124&lt;&gt;""   ),    _xlfn.CONCAT("Rid: ",HLOOKUP(AU$124,Tipologie!$B$2:$AM$10,9)  ),  Dic2022_RICHIESTE!AK22),HLOOKUP(AU$124,Tipologie!$B$2:$AM$10,9  ) ))</f>
        <v>DOMENICA</v>
      </c>
      <c r="AU132" s="386"/>
      <c r="AV132" s="385" t="str">
        <f>T( IF( Dic2022_RICHIESTE!AM22&lt;&gt;"",  IF(   AND(    (IFERROR(SEARCH("Ridotto",Dic2022_RICHIESTE!AM22),Dic2022_RICHIESTE!AM22))=1,    AW$124&lt;&gt;""   ),    _xlfn.CONCAT("Rid: ",HLOOKUP(AW$124,Tipologie!$B$2:$AM$10,9)  ),  Dic2022_RICHIESTE!AM22),HLOOKUP(AW$124,Tipologie!$B$2:$AM$10,9  ) ))</f>
        <v>DOMENICA</v>
      </c>
      <c r="AW132" s="386"/>
      <c r="AX132" s="385" t="str">
        <f>T( IF( Dic2022_RICHIESTE!AO22&lt;&gt;"",  IF(   AND(    (IFERROR(SEARCH("Ridotto",Dic2022_RICHIESTE!AO22),Dic2022_RICHIESTE!AO22))=1,    AY$124&lt;&gt;""   ),    _xlfn.CONCAT("Rid: ",HLOOKUP(AY$124,Tipologie!$B$2:$AM$10,9)  ),  Dic2022_RICHIESTE!AO22),HLOOKUP(AY$124,Tipologie!$B$2:$AM$10,9  ) ))</f>
        <v>DOMENICA</v>
      </c>
      <c r="AY132" s="386"/>
      <c r="AZ132" s="385" t="str">
        <f>T( IF( Dic2022_RICHIESTE!AQ22&lt;&gt;"",  IF(   AND(    (IFERROR(SEARCH("Ridotto",Dic2022_RICHIESTE!AQ22),Dic2022_RICHIESTE!AQ22))=1,    BA$124&lt;&gt;""   ),    _xlfn.CONCAT("Rid: ",HLOOKUP(BA$124,Tipologie!$B$2:$AM$10,9)  ),  Dic2022_RICHIESTE!AQ22),HLOOKUP(BA$124,Tipologie!$B$2:$AM$10,9  ) ))</f>
        <v>DOMENICA</v>
      </c>
      <c r="BA132" s="386"/>
      <c r="BB132" s="385" t="str">
        <f>T( IF( Dic2022_RICHIESTE!AS22&lt;&gt;"",  IF(   AND(    (IFERROR(SEARCH("Ridotto",Dic2022_RICHIESTE!AS22),Dic2022_RICHIESTE!AS22))=1,    BC$124&lt;&gt;""   ),    _xlfn.CONCAT("Rid: ",HLOOKUP(BC$124,Tipologie!$B$2:$AM$10,9)  ),  Dic2022_RICHIESTE!AS22),HLOOKUP(BC$124,Tipologie!$B$2:$AM$10,9  ) ))</f>
        <v>DOMENICA</v>
      </c>
      <c r="BC132" s="386"/>
      <c r="BD132" s="385" t="str">
        <f>T( IF( Dic2022_RICHIESTE!AU22&lt;&gt;"",  IF(   AND(    (IFERROR(SEARCH("Ridotto",Dic2022_RICHIESTE!AU22),Dic2022_RICHIESTE!AU22))=1,    BE$124&lt;&gt;""   ),    _xlfn.CONCAT("Rid: ",HLOOKUP(BE$124,Tipologie!$B$2:$AM$10,9)  ),  Dic2022_RICHIESTE!AU22),HLOOKUP(BE$124,Tipologie!$B$2:$AM$10,9  ) ))</f>
        <v>DOMENICA</v>
      </c>
      <c r="BE132" s="386"/>
      <c r="BF132" s="385" t="str">
        <f>T( IF( Dic2022_RICHIESTE!AW22&lt;&gt;"",  IF(   AND(    (IFERROR(SEARCH("Ridotto",Dic2022_RICHIESTE!AW22),Dic2022_RICHIESTE!AW22))=1,    BG$124&lt;&gt;""   ),    _xlfn.CONCAT("Rid: ",HLOOKUP(BG$124,Tipologie!$B$2:$AM$10,9)  ),  Dic2022_RICHIESTE!AW22),HLOOKUP(BG$124,Tipologie!$B$2:$AM$10,9  ) ))</f>
        <v>DOMENICA</v>
      </c>
      <c r="BG132" s="386"/>
      <c r="BH132" s="385" t="str">
        <f>T( IF( Dic2022_RICHIESTE!AY22&lt;&gt;"",  IF(   AND(    (IFERROR(SEARCH("Ridotto",Dic2022_RICHIESTE!AY22),Dic2022_RICHIESTE!AY22))=1,    BI$124&lt;&gt;""   ),    _xlfn.CONCAT("Rid: ",HLOOKUP(BI$124,Tipologie!$B$2:$AM$10,9)  ),  Dic2022_RICHIESTE!AY22),HLOOKUP(BI$124,Tipologie!$B$2:$AM$10,9  ) ))</f>
        <v>DOMENICA</v>
      </c>
      <c r="BI132" s="386"/>
      <c r="BJ132" s="385" t="str">
        <f>T( IF( Dic2022_RICHIESTE!BA22&lt;&gt;"",  IF(   AND(    (IFERROR(SEARCH("Ridotto",Dic2022_RICHIESTE!BA22),Dic2022_RICHIESTE!BA22))=1,    BK$124&lt;&gt;""   ),    _xlfn.CONCAT("Rid: ",HLOOKUP(BK$124,Tipologie!$B$2:$AM$10,9)  ),  Dic2022_RICHIESTE!BA22),HLOOKUP(BK$124,Tipologie!$B$2:$AM$10,9  ) ))</f>
        <v>DOMENICA</v>
      </c>
      <c r="BK132" s="386"/>
      <c r="BL132" s="385" t="str">
        <f>T( IF( Dic2022_RICHIESTE!BC22&lt;&gt;"",  IF(   AND(    (IFERROR(SEARCH("Ridotto",Dic2022_RICHIESTE!BC22),Dic2022_RICHIESTE!BC22))=1,    BM$124&lt;&gt;""   ),    _xlfn.CONCAT("Rid: ",HLOOKUP(BM$124,Tipologie!$B$2:$AM$10,9)  ),  Dic2022_RICHIESTE!BC22),HLOOKUP(BM$124,Tipologie!$B$2:$AM$10,9  ) ))</f>
        <v>DOMENICA</v>
      </c>
      <c r="BM132" s="386"/>
      <c r="BN132" s="385" t="str">
        <f>T( IF( Dic2022_RICHIESTE!BE22&lt;&gt;"",  IF(   AND(    (IFERROR(SEARCH("Ridotto",Dic2022_RICHIESTE!BE22),Dic2022_RICHIESTE!BE22))=1,    BO$124&lt;&gt;""   ),    _xlfn.CONCAT("Rid: ",HLOOKUP(BO$124,Tipologie!$B$2:$AM$10,9)  ),  Dic2022_RICHIESTE!BE22),HLOOKUP(BO$124,Tipologie!$B$2:$AM$10,9  ) ))</f>
        <v>DOMENICA</v>
      </c>
      <c r="BO132" s="386"/>
      <c r="BP132" s="385" t="str">
        <f>T( IF( Dic2022_RICHIESTE!BG22&lt;&gt;"",  IF(   AND(    (IFERROR(SEARCH("Ridotto",Dic2022_RICHIESTE!BG22),Dic2022_RICHIESTE!BG22))=1,    BQ$124&lt;&gt;""   ),    _xlfn.CONCAT("Rid: ",HLOOKUP(BQ$124,Tipologie!$B$2:$AM$10,9)  ),  Dic2022_RICHIESTE!BG22),HLOOKUP(BQ$124,Tipologie!$B$2:$AM$10,9  ) ))</f>
        <v>DOMENICA</v>
      </c>
      <c r="BQ132" s="386"/>
      <c r="BR132" s="385" t="str">
        <f>T( IF( Dic2022_RICHIESTE!BI22&lt;&gt;"",  IF(   AND(    (IFERROR(SEARCH("Ridotto",Dic2022_RICHIESTE!BI22),Dic2022_RICHIESTE!BI22))=1,    BS$124&lt;&gt;""   ),    _xlfn.CONCAT("Rid: ",HLOOKUP(BS$124,Tipologie!$B$2:$AM$10,9)  ),  Dic2022_RICHIESTE!BI22),HLOOKUP(BS$124,Tipologie!$B$2:$AM$10,9  ) ))</f>
        <v>DOMENICA</v>
      </c>
      <c r="BS132" s="386"/>
      <c r="BT132" s="385" t="str">
        <f>T( IF( Dic2022_RICHIESTE!BK22&lt;&gt;"",  IF(   AND(    (IFERROR(SEARCH("Ridotto",Dic2022_RICHIESTE!BK22),Dic2022_RICHIESTE!BK22))=1,    BU$124&lt;&gt;""   ),    _xlfn.CONCAT("Rid: ",HLOOKUP(BU$124,Tipologie!$B$2:$AM$10,9)  ),  Dic2022_RICHIESTE!BK22),HLOOKUP(BU$124,Tipologie!$B$2:$AM$10,9  ) ))</f>
        <v>DOMENICA</v>
      </c>
      <c r="BU132" s="386"/>
      <c r="BV132" s="385" t="str">
        <f>T( IF( Dic2022_RICHIESTE!BM22&lt;&gt;"",  IF(   AND(    (IFERROR(SEARCH("Ridotto",Dic2022_RICHIESTE!BM22),Dic2022_RICHIESTE!BM22))=1,    BW$124&lt;&gt;""   ),    _xlfn.CONCAT("Rid: ",HLOOKUP(BW$124,Tipologie!$B$2:$AM$10,9)  ),  Dic2022_RICHIESTE!BM22),HLOOKUP(BW$124,Tipologie!$B$2:$AM$10,9  ) ))</f>
        <v>DOMENICA</v>
      </c>
      <c r="BW132" s="386"/>
      <c r="BX132" s="223"/>
      <c r="CA132" s="89"/>
      <c r="CB132" s="205"/>
      <c r="CC132" s="91"/>
      <c r="CF132" s="415" t="str">
        <f>T( IF( Dic2022_RICHIESTE!BM22&lt;&gt;"",  IF(   AND(    (IFERROR(SEARCH("Ridotto",Dic2022_RICHIESTE!BM22),Dic2022_RICHIESTE!BM22))=1,    CG$124&lt;&gt;""   ),    _xlfn.CONCAT("Rid: ",HLOOKUP(CG$124,Tipologie!$B$2:$AM$10,9)  ),  Dic2022_RICHIESTE!BM22),HLOOKUP(CG$124,Tipologie!$B$2:$AM$10,9  ) ))</f>
        <v>DOMENICA</v>
      </c>
      <c r="CG132" s="416"/>
      <c r="CH132" s="385" t="str">
        <f>T( IF( Dic2022_RICHIESTE!BN22&lt;&gt;"",  IF(   AND(    (IFERROR(SEARCH("Ridotto",Dic2022_RICHIESTE!BN22),Dic2022_RICHIESTE!BN22))=1,    CI$124&lt;&gt;""   ),    _xlfn.CONCAT("Rid: ",HLOOKUP(CI$124,Tipologie!$B$2:$AM$10,9)  ),  Dic2022_RICHIESTE!BN22),HLOOKUP(CI$124,Tipologie!$B$2:$AM$10,9  ) ))</f>
        <v>DOMENICA</v>
      </c>
      <c r="CI132" s="386"/>
      <c r="CJ132" s="146" t="str">
        <f>T( IF( Dic2022_RICHIESTE!BO22&lt;&gt;"",  IF(   AND(    (IFERROR(SEARCH("Ridotto",Dic2022_RICHIESTE!BO22),Dic2022_RICHIESTE!BO22))=1,    CJ$124&lt;&gt;""   ),    _xlfn.CONCAT("Rid: ",HLOOKUP(CJ$124,Tipologie!$B$2:$AM$10,9)  ),  Dic2022_RICHIESTE!BO22),HLOOKUP(CJ$124,Tipologie!$B$2:$AM$10,9  ) ))</f>
        <v>DOMENICA</v>
      </c>
      <c r="CK132" s="146" t="str">
        <f>T( IF( Dic2022_RICHIESTE!BP22&lt;&gt;"",  IF(   AND(    (IFERROR(SEARCH("Ridotto",Dic2022_RICHIESTE!BP22),Dic2022_RICHIESTE!BP22))=1,    CK$124&lt;&gt;""   ),    _xlfn.CONCAT("Rid: ",HLOOKUP(CK$124,Tipologie!$B$2:$AM$10,9)  ),  Dic2022_RICHIESTE!BP22),HLOOKUP(CK$124,Tipologie!$B$2:$AM$10,9  ) ))</f>
        <v>DOMENICA</v>
      </c>
      <c r="CL132" s="146" t="str">
        <f>T( IF( Dic2022_RICHIESTE!BQ22&lt;&gt;"",  IF(   AND(    (IFERROR(SEARCH("Ridotto",Dic2022_RICHIESTE!BQ22),Dic2022_RICHIESTE!BQ22))=1,    CL$124&lt;&gt;""   ),    _xlfn.CONCAT("Rid: ",HLOOKUP(CL$124,Tipologie!$B$2:$AM$10,9)  ),  Dic2022_RICHIESTE!BQ22),HLOOKUP(CL$124,Tipologie!$B$2:$AM$10,9  ) ))</f>
        <v>DOMENICA</v>
      </c>
      <c r="CM132" s="146" t="str">
        <f>T( IF( Dic2022_RICHIESTE!BR22&lt;&gt;"",  IF(   AND(    (IFERROR(SEARCH("Ridotto",Dic2022_RICHIESTE!BR22),Dic2022_RICHIESTE!BR22))=1,    CM$124&lt;&gt;""   ),    _xlfn.CONCAT("Rid: ",HLOOKUP(CM$124,Tipologie!$B$2:$AM$10,9)  ),  Dic2022_RICHIESTE!BR22),HLOOKUP(CM$124,Tipologie!$B$2:$AM$10,9  ) ))</f>
        <v>DOMENICA</v>
      </c>
      <c r="CO132" s="26" t="str">
        <f t="shared" si="41"/>
        <v/>
      </c>
      <c r="CP132" s="135">
        <f t="shared" si="42"/>
        <v>44913</v>
      </c>
      <c r="CQ132" s="385" t="str">
        <f>T(IF(  Dic2022_RICHIESTE!BV22&lt;&gt;"",  Dic2022_RICHIESTE!BV22,  HLOOKUP(CR$124,Tipologie!$B$2:$AM$10,9) ))</f>
        <v>DOMENICA</v>
      </c>
      <c r="CR132" s="386"/>
      <c r="CS132" s="385" t="str">
        <f>T(IF(  Dic2022_RICHIESTE!BX22&lt;&gt;"",  Dic2022_RICHIESTE!BX22,  HLOOKUP(CT$124,Tipologie!$B$2:$AM$10,9) ))</f>
        <v>DOMENICA</v>
      </c>
      <c r="CT132" s="386"/>
      <c r="CU132" s="385" t="str">
        <f>T(IF(  Dic2022_RICHIESTE!BZ22&lt;&gt;"",  Dic2022_RICHIESTE!BZ22,  HLOOKUP(CV$124,Tipologie!$B$2:$AM$10,9) ))</f>
        <v>DOMENICA</v>
      </c>
      <c r="CV132" s="386"/>
      <c r="CW132" s="385" t="str">
        <f>T(IF(  Dic2022_RICHIESTE!CB22&lt;&gt;"",  Dic2022_RICHIESTE!CB22,  HLOOKUP(CX$124,Tipologie!$B$2:$AM$10,9) ))</f>
        <v>DOMENICA</v>
      </c>
      <c r="CX132" s="386"/>
      <c r="CY132" s="385" t="str">
        <f>T(IF(  Dic2022_RICHIESTE!CD22&lt;&gt;"",  Dic2022_RICHIESTE!CD22,  HLOOKUP(CZ$124,Tipologie!$B$2:$AM$10,9) ))</f>
        <v>DOMENICA</v>
      </c>
      <c r="CZ132" s="386"/>
      <c r="DA132" s="385" t="str">
        <f>T(IF(  Dic2022_RICHIESTE!CF22&lt;&gt;"",  Dic2022_RICHIESTE!CF22,  HLOOKUP(DB$124,Tipologie!$B$2:$AM$10,9) ))</f>
        <v>DOMENICA</v>
      </c>
      <c r="DB132" s="386"/>
      <c r="DC132" s="385" t="str">
        <f>T(IF(  Dic2022_RICHIESTE!CH22&lt;&gt;"",  Dic2022_RICHIESTE!CH22,  HLOOKUP(DD$124,Tipologie!$B$2:$AM$10,9) ))</f>
        <v>DOMENICA</v>
      </c>
      <c r="DD132" s="386"/>
      <c r="DE132" s="146" t="str">
        <f>T(IF(  Dic2022_RICHIESTE!BW22&lt;&gt;"",  Dic2022_RICHIESTE!BW22,  HLOOKUP(DE$124,Tipologie!$B$2:$AM$10,9) ))</f>
        <v>DOMENICA</v>
      </c>
      <c r="DF132" s="146" t="str">
        <f>T(IF(  Dic2022_RICHIESTE!BX22&lt;&gt;"",  Dic2022_RICHIESTE!BX22,  HLOOKUP(DF$124,Tipologie!$B$2:$AM$10,9) ))</f>
        <v>DOMENICA</v>
      </c>
      <c r="DG132" s="146" t="str">
        <f>T(IF(  Dic2022_RICHIESTE!BY22&lt;&gt;"",  Dic2022_RICHIESTE!BY22,  HLOOKUP(DG$124,Tipologie!$B$2:$AM$10,9) ))</f>
        <v>DOMENICA</v>
      </c>
    </row>
    <row r="133" spans="1:112" ht="11.25" customHeight="1" x14ac:dyDescent="0.25">
      <c r="A133" s="27"/>
      <c r="B133" s="27"/>
      <c r="C133" s="197"/>
      <c r="D133" s="27"/>
      <c r="E133" s="197"/>
      <c r="F133" s="27"/>
      <c r="G133" s="197"/>
      <c r="H133" s="27"/>
      <c r="I133" s="197"/>
      <c r="J133" s="27"/>
      <c r="K133" s="197"/>
      <c r="L133" s="27"/>
      <c r="M133" s="197"/>
      <c r="N133" s="27"/>
      <c r="O133" s="197"/>
      <c r="P133" s="27"/>
      <c r="Q133" s="197"/>
      <c r="R133" s="27"/>
      <c r="S133" s="197"/>
      <c r="T133" s="27"/>
      <c r="U133" s="27"/>
      <c r="V133" s="27"/>
      <c r="W133" s="27"/>
      <c r="X133" s="27"/>
      <c r="Y133" s="27"/>
      <c r="Z133" s="27"/>
      <c r="AA133" s="27"/>
      <c r="AB133" s="27"/>
      <c r="AD133" s="27" t="str">
        <f t="shared" si="40"/>
        <v/>
      </c>
      <c r="AE133" s="27" t="str">
        <f t="shared" si="39"/>
        <v/>
      </c>
      <c r="AF133" s="197"/>
      <c r="AG133" s="27"/>
      <c r="AH133" s="197"/>
      <c r="AI133" s="197"/>
      <c r="AJ133" s="197"/>
      <c r="AK133" s="197"/>
      <c r="AL133" s="197"/>
      <c r="AM133" s="197"/>
      <c r="AN133" s="197"/>
      <c r="AO133" s="197"/>
      <c r="AP133" s="197"/>
      <c r="AQ133" s="197"/>
      <c r="AR133" s="197"/>
      <c r="AS133" s="197"/>
      <c r="AT133" s="197"/>
      <c r="AU133" s="197"/>
      <c r="AV133" s="197"/>
      <c r="AW133" s="197"/>
      <c r="AX133" s="197"/>
      <c r="AY133" s="197"/>
      <c r="AZ133" s="197"/>
      <c r="BA133" s="197"/>
      <c r="BB133" s="197"/>
      <c r="BC133" s="197"/>
      <c r="BD133" s="197"/>
      <c r="BE133" s="197"/>
      <c r="BF133" s="197"/>
      <c r="BG133" s="197"/>
      <c r="BH133" s="197"/>
      <c r="BI133" s="197"/>
      <c r="BJ133" s="197"/>
      <c r="BK133" s="197"/>
      <c r="BL133" s="197"/>
      <c r="BM133" s="197"/>
      <c r="BN133" s="197"/>
      <c r="BO133" s="197"/>
      <c r="BP133" s="197"/>
      <c r="BQ133" s="197"/>
      <c r="BR133" s="197"/>
      <c r="BS133" s="197"/>
      <c r="BT133" s="197"/>
      <c r="BU133" s="197"/>
      <c r="BV133" s="197"/>
      <c r="BW133" s="197"/>
      <c r="BX133" s="223"/>
      <c r="CA133" s="88"/>
      <c r="CB133" s="88"/>
      <c r="CC133" s="91"/>
      <c r="CG133" s="197"/>
      <c r="CH133" s="197"/>
      <c r="CI133" s="197"/>
      <c r="CJ133" s="197"/>
      <c r="CK133" s="197"/>
      <c r="CL133" s="197"/>
      <c r="CM133" s="197"/>
      <c r="CO133" s="93" t="str">
        <f t="shared" si="41"/>
        <v/>
      </c>
      <c r="CP133" s="93" t="str">
        <f t="shared" si="42"/>
        <v/>
      </c>
      <c r="CQ133" s="93"/>
      <c r="CR133" s="27"/>
      <c r="CS133" s="197"/>
      <c r="CT133" s="197"/>
      <c r="CU133" s="197"/>
      <c r="CV133" s="197"/>
      <c r="CW133" s="197"/>
      <c r="CX133" s="197"/>
      <c r="CY133" s="197"/>
      <c r="CZ133" s="197"/>
      <c r="DA133" s="197"/>
      <c r="DB133" s="197"/>
      <c r="DC133" s="197"/>
      <c r="DD133" s="197"/>
      <c r="DE133" s="27"/>
      <c r="DF133" s="27"/>
      <c r="DG133" s="27"/>
    </row>
    <row r="134" spans="1:112" ht="11.25" customHeight="1" x14ac:dyDescent="0.25">
      <c r="A134" s="44"/>
      <c r="B134" s="44" t="s">
        <v>15</v>
      </c>
      <c r="C134" s="238"/>
      <c r="D134" s="239"/>
      <c r="E134" s="238"/>
      <c r="F134" s="239"/>
      <c r="G134" s="238"/>
      <c r="H134" s="239"/>
      <c r="I134" s="238"/>
      <c r="J134" s="239"/>
      <c r="K134" s="238"/>
      <c r="L134" s="239"/>
      <c r="M134" s="238"/>
      <c r="N134" s="239"/>
      <c r="O134" s="238"/>
      <c r="P134" s="239"/>
      <c r="Q134" s="238"/>
      <c r="R134" s="239"/>
      <c r="S134" s="238"/>
      <c r="T134" s="239"/>
      <c r="U134" s="79"/>
      <c r="V134" s="79"/>
      <c r="W134" s="79"/>
      <c r="X134" s="79"/>
      <c r="Y134" s="79"/>
      <c r="Z134" s="79"/>
      <c r="AA134" s="79"/>
      <c r="AB134" s="79"/>
      <c r="AD134" s="44" t="str">
        <f t="shared" si="40"/>
        <v/>
      </c>
      <c r="AE134" s="44" t="str">
        <f t="shared" si="39"/>
        <v>Turno</v>
      </c>
      <c r="AF134" s="242"/>
      <c r="AG134" s="239"/>
      <c r="AH134" s="238"/>
      <c r="AI134" s="239"/>
      <c r="AJ134" s="238"/>
      <c r="AK134" s="239"/>
      <c r="AL134" s="238"/>
      <c r="AM134" s="239"/>
      <c r="AN134" s="238"/>
      <c r="AO134" s="239"/>
      <c r="AP134" s="238"/>
      <c r="AQ134" s="239"/>
      <c r="AR134" s="238"/>
      <c r="AS134" s="239"/>
      <c r="AT134" s="238"/>
      <c r="AU134" s="239"/>
      <c r="AV134" s="238"/>
      <c r="AW134" s="239"/>
      <c r="AX134" s="238"/>
      <c r="AY134" s="239"/>
      <c r="AZ134" s="238"/>
      <c r="BA134" s="239"/>
      <c r="BB134" s="238"/>
      <c r="BC134" s="239"/>
      <c r="BD134" s="238"/>
      <c r="BE134" s="239"/>
      <c r="BF134" s="238"/>
      <c r="BG134" s="239"/>
      <c r="BH134" s="238"/>
      <c r="BI134" s="239"/>
      <c r="BJ134" s="238"/>
      <c r="BK134" s="239"/>
      <c r="BL134" s="238"/>
      <c r="BM134" s="239"/>
      <c r="BN134" s="238"/>
      <c r="BO134" s="239"/>
      <c r="BP134" s="238"/>
      <c r="BQ134" s="239"/>
      <c r="BR134" s="238"/>
      <c r="BS134" s="239"/>
      <c r="BT134" s="238"/>
      <c r="BU134" s="239"/>
      <c r="BV134" s="238"/>
      <c r="BW134" s="239"/>
      <c r="BX134" s="223"/>
      <c r="CA134" s="88"/>
      <c r="CB134" s="88"/>
      <c r="CC134" s="91"/>
      <c r="CF134" s="242"/>
      <c r="CG134" s="239"/>
      <c r="CH134" s="238"/>
      <c r="CI134" s="239"/>
      <c r="CJ134" s="79"/>
      <c r="CK134" s="79"/>
      <c r="CL134" s="79"/>
      <c r="CM134" s="79"/>
      <c r="CO134" s="93" t="str">
        <f t="shared" si="41"/>
        <v/>
      </c>
      <c r="CP134" s="93"/>
      <c r="CQ134" s="242"/>
      <c r="CR134" s="239"/>
      <c r="CS134" s="242"/>
      <c r="CT134" s="239"/>
      <c r="CU134" s="242"/>
      <c r="CV134" s="239"/>
      <c r="CW134" s="242"/>
      <c r="CX134" s="239"/>
      <c r="CY134" s="242"/>
      <c r="CZ134" s="239"/>
      <c r="DA134" s="242"/>
      <c r="DB134" s="239"/>
      <c r="DC134" s="242"/>
      <c r="DD134" s="239"/>
      <c r="DE134" s="79"/>
      <c r="DF134" s="79"/>
      <c r="DG134" s="79"/>
    </row>
    <row r="135" spans="1:112" ht="11.25" customHeight="1" x14ac:dyDescent="0.25">
      <c r="A135" s="20"/>
      <c r="B135" s="20"/>
      <c r="C135" s="422" t="str">
        <f>T(IF(  Dic2022_RICHIESTE!C24&lt;&gt;"",  Dic2022_RICHIESTE!C24,  HLOOKUP(D$134,Tipologie!$B$2:$AM$10,2) ))</f>
        <v>-</v>
      </c>
      <c r="D135" s="423"/>
      <c r="E135" s="146"/>
      <c r="F135" s="146" t="str">
        <f>T(IF(  Dic2022_RICHIESTE!D24&lt;&gt;"",  Dic2022_RICHIESTE!D24,  HLOOKUP(F$134,Tipologie!$B$2:$AM$10,2) ))</f>
        <v>-</v>
      </c>
      <c r="G135" s="146"/>
      <c r="H135" s="146" t="str">
        <f>T(IF(  Dic2022_RICHIESTE!E24&lt;&gt;"",  Dic2022_RICHIESTE!E24,  HLOOKUP(H$134,Tipologie!$B$2:$AM$10,2) ))</f>
        <v>-</v>
      </c>
      <c r="I135" s="146"/>
      <c r="J135" s="146" t="str">
        <f>T(IF(  Dic2022_RICHIESTE!F24&lt;&gt;"",  Dic2022_RICHIESTE!F24,  HLOOKUP(J$134,Tipologie!$B$2:$AM$10,2) ))</f>
        <v>-</v>
      </c>
      <c r="K135" s="146"/>
      <c r="L135" s="146" t="str">
        <f>T(IF(  Dic2022_RICHIESTE!G24&lt;&gt;"",  Dic2022_RICHIESTE!G24,  HLOOKUP(L$134,Tipologie!$B$2:$AM$10,2) ))</f>
        <v>-</v>
      </c>
      <c r="M135" s="146"/>
      <c r="N135" s="146" t="str">
        <f>T(IF(  Dic2022_RICHIESTE!H24&lt;&gt;"",  Dic2022_RICHIESTE!H24,  HLOOKUP(N$134,Tipologie!$B$2:$AM$10,2) ))</f>
        <v>-</v>
      </c>
      <c r="O135" s="146"/>
      <c r="P135" s="146" t="str">
        <f>T(IF(  Dic2022_RICHIESTE!I24&lt;&gt;"",  Dic2022_RICHIESTE!I24,  HLOOKUP(P$134,Tipologie!$B$2:$AM$10,2) ))</f>
        <v>-</v>
      </c>
      <c r="Q135" s="146"/>
      <c r="R135" s="146" t="str">
        <f>T(IF(  Dic2022_RICHIESTE!J24&lt;&gt;"",  Dic2022_RICHIESTE!J24,  HLOOKUP(R$134,Tipologie!$B$2:$AM$10,2) ))</f>
        <v>-</v>
      </c>
      <c r="S135" s="146"/>
      <c r="T135" s="146" t="str">
        <f>T(IF(  Dic2022_RICHIESTE!K24&lt;&gt;"",  Dic2022_RICHIESTE!K24,  HLOOKUP(T$134,Tipologie!$B$2:$AM$10,2) ))</f>
        <v>-</v>
      </c>
      <c r="U135" s="146" t="str">
        <f>T(IF(  Dic2022_RICHIESTE!L24&lt;&gt;"",  Dic2022_RICHIESTE!L24,  HLOOKUP(U$134,Tipologie!$B$2:$AM$10,2) ))</f>
        <v>-</v>
      </c>
      <c r="V135" s="146" t="str">
        <f>T(IF(  Dic2022_RICHIESTE!M24&lt;&gt;"",  Dic2022_RICHIESTE!M24,  HLOOKUP(V$134,Tipologie!$B$2:$AM$10,2) ))</f>
        <v>-</v>
      </c>
      <c r="W135" s="146" t="str">
        <f>T(IF(  Dic2022_RICHIESTE!N24&lt;&gt;"",  Dic2022_RICHIESTE!N24,  HLOOKUP(W$134,Tipologie!$B$2:$AM$10,2) ))</f>
        <v>-</v>
      </c>
      <c r="X135" s="146" t="str">
        <f>T(IF(  Dic2022_RICHIESTE!O24&lt;&gt;"",  Dic2022_RICHIESTE!O24,  HLOOKUP(X$134,Tipologie!$B$2:$AM$10,2) ))</f>
        <v>-</v>
      </c>
      <c r="Y135" s="146" t="str">
        <f>T(IF(  Dic2022_RICHIESTE!P24&lt;&gt;"",  Dic2022_RICHIESTE!P24,  HLOOKUP(Y$134,Tipologie!$B$2:$AM$10,2) ))</f>
        <v>-</v>
      </c>
      <c r="Z135" s="47" t="str">
        <f>T(IF(  Dic2022_RICHIESTE!Q24&lt;&gt;"",  Dic2022_RICHIESTE!Q24,  HLOOKUP(Z$134,Tipologie!$B$2:$AM$10,2) ))</f>
        <v>-</v>
      </c>
      <c r="AA135" s="47" t="str">
        <f>T(IF(  Dic2022_RICHIESTE!R24&lt;&gt;"",  Dic2022_RICHIESTE!R24,  HLOOKUP(AA$134,Tipologie!$B$2:$AM$10,2) ))</f>
        <v>-</v>
      </c>
      <c r="AB135" s="47" t="str">
        <f>T(IF(  Dic2022_RICHIESTE!S24&lt;&gt;"",  Dic2022_RICHIESTE!S24,  HLOOKUP(AB$134,Tipologie!$B$2:$AM$10,2) ))</f>
        <v>-</v>
      </c>
      <c r="AD135" s="20" t="str">
        <f t="shared" si="40"/>
        <v/>
      </c>
      <c r="AE135" s="20" t="str">
        <f t="shared" si="39"/>
        <v/>
      </c>
      <c r="AF135" s="20"/>
      <c r="AG135" s="146" t="str">
        <f>T(IF(  Dic2022_RICHIESTE!W24&lt;&gt;"",  Dic2022_RICHIESTE!W24,  HLOOKUP(AG$134,Tipologie!$B$2:$AM$10,2) ))</f>
        <v>-</v>
      </c>
      <c r="AH135" s="146"/>
      <c r="AI135" s="146" t="str">
        <f>T(IF(  Dic2022_RICHIESTE!X24&lt;&gt;"",  Dic2022_RICHIESTE!X24,  HLOOKUP(AI$134,Tipologie!$B$2:$AM$10,2) ))</f>
        <v>-</v>
      </c>
      <c r="AJ135" s="146"/>
      <c r="AK135" s="146" t="str">
        <f>T(IF(  Dic2022_RICHIESTE!Y24&lt;&gt;"",  Dic2022_RICHIESTE!Y24,  HLOOKUP(AK$134,Tipologie!$B$2:$AM$10,2) ))</f>
        <v>-</v>
      </c>
      <c r="AL135" s="146"/>
      <c r="AM135" s="146" t="str">
        <f>T(IF(  Dic2022_RICHIESTE!Z24&lt;&gt;"",  Dic2022_RICHIESTE!Z24,  HLOOKUP(AM$134,Tipologie!$B$2:$AM$10,2) ))</f>
        <v>-</v>
      </c>
      <c r="AN135" s="146"/>
      <c r="AO135" s="146" t="str">
        <f>T(IF(  Dic2022_RICHIESTE!AA24&lt;&gt;"",  Dic2022_RICHIESTE!AA24,  HLOOKUP(AO$134,Tipologie!$B$2:$AM$10,2) ))</f>
        <v>-</v>
      </c>
      <c r="AP135" s="146"/>
      <c r="AQ135" s="146" t="str">
        <f>T(IF(  Dic2022_RICHIESTE!AB24&lt;&gt;"",  Dic2022_RICHIESTE!AB24,  HLOOKUP(AQ$134,Tipologie!$B$2:$AM$10,2) ))</f>
        <v>-</v>
      </c>
      <c r="AR135" s="146"/>
      <c r="AS135" s="146" t="str">
        <f>T(IF(  Dic2022_RICHIESTE!AC24&lt;&gt;"",  Dic2022_RICHIESTE!AC24,  HLOOKUP(AS$134,Tipologie!$B$2:$AM$10,2) ))</f>
        <v>-</v>
      </c>
      <c r="AT135" s="146"/>
      <c r="AU135" s="146" t="str">
        <f>T(IF(  Dic2022_RICHIESTE!AD24&lt;&gt;"",  Dic2022_RICHIESTE!AD24,  HLOOKUP(AU$134,Tipologie!$B$2:$AM$10,2) ))</f>
        <v>-</v>
      </c>
      <c r="AV135" s="146"/>
      <c r="AW135" s="146" t="str">
        <f>T(IF(  Dic2022_RICHIESTE!AE24&lt;&gt;"",  Dic2022_RICHIESTE!AE24,  HLOOKUP(AW$134,Tipologie!$B$2:$AM$10,2) ))</f>
        <v>-</v>
      </c>
      <c r="AX135" s="146"/>
      <c r="AY135" s="146" t="str">
        <f>T(IF(  Dic2022_RICHIESTE!AF24&lt;&gt;"",  Dic2022_RICHIESTE!AF24,  HLOOKUP(AY$134,Tipologie!$B$2:$AM$10,2) ))</f>
        <v>-</v>
      </c>
      <c r="AZ135" s="146"/>
      <c r="BA135" s="146" t="str">
        <f>T(IF(  Dic2022_RICHIESTE!AG24&lt;&gt;"",  Dic2022_RICHIESTE!AG24,  HLOOKUP(BA$134,Tipologie!$B$2:$AM$10,2) ))</f>
        <v>-</v>
      </c>
      <c r="BB135" s="146" t="str">
        <f>T(IF(  Dic2022_RICHIESTE!AH24&lt;&gt;"",  Dic2022_RICHIESTE!AH24,  HLOOKUP(BB$134,Tipologie!$B$2:$AM$10,2) ))</f>
        <v>-</v>
      </c>
      <c r="BC135" s="146" t="str">
        <f>T(IF(  Dic2022_RICHIESTE!AI24&lt;&gt;"",  Dic2022_RICHIESTE!AI24,  HLOOKUP(BC$134,Tipologie!$B$2:$AM$10,2) ))</f>
        <v>-</v>
      </c>
      <c r="BD135" s="146"/>
      <c r="BE135" s="146" t="str">
        <f>T(IF(  Dic2022_RICHIESTE!AJ24&lt;&gt;"",  Dic2022_RICHIESTE!AJ24,  HLOOKUP(BE$134,Tipologie!$B$2:$AM$10,2) ))</f>
        <v>-</v>
      </c>
      <c r="BF135" s="146"/>
      <c r="BG135" s="146" t="str">
        <f>T(IF(  Dic2022_RICHIESTE!AK24&lt;&gt;"",  Dic2022_RICHIESTE!AK24,  HLOOKUP(BG$134,Tipologie!$B$2:$AM$10,2) ))</f>
        <v>-</v>
      </c>
      <c r="BH135" s="146"/>
      <c r="BI135" s="146" t="str">
        <f>T(IF(  Dic2022_RICHIESTE!AL24&lt;&gt;"",  Dic2022_RICHIESTE!AL24,  HLOOKUP(BI$134,Tipologie!$B$2:$AM$10,2) ))</f>
        <v>-</v>
      </c>
      <c r="BJ135" s="146"/>
      <c r="BK135" s="146" t="str">
        <f>T(IF(  Dic2022_RICHIESTE!AM24&lt;&gt;"",  Dic2022_RICHIESTE!AM24,  HLOOKUP(BK$134,Tipologie!$B$2:$AM$10,2) ))</f>
        <v>-</v>
      </c>
      <c r="BL135" s="146"/>
      <c r="BM135" s="146" t="str">
        <f>T(IF(  Dic2022_RICHIESTE!AN24&lt;&gt;"",  Dic2022_RICHIESTE!AN24,  HLOOKUP(BM$134,Tipologie!$B$2:$AM$10,2) ))</f>
        <v>-</v>
      </c>
      <c r="BN135" s="146"/>
      <c r="BO135" s="146" t="str">
        <f>T(IF(  Dic2022_RICHIESTE!AO24&lt;&gt;"",  Dic2022_RICHIESTE!AO24,  HLOOKUP(BO$134,Tipologie!$B$2:$AM$10,2) ))</f>
        <v>-</v>
      </c>
      <c r="BP135" s="146"/>
      <c r="BQ135" s="146" t="str">
        <f>T(IF(  Dic2022_RICHIESTE!AP24&lt;&gt;"",  Dic2022_RICHIESTE!AP24,  HLOOKUP(BQ$134,Tipologie!$B$2:$AM$10,2) ))</f>
        <v>-</v>
      </c>
      <c r="BR135" s="146"/>
      <c r="BS135" s="146" t="str">
        <f>T(IF(  Dic2022_RICHIESTE!AQ24&lt;&gt;"",  Dic2022_RICHIESTE!AQ24,  HLOOKUP(BS$134,Tipologie!$B$2:$AM$10,2) ))</f>
        <v>-</v>
      </c>
      <c r="BT135" s="146"/>
      <c r="BU135" s="146" t="str">
        <f>T(IF(  Dic2022_RICHIESTE!AR24&lt;&gt;"",  Dic2022_RICHIESTE!AR24,  HLOOKUP(BU$134,Tipologie!$B$2:$AM$10,2) ))</f>
        <v>-</v>
      </c>
      <c r="BV135" s="146"/>
      <c r="BW135" s="146" t="str">
        <f>T(IF(  Dic2022_RICHIESTE!AS24&lt;&gt;"",  Dic2022_RICHIESTE!AS24,  HLOOKUP(BW$134,Tipologie!$B$2:$AM$10,2) ))</f>
        <v>-</v>
      </c>
      <c r="BX135" s="223"/>
      <c r="CA135" s="90"/>
      <c r="CB135" s="205"/>
      <c r="CC135" s="91"/>
      <c r="CG135" s="146" t="str">
        <f>T(IF(  Dic2022_RICHIESTE!BM24&lt;&gt;"",  Dic2022_RICHIESTE!BM24,  HLOOKUP(CG$134,Tipologie!$B$2:$AM$10,2) ))</f>
        <v>-</v>
      </c>
      <c r="CH135" s="146"/>
      <c r="CI135" s="146" t="str">
        <f>T(IF(  Dic2022_RICHIESTE!BN24&lt;&gt;"",  Dic2022_RICHIESTE!BN24,  HLOOKUP(CI$134,Tipologie!$B$2:$AM$10,2) ))</f>
        <v>-</v>
      </c>
      <c r="CJ135" s="146" t="str">
        <f>T(IF(  Dic2022_RICHIESTE!BO24&lt;&gt;"",  Dic2022_RICHIESTE!BO24,  HLOOKUP(CJ$134,Tipologie!$B$2:$AM$10,2) ))</f>
        <v>-</v>
      </c>
      <c r="CK135" s="146" t="str">
        <f>T(IF(  Dic2022_RICHIESTE!BP24&lt;&gt;"",  Dic2022_RICHIESTE!BP24,  HLOOKUP(CK$134,Tipologie!$B$2:$AM$10,2) ))</f>
        <v>-</v>
      </c>
      <c r="CL135" s="146" t="str">
        <f>T(IF(  Dic2022_RICHIESTE!BQ24&lt;&gt;"",  Dic2022_RICHIESTE!BQ24,  HLOOKUP(CL$134,Tipologie!$B$2:$AM$10,2) ))</f>
        <v>-</v>
      </c>
      <c r="CM135" s="146" t="str">
        <f>T(IF(  Dic2022_RICHIESTE!BR24&lt;&gt;"",  Dic2022_RICHIESTE!BR24,  HLOOKUP(CM$134,Tipologie!$B$2:$AM$10,2) ))</f>
        <v>-</v>
      </c>
      <c r="CO135" s="93" t="str">
        <f t="shared" si="41"/>
        <v/>
      </c>
      <c r="CP135" s="93" t="str">
        <f t="shared" ref="CP135:CP143" si="44">IF($B135&lt;&gt;"",$B135,"")</f>
        <v/>
      </c>
      <c r="CQ135" s="93"/>
      <c r="CR135" s="146" t="str">
        <f>T(IF(  Dic2022_RICHIESTE!BV24&lt;&gt;"",  Dic2022_RICHIESTE!BV24,  HLOOKUP(CR$134,Tipologie!$B$2:$AM$10,2) ))</f>
        <v>-</v>
      </c>
      <c r="CS135" s="146"/>
      <c r="CT135" s="146" t="str">
        <f>T(IF(  Dic2022_RICHIESTE!BW24&lt;&gt;"",  Dic2022_RICHIESTE!BW24,  HLOOKUP(CT$134,Tipologie!$B$2:$AM$10,2) ))</f>
        <v>-</v>
      </c>
      <c r="CU135" s="146"/>
      <c r="CV135" s="146" t="str">
        <f>T(IF(  Dic2022_RICHIESTE!BX24&lt;&gt;"",  Dic2022_RICHIESTE!BX24,  HLOOKUP(CV$134,Tipologie!$B$2:$AM$10,2) ))</f>
        <v>-</v>
      </c>
      <c r="CW135" s="146"/>
      <c r="CX135" s="146" t="str">
        <f>T(IF(  Dic2022_RICHIESTE!BY24&lt;&gt;"",  Dic2022_RICHIESTE!BY24,  HLOOKUP(CX$134,Tipologie!$B$2:$AM$10,2) ))</f>
        <v>-</v>
      </c>
      <c r="CY135" s="146"/>
      <c r="CZ135" s="146" t="str">
        <f>T(IF(  Dic2022_RICHIESTE!BZ24&lt;&gt;"",  Dic2022_RICHIESTE!BZ24,  HLOOKUP(CZ$134,Tipologie!$B$2:$AM$10,2) ))</f>
        <v>-</v>
      </c>
      <c r="DA135" s="146"/>
      <c r="DB135" s="146" t="str">
        <f>T(IF(  Dic2022_RICHIESTE!CA24&lt;&gt;"",  Dic2022_RICHIESTE!CA24,  HLOOKUP(DB$134,Tipologie!$B$2:$AM$10,2) ))</f>
        <v>-</v>
      </c>
      <c r="DC135" s="146"/>
      <c r="DD135" s="146" t="str">
        <f>T(IF(  Dic2022_RICHIESTE!CB24&lt;&gt;"",  Dic2022_RICHIESTE!CB24,  HLOOKUP(DD$134,Tipologie!$B$2:$AM$10,2) ))</f>
        <v>-</v>
      </c>
      <c r="DE135" s="146" t="str">
        <f>T(IF(  Dic2022_RICHIESTE!BW24&lt;&gt;"",  Dic2022_RICHIESTE!BW24,  HLOOKUP(DE$134,Tipologie!$B$2:$AM$10,2) ))</f>
        <v>-</v>
      </c>
      <c r="DF135" s="146" t="str">
        <f>T(IF(  Dic2022_RICHIESTE!BX24&lt;&gt;"",  Dic2022_RICHIESTE!BX24,  HLOOKUP(DF$134,Tipologie!$B$2:$AM$10,2) ))</f>
        <v>-</v>
      </c>
      <c r="DG135" s="146" t="str">
        <f>T(IF(  Dic2022_RICHIESTE!BY24&lt;&gt;"",  Dic2022_RICHIESTE!BY24,  HLOOKUP(DG$134,Tipologie!$B$2:$AM$10,2) ))</f>
        <v>-</v>
      </c>
    </row>
    <row r="136" spans="1:112" ht="11.25" customHeight="1" x14ac:dyDescent="0.25">
      <c r="A136" s="45" t="str">
        <f>IF(Dic2022_RICHIESTE!A25&lt;&gt;"",Dic2022_RICHIESTE!A25,"")</f>
        <v>lun</v>
      </c>
      <c r="B136" s="46">
        <f>IF(Dic2022_RICHIESTE!B25&lt;&gt;"",Dic2022_RICHIESTE!B25,"")</f>
        <v>44914</v>
      </c>
      <c r="C136" s="45"/>
      <c r="D136" s="146" t="str">
        <f>T( IF( Dic2022_RICHIESTE!C25&lt;&gt;"",  IF(   AND(    (IFERROR(SEARCH("Ridotto",Dic2022_RICHIESTE!C25),Dic2022_RICHIESTE!C25))=1,    D$134&lt;&gt;""   ),    _xlfn.CONCAT("Rid: ",HLOOKUP(D$134,Tipologie!$B$2:$AM$10,3)  ),  Dic2022_RICHIESTE!C25),HLOOKUP(D$134,Tipologie!$B$2:$AM$10,3  ) ))</f>
        <v>.</v>
      </c>
      <c r="E136" s="146"/>
      <c r="F136" s="146" t="str">
        <f>T( IF( Dic2022_RICHIESTE!D25&lt;&gt;"",  IF(   AND(    (IFERROR(SEARCH("Ridotto",Dic2022_RICHIESTE!D25),Dic2022_RICHIESTE!D25))=1,    F$134&lt;&gt;""   ),    _xlfn.CONCAT("Rid: ",HLOOKUP(F$134,Tipologie!$B$2:$AM$10,3)  ),  Dic2022_RICHIESTE!D25),HLOOKUP(F$134,Tipologie!$B$2:$AM$10,3  ) ))</f>
        <v>.</v>
      </c>
      <c r="G136" s="146"/>
      <c r="H136" s="146" t="str">
        <f>T( IF( Dic2022_RICHIESTE!E25&lt;&gt;"",  IF(   AND(    (IFERROR(SEARCH("Ridotto",Dic2022_RICHIESTE!E25),Dic2022_RICHIESTE!E25))=1,    H$134&lt;&gt;""   ),    _xlfn.CONCAT("Rid: ",HLOOKUP(H$134,Tipologie!$B$2:$AM$10,3)  ),  Dic2022_RICHIESTE!E25),HLOOKUP(H$134,Tipologie!$B$2:$AM$10,3  ) ))</f>
        <v>.</v>
      </c>
      <c r="I136" s="146"/>
      <c r="J136" s="146" t="str">
        <f>T( IF( Dic2022_RICHIESTE!F25&lt;&gt;"",  IF(   AND(    (IFERROR(SEARCH("Ridotto",Dic2022_RICHIESTE!F25),Dic2022_RICHIESTE!F25))=1,    J$134&lt;&gt;""   ),    _xlfn.CONCAT("Rid: ",HLOOKUP(J$134,Tipologie!$B$2:$AM$10,3)  ),  Dic2022_RICHIESTE!F25),HLOOKUP(J$134,Tipologie!$B$2:$AM$10,3  ) ))</f>
        <v>.</v>
      </c>
      <c r="K136" s="146"/>
      <c r="L136" s="146" t="str">
        <f>T( IF( Dic2022_RICHIESTE!G25&lt;&gt;"",  IF(   AND(    (IFERROR(SEARCH("Ridotto",Dic2022_RICHIESTE!G25),Dic2022_RICHIESTE!G25))=1,    L$134&lt;&gt;""   ),    _xlfn.CONCAT("Rid: ",HLOOKUP(L$134,Tipologie!$B$2:$AM$10,3)  ),  Dic2022_RICHIESTE!G25),HLOOKUP(L$134,Tipologie!$B$2:$AM$10,3  ) ))</f>
        <v>.</v>
      </c>
      <c r="M136" s="146"/>
      <c r="N136" s="146" t="str">
        <f>T( IF( Dic2022_RICHIESTE!H25&lt;&gt;"",  IF(   AND(    (IFERROR(SEARCH("Ridotto",Dic2022_RICHIESTE!H25),Dic2022_RICHIESTE!H25))=1,    N$134&lt;&gt;""   ),    _xlfn.CONCAT("Rid: ",HLOOKUP(N$134,Tipologie!$B$2:$AM$10,3)  ),  Dic2022_RICHIESTE!H25),HLOOKUP(N$134,Tipologie!$B$2:$AM$10,3  ) ))</f>
        <v>.</v>
      </c>
      <c r="O136" s="146"/>
      <c r="P136" s="146" t="str">
        <f>T( IF( Dic2022_RICHIESTE!I25&lt;&gt;"",  IF(   AND(    (IFERROR(SEARCH("Ridotto",Dic2022_RICHIESTE!I25),Dic2022_RICHIESTE!I25))=1,    P$134&lt;&gt;""   ),    _xlfn.CONCAT("Rid: ",HLOOKUP(P$134,Tipologie!$B$2:$AM$10,3)  ),  Dic2022_RICHIESTE!I25),HLOOKUP(P$134,Tipologie!$B$2:$AM$10,3  ) ))</f>
        <v>.</v>
      </c>
      <c r="Q136" s="146"/>
      <c r="R136" s="146" t="str">
        <f>T( IF( Dic2022_RICHIESTE!J25&lt;&gt;"",  IF(   AND(    (IFERROR(SEARCH("Ridotto",Dic2022_RICHIESTE!J25),Dic2022_RICHIESTE!J25))=1,    R$134&lt;&gt;""   ),    _xlfn.CONCAT("Rid: ",HLOOKUP(R$134,Tipologie!$B$2:$AM$10,3)  ),  Dic2022_RICHIESTE!J25),HLOOKUP(R$134,Tipologie!$B$2:$AM$10,3  ) ))</f>
        <v>.</v>
      </c>
      <c r="S136" s="146"/>
      <c r="T136" s="146" t="str">
        <f>T( IF( Dic2022_RICHIESTE!K25&lt;&gt;"",  IF(   AND(    (IFERROR(SEARCH("Ridotto",Dic2022_RICHIESTE!K25),Dic2022_RICHIESTE!K25))=1,    T$134&lt;&gt;""   ),    _xlfn.CONCAT("Rid: ",HLOOKUP(T$134,Tipologie!$B$2:$AM$10,3)  ),  Dic2022_RICHIESTE!K25),HLOOKUP(T$134,Tipologie!$B$2:$AM$10,3  ) ))</f>
        <v>.</v>
      </c>
      <c r="U136" s="146" t="str">
        <f>T( IF( Dic2022_RICHIESTE!L25&lt;&gt;"",  IF(   AND(    (IFERROR(SEARCH("Ridotto",Dic2022_RICHIESTE!L25),Dic2022_RICHIESTE!L25))=1,    U$134&lt;&gt;""   ),    _xlfn.CONCAT("Rid: ",HLOOKUP(U$134,Tipologie!$B$2:$AM$10,3)  ),  Dic2022_RICHIESTE!L25),HLOOKUP(U$134,Tipologie!$B$2:$AM$10,3  ) ))</f>
        <v>.</v>
      </c>
      <c r="V136" s="146" t="str">
        <f>T( IF( Dic2022_RICHIESTE!M25&lt;&gt;"",  IF(   AND(    (IFERROR(SEARCH("Ridotto",Dic2022_RICHIESTE!M25),Dic2022_RICHIESTE!M25))=1,    V$134&lt;&gt;""   ),    _xlfn.CONCAT("Rid: ",HLOOKUP(V$134,Tipologie!$B$2:$AM$10,3)  ),  Dic2022_RICHIESTE!M25),HLOOKUP(V$134,Tipologie!$B$2:$AM$10,3  ) ))</f>
        <v>.</v>
      </c>
      <c r="W136" s="146" t="str">
        <f>T( IF( Dic2022_RICHIESTE!N25&lt;&gt;"",  IF(   AND(    (IFERROR(SEARCH("Ridotto",Dic2022_RICHIESTE!N25),Dic2022_RICHIESTE!N25))=1,    W$134&lt;&gt;""   ),    _xlfn.CONCAT("Rid: ",HLOOKUP(W$134,Tipologie!$B$2:$AM$10,3)  ),  Dic2022_RICHIESTE!N25),HLOOKUP(W$134,Tipologie!$B$2:$AM$10,3  ) ))</f>
        <v>.</v>
      </c>
      <c r="X136" s="146" t="str">
        <f>T( IF( Dic2022_RICHIESTE!O25&lt;&gt;"",  IF(   AND(    (IFERROR(SEARCH("Ridotto",Dic2022_RICHIESTE!O25),Dic2022_RICHIESTE!O25))=1,    X$134&lt;&gt;""   ),    _xlfn.CONCAT("Rid: ",HLOOKUP(X$134,Tipologie!$B$2:$AM$10,3)  ),  Dic2022_RICHIESTE!O25),HLOOKUP(X$134,Tipologie!$B$2:$AM$10,3  ) ))</f>
        <v>.</v>
      </c>
      <c r="Y136" s="146" t="str">
        <f>T( IF( Dic2022_RICHIESTE!P25&lt;&gt;"",  IF(   AND(    (IFERROR(SEARCH("Ridotto",Dic2022_RICHIESTE!P25),Dic2022_RICHIESTE!P25))=1,    Y$134&lt;&gt;""   ),    _xlfn.CONCAT("Rid: ",HLOOKUP(Y$134,Tipologie!$B$2:$AM$10,3)  ),  Dic2022_RICHIESTE!P25),HLOOKUP(Y$134,Tipologie!$B$2:$AM$10,3  ) ))</f>
        <v>.</v>
      </c>
      <c r="Z136" s="28" t="str">
        <f>T( IF( Dic2022_RICHIESTE!Q25&lt;&gt;"",  IF(   AND(    (IFERROR(SEARCH("Ridotto",Dic2022_RICHIESTE!Q25),Dic2022_RICHIESTE!Q25))=1,    Z$134&lt;&gt;""   ),    _xlfn.CONCAT("Rid: ",HLOOKUP(Z$134,Tipologie!$B$2:$AM$10,3)  ),  Dic2022_RICHIESTE!Q25),HLOOKUP(Z$134,Tipologie!$B$2:$AM$10,3  ) ))</f>
        <v>.</v>
      </c>
      <c r="AA136" s="28" t="str">
        <f>T( IF( Dic2022_RICHIESTE!R25&lt;&gt;"",  IF(   AND(    (IFERROR(SEARCH("Ridotto",Dic2022_RICHIESTE!R25),Dic2022_RICHIESTE!R25))=1,    AA$134&lt;&gt;""   ),    _xlfn.CONCAT("Rid: ",HLOOKUP(AA$134,Tipologie!$B$2:$AM$10,3)  ),  Dic2022_RICHIESTE!R25),HLOOKUP(AA$134,Tipologie!$B$2:$AM$10,3  ) ))</f>
        <v>.</v>
      </c>
      <c r="AB136" s="28" t="str">
        <f>T( IF( Dic2022_RICHIESTE!S25&lt;&gt;"",  IF(   AND(    (IFERROR(SEARCH("Ridotto",Dic2022_RICHIESTE!S25),Dic2022_RICHIESTE!S25))=1,    AB$134&lt;&gt;""   ),    _xlfn.CONCAT("Rid: ",HLOOKUP(AB$134,Tipologie!$B$2:$AM$10,3)  ),  Dic2022_RICHIESTE!S25),HLOOKUP(AB$134,Tipologie!$B$2:$AM$10,3  ) ))</f>
        <v>.</v>
      </c>
      <c r="AD136" s="45" t="str">
        <f t="shared" si="40"/>
        <v>lun</v>
      </c>
      <c r="AE136" s="46">
        <f t="shared" si="39"/>
        <v>44914</v>
      </c>
      <c r="AF136" s="45"/>
      <c r="AG136" s="146" t="str">
        <f>T( IF( Dic2022_RICHIESTE!W25&lt;&gt;"",  IF(   AND(    (IFERROR(SEARCH("Ridotto",Dic2022_RICHIESTE!W25),Dic2022_RICHIESTE!W25))=1,    AG$134&lt;&gt;""   ),    _xlfn.CONCAT("Rid: ",HLOOKUP(AG$134,Tipologie!$B$2:$AM$10,3)  ),  Dic2022_RICHIESTE!W25),HLOOKUP(AG$134,Tipologie!$B$2:$AM$10,3  ) ))</f>
        <v>.</v>
      </c>
      <c r="AH136" s="146"/>
      <c r="AI136" s="146" t="str">
        <f>T( IF( Dic2022_RICHIESTE!X25&lt;&gt;"",  IF(   AND(    (IFERROR(SEARCH("Ridotto",Dic2022_RICHIESTE!X25),Dic2022_RICHIESTE!X25))=1,    AI$134&lt;&gt;""   ),    _xlfn.CONCAT("Rid: ",HLOOKUP(AI$134,Tipologie!$B$2:$AM$10,3)  ),  Dic2022_RICHIESTE!X25),HLOOKUP(AI$134,Tipologie!$B$2:$AM$10,3  ) ))</f>
        <v>.</v>
      </c>
      <c r="AJ136" s="146"/>
      <c r="AK136" s="146" t="str">
        <f>T( IF( Dic2022_RICHIESTE!Y25&lt;&gt;"",  IF(   AND(    (IFERROR(SEARCH("Ridotto",Dic2022_RICHIESTE!Y25),Dic2022_RICHIESTE!Y25))=1,    AK$134&lt;&gt;""   ),    _xlfn.CONCAT("Rid: ",HLOOKUP(AK$134,Tipologie!$B$2:$AM$10,3)  ),  Dic2022_RICHIESTE!Y25),HLOOKUP(AK$134,Tipologie!$B$2:$AM$10,3  ) ))</f>
        <v>.</v>
      </c>
      <c r="AL136" s="146"/>
      <c r="AM136" s="146" t="str">
        <f>T( IF( Dic2022_RICHIESTE!Z25&lt;&gt;"",  IF(   AND(    (IFERROR(SEARCH("Ridotto",Dic2022_RICHIESTE!Z25),Dic2022_RICHIESTE!Z25))=1,    AM$134&lt;&gt;""   ),    _xlfn.CONCAT("Rid: ",HLOOKUP(AM$134,Tipologie!$B$2:$AM$10,3)  ),  Dic2022_RICHIESTE!Z25),HLOOKUP(AM$134,Tipologie!$B$2:$AM$10,3  ) ))</f>
        <v>.</v>
      </c>
      <c r="AN136" s="146"/>
      <c r="AO136" s="146" t="str">
        <f>T( IF( Dic2022_RICHIESTE!AA25&lt;&gt;"",  IF(   AND(    (IFERROR(SEARCH("Ridotto",Dic2022_RICHIESTE!AA25),Dic2022_RICHIESTE!AA25))=1,    AO$134&lt;&gt;""   ),    _xlfn.CONCAT("Rid: ",HLOOKUP(AO$134,Tipologie!$B$2:$AM$10,3)  ),  Dic2022_RICHIESTE!AA25),HLOOKUP(AO$134,Tipologie!$B$2:$AM$10,3  ) ))</f>
        <v>.</v>
      </c>
      <c r="AP136" s="146"/>
      <c r="AQ136" s="146" t="str">
        <f>T( IF( Dic2022_RICHIESTE!AB25&lt;&gt;"",  IF(   AND(    (IFERROR(SEARCH("Ridotto",Dic2022_RICHIESTE!AB25),Dic2022_RICHIESTE!AB25))=1,    AQ$134&lt;&gt;""   ),    _xlfn.CONCAT("Rid: ",HLOOKUP(AQ$134,Tipologie!$B$2:$AM$10,3)  ),  Dic2022_RICHIESTE!AB25),HLOOKUP(AQ$134,Tipologie!$B$2:$AM$10,3  ) ))</f>
        <v>.</v>
      </c>
      <c r="AR136" s="146"/>
      <c r="AS136" s="146" t="str">
        <f>T( IF( Dic2022_RICHIESTE!AC25&lt;&gt;"",  IF(   AND(    (IFERROR(SEARCH("Ridotto",Dic2022_RICHIESTE!AC25),Dic2022_RICHIESTE!AC25))=1,    AS$134&lt;&gt;""   ),    _xlfn.CONCAT("Rid: ",HLOOKUP(AS$134,Tipologie!$B$2:$AM$10,3)  ),  Dic2022_RICHIESTE!AC25),HLOOKUP(AS$134,Tipologie!$B$2:$AM$10,3  ) ))</f>
        <v>.</v>
      </c>
      <c r="AT136" s="146"/>
      <c r="AU136" s="146" t="str">
        <f>T( IF( Dic2022_RICHIESTE!AD25&lt;&gt;"",  IF(   AND(    (IFERROR(SEARCH("Ridotto",Dic2022_RICHIESTE!AD25),Dic2022_RICHIESTE!AD25))=1,    AU$134&lt;&gt;""   ),    _xlfn.CONCAT("Rid: ",HLOOKUP(AU$134,Tipologie!$B$2:$AM$10,3)  ),  Dic2022_RICHIESTE!AD25),HLOOKUP(AU$134,Tipologie!$B$2:$AM$10,3  ) ))</f>
        <v>.</v>
      </c>
      <c r="AV136" s="146"/>
      <c r="AW136" s="146" t="str">
        <f>T( IF( Dic2022_RICHIESTE!AE25&lt;&gt;"",  IF(   AND(    (IFERROR(SEARCH("Ridotto",Dic2022_RICHIESTE!AE25),Dic2022_RICHIESTE!AE25))=1,    AW$134&lt;&gt;""   ),    _xlfn.CONCAT("Rid: ",HLOOKUP(AW$134,Tipologie!$B$2:$AM$10,3)  ),  Dic2022_RICHIESTE!AE25),HLOOKUP(AW$134,Tipologie!$B$2:$AM$10,3  ) ))</f>
        <v>.</v>
      </c>
      <c r="AX136" s="146"/>
      <c r="AY136" s="146" t="str">
        <f>T( IF( Dic2022_RICHIESTE!AF25&lt;&gt;"",  IF(   AND(    (IFERROR(SEARCH("Ridotto",Dic2022_RICHIESTE!AF25),Dic2022_RICHIESTE!AF25))=1,    AY$134&lt;&gt;""   ),    _xlfn.CONCAT("Rid: ",HLOOKUP(AY$134,Tipologie!$B$2:$AM$10,3)  ),  Dic2022_RICHIESTE!AF25),HLOOKUP(AY$134,Tipologie!$B$2:$AM$10,3  ) ))</f>
        <v>.</v>
      </c>
      <c r="AZ136" s="146"/>
      <c r="BA136" s="146" t="str">
        <f>T( IF( Dic2022_RICHIESTE!AG25&lt;&gt;"",  IF(   AND(    (IFERROR(SEARCH("Ridotto",Dic2022_RICHIESTE!AG25),Dic2022_RICHIESTE!AG25))=1,    BA$134&lt;&gt;""   ),    _xlfn.CONCAT("Rid: ",HLOOKUP(BA$134,Tipologie!$B$2:$AM$10,3)  ),  Dic2022_RICHIESTE!AG25),HLOOKUP(BA$134,Tipologie!$B$2:$AM$10,3  ) ))</f>
        <v>.</v>
      </c>
      <c r="BB136" s="146" t="str">
        <f>T( IF( Dic2022_RICHIESTE!AH25&lt;&gt;"",  IF(   AND(    (IFERROR(SEARCH("Ridotto",Dic2022_RICHIESTE!AH25),Dic2022_RICHIESTE!AH25))=1,    BB$134&lt;&gt;""   ),    _xlfn.CONCAT("Rid: ",HLOOKUP(BB$134,Tipologie!$B$2:$AM$10,3)  ),  Dic2022_RICHIESTE!AH25),HLOOKUP(BB$134,Tipologie!$B$2:$AM$10,3  ) ))</f>
        <v>.</v>
      </c>
      <c r="BC136" s="146" t="str">
        <f>T( IF( Dic2022_RICHIESTE!AI25&lt;&gt;"",  IF(   AND(    (IFERROR(SEARCH("Ridotto",Dic2022_RICHIESTE!AI25),Dic2022_RICHIESTE!AI25))=1,    BC$134&lt;&gt;""   ),    _xlfn.CONCAT("Rid: ",HLOOKUP(BC$134,Tipologie!$B$2:$AM$10,3)  ),  Dic2022_RICHIESTE!AI25),HLOOKUP(BC$134,Tipologie!$B$2:$AM$10,3  ) ))</f>
        <v>.</v>
      </c>
      <c r="BD136" s="146"/>
      <c r="BE136" s="146" t="str">
        <f>T( IF( Dic2022_RICHIESTE!AJ25&lt;&gt;"",  IF(   AND(    (IFERROR(SEARCH("Ridotto",Dic2022_RICHIESTE!AJ25),Dic2022_RICHIESTE!AJ25))=1,    BE$134&lt;&gt;""   ),    _xlfn.CONCAT("Rid: ",HLOOKUP(BE$134,Tipologie!$B$2:$AM$10,3)  ),  Dic2022_RICHIESTE!AJ25),HLOOKUP(BE$134,Tipologie!$B$2:$AM$10,3  ) ))</f>
        <v>.</v>
      </c>
      <c r="BF136" s="146"/>
      <c r="BG136" s="146" t="str">
        <f>T( IF( Dic2022_RICHIESTE!AK25&lt;&gt;"",  IF(   AND(    (IFERROR(SEARCH("Ridotto",Dic2022_RICHIESTE!AK25),Dic2022_RICHIESTE!AK25))=1,    BG$134&lt;&gt;""   ),    _xlfn.CONCAT("Rid: ",HLOOKUP(BG$134,Tipologie!$B$2:$AM$10,3)  ),  Dic2022_RICHIESTE!AK25),HLOOKUP(BG$134,Tipologie!$B$2:$AM$10,3  ) ))</f>
        <v>.</v>
      </c>
      <c r="BH136" s="146"/>
      <c r="BI136" s="146" t="str">
        <f>T( IF( Dic2022_RICHIESTE!AL25&lt;&gt;"",  IF(   AND(    (IFERROR(SEARCH("Ridotto",Dic2022_RICHIESTE!AL25),Dic2022_RICHIESTE!AL25))=1,    BI$134&lt;&gt;""   ),    _xlfn.CONCAT("Rid: ",HLOOKUP(BI$134,Tipologie!$B$2:$AM$10,3)  ),  Dic2022_RICHIESTE!AL25),HLOOKUP(BI$134,Tipologie!$B$2:$AM$10,3  ) ))</f>
        <v>.</v>
      </c>
      <c r="BJ136" s="146"/>
      <c r="BK136" s="146" t="str">
        <f>T( IF( Dic2022_RICHIESTE!AM25&lt;&gt;"",  IF(   AND(    (IFERROR(SEARCH("Ridotto",Dic2022_RICHIESTE!AM25),Dic2022_RICHIESTE!AM25))=1,    BK$134&lt;&gt;""   ),    _xlfn.CONCAT("Rid: ",HLOOKUP(BK$134,Tipologie!$B$2:$AM$10,3)  ),  Dic2022_RICHIESTE!AM25),HLOOKUP(BK$134,Tipologie!$B$2:$AM$10,3  ) ))</f>
        <v>.</v>
      </c>
      <c r="BL136" s="146"/>
      <c r="BM136" s="146" t="str">
        <f>T( IF( Dic2022_RICHIESTE!AN25&lt;&gt;"",  IF(   AND(    (IFERROR(SEARCH("Ridotto",Dic2022_RICHIESTE!AN25),Dic2022_RICHIESTE!AN25))=1,    BM$134&lt;&gt;""   ),    _xlfn.CONCAT("Rid: ",HLOOKUP(BM$134,Tipologie!$B$2:$AM$10,3)  ),  Dic2022_RICHIESTE!AN25),HLOOKUP(BM$134,Tipologie!$B$2:$AM$10,3  ) ))</f>
        <v>.</v>
      </c>
      <c r="BN136" s="146"/>
      <c r="BO136" s="146" t="str">
        <f>T( IF( Dic2022_RICHIESTE!AO25&lt;&gt;"",  IF(   AND(    (IFERROR(SEARCH("Ridotto",Dic2022_RICHIESTE!AO25),Dic2022_RICHIESTE!AO25))=1,    BO$134&lt;&gt;""   ),    _xlfn.CONCAT("Rid: ",HLOOKUP(BO$134,Tipologie!$B$2:$AM$10,3)  ),  Dic2022_RICHIESTE!AO25),HLOOKUP(BO$134,Tipologie!$B$2:$AM$10,3  ) ))</f>
        <v>.</v>
      </c>
      <c r="BP136" s="146"/>
      <c r="BQ136" s="146" t="str">
        <f>T( IF( Dic2022_RICHIESTE!AP25&lt;&gt;"",  IF(   AND(    (IFERROR(SEARCH("Ridotto",Dic2022_RICHIESTE!AP25),Dic2022_RICHIESTE!AP25))=1,    BQ$134&lt;&gt;""   ),    _xlfn.CONCAT("Rid: ",HLOOKUP(BQ$134,Tipologie!$B$2:$AM$10,3)  ),  Dic2022_RICHIESTE!AP25),HLOOKUP(BQ$134,Tipologie!$B$2:$AM$10,3  ) ))</f>
        <v>.</v>
      </c>
      <c r="BR136" s="146"/>
      <c r="BS136" s="146" t="str">
        <f>T( IF( Dic2022_RICHIESTE!AQ25&lt;&gt;"",  IF(   AND(    (IFERROR(SEARCH("Ridotto",Dic2022_RICHIESTE!AQ25),Dic2022_RICHIESTE!AQ25))=1,    BS$134&lt;&gt;""   ),    _xlfn.CONCAT("Rid: ",HLOOKUP(BS$134,Tipologie!$B$2:$AM$10,3)  ),  Dic2022_RICHIESTE!AQ25),HLOOKUP(BS$134,Tipologie!$B$2:$AM$10,3  ) ))</f>
        <v>.</v>
      </c>
      <c r="BT136" s="146"/>
      <c r="BU136" s="146" t="str">
        <f>T( IF( Dic2022_RICHIESTE!AR25&lt;&gt;"",  IF(   AND(    (IFERROR(SEARCH("Ridotto",Dic2022_RICHIESTE!AR25),Dic2022_RICHIESTE!AR25))=1,    BU$134&lt;&gt;""   ),    _xlfn.CONCAT("Rid: ",HLOOKUP(BU$134,Tipologie!$B$2:$AM$10,3)  ),  Dic2022_RICHIESTE!AR25),HLOOKUP(BU$134,Tipologie!$B$2:$AM$10,3  ) ))</f>
        <v>.</v>
      </c>
      <c r="BV136" s="146"/>
      <c r="BW136" s="146" t="str">
        <f>T( IF( Dic2022_RICHIESTE!AS25&lt;&gt;"",  IF(   AND(    (IFERROR(SEARCH("Ridotto",Dic2022_RICHIESTE!AS25),Dic2022_RICHIESTE!AS25))=1,    BW$134&lt;&gt;""   ),    _xlfn.CONCAT("Rid: ",HLOOKUP(BW$134,Tipologie!$B$2:$AM$10,3)  ),  Dic2022_RICHIESTE!AS25),HLOOKUP(BW$134,Tipologie!$B$2:$AM$10,3  ) ))</f>
        <v>.</v>
      </c>
      <c r="BX136" s="223"/>
      <c r="CA136" s="22">
        <f>SUM(COUNTIFS(D136:BW136,{"Ex-accordo";"Ferie";"Ridotto Ex-Acc";"Ridotto Ferie";"Ridotto Maternità";"Malattia";"Esame";"Altro"}))</f>
        <v>0</v>
      </c>
      <c r="CB136" s="158">
        <f t="shared" ref="CB136:CB141" si="45">$CD$1-CA136</f>
        <v>30</v>
      </c>
      <c r="CC136" s="91"/>
      <c r="CG136" s="146" t="str">
        <f>T( IF( Dic2022_RICHIESTE!BM25&lt;&gt;"",  IF(   AND(    (IFERROR(SEARCH("Ridotto",Dic2022_RICHIESTE!BM25),Dic2022_RICHIESTE!BM25))=1,    CG$134&lt;&gt;""   ),    _xlfn.CONCAT("Rid: ",HLOOKUP(CG$134,Tipologie!$B$2:$AM$10,3)  ),  Dic2022_RICHIESTE!BM25),HLOOKUP(CG$134,Tipologie!$B$2:$AM$10,3  ) ))</f>
        <v>.</v>
      </c>
      <c r="CH136" s="146"/>
      <c r="CI136" s="146" t="str">
        <f>T( IF( Dic2022_RICHIESTE!BN25&lt;&gt;"",  IF(   AND(    (IFERROR(SEARCH("Ridotto",Dic2022_RICHIESTE!BN25),Dic2022_RICHIESTE!BN25))=1,    CI$134&lt;&gt;""   ),    _xlfn.CONCAT("Rid: ",HLOOKUP(CI$134,Tipologie!$B$2:$AM$10,3)  ),  Dic2022_RICHIESTE!BN25),HLOOKUP(CI$134,Tipologie!$B$2:$AM$10,3  ) ))</f>
        <v>.</v>
      </c>
      <c r="CJ136" s="146" t="str">
        <f>T( IF( Dic2022_RICHIESTE!BO25&lt;&gt;"",  IF(   AND(    (IFERROR(SEARCH("Ridotto",Dic2022_RICHIESTE!BO25),Dic2022_RICHIESTE!BO25))=1,    CJ$134&lt;&gt;""   ),    _xlfn.CONCAT("Rid: ",HLOOKUP(CJ$134,Tipologie!$B$2:$AM$10,3)  ),  Dic2022_RICHIESTE!BO25),HLOOKUP(CJ$134,Tipologie!$B$2:$AM$10,3  ) ))</f>
        <v>.</v>
      </c>
      <c r="CK136" s="146" t="str">
        <f>T( IF( Dic2022_RICHIESTE!BP25&lt;&gt;"",  IF(   AND(    (IFERROR(SEARCH("Ridotto",Dic2022_RICHIESTE!BP25),Dic2022_RICHIESTE!BP25))=1,    CK$134&lt;&gt;""   ),    _xlfn.CONCAT("Rid: ",HLOOKUP(CK$134,Tipologie!$B$2:$AM$10,3)  ),  Dic2022_RICHIESTE!BP25),HLOOKUP(CK$134,Tipologie!$B$2:$AM$10,3  ) ))</f>
        <v>.</v>
      </c>
      <c r="CL136" s="146" t="str">
        <f>T( IF( Dic2022_RICHIESTE!BQ25&lt;&gt;"",  IF(   AND(    (IFERROR(SEARCH("Ridotto",Dic2022_RICHIESTE!BQ25),Dic2022_RICHIESTE!BQ25))=1,    CL$134&lt;&gt;""   ),    _xlfn.CONCAT("Rid: ",HLOOKUP(CL$134,Tipologie!$B$2:$AM$10,3)  ),  Dic2022_RICHIESTE!BQ25),HLOOKUP(CL$134,Tipologie!$B$2:$AM$10,3  ) ))</f>
        <v>.</v>
      </c>
      <c r="CM136" s="146" t="str">
        <f>T( IF( Dic2022_RICHIESTE!BR25&lt;&gt;"",  IF(   AND(    (IFERROR(SEARCH("Ridotto",Dic2022_RICHIESTE!BR25),Dic2022_RICHIESTE!BR25))=1,    CM$134&lt;&gt;""   ),    _xlfn.CONCAT("Rid: ",HLOOKUP(CM$134,Tipologie!$B$2:$AM$10,3)  ),  Dic2022_RICHIESTE!BR25),HLOOKUP(CM$134,Tipologie!$B$2:$AM$10,3  ) ))</f>
        <v>.</v>
      </c>
      <c r="CO136" s="45" t="str">
        <f t="shared" si="41"/>
        <v>lun</v>
      </c>
      <c r="CP136" s="45">
        <f t="shared" si="44"/>
        <v>44914</v>
      </c>
      <c r="CQ136" s="45"/>
      <c r="CR136" s="146" t="str">
        <f>T(IF(  Dic2022_RICHIESTE!BV25&lt;&gt;"",  Dic2022_RICHIESTE!BV25,  HLOOKUP(CR$134,Tipologie!$B$2:$AM$10,3) ))</f>
        <v>.</v>
      </c>
      <c r="CS136" s="146"/>
      <c r="CT136" s="146" t="str">
        <f>T(IF(  Dic2022_RICHIESTE!BW25&lt;&gt;"",  Dic2022_RICHIESTE!BW25,  HLOOKUP(CT$134,Tipologie!$B$2:$AM$10,3) ))</f>
        <v>.</v>
      </c>
      <c r="CU136" s="146"/>
      <c r="CV136" s="146" t="str">
        <f>T(IF(  Dic2022_RICHIESTE!BX25&lt;&gt;"",  Dic2022_RICHIESTE!BX25,  HLOOKUP(CV$134,Tipologie!$B$2:$AM$10,3) ))</f>
        <v>.</v>
      </c>
      <c r="CW136" s="146"/>
      <c r="CX136" s="146" t="str">
        <f>T(IF(  Dic2022_RICHIESTE!BY25&lt;&gt;"",  Dic2022_RICHIESTE!BY25,  HLOOKUP(CX$134,Tipologie!$B$2:$AM$10,3) ))</f>
        <v>.</v>
      </c>
      <c r="CY136" s="146"/>
      <c r="CZ136" s="146" t="str">
        <f>T(IF(  Dic2022_RICHIESTE!BZ25&lt;&gt;"",  Dic2022_RICHIESTE!BZ25,  HLOOKUP(CZ$134,Tipologie!$B$2:$AM$10,3) ))</f>
        <v>.</v>
      </c>
      <c r="DA136" s="146"/>
      <c r="DB136" s="146" t="str">
        <f>T(IF(  Dic2022_RICHIESTE!CA25&lt;&gt;"",  Dic2022_RICHIESTE!CA25,  HLOOKUP(DB$134,Tipologie!$B$2:$AM$10,3) ))</f>
        <v>.</v>
      </c>
      <c r="DC136" s="146"/>
      <c r="DD136" s="146" t="str">
        <f>T(IF(  Dic2022_RICHIESTE!CB25&lt;&gt;"",  Dic2022_RICHIESTE!CB25,  HLOOKUP(DD$134,Tipologie!$B$2:$AM$10,3) ))</f>
        <v>.</v>
      </c>
      <c r="DE136" s="146" t="str">
        <f>T(IF(  Dic2022_RICHIESTE!BW25&lt;&gt;"",  Dic2022_RICHIESTE!BW25,  HLOOKUP(DE$134,Tipologie!$B$2:$AM$10,3) ))</f>
        <v>.</v>
      </c>
      <c r="DF136" s="146" t="str">
        <f>T(IF(  Dic2022_RICHIESTE!BX25&lt;&gt;"",  Dic2022_RICHIESTE!BX25,  HLOOKUP(DF$134,Tipologie!$B$2:$AM$10,3) ))</f>
        <v>.</v>
      </c>
      <c r="DG136" s="146" t="str">
        <f>T(IF(  Dic2022_RICHIESTE!BY25&lt;&gt;"",  Dic2022_RICHIESTE!BY25,  HLOOKUP(DG$134,Tipologie!$B$2:$AM$10,3) ))</f>
        <v>.</v>
      </c>
      <c r="DH136" s="20"/>
    </row>
    <row r="137" spans="1:112" ht="11.25" customHeight="1" x14ac:dyDescent="0.25">
      <c r="A137" s="45" t="str">
        <f>IF(Dic2022_RICHIESTE!A26&lt;&gt;"",Dic2022_RICHIESTE!A26,"")</f>
        <v>mar</v>
      </c>
      <c r="B137" s="46">
        <f>IF(Dic2022_RICHIESTE!B26&lt;&gt;"",Dic2022_RICHIESTE!B26,"")</f>
        <v>44915</v>
      </c>
      <c r="C137" s="232"/>
      <c r="D137" s="146" t="str">
        <f>T( IF( Dic2022_RICHIESTE!C26&lt;&gt;"",  IF(   AND(    (IFERROR(SEARCH("Ridotto",Dic2022_RICHIESTE!C26),Dic2022_RICHIESTE!C26))=1,    D$134&lt;&gt;""   ),    _xlfn.CONCAT("Rid: ",HLOOKUP(D$134,Tipologie!$B$2:$AM$10,4)  ),  Dic2022_RICHIESTE!C26),HLOOKUP(D$134,Tipologie!$B$2:$AM$10,4  ) ))</f>
        <v>.</v>
      </c>
      <c r="E137" s="146"/>
      <c r="F137" s="146" t="str">
        <f>T( IF( Dic2022_RICHIESTE!D26&lt;&gt;"",  IF(   AND(    (IFERROR(SEARCH("Ridotto",Dic2022_RICHIESTE!D26),Dic2022_RICHIESTE!D26))=1,    F$134&lt;&gt;""   ),    _xlfn.CONCAT("Rid: ",HLOOKUP(F$134,Tipologie!$B$2:$AM$10,4)  ),  Dic2022_RICHIESTE!D26),HLOOKUP(F$134,Tipologie!$B$2:$AM$10,4  ) ))</f>
        <v>.</v>
      </c>
      <c r="G137" s="146"/>
      <c r="H137" s="146" t="str">
        <f>T( IF( Dic2022_RICHIESTE!E26&lt;&gt;"",  IF(   AND(    (IFERROR(SEARCH("Ridotto",Dic2022_RICHIESTE!E26),Dic2022_RICHIESTE!E26))=1,    H$134&lt;&gt;""   ),    _xlfn.CONCAT("Rid: ",HLOOKUP(H$134,Tipologie!$B$2:$AM$10,4)  ),  Dic2022_RICHIESTE!E26),HLOOKUP(H$134,Tipologie!$B$2:$AM$10,4  ) ))</f>
        <v>.</v>
      </c>
      <c r="I137" s="146"/>
      <c r="J137" s="146" t="str">
        <f>T( IF( Dic2022_RICHIESTE!F26&lt;&gt;"",  IF(   AND(    (IFERROR(SEARCH("Ridotto",Dic2022_RICHIESTE!F26),Dic2022_RICHIESTE!F26))=1,    J$134&lt;&gt;""   ),    _xlfn.CONCAT("Rid: ",HLOOKUP(J$134,Tipologie!$B$2:$AM$10,4)  ),  Dic2022_RICHIESTE!F26),HLOOKUP(J$134,Tipologie!$B$2:$AM$10,4  ) ))</f>
        <v>.</v>
      </c>
      <c r="K137" s="146"/>
      <c r="L137" s="146" t="str">
        <f>T( IF( Dic2022_RICHIESTE!G26&lt;&gt;"",  IF(   AND(    (IFERROR(SEARCH("Ridotto",Dic2022_RICHIESTE!G26),Dic2022_RICHIESTE!G26))=1,    L$134&lt;&gt;""   ),    _xlfn.CONCAT("Rid: ",HLOOKUP(L$134,Tipologie!$B$2:$AM$10,4)  ),  Dic2022_RICHIESTE!G26),HLOOKUP(L$134,Tipologie!$B$2:$AM$10,4  ) ))</f>
        <v>.</v>
      </c>
      <c r="M137" s="146"/>
      <c r="N137" s="146" t="str">
        <f>T( IF( Dic2022_RICHIESTE!H26&lt;&gt;"",  IF(   AND(    (IFERROR(SEARCH("Ridotto",Dic2022_RICHIESTE!H26),Dic2022_RICHIESTE!H26))=1,    N$134&lt;&gt;""   ),    _xlfn.CONCAT("Rid: ",HLOOKUP(N$134,Tipologie!$B$2:$AM$10,4)  ),  Dic2022_RICHIESTE!H26),HLOOKUP(N$134,Tipologie!$B$2:$AM$10,4  ) ))</f>
        <v>.</v>
      </c>
      <c r="O137" s="146"/>
      <c r="P137" s="146" t="str">
        <f>T( IF( Dic2022_RICHIESTE!I26&lt;&gt;"",  IF(   AND(    (IFERROR(SEARCH("Ridotto",Dic2022_RICHIESTE!I26),Dic2022_RICHIESTE!I26))=1,    P$134&lt;&gt;""   ),    _xlfn.CONCAT("Rid: ",HLOOKUP(P$134,Tipologie!$B$2:$AM$10,4)  ),  Dic2022_RICHIESTE!I26),HLOOKUP(P$134,Tipologie!$B$2:$AM$10,4  ) ))</f>
        <v>.</v>
      </c>
      <c r="Q137" s="146"/>
      <c r="R137" s="146" t="str">
        <f>T( IF( Dic2022_RICHIESTE!J26&lt;&gt;"",  IF(   AND(    (IFERROR(SEARCH("Ridotto",Dic2022_RICHIESTE!J26),Dic2022_RICHIESTE!J26))=1,    R$134&lt;&gt;""   ),    _xlfn.CONCAT("Rid: ",HLOOKUP(R$134,Tipologie!$B$2:$AM$10,4)  ),  Dic2022_RICHIESTE!J26),HLOOKUP(R$134,Tipologie!$B$2:$AM$10,4  ) ))</f>
        <v>.</v>
      </c>
      <c r="S137" s="146"/>
      <c r="T137" s="146" t="str">
        <f>T( IF( Dic2022_RICHIESTE!K26&lt;&gt;"",  IF(   AND(    (IFERROR(SEARCH("Ridotto",Dic2022_RICHIESTE!K26),Dic2022_RICHIESTE!K26))=1,    T$134&lt;&gt;""   ),    _xlfn.CONCAT("Rid: ",HLOOKUP(T$134,Tipologie!$B$2:$AM$10,4)  ),  Dic2022_RICHIESTE!K26),HLOOKUP(T$134,Tipologie!$B$2:$AM$10,4  ) ))</f>
        <v>.</v>
      </c>
      <c r="U137" s="146" t="str">
        <f>T( IF( Dic2022_RICHIESTE!L26&lt;&gt;"",  IF(   AND(    (IFERROR(SEARCH("Ridotto",Dic2022_RICHIESTE!L26),Dic2022_RICHIESTE!L26))=1,    U$134&lt;&gt;""   ),    _xlfn.CONCAT("Rid: ",HLOOKUP(U$134,Tipologie!$B$2:$AM$10,4)  ),  Dic2022_RICHIESTE!L26),HLOOKUP(U$134,Tipologie!$B$2:$AM$10,4  ) ))</f>
        <v>.</v>
      </c>
      <c r="V137" s="146" t="str">
        <f>T( IF( Dic2022_RICHIESTE!M26&lt;&gt;"",  IF(   AND(    (IFERROR(SEARCH("Ridotto",Dic2022_RICHIESTE!M26),Dic2022_RICHIESTE!M26))=1,    V$134&lt;&gt;""   ),    _xlfn.CONCAT("Rid: ",HLOOKUP(V$134,Tipologie!$B$2:$AM$10,4)  ),  Dic2022_RICHIESTE!M26),HLOOKUP(V$134,Tipologie!$B$2:$AM$10,4  ) ))</f>
        <v>.</v>
      </c>
      <c r="W137" s="146" t="str">
        <f>T( IF( Dic2022_RICHIESTE!N26&lt;&gt;"",  IF(   AND(    (IFERROR(SEARCH("Ridotto",Dic2022_RICHIESTE!N26),Dic2022_RICHIESTE!N26))=1,    W$134&lt;&gt;""   ),    _xlfn.CONCAT("Rid: ",HLOOKUP(W$134,Tipologie!$B$2:$AM$10,4)  ),  Dic2022_RICHIESTE!N26),HLOOKUP(W$134,Tipologie!$B$2:$AM$10,4  ) ))</f>
        <v>.</v>
      </c>
      <c r="X137" s="146" t="str">
        <f>T( IF( Dic2022_RICHIESTE!O26&lt;&gt;"",  IF(   AND(    (IFERROR(SEARCH("Ridotto",Dic2022_RICHIESTE!O26),Dic2022_RICHIESTE!O26))=1,    X$134&lt;&gt;""   ),    _xlfn.CONCAT("Rid: ",HLOOKUP(X$134,Tipologie!$B$2:$AM$10,4)  ),  Dic2022_RICHIESTE!O26),HLOOKUP(X$134,Tipologie!$B$2:$AM$10,4  ) ))</f>
        <v>.</v>
      </c>
      <c r="Y137" s="146" t="str">
        <f>T( IF( Dic2022_RICHIESTE!P26&lt;&gt;"",  IF(   AND(    (IFERROR(SEARCH("Ridotto",Dic2022_RICHIESTE!P26),Dic2022_RICHIESTE!P26))=1,    Y$134&lt;&gt;""   ),    _xlfn.CONCAT("Rid: ",HLOOKUP(Y$134,Tipologie!$B$2:$AM$10,4)  ),  Dic2022_RICHIESTE!P26),HLOOKUP(Y$134,Tipologie!$B$2:$AM$10,4  ) ))</f>
        <v>.</v>
      </c>
      <c r="Z137" s="28" t="str">
        <f>T( IF( Dic2022_RICHIESTE!Q26&lt;&gt;"",  IF(   AND(    (IFERROR(SEARCH("Ridotto",Dic2022_RICHIESTE!Q26),Dic2022_RICHIESTE!Q26))=1,    Z$134&lt;&gt;""   ),    _xlfn.CONCAT("Rid: ",HLOOKUP(Z$134,Tipologie!$B$2:$AM$10,4)  ),  Dic2022_RICHIESTE!Q26),HLOOKUP(Z$134,Tipologie!$B$2:$AM$10,4  ) ))</f>
        <v>.</v>
      </c>
      <c r="AA137" s="28" t="str">
        <f>T( IF( Dic2022_RICHIESTE!R26&lt;&gt;"",  IF(   AND(    (IFERROR(SEARCH("Ridotto",Dic2022_RICHIESTE!R26),Dic2022_RICHIESTE!R26))=1,    AA$134&lt;&gt;""   ),    _xlfn.CONCAT("Rid: ",HLOOKUP(AA$134,Tipologie!$B$2:$AM$10,4)  ),  Dic2022_RICHIESTE!R26),HLOOKUP(AA$134,Tipologie!$B$2:$AM$10,4  ) ))</f>
        <v>.</v>
      </c>
      <c r="AB137" s="28" t="str">
        <f>T( IF( Dic2022_RICHIESTE!S26&lt;&gt;"",  IF(   AND(    (IFERROR(SEARCH("Ridotto",Dic2022_RICHIESTE!S26),Dic2022_RICHIESTE!S26))=1,    AB$134&lt;&gt;""   ),    _xlfn.CONCAT("Rid: ",HLOOKUP(AB$134,Tipologie!$B$2:$AM$10,4)  ),  Dic2022_RICHIESTE!S26),HLOOKUP(AB$134,Tipologie!$B$2:$AM$10,4  ) ))</f>
        <v>.</v>
      </c>
      <c r="AD137" s="45" t="str">
        <f t="shared" si="40"/>
        <v>mar</v>
      </c>
      <c r="AE137" s="46">
        <f t="shared" si="39"/>
        <v>44915</v>
      </c>
      <c r="AF137" s="232"/>
      <c r="AG137" s="146" t="str">
        <f>T( IF( Dic2022_RICHIESTE!W26&lt;&gt;"",  IF(   AND(    (IFERROR(SEARCH("Ridotto",Dic2022_RICHIESTE!W26),Dic2022_RICHIESTE!W26))=1,    AG$134&lt;&gt;""   ),    _xlfn.CONCAT("Rid: ",HLOOKUP(AG$134,Tipologie!$B$2:$AM$10,4)  ),  Dic2022_RICHIESTE!W26),HLOOKUP(AG$134,Tipologie!$B$2:$AM$10,4  ) ))</f>
        <v>.</v>
      </c>
      <c r="AH137" s="146"/>
      <c r="AI137" s="146" t="str">
        <f>T( IF( Dic2022_RICHIESTE!X26&lt;&gt;"",  IF(   AND(    (IFERROR(SEARCH("Ridotto",Dic2022_RICHIESTE!X26),Dic2022_RICHIESTE!X26))=1,    AI$134&lt;&gt;""   ),    _xlfn.CONCAT("Rid: ",HLOOKUP(AI$134,Tipologie!$B$2:$AM$10,4)  ),  Dic2022_RICHIESTE!X26),HLOOKUP(AI$134,Tipologie!$B$2:$AM$10,4  ) ))</f>
        <v>.</v>
      </c>
      <c r="AJ137" s="146"/>
      <c r="AK137" s="146" t="str">
        <f>T( IF( Dic2022_RICHIESTE!Y26&lt;&gt;"",  IF(   AND(    (IFERROR(SEARCH("Ridotto",Dic2022_RICHIESTE!Y26),Dic2022_RICHIESTE!Y26))=1,    AK$134&lt;&gt;""   ),    _xlfn.CONCAT("Rid: ",HLOOKUP(AK$134,Tipologie!$B$2:$AM$10,4)  ),  Dic2022_RICHIESTE!Y26),HLOOKUP(AK$134,Tipologie!$B$2:$AM$10,4  ) ))</f>
        <v>.</v>
      </c>
      <c r="AL137" s="146"/>
      <c r="AM137" s="146" t="str">
        <f>T( IF( Dic2022_RICHIESTE!Z26&lt;&gt;"",  IF(   AND(    (IFERROR(SEARCH("Ridotto",Dic2022_RICHIESTE!Z26),Dic2022_RICHIESTE!Z26))=1,    AM$134&lt;&gt;""   ),    _xlfn.CONCAT("Rid: ",HLOOKUP(AM$134,Tipologie!$B$2:$AM$10,4)  ),  Dic2022_RICHIESTE!Z26),HLOOKUP(AM$134,Tipologie!$B$2:$AM$10,4  ) ))</f>
        <v>.</v>
      </c>
      <c r="AN137" s="146"/>
      <c r="AO137" s="146" t="str">
        <f>T( IF( Dic2022_RICHIESTE!AA26&lt;&gt;"",  IF(   AND(    (IFERROR(SEARCH("Ridotto",Dic2022_RICHIESTE!AA26),Dic2022_RICHIESTE!AA26))=1,    AO$134&lt;&gt;""   ),    _xlfn.CONCAT("Rid: ",HLOOKUP(AO$134,Tipologie!$B$2:$AM$10,4)  ),  Dic2022_RICHIESTE!AA26),HLOOKUP(AO$134,Tipologie!$B$2:$AM$10,4  ) ))</f>
        <v>.</v>
      </c>
      <c r="AP137" s="146"/>
      <c r="AQ137" s="146" t="str">
        <f>T( IF( Dic2022_RICHIESTE!AB26&lt;&gt;"",  IF(   AND(    (IFERROR(SEARCH("Ridotto",Dic2022_RICHIESTE!AB26),Dic2022_RICHIESTE!AB26))=1,    AQ$134&lt;&gt;""   ),    _xlfn.CONCAT("Rid: ",HLOOKUP(AQ$134,Tipologie!$B$2:$AM$10,4)  ),  Dic2022_RICHIESTE!AB26),HLOOKUP(AQ$134,Tipologie!$B$2:$AM$10,4  ) ))</f>
        <v>.</v>
      </c>
      <c r="AR137" s="146"/>
      <c r="AS137" s="146" t="str">
        <f>T( IF( Dic2022_RICHIESTE!AC26&lt;&gt;"",  IF(   AND(    (IFERROR(SEARCH("Ridotto",Dic2022_RICHIESTE!AC26),Dic2022_RICHIESTE!AC26))=1,    AS$134&lt;&gt;""   ),    _xlfn.CONCAT("Rid: ",HLOOKUP(AS$134,Tipologie!$B$2:$AM$10,4)  ),  Dic2022_RICHIESTE!AC26),HLOOKUP(AS$134,Tipologie!$B$2:$AM$10,4  ) ))</f>
        <v>.</v>
      </c>
      <c r="AT137" s="146"/>
      <c r="AU137" s="146" t="str">
        <f>T( IF( Dic2022_RICHIESTE!AD26&lt;&gt;"",  IF(   AND(    (IFERROR(SEARCH("Ridotto",Dic2022_RICHIESTE!AD26),Dic2022_RICHIESTE!AD26))=1,    AU$134&lt;&gt;""   ),    _xlfn.CONCAT("Rid: ",HLOOKUP(AU$134,Tipologie!$B$2:$AM$10,4)  ),  Dic2022_RICHIESTE!AD26),HLOOKUP(AU$134,Tipologie!$B$2:$AM$10,4  ) ))</f>
        <v>.</v>
      </c>
      <c r="AV137" s="146"/>
      <c r="AW137" s="146" t="str">
        <f>T( IF( Dic2022_RICHIESTE!AE26&lt;&gt;"",  IF(   AND(    (IFERROR(SEARCH("Ridotto",Dic2022_RICHIESTE!AE26),Dic2022_RICHIESTE!AE26))=1,    AW$134&lt;&gt;""   ),    _xlfn.CONCAT("Rid: ",HLOOKUP(AW$134,Tipologie!$B$2:$AM$10,4)  ),  Dic2022_RICHIESTE!AE26),HLOOKUP(AW$134,Tipologie!$B$2:$AM$10,4  ) ))</f>
        <v>.</v>
      </c>
      <c r="AX137" s="146"/>
      <c r="AY137" s="146" t="str">
        <f>T( IF( Dic2022_RICHIESTE!AF26&lt;&gt;"",  IF(   AND(    (IFERROR(SEARCH("Ridotto",Dic2022_RICHIESTE!AF26),Dic2022_RICHIESTE!AF26))=1,    AY$134&lt;&gt;""   ),    _xlfn.CONCAT("Rid: ",HLOOKUP(AY$134,Tipologie!$B$2:$AM$10,4)  ),  Dic2022_RICHIESTE!AF26),HLOOKUP(AY$134,Tipologie!$B$2:$AM$10,4  ) ))</f>
        <v>.</v>
      </c>
      <c r="AZ137" s="146"/>
      <c r="BA137" s="146" t="str">
        <f>T( IF( Dic2022_RICHIESTE!AG26&lt;&gt;"",  IF(   AND(    (IFERROR(SEARCH("Ridotto",Dic2022_RICHIESTE!AG26),Dic2022_RICHIESTE!AG26))=1,    BA$134&lt;&gt;""   ),    _xlfn.CONCAT("Rid: ",HLOOKUP(BA$134,Tipologie!$B$2:$AM$10,4)  ),  Dic2022_RICHIESTE!AG26),HLOOKUP(BA$134,Tipologie!$B$2:$AM$10,4  ) ))</f>
        <v>.</v>
      </c>
      <c r="BB137" s="146" t="str">
        <f>T( IF( Dic2022_RICHIESTE!AH26&lt;&gt;"",  IF(   AND(    (IFERROR(SEARCH("Ridotto",Dic2022_RICHIESTE!AH26),Dic2022_RICHIESTE!AH26))=1,    BB$134&lt;&gt;""   ),    _xlfn.CONCAT("Rid: ",HLOOKUP(BB$134,Tipologie!$B$2:$AM$10,4)  ),  Dic2022_RICHIESTE!AH26),HLOOKUP(BB$134,Tipologie!$B$2:$AM$10,4  ) ))</f>
        <v>.</v>
      </c>
      <c r="BC137" s="146" t="str">
        <f>T( IF( Dic2022_RICHIESTE!AI26&lt;&gt;"",  IF(   AND(    (IFERROR(SEARCH("Ridotto",Dic2022_RICHIESTE!AI26),Dic2022_RICHIESTE!AI26))=1,    BC$134&lt;&gt;""   ),    _xlfn.CONCAT("Rid: ",HLOOKUP(BC$134,Tipologie!$B$2:$AM$10,4)  ),  Dic2022_RICHIESTE!AI26),HLOOKUP(BC$134,Tipologie!$B$2:$AM$10,4  ) ))</f>
        <v>.</v>
      </c>
      <c r="BD137" s="146"/>
      <c r="BE137" s="146" t="str">
        <f>T( IF( Dic2022_RICHIESTE!AJ26&lt;&gt;"",  IF(   AND(    (IFERROR(SEARCH("Ridotto",Dic2022_RICHIESTE!AJ26),Dic2022_RICHIESTE!AJ26))=1,    BE$134&lt;&gt;""   ),    _xlfn.CONCAT("Rid: ",HLOOKUP(BE$134,Tipologie!$B$2:$AM$10,4)  ),  Dic2022_RICHIESTE!AJ26),HLOOKUP(BE$134,Tipologie!$B$2:$AM$10,4  ) ))</f>
        <v>.</v>
      </c>
      <c r="BF137" s="146"/>
      <c r="BG137" s="146" t="str">
        <f>T( IF( Dic2022_RICHIESTE!AK26&lt;&gt;"",  IF(   AND(    (IFERROR(SEARCH("Ridotto",Dic2022_RICHIESTE!AK26),Dic2022_RICHIESTE!AK26))=1,    BG$134&lt;&gt;""   ),    _xlfn.CONCAT("Rid: ",HLOOKUP(BG$134,Tipologie!$B$2:$AM$10,4)  ),  Dic2022_RICHIESTE!AK26),HLOOKUP(BG$134,Tipologie!$B$2:$AM$10,4  ) ))</f>
        <v>.</v>
      </c>
      <c r="BH137" s="146"/>
      <c r="BI137" s="146" t="str">
        <f>T( IF( Dic2022_RICHIESTE!AL26&lt;&gt;"",  IF(   AND(    (IFERROR(SEARCH("Ridotto",Dic2022_RICHIESTE!AL26),Dic2022_RICHIESTE!AL26))=1,    BI$134&lt;&gt;""   ),    _xlfn.CONCAT("Rid: ",HLOOKUP(BI$134,Tipologie!$B$2:$AM$10,4)  ),  Dic2022_RICHIESTE!AL26),HLOOKUP(BI$134,Tipologie!$B$2:$AM$10,4  ) ))</f>
        <v>.</v>
      </c>
      <c r="BJ137" s="146"/>
      <c r="BK137" s="146" t="str">
        <f>T( IF( Dic2022_RICHIESTE!AM26&lt;&gt;"",  IF(   AND(    (IFERROR(SEARCH("Ridotto",Dic2022_RICHIESTE!AM26),Dic2022_RICHIESTE!AM26))=1,    BK$134&lt;&gt;""   ),    _xlfn.CONCAT("Rid: ",HLOOKUP(BK$134,Tipologie!$B$2:$AM$10,4)  ),  Dic2022_RICHIESTE!AM26),HLOOKUP(BK$134,Tipologie!$B$2:$AM$10,4  ) ))</f>
        <v>.</v>
      </c>
      <c r="BL137" s="146"/>
      <c r="BM137" s="146" t="str">
        <f>T( IF( Dic2022_RICHIESTE!AN26&lt;&gt;"",  IF(   AND(    (IFERROR(SEARCH("Ridotto",Dic2022_RICHIESTE!AN26),Dic2022_RICHIESTE!AN26))=1,    BM$134&lt;&gt;""   ),    _xlfn.CONCAT("Rid: ",HLOOKUP(BM$134,Tipologie!$B$2:$AM$10,4)  ),  Dic2022_RICHIESTE!AN26),HLOOKUP(BM$134,Tipologie!$B$2:$AM$10,4  ) ))</f>
        <v>.</v>
      </c>
      <c r="BN137" s="146"/>
      <c r="BO137" s="146" t="str">
        <f>T( IF( Dic2022_RICHIESTE!AO26&lt;&gt;"",  IF(   AND(    (IFERROR(SEARCH("Ridotto",Dic2022_RICHIESTE!AO26),Dic2022_RICHIESTE!AO26))=1,    BO$134&lt;&gt;""   ),    _xlfn.CONCAT("Rid: ",HLOOKUP(BO$134,Tipologie!$B$2:$AM$10,4)  ),  Dic2022_RICHIESTE!AO26),HLOOKUP(BO$134,Tipologie!$B$2:$AM$10,4  ) ))</f>
        <v>.</v>
      </c>
      <c r="BP137" s="146"/>
      <c r="BQ137" s="146" t="str">
        <f>T( IF( Dic2022_RICHIESTE!AP26&lt;&gt;"",  IF(   AND(    (IFERROR(SEARCH("Ridotto",Dic2022_RICHIESTE!AP26),Dic2022_RICHIESTE!AP26))=1,    BQ$134&lt;&gt;""   ),    _xlfn.CONCAT("Rid: ",HLOOKUP(BQ$134,Tipologie!$B$2:$AM$10,4)  ),  Dic2022_RICHIESTE!AP26),HLOOKUP(BQ$134,Tipologie!$B$2:$AM$10,4  ) ))</f>
        <v>.</v>
      </c>
      <c r="BR137" s="146"/>
      <c r="BS137" s="146" t="str">
        <f>T( IF( Dic2022_RICHIESTE!AQ26&lt;&gt;"",  IF(   AND(    (IFERROR(SEARCH("Ridotto",Dic2022_RICHIESTE!AQ26),Dic2022_RICHIESTE!AQ26))=1,    BS$134&lt;&gt;""   ),    _xlfn.CONCAT("Rid: ",HLOOKUP(BS$134,Tipologie!$B$2:$AM$10,4)  ),  Dic2022_RICHIESTE!AQ26),HLOOKUP(BS$134,Tipologie!$B$2:$AM$10,4  ) ))</f>
        <v>.</v>
      </c>
      <c r="BT137" s="146"/>
      <c r="BU137" s="146" t="str">
        <f>T( IF( Dic2022_RICHIESTE!AR26&lt;&gt;"",  IF(   AND(    (IFERROR(SEARCH("Ridotto",Dic2022_RICHIESTE!AR26),Dic2022_RICHIESTE!AR26))=1,    BU$134&lt;&gt;""   ),    _xlfn.CONCAT("Rid: ",HLOOKUP(BU$134,Tipologie!$B$2:$AM$10,4)  ),  Dic2022_RICHIESTE!AR26),HLOOKUP(BU$134,Tipologie!$B$2:$AM$10,4  ) ))</f>
        <v>.</v>
      </c>
      <c r="BV137" s="146"/>
      <c r="BW137" s="146" t="str">
        <f>T( IF( Dic2022_RICHIESTE!AS26&lt;&gt;"",  IF(   AND(    (IFERROR(SEARCH("Ridotto",Dic2022_RICHIESTE!AS26),Dic2022_RICHIESTE!AS26))=1,    BW$134&lt;&gt;""   ),    _xlfn.CONCAT("Rid: ",HLOOKUP(BW$134,Tipologie!$B$2:$AM$10,4)  ),  Dic2022_RICHIESTE!AS26),HLOOKUP(BW$134,Tipologie!$B$2:$AM$10,4  ) ))</f>
        <v>.</v>
      </c>
      <c r="BX137" s="223"/>
      <c r="CA137" s="158">
        <f>SUM(COUNTIFS(D137:BW137,{"Ex-accordo";"Ferie";"Ridotto Ex-Acc";"Ridotto Ferie";"Ridotto Maternità";"Malattia";"Esame";"Altro"}))</f>
        <v>0</v>
      </c>
      <c r="CB137" s="158">
        <f t="shared" si="45"/>
        <v>30</v>
      </c>
      <c r="CC137" s="91"/>
      <c r="CG137" s="146" t="str">
        <f>T( IF( Dic2022_RICHIESTE!BM26&lt;&gt;"",  IF(   AND(    (IFERROR(SEARCH("Ridotto",Dic2022_RICHIESTE!BM26),Dic2022_RICHIESTE!BM26))=1,    CG$134&lt;&gt;""   ),    _xlfn.CONCAT("Rid: ",HLOOKUP(CG$134,Tipologie!$B$2:$AM$10,4)  ),  Dic2022_RICHIESTE!BM26),HLOOKUP(CG$134,Tipologie!$B$2:$AM$10,4  ) ))</f>
        <v>.</v>
      </c>
      <c r="CH137" s="146"/>
      <c r="CI137" s="146" t="str">
        <f>T( IF( Dic2022_RICHIESTE!BN26&lt;&gt;"",  IF(   AND(    (IFERROR(SEARCH("Ridotto",Dic2022_RICHIESTE!BN26),Dic2022_RICHIESTE!BN26))=1,    CI$134&lt;&gt;""   ),    _xlfn.CONCAT("Rid: ",HLOOKUP(CI$134,Tipologie!$B$2:$AM$10,4)  ),  Dic2022_RICHIESTE!BN26),HLOOKUP(CI$134,Tipologie!$B$2:$AM$10,4  ) ))</f>
        <v>.</v>
      </c>
      <c r="CJ137" s="146" t="str">
        <f>T( IF( Dic2022_RICHIESTE!BO26&lt;&gt;"",  IF(   AND(    (IFERROR(SEARCH("Ridotto",Dic2022_RICHIESTE!BO26),Dic2022_RICHIESTE!BO26))=1,    CJ$134&lt;&gt;""   ),    _xlfn.CONCAT("Rid: ",HLOOKUP(CJ$134,Tipologie!$B$2:$AM$10,4)  ),  Dic2022_RICHIESTE!BO26),HLOOKUP(CJ$134,Tipologie!$B$2:$AM$10,4  ) ))</f>
        <v>.</v>
      </c>
      <c r="CK137" s="146" t="str">
        <f>T( IF( Dic2022_RICHIESTE!BP26&lt;&gt;"",  IF(   AND(    (IFERROR(SEARCH("Ridotto",Dic2022_RICHIESTE!BP26),Dic2022_RICHIESTE!BP26))=1,    CK$134&lt;&gt;""   ),    _xlfn.CONCAT("Rid: ",HLOOKUP(CK$134,Tipologie!$B$2:$AM$10,4)  ),  Dic2022_RICHIESTE!BP26),HLOOKUP(CK$134,Tipologie!$B$2:$AM$10,4  ) ))</f>
        <v>.</v>
      </c>
      <c r="CL137" s="146" t="str">
        <f>T( IF( Dic2022_RICHIESTE!BQ26&lt;&gt;"",  IF(   AND(    (IFERROR(SEARCH("Ridotto",Dic2022_RICHIESTE!BQ26),Dic2022_RICHIESTE!BQ26))=1,    CL$134&lt;&gt;""   ),    _xlfn.CONCAT("Rid: ",HLOOKUP(CL$134,Tipologie!$B$2:$AM$10,4)  ),  Dic2022_RICHIESTE!BQ26),HLOOKUP(CL$134,Tipologie!$B$2:$AM$10,4  ) ))</f>
        <v>.</v>
      </c>
      <c r="CM137" s="146" t="str">
        <f>T( IF( Dic2022_RICHIESTE!BR26&lt;&gt;"",  IF(   AND(    (IFERROR(SEARCH("Ridotto",Dic2022_RICHIESTE!BR26),Dic2022_RICHIESTE!BR26))=1,    CM$134&lt;&gt;""   ),    _xlfn.CONCAT("Rid: ",HLOOKUP(CM$134,Tipologie!$B$2:$AM$10,4)  ),  Dic2022_RICHIESTE!BR26),HLOOKUP(CM$134,Tipologie!$B$2:$AM$10,4  ) ))</f>
        <v>.</v>
      </c>
      <c r="CO137" s="45" t="str">
        <f t="shared" si="41"/>
        <v>mar</v>
      </c>
      <c r="CP137" s="45">
        <f t="shared" si="44"/>
        <v>44915</v>
      </c>
      <c r="CQ137" s="229"/>
      <c r="CR137" s="146" t="str">
        <f>T(IF(  Dic2022_RICHIESTE!BV26&lt;&gt;"",  Dic2022_RICHIESTE!BV26,  HLOOKUP(CR$134,Tipologie!$B$2:$AM$10,4) ))</f>
        <v>.</v>
      </c>
      <c r="CS137" s="146"/>
      <c r="CT137" s="146" t="str">
        <f>T(IF(  Dic2022_RICHIESTE!BW26&lt;&gt;"",  Dic2022_RICHIESTE!BW26,  HLOOKUP(CT$134,Tipologie!$B$2:$AM$10,4) ))</f>
        <v>.</v>
      </c>
      <c r="CU137" s="146"/>
      <c r="CV137" s="146" t="str">
        <f>T(IF(  Dic2022_RICHIESTE!BX26&lt;&gt;"",  Dic2022_RICHIESTE!BX26,  HLOOKUP(CV$134,Tipologie!$B$2:$AM$10,4) ))</f>
        <v>.</v>
      </c>
      <c r="CW137" s="146"/>
      <c r="CX137" s="146" t="str">
        <f>T(IF(  Dic2022_RICHIESTE!BY26&lt;&gt;"",  Dic2022_RICHIESTE!BY26,  HLOOKUP(CX$134,Tipologie!$B$2:$AM$10,4) ))</f>
        <v>.</v>
      </c>
      <c r="CY137" s="146"/>
      <c r="CZ137" s="146" t="str">
        <f>T(IF(  Dic2022_RICHIESTE!BZ26&lt;&gt;"",  Dic2022_RICHIESTE!BZ26,  HLOOKUP(CZ$134,Tipologie!$B$2:$AM$10,4) ))</f>
        <v>.</v>
      </c>
      <c r="DA137" s="146"/>
      <c r="DB137" s="146" t="str">
        <f>T(IF(  Dic2022_RICHIESTE!CA26&lt;&gt;"",  Dic2022_RICHIESTE!CA26,  HLOOKUP(DB$134,Tipologie!$B$2:$AM$10,4) ))</f>
        <v>.</v>
      </c>
      <c r="DC137" s="146"/>
      <c r="DD137" s="146" t="str">
        <f>T(IF(  Dic2022_RICHIESTE!CB26&lt;&gt;"",  Dic2022_RICHIESTE!CB26,  HLOOKUP(DD$134,Tipologie!$B$2:$AM$10,4) ))</f>
        <v>.</v>
      </c>
      <c r="DE137" s="146" t="str">
        <f>T(IF(  Dic2022_RICHIESTE!BW26&lt;&gt;"",  Dic2022_RICHIESTE!BW26,  HLOOKUP(DE$134,Tipologie!$B$2:$AM$10,4) ))</f>
        <v>.</v>
      </c>
      <c r="DF137" s="146" t="str">
        <f>T(IF(  Dic2022_RICHIESTE!BX26&lt;&gt;"",  Dic2022_RICHIESTE!BX26,  HLOOKUP(DF$134,Tipologie!$B$2:$AM$10,4) ))</f>
        <v>.</v>
      </c>
      <c r="DG137" s="146" t="str">
        <f>T(IF(  Dic2022_RICHIESTE!BY26&lt;&gt;"",  Dic2022_RICHIESTE!BY26,  HLOOKUP(DG$134,Tipologie!$B$2:$AM$10,4) ))</f>
        <v>.</v>
      </c>
    </row>
    <row r="138" spans="1:112" ht="11.25" customHeight="1" x14ac:dyDescent="0.25">
      <c r="A138" s="45" t="str">
        <f>IF(Dic2022_RICHIESTE!A27&lt;&gt;"",Dic2022_RICHIESTE!A27,"")</f>
        <v>mer</v>
      </c>
      <c r="B138" s="46">
        <f>IF(Dic2022_RICHIESTE!B27&lt;&gt;"",Dic2022_RICHIESTE!B27,"")</f>
        <v>44916</v>
      </c>
      <c r="C138" s="232"/>
      <c r="D138" s="146" t="str">
        <f>T( IF( Dic2022_RICHIESTE!C27&lt;&gt;"",  IF(   AND(    (IFERROR(SEARCH("Ridotto",Dic2022_RICHIESTE!C27),Dic2022_RICHIESTE!C27))=1,    D$134&lt;&gt;""   ),    _xlfn.CONCAT("Rid: ",HLOOKUP(D$134,Tipologie!$B$2:$AM$10,5)  ),  Dic2022_RICHIESTE!C27),HLOOKUP(D$134,Tipologie!$B$2:$AM$10,5  ) ))</f>
        <v>.</v>
      </c>
      <c r="E138" s="146"/>
      <c r="F138" s="146" t="str">
        <f>T( IF( Dic2022_RICHIESTE!D27&lt;&gt;"",  IF(   AND(    (IFERROR(SEARCH("Ridotto",Dic2022_RICHIESTE!D27),Dic2022_RICHIESTE!D27))=1,    F$134&lt;&gt;""   ),    _xlfn.CONCAT("Rid: ",HLOOKUP(F$134,Tipologie!$B$2:$AM$10,5)  ),  Dic2022_RICHIESTE!D27),HLOOKUP(F$134,Tipologie!$B$2:$AM$10,5  ) ))</f>
        <v>.</v>
      </c>
      <c r="G138" s="146"/>
      <c r="H138" s="146" t="str">
        <f>T( IF( Dic2022_RICHIESTE!E27&lt;&gt;"",  IF(   AND(    (IFERROR(SEARCH("Ridotto",Dic2022_RICHIESTE!E27),Dic2022_RICHIESTE!E27))=1,    H$134&lt;&gt;""   ),    _xlfn.CONCAT("Rid: ",HLOOKUP(H$134,Tipologie!$B$2:$AM$10,5)  ),  Dic2022_RICHIESTE!E27),HLOOKUP(H$134,Tipologie!$B$2:$AM$10,5  ) ))</f>
        <v>.</v>
      </c>
      <c r="I138" s="146"/>
      <c r="J138" s="146" t="str">
        <f>T( IF( Dic2022_RICHIESTE!F27&lt;&gt;"",  IF(   AND(    (IFERROR(SEARCH("Ridotto",Dic2022_RICHIESTE!F27),Dic2022_RICHIESTE!F27))=1,    J$134&lt;&gt;""   ),    _xlfn.CONCAT("Rid: ",HLOOKUP(J$134,Tipologie!$B$2:$AM$10,5)  ),  Dic2022_RICHIESTE!F27),HLOOKUP(J$134,Tipologie!$B$2:$AM$10,5  ) ))</f>
        <v>.</v>
      </c>
      <c r="K138" s="146"/>
      <c r="L138" s="146" t="str">
        <f>T( IF( Dic2022_RICHIESTE!G27&lt;&gt;"",  IF(   AND(    (IFERROR(SEARCH("Ridotto",Dic2022_RICHIESTE!G27),Dic2022_RICHIESTE!G27))=1,    L$134&lt;&gt;""   ),    _xlfn.CONCAT("Rid: ",HLOOKUP(L$134,Tipologie!$B$2:$AM$10,5)  ),  Dic2022_RICHIESTE!G27),HLOOKUP(L$134,Tipologie!$B$2:$AM$10,5  ) ))</f>
        <v>.</v>
      </c>
      <c r="M138" s="146"/>
      <c r="N138" s="146" t="str">
        <f>T( IF( Dic2022_RICHIESTE!H27&lt;&gt;"",  IF(   AND(    (IFERROR(SEARCH("Ridotto",Dic2022_RICHIESTE!H27),Dic2022_RICHIESTE!H27))=1,    N$134&lt;&gt;""   ),    _xlfn.CONCAT("Rid: ",HLOOKUP(N$134,Tipologie!$B$2:$AM$10,5)  ),  Dic2022_RICHIESTE!H27),HLOOKUP(N$134,Tipologie!$B$2:$AM$10,5  ) ))</f>
        <v>.</v>
      </c>
      <c r="O138" s="146"/>
      <c r="P138" s="146" t="str">
        <f>T( IF( Dic2022_RICHIESTE!I27&lt;&gt;"",  IF(   AND(    (IFERROR(SEARCH("Ridotto",Dic2022_RICHIESTE!I27),Dic2022_RICHIESTE!I27))=1,    P$134&lt;&gt;""   ),    _xlfn.CONCAT("Rid: ",HLOOKUP(P$134,Tipologie!$B$2:$AM$10,5)  ),  Dic2022_RICHIESTE!I27),HLOOKUP(P$134,Tipologie!$B$2:$AM$10,5  ) ))</f>
        <v>.</v>
      </c>
      <c r="Q138" s="146"/>
      <c r="R138" s="146" t="str">
        <f>T( IF( Dic2022_RICHIESTE!J27&lt;&gt;"",  IF(   AND(    (IFERROR(SEARCH("Ridotto",Dic2022_RICHIESTE!J27),Dic2022_RICHIESTE!J27))=1,    R$134&lt;&gt;""   ),    _xlfn.CONCAT("Rid: ",HLOOKUP(R$134,Tipologie!$B$2:$AM$10,5)  ),  Dic2022_RICHIESTE!J27),HLOOKUP(R$134,Tipologie!$B$2:$AM$10,5  ) ))</f>
        <v>.</v>
      </c>
      <c r="S138" s="146"/>
      <c r="T138" s="146" t="str">
        <f>T( IF( Dic2022_RICHIESTE!K27&lt;&gt;"",  IF(   AND(    (IFERROR(SEARCH("Ridotto",Dic2022_RICHIESTE!K27),Dic2022_RICHIESTE!K27))=1,    T$134&lt;&gt;""   ),    _xlfn.CONCAT("Rid: ",HLOOKUP(T$134,Tipologie!$B$2:$AM$10,5)  ),  Dic2022_RICHIESTE!K27),HLOOKUP(T$134,Tipologie!$B$2:$AM$10,5  ) ))</f>
        <v>.</v>
      </c>
      <c r="U138" s="146" t="str">
        <f>T( IF( Dic2022_RICHIESTE!L27&lt;&gt;"",  IF(   AND(    (IFERROR(SEARCH("Ridotto",Dic2022_RICHIESTE!L27),Dic2022_RICHIESTE!L27))=1,    U$134&lt;&gt;""   ),    _xlfn.CONCAT("Rid: ",HLOOKUP(U$134,Tipologie!$B$2:$AM$10,5)  ),  Dic2022_RICHIESTE!L27),HLOOKUP(U$134,Tipologie!$B$2:$AM$10,5  ) ))</f>
        <v>.</v>
      </c>
      <c r="V138" s="146" t="str">
        <f>T( IF( Dic2022_RICHIESTE!M27&lt;&gt;"",  IF(   AND(    (IFERROR(SEARCH("Ridotto",Dic2022_RICHIESTE!M27),Dic2022_RICHIESTE!M27))=1,    V$134&lt;&gt;""   ),    _xlfn.CONCAT("Rid: ",HLOOKUP(V$134,Tipologie!$B$2:$AM$10,5)  ),  Dic2022_RICHIESTE!M27),HLOOKUP(V$134,Tipologie!$B$2:$AM$10,5  ) ))</f>
        <v>.</v>
      </c>
      <c r="W138" s="146" t="str">
        <f>T( IF( Dic2022_RICHIESTE!N27&lt;&gt;"",  IF(   AND(    (IFERROR(SEARCH("Ridotto",Dic2022_RICHIESTE!N27),Dic2022_RICHIESTE!N27))=1,    W$134&lt;&gt;""   ),    _xlfn.CONCAT("Rid: ",HLOOKUP(W$134,Tipologie!$B$2:$AM$10,5)  ),  Dic2022_RICHIESTE!N27),HLOOKUP(W$134,Tipologie!$B$2:$AM$10,5  ) ))</f>
        <v>.</v>
      </c>
      <c r="X138" s="146" t="str">
        <f>T( IF( Dic2022_RICHIESTE!O27&lt;&gt;"",  IF(   AND(    (IFERROR(SEARCH("Ridotto",Dic2022_RICHIESTE!O27),Dic2022_RICHIESTE!O27))=1,    X$134&lt;&gt;""   ),    _xlfn.CONCAT("Rid: ",HLOOKUP(X$134,Tipologie!$B$2:$AM$10,5)  ),  Dic2022_RICHIESTE!O27),HLOOKUP(X$134,Tipologie!$B$2:$AM$10,5  ) ))</f>
        <v>.</v>
      </c>
      <c r="Y138" s="146" t="str">
        <f>T( IF( Dic2022_RICHIESTE!P27&lt;&gt;"",  IF(   AND(    (IFERROR(SEARCH("Ridotto",Dic2022_RICHIESTE!P27),Dic2022_RICHIESTE!P27))=1,    Y$134&lt;&gt;""   ),    _xlfn.CONCAT("Rid: ",HLOOKUP(Y$134,Tipologie!$B$2:$AM$10,5)  ),  Dic2022_RICHIESTE!P27),HLOOKUP(Y$134,Tipologie!$B$2:$AM$10,5  ) ))</f>
        <v>.</v>
      </c>
      <c r="Z138" s="28" t="str">
        <f>T( IF( Dic2022_RICHIESTE!Q27&lt;&gt;"",  IF(   AND(    (IFERROR(SEARCH("Ridotto",Dic2022_RICHIESTE!Q27),Dic2022_RICHIESTE!Q27))=1,    Z$134&lt;&gt;""   ),    _xlfn.CONCAT("Rid: ",HLOOKUP(Z$134,Tipologie!$B$2:$AM$10,5)  ),  Dic2022_RICHIESTE!Q27),HLOOKUP(Z$134,Tipologie!$B$2:$AM$10,5  ) ))</f>
        <v>.</v>
      </c>
      <c r="AA138" s="28" t="str">
        <f>T( IF( Dic2022_RICHIESTE!R27&lt;&gt;"",  IF(   AND(    (IFERROR(SEARCH("Ridotto",Dic2022_RICHIESTE!R27),Dic2022_RICHIESTE!R27))=1,    AA$134&lt;&gt;""   ),    _xlfn.CONCAT("Rid: ",HLOOKUP(AA$134,Tipologie!$B$2:$AM$10,5)  ),  Dic2022_RICHIESTE!R27),HLOOKUP(AA$134,Tipologie!$B$2:$AM$10,5  ) ))</f>
        <v>.</v>
      </c>
      <c r="AB138" s="28" t="str">
        <f>T( IF( Dic2022_RICHIESTE!S27&lt;&gt;"",  IF(   AND(    (IFERROR(SEARCH("Ridotto",Dic2022_RICHIESTE!S27),Dic2022_RICHIESTE!S27))=1,    AB$134&lt;&gt;""   ),    _xlfn.CONCAT("Rid: ",HLOOKUP(AB$134,Tipologie!$B$2:$AM$10,5)  ),  Dic2022_RICHIESTE!S27),HLOOKUP(AB$134,Tipologie!$B$2:$AM$10,5  ) ))</f>
        <v>.</v>
      </c>
      <c r="AD138" s="45" t="str">
        <f t="shared" si="40"/>
        <v>mer</v>
      </c>
      <c r="AE138" s="46">
        <f t="shared" si="39"/>
        <v>44916</v>
      </c>
      <c r="AF138" s="232"/>
      <c r="AG138" s="146" t="str">
        <f>T( IF( Dic2022_RICHIESTE!W27&lt;&gt;"",  IF(   AND(    (IFERROR(SEARCH("Ridotto",Dic2022_RICHIESTE!W27),Dic2022_RICHIESTE!W27))=1,    AG$134&lt;&gt;""   ),    _xlfn.CONCAT("Rid: ",HLOOKUP(AG$134,Tipologie!$B$2:$AM$10,5)  ),  Dic2022_RICHIESTE!W27),HLOOKUP(AG$134,Tipologie!$B$2:$AM$10,5  ) ))</f>
        <v>.</v>
      </c>
      <c r="AH138" s="146"/>
      <c r="AI138" s="146" t="str">
        <f>T( IF( Dic2022_RICHIESTE!X27&lt;&gt;"",  IF(   AND(    (IFERROR(SEARCH("Ridotto",Dic2022_RICHIESTE!X27),Dic2022_RICHIESTE!X27))=1,    AI$134&lt;&gt;""   ),    _xlfn.CONCAT("Rid: ",HLOOKUP(AI$134,Tipologie!$B$2:$AM$10,5)  ),  Dic2022_RICHIESTE!X27),HLOOKUP(AI$134,Tipologie!$B$2:$AM$10,5  ) ))</f>
        <v>.</v>
      </c>
      <c r="AJ138" s="146"/>
      <c r="AK138" s="146" t="str">
        <f>T( IF( Dic2022_RICHIESTE!Y27&lt;&gt;"",  IF(   AND(    (IFERROR(SEARCH("Ridotto",Dic2022_RICHIESTE!Y27),Dic2022_RICHIESTE!Y27))=1,    AK$134&lt;&gt;""   ),    _xlfn.CONCAT("Rid: ",HLOOKUP(AK$134,Tipologie!$B$2:$AM$10,5)  ),  Dic2022_RICHIESTE!Y27),HLOOKUP(AK$134,Tipologie!$B$2:$AM$10,5  ) ))</f>
        <v>.</v>
      </c>
      <c r="AL138" s="146"/>
      <c r="AM138" s="146" t="str">
        <f>T( IF( Dic2022_RICHIESTE!Z27&lt;&gt;"",  IF(   AND(    (IFERROR(SEARCH("Ridotto",Dic2022_RICHIESTE!Z27),Dic2022_RICHIESTE!Z27))=1,    AM$134&lt;&gt;""   ),    _xlfn.CONCAT("Rid: ",HLOOKUP(AM$134,Tipologie!$B$2:$AM$10,5)  ),  Dic2022_RICHIESTE!Z27),HLOOKUP(AM$134,Tipologie!$B$2:$AM$10,5  ) ))</f>
        <v>.</v>
      </c>
      <c r="AN138" s="146"/>
      <c r="AO138" s="146" t="str">
        <f>T( IF( Dic2022_RICHIESTE!AA27&lt;&gt;"",  IF(   AND(    (IFERROR(SEARCH("Ridotto",Dic2022_RICHIESTE!AA27),Dic2022_RICHIESTE!AA27))=1,    AO$134&lt;&gt;""   ),    _xlfn.CONCAT("Rid: ",HLOOKUP(AO$134,Tipologie!$B$2:$AM$10,5)  ),  Dic2022_RICHIESTE!AA27),HLOOKUP(AO$134,Tipologie!$B$2:$AM$10,5  ) ))</f>
        <v>.</v>
      </c>
      <c r="AP138" s="146"/>
      <c r="AQ138" s="146" t="str">
        <f>T( IF( Dic2022_RICHIESTE!AB27&lt;&gt;"",  IF(   AND(    (IFERROR(SEARCH("Ridotto",Dic2022_RICHIESTE!AB27),Dic2022_RICHIESTE!AB27))=1,    AQ$134&lt;&gt;""   ),    _xlfn.CONCAT("Rid: ",HLOOKUP(AQ$134,Tipologie!$B$2:$AM$10,5)  ),  Dic2022_RICHIESTE!AB27),HLOOKUP(AQ$134,Tipologie!$B$2:$AM$10,5  ) ))</f>
        <v>.</v>
      </c>
      <c r="AR138" s="146"/>
      <c r="AS138" s="146" t="str">
        <f>T( IF( Dic2022_RICHIESTE!AC27&lt;&gt;"",  IF(   AND(    (IFERROR(SEARCH("Ridotto",Dic2022_RICHIESTE!AC27),Dic2022_RICHIESTE!AC27))=1,    AS$134&lt;&gt;""   ),    _xlfn.CONCAT("Rid: ",HLOOKUP(AS$134,Tipologie!$B$2:$AM$10,5)  ),  Dic2022_RICHIESTE!AC27),HLOOKUP(AS$134,Tipologie!$B$2:$AM$10,5  ) ))</f>
        <v>.</v>
      </c>
      <c r="AT138" s="146"/>
      <c r="AU138" s="146" t="str">
        <f>T( IF( Dic2022_RICHIESTE!AD27&lt;&gt;"",  IF(   AND(    (IFERROR(SEARCH("Ridotto",Dic2022_RICHIESTE!AD27),Dic2022_RICHIESTE!AD27))=1,    AU$134&lt;&gt;""   ),    _xlfn.CONCAT("Rid: ",HLOOKUP(AU$134,Tipologie!$B$2:$AM$10,5)  ),  Dic2022_RICHIESTE!AD27),HLOOKUP(AU$134,Tipologie!$B$2:$AM$10,5  ) ))</f>
        <v>.</v>
      </c>
      <c r="AV138" s="146"/>
      <c r="AW138" s="146" t="str">
        <f>T( IF( Dic2022_RICHIESTE!AE27&lt;&gt;"",  IF(   AND(    (IFERROR(SEARCH("Ridotto",Dic2022_RICHIESTE!AE27),Dic2022_RICHIESTE!AE27))=1,    AW$134&lt;&gt;""   ),    _xlfn.CONCAT("Rid: ",HLOOKUP(AW$134,Tipologie!$B$2:$AM$10,5)  ),  Dic2022_RICHIESTE!AE27),HLOOKUP(AW$134,Tipologie!$B$2:$AM$10,5  ) ))</f>
        <v>.</v>
      </c>
      <c r="AX138" s="146"/>
      <c r="AY138" s="146" t="str">
        <f>T( IF( Dic2022_RICHIESTE!AF27&lt;&gt;"",  IF(   AND(    (IFERROR(SEARCH("Ridotto",Dic2022_RICHIESTE!AF27),Dic2022_RICHIESTE!AF27))=1,    AY$134&lt;&gt;""   ),    _xlfn.CONCAT("Rid: ",HLOOKUP(AY$134,Tipologie!$B$2:$AM$10,5)  ),  Dic2022_RICHIESTE!AF27),HLOOKUP(AY$134,Tipologie!$B$2:$AM$10,5  ) ))</f>
        <v>.</v>
      </c>
      <c r="AZ138" s="146"/>
      <c r="BA138" s="146" t="str">
        <f>T( IF( Dic2022_RICHIESTE!AG27&lt;&gt;"",  IF(   AND(    (IFERROR(SEARCH("Ridotto",Dic2022_RICHIESTE!AG27),Dic2022_RICHIESTE!AG27))=1,    BA$134&lt;&gt;""   ),    _xlfn.CONCAT("Rid: ",HLOOKUP(BA$134,Tipologie!$B$2:$AM$10,5)  ),  Dic2022_RICHIESTE!AG27),HLOOKUP(BA$134,Tipologie!$B$2:$AM$10,5  ) ))</f>
        <v>.</v>
      </c>
      <c r="BB138" s="146" t="str">
        <f>T( IF( Dic2022_RICHIESTE!AH27&lt;&gt;"",  IF(   AND(    (IFERROR(SEARCH("Ridotto",Dic2022_RICHIESTE!AH27),Dic2022_RICHIESTE!AH27))=1,    BB$134&lt;&gt;""   ),    _xlfn.CONCAT("Rid: ",HLOOKUP(BB$134,Tipologie!$B$2:$AM$10,5)  ),  Dic2022_RICHIESTE!AH27),HLOOKUP(BB$134,Tipologie!$B$2:$AM$10,5  ) ))</f>
        <v>.</v>
      </c>
      <c r="BC138" s="146" t="str">
        <f>T( IF( Dic2022_RICHIESTE!AI27&lt;&gt;"",  IF(   AND(    (IFERROR(SEARCH("Ridotto",Dic2022_RICHIESTE!AI27),Dic2022_RICHIESTE!AI27))=1,    BC$134&lt;&gt;""   ),    _xlfn.CONCAT("Rid: ",HLOOKUP(BC$134,Tipologie!$B$2:$AM$10,5)  ),  Dic2022_RICHIESTE!AI27),HLOOKUP(BC$134,Tipologie!$B$2:$AM$10,5  ) ))</f>
        <v>.</v>
      </c>
      <c r="BD138" s="146"/>
      <c r="BE138" s="146" t="str">
        <f>T( IF( Dic2022_RICHIESTE!AJ27&lt;&gt;"",  IF(   AND(    (IFERROR(SEARCH("Ridotto",Dic2022_RICHIESTE!AJ27),Dic2022_RICHIESTE!AJ27))=1,    BE$134&lt;&gt;""   ),    _xlfn.CONCAT("Rid: ",HLOOKUP(BE$134,Tipologie!$B$2:$AM$10,5)  ),  Dic2022_RICHIESTE!AJ27),HLOOKUP(BE$134,Tipologie!$B$2:$AM$10,5  ) ))</f>
        <v>.</v>
      </c>
      <c r="BF138" s="146"/>
      <c r="BG138" s="146" t="str">
        <f>T( IF( Dic2022_RICHIESTE!AK27&lt;&gt;"",  IF(   AND(    (IFERROR(SEARCH("Ridotto",Dic2022_RICHIESTE!AK27),Dic2022_RICHIESTE!AK27))=1,    BG$134&lt;&gt;""   ),    _xlfn.CONCAT("Rid: ",HLOOKUP(BG$134,Tipologie!$B$2:$AM$10,5)  ),  Dic2022_RICHIESTE!AK27),HLOOKUP(BG$134,Tipologie!$B$2:$AM$10,5  ) ))</f>
        <v>.</v>
      </c>
      <c r="BH138" s="146"/>
      <c r="BI138" s="146" t="str">
        <f>T( IF( Dic2022_RICHIESTE!AL27&lt;&gt;"",  IF(   AND(    (IFERROR(SEARCH("Ridotto",Dic2022_RICHIESTE!AL27),Dic2022_RICHIESTE!AL27))=1,    BI$134&lt;&gt;""   ),    _xlfn.CONCAT("Rid: ",HLOOKUP(BI$134,Tipologie!$B$2:$AM$10,5)  ),  Dic2022_RICHIESTE!AL27),HLOOKUP(BI$134,Tipologie!$B$2:$AM$10,5  ) ))</f>
        <v>.</v>
      </c>
      <c r="BJ138" s="146"/>
      <c r="BK138" s="146" t="str">
        <f>T( IF( Dic2022_RICHIESTE!AM27&lt;&gt;"",  IF(   AND(    (IFERROR(SEARCH("Ridotto",Dic2022_RICHIESTE!AM27),Dic2022_RICHIESTE!AM27))=1,    BK$134&lt;&gt;""   ),    _xlfn.CONCAT("Rid: ",HLOOKUP(BK$134,Tipologie!$B$2:$AM$10,5)  ),  Dic2022_RICHIESTE!AM27),HLOOKUP(BK$134,Tipologie!$B$2:$AM$10,5  ) ))</f>
        <v>.</v>
      </c>
      <c r="BL138" s="146"/>
      <c r="BM138" s="146" t="str">
        <f>T( IF( Dic2022_RICHIESTE!AN27&lt;&gt;"",  IF(   AND(    (IFERROR(SEARCH("Ridotto",Dic2022_RICHIESTE!AN27),Dic2022_RICHIESTE!AN27))=1,    BM$134&lt;&gt;""   ),    _xlfn.CONCAT("Rid: ",HLOOKUP(BM$134,Tipologie!$B$2:$AM$10,5)  ),  Dic2022_RICHIESTE!AN27),HLOOKUP(BM$134,Tipologie!$B$2:$AM$10,5  ) ))</f>
        <v>.</v>
      </c>
      <c r="BN138" s="146"/>
      <c r="BO138" s="146" t="str">
        <f>T( IF( Dic2022_RICHIESTE!AO27&lt;&gt;"",  IF(   AND(    (IFERROR(SEARCH("Ridotto",Dic2022_RICHIESTE!AO27),Dic2022_RICHIESTE!AO27))=1,    BO$134&lt;&gt;""   ),    _xlfn.CONCAT("Rid: ",HLOOKUP(BO$134,Tipologie!$B$2:$AM$10,5)  ),  Dic2022_RICHIESTE!AO27),HLOOKUP(BO$134,Tipologie!$B$2:$AM$10,5  ) ))</f>
        <v>.</v>
      </c>
      <c r="BP138" s="146"/>
      <c r="BQ138" s="146" t="str">
        <f>T( IF( Dic2022_RICHIESTE!AP27&lt;&gt;"",  IF(   AND(    (IFERROR(SEARCH("Ridotto",Dic2022_RICHIESTE!AP27),Dic2022_RICHIESTE!AP27))=1,    BQ$134&lt;&gt;""   ),    _xlfn.CONCAT("Rid: ",HLOOKUP(BQ$134,Tipologie!$B$2:$AM$10,5)  ),  Dic2022_RICHIESTE!AP27),HLOOKUP(BQ$134,Tipologie!$B$2:$AM$10,5  ) ))</f>
        <v>.</v>
      </c>
      <c r="BR138" s="146"/>
      <c r="BS138" s="146" t="str">
        <f>T( IF( Dic2022_RICHIESTE!AQ27&lt;&gt;"",  IF(   AND(    (IFERROR(SEARCH("Ridotto",Dic2022_RICHIESTE!AQ27),Dic2022_RICHIESTE!AQ27))=1,    BS$134&lt;&gt;""   ),    _xlfn.CONCAT("Rid: ",HLOOKUP(BS$134,Tipologie!$B$2:$AM$10,5)  ),  Dic2022_RICHIESTE!AQ27),HLOOKUP(BS$134,Tipologie!$B$2:$AM$10,5  ) ))</f>
        <v>.</v>
      </c>
      <c r="BT138" s="146"/>
      <c r="BU138" s="146" t="str">
        <f>T( IF( Dic2022_RICHIESTE!AR27&lt;&gt;"",  IF(   AND(    (IFERROR(SEARCH("Ridotto",Dic2022_RICHIESTE!AR27),Dic2022_RICHIESTE!AR27))=1,    BU$134&lt;&gt;""   ),    _xlfn.CONCAT("Rid: ",HLOOKUP(BU$134,Tipologie!$B$2:$AM$10,5)  ),  Dic2022_RICHIESTE!AR27),HLOOKUP(BU$134,Tipologie!$B$2:$AM$10,5  ) ))</f>
        <v>.</v>
      </c>
      <c r="BV138" s="146"/>
      <c r="BW138" s="146" t="str">
        <f>T( IF( Dic2022_RICHIESTE!AS27&lt;&gt;"",  IF(   AND(    (IFERROR(SEARCH("Ridotto",Dic2022_RICHIESTE!AS27),Dic2022_RICHIESTE!AS27))=1,    BW$134&lt;&gt;""   ),    _xlfn.CONCAT("Rid: ",HLOOKUP(BW$134,Tipologie!$B$2:$AM$10,5)  ),  Dic2022_RICHIESTE!AS27),HLOOKUP(BW$134,Tipologie!$B$2:$AM$10,5  ) ))</f>
        <v>.</v>
      </c>
      <c r="BX138" s="223"/>
      <c r="CA138" s="158">
        <f>SUM(COUNTIFS(D138:BW138,{"Ex-accordo";"Ferie";"Ridotto Ex-Acc";"Ridotto Ferie";"Ridotto Maternità";"Malattia";"Esame";"Altro"}))</f>
        <v>0</v>
      </c>
      <c r="CB138" s="158">
        <f t="shared" si="45"/>
        <v>30</v>
      </c>
      <c r="CC138" s="91"/>
      <c r="CG138" s="146" t="str">
        <f>T( IF( Dic2022_RICHIESTE!BM27&lt;&gt;"",  IF(   AND(    (IFERROR(SEARCH("Ridotto",Dic2022_RICHIESTE!BM27),Dic2022_RICHIESTE!BM27))=1,    CG$134&lt;&gt;""   ),    _xlfn.CONCAT("Rid: ",HLOOKUP(CG$134,Tipologie!$B$2:$AM$10,5)  ),  Dic2022_RICHIESTE!BM27),HLOOKUP(CG$134,Tipologie!$B$2:$AM$10,5  ) ))</f>
        <v>.</v>
      </c>
      <c r="CH138" s="146"/>
      <c r="CI138" s="146" t="str">
        <f>T( IF( Dic2022_RICHIESTE!BN27&lt;&gt;"",  IF(   AND(    (IFERROR(SEARCH("Ridotto",Dic2022_RICHIESTE!BN27),Dic2022_RICHIESTE!BN27))=1,    CI$134&lt;&gt;""   ),    _xlfn.CONCAT("Rid: ",HLOOKUP(CI$134,Tipologie!$B$2:$AM$10,5)  ),  Dic2022_RICHIESTE!BN27),HLOOKUP(CI$134,Tipologie!$B$2:$AM$10,5  ) ))</f>
        <v>.</v>
      </c>
      <c r="CJ138" s="146" t="str">
        <f>T( IF( Dic2022_RICHIESTE!BO27&lt;&gt;"",  IF(   AND(    (IFERROR(SEARCH("Ridotto",Dic2022_RICHIESTE!BO27),Dic2022_RICHIESTE!BO27))=1,    CJ$134&lt;&gt;""   ),    _xlfn.CONCAT("Rid: ",HLOOKUP(CJ$134,Tipologie!$B$2:$AM$10,5)  ),  Dic2022_RICHIESTE!BO27),HLOOKUP(CJ$134,Tipologie!$B$2:$AM$10,5  ) ))</f>
        <v>.</v>
      </c>
      <c r="CK138" s="146" t="str">
        <f>T( IF( Dic2022_RICHIESTE!BP27&lt;&gt;"",  IF(   AND(    (IFERROR(SEARCH("Ridotto",Dic2022_RICHIESTE!BP27),Dic2022_RICHIESTE!BP27))=1,    CK$134&lt;&gt;""   ),    _xlfn.CONCAT("Rid: ",HLOOKUP(CK$134,Tipologie!$B$2:$AM$10,5)  ),  Dic2022_RICHIESTE!BP27),HLOOKUP(CK$134,Tipologie!$B$2:$AM$10,5  ) ))</f>
        <v>.</v>
      </c>
      <c r="CL138" s="146" t="str">
        <f>T( IF( Dic2022_RICHIESTE!BQ27&lt;&gt;"",  IF(   AND(    (IFERROR(SEARCH("Ridotto",Dic2022_RICHIESTE!BQ27),Dic2022_RICHIESTE!BQ27))=1,    CL$134&lt;&gt;""   ),    _xlfn.CONCAT("Rid: ",HLOOKUP(CL$134,Tipologie!$B$2:$AM$10,5)  ),  Dic2022_RICHIESTE!BQ27),HLOOKUP(CL$134,Tipologie!$B$2:$AM$10,5  ) ))</f>
        <v>.</v>
      </c>
      <c r="CM138" s="146" t="str">
        <f>T( IF( Dic2022_RICHIESTE!BR27&lt;&gt;"",  IF(   AND(    (IFERROR(SEARCH("Ridotto",Dic2022_RICHIESTE!BR27),Dic2022_RICHIESTE!BR27))=1,    CM$134&lt;&gt;""   ),    _xlfn.CONCAT("Rid: ",HLOOKUP(CM$134,Tipologie!$B$2:$AM$10,5)  ),  Dic2022_RICHIESTE!BR27),HLOOKUP(CM$134,Tipologie!$B$2:$AM$10,5  ) ))</f>
        <v>.</v>
      </c>
      <c r="CO138" s="45" t="str">
        <f t="shared" si="41"/>
        <v>mer</v>
      </c>
      <c r="CP138" s="45">
        <f t="shared" si="44"/>
        <v>44916</v>
      </c>
      <c r="CQ138" s="229"/>
      <c r="CR138" s="146" t="str">
        <f>T(IF(  Dic2022_RICHIESTE!BV27&lt;&gt;"",  Dic2022_RICHIESTE!BV27,  HLOOKUP(CR$134,Tipologie!$B$2:$AM$10,5) ))</f>
        <v>.</v>
      </c>
      <c r="CS138" s="146"/>
      <c r="CT138" s="146" t="str">
        <f>T(IF(  Dic2022_RICHIESTE!BW27&lt;&gt;"",  Dic2022_RICHIESTE!BW27,  HLOOKUP(CT$134,Tipologie!$B$2:$AM$10,5) ))</f>
        <v>.</v>
      </c>
      <c r="CU138" s="146"/>
      <c r="CV138" s="146" t="str">
        <f>T(IF(  Dic2022_RICHIESTE!BX27&lt;&gt;"",  Dic2022_RICHIESTE!BX27,  HLOOKUP(CV$134,Tipologie!$B$2:$AM$10,5) ))</f>
        <v>.</v>
      </c>
      <c r="CW138" s="146"/>
      <c r="CX138" s="146" t="str">
        <f>T(IF(  Dic2022_RICHIESTE!BY27&lt;&gt;"",  Dic2022_RICHIESTE!BY27,  HLOOKUP(CX$134,Tipologie!$B$2:$AM$10,5) ))</f>
        <v>.</v>
      </c>
      <c r="CY138" s="146"/>
      <c r="CZ138" s="146" t="str">
        <f>T(IF(  Dic2022_RICHIESTE!BZ27&lt;&gt;"",  Dic2022_RICHIESTE!BZ27,  HLOOKUP(CZ$134,Tipologie!$B$2:$AM$10,5) ))</f>
        <v>.</v>
      </c>
      <c r="DA138" s="146"/>
      <c r="DB138" s="146" t="str">
        <f>T(IF(  Dic2022_RICHIESTE!CA27&lt;&gt;"",  Dic2022_RICHIESTE!CA27,  HLOOKUP(DB$134,Tipologie!$B$2:$AM$10,5) ))</f>
        <v>.</v>
      </c>
      <c r="DC138" s="146"/>
      <c r="DD138" s="146" t="str">
        <f>T(IF(  Dic2022_RICHIESTE!CB27&lt;&gt;"",  Dic2022_RICHIESTE!CB27,  HLOOKUP(DD$134,Tipologie!$B$2:$AM$10,5) ))</f>
        <v>.</v>
      </c>
      <c r="DE138" s="146" t="str">
        <f>T(IF(  Dic2022_RICHIESTE!BW27&lt;&gt;"",  Dic2022_RICHIESTE!BW27,  HLOOKUP(DE$134,Tipologie!$B$2:$AM$10,5) ))</f>
        <v>.</v>
      </c>
      <c r="DF138" s="146" t="str">
        <f>T(IF(  Dic2022_RICHIESTE!BX27&lt;&gt;"",  Dic2022_RICHIESTE!BX27,  HLOOKUP(DF$134,Tipologie!$B$2:$AM$10,5) ))</f>
        <v>.</v>
      </c>
      <c r="DG138" s="146" t="str">
        <f>T(IF(  Dic2022_RICHIESTE!BY27&lt;&gt;"",  Dic2022_RICHIESTE!BY27,  HLOOKUP(DG$134,Tipologie!$B$2:$AM$10,5) ))</f>
        <v>.</v>
      </c>
      <c r="DH138" s="20"/>
    </row>
    <row r="139" spans="1:112" ht="11.25" customHeight="1" x14ac:dyDescent="0.25">
      <c r="A139" s="45" t="str">
        <f>IF(Dic2022_RICHIESTE!A28&lt;&gt;"",Dic2022_RICHIESTE!A28,"")</f>
        <v>gio</v>
      </c>
      <c r="B139" s="46">
        <f>IF(Dic2022_RICHIESTE!B28&lt;&gt;"",Dic2022_RICHIESTE!B28,"")</f>
        <v>44917</v>
      </c>
      <c r="C139" s="232"/>
      <c r="D139" s="146" t="str">
        <f>T( IF( Dic2022_RICHIESTE!C28&lt;&gt;"",  IF(   AND(    (IFERROR(SEARCH("Ridotto",Dic2022_RICHIESTE!C28),Dic2022_RICHIESTE!C28))=1,    D$134&lt;&gt;""   ),    _xlfn.CONCAT("Rid: ",HLOOKUP(D$134,Tipologie!$B$2:$AM$10,6)  ),  Dic2022_RICHIESTE!C28),HLOOKUP(D$134,Tipologie!$B$2:$AM$10,6  ) ))</f>
        <v>.</v>
      </c>
      <c r="E139" s="146"/>
      <c r="F139" s="146" t="str">
        <f>T( IF( Dic2022_RICHIESTE!D28&lt;&gt;"",  IF(   AND(    (IFERROR(SEARCH("Ridotto",Dic2022_RICHIESTE!D28),Dic2022_RICHIESTE!D28))=1,    F$134&lt;&gt;""   ),    _xlfn.CONCAT("Rid: ",HLOOKUP(F$134,Tipologie!$B$2:$AM$10,6)  ),  Dic2022_RICHIESTE!D28),HLOOKUP(F$134,Tipologie!$B$2:$AM$10,6  ) ))</f>
        <v>.</v>
      </c>
      <c r="G139" s="146"/>
      <c r="H139" s="146" t="str">
        <f>T( IF( Dic2022_RICHIESTE!E28&lt;&gt;"",  IF(   AND(    (IFERROR(SEARCH("Ridotto",Dic2022_RICHIESTE!E28),Dic2022_RICHIESTE!E28))=1,    H$134&lt;&gt;""   ),    _xlfn.CONCAT("Rid: ",HLOOKUP(H$134,Tipologie!$B$2:$AM$10,6)  ),  Dic2022_RICHIESTE!E28),HLOOKUP(H$134,Tipologie!$B$2:$AM$10,6  ) ))</f>
        <v>.</v>
      </c>
      <c r="I139" s="146"/>
      <c r="J139" s="146" t="str">
        <f>T( IF( Dic2022_RICHIESTE!F28&lt;&gt;"",  IF(   AND(    (IFERROR(SEARCH("Ridotto",Dic2022_RICHIESTE!F28),Dic2022_RICHIESTE!F28))=1,    J$134&lt;&gt;""   ),    _xlfn.CONCAT("Rid: ",HLOOKUP(J$134,Tipologie!$B$2:$AM$10,6)  ),  Dic2022_RICHIESTE!F28),HLOOKUP(J$134,Tipologie!$B$2:$AM$10,6  ) ))</f>
        <v>.</v>
      </c>
      <c r="K139" s="146"/>
      <c r="L139" s="146" t="str">
        <f>T( IF( Dic2022_RICHIESTE!G28&lt;&gt;"",  IF(   AND(    (IFERROR(SEARCH("Ridotto",Dic2022_RICHIESTE!G28),Dic2022_RICHIESTE!G28))=1,    L$134&lt;&gt;""   ),    _xlfn.CONCAT("Rid: ",HLOOKUP(L$134,Tipologie!$B$2:$AM$10,6)  ),  Dic2022_RICHIESTE!G28),HLOOKUP(L$134,Tipologie!$B$2:$AM$10,6  ) ))</f>
        <v>.</v>
      </c>
      <c r="M139" s="146"/>
      <c r="N139" s="146" t="str">
        <f>T( IF( Dic2022_RICHIESTE!H28&lt;&gt;"",  IF(   AND(    (IFERROR(SEARCH("Ridotto",Dic2022_RICHIESTE!H28),Dic2022_RICHIESTE!H28))=1,    N$134&lt;&gt;""   ),    _xlfn.CONCAT("Rid: ",HLOOKUP(N$134,Tipologie!$B$2:$AM$10,6)  ),  Dic2022_RICHIESTE!H28),HLOOKUP(N$134,Tipologie!$B$2:$AM$10,6  ) ))</f>
        <v>.</v>
      </c>
      <c r="O139" s="146"/>
      <c r="P139" s="146" t="str">
        <f>T( IF( Dic2022_RICHIESTE!I28&lt;&gt;"",  IF(   AND(    (IFERROR(SEARCH("Ridotto",Dic2022_RICHIESTE!I28),Dic2022_RICHIESTE!I28))=1,    P$134&lt;&gt;""   ),    _xlfn.CONCAT("Rid: ",HLOOKUP(P$134,Tipologie!$B$2:$AM$10,6)  ),  Dic2022_RICHIESTE!I28),HLOOKUP(P$134,Tipologie!$B$2:$AM$10,6  ) ))</f>
        <v>.</v>
      </c>
      <c r="Q139" s="146"/>
      <c r="R139" s="146" t="str">
        <f>T( IF( Dic2022_RICHIESTE!J28&lt;&gt;"",  IF(   AND(    (IFERROR(SEARCH("Ridotto",Dic2022_RICHIESTE!J28),Dic2022_RICHIESTE!J28))=1,    R$134&lt;&gt;""   ),    _xlfn.CONCAT("Rid: ",HLOOKUP(R$134,Tipologie!$B$2:$AM$10,6)  ),  Dic2022_RICHIESTE!J28),HLOOKUP(R$134,Tipologie!$B$2:$AM$10,6  ) ))</f>
        <v>.</v>
      </c>
      <c r="S139" s="146"/>
      <c r="T139" s="146" t="str">
        <f>T( IF( Dic2022_RICHIESTE!K28&lt;&gt;"",  IF(   AND(    (IFERROR(SEARCH("Ridotto",Dic2022_RICHIESTE!K28),Dic2022_RICHIESTE!K28))=1,    T$134&lt;&gt;""   ),    _xlfn.CONCAT("Rid: ",HLOOKUP(T$134,Tipologie!$B$2:$AM$10,6)  ),  Dic2022_RICHIESTE!K28),HLOOKUP(T$134,Tipologie!$B$2:$AM$10,6  ) ))</f>
        <v>.</v>
      </c>
      <c r="U139" s="146" t="str">
        <f>T( IF( Dic2022_RICHIESTE!L28&lt;&gt;"",  IF(   AND(    (IFERROR(SEARCH("Ridotto",Dic2022_RICHIESTE!L28),Dic2022_RICHIESTE!L28))=1,    U$134&lt;&gt;""   ),    _xlfn.CONCAT("Rid: ",HLOOKUP(U$134,Tipologie!$B$2:$AM$10,6)  ),  Dic2022_RICHIESTE!L28),HLOOKUP(U$134,Tipologie!$B$2:$AM$10,6  ) ))</f>
        <v>.</v>
      </c>
      <c r="V139" s="146" t="str">
        <f>T( IF( Dic2022_RICHIESTE!M28&lt;&gt;"",  IF(   AND(    (IFERROR(SEARCH("Ridotto",Dic2022_RICHIESTE!M28),Dic2022_RICHIESTE!M28))=1,    V$134&lt;&gt;""   ),    _xlfn.CONCAT("Rid: ",HLOOKUP(V$134,Tipologie!$B$2:$AM$10,6)  ),  Dic2022_RICHIESTE!M28),HLOOKUP(V$134,Tipologie!$B$2:$AM$10,6  ) ))</f>
        <v>.</v>
      </c>
      <c r="W139" s="146" t="str">
        <f>T( IF( Dic2022_RICHIESTE!N28&lt;&gt;"",  IF(   AND(    (IFERROR(SEARCH("Ridotto",Dic2022_RICHIESTE!N28),Dic2022_RICHIESTE!N28))=1,    W$134&lt;&gt;""   ),    _xlfn.CONCAT("Rid: ",HLOOKUP(W$134,Tipologie!$B$2:$AM$10,6)  ),  Dic2022_RICHIESTE!N28),HLOOKUP(W$134,Tipologie!$B$2:$AM$10,6  ) ))</f>
        <v>.</v>
      </c>
      <c r="X139" s="146" t="str">
        <f>T( IF( Dic2022_RICHIESTE!O28&lt;&gt;"",  IF(   AND(    (IFERROR(SEARCH("Ridotto",Dic2022_RICHIESTE!O28),Dic2022_RICHIESTE!O28))=1,    X$134&lt;&gt;""   ),    _xlfn.CONCAT("Rid: ",HLOOKUP(X$134,Tipologie!$B$2:$AM$10,6)  ),  Dic2022_RICHIESTE!O28),HLOOKUP(X$134,Tipologie!$B$2:$AM$10,6  ) ))</f>
        <v>.</v>
      </c>
      <c r="Y139" s="146" t="str">
        <f>T( IF( Dic2022_RICHIESTE!P28&lt;&gt;"",  IF(   AND(    (IFERROR(SEARCH("Ridotto",Dic2022_RICHIESTE!P28),Dic2022_RICHIESTE!P28))=1,    Y$134&lt;&gt;""   ),    _xlfn.CONCAT("Rid: ",HLOOKUP(Y$134,Tipologie!$B$2:$AM$10,6)  ),  Dic2022_RICHIESTE!P28),HLOOKUP(Y$134,Tipologie!$B$2:$AM$10,6  ) ))</f>
        <v>.</v>
      </c>
      <c r="Z139" s="28" t="str">
        <f>T( IF( Dic2022_RICHIESTE!Q28&lt;&gt;"",  IF(   AND(    (IFERROR(SEARCH("Ridotto",Dic2022_RICHIESTE!Q28),Dic2022_RICHIESTE!Q28))=1,    Z$134&lt;&gt;""   ),    _xlfn.CONCAT("Rid: ",HLOOKUP(Z$134,Tipologie!$B$2:$AM$10,6)  ),  Dic2022_RICHIESTE!Q28),HLOOKUP(Z$134,Tipologie!$B$2:$AM$10,6  ) ))</f>
        <v>.</v>
      </c>
      <c r="AA139" s="28" t="str">
        <f>T( IF( Dic2022_RICHIESTE!R28&lt;&gt;"",  IF(   AND(    (IFERROR(SEARCH("Ridotto",Dic2022_RICHIESTE!R28),Dic2022_RICHIESTE!R28))=1,    AA$134&lt;&gt;""   ),    _xlfn.CONCAT("Rid: ",HLOOKUP(AA$134,Tipologie!$B$2:$AM$10,6)  ),  Dic2022_RICHIESTE!R28),HLOOKUP(AA$134,Tipologie!$B$2:$AM$10,6  ) ))</f>
        <v>.</v>
      </c>
      <c r="AB139" s="28" t="str">
        <f>T( IF( Dic2022_RICHIESTE!S28&lt;&gt;"",  IF(   AND(    (IFERROR(SEARCH("Ridotto",Dic2022_RICHIESTE!S28),Dic2022_RICHIESTE!S28))=1,    AB$134&lt;&gt;""   ),    _xlfn.CONCAT("Rid: ",HLOOKUP(AB$134,Tipologie!$B$2:$AM$10,6)  ),  Dic2022_RICHIESTE!S28),HLOOKUP(AB$134,Tipologie!$B$2:$AM$10,6  ) ))</f>
        <v>.</v>
      </c>
      <c r="AD139" s="45" t="str">
        <f t="shared" si="40"/>
        <v>gio</v>
      </c>
      <c r="AE139" s="46">
        <f t="shared" si="39"/>
        <v>44917</v>
      </c>
      <c r="AF139" s="232"/>
      <c r="AG139" s="146" t="str">
        <f>T( IF( Dic2022_RICHIESTE!W28&lt;&gt;"",  IF(   AND(    (IFERROR(SEARCH("Ridotto",Dic2022_RICHIESTE!W28),Dic2022_RICHIESTE!W28))=1,    AG$134&lt;&gt;""   ),    _xlfn.CONCAT("Rid: ",HLOOKUP(AG$134,Tipologie!$B$2:$AM$10,6)  ),  Dic2022_RICHIESTE!W28),HLOOKUP(AG$134,Tipologie!$B$2:$AM$10,6  ) ))</f>
        <v>.</v>
      </c>
      <c r="AH139" s="146"/>
      <c r="AI139" s="146" t="str">
        <f>T( IF( Dic2022_RICHIESTE!X28&lt;&gt;"",  IF(   AND(    (IFERROR(SEARCH("Ridotto",Dic2022_RICHIESTE!X28),Dic2022_RICHIESTE!X28))=1,    AI$134&lt;&gt;""   ),    _xlfn.CONCAT("Rid: ",HLOOKUP(AI$134,Tipologie!$B$2:$AM$10,6)  ),  Dic2022_RICHIESTE!X28),HLOOKUP(AI$134,Tipologie!$B$2:$AM$10,6  ) ))</f>
        <v>.</v>
      </c>
      <c r="AJ139" s="146"/>
      <c r="AK139" s="146" t="str">
        <f>T( IF( Dic2022_RICHIESTE!Y28&lt;&gt;"",  IF(   AND(    (IFERROR(SEARCH("Ridotto",Dic2022_RICHIESTE!Y28),Dic2022_RICHIESTE!Y28))=1,    AK$134&lt;&gt;""   ),    _xlfn.CONCAT("Rid: ",HLOOKUP(AK$134,Tipologie!$B$2:$AM$10,6)  ),  Dic2022_RICHIESTE!Y28),HLOOKUP(AK$134,Tipologie!$B$2:$AM$10,6  ) ))</f>
        <v>.</v>
      </c>
      <c r="AL139" s="146"/>
      <c r="AM139" s="146" t="str">
        <f>T( IF( Dic2022_RICHIESTE!Z28&lt;&gt;"",  IF(   AND(    (IFERROR(SEARCH("Ridotto",Dic2022_RICHIESTE!Z28),Dic2022_RICHIESTE!Z28))=1,    AM$134&lt;&gt;""   ),    _xlfn.CONCAT("Rid: ",HLOOKUP(AM$134,Tipologie!$B$2:$AM$10,6)  ),  Dic2022_RICHIESTE!Z28),HLOOKUP(AM$134,Tipologie!$B$2:$AM$10,6  ) ))</f>
        <v>.</v>
      </c>
      <c r="AN139" s="146"/>
      <c r="AO139" s="146" t="str">
        <f>T( IF( Dic2022_RICHIESTE!AA28&lt;&gt;"",  IF(   AND(    (IFERROR(SEARCH("Ridotto",Dic2022_RICHIESTE!AA28),Dic2022_RICHIESTE!AA28))=1,    AO$134&lt;&gt;""   ),    _xlfn.CONCAT("Rid: ",HLOOKUP(AO$134,Tipologie!$B$2:$AM$10,6)  ),  Dic2022_RICHIESTE!AA28),HLOOKUP(AO$134,Tipologie!$B$2:$AM$10,6  ) ))</f>
        <v>.</v>
      </c>
      <c r="AP139" s="146"/>
      <c r="AQ139" s="146" t="str">
        <f>T( IF( Dic2022_RICHIESTE!AB28&lt;&gt;"",  IF(   AND(    (IFERROR(SEARCH("Ridotto",Dic2022_RICHIESTE!AB28),Dic2022_RICHIESTE!AB28))=1,    AQ$134&lt;&gt;""   ),    _xlfn.CONCAT("Rid: ",HLOOKUP(AQ$134,Tipologie!$B$2:$AM$10,6)  ),  Dic2022_RICHIESTE!AB28),HLOOKUP(AQ$134,Tipologie!$B$2:$AM$10,6  ) ))</f>
        <v>.</v>
      </c>
      <c r="AR139" s="146"/>
      <c r="AS139" s="146" t="str">
        <f>T( IF( Dic2022_RICHIESTE!AC28&lt;&gt;"",  IF(   AND(    (IFERROR(SEARCH("Ridotto",Dic2022_RICHIESTE!AC28),Dic2022_RICHIESTE!AC28))=1,    AS$134&lt;&gt;""   ),    _xlfn.CONCAT("Rid: ",HLOOKUP(AS$134,Tipologie!$B$2:$AM$10,6)  ),  Dic2022_RICHIESTE!AC28),HLOOKUP(AS$134,Tipologie!$B$2:$AM$10,6  ) ))</f>
        <v>.</v>
      </c>
      <c r="AT139" s="146"/>
      <c r="AU139" s="146" t="str">
        <f>T( IF( Dic2022_RICHIESTE!AD28&lt;&gt;"",  IF(   AND(    (IFERROR(SEARCH("Ridotto",Dic2022_RICHIESTE!AD28),Dic2022_RICHIESTE!AD28))=1,    AU$134&lt;&gt;""   ),    _xlfn.CONCAT("Rid: ",HLOOKUP(AU$134,Tipologie!$B$2:$AM$10,6)  ),  Dic2022_RICHIESTE!AD28),HLOOKUP(AU$134,Tipologie!$B$2:$AM$10,6  ) ))</f>
        <v>.</v>
      </c>
      <c r="AV139" s="146"/>
      <c r="AW139" s="146" t="str">
        <f>T( IF( Dic2022_RICHIESTE!AE28&lt;&gt;"",  IF(   AND(    (IFERROR(SEARCH("Ridotto",Dic2022_RICHIESTE!AE28),Dic2022_RICHIESTE!AE28))=1,    AW$134&lt;&gt;""   ),    _xlfn.CONCAT("Rid: ",HLOOKUP(AW$134,Tipologie!$B$2:$AM$10,6)  ),  Dic2022_RICHIESTE!AE28),HLOOKUP(AW$134,Tipologie!$B$2:$AM$10,6  ) ))</f>
        <v>.</v>
      </c>
      <c r="AX139" s="146"/>
      <c r="AY139" s="146" t="str">
        <f>T( IF( Dic2022_RICHIESTE!AF28&lt;&gt;"",  IF(   AND(    (IFERROR(SEARCH("Ridotto",Dic2022_RICHIESTE!AF28),Dic2022_RICHIESTE!AF28))=1,    AY$134&lt;&gt;""   ),    _xlfn.CONCAT("Rid: ",HLOOKUP(AY$134,Tipologie!$B$2:$AM$10,6)  ),  Dic2022_RICHIESTE!AF28),HLOOKUP(AY$134,Tipologie!$B$2:$AM$10,6  ) ))</f>
        <v>.</v>
      </c>
      <c r="AZ139" s="146"/>
      <c r="BA139" s="146" t="str">
        <f>T( IF( Dic2022_RICHIESTE!AG28&lt;&gt;"",  IF(   AND(    (IFERROR(SEARCH("Ridotto",Dic2022_RICHIESTE!AG28),Dic2022_RICHIESTE!AG28))=1,    BA$134&lt;&gt;""   ),    _xlfn.CONCAT("Rid: ",HLOOKUP(BA$134,Tipologie!$B$2:$AM$10,6)  ),  Dic2022_RICHIESTE!AG28),HLOOKUP(BA$134,Tipologie!$B$2:$AM$10,6  ) ))</f>
        <v>.</v>
      </c>
      <c r="BB139" s="146" t="str">
        <f>T( IF( Dic2022_RICHIESTE!AH28&lt;&gt;"",  IF(   AND(    (IFERROR(SEARCH("Ridotto",Dic2022_RICHIESTE!AH28),Dic2022_RICHIESTE!AH28))=1,    BB$134&lt;&gt;""   ),    _xlfn.CONCAT("Rid: ",HLOOKUP(BB$134,Tipologie!$B$2:$AM$10,6)  ),  Dic2022_RICHIESTE!AH28),HLOOKUP(BB$134,Tipologie!$B$2:$AM$10,6  ) ))</f>
        <v>.</v>
      </c>
      <c r="BC139" s="146" t="str">
        <f>T( IF( Dic2022_RICHIESTE!AI28&lt;&gt;"",  IF(   AND(    (IFERROR(SEARCH("Ridotto",Dic2022_RICHIESTE!AI28),Dic2022_RICHIESTE!AI28))=1,    BC$134&lt;&gt;""   ),    _xlfn.CONCAT("Rid: ",HLOOKUP(BC$134,Tipologie!$B$2:$AM$10,6)  ),  Dic2022_RICHIESTE!AI28),HLOOKUP(BC$134,Tipologie!$B$2:$AM$10,6  ) ))</f>
        <v>.</v>
      </c>
      <c r="BD139" s="146"/>
      <c r="BE139" s="146" t="str">
        <f>T( IF( Dic2022_RICHIESTE!AJ28&lt;&gt;"",  IF(   AND(    (IFERROR(SEARCH("Ridotto",Dic2022_RICHIESTE!AJ28),Dic2022_RICHIESTE!AJ28))=1,    BE$134&lt;&gt;""   ),    _xlfn.CONCAT("Rid: ",HLOOKUP(BE$134,Tipologie!$B$2:$AM$10,6)  ),  Dic2022_RICHIESTE!AJ28),HLOOKUP(BE$134,Tipologie!$B$2:$AM$10,6  ) ))</f>
        <v>.</v>
      </c>
      <c r="BF139" s="146"/>
      <c r="BG139" s="146" t="str">
        <f>T( IF( Dic2022_RICHIESTE!AK28&lt;&gt;"",  IF(   AND(    (IFERROR(SEARCH("Ridotto",Dic2022_RICHIESTE!AK28),Dic2022_RICHIESTE!AK28))=1,    BG$134&lt;&gt;""   ),    _xlfn.CONCAT("Rid: ",HLOOKUP(BG$134,Tipologie!$B$2:$AM$10,6)  ),  Dic2022_RICHIESTE!AK28),HLOOKUP(BG$134,Tipologie!$B$2:$AM$10,6  ) ))</f>
        <v>.</v>
      </c>
      <c r="BH139" s="146"/>
      <c r="BI139" s="146" t="str">
        <f>T( IF( Dic2022_RICHIESTE!AL28&lt;&gt;"",  IF(   AND(    (IFERROR(SEARCH("Ridotto",Dic2022_RICHIESTE!AL28),Dic2022_RICHIESTE!AL28))=1,    BI$134&lt;&gt;""   ),    _xlfn.CONCAT("Rid: ",HLOOKUP(BI$134,Tipologie!$B$2:$AM$10,6)  ),  Dic2022_RICHIESTE!AL28),HLOOKUP(BI$134,Tipologie!$B$2:$AM$10,6  ) ))</f>
        <v>.</v>
      </c>
      <c r="BJ139" s="146"/>
      <c r="BK139" s="146" t="str">
        <f>T( IF( Dic2022_RICHIESTE!AM28&lt;&gt;"",  IF(   AND(    (IFERROR(SEARCH("Ridotto",Dic2022_RICHIESTE!AM28),Dic2022_RICHIESTE!AM28))=1,    BK$134&lt;&gt;""   ),    _xlfn.CONCAT("Rid: ",HLOOKUP(BK$134,Tipologie!$B$2:$AM$10,6)  ),  Dic2022_RICHIESTE!AM28),HLOOKUP(BK$134,Tipologie!$B$2:$AM$10,6  ) ))</f>
        <v>.</v>
      </c>
      <c r="BL139" s="146"/>
      <c r="BM139" s="146" t="str">
        <f>T( IF( Dic2022_RICHIESTE!AN28&lt;&gt;"",  IF(   AND(    (IFERROR(SEARCH("Ridotto",Dic2022_RICHIESTE!AN28),Dic2022_RICHIESTE!AN28))=1,    BM$134&lt;&gt;""   ),    _xlfn.CONCAT("Rid: ",HLOOKUP(BM$134,Tipologie!$B$2:$AM$10,6)  ),  Dic2022_RICHIESTE!AN28),HLOOKUP(BM$134,Tipologie!$B$2:$AM$10,6  ) ))</f>
        <v>.</v>
      </c>
      <c r="BN139" s="146"/>
      <c r="BO139" s="146" t="str">
        <f>T( IF( Dic2022_RICHIESTE!AO28&lt;&gt;"",  IF(   AND(    (IFERROR(SEARCH("Ridotto",Dic2022_RICHIESTE!AO28),Dic2022_RICHIESTE!AO28))=1,    BO$134&lt;&gt;""   ),    _xlfn.CONCAT("Rid: ",HLOOKUP(BO$134,Tipologie!$B$2:$AM$10,6)  ),  Dic2022_RICHIESTE!AO28),HLOOKUP(BO$134,Tipologie!$B$2:$AM$10,6  ) ))</f>
        <v>.</v>
      </c>
      <c r="BP139" s="146"/>
      <c r="BQ139" s="146" t="str">
        <f>T( IF( Dic2022_RICHIESTE!AP28&lt;&gt;"",  IF(   AND(    (IFERROR(SEARCH("Ridotto",Dic2022_RICHIESTE!AP28),Dic2022_RICHIESTE!AP28))=1,    BQ$134&lt;&gt;""   ),    _xlfn.CONCAT("Rid: ",HLOOKUP(BQ$134,Tipologie!$B$2:$AM$10,6)  ),  Dic2022_RICHIESTE!AP28),HLOOKUP(BQ$134,Tipologie!$B$2:$AM$10,6  ) ))</f>
        <v>.</v>
      </c>
      <c r="BR139" s="146"/>
      <c r="BS139" s="146" t="str">
        <f>T( IF( Dic2022_RICHIESTE!AQ28&lt;&gt;"",  IF(   AND(    (IFERROR(SEARCH("Ridotto",Dic2022_RICHIESTE!AQ28),Dic2022_RICHIESTE!AQ28))=1,    BS$134&lt;&gt;""   ),    _xlfn.CONCAT("Rid: ",HLOOKUP(BS$134,Tipologie!$B$2:$AM$10,6)  ),  Dic2022_RICHIESTE!AQ28),HLOOKUP(BS$134,Tipologie!$B$2:$AM$10,6  ) ))</f>
        <v>.</v>
      </c>
      <c r="BT139" s="146"/>
      <c r="BU139" s="146" t="str">
        <f>T( IF( Dic2022_RICHIESTE!AR28&lt;&gt;"",  IF(   AND(    (IFERROR(SEARCH("Ridotto",Dic2022_RICHIESTE!AR28),Dic2022_RICHIESTE!AR28))=1,    BU$134&lt;&gt;""   ),    _xlfn.CONCAT("Rid: ",HLOOKUP(BU$134,Tipologie!$B$2:$AM$10,6)  ),  Dic2022_RICHIESTE!AR28),HLOOKUP(BU$134,Tipologie!$B$2:$AM$10,6  ) ))</f>
        <v>.</v>
      </c>
      <c r="BV139" s="146"/>
      <c r="BW139" s="146" t="str">
        <f>T( IF( Dic2022_RICHIESTE!AS28&lt;&gt;"",  IF(   AND(    (IFERROR(SEARCH("Ridotto",Dic2022_RICHIESTE!AS28),Dic2022_RICHIESTE!AS28))=1,    BW$134&lt;&gt;""   ),    _xlfn.CONCAT("Rid: ",HLOOKUP(BW$134,Tipologie!$B$2:$AM$10,6)  ),  Dic2022_RICHIESTE!AS28),HLOOKUP(BW$134,Tipologie!$B$2:$AM$10,6  ) ))</f>
        <v>.</v>
      </c>
      <c r="BX139" s="223"/>
      <c r="CA139" s="158">
        <f>SUM(COUNTIFS(D139:BW139,{"Ex-accordo";"Ferie";"Ridotto Ex-Acc";"Ridotto Ferie";"Ridotto Maternità";"Malattia";"Esame";"Altro"}))</f>
        <v>0</v>
      </c>
      <c r="CB139" s="158">
        <f t="shared" si="45"/>
        <v>30</v>
      </c>
      <c r="CC139" s="91"/>
      <c r="CG139" s="146" t="str">
        <f>T( IF( Dic2022_RICHIESTE!BM28&lt;&gt;"",  IF(   AND(    (IFERROR(SEARCH("Ridotto",Dic2022_RICHIESTE!BM28),Dic2022_RICHIESTE!BM28))=1,    CG$134&lt;&gt;""   ),    _xlfn.CONCAT("Rid: ",HLOOKUP(CG$134,Tipologie!$B$2:$AM$10,6)  ),  Dic2022_RICHIESTE!BM28),HLOOKUP(CG$134,Tipologie!$B$2:$AM$10,6  ) ))</f>
        <v>.</v>
      </c>
      <c r="CH139" s="146"/>
      <c r="CI139" s="146" t="str">
        <f>T( IF( Dic2022_RICHIESTE!BN28&lt;&gt;"",  IF(   AND(    (IFERROR(SEARCH("Ridotto",Dic2022_RICHIESTE!BN28),Dic2022_RICHIESTE!BN28))=1,    CI$134&lt;&gt;""   ),    _xlfn.CONCAT("Rid: ",HLOOKUP(CI$134,Tipologie!$B$2:$AM$10,6)  ),  Dic2022_RICHIESTE!BN28),HLOOKUP(CI$134,Tipologie!$B$2:$AM$10,6  ) ))</f>
        <v>.</v>
      </c>
      <c r="CJ139" s="146" t="str">
        <f>T( IF( Dic2022_RICHIESTE!BO28&lt;&gt;"",  IF(   AND(    (IFERROR(SEARCH("Ridotto",Dic2022_RICHIESTE!BO28),Dic2022_RICHIESTE!BO28))=1,    CJ$134&lt;&gt;""   ),    _xlfn.CONCAT("Rid: ",HLOOKUP(CJ$134,Tipologie!$B$2:$AM$10,6)  ),  Dic2022_RICHIESTE!BO28),HLOOKUP(CJ$134,Tipologie!$B$2:$AM$10,6  ) ))</f>
        <v>.</v>
      </c>
      <c r="CK139" s="146" t="str">
        <f>T( IF( Dic2022_RICHIESTE!BP28&lt;&gt;"",  IF(   AND(    (IFERROR(SEARCH("Ridotto",Dic2022_RICHIESTE!BP28),Dic2022_RICHIESTE!BP28))=1,    CK$134&lt;&gt;""   ),    _xlfn.CONCAT("Rid: ",HLOOKUP(CK$134,Tipologie!$B$2:$AM$10,6)  ),  Dic2022_RICHIESTE!BP28),HLOOKUP(CK$134,Tipologie!$B$2:$AM$10,6  ) ))</f>
        <v>.</v>
      </c>
      <c r="CL139" s="146" t="str">
        <f>T( IF( Dic2022_RICHIESTE!BQ28&lt;&gt;"",  IF(   AND(    (IFERROR(SEARCH("Ridotto",Dic2022_RICHIESTE!BQ28),Dic2022_RICHIESTE!BQ28))=1,    CL$134&lt;&gt;""   ),    _xlfn.CONCAT("Rid: ",HLOOKUP(CL$134,Tipologie!$B$2:$AM$10,6)  ),  Dic2022_RICHIESTE!BQ28),HLOOKUP(CL$134,Tipologie!$B$2:$AM$10,6  ) ))</f>
        <v>.</v>
      </c>
      <c r="CM139" s="146" t="str">
        <f>T( IF( Dic2022_RICHIESTE!BR28&lt;&gt;"",  IF(   AND(    (IFERROR(SEARCH("Ridotto",Dic2022_RICHIESTE!BR28),Dic2022_RICHIESTE!BR28))=1,    CM$134&lt;&gt;""   ),    _xlfn.CONCAT("Rid: ",HLOOKUP(CM$134,Tipologie!$B$2:$AM$10,6)  ),  Dic2022_RICHIESTE!BR28),HLOOKUP(CM$134,Tipologie!$B$2:$AM$10,6  ) ))</f>
        <v>.</v>
      </c>
      <c r="CO139" s="45" t="str">
        <f t="shared" si="41"/>
        <v>gio</v>
      </c>
      <c r="CP139" s="45">
        <f t="shared" si="44"/>
        <v>44917</v>
      </c>
      <c r="CQ139" s="229"/>
      <c r="CR139" s="146" t="str">
        <f>T(IF(  Dic2022_RICHIESTE!BV28&lt;&gt;"",  Dic2022_RICHIESTE!BV28,  HLOOKUP(CR$134,Tipologie!$B$2:$AM$10,6) ))</f>
        <v>.</v>
      </c>
      <c r="CS139" s="146"/>
      <c r="CT139" s="146" t="str">
        <f>T(IF(  Dic2022_RICHIESTE!BW28&lt;&gt;"",  Dic2022_RICHIESTE!BW28,  HLOOKUP(CT$134,Tipologie!$B$2:$AM$10,6) ))</f>
        <v>.</v>
      </c>
      <c r="CU139" s="146"/>
      <c r="CV139" s="146" t="str">
        <f>T(IF(  Dic2022_RICHIESTE!BX28&lt;&gt;"",  Dic2022_RICHIESTE!BX28,  HLOOKUP(CV$134,Tipologie!$B$2:$AM$10,6) ))</f>
        <v>.</v>
      </c>
      <c r="CW139" s="146"/>
      <c r="CX139" s="146" t="str">
        <f>T(IF(  Dic2022_RICHIESTE!BY28&lt;&gt;"",  Dic2022_RICHIESTE!BY28,  HLOOKUP(CX$134,Tipologie!$B$2:$AM$10,6) ))</f>
        <v>.</v>
      </c>
      <c r="CY139" s="146"/>
      <c r="CZ139" s="146" t="str">
        <f>T(IF(  Dic2022_RICHIESTE!BZ28&lt;&gt;"",  Dic2022_RICHIESTE!BZ28,  HLOOKUP(CZ$134,Tipologie!$B$2:$AM$10,6) ))</f>
        <v>.</v>
      </c>
      <c r="DA139" s="146"/>
      <c r="DB139" s="146" t="str">
        <f>T(IF(  Dic2022_RICHIESTE!CA28&lt;&gt;"",  Dic2022_RICHIESTE!CA28,  HLOOKUP(DB$134,Tipologie!$B$2:$AM$10,6) ))</f>
        <v>.</v>
      </c>
      <c r="DC139" s="146"/>
      <c r="DD139" s="146" t="str">
        <f>T(IF(  Dic2022_RICHIESTE!CB28&lt;&gt;"",  Dic2022_RICHIESTE!CB28,  HLOOKUP(DD$134,Tipologie!$B$2:$AM$10,6) ))</f>
        <v>.</v>
      </c>
      <c r="DE139" s="146" t="str">
        <f>T(IF(  Dic2022_RICHIESTE!BW28&lt;&gt;"",  Dic2022_RICHIESTE!BW28,  HLOOKUP(DE$134,Tipologie!$B$2:$AM$10,6) ))</f>
        <v>.</v>
      </c>
      <c r="DF139" s="146" t="str">
        <f>T(IF(  Dic2022_RICHIESTE!BX28&lt;&gt;"",  Dic2022_RICHIESTE!BX28,  HLOOKUP(DF$134,Tipologie!$B$2:$AM$10,6) ))</f>
        <v>.</v>
      </c>
      <c r="DG139" s="146" t="str">
        <f>T(IF(  Dic2022_RICHIESTE!BY28&lt;&gt;"",  Dic2022_RICHIESTE!BY28,  HLOOKUP(DG$134,Tipologie!$B$2:$AM$10,6) ))</f>
        <v>.</v>
      </c>
    </row>
    <row r="140" spans="1:112" ht="11.25" customHeight="1" x14ac:dyDescent="0.25">
      <c r="A140" s="45" t="str">
        <f>IF(Dic2022_RICHIESTE!A29&lt;&gt;"",Dic2022_RICHIESTE!A29,"")</f>
        <v>ven</v>
      </c>
      <c r="B140" s="46">
        <f>IF(Dic2022_RICHIESTE!B29&lt;&gt;"",Dic2022_RICHIESTE!B29,"")</f>
        <v>44918</v>
      </c>
      <c r="C140" s="232"/>
      <c r="D140" s="146" t="str">
        <f>T( IF( Dic2022_RICHIESTE!C29&lt;&gt;"",  IF(   AND(    (IFERROR(SEARCH("Ridotto",Dic2022_RICHIESTE!C29),Dic2022_RICHIESTE!C29))=1,    D$134&lt;&gt;""   ),    _xlfn.CONCAT("Rid: ",HLOOKUP(D$134,Tipologie!$B$2:$AM$10,7)  ),  Dic2022_RICHIESTE!C29),HLOOKUP(D$134,Tipologie!$B$2:$AM$10,7  ) ))</f>
        <v>.</v>
      </c>
      <c r="E140" s="146"/>
      <c r="F140" s="146" t="str">
        <f>T( IF( Dic2022_RICHIESTE!D29&lt;&gt;"",  IF(   AND(    (IFERROR(SEARCH("Ridotto",Dic2022_RICHIESTE!D29),Dic2022_RICHIESTE!D29))=1,    F$134&lt;&gt;""   ),    _xlfn.CONCAT("Rid: ",HLOOKUP(F$134,Tipologie!$B$2:$AM$10,7)  ),  Dic2022_RICHIESTE!D29),HLOOKUP(F$134,Tipologie!$B$2:$AM$10,7  ) ))</f>
        <v>.</v>
      </c>
      <c r="G140" s="146"/>
      <c r="H140" s="146" t="str">
        <f>T( IF( Dic2022_RICHIESTE!E29&lt;&gt;"",  IF(   AND(    (IFERROR(SEARCH("Ridotto",Dic2022_RICHIESTE!E29),Dic2022_RICHIESTE!E29))=1,    H$134&lt;&gt;""   ),    _xlfn.CONCAT("Rid: ",HLOOKUP(H$134,Tipologie!$B$2:$AM$10,7)  ),  Dic2022_RICHIESTE!E29),HLOOKUP(H$134,Tipologie!$B$2:$AM$10,7  ) ))</f>
        <v>.</v>
      </c>
      <c r="I140" s="146"/>
      <c r="J140" s="146" t="str">
        <f>T( IF( Dic2022_RICHIESTE!F29&lt;&gt;"",  IF(   AND(    (IFERROR(SEARCH("Ridotto",Dic2022_RICHIESTE!F29),Dic2022_RICHIESTE!F29))=1,    J$134&lt;&gt;""   ),    _xlfn.CONCAT("Rid: ",HLOOKUP(J$134,Tipologie!$B$2:$AM$10,7)  ),  Dic2022_RICHIESTE!F29),HLOOKUP(J$134,Tipologie!$B$2:$AM$10,7  ) ))</f>
        <v>.</v>
      </c>
      <c r="K140" s="146"/>
      <c r="L140" s="146" t="str">
        <f>T( IF( Dic2022_RICHIESTE!G29&lt;&gt;"",  IF(   AND(    (IFERROR(SEARCH("Ridotto",Dic2022_RICHIESTE!G29),Dic2022_RICHIESTE!G29))=1,    L$134&lt;&gt;""   ),    _xlfn.CONCAT("Rid: ",HLOOKUP(L$134,Tipologie!$B$2:$AM$10,7)  ),  Dic2022_RICHIESTE!G29),HLOOKUP(L$134,Tipologie!$B$2:$AM$10,7  ) ))</f>
        <v>.</v>
      </c>
      <c r="M140" s="146"/>
      <c r="N140" s="146" t="str">
        <f>T( IF( Dic2022_RICHIESTE!H29&lt;&gt;"",  IF(   AND(    (IFERROR(SEARCH("Ridotto",Dic2022_RICHIESTE!H29),Dic2022_RICHIESTE!H29))=1,    N$134&lt;&gt;""   ),    _xlfn.CONCAT("Rid: ",HLOOKUP(N$134,Tipologie!$B$2:$AM$10,7)  ),  Dic2022_RICHIESTE!H29),HLOOKUP(N$134,Tipologie!$B$2:$AM$10,7  ) ))</f>
        <v>.</v>
      </c>
      <c r="O140" s="146"/>
      <c r="P140" s="146" t="str">
        <f>T( IF( Dic2022_RICHIESTE!I29&lt;&gt;"",  IF(   AND(    (IFERROR(SEARCH("Ridotto",Dic2022_RICHIESTE!I29),Dic2022_RICHIESTE!I29))=1,    P$134&lt;&gt;""   ),    _xlfn.CONCAT("Rid: ",HLOOKUP(P$134,Tipologie!$B$2:$AM$10,7)  ),  Dic2022_RICHIESTE!I29),HLOOKUP(P$134,Tipologie!$B$2:$AM$10,7  ) ))</f>
        <v>.</v>
      </c>
      <c r="Q140" s="146"/>
      <c r="R140" s="146" t="str">
        <f>T( IF( Dic2022_RICHIESTE!J29&lt;&gt;"",  IF(   AND(    (IFERROR(SEARCH("Ridotto",Dic2022_RICHIESTE!J29),Dic2022_RICHIESTE!J29))=1,    R$134&lt;&gt;""   ),    _xlfn.CONCAT("Rid: ",HLOOKUP(R$134,Tipologie!$B$2:$AM$10,7)  ),  Dic2022_RICHIESTE!J29),HLOOKUP(R$134,Tipologie!$B$2:$AM$10,7  ) ))</f>
        <v>.</v>
      </c>
      <c r="S140" s="146"/>
      <c r="T140" s="146" t="str">
        <f>T( IF( Dic2022_RICHIESTE!K29&lt;&gt;"",  IF(   AND(    (IFERROR(SEARCH("Ridotto",Dic2022_RICHIESTE!K29),Dic2022_RICHIESTE!K29))=1,    T$134&lt;&gt;""   ),    _xlfn.CONCAT("Rid: ",HLOOKUP(T$134,Tipologie!$B$2:$AM$10,7)  ),  Dic2022_RICHIESTE!K29),HLOOKUP(T$134,Tipologie!$B$2:$AM$10,7  ) ))</f>
        <v>.</v>
      </c>
      <c r="U140" s="146" t="str">
        <f>T( IF( Dic2022_RICHIESTE!L29&lt;&gt;"",  IF(   AND(    (IFERROR(SEARCH("Ridotto",Dic2022_RICHIESTE!L29),Dic2022_RICHIESTE!L29))=1,    U$134&lt;&gt;""   ),    _xlfn.CONCAT("Rid: ",HLOOKUP(U$134,Tipologie!$B$2:$AM$10,7)  ),  Dic2022_RICHIESTE!L29),HLOOKUP(U$134,Tipologie!$B$2:$AM$10,7  ) ))</f>
        <v>.</v>
      </c>
      <c r="V140" s="146" t="str">
        <f>T( IF( Dic2022_RICHIESTE!M29&lt;&gt;"",  IF(   AND(    (IFERROR(SEARCH("Ridotto",Dic2022_RICHIESTE!M29),Dic2022_RICHIESTE!M29))=1,    V$134&lt;&gt;""   ),    _xlfn.CONCAT("Rid: ",HLOOKUP(V$134,Tipologie!$B$2:$AM$10,7)  ),  Dic2022_RICHIESTE!M29),HLOOKUP(V$134,Tipologie!$B$2:$AM$10,7  ) ))</f>
        <v>.</v>
      </c>
      <c r="W140" s="146" t="str">
        <f>T( IF( Dic2022_RICHIESTE!N29&lt;&gt;"",  IF(   AND(    (IFERROR(SEARCH("Ridotto",Dic2022_RICHIESTE!N29),Dic2022_RICHIESTE!N29))=1,    W$134&lt;&gt;""   ),    _xlfn.CONCAT("Rid: ",HLOOKUP(W$134,Tipologie!$B$2:$AM$10,7)  ),  Dic2022_RICHIESTE!N29),HLOOKUP(W$134,Tipologie!$B$2:$AM$10,7  ) ))</f>
        <v>.</v>
      </c>
      <c r="X140" s="146" t="str">
        <f>T( IF( Dic2022_RICHIESTE!O29&lt;&gt;"",  IF(   AND(    (IFERROR(SEARCH("Ridotto",Dic2022_RICHIESTE!O29),Dic2022_RICHIESTE!O29))=1,    X$134&lt;&gt;""   ),    _xlfn.CONCAT("Rid: ",HLOOKUP(X$134,Tipologie!$B$2:$AM$10,7)  ),  Dic2022_RICHIESTE!O29),HLOOKUP(X$134,Tipologie!$B$2:$AM$10,7  ) ))</f>
        <v>.</v>
      </c>
      <c r="Y140" s="146" t="str">
        <f>T( IF( Dic2022_RICHIESTE!P29&lt;&gt;"",  IF(   AND(    (IFERROR(SEARCH("Ridotto",Dic2022_RICHIESTE!P29),Dic2022_RICHIESTE!P29))=1,    Y$134&lt;&gt;""   ),    _xlfn.CONCAT("Rid: ",HLOOKUP(Y$134,Tipologie!$B$2:$AM$10,7)  ),  Dic2022_RICHIESTE!P29),HLOOKUP(Y$134,Tipologie!$B$2:$AM$10,7  ) ))</f>
        <v>.</v>
      </c>
      <c r="Z140" s="28" t="str">
        <f>T( IF( Dic2022_RICHIESTE!Q29&lt;&gt;"",  IF(   AND(    (IFERROR(SEARCH("Ridotto",Dic2022_RICHIESTE!Q29),Dic2022_RICHIESTE!Q29))=1,    Z$134&lt;&gt;""   ),    _xlfn.CONCAT("Rid: ",HLOOKUP(Z$134,Tipologie!$B$2:$AM$10,7)  ),  Dic2022_RICHIESTE!Q29),HLOOKUP(Z$134,Tipologie!$B$2:$AM$10,7  ) ))</f>
        <v>.</v>
      </c>
      <c r="AA140" s="28" t="str">
        <f>T( IF( Dic2022_RICHIESTE!R29&lt;&gt;"",  IF(   AND(    (IFERROR(SEARCH("Ridotto",Dic2022_RICHIESTE!R29),Dic2022_RICHIESTE!R29))=1,    AA$134&lt;&gt;""   ),    _xlfn.CONCAT("Rid: ",HLOOKUP(AA$134,Tipologie!$B$2:$AM$10,7)  ),  Dic2022_RICHIESTE!R29),HLOOKUP(AA$134,Tipologie!$B$2:$AM$10,7  ) ))</f>
        <v>.</v>
      </c>
      <c r="AB140" s="28" t="str">
        <f>T( IF( Dic2022_RICHIESTE!S29&lt;&gt;"",  IF(   AND(    (IFERROR(SEARCH("Ridotto",Dic2022_RICHIESTE!S29),Dic2022_RICHIESTE!S29))=1,    AB$134&lt;&gt;""   ),    _xlfn.CONCAT("Rid: ",HLOOKUP(AB$134,Tipologie!$B$2:$AM$10,7)  ),  Dic2022_RICHIESTE!S29),HLOOKUP(AB$134,Tipologie!$B$2:$AM$10,7  ) ))</f>
        <v>.</v>
      </c>
      <c r="AD140" s="45" t="str">
        <f t="shared" si="40"/>
        <v>ven</v>
      </c>
      <c r="AE140" s="46">
        <f t="shared" si="39"/>
        <v>44918</v>
      </c>
      <c r="AF140" s="232"/>
      <c r="AG140" s="146" t="str">
        <f>T( IF( Dic2022_RICHIESTE!W29&lt;&gt;"",  IF(   AND(    (IFERROR(SEARCH("Ridotto",Dic2022_RICHIESTE!W29),Dic2022_RICHIESTE!W29))=1,    AG$134&lt;&gt;""   ),    _xlfn.CONCAT("Rid: ",HLOOKUP(AG$134,Tipologie!$B$2:$AM$10,7)  ),  Dic2022_RICHIESTE!W29),HLOOKUP(AG$134,Tipologie!$B$2:$AM$10,7  ) ))</f>
        <v>.</v>
      </c>
      <c r="AH140" s="146"/>
      <c r="AI140" s="146" t="str">
        <f>T( IF( Dic2022_RICHIESTE!X29&lt;&gt;"",  IF(   AND(    (IFERROR(SEARCH("Ridotto",Dic2022_RICHIESTE!X29),Dic2022_RICHIESTE!X29))=1,    AI$134&lt;&gt;""   ),    _xlfn.CONCAT("Rid: ",HLOOKUP(AI$134,Tipologie!$B$2:$AM$10,7)  ),  Dic2022_RICHIESTE!X29),HLOOKUP(AI$134,Tipologie!$B$2:$AM$10,7  ) ))</f>
        <v>.</v>
      </c>
      <c r="AJ140" s="146"/>
      <c r="AK140" s="146" t="str">
        <f>T( IF( Dic2022_RICHIESTE!Y29&lt;&gt;"",  IF(   AND(    (IFERROR(SEARCH("Ridotto",Dic2022_RICHIESTE!Y29),Dic2022_RICHIESTE!Y29))=1,    AK$134&lt;&gt;""   ),    _xlfn.CONCAT("Rid: ",HLOOKUP(AK$134,Tipologie!$B$2:$AM$10,7)  ),  Dic2022_RICHIESTE!Y29),HLOOKUP(AK$134,Tipologie!$B$2:$AM$10,7  ) ))</f>
        <v>.</v>
      </c>
      <c r="AL140" s="146"/>
      <c r="AM140" s="146" t="str">
        <f>T( IF( Dic2022_RICHIESTE!Z29&lt;&gt;"",  IF(   AND(    (IFERROR(SEARCH("Ridotto",Dic2022_RICHIESTE!Z29),Dic2022_RICHIESTE!Z29))=1,    AM$134&lt;&gt;""   ),    _xlfn.CONCAT("Rid: ",HLOOKUP(AM$134,Tipologie!$B$2:$AM$10,7)  ),  Dic2022_RICHIESTE!Z29),HLOOKUP(AM$134,Tipologie!$B$2:$AM$10,7  ) ))</f>
        <v>.</v>
      </c>
      <c r="AN140" s="146"/>
      <c r="AO140" s="146" t="str">
        <f>T( IF( Dic2022_RICHIESTE!AA29&lt;&gt;"",  IF(   AND(    (IFERROR(SEARCH("Ridotto",Dic2022_RICHIESTE!AA29),Dic2022_RICHIESTE!AA29))=1,    AO$134&lt;&gt;""   ),    _xlfn.CONCAT("Rid: ",HLOOKUP(AO$134,Tipologie!$B$2:$AM$10,7)  ),  Dic2022_RICHIESTE!AA29),HLOOKUP(AO$134,Tipologie!$B$2:$AM$10,7  ) ))</f>
        <v>.</v>
      </c>
      <c r="AP140" s="146"/>
      <c r="AQ140" s="146" t="str">
        <f>T( IF( Dic2022_RICHIESTE!AB29&lt;&gt;"",  IF(   AND(    (IFERROR(SEARCH("Ridotto",Dic2022_RICHIESTE!AB29),Dic2022_RICHIESTE!AB29))=1,    AQ$134&lt;&gt;""   ),    _xlfn.CONCAT("Rid: ",HLOOKUP(AQ$134,Tipologie!$B$2:$AM$10,7)  ),  Dic2022_RICHIESTE!AB29),HLOOKUP(AQ$134,Tipologie!$B$2:$AM$10,7  ) ))</f>
        <v>.</v>
      </c>
      <c r="AR140" s="146"/>
      <c r="AS140" s="146" t="str">
        <f>T( IF( Dic2022_RICHIESTE!AC29&lt;&gt;"",  IF(   AND(    (IFERROR(SEARCH("Ridotto",Dic2022_RICHIESTE!AC29),Dic2022_RICHIESTE!AC29))=1,    AS$134&lt;&gt;""   ),    _xlfn.CONCAT("Rid: ",HLOOKUP(AS$134,Tipologie!$B$2:$AM$10,7)  ),  Dic2022_RICHIESTE!AC29),HLOOKUP(AS$134,Tipologie!$B$2:$AM$10,7  ) ))</f>
        <v>.</v>
      </c>
      <c r="AT140" s="146"/>
      <c r="AU140" s="146" t="str">
        <f>T( IF( Dic2022_RICHIESTE!AD29&lt;&gt;"",  IF(   AND(    (IFERROR(SEARCH("Ridotto",Dic2022_RICHIESTE!AD29),Dic2022_RICHIESTE!AD29))=1,    AU$134&lt;&gt;""   ),    _xlfn.CONCAT("Rid: ",HLOOKUP(AU$134,Tipologie!$B$2:$AM$10,7)  ),  Dic2022_RICHIESTE!AD29),HLOOKUP(AU$134,Tipologie!$B$2:$AM$10,7  ) ))</f>
        <v>.</v>
      </c>
      <c r="AV140" s="146"/>
      <c r="AW140" s="146" t="str">
        <f>T( IF( Dic2022_RICHIESTE!AE29&lt;&gt;"",  IF(   AND(    (IFERROR(SEARCH("Ridotto",Dic2022_RICHIESTE!AE29),Dic2022_RICHIESTE!AE29))=1,    AW$134&lt;&gt;""   ),    _xlfn.CONCAT("Rid: ",HLOOKUP(AW$134,Tipologie!$B$2:$AM$10,7)  ),  Dic2022_RICHIESTE!AE29),HLOOKUP(AW$134,Tipologie!$B$2:$AM$10,7  ) ))</f>
        <v>.</v>
      </c>
      <c r="AX140" s="146"/>
      <c r="AY140" s="146" t="str">
        <f>T( IF( Dic2022_RICHIESTE!AF29&lt;&gt;"",  IF(   AND(    (IFERROR(SEARCH("Ridotto",Dic2022_RICHIESTE!AF29),Dic2022_RICHIESTE!AF29))=1,    AY$134&lt;&gt;""   ),    _xlfn.CONCAT("Rid: ",HLOOKUP(AY$134,Tipologie!$B$2:$AM$10,7)  ),  Dic2022_RICHIESTE!AF29),HLOOKUP(AY$134,Tipologie!$B$2:$AM$10,7  ) ))</f>
        <v>.</v>
      </c>
      <c r="AZ140" s="146"/>
      <c r="BA140" s="146" t="str">
        <f>T( IF( Dic2022_RICHIESTE!AG29&lt;&gt;"",  IF(   AND(    (IFERROR(SEARCH("Ridotto",Dic2022_RICHIESTE!AG29),Dic2022_RICHIESTE!AG29))=1,    BA$134&lt;&gt;""   ),    _xlfn.CONCAT("Rid: ",HLOOKUP(BA$134,Tipologie!$B$2:$AM$10,7)  ),  Dic2022_RICHIESTE!AG29),HLOOKUP(BA$134,Tipologie!$B$2:$AM$10,7  ) ))</f>
        <v>.</v>
      </c>
      <c r="BB140" s="146" t="str">
        <f>T( IF( Dic2022_RICHIESTE!AH29&lt;&gt;"",  IF(   AND(    (IFERROR(SEARCH("Ridotto",Dic2022_RICHIESTE!AH29),Dic2022_RICHIESTE!AH29))=1,    BB$134&lt;&gt;""   ),    _xlfn.CONCAT("Rid: ",HLOOKUP(BB$134,Tipologie!$B$2:$AM$10,7)  ),  Dic2022_RICHIESTE!AH29),HLOOKUP(BB$134,Tipologie!$B$2:$AM$10,7  ) ))</f>
        <v>.</v>
      </c>
      <c r="BC140" s="146" t="str">
        <f>T( IF( Dic2022_RICHIESTE!AI29&lt;&gt;"",  IF(   AND(    (IFERROR(SEARCH("Ridotto",Dic2022_RICHIESTE!AI29),Dic2022_RICHIESTE!AI29))=1,    BC$134&lt;&gt;""   ),    _xlfn.CONCAT("Rid: ",HLOOKUP(BC$134,Tipologie!$B$2:$AM$10,7)  ),  Dic2022_RICHIESTE!AI29),HLOOKUP(BC$134,Tipologie!$B$2:$AM$10,7  ) ))</f>
        <v>.</v>
      </c>
      <c r="BD140" s="146"/>
      <c r="BE140" s="146" t="str">
        <f>T( IF( Dic2022_RICHIESTE!AJ29&lt;&gt;"",  IF(   AND(    (IFERROR(SEARCH("Ridotto",Dic2022_RICHIESTE!AJ29),Dic2022_RICHIESTE!AJ29))=1,    BE$134&lt;&gt;""   ),    _xlfn.CONCAT("Rid: ",HLOOKUP(BE$134,Tipologie!$B$2:$AM$10,7)  ),  Dic2022_RICHIESTE!AJ29),HLOOKUP(BE$134,Tipologie!$B$2:$AM$10,7  ) ))</f>
        <v>.</v>
      </c>
      <c r="BF140" s="146"/>
      <c r="BG140" s="146" t="str">
        <f>T( IF( Dic2022_RICHIESTE!AK29&lt;&gt;"",  IF(   AND(    (IFERROR(SEARCH("Ridotto",Dic2022_RICHIESTE!AK29),Dic2022_RICHIESTE!AK29))=1,    BG$134&lt;&gt;""   ),    _xlfn.CONCAT("Rid: ",HLOOKUP(BG$134,Tipologie!$B$2:$AM$10,7)  ),  Dic2022_RICHIESTE!AK29),HLOOKUP(BG$134,Tipologie!$B$2:$AM$10,7  ) ))</f>
        <v>.</v>
      </c>
      <c r="BH140" s="146"/>
      <c r="BI140" s="146" t="str">
        <f>T( IF( Dic2022_RICHIESTE!AL29&lt;&gt;"",  IF(   AND(    (IFERROR(SEARCH("Ridotto",Dic2022_RICHIESTE!AL29),Dic2022_RICHIESTE!AL29))=1,    BI$134&lt;&gt;""   ),    _xlfn.CONCAT("Rid: ",HLOOKUP(BI$134,Tipologie!$B$2:$AM$10,7)  ),  Dic2022_RICHIESTE!AL29),HLOOKUP(BI$134,Tipologie!$B$2:$AM$10,7  ) ))</f>
        <v>.</v>
      </c>
      <c r="BJ140" s="146"/>
      <c r="BK140" s="146" t="str">
        <f>T( IF( Dic2022_RICHIESTE!AM29&lt;&gt;"",  IF(   AND(    (IFERROR(SEARCH("Ridotto",Dic2022_RICHIESTE!AM29),Dic2022_RICHIESTE!AM29))=1,    BK$134&lt;&gt;""   ),    _xlfn.CONCAT("Rid: ",HLOOKUP(BK$134,Tipologie!$B$2:$AM$10,7)  ),  Dic2022_RICHIESTE!AM29),HLOOKUP(BK$134,Tipologie!$B$2:$AM$10,7  ) ))</f>
        <v>.</v>
      </c>
      <c r="BL140" s="146"/>
      <c r="BM140" s="146" t="str">
        <f>T( IF( Dic2022_RICHIESTE!AN29&lt;&gt;"",  IF(   AND(    (IFERROR(SEARCH("Ridotto",Dic2022_RICHIESTE!AN29),Dic2022_RICHIESTE!AN29))=1,    BM$134&lt;&gt;""   ),    _xlfn.CONCAT("Rid: ",HLOOKUP(BM$134,Tipologie!$B$2:$AM$10,7)  ),  Dic2022_RICHIESTE!AN29),HLOOKUP(BM$134,Tipologie!$B$2:$AM$10,7  ) ))</f>
        <v>.</v>
      </c>
      <c r="BN140" s="146"/>
      <c r="BO140" s="146" t="str">
        <f>T( IF( Dic2022_RICHIESTE!AO29&lt;&gt;"",  IF(   AND(    (IFERROR(SEARCH("Ridotto",Dic2022_RICHIESTE!AO29),Dic2022_RICHIESTE!AO29))=1,    BO$134&lt;&gt;""   ),    _xlfn.CONCAT("Rid: ",HLOOKUP(BO$134,Tipologie!$B$2:$AM$10,7)  ),  Dic2022_RICHIESTE!AO29),HLOOKUP(BO$134,Tipologie!$B$2:$AM$10,7  ) ))</f>
        <v>.</v>
      </c>
      <c r="BP140" s="146"/>
      <c r="BQ140" s="146" t="str">
        <f>T( IF( Dic2022_RICHIESTE!AP29&lt;&gt;"",  IF(   AND(    (IFERROR(SEARCH("Ridotto",Dic2022_RICHIESTE!AP29),Dic2022_RICHIESTE!AP29))=1,    BQ$134&lt;&gt;""   ),    _xlfn.CONCAT("Rid: ",HLOOKUP(BQ$134,Tipologie!$B$2:$AM$10,7)  ),  Dic2022_RICHIESTE!AP29),HLOOKUP(BQ$134,Tipologie!$B$2:$AM$10,7  ) ))</f>
        <v>.</v>
      </c>
      <c r="BR140" s="146"/>
      <c r="BS140" s="146" t="str">
        <f>T( IF( Dic2022_RICHIESTE!AQ29&lt;&gt;"",  IF(   AND(    (IFERROR(SEARCH("Ridotto",Dic2022_RICHIESTE!AQ29),Dic2022_RICHIESTE!AQ29))=1,    BS$134&lt;&gt;""   ),    _xlfn.CONCAT("Rid: ",HLOOKUP(BS$134,Tipologie!$B$2:$AM$10,7)  ),  Dic2022_RICHIESTE!AQ29),HLOOKUP(BS$134,Tipologie!$B$2:$AM$10,7  ) ))</f>
        <v>.</v>
      </c>
      <c r="BT140" s="146"/>
      <c r="BU140" s="146" t="str">
        <f>T( IF( Dic2022_RICHIESTE!AR29&lt;&gt;"",  IF(   AND(    (IFERROR(SEARCH("Ridotto",Dic2022_RICHIESTE!AR29),Dic2022_RICHIESTE!AR29))=1,    BU$134&lt;&gt;""   ),    _xlfn.CONCAT("Rid: ",HLOOKUP(BU$134,Tipologie!$B$2:$AM$10,7)  ),  Dic2022_RICHIESTE!AR29),HLOOKUP(BU$134,Tipologie!$B$2:$AM$10,7  ) ))</f>
        <v>.</v>
      </c>
      <c r="BV140" s="146"/>
      <c r="BW140" s="146" t="str">
        <f>T( IF( Dic2022_RICHIESTE!AS29&lt;&gt;"",  IF(   AND(    (IFERROR(SEARCH("Ridotto",Dic2022_RICHIESTE!AS29),Dic2022_RICHIESTE!AS29))=1,    BW$134&lt;&gt;""   ),    _xlfn.CONCAT("Rid: ",HLOOKUP(BW$134,Tipologie!$B$2:$AM$10,7)  ),  Dic2022_RICHIESTE!AS29),HLOOKUP(BW$134,Tipologie!$B$2:$AM$10,7  ) ))</f>
        <v>.</v>
      </c>
      <c r="BX140" s="223"/>
      <c r="CA140" s="158">
        <f>SUM(COUNTIFS(D140:BW140,{"Ex-accordo";"Ferie";"Ridotto Ex-Acc";"Ridotto Ferie";"Ridotto Maternità";"Malattia";"Esame";"Altro"}))</f>
        <v>0</v>
      </c>
      <c r="CB140" s="158">
        <f t="shared" si="45"/>
        <v>30</v>
      </c>
      <c r="CC140" s="91"/>
      <c r="CG140" s="146" t="str">
        <f>T( IF( Dic2022_RICHIESTE!BM29&lt;&gt;"",  IF(   AND(    (IFERROR(SEARCH("Ridotto",Dic2022_RICHIESTE!BM29),Dic2022_RICHIESTE!BM29))=1,    CG$134&lt;&gt;""   ),    _xlfn.CONCAT("Rid: ",HLOOKUP(CG$134,Tipologie!$B$2:$AM$10,7)  ),  Dic2022_RICHIESTE!BM29),HLOOKUP(CG$134,Tipologie!$B$2:$AM$10,7  ) ))</f>
        <v>.</v>
      </c>
      <c r="CH140" s="146"/>
      <c r="CI140" s="146" t="str">
        <f>T( IF( Dic2022_RICHIESTE!BN29&lt;&gt;"",  IF(   AND(    (IFERROR(SEARCH("Ridotto",Dic2022_RICHIESTE!BN29),Dic2022_RICHIESTE!BN29))=1,    CI$134&lt;&gt;""   ),    _xlfn.CONCAT("Rid: ",HLOOKUP(CI$134,Tipologie!$B$2:$AM$10,7)  ),  Dic2022_RICHIESTE!BN29),HLOOKUP(CI$134,Tipologie!$B$2:$AM$10,7  ) ))</f>
        <v>.</v>
      </c>
      <c r="CJ140" s="146" t="str">
        <f>T( IF( Dic2022_RICHIESTE!BO29&lt;&gt;"",  IF(   AND(    (IFERROR(SEARCH("Ridotto",Dic2022_RICHIESTE!BO29),Dic2022_RICHIESTE!BO29))=1,    CJ$134&lt;&gt;""   ),    _xlfn.CONCAT("Rid: ",HLOOKUP(CJ$134,Tipologie!$B$2:$AM$10,7)  ),  Dic2022_RICHIESTE!BO29),HLOOKUP(CJ$134,Tipologie!$B$2:$AM$10,7  ) ))</f>
        <v>.</v>
      </c>
      <c r="CK140" s="146" t="str">
        <f>T( IF( Dic2022_RICHIESTE!BP29&lt;&gt;"",  IF(   AND(    (IFERROR(SEARCH("Ridotto",Dic2022_RICHIESTE!BP29),Dic2022_RICHIESTE!BP29))=1,    CK$134&lt;&gt;""   ),    _xlfn.CONCAT("Rid: ",HLOOKUP(CK$134,Tipologie!$B$2:$AM$10,7)  ),  Dic2022_RICHIESTE!BP29),HLOOKUP(CK$134,Tipologie!$B$2:$AM$10,7  ) ))</f>
        <v>.</v>
      </c>
      <c r="CL140" s="146" t="str">
        <f>T( IF( Dic2022_RICHIESTE!BQ29&lt;&gt;"",  IF(   AND(    (IFERROR(SEARCH("Ridotto",Dic2022_RICHIESTE!BQ29),Dic2022_RICHIESTE!BQ29))=1,    CL$134&lt;&gt;""   ),    _xlfn.CONCAT("Rid: ",HLOOKUP(CL$134,Tipologie!$B$2:$AM$10,7)  ),  Dic2022_RICHIESTE!BQ29),HLOOKUP(CL$134,Tipologie!$B$2:$AM$10,7  ) ))</f>
        <v>.</v>
      </c>
      <c r="CM140" s="146" t="str">
        <f>T( IF( Dic2022_RICHIESTE!BR29&lt;&gt;"",  IF(   AND(    (IFERROR(SEARCH("Ridotto",Dic2022_RICHIESTE!BR29),Dic2022_RICHIESTE!BR29))=1,    CM$134&lt;&gt;""   ),    _xlfn.CONCAT("Rid: ",HLOOKUP(CM$134,Tipologie!$B$2:$AM$10,7)  ),  Dic2022_RICHIESTE!BR29),HLOOKUP(CM$134,Tipologie!$B$2:$AM$10,7  ) ))</f>
        <v>.</v>
      </c>
      <c r="CO140" s="45" t="str">
        <f t="shared" si="41"/>
        <v>ven</v>
      </c>
      <c r="CP140" s="45">
        <f t="shared" si="44"/>
        <v>44918</v>
      </c>
      <c r="CQ140" s="229"/>
      <c r="CR140" s="146" t="str">
        <f>T(IF(  Dic2022_RICHIESTE!BV29&lt;&gt;"",  Dic2022_RICHIESTE!BV29,  HLOOKUP(CR$134,Tipologie!$B$2:$AM$10,7) ))</f>
        <v>.</v>
      </c>
      <c r="CS140" s="146"/>
      <c r="CT140" s="146" t="str">
        <f>T(IF(  Dic2022_RICHIESTE!BW29&lt;&gt;"",  Dic2022_RICHIESTE!BW29,  HLOOKUP(CT$134,Tipologie!$B$2:$AM$10,7) ))</f>
        <v>.</v>
      </c>
      <c r="CU140" s="146"/>
      <c r="CV140" s="146" t="str">
        <f>T(IF(  Dic2022_RICHIESTE!BX29&lt;&gt;"",  Dic2022_RICHIESTE!BX29,  HLOOKUP(CV$134,Tipologie!$B$2:$AM$10,7) ))</f>
        <v>.</v>
      </c>
      <c r="CW140" s="146"/>
      <c r="CX140" s="146" t="str">
        <f>T(IF(  Dic2022_RICHIESTE!BY29&lt;&gt;"",  Dic2022_RICHIESTE!BY29,  HLOOKUP(CX$134,Tipologie!$B$2:$AM$10,7) ))</f>
        <v>.</v>
      </c>
      <c r="CY140" s="146"/>
      <c r="CZ140" s="146" t="str">
        <f>T(IF(  Dic2022_RICHIESTE!BZ29&lt;&gt;"",  Dic2022_RICHIESTE!BZ29,  HLOOKUP(CZ$134,Tipologie!$B$2:$AM$10,7) ))</f>
        <v>.</v>
      </c>
      <c r="DA140" s="146"/>
      <c r="DB140" s="146" t="str">
        <f>T(IF(  Dic2022_RICHIESTE!CA29&lt;&gt;"",  Dic2022_RICHIESTE!CA29,  HLOOKUP(DB$134,Tipologie!$B$2:$AM$10,7) ))</f>
        <v>.</v>
      </c>
      <c r="DC140" s="146"/>
      <c r="DD140" s="146" t="str">
        <f>T(IF(  Dic2022_RICHIESTE!CB29&lt;&gt;"",  Dic2022_RICHIESTE!CB29,  HLOOKUP(DD$134,Tipologie!$B$2:$AM$10,7) ))</f>
        <v>.</v>
      </c>
      <c r="DE140" s="146" t="str">
        <f>T(IF(  Dic2022_RICHIESTE!BW29&lt;&gt;"",  Dic2022_RICHIESTE!BW29,  HLOOKUP(DE$134,Tipologie!$B$2:$AM$10,7) ))</f>
        <v>.</v>
      </c>
      <c r="DF140" s="146" t="str">
        <f>T(IF(  Dic2022_RICHIESTE!BX29&lt;&gt;"",  Dic2022_RICHIESTE!BX29,  HLOOKUP(DF$134,Tipologie!$B$2:$AM$10,7) ))</f>
        <v>.</v>
      </c>
      <c r="DG140" s="146" t="str">
        <f>T(IF(  Dic2022_RICHIESTE!BY29&lt;&gt;"",  Dic2022_RICHIESTE!BY29,  HLOOKUP(DG$134,Tipologie!$B$2:$AM$10,7) ))</f>
        <v>.</v>
      </c>
      <c r="DH140" s="20"/>
    </row>
    <row r="141" spans="1:112" ht="11.25" customHeight="1" x14ac:dyDescent="0.25">
      <c r="A141" s="45" t="str">
        <f>IF(Dic2022_RICHIESTE!A30&lt;&gt;"",Dic2022_RICHIESTE!A30,"")</f>
        <v>sab</v>
      </c>
      <c r="B141" s="46">
        <f>IF(Dic2022_RICHIESTE!B30&lt;&gt;"",Dic2022_RICHIESTE!B30,"")</f>
        <v>44919</v>
      </c>
      <c r="C141" s="232"/>
      <c r="D141" s="146" t="str">
        <f>T( IF( Dic2022_RICHIESTE!C30&lt;&gt;"",  IF(   AND(    (IFERROR(SEARCH("Ridotto",Dic2022_RICHIESTE!C30),Dic2022_RICHIESTE!C30))=1,    D$134&lt;&gt;""   ),    _xlfn.CONCAT("Rid: ",HLOOKUP(D$134,Tipologie!$B$2:$AM$10,8)  ),  Dic2022_RICHIESTE!C30),HLOOKUP(D$134,Tipologie!$B$2:$AM$10,8  ) ))</f>
        <v>RIPOSO</v>
      </c>
      <c r="E141" s="146"/>
      <c r="F141" s="146" t="str">
        <f>T( IF( Dic2022_RICHIESTE!D30&lt;&gt;"",  IF(   AND(    (IFERROR(SEARCH("Ridotto",Dic2022_RICHIESTE!D30),Dic2022_RICHIESTE!D30))=1,    F$134&lt;&gt;""   ),    _xlfn.CONCAT("Rid: ",HLOOKUP(F$134,Tipologie!$B$2:$AM$10,8)  ),  Dic2022_RICHIESTE!D30),HLOOKUP(F$134,Tipologie!$B$2:$AM$10,8  ) ))</f>
        <v>RIPOSO</v>
      </c>
      <c r="G141" s="146"/>
      <c r="H141" s="146" t="str">
        <f>T( IF( Dic2022_RICHIESTE!E30&lt;&gt;"",  IF(   AND(    (IFERROR(SEARCH("Ridotto",Dic2022_RICHIESTE!E30),Dic2022_RICHIESTE!E30))=1,    H$134&lt;&gt;""   ),    _xlfn.CONCAT("Rid: ",HLOOKUP(H$134,Tipologie!$B$2:$AM$10,8)  ),  Dic2022_RICHIESTE!E30),HLOOKUP(H$134,Tipologie!$B$2:$AM$10,8  ) ))</f>
        <v>RIPOSO</v>
      </c>
      <c r="I141" s="146"/>
      <c r="J141" s="146" t="str">
        <f>T( IF( Dic2022_RICHIESTE!F30&lt;&gt;"",  IF(   AND(    (IFERROR(SEARCH("Ridotto",Dic2022_RICHIESTE!F30),Dic2022_RICHIESTE!F30))=1,    J$134&lt;&gt;""   ),    _xlfn.CONCAT("Rid: ",HLOOKUP(J$134,Tipologie!$B$2:$AM$10,8)  ),  Dic2022_RICHIESTE!F30),HLOOKUP(J$134,Tipologie!$B$2:$AM$10,8  ) ))</f>
        <v>RIPOSO</v>
      </c>
      <c r="K141" s="146"/>
      <c r="L141" s="146" t="str">
        <f>T( IF( Dic2022_RICHIESTE!G30&lt;&gt;"",  IF(   AND(    (IFERROR(SEARCH("Ridotto",Dic2022_RICHIESTE!G30),Dic2022_RICHIESTE!G30))=1,    L$134&lt;&gt;""   ),    _xlfn.CONCAT("Rid: ",HLOOKUP(L$134,Tipologie!$B$2:$AM$10,8)  ),  Dic2022_RICHIESTE!G30),HLOOKUP(L$134,Tipologie!$B$2:$AM$10,8  ) ))</f>
        <v>RIPOSO</v>
      </c>
      <c r="M141" s="146"/>
      <c r="N141" s="146" t="str">
        <f>T( IF( Dic2022_RICHIESTE!H30&lt;&gt;"",  IF(   AND(    (IFERROR(SEARCH("Ridotto",Dic2022_RICHIESTE!H30),Dic2022_RICHIESTE!H30))=1,    N$134&lt;&gt;""   ),    _xlfn.CONCAT("Rid: ",HLOOKUP(N$134,Tipologie!$B$2:$AM$10,8)  ),  Dic2022_RICHIESTE!H30),HLOOKUP(N$134,Tipologie!$B$2:$AM$10,8  ) ))</f>
        <v>RIPOSO</v>
      </c>
      <c r="O141" s="146"/>
      <c r="P141" s="146" t="str">
        <f>T( IF( Dic2022_RICHIESTE!I30&lt;&gt;"",  IF(   AND(    (IFERROR(SEARCH("Ridotto",Dic2022_RICHIESTE!I30),Dic2022_RICHIESTE!I30))=1,    P$134&lt;&gt;""   ),    _xlfn.CONCAT("Rid: ",HLOOKUP(P$134,Tipologie!$B$2:$AM$10,8)  ),  Dic2022_RICHIESTE!I30),HLOOKUP(P$134,Tipologie!$B$2:$AM$10,8  ) ))</f>
        <v>RIPOSO</v>
      </c>
      <c r="Q141" s="146"/>
      <c r="R141" s="146" t="str">
        <f>T( IF( Dic2022_RICHIESTE!J30&lt;&gt;"",  IF(   AND(    (IFERROR(SEARCH("Ridotto",Dic2022_RICHIESTE!J30),Dic2022_RICHIESTE!J30))=1,    R$134&lt;&gt;""   ),    _xlfn.CONCAT("Rid: ",HLOOKUP(R$134,Tipologie!$B$2:$AM$10,8)  ),  Dic2022_RICHIESTE!J30),HLOOKUP(R$134,Tipologie!$B$2:$AM$10,8  ) ))</f>
        <v>RIPOSO</v>
      </c>
      <c r="S141" s="146"/>
      <c r="T141" s="146" t="str">
        <f>T( IF( Dic2022_RICHIESTE!K30&lt;&gt;"",  IF(   AND(    (IFERROR(SEARCH("Ridotto",Dic2022_RICHIESTE!K30),Dic2022_RICHIESTE!K30))=1,    T$134&lt;&gt;""   ),    _xlfn.CONCAT("Rid: ",HLOOKUP(T$134,Tipologie!$B$2:$AM$10,8)  ),  Dic2022_RICHIESTE!K30),HLOOKUP(T$134,Tipologie!$B$2:$AM$10,8  ) ))</f>
        <v>RIPOSO</v>
      </c>
      <c r="U141" s="146" t="str">
        <f>T( IF( Dic2022_RICHIESTE!L30&lt;&gt;"",  IF(   AND(    (IFERROR(SEARCH("Ridotto",Dic2022_RICHIESTE!L30),Dic2022_RICHIESTE!L30))=1,    U$134&lt;&gt;""   ),    _xlfn.CONCAT("Rid: ",HLOOKUP(U$134,Tipologie!$B$2:$AM$10,8)  ),  Dic2022_RICHIESTE!L30),HLOOKUP(U$134,Tipologie!$B$2:$AM$10,8  ) ))</f>
        <v>RIPOSO</v>
      </c>
      <c r="V141" s="146" t="str">
        <f>T( IF( Dic2022_RICHIESTE!M30&lt;&gt;"",  IF(   AND(    (IFERROR(SEARCH("Ridotto",Dic2022_RICHIESTE!M30),Dic2022_RICHIESTE!M30))=1,    V$134&lt;&gt;""   ),    _xlfn.CONCAT("Rid: ",HLOOKUP(V$134,Tipologie!$B$2:$AM$10,8)  ),  Dic2022_RICHIESTE!M30),HLOOKUP(V$134,Tipologie!$B$2:$AM$10,8  ) ))</f>
        <v>RIPOSO</v>
      </c>
      <c r="W141" s="146" t="str">
        <f>T( IF( Dic2022_RICHIESTE!N30&lt;&gt;"",  IF(   AND(    (IFERROR(SEARCH("Ridotto",Dic2022_RICHIESTE!N30),Dic2022_RICHIESTE!N30))=1,    W$134&lt;&gt;""   ),    _xlfn.CONCAT("Rid: ",HLOOKUP(W$134,Tipologie!$B$2:$AM$10,8)  ),  Dic2022_RICHIESTE!N30),HLOOKUP(W$134,Tipologie!$B$2:$AM$10,8  ) ))</f>
        <v>RIPOSO</v>
      </c>
      <c r="X141" s="146" t="str">
        <f>T( IF( Dic2022_RICHIESTE!O30&lt;&gt;"",  IF(   AND(    (IFERROR(SEARCH("Ridotto",Dic2022_RICHIESTE!O30),Dic2022_RICHIESTE!O30))=1,    X$134&lt;&gt;""   ),    _xlfn.CONCAT("Rid: ",HLOOKUP(X$134,Tipologie!$B$2:$AM$10,8)  ),  Dic2022_RICHIESTE!O30),HLOOKUP(X$134,Tipologie!$B$2:$AM$10,8  ) ))</f>
        <v>RIPOSO</v>
      </c>
      <c r="Y141" s="146" t="str">
        <f>T( IF( Dic2022_RICHIESTE!P30&lt;&gt;"",  IF(   AND(    (IFERROR(SEARCH("Ridotto",Dic2022_RICHIESTE!P30),Dic2022_RICHIESTE!P30))=1,    Y$134&lt;&gt;""   ),    _xlfn.CONCAT("Rid: ",HLOOKUP(Y$134,Tipologie!$B$2:$AM$10,8)  ),  Dic2022_RICHIESTE!P30),HLOOKUP(Y$134,Tipologie!$B$2:$AM$10,8  ) ))</f>
        <v>RIPOSO</v>
      </c>
      <c r="Z141" s="28" t="str">
        <f>T( IF( Dic2022_RICHIESTE!Q30&lt;&gt;"",  IF(   AND(    (IFERROR(SEARCH("Ridotto",Dic2022_RICHIESTE!Q30),Dic2022_RICHIESTE!Q30))=1,    Z$134&lt;&gt;""   ),    _xlfn.CONCAT("Rid: ",HLOOKUP(Z$134,Tipologie!$B$2:$AM$10,8)  ),  Dic2022_RICHIESTE!Q30),HLOOKUP(Z$134,Tipologie!$B$2:$AM$10,8  ) ))</f>
        <v>RIPOSO</v>
      </c>
      <c r="AA141" s="28" t="str">
        <f>T( IF( Dic2022_RICHIESTE!R30&lt;&gt;"",  IF(   AND(    (IFERROR(SEARCH("Ridotto",Dic2022_RICHIESTE!R30),Dic2022_RICHIESTE!R30))=1,    AA$134&lt;&gt;""   ),    _xlfn.CONCAT("Rid: ",HLOOKUP(AA$134,Tipologie!$B$2:$AM$10,8)  ),  Dic2022_RICHIESTE!R30),HLOOKUP(AA$134,Tipologie!$B$2:$AM$10,8  ) ))</f>
        <v>RIPOSO</v>
      </c>
      <c r="AB141" s="28" t="str">
        <f>T( IF( Dic2022_RICHIESTE!S30&lt;&gt;"",  IF(   AND(    (IFERROR(SEARCH("Ridotto",Dic2022_RICHIESTE!S30),Dic2022_RICHIESTE!S30))=1,    AB$134&lt;&gt;""   ),    _xlfn.CONCAT("Rid: ",HLOOKUP(AB$134,Tipologie!$B$2:$AM$10,8)  ),  Dic2022_RICHIESTE!S30),HLOOKUP(AB$134,Tipologie!$B$2:$AM$10,8  ) ))</f>
        <v>RIPOSO</v>
      </c>
      <c r="AD141" s="45" t="str">
        <f t="shared" si="40"/>
        <v>sab</v>
      </c>
      <c r="AE141" s="46">
        <f t="shared" si="39"/>
        <v>44919</v>
      </c>
      <c r="AF141" s="232"/>
      <c r="AG141" s="146" t="str">
        <f>T( IF( Dic2022_RICHIESTE!W30&lt;&gt;"",  IF(   AND(    (IFERROR(SEARCH("Ridotto",Dic2022_RICHIESTE!W30),Dic2022_RICHIESTE!W30))=1,    AG$134&lt;&gt;""   ),    _xlfn.CONCAT("Rid: ",HLOOKUP(AG$134,Tipologie!$B$2:$AM$10,8)  ),  Dic2022_RICHIESTE!W30),HLOOKUP(AG$134,Tipologie!$B$2:$AM$10,8  ) ))</f>
        <v>RIPOSO</v>
      </c>
      <c r="AH141" s="146"/>
      <c r="AI141" s="146" t="str">
        <f>T( IF( Dic2022_RICHIESTE!X30&lt;&gt;"",  IF(   AND(    (IFERROR(SEARCH("Ridotto",Dic2022_RICHIESTE!X30),Dic2022_RICHIESTE!X30))=1,    AI$134&lt;&gt;""   ),    _xlfn.CONCAT("Rid: ",HLOOKUP(AI$134,Tipologie!$B$2:$AM$10,8)  ),  Dic2022_RICHIESTE!X30),HLOOKUP(AI$134,Tipologie!$B$2:$AM$10,8  ) ))</f>
        <v>RIPOSO</v>
      </c>
      <c r="AJ141" s="146"/>
      <c r="AK141" s="146" t="str">
        <f>T( IF( Dic2022_RICHIESTE!Y30&lt;&gt;"",  IF(   AND(    (IFERROR(SEARCH("Ridotto",Dic2022_RICHIESTE!Y30),Dic2022_RICHIESTE!Y30))=1,    AK$134&lt;&gt;""   ),    _xlfn.CONCAT("Rid: ",HLOOKUP(AK$134,Tipologie!$B$2:$AM$10,8)  ),  Dic2022_RICHIESTE!Y30),HLOOKUP(AK$134,Tipologie!$B$2:$AM$10,8  ) ))</f>
        <v>RIPOSO</v>
      </c>
      <c r="AL141" s="146"/>
      <c r="AM141" s="146" t="str">
        <f>T( IF( Dic2022_RICHIESTE!Z30&lt;&gt;"",  IF(   AND(    (IFERROR(SEARCH("Ridotto",Dic2022_RICHIESTE!Z30),Dic2022_RICHIESTE!Z30))=1,    AM$134&lt;&gt;""   ),    _xlfn.CONCAT("Rid: ",HLOOKUP(AM$134,Tipologie!$B$2:$AM$10,8)  ),  Dic2022_RICHIESTE!Z30),HLOOKUP(AM$134,Tipologie!$B$2:$AM$10,8  ) ))</f>
        <v>RIPOSO</v>
      </c>
      <c r="AN141" s="146"/>
      <c r="AO141" s="146" t="str">
        <f>T( IF( Dic2022_RICHIESTE!AA30&lt;&gt;"",  IF(   AND(    (IFERROR(SEARCH("Ridotto",Dic2022_RICHIESTE!AA30),Dic2022_RICHIESTE!AA30))=1,    AO$134&lt;&gt;""   ),    _xlfn.CONCAT("Rid: ",HLOOKUP(AO$134,Tipologie!$B$2:$AM$10,8)  ),  Dic2022_RICHIESTE!AA30),HLOOKUP(AO$134,Tipologie!$B$2:$AM$10,8  ) ))</f>
        <v>RIPOSO</v>
      </c>
      <c r="AP141" s="146"/>
      <c r="AQ141" s="146" t="str">
        <f>T( IF( Dic2022_RICHIESTE!AB30&lt;&gt;"",  IF(   AND(    (IFERROR(SEARCH("Ridotto",Dic2022_RICHIESTE!AB30),Dic2022_RICHIESTE!AB30))=1,    AQ$134&lt;&gt;""   ),    _xlfn.CONCAT("Rid: ",HLOOKUP(AQ$134,Tipologie!$B$2:$AM$10,8)  ),  Dic2022_RICHIESTE!AB30),HLOOKUP(AQ$134,Tipologie!$B$2:$AM$10,8  ) ))</f>
        <v>RIPOSO</v>
      </c>
      <c r="AR141" s="146"/>
      <c r="AS141" s="146" t="str">
        <f>T( IF( Dic2022_RICHIESTE!AC30&lt;&gt;"",  IF(   AND(    (IFERROR(SEARCH("Ridotto",Dic2022_RICHIESTE!AC30),Dic2022_RICHIESTE!AC30))=1,    AS$134&lt;&gt;""   ),    _xlfn.CONCAT("Rid: ",HLOOKUP(AS$134,Tipologie!$B$2:$AM$10,8)  ),  Dic2022_RICHIESTE!AC30),HLOOKUP(AS$134,Tipologie!$B$2:$AM$10,8  ) ))</f>
        <v>RIPOSO</v>
      </c>
      <c r="AT141" s="146"/>
      <c r="AU141" s="146" t="str">
        <f>T( IF( Dic2022_RICHIESTE!AD30&lt;&gt;"",  IF(   AND(    (IFERROR(SEARCH("Ridotto",Dic2022_RICHIESTE!AD30),Dic2022_RICHIESTE!AD30))=1,    AU$134&lt;&gt;""   ),    _xlfn.CONCAT("Rid: ",HLOOKUP(AU$134,Tipologie!$B$2:$AM$10,8)  ),  Dic2022_RICHIESTE!AD30),HLOOKUP(AU$134,Tipologie!$B$2:$AM$10,8  ) ))</f>
        <v>RIPOSO</v>
      </c>
      <c r="AV141" s="146"/>
      <c r="AW141" s="146" t="str">
        <f>T( IF( Dic2022_RICHIESTE!AE30&lt;&gt;"",  IF(   AND(    (IFERROR(SEARCH("Ridotto",Dic2022_RICHIESTE!AE30),Dic2022_RICHIESTE!AE30))=1,    AW$134&lt;&gt;""   ),    _xlfn.CONCAT("Rid: ",HLOOKUP(AW$134,Tipologie!$B$2:$AM$10,8)  ),  Dic2022_RICHIESTE!AE30),HLOOKUP(AW$134,Tipologie!$B$2:$AM$10,8  ) ))</f>
        <v>RIPOSO</v>
      </c>
      <c r="AX141" s="146"/>
      <c r="AY141" s="146" t="str">
        <f>T( IF( Dic2022_RICHIESTE!AF30&lt;&gt;"",  IF(   AND(    (IFERROR(SEARCH("Ridotto",Dic2022_RICHIESTE!AF30),Dic2022_RICHIESTE!AF30))=1,    AY$134&lt;&gt;""   ),    _xlfn.CONCAT("Rid: ",HLOOKUP(AY$134,Tipologie!$B$2:$AM$10,8)  ),  Dic2022_RICHIESTE!AF30),HLOOKUP(AY$134,Tipologie!$B$2:$AM$10,8  ) ))</f>
        <v>RIPOSO</v>
      </c>
      <c r="AZ141" s="146"/>
      <c r="BA141" s="146" t="str">
        <f>T( IF( Dic2022_RICHIESTE!AG30&lt;&gt;"",  IF(   AND(    (IFERROR(SEARCH("Ridotto",Dic2022_RICHIESTE!AG30),Dic2022_RICHIESTE!AG30))=1,    BA$134&lt;&gt;""   ),    _xlfn.CONCAT("Rid: ",HLOOKUP(BA$134,Tipologie!$B$2:$AM$10,8)  ),  Dic2022_RICHIESTE!AG30),HLOOKUP(BA$134,Tipologie!$B$2:$AM$10,8  ) ))</f>
        <v>RIPOSO</v>
      </c>
      <c r="BB141" s="146" t="str">
        <f>T( IF( Dic2022_RICHIESTE!AH30&lt;&gt;"",  IF(   AND(    (IFERROR(SEARCH("Ridotto",Dic2022_RICHIESTE!AH30),Dic2022_RICHIESTE!AH30))=1,    BB$134&lt;&gt;""   ),    _xlfn.CONCAT("Rid: ",HLOOKUP(BB$134,Tipologie!$B$2:$AM$10,8)  ),  Dic2022_RICHIESTE!AH30),HLOOKUP(BB$134,Tipologie!$B$2:$AM$10,8  ) ))</f>
        <v>RIPOSO</v>
      </c>
      <c r="BC141" s="146" t="str">
        <f>T( IF( Dic2022_RICHIESTE!AI30&lt;&gt;"",  IF(   AND(    (IFERROR(SEARCH("Ridotto",Dic2022_RICHIESTE!AI30),Dic2022_RICHIESTE!AI30))=1,    BC$134&lt;&gt;""   ),    _xlfn.CONCAT("Rid: ",HLOOKUP(BC$134,Tipologie!$B$2:$AM$10,8)  ),  Dic2022_RICHIESTE!AI30),HLOOKUP(BC$134,Tipologie!$B$2:$AM$10,8  ) ))</f>
        <v>RIPOSO</v>
      </c>
      <c r="BD141" s="146"/>
      <c r="BE141" s="146" t="str">
        <f>T( IF( Dic2022_RICHIESTE!AJ30&lt;&gt;"",  IF(   AND(    (IFERROR(SEARCH("Ridotto",Dic2022_RICHIESTE!AJ30),Dic2022_RICHIESTE!AJ30))=1,    BE$134&lt;&gt;""   ),    _xlfn.CONCAT("Rid: ",HLOOKUP(BE$134,Tipologie!$B$2:$AM$10,8)  ),  Dic2022_RICHIESTE!AJ30),HLOOKUP(BE$134,Tipologie!$B$2:$AM$10,8  ) ))</f>
        <v>RIPOSO</v>
      </c>
      <c r="BF141" s="146"/>
      <c r="BG141" s="146" t="str">
        <f>T( IF( Dic2022_RICHIESTE!AK30&lt;&gt;"",  IF(   AND(    (IFERROR(SEARCH("Ridotto",Dic2022_RICHIESTE!AK30),Dic2022_RICHIESTE!AK30))=1,    BG$134&lt;&gt;""   ),    _xlfn.CONCAT("Rid: ",HLOOKUP(BG$134,Tipologie!$B$2:$AM$10,8)  ),  Dic2022_RICHIESTE!AK30),HLOOKUP(BG$134,Tipologie!$B$2:$AM$10,8  ) ))</f>
        <v>RIPOSO</v>
      </c>
      <c r="BH141" s="146"/>
      <c r="BI141" s="146" t="str">
        <f>T( IF( Dic2022_RICHIESTE!AL30&lt;&gt;"",  IF(   AND(    (IFERROR(SEARCH("Ridotto",Dic2022_RICHIESTE!AL30),Dic2022_RICHIESTE!AL30))=1,    BI$134&lt;&gt;""   ),    _xlfn.CONCAT("Rid: ",HLOOKUP(BI$134,Tipologie!$B$2:$AM$10,8)  ),  Dic2022_RICHIESTE!AL30),HLOOKUP(BI$134,Tipologie!$B$2:$AM$10,8  ) ))</f>
        <v>RIPOSO</v>
      </c>
      <c r="BJ141" s="146"/>
      <c r="BK141" s="146" t="str">
        <f>T( IF( Dic2022_RICHIESTE!AM30&lt;&gt;"",  IF(   AND(    (IFERROR(SEARCH("Ridotto",Dic2022_RICHIESTE!AM30),Dic2022_RICHIESTE!AM30))=1,    BK$134&lt;&gt;""   ),    _xlfn.CONCAT("Rid: ",HLOOKUP(BK$134,Tipologie!$B$2:$AM$10,8)  ),  Dic2022_RICHIESTE!AM30),HLOOKUP(BK$134,Tipologie!$B$2:$AM$10,8  ) ))</f>
        <v>RIPOSO</v>
      </c>
      <c r="BL141" s="146"/>
      <c r="BM141" s="146" t="str">
        <f>T( IF( Dic2022_RICHIESTE!AN30&lt;&gt;"",  IF(   AND(    (IFERROR(SEARCH("Ridotto",Dic2022_RICHIESTE!AN30),Dic2022_RICHIESTE!AN30))=1,    BM$134&lt;&gt;""   ),    _xlfn.CONCAT("Rid: ",HLOOKUP(BM$134,Tipologie!$B$2:$AM$10,8)  ),  Dic2022_RICHIESTE!AN30),HLOOKUP(BM$134,Tipologie!$B$2:$AM$10,8  ) ))</f>
        <v>RIPOSO</v>
      </c>
      <c r="BN141" s="146"/>
      <c r="BO141" s="146" t="str">
        <f>T( IF( Dic2022_RICHIESTE!AO30&lt;&gt;"",  IF(   AND(    (IFERROR(SEARCH("Ridotto",Dic2022_RICHIESTE!AO30),Dic2022_RICHIESTE!AO30))=1,    BO$134&lt;&gt;""   ),    _xlfn.CONCAT("Rid: ",HLOOKUP(BO$134,Tipologie!$B$2:$AM$10,8)  ),  Dic2022_RICHIESTE!AO30),HLOOKUP(BO$134,Tipologie!$B$2:$AM$10,8  ) ))</f>
        <v>RIPOSO</v>
      </c>
      <c r="BP141" s="146"/>
      <c r="BQ141" s="146" t="str">
        <f>T( IF( Dic2022_RICHIESTE!AP30&lt;&gt;"",  IF(   AND(    (IFERROR(SEARCH("Ridotto",Dic2022_RICHIESTE!AP30),Dic2022_RICHIESTE!AP30))=1,    BQ$134&lt;&gt;""   ),    _xlfn.CONCAT("Rid: ",HLOOKUP(BQ$134,Tipologie!$B$2:$AM$10,8)  ),  Dic2022_RICHIESTE!AP30),HLOOKUP(BQ$134,Tipologie!$B$2:$AM$10,8  ) ))</f>
        <v>RIPOSO</v>
      </c>
      <c r="BR141" s="146"/>
      <c r="BS141" s="146" t="str">
        <f>T( IF( Dic2022_RICHIESTE!AQ30&lt;&gt;"",  IF(   AND(    (IFERROR(SEARCH("Ridotto",Dic2022_RICHIESTE!AQ30),Dic2022_RICHIESTE!AQ30))=1,    BS$134&lt;&gt;""   ),    _xlfn.CONCAT("Rid: ",HLOOKUP(BS$134,Tipologie!$B$2:$AM$10,8)  ),  Dic2022_RICHIESTE!AQ30),HLOOKUP(BS$134,Tipologie!$B$2:$AM$10,8  ) ))</f>
        <v>RIPOSO</v>
      </c>
      <c r="BT141" s="146"/>
      <c r="BU141" s="146" t="str">
        <f>T( IF( Dic2022_RICHIESTE!AR30&lt;&gt;"",  IF(   AND(    (IFERROR(SEARCH("Ridotto",Dic2022_RICHIESTE!AR30),Dic2022_RICHIESTE!AR30))=1,    BU$134&lt;&gt;""   ),    _xlfn.CONCAT("Rid: ",HLOOKUP(BU$134,Tipologie!$B$2:$AM$10,8)  ),  Dic2022_RICHIESTE!AR30),HLOOKUP(BU$134,Tipologie!$B$2:$AM$10,8  ) ))</f>
        <v>RIPOSO</v>
      </c>
      <c r="BV141" s="146"/>
      <c r="BW141" s="146" t="str">
        <f>T( IF( Dic2022_RICHIESTE!AS30&lt;&gt;"",  IF(   AND(    (IFERROR(SEARCH("Ridotto",Dic2022_RICHIESTE!AS30),Dic2022_RICHIESTE!AS30))=1,    BW$134&lt;&gt;""   ),    _xlfn.CONCAT("Rid: ",HLOOKUP(BW$134,Tipologie!$B$2:$AM$10,8)  ),  Dic2022_RICHIESTE!AS30),HLOOKUP(BW$134,Tipologie!$B$2:$AM$10,8  ) ))</f>
        <v>RIPOSO</v>
      </c>
      <c r="BX141" s="223"/>
      <c r="CA141" s="87">
        <f>SUM(COUNTIFS(D141:BW141,{"Ex-accordo";"Ferie";"Ridotto Ex-Acc";"Ridotto Ferie";"Ridotto Maternità";"Malattia";"Esame";"Altro"}))</f>
        <v>0</v>
      </c>
      <c r="CB141" s="158">
        <f t="shared" si="45"/>
        <v>30</v>
      </c>
      <c r="CC141" s="91"/>
      <c r="CG141" s="146" t="str">
        <f>T( IF( Dic2022_RICHIESTE!BM30&lt;&gt;"",  IF(   AND(    (IFERROR(SEARCH("Ridotto",Dic2022_RICHIESTE!BM30),Dic2022_RICHIESTE!BM30))=1,    CG$134&lt;&gt;""   ),    _xlfn.CONCAT("Rid: ",HLOOKUP(CG$134,Tipologie!$B$2:$AM$10,8)  ),  Dic2022_RICHIESTE!BM30),HLOOKUP(CG$134,Tipologie!$B$2:$AM$10,8  ) ))</f>
        <v>RIPOSO</v>
      </c>
      <c r="CH141" s="146"/>
      <c r="CI141" s="146" t="str">
        <f>T( IF( Dic2022_RICHIESTE!BN30&lt;&gt;"",  IF(   AND(    (IFERROR(SEARCH("Ridotto",Dic2022_RICHIESTE!BN30),Dic2022_RICHIESTE!BN30))=1,    CI$134&lt;&gt;""   ),    _xlfn.CONCAT("Rid: ",HLOOKUP(CI$134,Tipologie!$B$2:$AM$10,8)  ),  Dic2022_RICHIESTE!BN30),HLOOKUP(CI$134,Tipologie!$B$2:$AM$10,8  ) ))</f>
        <v>RIPOSO</v>
      </c>
      <c r="CJ141" s="146" t="str">
        <f>T( IF( Dic2022_RICHIESTE!BO30&lt;&gt;"",  IF(   AND(    (IFERROR(SEARCH("Ridotto",Dic2022_RICHIESTE!BO30),Dic2022_RICHIESTE!BO30))=1,    CJ$134&lt;&gt;""   ),    _xlfn.CONCAT("Rid: ",HLOOKUP(CJ$134,Tipologie!$B$2:$AM$10,8)  ),  Dic2022_RICHIESTE!BO30),HLOOKUP(CJ$134,Tipologie!$B$2:$AM$10,8  ) ))</f>
        <v>RIPOSO</v>
      </c>
      <c r="CK141" s="146" t="str">
        <f>T( IF( Dic2022_RICHIESTE!BP30&lt;&gt;"",  IF(   AND(    (IFERROR(SEARCH("Ridotto",Dic2022_RICHIESTE!BP30),Dic2022_RICHIESTE!BP30))=1,    CK$134&lt;&gt;""   ),    _xlfn.CONCAT("Rid: ",HLOOKUP(CK$134,Tipologie!$B$2:$AM$10,8)  ),  Dic2022_RICHIESTE!BP30),HLOOKUP(CK$134,Tipologie!$B$2:$AM$10,8  ) ))</f>
        <v>RIPOSO</v>
      </c>
      <c r="CL141" s="146" t="str">
        <f>T( IF( Dic2022_RICHIESTE!BQ30&lt;&gt;"",  IF(   AND(    (IFERROR(SEARCH("Ridotto",Dic2022_RICHIESTE!BQ30),Dic2022_RICHIESTE!BQ30))=1,    CL$134&lt;&gt;""   ),    _xlfn.CONCAT("Rid: ",HLOOKUP(CL$134,Tipologie!$B$2:$AM$10,8)  ),  Dic2022_RICHIESTE!BQ30),HLOOKUP(CL$134,Tipologie!$B$2:$AM$10,8  ) ))</f>
        <v>RIPOSO</v>
      </c>
      <c r="CM141" s="146" t="str">
        <f>T( IF( Dic2022_RICHIESTE!BR30&lt;&gt;"",  IF(   AND(    (IFERROR(SEARCH("Ridotto",Dic2022_RICHIESTE!BR30),Dic2022_RICHIESTE!BR30))=1,    CM$134&lt;&gt;""   ),    _xlfn.CONCAT("Rid: ",HLOOKUP(CM$134,Tipologie!$B$2:$AM$10,8)  ),  Dic2022_RICHIESTE!BR30),HLOOKUP(CM$134,Tipologie!$B$2:$AM$10,8  ) ))</f>
        <v>RIPOSO</v>
      </c>
      <c r="CO141" s="45" t="str">
        <f t="shared" si="41"/>
        <v>sab</v>
      </c>
      <c r="CP141" s="45">
        <f t="shared" si="44"/>
        <v>44919</v>
      </c>
      <c r="CQ141" s="229"/>
      <c r="CR141" s="146" t="str">
        <f>T(IF(  Dic2022_RICHIESTE!BV30&lt;&gt;"",  Dic2022_RICHIESTE!BV30,  HLOOKUP(CR$134,Tipologie!$B$2:$AM$10,8) ))</f>
        <v>RIPOSO</v>
      </c>
      <c r="CS141" s="146"/>
      <c r="CT141" s="146" t="str">
        <f>T(IF(  Dic2022_RICHIESTE!BW30&lt;&gt;"",  Dic2022_RICHIESTE!BW30,  HLOOKUP(CT$134,Tipologie!$B$2:$AM$10,8) ))</f>
        <v>RIPOSO</v>
      </c>
      <c r="CU141" s="146"/>
      <c r="CV141" s="146" t="str">
        <f>T(IF(  Dic2022_RICHIESTE!BX30&lt;&gt;"",  Dic2022_RICHIESTE!BX30,  HLOOKUP(CV$134,Tipologie!$B$2:$AM$10,8) ))</f>
        <v>RIPOSO</v>
      </c>
      <c r="CW141" s="146"/>
      <c r="CX141" s="146" t="str">
        <f>T(IF(  Dic2022_RICHIESTE!BY30&lt;&gt;"",  Dic2022_RICHIESTE!BY30,  HLOOKUP(CX$134,Tipologie!$B$2:$AM$10,8) ))</f>
        <v>RIPOSO</v>
      </c>
      <c r="CY141" s="146"/>
      <c r="CZ141" s="146" t="str">
        <f>T(IF(  Dic2022_RICHIESTE!BZ30&lt;&gt;"",  Dic2022_RICHIESTE!BZ30,  HLOOKUP(CZ$134,Tipologie!$B$2:$AM$10,8) ))</f>
        <v>RIPOSO</v>
      </c>
      <c r="DA141" s="146"/>
      <c r="DB141" s="146" t="str">
        <f>T(IF(  Dic2022_RICHIESTE!CA30&lt;&gt;"",  Dic2022_RICHIESTE!CA30,  HLOOKUP(DB$134,Tipologie!$B$2:$AM$10,8) ))</f>
        <v>RIPOSO</v>
      </c>
      <c r="DC141" s="146"/>
      <c r="DD141" s="146" t="str">
        <f>T(IF(  Dic2022_RICHIESTE!CB30&lt;&gt;"",  Dic2022_RICHIESTE!CB30,  HLOOKUP(DD$134,Tipologie!$B$2:$AM$10,8) ))</f>
        <v>RIPOSO</v>
      </c>
      <c r="DE141" s="146" t="str">
        <f>T(IF(  Dic2022_RICHIESTE!BW30&lt;&gt;"",  Dic2022_RICHIESTE!BW30,  HLOOKUP(DE$134,Tipologie!$B$2:$AM$10,8) ))</f>
        <v>RIPOSO</v>
      </c>
      <c r="DF141" s="146" t="str">
        <f>T(IF(  Dic2022_RICHIESTE!BX30&lt;&gt;"",  Dic2022_RICHIESTE!BX30,  HLOOKUP(DF$134,Tipologie!$B$2:$AM$10,8) ))</f>
        <v>RIPOSO</v>
      </c>
      <c r="DG141" s="146" t="str">
        <f>T(IF(  Dic2022_RICHIESTE!BY30&lt;&gt;"",  Dic2022_RICHIESTE!BY30,  HLOOKUP(DG$134,Tipologie!$B$2:$AM$10,8) ))</f>
        <v>RIPOSO</v>
      </c>
    </row>
    <row r="142" spans="1:112" ht="11.25" customHeight="1" x14ac:dyDescent="0.25">
      <c r="A142" s="26" t="str">
        <f>IF(Dic2022_RICHIESTE!A31&lt;&gt;"",Dic2022_RICHIESTE!A31,"")</f>
        <v/>
      </c>
      <c r="B142" s="48">
        <f>IF(Dic2022_RICHIESTE!B31&lt;&gt;"",Dic2022_RICHIESTE!B31,"")</f>
        <v>44920</v>
      </c>
      <c r="C142" s="385" t="str">
        <f>T( IF( Dic2022_RICHIESTE!C31&lt;&gt;"",  IF(   AND(    (IFERROR(SEARCH("Ridotto",Dic2022_RICHIESTE!C31),Dic2022_RICHIESTE!C31))=1,    D$134&lt;&gt;""   ),    _xlfn.CONCAT("Rid: ",HLOOKUP(D$134,Tipologie!$B$2:$AM$10,9)  ),  Dic2022_RICHIESTE!C31),HLOOKUP(D$134,Tipologie!$B$2:$AM$10,9  ) ))</f>
        <v>DOMENICA</v>
      </c>
      <c r="D142" s="386"/>
      <c r="E142" s="385" t="str">
        <f>T( IF( Dic2022_RICHIESTE!E31&lt;&gt;"",  IF(   AND(    (IFERROR(SEARCH("Ridotto",Dic2022_RICHIESTE!E31),Dic2022_RICHIESTE!E31))=1,    F$134&lt;&gt;""   ),    _xlfn.CONCAT("Rid: ",HLOOKUP(F$134,Tipologie!$B$2:$AM$10,9)  ),  Dic2022_RICHIESTE!E31),HLOOKUP(F$134,Tipologie!$B$2:$AM$10,9  ) ))</f>
        <v>DOMENICA</v>
      </c>
      <c r="F142" s="386"/>
      <c r="G142" s="385" t="str">
        <f>T( IF( Dic2022_RICHIESTE!G31&lt;&gt;"",  IF(   AND(    (IFERROR(SEARCH("Ridotto",Dic2022_RICHIESTE!G31),Dic2022_RICHIESTE!G31))=1,    H$134&lt;&gt;""   ),    _xlfn.CONCAT("Rid: ",HLOOKUP(H$134,Tipologie!$B$2:$AM$10,9)  ),  Dic2022_RICHIESTE!G31),HLOOKUP(H$134,Tipologie!$B$2:$AM$10,9  ) ))</f>
        <v>DOMENICA</v>
      </c>
      <c r="H142" s="386"/>
      <c r="I142" s="385" t="str">
        <f>T( IF( Dic2022_RICHIESTE!I31&lt;&gt;"",  IF(   AND(    (IFERROR(SEARCH("Ridotto",Dic2022_RICHIESTE!I31),Dic2022_RICHIESTE!I31))=1,    J$134&lt;&gt;""   ),    _xlfn.CONCAT("Rid: ",HLOOKUP(J$134,Tipologie!$B$2:$AM$10,9)  ),  Dic2022_RICHIESTE!I31),HLOOKUP(J$134,Tipologie!$B$2:$AM$10,9  ) ))</f>
        <v>DOMENICA</v>
      </c>
      <c r="J142" s="386"/>
      <c r="K142" s="385" t="str">
        <f>T( IF( Dic2022_RICHIESTE!K31&lt;&gt;"",  IF(   AND(    (IFERROR(SEARCH("Ridotto",Dic2022_RICHIESTE!K31),Dic2022_RICHIESTE!K31))=1,    L$134&lt;&gt;""   ),    _xlfn.CONCAT("Rid: ",HLOOKUP(L$134,Tipologie!$B$2:$AM$10,9)  ),  Dic2022_RICHIESTE!K31),HLOOKUP(L$134,Tipologie!$B$2:$AM$10,9  ) ))</f>
        <v>DOMENICA</v>
      </c>
      <c r="L142" s="386"/>
      <c r="M142" s="385" t="str">
        <f>T( IF( Dic2022_RICHIESTE!M31&lt;&gt;"",  IF(   AND(    (IFERROR(SEARCH("Ridotto",Dic2022_RICHIESTE!M31),Dic2022_RICHIESTE!M31))=1,    N$134&lt;&gt;""   ),    _xlfn.CONCAT("Rid: ",HLOOKUP(N$134,Tipologie!$B$2:$AM$10,9)  ),  Dic2022_RICHIESTE!M31),HLOOKUP(N$134,Tipologie!$B$2:$AM$10,9  ) ))</f>
        <v>DOMENICA</v>
      </c>
      <c r="N142" s="386"/>
      <c r="O142" s="385" t="str">
        <f>T( IF( Dic2022_RICHIESTE!O31&lt;&gt;"",  IF(   AND(    (IFERROR(SEARCH("Ridotto",Dic2022_RICHIESTE!O31),Dic2022_RICHIESTE!O31))=1,    P$134&lt;&gt;""   ),    _xlfn.CONCAT("Rid: ",HLOOKUP(P$134,Tipologie!$B$2:$AM$10,9)  ),  Dic2022_RICHIESTE!O31),HLOOKUP(P$134,Tipologie!$B$2:$AM$10,9  ) ))</f>
        <v>DOMENICA</v>
      </c>
      <c r="P142" s="386"/>
      <c r="Q142" s="385" t="str">
        <f>T( IF( Dic2022_RICHIESTE!Q31&lt;&gt;"",  IF(   AND(    (IFERROR(SEARCH("Ridotto",Dic2022_RICHIESTE!Q31),Dic2022_RICHIESTE!Q31))=1,    R$134&lt;&gt;""   ),    _xlfn.CONCAT("Rid: ",HLOOKUP(R$134,Tipologie!$B$2:$AM$10,9)  ),  Dic2022_RICHIESTE!Q31),HLOOKUP(R$134,Tipologie!$B$2:$AM$10,9  ) ))</f>
        <v>DOMENICA</v>
      </c>
      <c r="R142" s="386"/>
      <c r="S142" s="385" t="str">
        <f>T( IF( Dic2022_RICHIESTE!S31&lt;&gt;"",  IF(   AND(    (IFERROR(SEARCH("Ridotto",Dic2022_RICHIESTE!S31),Dic2022_RICHIESTE!S31))=1,    T$134&lt;&gt;""   ),    _xlfn.CONCAT("Rid: ",HLOOKUP(T$134,Tipologie!$B$2:$AM$10,9)  ),  Dic2022_RICHIESTE!S31),HLOOKUP(T$134,Tipologie!$B$2:$AM$10,9  ) ))</f>
        <v>DOMENICA</v>
      </c>
      <c r="T142" s="386"/>
      <c r="U142" s="146" t="str">
        <f>T( IF( Dic2022_RICHIESTE!L31&lt;&gt;"",  IF(   AND(    (IFERROR(SEARCH("Ridotto",Dic2022_RICHIESTE!L31),Dic2022_RICHIESTE!L31))=1,    U$134&lt;&gt;""   ),    _xlfn.CONCAT("Rid: ",HLOOKUP(U$134,Tipologie!$B$2:$AM$10,9)  ),  Dic2022_RICHIESTE!L31),HLOOKUP(U$134,Tipologie!$B$2:$AM$10,9  ) ))</f>
        <v>DOMENICA</v>
      </c>
      <c r="V142" s="146" t="str">
        <f>T( IF( Dic2022_RICHIESTE!M31&lt;&gt;"",  IF(   AND(    (IFERROR(SEARCH("Ridotto",Dic2022_RICHIESTE!M31),Dic2022_RICHIESTE!M31))=1,    V$134&lt;&gt;""   ),    _xlfn.CONCAT("Rid: ",HLOOKUP(V$134,Tipologie!$B$2:$AM$10,9)  ),  Dic2022_RICHIESTE!M31),HLOOKUP(V$134,Tipologie!$B$2:$AM$10,9  ) ))</f>
        <v>DOMENICA</v>
      </c>
      <c r="W142" s="146" t="str">
        <f>T( IF( Dic2022_RICHIESTE!N31&lt;&gt;"",  IF(   AND(    (IFERROR(SEARCH("Ridotto",Dic2022_RICHIESTE!N31),Dic2022_RICHIESTE!N31))=1,    W$134&lt;&gt;""   ),    _xlfn.CONCAT("Rid: ",HLOOKUP(W$134,Tipologie!$B$2:$AM$10,9)  ),  Dic2022_RICHIESTE!N31),HLOOKUP(W$134,Tipologie!$B$2:$AM$10,9  ) ))</f>
        <v>DOMENICA</v>
      </c>
      <c r="X142" s="146" t="str">
        <f>T( IF( Dic2022_RICHIESTE!O31&lt;&gt;"",  IF(   AND(    (IFERROR(SEARCH("Ridotto",Dic2022_RICHIESTE!O31),Dic2022_RICHIESTE!O31))=1,    X$134&lt;&gt;""   ),    _xlfn.CONCAT("Rid: ",HLOOKUP(X$134,Tipologie!$B$2:$AM$10,9)  ),  Dic2022_RICHIESTE!O31),HLOOKUP(X$134,Tipologie!$B$2:$AM$10,9  ) ))</f>
        <v>DOMENICA</v>
      </c>
      <c r="Y142" s="146" t="str">
        <f>T( IF( Dic2022_RICHIESTE!P31&lt;&gt;"",  IF(   AND(    (IFERROR(SEARCH("Ridotto",Dic2022_RICHIESTE!P31),Dic2022_RICHIESTE!P31))=1,    Y$134&lt;&gt;""   ),    _xlfn.CONCAT("Rid: ",HLOOKUP(Y$134,Tipologie!$B$2:$AM$10,9)  ),  Dic2022_RICHIESTE!P31),HLOOKUP(Y$134,Tipologie!$B$2:$AM$10,9  ) ))</f>
        <v>DOMENICA</v>
      </c>
      <c r="Z142" s="28" t="str">
        <f>T( IF( Dic2022_RICHIESTE!Q31&lt;&gt;"",  IF(   AND(    (IFERROR(SEARCH("Ridotto",Dic2022_RICHIESTE!Q31),Dic2022_RICHIESTE!Q31))=1,    Z$134&lt;&gt;""   ),    _xlfn.CONCAT("Rid: ",HLOOKUP(Z$134,Tipologie!$B$2:$AM$10,9)  ),  Dic2022_RICHIESTE!Q31),HLOOKUP(Z$134,Tipologie!$B$2:$AM$10,9  ) ))</f>
        <v>DOMENICA</v>
      </c>
      <c r="AA142" s="28" t="str">
        <f>T( IF( Dic2022_RICHIESTE!R31&lt;&gt;"",  IF(   AND(    (IFERROR(SEARCH("Ridotto",Dic2022_RICHIESTE!R31),Dic2022_RICHIESTE!R31))=1,    AA$134&lt;&gt;""   ),    _xlfn.CONCAT("Rid: ",HLOOKUP(AA$134,Tipologie!$B$2:$AM$10,9)  ),  Dic2022_RICHIESTE!R31),HLOOKUP(AA$134,Tipologie!$B$2:$AM$10,9  ) ))</f>
        <v>DOMENICA</v>
      </c>
      <c r="AB142" s="28" t="str">
        <f>T( IF( Dic2022_RICHIESTE!S31&lt;&gt;"",  IF(   AND(    (IFERROR(SEARCH("Ridotto",Dic2022_RICHIESTE!S31),Dic2022_RICHIESTE!S31))=1,    AB$134&lt;&gt;""   ),    _xlfn.CONCAT("Rid: ",HLOOKUP(AB$134,Tipologie!$B$2:$AM$10,9)  ),  Dic2022_RICHIESTE!S31),HLOOKUP(AB$134,Tipologie!$B$2:$AM$10,9  ) ))</f>
        <v>DOMENICA</v>
      </c>
      <c r="AD142" s="26" t="str">
        <f t="shared" si="40"/>
        <v/>
      </c>
      <c r="AE142" s="48">
        <f t="shared" si="39"/>
        <v>44920</v>
      </c>
      <c r="AF142" s="385" t="str">
        <f>T( IF( Dic2022_RICHIESTE!W31&lt;&gt;"",  IF(   AND(    (IFERROR(SEARCH("Ridotto",Dic2022_RICHIESTE!W31),Dic2022_RICHIESTE!W31))=1,    AG$134&lt;&gt;""   ),    _xlfn.CONCAT("Rid: ",HLOOKUP(AG$134,Tipologie!$B$2:$AM$10,9)  ),  Dic2022_RICHIESTE!W31),HLOOKUP(AG$134,Tipologie!$B$2:$AM$10,9  ) ))</f>
        <v>DOMENICA</v>
      </c>
      <c r="AG142" s="386"/>
      <c r="AH142" s="385" t="str">
        <f>T( IF( Dic2022_RICHIESTE!Y31&lt;&gt;"",  IF(   AND(    (IFERROR(SEARCH("Ridotto",Dic2022_RICHIESTE!Y31),Dic2022_RICHIESTE!Y31))=1,    AI$134&lt;&gt;""   ),    _xlfn.CONCAT("Rid: ",HLOOKUP(AI$134,Tipologie!$B$2:$AM$10,9)  ),  Dic2022_RICHIESTE!Y31),HLOOKUP(AI$134,Tipologie!$B$2:$AM$10,9  ) ))</f>
        <v>DOMENICA</v>
      </c>
      <c r="AI142" s="386"/>
      <c r="AJ142" s="385" t="str">
        <f>T( IF( Dic2022_RICHIESTE!AA31&lt;&gt;"",  IF(   AND(    (IFERROR(SEARCH("Ridotto",Dic2022_RICHIESTE!AA31),Dic2022_RICHIESTE!AA31))=1,    AK$134&lt;&gt;""   ),    _xlfn.CONCAT("Rid: ",HLOOKUP(AK$134,Tipologie!$B$2:$AM$10,9)  ),  Dic2022_RICHIESTE!AA31),HLOOKUP(AK$134,Tipologie!$B$2:$AM$10,9  ) ))</f>
        <v>DOMENICA</v>
      </c>
      <c r="AK142" s="386"/>
      <c r="AL142" s="385" t="str">
        <f>T( IF( Dic2022_RICHIESTE!AC31&lt;&gt;"",  IF(   AND(    (IFERROR(SEARCH("Ridotto",Dic2022_RICHIESTE!AC31),Dic2022_RICHIESTE!AC31))=1,    AM$134&lt;&gt;""   ),    _xlfn.CONCAT("Rid: ",HLOOKUP(AM$134,Tipologie!$B$2:$AM$10,9)  ),  Dic2022_RICHIESTE!AC31),HLOOKUP(AM$134,Tipologie!$B$2:$AM$10,9  ) ))</f>
        <v>DOMENICA</v>
      </c>
      <c r="AM142" s="386"/>
      <c r="AN142" s="385" t="str">
        <f>T( IF( Dic2022_RICHIESTE!AE31&lt;&gt;"",  IF(   AND(    (IFERROR(SEARCH("Ridotto",Dic2022_RICHIESTE!AE31),Dic2022_RICHIESTE!AE31))=1,    AO$134&lt;&gt;""   ),    _xlfn.CONCAT("Rid: ",HLOOKUP(AO$134,Tipologie!$B$2:$AM$10,9)  ),  Dic2022_RICHIESTE!AE31),HLOOKUP(AO$134,Tipologie!$B$2:$AM$10,9  ) ))</f>
        <v>DOMENICA</v>
      </c>
      <c r="AO142" s="386"/>
      <c r="AP142" s="385" t="str">
        <f>T( IF( Dic2022_RICHIESTE!AG31&lt;&gt;"",  IF(   AND(    (IFERROR(SEARCH("Ridotto",Dic2022_RICHIESTE!AG31),Dic2022_RICHIESTE!AG31))=1,    AQ$134&lt;&gt;""   ),    _xlfn.CONCAT("Rid: ",HLOOKUP(AQ$134,Tipologie!$B$2:$AM$10,9)  ),  Dic2022_RICHIESTE!AG31),HLOOKUP(AQ$134,Tipologie!$B$2:$AM$10,9  ) ))</f>
        <v>DOMENICA</v>
      </c>
      <c r="AQ142" s="386"/>
      <c r="AR142" s="385" t="str">
        <f>T( IF( Dic2022_RICHIESTE!AI31&lt;&gt;"",  IF(   AND(    (IFERROR(SEARCH("Ridotto",Dic2022_RICHIESTE!AI31),Dic2022_RICHIESTE!AI31))=1,    AS$134&lt;&gt;""   ),    _xlfn.CONCAT("Rid: ",HLOOKUP(AS$134,Tipologie!$B$2:$AM$10,9)  ),  Dic2022_RICHIESTE!AI31),HLOOKUP(AS$134,Tipologie!$B$2:$AM$10,9  ) ))</f>
        <v>DOMENICA</v>
      </c>
      <c r="AS142" s="386"/>
      <c r="AT142" s="385" t="str">
        <f>T( IF( Dic2022_RICHIESTE!AK31&lt;&gt;"",  IF(   AND(    (IFERROR(SEARCH("Ridotto",Dic2022_RICHIESTE!AK31),Dic2022_RICHIESTE!AK31))=1,    AU$134&lt;&gt;""   ),    _xlfn.CONCAT("Rid: ",HLOOKUP(AU$134,Tipologie!$B$2:$AM$10,9)  ),  Dic2022_RICHIESTE!AK31),HLOOKUP(AU$134,Tipologie!$B$2:$AM$10,9  ) ))</f>
        <v>DOMENICA</v>
      </c>
      <c r="AU142" s="386"/>
      <c r="AV142" s="385" t="str">
        <f>T( IF( Dic2022_RICHIESTE!AM31&lt;&gt;"",  IF(   AND(    (IFERROR(SEARCH("Ridotto",Dic2022_RICHIESTE!AM31),Dic2022_RICHIESTE!AM31))=1,    AW$134&lt;&gt;""   ),    _xlfn.CONCAT("Rid: ",HLOOKUP(AW$134,Tipologie!$B$2:$AM$10,9)  ),  Dic2022_RICHIESTE!AM31),HLOOKUP(AW$134,Tipologie!$B$2:$AM$10,9  ) ))</f>
        <v>DOMENICA</v>
      </c>
      <c r="AW142" s="386"/>
      <c r="AX142" s="385" t="str">
        <f>T( IF( Dic2022_RICHIESTE!AO31&lt;&gt;"",  IF(   AND(    (IFERROR(SEARCH("Ridotto",Dic2022_RICHIESTE!AO31),Dic2022_RICHIESTE!AO31))=1,    AY$134&lt;&gt;""   ),    _xlfn.CONCAT("Rid: ",HLOOKUP(AY$134,Tipologie!$B$2:$AM$10,9)  ),  Dic2022_RICHIESTE!AO31),HLOOKUP(AY$134,Tipologie!$B$2:$AM$10,9  ) ))</f>
        <v>DOMENICA</v>
      </c>
      <c r="AY142" s="386"/>
      <c r="AZ142" s="385" t="str">
        <f>T( IF( Dic2022_RICHIESTE!AQ31&lt;&gt;"",  IF(   AND(    (IFERROR(SEARCH("Ridotto",Dic2022_RICHIESTE!AQ31),Dic2022_RICHIESTE!AQ31))=1,    BA$134&lt;&gt;""   ),    _xlfn.CONCAT("Rid: ",HLOOKUP(BA$134,Tipologie!$B$2:$AM$10,9)  ),  Dic2022_RICHIESTE!AQ31),HLOOKUP(BA$134,Tipologie!$B$2:$AM$10,9  ) ))</f>
        <v>DOMENICA</v>
      </c>
      <c r="BA142" s="386"/>
      <c r="BB142" s="385" t="str">
        <f>T( IF( Dic2022_RICHIESTE!AS31&lt;&gt;"",  IF(   AND(    (IFERROR(SEARCH("Ridotto",Dic2022_RICHIESTE!AS31),Dic2022_RICHIESTE!AS31))=1,    BC$134&lt;&gt;""   ),    _xlfn.CONCAT("Rid: ",HLOOKUP(BC$134,Tipologie!$B$2:$AM$10,9)  ),  Dic2022_RICHIESTE!AS31),HLOOKUP(BC$134,Tipologie!$B$2:$AM$10,9  ) ))</f>
        <v>DOMENICA</v>
      </c>
      <c r="BC142" s="386"/>
      <c r="BD142" s="385" t="str">
        <f>T( IF( Dic2022_RICHIESTE!AU31&lt;&gt;"",  IF(   AND(    (IFERROR(SEARCH("Ridotto",Dic2022_RICHIESTE!AU31),Dic2022_RICHIESTE!AU31))=1,    BE$134&lt;&gt;""   ),    _xlfn.CONCAT("Rid: ",HLOOKUP(BE$134,Tipologie!$B$2:$AM$10,9)  ),  Dic2022_RICHIESTE!AU31),HLOOKUP(BE$134,Tipologie!$B$2:$AM$10,9  ) ))</f>
        <v>DOMENICA</v>
      </c>
      <c r="BE142" s="386"/>
      <c r="BF142" s="385" t="str">
        <f>T( IF( Dic2022_RICHIESTE!AW31&lt;&gt;"",  IF(   AND(    (IFERROR(SEARCH("Ridotto",Dic2022_RICHIESTE!AW31),Dic2022_RICHIESTE!AW31))=1,    BG$134&lt;&gt;""   ),    _xlfn.CONCAT("Rid: ",HLOOKUP(BG$134,Tipologie!$B$2:$AM$10,9)  ),  Dic2022_RICHIESTE!AW31),HLOOKUP(BG$134,Tipologie!$B$2:$AM$10,9  ) ))</f>
        <v>DOMENICA</v>
      </c>
      <c r="BG142" s="386"/>
      <c r="BH142" s="385" t="str">
        <f>T( IF( Dic2022_RICHIESTE!AY31&lt;&gt;"",  IF(   AND(    (IFERROR(SEARCH("Ridotto",Dic2022_RICHIESTE!AY31),Dic2022_RICHIESTE!AY31))=1,    BI$134&lt;&gt;""   ),    _xlfn.CONCAT("Rid: ",HLOOKUP(BI$134,Tipologie!$B$2:$AM$10,9)  ),  Dic2022_RICHIESTE!AY31),HLOOKUP(BI$134,Tipologie!$B$2:$AM$10,9  ) ))</f>
        <v>DOMENICA</v>
      </c>
      <c r="BI142" s="386"/>
      <c r="BJ142" s="385" t="str">
        <f>T( IF( Dic2022_RICHIESTE!BA31&lt;&gt;"",  IF(   AND(    (IFERROR(SEARCH("Ridotto",Dic2022_RICHIESTE!BA31),Dic2022_RICHIESTE!BA31))=1,    BK$134&lt;&gt;""   ),    _xlfn.CONCAT("Rid: ",HLOOKUP(BK$134,Tipologie!$B$2:$AM$10,9)  ),  Dic2022_RICHIESTE!BA31),HLOOKUP(BK$134,Tipologie!$B$2:$AM$10,9  ) ))</f>
        <v>DOMENICA</v>
      </c>
      <c r="BK142" s="386"/>
      <c r="BL142" s="385" t="str">
        <f>T( IF( Dic2022_RICHIESTE!BC31&lt;&gt;"",  IF(   AND(    (IFERROR(SEARCH("Ridotto",Dic2022_RICHIESTE!BC31),Dic2022_RICHIESTE!BC31))=1,    BM$134&lt;&gt;""   ),    _xlfn.CONCAT("Rid: ",HLOOKUP(BM$134,Tipologie!$B$2:$AM$10,9)  ),  Dic2022_RICHIESTE!BC31),HLOOKUP(BM$134,Tipologie!$B$2:$AM$10,9  ) ))</f>
        <v>DOMENICA</v>
      </c>
      <c r="BM142" s="386"/>
      <c r="BN142" s="385" t="str">
        <f>T( IF( Dic2022_RICHIESTE!BE31&lt;&gt;"",  IF(   AND(    (IFERROR(SEARCH("Ridotto",Dic2022_RICHIESTE!BE31),Dic2022_RICHIESTE!BE31))=1,    BO$134&lt;&gt;""   ),    _xlfn.CONCAT("Rid: ",HLOOKUP(BO$134,Tipologie!$B$2:$AM$10,9)  ),  Dic2022_RICHIESTE!BE31),HLOOKUP(BO$134,Tipologie!$B$2:$AM$10,9  ) ))</f>
        <v>DOMENICA</v>
      </c>
      <c r="BO142" s="386"/>
      <c r="BP142" s="385" t="str">
        <f>T( IF( Dic2022_RICHIESTE!BG31&lt;&gt;"",  IF(   AND(    (IFERROR(SEARCH("Ridotto",Dic2022_RICHIESTE!BG31),Dic2022_RICHIESTE!BG31))=1,    BQ$134&lt;&gt;""   ),    _xlfn.CONCAT("Rid: ",HLOOKUP(BQ$134,Tipologie!$B$2:$AM$10,9)  ),  Dic2022_RICHIESTE!BG31),HLOOKUP(BQ$134,Tipologie!$B$2:$AM$10,9  ) ))</f>
        <v>DOMENICA</v>
      </c>
      <c r="BQ142" s="386"/>
      <c r="BR142" s="385" t="str">
        <f>T( IF( Dic2022_RICHIESTE!BI31&lt;&gt;"",  IF(   AND(    (IFERROR(SEARCH("Ridotto",Dic2022_RICHIESTE!BI31),Dic2022_RICHIESTE!BI31))=1,    BS$134&lt;&gt;""   ),    _xlfn.CONCAT("Rid: ",HLOOKUP(BS$134,Tipologie!$B$2:$AM$10,9)  ),  Dic2022_RICHIESTE!BI31),HLOOKUP(BS$134,Tipologie!$B$2:$AM$10,9  ) ))</f>
        <v>DOMENICA</v>
      </c>
      <c r="BS142" s="386"/>
      <c r="BT142" s="385" t="str">
        <f>T( IF( Dic2022_RICHIESTE!BK31&lt;&gt;"",  IF(   AND(    (IFERROR(SEARCH("Ridotto",Dic2022_RICHIESTE!BK31),Dic2022_RICHIESTE!BK31))=1,    BU$134&lt;&gt;""   ),    _xlfn.CONCAT("Rid: ",HLOOKUP(BU$134,Tipologie!$B$2:$AM$10,9)  ),  Dic2022_RICHIESTE!BK31),HLOOKUP(BU$134,Tipologie!$B$2:$AM$10,9  ) ))</f>
        <v>DOMENICA</v>
      </c>
      <c r="BU142" s="386"/>
      <c r="BV142" s="385" t="str">
        <f>T( IF( Dic2022_RICHIESTE!BM31&lt;&gt;"",  IF(   AND(    (IFERROR(SEARCH("Ridotto",Dic2022_RICHIESTE!BM31),Dic2022_RICHIESTE!BM31))=1,    BW$134&lt;&gt;""   ),    _xlfn.CONCAT("Rid: ",HLOOKUP(BW$134,Tipologie!$B$2:$AM$10,9)  ),  Dic2022_RICHIESTE!BM31),HLOOKUP(BW$134,Tipologie!$B$2:$AM$10,9  ) ))</f>
        <v>DOMENICA</v>
      </c>
      <c r="BW142" s="386"/>
      <c r="BX142" s="223"/>
      <c r="CA142" s="89"/>
      <c r="CB142" s="205"/>
      <c r="CC142" s="91"/>
      <c r="CF142" s="415" t="str">
        <f>T( IF( Dic2022_RICHIESTE!BM31&lt;&gt;"",  IF(   AND(    (IFERROR(SEARCH("Ridotto",Dic2022_RICHIESTE!BM31),Dic2022_RICHIESTE!BM31))=1,    CG$134&lt;&gt;""   ),    _xlfn.CONCAT("Rid: ",HLOOKUP(CG$134,Tipologie!$B$2:$AM$10,9)  ),  Dic2022_RICHIESTE!BM31),HLOOKUP(CG$134,Tipologie!$B$2:$AM$10,9  ) ))</f>
        <v>DOMENICA</v>
      </c>
      <c r="CG142" s="416"/>
      <c r="CH142" s="385" t="str">
        <f>T( IF( Dic2022_RICHIESTE!BN31&lt;&gt;"",  IF(   AND(    (IFERROR(SEARCH("Ridotto",Dic2022_RICHIESTE!BN31),Dic2022_RICHIESTE!BN31))=1,    CI$134&lt;&gt;""   ),    _xlfn.CONCAT("Rid: ",HLOOKUP(CI$134,Tipologie!$B$2:$AM$10,9)  ),  Dic2022_RICHIESTE!BN31),HLOOKUP(CI$134,Tipologie!$B$2:$AM$10,9  ) ))</f>
        <v>DOMENICA</v>
      </c>
      <c r="CI142" s="386"/>
      <c r="CJ142" s="146" t="str">
        <f>T( IF( Dic2022_RICHIESTE!BO31&lt;&gt;"",  IF(   AND(    (IFERROR(SEARCH("Ridotto",Dic2022_RICHIESTE!BO31),Dic2022_RICHIESTE!BO31))=1,    CJ$134&lt;&gt;""   ),    _xlfn.CONCAT("Rid: ",HLOOKUP(CJ$134,Tipologie!$B$2:$AM$10,9)  ),  Dic2022_RICHIESTE!BO31),HLOOKUP(CJ$134,Tipologie!$B$2:$AM$10,9  ) ))</f>
        <v>DOMENICA</v>
      </c>
      <c r="CK142" s="146" t="str">
        <f>T( IF( Dic2022_RICHIESTE!BP31&lt;&gt;"",  IF(   AND(    (IFERROR(SEARCH("Ridotto",Dic2022_RICHIESTE!BP31),Dic2022_RICHIESTE!BP31))=1,    CK$134&lt;&gt;""   ),    _xlfn.CONCAT("Rid: ",HLOOKUP(CK$134,Tipologie!$B$2:$AM$10,9)  ),  Dic2022_RICHIESTE!BP31),HLOOKUP(CK$134,Tipologie!$B$2:$AM$10,9  ) ))</f>
        <v>DOMENICA</v>
      </c>
      <c r="CL142" s="146" t="str">
        <f>T( IF( Dic2022_RICHIESTE!BQ31&lt;&gt;"",  IF(   AND(    (IFERROR(SEARCH("Ridotto",Dic2022_RICHIESTE!BQ31),Dic2022_RICHIESTE!BQ31))=1,    CL$134&lt;&gt;""   ),    _xlfn.CONCAT("Rid: ",HLOOKUP(CL$134,Tipologie!$B$2:$AM$10,9)  ),  Dic2022_RICHIESTE!BQ31),HLOOKUP(CL$134,Tipologie!$B$2:$AM$10,9  ) ))</f>
        <v>DOMENICA</v>
      </c>
      <c r="CM142" s="146" t="str">
        <f>T( IF( Dic2022_RICHIESTE!BR31&lt;&gt;"",  IF(   AND(    (IFERROR(SEARCH("Ridotto",Dic2022_RICHIESTE!BR31),Dic2022_RICHIESTE!BR31))=1,    CM$134&lt;&gt;""   ),    _xlfn.CONCAT("Rid: ",HLOOKUP(CM$134,Tipologie!$B$2:$AM$10,9)  ),  Dic2022_RICHIESTE!BR31),HLOOKUP(CM$134,Tipologie!$B$2:$AM$10,9  ) ))</f>
        <v>DOMENICA</v>
      </c>
      <c r="CO142" s="26" t="str">
        <f t="shared" si="41"/>
        <v/>
      </c>
      <c r="CP142" s="135">
        <f t="shared" si="44"/>
        <v>44920</v>
      </c>
      <c r="CQ142" s="230"/>
      <c r="CR142" s="146" t="str">
        <f>T(IF(  Dic2022_RICHIESTE!BV31&lt;&gt;"",  Dic2022_RICHIESTE!BV31,  HLOOKUP(CR$134,Tipologie!$B$2:$AM$10,9) ))</f>
        <v>DOMENICA</v>
      </c>
      <c r="CS142" s="146"/>
      <c r="CT142" s="146" t="str">
        <f>T(IF(  Dic2022_RICHIESTE!BW31&lt;&gt;"",  Dic2022_RICHIESTE!BW31,  HLOOKUP(CT$134,Tipologie!$B$2:$AM$10,9) ))</f>
        <v>DOMENICA</v>
      </c>
      <c r="CU142" s="146"/>
      <c r="CV142" s="146" t="str">
        <f>T(IF(  Dic2022_RICHIESTE!BX31&lt;&gt;"",  Dic2022_RICHIESTE!BX31,  HLOOKUP(CV$134,Tipologie!$B$2:$AM$10,9) ))</f>
        <v>DOMENICA</v>
      </c>
      <c r="CW142" s="146"/>
      <c r="CX142" s="146" t="str">
        <f>T(IF(  Dic2022_RICHIESTE!BY31&lt;&gt;"",  Dic2022_RICHIESTE!BY31,  HLOOKUP(CX$134,Tipologie!$B$2:$AM$10,9) ))</f>
        <v>DOMENICA</v>
      </c>
      <c r="CY142" s="146"/>
      <c r="CZ142" s="146" t="str">
        <f>T(IF(  Dic2022_RICHIESTE!BZ31&lt;&gt;"",  Dic2022_RICHIESTE!BZ31,  HLOOKUP(CZ$134,Tipologie!$B$2:$AM$10,9) ))</f>
        <v>DOMENICA</v>
      </c>
      <c r="DA142" s="146"/>
      <c r="DB142" s="146" t="str">
        <f>T(IF(  Dic2022_RICHIESTE!CA31&lt;&gt;"",  Dic2022_RICHIESTE!CA31,  HLOOKUP(DB$134,Tipologie!$B$2:$AM$10,9) ))</f>
        <v>DOMENICA</v>
      </c>
      <c r="DC142" s="146"/>
      <c r="DD142" s="146" t="str">
        <f>T(IF(  Dic2022_RICHIESTE!CB31&lt;&gt;"",  Dic2022_RICHIESTE!CB31,  HLOOKUP(DD$134,Tipologie!$B$2:$AM$10,9) ))</f>
        <v>DOMENICA</v>
      </c>
      <c r="DE142" s="146" t="str">
        <f>T(IF(  Dic2022_RICHIESTE!BW31&lt;&gt;"",  Dic2022_RICHIESTE!BW31,  HLOOKUP(DE$134,Tipologie!$B$2:$AM$10,9) ))</f>
        <v>DOMENICA</v>
      </c>
      <c r="DF142" s="146" t="str">
        <f>T(IF(  Dic2022_RICHIESTE!BX31&lt;&gt;"",  Dic2022_RICHIESTE!BX31,  HLOOKUP(DF$134,Tipologie!$B$2:$AM$10,9) ))</f>
        <v>DOMENICA</v>
      </c>
      <c r="DG142" s="146" t="str">
        <f>T(IF(  Dic2022_RICHIESTE!BY31&lt;&gt;"",  Dic2022_RICHIESTE!BY31,  HLOOKUP(DG$134,Tipologie!$B$2:$AM$10,9) ))</f>
        <v>DOMENICA</v>
      </c>
    </row>
    <row r="143" spans="1:112" ht="11.25" customHeight="1" x14ac:dyDescent="0.25">
      <c r="A143" s="20"/>
      <c r="B143" s="20"/>
      <c r="C143" s="20"/>
      <c r="D143" s="27"/>
      <c r="E143" s="197"/>
      <c r="F143" s="27"/>
      <c r="G143" s="197"/>
      <c r="H143" s="27"/>
      <c r="I143" s="197"/>
      <c r="J143" s="27"/>
      <c r="K143" s="197"/>
      <c r="L143" s="27"/>
      <c r="M143" s="197"/>
      <c r="N143" s="27"/>
      <c r="O143" s="197"/>
      <c r="P143" s="27"/>
      <c r="Q143" s="197"/>
      <c r="R143" s="27"/>
      <c r="S143" s="197"/>
      <c r="T143" s="27"/>
      <c r="U143" s="27"/>
      <c r="V143" s="27"/>
      <c r="W143" s="27"/>
      <c r="X143" s="27"/>
      <c r="Y143" s="27"/>
      <c r="Z143" s="27"/>
      <c r="AA143" s="27"/>
      <c r="AB143" s="27"/>
      <c r="AD143" s="20" t="str">
        <f t="shared" si="40"/>
        <v/>
      </c>
      <c r="AE143" s="20" t="str">
        <f t="shared" si="39"/>
        <v/>
      </c>
      <c r="AF143" s="20"/>
      <c r="AG143" s="27"/>
      <c r="AH143" s="197"/>
      <c r="AI143" s="197"/>
      <c r="AJ143" s="197"/>
      <c r="AK143" s="197"/>
      <c r="AL143" s="197"/>
      <c r="AM143" s="197"/>
      <c r="AN143" s="197"/>
      <c r="AO143" s="197"/>
      <c r="AP143" s="197"/>
      <c r="AQ143" s="197"/>
      <c r="AR143" s="197"/>
      <c r="AS143" s="197"/>
      <c r="AT143" s="197"/>
      <c r="AU143" s="197"/>
      <c r="AV143" s="197"/>
      <c r="AW143" s="197"/>
      <c r="AX143" s="197"/>
      <c r="AY143" s="197"/>
      <c r="AZ143" s="197"/>
      <c r="BA143" s="197"/>
      <c r="BB143" s="197"/>
      <c r="BC143" s="197"/>
      <c r="BD143" s="197"/>
      <c r="BE143" s="197"/>
      <c r="BF143" s="197"/>
      <c r="BG143" s="197"/>
      <c r="BH143" s="197"/>
      <c r="BI143" s="197"/>
      <c r="BJ143" s="197"/>
      <c r="BK143" s="197"/>
      <c r="BL143" s="197"/>
      <c r="BM143" s="197"/>
      <c r="BN143" s="197"/>
      <c r="BO143" s="197"/>
      <c r="BP143" s="197"/>
      <c r="BQ143" s="197"/>
      <c r="BR143" s="197"/>
      <c r="BS143" s="197"/>
      <c r="BT143" s="197"/>
      <c r="BU143" s="197"/>
      <c r="BV143" s="197"/>
      <c r="BW143" s="197"/>
      <c r="BX143" s="197"/>
      <c r="CA143" s="91"/>
      <c r="CB143" s="194"/>
      <c r="CC143" s="91"/>
      <c r="CG143" s="197"/>
      <c r="CH143" s="197"/>
      <c r="CI143" s="197"/>
      <c r="CJ143" s="197"/>
      <c r="CK143" s="197"/>
      <c r="CL143" s="197"/>
      <c r="CM143" s="197"/>
      <c r="CO143" s="93" t="str">
        <f t="shared" si="41"/>
        <v/>
      </c>
      <c r="CP143" s="93" t="str">
        <f t="shared" si="44"/>
        <v/>
      </c>
      <c r="CQ143" s="93"/>
      <c r="CR143" s="27"/>
      <c r="CS143" s="197"/>
      <c r="CT143" s="197"/>
      <c r="CU143" s="197"/>
      <c r="CV143" s="197"/>
      <c r="CW143" s="197"/>
      <c r="CX143" s="197"/>
      <c r="CY143" s="197"/>
      <c r="CZ143" s="197"/>
      <c r="DA143" s="197"/>
      <c r="DB143" s="197"/>
      <c r="DC143" s="197"/>
      <c r="DD143" s="197"/>
      <c r="DE143" s="27"/>
      <c r="DF143" s="27"/>
      <c r="DG143" s="27"/>
    </row>
    <row r="144" spans="1:112" ht="11.25" customHeight="1" x14ac:dyDescent="0.25">
      <c r="A144" s="44"/>
      <c r="B144" s="44" t="s">
        <v>15</v>
      </c>
      <c r="C144" s="238"/>
      <c r="D144" s="239"/>
      <c r="E144" s="238"/>
      <c r="F144" s="239"/>
      <c r="G144" s="238"/>
      <c r="H144" s="239"/>
      <c r="I144" s="238"/>
      <c r="J144" s="239"/>
      <c r="K144" s="238"/>
      <c r="L144" s="239"/>
      <c r="M144" s="238"/>
      <c r="N144" s="239"/>
      <c r="O144" s="238"/>
      <c r="P144" s="239"/>
      <c r="Q144" s="238"/>
      <c r="R144" s="239"/>
      <c r="S144" s="238"/>
      <c r="T144" s="239"/>
      <c r="U144" s="79"/>
      <c r="V144" s="79"/>
      <c r="W144" s="79"/>
      <c r="X144" s="79"/>
      <c r="Y144" s="79"/>
      <c r="Z144" s="79"/>
      <c r="AA144" s="79"/>
      <c r="AB144" s="79"/>
      <c r="AD144" s="44" t="str">
        <f t="shared" si="40"/>
        <v/>
      </c>
      <c r="AE144" s="44" t="str">
        <f t="shared" si="39"/>
        <v>Turno</v>
      </c>
      <c r="AF144" s="242"/>
      <c r="AG144" s="239"/>
      <c r="AH144" s="238"/>
      <c r="AI144" s="239"/>
      <c r="AJ144" s="238"/>
      <c r="AK144" s="239"/>
      <c r="AL144" s="238"/>
      <c r="AM144" s="239"/>
      <c r="AN144" s="238"/>
      <c r="AO144" s="239"/>
      <c r="AP144" s="238"/>
      <c r="AQ144" s="239"/>
      <c r="AR144" s="238"/>
      <c r="AS144" s="239"/>
      <c r="AT144" s="238"/>
      <c r="AU144" s="239"/>
      <c r="AV144" s="238"/>
      <c r="AW144" s="239"/>
      <c r="AX144" s="238"/>
      <c r="AY144" s="239"/>
      <c r="AZ144" s="238"/>
      <c r="BA144" s="239"/>
      <c r="BB144" s="238"/>
      <c r="BC144" s="239"/>
      <c r="BD144" s="238"/>
      <c r="BE144" s="239"/>
      <c r="BF144" s="238"/>
      <c r="BG144" s="239"/>
      <c r="BH144" s="238"/>
      <c r="BI144" s="239"/>
      <c r="BJ144" s="238"/>
      <c r="BK144" s="239"/>
      <c r="BL144" s="238"/>
      <c r="BM144" s="239"/>
      <c r="BN144" s="238"/>
      <c r="BO144" s="239"/>
      <c r="BP144" s="238"/>
      <c r="BQ144" s="239"/>
      <c r="BR144" s="238"/>
      <c r="BS144" s="239"/>
      <c r="BT144" s="238"/>
      <c r="BU144" s="239"/>
      <c r="BV144" s="238"/>
      <c r="BW144" s="239"/>
      <c r="BX144" s="223"/>
      <c r="CA144" s="88"/>
      <c r="CB144" s="88"/>
      <c r="CC144" s="91"/>
      <c r="CF144" s="242"/>
      <c r="CG144" s="239"/>
      <c r="CH144" s="238"/>
      <c r="CI144" s="239"/>
      <c r="CJ144" s="79"/>
      <c r="CK144" s="79"/>
      <c r="CL144" s="79"/>
      <c r="CM144" s="79"/>
      <c r="CO144" s="93" t="str">
        <f t="shared" si="41"/>
        <v/>
      </c>
      <c r="CP144" s="93"/>
      <c r="CQ144" s="242"/>
      <c r="CR144" s="239"/>
      <c r="CS144" s="242"/>
      <c r="CT144" s="239"/>
      <c r="CU144" s="242"/>
      <c r="CV144" s="239"/>
      <c r="CW144" s="242"/>
      <c r="CX144" s="239"/>
      <c r="CY144" s="242"/>
      <c r="CZ144" s="239"/>
      <c r="DA144" s="242"/>
      <c r="DB144" s="239"/>
      <c r="DC144" s="242"/>
      <c r="DD144" s="239"/>
      <c r="DE144" s="79"/>
      <c r="DF144" s="79"/>
      <c r="DG144" s="79"/>
    </row>
    <row r="145" spans="1:112" ht="11.25" customHeight="1" x14ac:dyDescent="0.25">
      <c r="A145" s="20"/>
      <c r="B145" s="20"/>
      <c r="C145" s="422" t="str">
        <f>T(IF(  Dic2022_RICHIESTE!C33&lt;&gt;"",  Dic2022_RICHIESTE!C33,  HLOOKUP(D$144,Tipologie!$B$2:$AM$10,2) ))</f>
        <v>-</v>
      </c>
      <c r="D145" s="423"/>
      <c r="E145" s="146"/>
      <c r="F145" s="146" t="str">
        <f>T(IF(  Dic2022_RICHIESTE!D33&lt;&gt;"",  Dic2022_RICHIESTE!D33,  HLOOKUP(F$144,Tipologie!$B$2:$AM$10,2) ))</f>
        <v>-</v>
      </c>
      <c r="G145" s="146"/>
      <c r="H145" s="146" t="str">
        <f>T(IF(  Dic2022_RICHIESTE!E33&lt;&gt;"",  Dic2022_RICHIESTE!E33,  HLOOKUP(H$144,Tipologie!$B$2:$AM$10,2) ))</f>
        <v>-</v>
      </c>
      <c r="I145" s="146"/>
      <c r="J145" s="146" t="str">
        <f>T(IF(  Dic2022_RICHIESTE!F33&lt;&gt;"",  Dic2022_RICHIESTE!F33,  HLOOKUP(J$144,Tipologie!$B$2:$AM$10,2) ))</f>
        <v>-</v>
      </c>
      <c r="K145" s="146"/>
      <c r="L145" s="146" t="str">
        <f>T(IF(  Dic2022_RICHIESTE!G33&lt;&gt;"",  Dic2022_RICHIESTE!G33,  HLOOKUP(L$144,Tipologie!$B$2:$AM$10,2) ))</f>
        <v>-</v>
      </c>
      <c r="M145" s="146"/>
      <c r="N145" s="146" t="str">
        <f>T(IF(  Dic2022_RICHIESTE!H33&lt;&gt;"",  Dic2022_RICHIESTE!H33,  HLOOKUP(N$144,Tipologie!$B$2:$AM$10,2) ))</f>
        <v>-</v>
      </c>
      <c r="O145" s="146"/>
      <c r="P145" s="146" t="str">
        <f>T(IF(  Dic2022_RICHIESTE!I33&lt;&gt;"",  Dic2022_RICHIESTE!I33,  HLOOKUP(P$144,Tipologie!$B$2:$AM$10,2) ))</f>
        <v>-</v>
      </c>
      <c r="Q145" s="146"/>
      <c r="R145" s="146" t="str">
        <f>T(IF(  Dic2022_RICHIESTE!J33&lt;&gt;"",  Dic2022_RICHIESTE!J33,  HLOOKUP(R$144,Tipologie!$B$2:$AM$10,2) ))</f>
        <v>-</v>
      </c>
      <c r="S145" s="146"/>
      <c r="T145" s="146" t="str">
        <f>T(IF(  Dic2022_RICHIESTE!K33&lt;&gt;"",  Dic2022_RICHIESTE!K33,  HLOOKUP(T$144,Tipologie!$B$2:$AM$10,2) ))</f>
        <v>-</v>
      </c>
      <c r="U145" s="146" t="str">
        <f>T(IF(  Dic2022_RICHIESTE!L33&lt;&gt;"",  Dic2022_RICHIESTE!L33,  HLOOKUP(U$144,Tipologie!$B$2:$AM$10,2) ))</f>
        <v>-</v>
      </c>
      <c r="V145" s="146" t="str">
        <f>T(IF(  Dic2022_RICHIESTE!M33&lt;&gt;"",  Dic2022_RICHIESTE!M33,  HLOOKUP(V$144,Tipologie!$B$2:$AM$10,2) ))</f>
        <v>-</v>
      </c>
      <c r="W145" s="146" t="str">
        <f>T(IF(  Dic2022_RICHIESTE!N33&lt;&gt;"",  Dic2022_RICHIESTE!N33,  HLOOKUP(W$144,Tipologie!$B$2:$AM$10,2) ))</f>
        <v>-</v>
      </c>
      <c r="X145" s="146" t="str">
        <f>T(IF(  Dic2022_RICHIESTE!O33&lt;&gt;"",  Dic2022_RICHIESTE!O33,  HLOOKUP(X$144,Tipologie!$B$2:$AM$10,2) ))</f>
        <v>-</v>
      </c>
      <c r="Y145" s="146" t="str">
        <f>T(IF(  Dic2022_RICHIESTE!P33&lt;&gt;"",  Dic2022_RICHIESTE!P33,  HLOOKUP(Y$144,Tipologie!$B$2:$AM$10,2) ))</f>
        <v>-</v>
      </c>
      <c r="Z145" s="47" t="str">
        <f>T(IF(  Dic2022_RICHIESTE!Q33&lt;&gt;"",  Dic2022_RICHIESTE!Q33,  HLOOKUP(Z$144,Tipologie!$B$2:$AM$10,2) ))</f>
        <v>-</v>
      </c>
      <c r="AA145" s="47" t="str">
        <f>T(IF(  Dic2022_RICHIESTE!R33&lt;&gt;"",  Dic2022_RICHIESTE!R33,  HLOOKUP(AA$144,Tipologie!$B$2:$AM$10,2) ))</f>
        <v>-</v>
      </c>
      <c r="AB145" s="47" t="str">
        <f>T(IF(  Dic2022_RICHIESTE!S33&lt;&gt;"",  Dic2022_RICHIESTE!S33,  HLOOKUP(AB$144,Tipologie!$B$2:$AM$10,2) ))</f>
        <v>-</v>
      </c>
      <c r="AD145" s="20" t="str">
        <f t="shared" si="40"/>
        <v/>
      </c>
      <c r="AE145" s="20" t="str">
        <f t="shared" si="39"/>
        <v/>
      </c>
      <c r="AF145" s="20"/>
      <c r="AG145" s="146" t="str">
        <f>T(IF(  Dic2022_RICHIESTE!W33&lt;&gt;"",  Dic2022_RICHIESTE!W33,  HLOOKUP(AG$144,Tipologie!$B$2:$AM$10,2) ))</f>
        <v>-</v>
      </c>
      <c r="AH145" s="146"/>
      <c r="AI145" s="146" t="str">
        <f>T(IF(  Dic2022_RICHIESTE!X33&lt;&gt;"",  Dic2022_RICHIESTE!X33,  HLOOKUP(AI$144,Tipologie!$B$2:$AM$10,2) ))</f>
        <v>-</v>
      </c>
      <c r="AJ145" s="146"/>
      <c r="AK145" s="146" t="str">
        <f>T(IF(  Dic2022_RICHIESTE!Y33&lt;&gt;"",  Dic2022_RICHIESTE!Y33,  HLOOKUP(AK$144,Tipologie!$B$2:$AM$10,2) ))</f>
        <v>-</v>
      </c>
      <c r="AL145" s="146"/>
      <c r="AM145" s="146" t="str">
        <f>T(IF(  Dic2022_RICHIESTE!Z33&lt;&gt;"",  Dic2022_RICHIESTE!Z33,  HLOOKUP(AM$144,Tipologie!$B$2:$AM$10,2) ))</f>
        <v>-</v>
      </c>
      <c r="AN145" s="146"/>
      <c r="AO145" s="146" t="str">
        <f>T(IF(  Dic2022_RICHIESTE!AA33&lt;&gt;"",  Dic2022_RICHIESTE!AA33,  HLOOKUP(AO$144,Tipologie!$B$2:$AM$10,2) ))</f>
        <v>-</v>
      </c>
      <c r="AP145" s="146"/>
      <c r="AQ145" s="146" t="str">
        <f>T(IF(  Dic2022_RICHIESTE!AB33&lt;&gt;"",  Dic2022_RICHIESTE!AB33,  HLOOKUP(AQ$144,Tipologie!$B$2:$AM$10,2) ))</f>
        <v>-</v>
      </c>
      <c r="AR145" s="146"/>
      <c r="AS145" s="146" t="str">
        <f>T(IF(  Dic2022_RICHIESTE!AC33&lt;&gt;"",  Dic2022_RICHIESTE!AC33,  HLOOKUP(AS$144,Tipologie!$B$2:$AM$10,2) ))</f>
        <v>-</v>
      </c>
      <c r="AT145" s="146"/>
      <c r="AU145" s="146" t="str">
        <f>T(IF(  Dic2022_RICHIESTE!AD33&lt;&gt;"",  Dic2022_RICHIESTE!AD33,  HLOOKUP(AU$144,Tipologie!$B$2:$AM$10,2) ))</f>
        <v>-</v>
      </c>
      <c r="AV145" s="146"/>
      <c r="AW145" s="146" t="str">
        <f>T(IF(  Dic2022_RICHIESTE!AE33&lt;&gt;"",  Dic2022_RICHIESTE!AE33,  HLOOKUP(AW$144,Tipologie!$B$2:$AM$10,2) ))</f>
        <v>-</v>
      </c>
      <c r="AX145" s="146"/>
      <c r="AY145" s="146" t="str">
        <f>T(IF(  Dic2022_RICHIESTE!AF33&lt;&gt;"",  Dic2022_RICHIESTE!AF33,  HLOOKUP(AY$144,Tipologie!$B$2:$AM$10,2) ))</f>
        <v>-</v>
      </c>
      <c r="AZ145" s="146"/>
      <c r="BA145" s="146" t="str">
        <f>T(IF(  Dic2022_RICHIESTE!AG33&lt;&gt;"",  Dic2022_RICHIESTE!AG33,  HLOOKUP(BA$144,Tipologie!$B$2:$AM$10,2) ))</f>
        <v>-</v>
      </c>
      <c r="BB145" s="146" t="str">
        <f>T(IF(  Dic2022_RICHIESTE!AH33&lt;&gt;"",  Dic2022_RICHIESTE!AH33,  HLOOKUP(BB$144,Tipologie!$B$2:$AM$10,2) ))</f>
        <v>-</v>
      </c>
      <c r="BC145" s="146" t="str">
        <f>T(IF(  Dic2022_RICHIESTE!AI33&lt;&gt;"",  Dic2022_RICHIESTE!AI33,  HLOOKUP(BC$144,Tipologie!$B$2:$AM$10,2) ))</f>
        <v>-</v>
      </c>
      <c r="BD145" s="146"/>
      <c r="BE145" s="146" t="str">
        <f>T(IF(  Dic2022_RICHIESTE!AJ33&lt;&gt;"",  Dic2022_RICHIESTE!AJ33,  HLOOKUP(BE$144,Tipologie!$B$2:$AM$10,2) ))</f>
        <v>-</v>
      </c>
      <c r="BF145" s="146"/>
      <c r="BG145" s="146" t="str">
        <f>T(IF(  Dic2022_RICHIESTE!AK33&lt;&gt;"",  Dic2022_RICHIESTE!AK33,  HLOOKUP(BG$144,Tipologie!$B$2:$AM$10,2) ))</f>
        <v>-</v>
      </c>
      <c r="BH145" s="146"/>
      <c r="BI145" s="146" t="str">
        <f>T(IF(  Dic2022_RICHIESTE!AL33&lt;&gt;"",  Dic2022_RICHIESTE!AL33,  HLOOKUP(BI$144,Tipologie!$B$2:$AM$10,2) ))</f>
        <v>-</v>
      </c>
      <c r="BJ145" s="146"/>
      <c r="BK145" s="146" t="str">
        <f>T(IF(  Dic2022_RICHIESTE!AM33&lt;&gt;"",  Dic2022_RICHIESTE!AM33,  HLOOKUP(BK$144,Tipologie!$B$2:$AM$10,2) ))</f>
        <v>-</v>
      </c>
      <c r="BL145" s="146"/>
      <c r="BM145" s="146" t="str">
        <f>T(IF(  Dic2022_RICHIESTE!AN33&lt;&gt;"",  Dic2022_RICHIESTE!AN33,  HLOOKUP(BM$144,Tipologie!$B$2:$AM$10,2) ))</f>
        <v>-</v>
      </c>
      <c r="BN145" s="146"/>
      <c r="BO145" s="146" t="str">
        <f>T(IF(  Dic2022_RICHIESTE!AO33&lt;&gt;"",  Dic2022_RICHIESTE!AO33,  HLOOKUP(BO$144,Tipologie!$B$2:$AM$10,2) ))</f>
        <v>-</v>
      </c>
      <c r="BP145" s="146"/>
      <c r="BQ145" s="146" t="str">
        <f>T(IF(  Dic2022_RICHIESTE!AP33&lt;&gt;"",  Dic2022_RICHIESTE!AP33,  HLOOKUP(BQ$144,Tipologie!$B$2:$AM$10,2) ))</f>
        <v>-</v>
      </c>
      <c r="BR145" s="146"/>
      <c r="BS145" s="146" t="str">
        <f>T(IF(  Dic2022_RICHIESTE!AQ33&lt;&gt;"",  Dic2022_RICHIESTE!AQ33,  HLOOKUP(BS$144,Tipologie!$B$2:$AM$10,2) ))</f>
        <v>-</v>
      </c>
      <c r="BT145" s="146"/>
      <c r="BU145" s="146" t="str">
        <f>T(IF(  Dic2022_RICHIESTE!AR33&lt;&gt;"",  Dic2022_RICHIESTE!AR33,  HLOOKUP(BU$144,Tipologie!$B$2:$AM$10,2) ))</f>
        <v>-</v>
      </c>
      <c r="BV145" s="146"/>
      <c r="BW145" s="146" t="str">
        <f>T(IF(  Dic2022_RICHIESTE!AS33&lt;&gt;"",  Dic2022_RICHIESTE!AS33,  HLOOKUP(BW$144,Tipologie!$B$2:$AM$10,2) ))</f>
        <v>-</v>
      </c>
      <c r="BX145" s="223"/>
      <c r="CA145" s="90"/>
      <c r="CB145" s="205"/>
      <c r="CC145" s="91"/>
      <c r="CG145" s="146" t="str">
        <f>T(IF(  Dic2022_RICHIESTE!BM33&lt;&gt;"",  Dic2022_RICHIESTE!BM33,  HLOOKUP(CG$144,Tipologie!$B$2:$AM$10,2) ))</f>
        <v>-</v>
      </c>
      <c r="CH145" s="146"/>
      <c r="CI145" s="146" t="str">
        <f>T(IF(  Dic2022_RICHIESTE!BN33&lt;&gt;"",  Dic2022_RICHIESTE!BN33,  HLOOKUP(CI$144,Tipologie!$B$2:$AM$10,2) ))</f>
        <v>-</v>
      </c>
      <c r="CJ145" s="146" t="str">
        <f>T(IF(  Dic2022_RICHIESTE!BO33&lt;&gt;"",  Dic2022_RICHIESTE!BO33,  HLOOKUP(CJ$144,Tipologie!$B$2:$AM$10,2) ))</f>
        <v>-</v>
      </c>
      <c r="CK145" s="146" t="str">
        <f>T(IF(  Dic2022_RICHIESTE!BP33&lt;&gt;"",  Dic2022_RICHIESTE!BP33,  HLOOKUP(CK$144,Tipologie!$B$2:$AM$10,2) ))</f>
        <v>-</v>
      </c>
      <c r="CL145" s="146" t="str">
        <f>T(IF(  Dic2022_RICHIESTE!BQ33&lt;&gt;"",  Dic2022_RICHIESTE!BQ33,  HLOOKUP(CL$144,Tipologie!$B$2:$AM$10,2) ))</f>
        <v>-</v>
      </c>
      <c r="CM145" s="146" t="str">
        <f>T(IF(  Dic2022_RICHIESTE!BR33&lt;&gt;"",  Dic2022_RICHIESTE!BR33,  HLOOKUP(CM$144,Tipologie!$B$2:$AM$10,2) ))</f>
        <v>-</v>
      </c>
      <c r="CO145" s="93" t="str">
        <f t="shared" si="41"/>
        <v/>
      </c>
      <c r="CP145" s="93" t="str">
        <f t="shared" ref="CP145:CP153" si="46">IF($B145&lt;&gt;"",$B145,"")</f>
        <v/>
      </c>
      <c r="CQ145" s="93"/>
      <c r="CR145" s="146" t="str">
        <f>T(IF(  Dic2022_RICHIESTE!BV33&lt;&gt;"",  Dic2022_RICHIESTE!BV33,  HLOOKUP(CR$144,Tipologie!$B$2:$AM$10,2) ))</f>
        <v>-</v>
      </c>
      <c r="CS145" s="146"/>
      <c r="CT145" s="146" t="str">
        <f>T(IF(  Dic2022_RICHIESTE!BW33&lt;&gt;"",  Dic2022_RICHIESTE!BW33,  HLOOKUP(CT$144,Tipologie!$B$2:$AM$10,2) ))</f>
        <v>-</v>
      </c>
      <c r="CU145" s="146"/>
      <c r="CV145" s="146" t="str">
        <f>T(IF(  Dic2022_RICHIESTE!BX33&lt;&gt;"",  Dic2022_RICHIESTE!BX33,  HLOOKUP(CV$144,Tipologie!$B$2:$AM$10,2) ))</f>
        <v>-</v>
      </c>
      <c r="CW145" s="146"/>
      <c r="CX145" s="146" t="str">
        <f>T(IF(  Dic2022_RICHIESTE!BY33&lt;&gt;"",  Dic2022_RICHIESTE!BY33,  HLOOKUP(CX$144,Tipologie!$B$2:$AM$10,2) ))</f>
        <v>-</v>
      </c>
      <c r="CY145" s="146"/>
      <c r="CZ145" s="146" t="str">
        <f>T(IF(  Dic2022_RICHIESTE!BZ33&lt;&gt;"",  Dic2022_RICHIESTE!BZ33,  HLOOKUP(CZ$144,Tipologie!$B$2:$AM$10,2) ))</f>
        <v>-</v>
      </c>
      <c r="DA145" s="146"/>
      <c r="DB145" s="146" t="str">
        <f>T(IF(  Dic2022_RICHIESTE!CA33&lt;&gt;"",  Dic2022_RICHIESTE!CA33,  HLOOKUP(DB$144,Tipologie!$B$2:$AM$10,2) ))</f>
        <v>-</v>
      </c>
      <c r="DC145" s="146"/>
      <c r="DD145" s="146" t="str">
        <f>T(IF(  Dic2022_RICHIESTE!CB33&lt;&gt;"",  Dic2022_RICHIESTE!CB33,  HLOOKUP(DD$144,Tipologie!$B$2:$AM$10,2) ))</f>
        <v>-</v>
      </c>
      <c r="DE145" s="146" t="str">
        <f>T(IF(  Dic2022_RICHIESTE!BW33&lt;&gt;"",  Dic2022_RICHIESTE!BW33,  HLOOKUP(DE$144,Tipologie!$B$2:$AM$10,2) ))</f>
        <v>-</v>
      </c>
      <c r="DF145" s="146" t="str">
        <f>T(IF(  Dic2022_RICHIESTE!BX33&lt;&gt;"",  Dic2022_RICHIESTE!BX33,  HLOOKUP(DF$144,Tipologie!$B$2:$AM$10,2) ))</f>
        <v>-</v>
      </c>
      <c r="DG145" s="146" t="str">
        <f>T(IF(  Dic2022_RICHIESTE!BY33&lt;&gt;"",  Dic2022_RICHIESTE!BY33,  HLOOKUP(DG$144,Tipologie!$B$2:$AM$10,2) ))</f>
        <v>-</v>
      </c>
    </row>
    <row r="146" spans="1:112" ht="11.25" customHeight="1" x14ac:dyDescent="0.25">
      <c r="A146" s="45" t="str">
        <f>IF(Dic2022_RICHIESTE!A34&lt;&gt;"",Dic2022_RICHIESTE!A34,"")</f>
        <v>lun</v>
      </c>
      <c r="B146" s="46">
        <f>IF(Dic2022_RICHIESTE!B34&lt;&gt;"",Dic2022_RICHIESTE!B34,"")</f>
        <v>44921</v>
      </c>
      <c r="C146" s="45"/>
      <c r="D146" s="146" t="str">
        <f>T( IF( Dic2022_RICHIESTE!C34&lt;&gt;"",  IF(   AND(    (IFERROR(SEARCH("Ridotto",Dic2022_RICHIESTE!C34),Dic2022_RICHIESTE!C34))=1,    D$144&lt;&gt;""   ),    _xlfn.CONCAT("Rid: ",HLOOKUP(D$144,Tipologie!$B$2:$AM$10,3)  ),  Dic2022_RICHIESTE!C34),HLOOKUP(D$144,Tipologie!$B$2:$AM$10,3  ) ))</f>
        <v>.</v>
      </c>
      <c r="E146" s="146"/>
      <c r="F146" s="146" t="str">
        <f>T( IF( Dic2022_RICHIESTE!D34&lt;&gt;"",  IF(   AND(    (IFERROR(SEARCH("Ridotto",Dic2022_RICHIESTE!D34),Dic2022_RICHIESTE!D34))=1,    F$144&lt;&gt;""   ),    _xlfn.CONCAT("Rid: ",HLOOKUP(F$144,Tipologie!$B$2:$AM$10,3)  ),  Dic2022_RICHIESTE!D34),HLOOKUP(F$144,Tipologie!$B$2:$AM$10,3  ) ))</f>
        <v>.</v>
      </c>
      <c r="G146" s="146"/>
      <c r="H146" s="146" t="str">
        <f>T( IF( Dic2022_RICHIESTE!E34&lt;&gt;"",  IF(   AND(    (IFERROR(SEARCH("Ridotto",Dic2022_RICHIESTE!E34),Dic2022_RICHIESTE!E34))=1,    H$144&lt;&gt;""   ),    _xlfn.CONCAT("Rid: ",HLOOKUP(H$144,Tipologie!$B$2:$AM$10,3)  ),  Dic2022_RICHIESTE!E34),HLOOKUP(H$144,Tipologie!$B$2:$AM$10,3  ) ))</f>
        <v>.</v>
      </c>
      <c r="I146" s="146"/>
      <c r="J146" s="146" t="str">
        <f>T( IF( Dic2022_RICHIESTE!F34&lt;&gt;"",  IF(   AND(    (IFERROR(SEARCH("Ridotto",Dic2022_RICHIESTE!F34),Dic2022_RICHIESTE!F34))=1,    J$144&lt;&gt;""   ),    _xlfn.CONCAT("Rid: ",HLOOKUP(J$144,Tipologie!$B$2:$AM$10,3)  ),  Dic2022_RICHIESTE!F34),HLOOKUP(J$144,Tipologie!$B$2:$AM$10,3  ) ))</f>
        <v>.</v>
      </c>
      <c r="K146" s="146"/>
      <c r="L146" s="146" t="str">
        <f>T( IF( Dic2022_RICHIESTE!G34&lt;&gt;"",  IF(   AND(    (IFERROR(SEARCH("Ridotto",Dic2022_RICHIESTE!G34),Dic2022_RICHIESTE!G34))=1,    L$144&lt;&gt;""   ),    _xlfn.CONCAT("Rid: ",HLOOKUP(L$144,Tipologie!$B$2:$AM$10,3)  ),  Dic2022_RICHIESTE!G34),HLOOKUP(L$144,Tipologie!$B$2:$AM$10,3  ) ))</f>
        <v>.</v>
      </c>
      <c r="M146" s="146"/>
      <c r="N146" s="146" t="str">
        <f>T( IF( Dic2022_RICHIESTE!H34&lt;&gt;"",  IF(   AND(    (IFERROR(SEARCH("Ridotto",Dic2022_RICHIESTE!H34),Dic2022_RICHIESTE!H34))=1,    N$144&lt;&gt;""   ),    _xlfn.CONCAT("Rid: ",HLOOKUP(N$144,Tipologie!$B$2:$AM$10,3)  ),  Dic2022_RICHIESTE!H34),HLOOKUP(N$144,Tipologie!$B$2:$AM$10,3  ) ))</f>
        <v>.</v>
      </c>
      <c r="O146" s="146"/>
      <c r="P146" s="146" t="str">
        <f>T( IF( Dic2022_RICHIESTE!I34&lt;&gt;"",  IF(   AND(    (IFERROR(SEARCH("Ridotto",Dic2022_RICHIESTE!I34),Dic2022_RICHIESTE!I34))=1,    P$144&lt;&gt;""   ),    _xlfn.CONCAT("Rid: ",HLOOKUP(P$144,Tipologie!$B$2:$AM$10,3)  ),  Dic2022_RICHIESTE!I34),HLOOKUP(P$144,Tipologie!$B$2:$AM$10,3  ) ))</f>
        <v>.</v>
      </c>
      <c r="Q146" s="146"/>
      <c r="R146" s="146" t="str">
        <f>T( IF( Dic2022_RICHIESTE!J34&lt;&gt;"",  IF(   AND(    (IFERROR(SEARCH("Ridotto",Dic2022_RICHIESTE!J34),Dic2022_RICHIESTE!J34))=1,    R$144&lt;&gt;""   ),    _xlfn.CONCAT("Rid: ",HLOOKUP(R$144,Tipologie!$B$2:$AM$10,3)  ),  Dic2022_RICHIESTE!J34),HLOOKUP(R$144,Tipologie!$B$2:$AM$10,3  ) ))</f>
        <v>.</v>
      </c>
      <c r="S146" s="146"/>
      <c r="T146" s="146" t="str">
        <f>T( IF( Dic2022_RICHIESTE!K34&lt;&gt;"",  IF(   AND(    (IFERROR(SEARCH("Ridotto",Dic2022_RICHIESTE!K34),Dic2022_RICHIESTE!K34))=1,    T$144&lt;&gt;""   ),    _xlfn.CONCAT("Rid: ",HLOOKUP(T$144,Tipologie!$B$2:$AM$10,3)  ),  Dic2022_RICHIESTE!K34),HLOOKUP(T$144,Tipologie!$B$2:$AM$10,3  ) ))</f>
        <v>.</v>
      </c>
      <c r="U146" s="146" t="str">
        <f>T( IF( Dic2022_RICHIESTE!L34&lt;&gt;"",  IF(   AND(    (IFERROR(SEARCH("Ridotto",Dic2022_RICHIESTE!L34),Dic2022_RICHIESTE!L34))=1,    U$144&lt;&gt;""   ),    _xlfn.CONCAT("Rid: ",HLOOKUP(U$144,Tipologie!$B$2:$AM$10,3)  ),  Dic2022_RICHIESTE!L34),HLOOKUP(U$144,Tipologie!$B$2:$AM$10,3  ) ))</f>
        <v>.</v>
      </c>
      <c r="V146" s="146" t="str">
        <f>T( IF( Dic2022_RICHIESTE!M34&lt;&gt;"",  IF(   AND(    (IFERROR(SEARCH("Ridotto",Dic2022_RICHIESTE!M34),Dic2022_RICHIESTE!M34))=1,    V$144&lt;&gt;""   ),    _xlfn.CONCAT("Rid: ",HLOOKUP(V$144,Tipologie!$B$2:$AM$10,3)  ),  Dic2022_RICHIESTE!M34),HLOOKUP(V$144,Tipologie!$B$2:$AM$10,3  ) ))</f>
        <v>.</v>
      </c>
      <c r="W146" s="146" t="str">
        <f>T( IF( Dic2022_RICHIESTE!N34&lt;&gt;"",  IF(   AND(    (IFERROR(SEARCH("Ridotto",Dic2022_RICHIESTE!N34),Dic2022_RICHIESTE!N34))=1,    W$144&lt;&gt;""   ),    _xlfn.CONCAT("Rid: ",HLOOKUP(W$144,Tipologie!$B$2:$AM$10,3)  ),  Dic2022_RICHIESTE!N34),HLOOKUP(W$144,Tipologie!$B$2:$AM$10,3  ) ))</f>
        <v>.</v>
      </c>
      <c r="X146" s="146" t="str">
        <f>T( IF( Dic2022_RICHIESTE!O34&lt;&gt;"",  IF(   AND(    (IFERROR(SEARCH("Ridotto",Dic2022_RICHIESTE!O34),Dic2022_RICHIESTE!O34))=1,    X$144&lt;&gt;""   ),    _xlfn.CONCAT("Rid: ",HLOOKUP(X$144,Tipologie!$B$2:$AM$10,3)  ),  Dic2022_RICHIESTE!O34),HLOOKUP(X$144,Tipologie!$B$2:$AM$10,3  ) ))</f>
        <v>.</v>
      </c>
      <c r="Y146" s="146" t="str">
        <f>T( IF( Dic2022_RICHIESTE!P34&lt;&gt;"",  IF(   AND(    (IFERROR(SEARCH("Ridotto",Dic2022_RICHIESTE!P34),Dic2022_RICHIESTE!P34))=1,    Y$144&lt;&gt;""   ),    _xlfn.CONCAT("Rid: ",HLOOKUP(Y$144,Tipologie!$B$2:$AM$10,3)  ),  Dic2022_RICHIESTE!P34),HLOOKUP(Y$144,Tipologie!$B$2:$AM$10,3  ) ))</f>
        <v>.</v>
      </c>
      <c r="Z146" s="28" t="str">
        <f>T( IF( Dic2022_RICHIESTE!Q34&lt;&gt;"",  IF(   AND(    (IFERROR(SEARCH("Ridotto",Dic2022_RICHIESTE!Q34),Dic2022_RICHIESTE!Q34))=1,    Z$144&lt;&gt;""   ),    _xlfn.CONCAT("Rid: ",HLOOKUP(Z$144,Tipologie!$B$2:$AM$10,3)  ),  Dic2022_RICHIESTE!Q34),HLOOKUP(Z$144,Tipologie!$B$2:$AM$10,3  ) ))</f>
        <v>.</v>
      </c>
      <c r="AA146" s="28" t="str">
        <f>T( IF( Dic2022_RICHIESTE!R34&lt;&gt;"",  IF(   AND(    (IFERROR(SEARCH("Ridotto",Dic2022_RICHIESTE!R34),Dic2022_RICHIESTE!R34))=1,    AA$144&lt;&gt;""   ),    _xlfn.CONCAT("Rid: ",HLOOKUP(AA$144,Tipologie!$B$2:$AM$10,3)  ),  Dic2022_RICHIESTE!R34),HLOOKUP(AA$144,Tipologie!$B$2:$AM$10,3  ) ))</f>
        <v>.</v>
      </c>
      <c r="AB146" s="28" t="str">
        <f>T( IF( Dic2022_RICHIESTE!S34&lt;&gt;"",  IF(   AND(    (IFERROR(SEARCH("Ridotto",Dic2022_RICHIESTE!S34),Dic2022_RICHIESTE!S34))=1,    AB$144&lt;&gt;""   ),    _xlfn.CONCAT("Rid: ",HLOOKUP(AB$144,Tipologie!$B$2:$AM$10,3)  ),  Dic2022_RICHIESTE!S34),HLOOKUP(AB$144,Tipologie!$B$2:$AM$10,3  ) ))</f>
        <v>.</v>
      </c>
      <c r="AD146" s="45" t="str">
        <f t="shared" si="40"/>
        <v>lun</v>
      </c>
      <c r="AE146" s="46">
        <f t="shared" si="39"/>
        <v>44921</v>
      </c>
      <c r="AF146" s="45"/>
      <c r="AG146" s="146" t="str">
        <f>T( IF( Dic2022_RICHIESTE!W34&lt;&gt;"",  IF(   AND(    (IFERROR(SEARCH("Ridotto",Dic2022_RICHIESTE!W34),Dic2022_RICHIESTE!W34))=1,    AG$144&lt;&gt;""   ),    _xlfn.CONCAT("Rid: ",HLOOKUP(AG$144,Tipologie!$B$2:$AM$10,3)  ),  Dic2022_RICHIESTE!W34),HLOOKUP(AG$144,Tipologie!$B$2:$AM$10,3  ) ))</f>
        <v>.</v>
      </c>
      <c r="AH146" s="146"/>
      <c r="AI146" s="146" t="str">
        <f>T( IF( Dic2022_RICHIESTE!X34&lt;&gt;"",  IF(   AND(    (IFERROR(SEARCH("Ridotto",Dic2022_RICHIESTE!X34),Dic2022_RICHIESTE!X34))=1,    AI$144&lt;&gt;""   ),    _xlfn.CONCAT("Rid: ",HLOOKUP(AI$144,Tipologie!$B$2:$AM$10,3)  ),  Dic2022_RICHIESTE!X34),HLOOKUP(AI$144,Tipologie!$B$2:$AM$10,3  ) ))</f>
        <v>.</v>
      </c>
      <c r="AJ146" s="146"/>
      <c r="AK146" s="146" t="str">
        <f>T( IF( Dic2022_RICHIESTE!Y34&lt;&gt;"",  IF(   AND(    (IFERROR(SEARCH("Ridotto",Dic2022_RICHIESTE!Y34),Dic2022_RICHIESTE!Y34))=1,    AK$144&lt;&gt;""   ),    _xlfn.CONCAT("Rid: ",HLOOKUP(AK$144,Tipologie!$B$2:$AM$10,3)  ),  Dic2022_RICHIESTE!Y34),HLOOKUP(AK$144,Tipologie!$B$2:$AM$10,3  ) ))</f>
        <v>.</v>
      </c>
      <c r="AL146" s="146"/>
      <c r="AM146" s="146" t="str">
        <f>T( IF( Dic2022_RICHIESTE!Z34&lt;&gt;"",  IF(   AND(    (IFERROR(SEARCH("Ridotto",Dic2022_RICHIESTE!Z34),Dic2022_RICHIESTE!Z34))=1,    AM$144&lt;&gt;""   ),    _xlfn.CONCAT("Rid: ",HLOOKUP(AM$144,Tipologie!$B$2:$AM$10,3)  ),  Dic2022_RICHIESTE!Z34),HLOOKUP(AM$144,Tipologie!$B$2:$AM$10,3  ) ))</f>
        <v>.</v>
      </c>
      <c r="AN146" s="146"/>
      <c r="AO146" s="146" t="str">
        <f>T( IF( Dic2022_RICHIESTE!AA34&lt;&gt;"",  IF(   AND(    (IFERROR(SEARCH("Ridotto",Dic2022_RICHIESTE!AA34),Dic2022_RICHIESTE!AA34))=1,    AO$144&lt;&gt;""   ),    _xlfn.CONCAT("Rid: ",HLOOKUP(AO$144,Tipologie!$B$2:$AM$10,3)  ),  Dic2022_RICHIESTE!AA34),HLOOKUP(AO$144,Tipologie!$B$2:$AM$10,3  ) ))</f>
        <v>.</v>
      </c>
      <c r="AP146" s="146"/>
      <c r="AQ146" s="146" t="str">
        <f>T( IF( Dic2022_RICHIESTE!AB34&lt;&gt;"",  IF(   AND(    (IFERROR(SEARCH("Ridotto",Dic2022_RICHIESTE!AB34),Dic2022_RICHIESTE!AB34))=1,    AQ$144&lt;&gt;""   ),    _xlfn.CONCAT("Rid: ",HLOOKUP(AQ$144,Tipologie!$B$2:$AM$10,3)  ),  Dic2022_RICHIESTE!AB34),HLOOKUP(AQ$144,Tipologie!$B$2:$AM$10,3  ) ))</f>
        <v>.</v>
      </c>
      <c r="AR146" s="146"/>
      <c r="AS146" s="146" t="str">
        <f>T( IF( Dic2022_RICHIESTE!AC34&lt;&gt;"",  IF(   AND(    (IFERROR(SEARCH("Ridotto",Dic2022_RICHIESTE!AC34),Dic2022_RICHIESTE!AC34))=1,    AS$144&lt;&gt;""   ),    _xlfn.CONCAT("Rid: ",HLOOKUP(AS$144,Tipologie!$B$2:$AM$10,3)  ),  Dic2022_RICHIESTE!AC34),HLOOKUP(AS$144,Tipologie!$B$2:$AM$10,3  ) ))</f>
        <v>.</v>
      </c>
      <c r="AT146" s="146"/>
      <c r="AU146" s="146" t="str">
        <f>T( IF( Dic2022_RICHIESTE!AD34&lt;&gt;"",  IF(   AND(    (IFERROR(SEARCH("Ridotto",Dic2022_RICHIESTE!AD34),Dic2022_RICHIESTE!AD34))=1,    AU$144&lt;&gt;""   ),    _xlfn.CONCAT("Rid: ",HLOOKUP(AU$144,Tipologie!$B$2:$AM$10,3)  ),  Dic2022_RICHIESTE!AD34),HLOOKUP(AU$144,Tipologie!$B$2:$AM$10,3  ) ))</f>
        <v>.</v>
      </c>
      <c r="AV146" s="146"/>
      <c r="AW146" s="146" t="str">
        <f>T( IF( Dic2022_RICHIESTE!AE34&lt;&gt;"",  IF(   AND(    (IFERROR(SEARCH("Ridotto",Dic2022_RICHIESTE!AE34),Dic2022_RICHIESTE!AE34))=1,    AW$144&lt;&gt;""   ),    _xlfn.CONCAT("Rid: ",HLOOKUP(AW$144,Tipologie!$B$2:$AM$10,3)  ),  Dic2022_RICHIESTE!AE34),HLOOKUP(AW$144,Tipologie!$B$2:$AM$10,3  ) ))</f>
        <v>.</v>
      </c>
      <c r="AX146" s="146"/>
      <c r="AY146" s="146" t="str">
        <f>T( IF( Dic2022_RICHIESTE!AF34&lt;&gt;"",  IF(   AND(    (IFERROR(SEARCH("Ridotto",Dic2022_RICHIESTE!AF34),Dic2022_RICHIESTE!AF34))=1,    AY$144&lt;&gt;""   ),    _xlfn.CONCAT("Rid: ",HLOOKUP(AY$144,Tipologie!$B$2:$AM$10,3)  ),  Dic2022_RICHIESTE!AF34),HLOOKUP(AY$144,Tipologie!$B$2:$AM$10,3  ) ))</f>
        <v>.</v>
      </c>
      <c r="AZ146" s="146"/>
      <c r="BA146" s="146" t="str">
        <f>T( IF( Dic2022_RICHIESTE!AG34&lt;&gt;"",  IF(   AND(    (IFERROR(SEARCH("Ridotto",Dic2022_RICHIESTE!AG34),Dic2022_RICHIESTE!AG34))=1,    BA$144&lt;&gt;""   ),    _xlfn.CONCAT("Rid: ",HLOOKUP(BA$144,Tipologie!$B$2:$AM$10,3)  ),  Dic2022_RICHIESTE!AG34),HLOOKUP(BA$144,Tipologie!$B$2:$AM$10,3  ) ))</f>
        <v>.</v>
      </c>
      <c r="BB146" s="146" t="str">
        <f>T( IF( Dic2022_RICHIESTE!AH34&lt;&gt;"",  IF(   AND(    (IFERROR(SEARCH("Ridotto",Dic2022_RICHIESTE!AH34),Dic2022_RICHIESTE!AH34))=1,    BB$144&lt;&gt;""   ),    _xlfn.CONCAT("Rid: ",HLOOKUP(BB$144,Tipologie!$B$2:$AM$10,3)  ),  Dic2022_RICHIESTE!AH34),HLOOKUP(BB$144,Tipologie!$B$2:$AM$10,3  ) ))</f>
        <v>.</v>
      </c>
      <c r="BC146" s="146" t="str">
        <f>T( IF( Dic2022_RICHIESTE!AI34&lt;&gt;"",  IF(   AND(    (IFERROR(SEARCH("Ridotto",Dic2022_RICHIESTE!AI34),Dic2022_RICHIESTE!AI34))=1,    BC$144&lt;&gt;""   ),    _xlfn.CONCAT("Rid: ",HLOOKUP(BC$144,Tipologie!$B$2:$AM$10,3)  ),  Dic2022_RICHIESTE!AI34),HLOOKUP(BC$144,Tipologie!$B$2:$AM$10,3  ) ))</f>
        <v>.</v>
      </c>
      <c r="BD146" s="146"/>
      <c r="BE146" s="146" t="str">
        <f>T( IF( Dic2022_RICHIESTE!AJ34&lt;&gt;"",  IF(   AND(    (IFERROR(SEARCH("Ridotto",Dic2022_RICHIESTE!AJ34),Dic2022_RICHIESTE!AJ34))=1,    BE$144&lt;&gt;""   ),    _xlfn.CONCAT("Rid: ",HLOOKUP(BE$144,Tipologie!$B$2:$AM$10,3)  ),  Dic2022_RICHIESTE!AJ34),HLOOKUP(BE$144,Tipologie!$B$2:$AM$10,3  ) ))</f>
        <v>.</v>
      </c>
      <c r="BF146" s="146"/>
      <c r="BG146" s="146" t="str">
        <f>T( IF( Dic2022_RICHIESTE!AK34&lt;&gt;"",  IF(   AND(    (IFERROR(SEARCH("Ridotto",Dic2022_RICHIESTE!AK34),Dic2022_RICHIESTE!AK34))=1,    BG$144&lt;&gt;""   ),    _xlfn.CONCAT("Rid: ",HLOOKUP(BG$144,Tipologie!$B$2:$AM$10,3)  ),  Dic2022_RICHIESTE!AK34),HLOOKUP(BG$144,Tipologie!$B$2:$AM$10,3  ) ))</f>
        <v>.</v>
      </c>
      <c r="BH146" s="146"/>
      <c r="BI146" s="146" t="str">
        <f>T( IF( Dic2022_RICHIESTE!AL34&lt;&gt;"",  IF(   AND(    (IFERROR(SEARCH("Ridotto",Dic2022_RICHIESTE!AL34),Dic2022_RICHIESTE!AL34))=1,    BI$144&lt;&gt;""   ),    _xlfn.CONCAT("Rid: ",HLOOKUP(BI$144,Tipologie!$B$2:$AM$10,3)  ),  Dic2022_RICHIESTE!AL34),HLOOKUP(BI$144,Tipologie!$B$2:$AM$10,3  ) ))</f>
        <v>.</v>
      </c>
      <c r="BJ146" s="146"/>
      <c r="BK146" s="146" t="str">
        <f>T( IF( Dic2022_RICHIESTE!AM34&lt;&gt;"",  IF(   AND(    (IFERROR(SEARCH("Ridotto",Dic2022_RICHIESTE!AM34),Dic2022_RICHIESTE!AM34))=1,    BK$144&lt;&gt;""   ),    _xlfn.CONCAT("Rid: ",HLOOKUP(BK$144,Tipologie!$B$2:$AM$10,3)  ),  Dic2022_RICHIESTE!AM34),HLOOKUP(BK$144,Tipologie!$B$2:$AM$10,3  ) ))</f>
        <v>.</v>
      </c>
      <c r="BL146" s="146"/>
      <c r="BM146" s="146" t="str">
        <f>T( IF( Dic2022_RICHIESTE!AN34&lt;&gt;"",  IF(   AND(    (IFERROR(SEARCH("Ridotto",Dic2022_RICHIESTE!AN34),Dic2022_RICHIESTE!AN34))=1,    BM$144&lt;&gt;""   ),    _xlfn.CONCAT("Rid: ",HLOOKUP(BM$144,Tipologie!$B$2:$AM$10,3)  ),  Dic2022_RICHIESTE!AN34),HLOOKUP(BM$144,Tipologie!$B$2:$AM$10,3  ) ))</f>
        <v>.</v>
      </c>
      <c r="BN146" s="146"/>
      <c r="BO146" s="146" t="str">
        <f>T( IF( Dic2022_RICHIESTE!AO34&lt;&gt;"",  IF(   AND(    (IFERROR(SEARCH("Ridotto",Dic2022_RICHIESTE!AO34),Dic2022_RICHIESTE!AO34))=1,    BO$144&lt;&gt;""   ),    _xlfn.CONCAT("Rid: ",HLOOKUP(BO$144,Tipologie!$B$2:$AM$10,3)  ),  Dic2022_RICHIESTE!AO34),HLOOKUP(BO$144,Tipologie!$B$2:$AM$10,3  ) ))</f>
        <v>.</v>
      </c>
      <c r="BP146" s="146"/>
      <c r="BQ146" s="146" t="str">
        <f>T( IF( Dic2022_RICHIESTE!AP34&lt;&gt;"",  IF(   AND(    (IFERROR(SEARCH("Ridotto",Dic2022_RICHIESTE!AP34),Dic2022_RICHIESTE!AP34))=1,    BQ$144&lt;&gt;""   ),    _xlfn.CONCAT("Rid: ",HLOOKUP(BQ$144,Tipologie!$B$2:$AM$10,3)  ),  Dic2022_RICHIESTE!AP34),HLOOKUP(BQ$144,Tipologie!$B$2:$AM$10,3  ) ))</f>
        <v>.</v>
      </c>
      <c r="BR146" s="146"/>
      <c r="BS146" s="146" t="str">
        <f>T( IF( Dic2022_RICHIESTE!AQ34&lt;&gt;"",  IF(   AND(    (IFERROR(SEARCH("Ridotto",Dic2022_RICHIESTE!AQ34),Dic2022_RICHIESTE!AQ34))=1,    BS$144&lt;&gt;""   ),    _xlfn.CONCAT("Rid: ",HLOOKUP(BS$144,Tipologie!$B$2:$AM$10,3)  ),  Dic2022_RICHIESTE!AQ34),HLOOKUP(BS$144,Tipologie!$B$2:$AM$10,3  ) ))</f>
        <v>.</v>
      </c>
      <c r="BT146" s="146"/>
      <c r="BU146" s="146" t="str">
        <f>T( IF( Dic2022_RICHIESTE!AR34&lt;&gt;"",  IF(   AND(    (IFERROR(SEARCH("Ridotto",Dic2022_RICHIESTE!AR34),Dic2022_RICHIESTE!AR34))=1,    BU$144&lt;&gt;""   ),    _xlfn.CONCAT("Rid: ",HLOOKUP(BU$144,Tipologie!$B$2:$AM$10,3)  ),  Dic2022_RICHIESTE!AR34),HLOOKUP(BU$144,Tipologie!$B$2:$AM$10,3  ) ))</f>
        <v>.</v>
      </c>
      <c r="BV146" s="146"/>
      <c r="BW146" s="146" t="str">
        <f>T( IF( Dic2022_RICHIESTE!AS34&lt;&gt;"",  IF(   AND(    (IFERROR(SEARCH("Ridotto",Dic2022_RICHIESTE!AS34),Dic2022_RICHIESTE!AS34))=1,    BW$144&lt;&gt;""   ),    _xlfn.CONCAT("Rid: ",HLOOKUP(BW$144,Tipologie!$B$2:$AM$10,3)  ),  Dic2022_RICHIESTE!AS34),HLOOKUP(BW$144,Tipologie!$B$2:$AM$10,3  ) ))</f>
        <v>.</v>
      </c>
      <c r="BX146" s="223"/>
      <c r="CA146" s="22">
        <f>SUM(COUNTIFS(D146:BW146,{"Ex-accordo";"Ferie";"Ridotto Ex-Acc";"Ridotto Ferie";"Ridotto Maternità";"Malattia";"Esame";"Altro"}))</f>
        <v>0</v>
      </c>
      <c r="CB146" s="158">
        <f t="shared" ref="CB146:CB151" si="47">$CD$1-CA146</f>
        <v>30</v>
      </c>
      <c r="CC146" s="91"/>
      <c r="CG146" s="146" t="str">
        <f>T( IF( Dic2022_RICHIESTE!BM34&lt;&gt;"",  IF(   AND(    (IFERROR(SEARCH("Ridotto",Dic2022_RICHIESTE!BM34),Dic2022_RICHIESTE!BM34))=1,    CG$144&lt;&gt;""   ),    _xlfn.CONCAT("Rid: ",HLOOKUP(CG$144,Tipologie!$B$2:$AM$10,3)  ),  Dic2022_RICHIESTE!BM34),HLOOKUP(CG$144,Tipologie!$B$2:$AM$10,3  ) ))</f>
        <v>.</v>
      </c>
      <c r="CH146" s="146"/>
      <c r="CI146" s="146" t="str">
        <f>T( IF( Dic2022_RICHIESTE!BN34&lt;&gt;"",  IF(   AND(    (IFERROR(SEARCH("Ridotto",Dic2022_RICHIESTE!BN34),Dic2022_RICHIESTE!BN34))=1,    CI$144&lt;&gt;""   ),    _xlfn.CONCAT("Rid: ",HLOOKUP(CI$144,Tipologie!$B$2:$AM$10,3)  ),  Dic2022_RICHIESTE!BN34),HLOOKUP(CI$144,Tipologie!$B$2:$AM$10,3  ) ))</f>
        <v>.</v>
      </c>
      <c r="CJ146" s="146" t="str">
        <f>T( IF( Dic2022_RICHIESTE!BO34&lt;&gt;"",  IF(   AND(    (IFERROR(SEARCH("Ridotto",Dic2022_RICHIESTE!BO34),Dic2022_RICHIESTE!BO34))=1,    CJ$144&lt;&gt;""   ),    _xlfn.CONCAT("Rid: ",HLOOKUP(CJ$144,Tipologie!$B$2:$AM$10,3)  ),  Dic2022_RICHIESTE!BO34),HLOOKUP(CJ$144,Tipologie!$B$2:$AM$10,3  ) ))</f>
        <v>.</v>
      </c>
      <c r="CK146" s="146" t="str">
        <f>T( IF( Dic2022_RICHIESTE!BP34&lt;&gt;"",  IF(   AND(    (IFERROR(SEARCH("Ridotto",Dic2022_RICHIESTE!BP34),Dic2022_RICHIESTE!BP34))=1,    CK$144&lt;&gt;""   ),    _xlfn.CONCAT("Rid: ",HLOOKUP(CK$144,Tipologie!$B$2:$AM$10,3)  ),  Dic2022_RICHIESTE!BP34),HLOOKUP(CK$144,Tipologie!$B$2:$AM$10,3  ) ))</f>
        <v>.</v>
      </c>
      <c r="CL146" s="146" t="str">
        <f>T( IF( Dic2022_RICHIESTE!BQ34&lt;&gt;"",  IF(   AND(    (IFERROR(SEARCH("Ridotto",Dic2022_RICHIESTE!BQ34),Dic2022_RICHIESTE!BQ34))=1,    CL$144&lt;&gt;""   ),    _xlfn.CONCAT("Rid: ",HLOOKUP(CL$144,Tipologie!$B$2:$AM$10,3)  ),  Dic2022_RICHIESTE!BQ34),HLOOKUP(CL$144,Tipologie!$B$2:$AM$10,3  ) ))</f>
        <v>.</v>
      </c>
      <c r="CM146" s="146" t="str">
        <f>T( IF( Dic2022_RICHIESTE!BR34&lt;&gt;"",  IF(   AND(    (IFERROR(SEARCH("Ridotto",Dic2022_RICHIESTE!BR34),Dic2022_RICHIESTE!BR34))=1,    CM$144&lt;&gt;""   ),    _xlfn.CONCAT("Rid: ",HLOOKUP(CM$144,Tipologie!$B$2:$AM$10,3)  ),  Dic2022_RICHIESTE!BR34),HLOOKUP(CM$144,Tipologie!$B$2:$AM$10,3  ) ))</f>
        <v>.</v>
      </c>
      <c r="CO146" s="45" t="str">
        <f t="shared" si="41"/>
        <v>lun</v>
      </c>
      <c r="CP146" s="45">
        <f t="shared" si="46"/>
        <v>44921</v>
      </c>
      <c r="CQ146" s="45"/>
      <c r="CR146" s="146" t="str">
        <f>T(IF(  Dic2022_RICHIESTE!BV34&lt;&gt;"",  Dic2022_RICHIESTE!BV34,  HLOOKUP(CR$144,Tipologie!$B$2:$AM$10,3) ))</f>
        <v>.</v>
      </c>
      <c r="CS146" s="146"/>
      <c r="CT146" s="146" t="str">
        <f>T(IF(  Dic2022_RICHIESTE!BW34&lt;&gt;"",  Dic2022_RICHIESTE!BW34,  HLOOKUP(CT$144,Tipologie!$B$2:$AM$10,3) ))</f>
        <v>.</v>
      </c>
      <c r="CU146" s="146"/>
      <c r="CV146" s="146" t="str">
        <f>T(IF(  Dic2022_RICHIESTE!BX34&lt;&gt;"",  Dic2022_RICHIESTE!BX34,  HLOOKUP(CV$144,Tipologie!$B$2:$AM$10,3) ))</f>
        <v>.</v>
      </c>
      <c r="CW146" s="146"/>
      <c r="CX146" s="146" t="str">
        <f>T(IF(  Dic2022_RICHIESTE!BY34&lt;&gt;"",  Dic2022_RICHIESTE!BY34,  HLOOKUP(CX$144,Tipologie!$B$2:$AM$10,3) ))</f>
        <v>.</v>
      </c>
      <c r="CY146" s="146"/>
      <c r="CZ146" s="146" t="str">
        <f>T(IF(  Dic2022_RICHIESTE!BZ34&lt;&gt;"",  Dic2022_RICHIESTE!BZ34,  HLOOKUP(CZ$144,Tipologie!$B$2:$AM$10,3) ))</f>
        <v>.</v>
      </c>
      <c r="DA146" s="146"/>
      <c r="DB146" s="146" t="str">
        <f>T(IF(  Dic2022_RICHIESTE!CA34&lt;&gt;"",  Dic2022_RICHIESTE!CA34,  HLOOKUP(DB$144,Tipologie!$B$2:$AM$10,3) ))</f>
        <v>.</v>
      </c>
      <c r="DC146" s="146"/>
      <c r="DD146" s="146" t="str">
        <f>T(IF(  Dic2022_RICHIESTE!CB34&lt;&gt;"",  Dic2022_RICHIESTE!CB34,  HLOOKUP(DD$144,Tipologie!$B$2:$AM$10,3) ))</f>
        <v>.</v>
      </c>
      <c r="DE146" s="146" t="str">
        <f>T(IF(  Dic2022_RICHIESTE!BW34&lt;&gt;"",  Dic2022_RICHIESTE!BW34,  HLOOKUP(DE$144,Tipologie!$B$2:$AM$10,3) ))</f>
        <v>.</v>
      </c>
      <c r="DF146" s="146" t="str">
        <f>T(IF(  Dic2022_RICHIESTE!BX34&lt;&gt;"",  Dic2022_RICHIESTE!BX34,  HLOOKUP(DF$144,Tipologie!$B$2:$AM$10,3) ))</f>
        <v>.</v>
      </c>
      <c r="DG146" s="146" t="str">
        <f>T(IF(  Dic2022_RICHIESTE!BY34&lt;&gt;"",  Dic2022_RICHIESTE!BY34,  HLOOKUP(DG$144,Tipologie!$B$2:$AM$10,3) ))</f>
        <v>.</v>
      </c>
      <c r="DH146" s="20"/>
    </row>
    <row r="147" spans="1:112" ht="11.25" customHeight="1" x14ac:dyDescent="0.25">
      <c r="A147" s="45" t="str">
        <f>IF(Dic2022_RICHIESTE!A35&lt;&gt;"",Dic2022_RICHIESTE!A35,"")</f>
        <v>mar</v>
      </c>
      <c r="B147" s="46">
        <f>IF(Dic2022_RICHIESTE!B35&lt;&gt;"",Dic2022_RICHIESTE!B35,"")</f>
        <v>44922</v>
      </c>
      <c r="C147" s="232"/>
      <c r="D147" s="146" t="str">
        <f>T( IF( Dic2022_RICHIESTE!C35&lt;&gt;"",  IF(   AND(    (IFERROR(SEARCH("Ridotto",Dic2022_RICHIESTE!C35),Dic2022_RICHIESTE!C35))=1,    D$144&lt;&gt;""   ),    _xlfn.CONCAT("Rid: ",HLOOKUP(D$144,Tipologie!$B$2:$AM$10,4)  ),  Dic2022_RICHIESTE!C35),HLOOKUP(D$144,Tipologie!$B$2:$AM$10,4  ) ))</f>
        <v>.</v>
      </c>
      <c r="E147" s="146"/>
      <c r="F147" s="146" t="str">
        <f>T( IF( Dic2022_RICHIESTE!D35&lt;&gt;"",  IF(   AND(    (IFERROR(SEARCH("Ridotto",Dic2022_RICHIESTE!D35),Dic2022_RICHIESTE!D35))=1,    F$144&lt;&gt;""   ),    _xlfn.CONCAT("Rid: ",HLOOKUP(F$144,Tipologie!$B$2:$AM$10,4)  ),  Dic2022_RICHIESTE!D35),HLOOKUP(F$144,Tipologie!$B$2:$AM$10,4  ) ))</f>
        <v>.</v>
      </c>
      <c r="G147" s="146"/>
      <c r="H147" s="146" t="str">
        <f>T( IF( Dic2022_RICHIESTE!E35&lt;&gt;"",  IF(   AND(    (IFERROR(SEARCH("Ridotto",Dic2022_RICHIESTE!E35),Dic2022_RICHIESTE!E35))=1,    H$144&lt;&gt;""   ),    _xlfn.CONCAT("Rid: ",HLOOKUP(H$144,Tipologie!$B$2:$AM$10,4)  ),  Dic2022_RICHIESTE!E35),HLOOKUP(H$144,Tipologie!$B$2:$AM$10,4  ) ))</f>
        <v>.</v>
      </c>
      <c r="I147" s="146"/>
      <c r="J147" s="146" t="str">
        <f>T( IF( Dic2022_RICHIESTE!F35&lt;&gt;"",  IF(   AND(    (IFERROR(SEARCH("Ridotto",Dic2022_RICHIESTE!F35),Dic2022_RICHIESTE!F35))=1,    J$144&lt;&gt;""   ),    _xlfn.CONCAT("Rid: ",HLOOKUP(J$144,Tipologie!$B$2:$AM$10,4)  ),  Dic2022_RICHIESTE!F35),HLOOKUP(J$144,Tipologie!$B$2:$AM$10,4  ) ))</f>
        <v>.</v>
      </c>
      <c r="K147" s="146"/>
      <c r="L147" s="146" t="str">
        <f>T( IF( Dic2022_RICHIESTE!G35&lt;&gt;"",  IF(   AND(    (IFERROR(SEARCH("Ridotto",Dic2022_RICHIESTE!G35),Dic2022_RICHIESTE!G35))=1,    L$144&lt;&gt;""   ),    _xlfn.CONCAT("Rid: ",HLOOKUP(L$144,Tipologie!$B$2:$AM$10,4)  ),  Dic2022_RICHIESTE!G35),HLOOKUP(L$144,Tipologie!$B$2:$AM$10,4  ) ))</f>
        <v>.</v>
      </c>
      <c r="M147" s="146"/>
      <c r="N147" s="146" t="str">
        <f>T( IF( Dic2022_RICHIESTE!H35&lt;&gt;"",  IF(   AND(    (IFERROR(SEARCH("Ridotto",Dic2022_RICHIESTE!H35),Dic2022_RICHIESTE!H35))=1,    N$144&lt;&gt;""   ),    _xlfn.CONCAT("Rid: ",HLOOKUP(N$144,Tipologie!$B$2:$AM$10,4)  ),  Dic2022_RICHIESTE!H35),HLOOKUP(N$144,Tipologie!$B$2:$AM$10,4  ) ))</f>
        <v>.</v>
      </c>
      <c r="O147" s="146"/>
      <c r="P147" s="146" t="str">
        <f>T( IF( Dic2022_RICHIESTE!I35&lt;&gt;"",  IF(   AND(    (IFERROR(SEARCH("Ridotto",Dic2022_RICHIESTE!I35),Dic2022_RICHIESTE!I35))=1,    P$144&lt;&gt;""   ),    _xlfn.CONCAT("Rid: ",HLOOKUP(P$144,Tipologie!$B$2:$AM$10,4)  ),  Dic2022_RICHIESTE!I35),HLOOKUP(P$144,Tipologie!$B$2:$AM$10,4  ) ))</f>
        <v>.</v>
      </c>
      <c r="Q147" s="146"/>
      <c r="R147" s="146" t="str">
        <f>T( IF( Dic2022_RICHIESTE!J35&lt;&gt;"",  IF(   AND(    (IFERROR(SEARCH("Ridotto",Dic2022_RICHIESTE!J35),Dic2022_RICHIESTE!J35))=1,    R$144&lt;&gt;""   ),    _xlfn.CONCAT("Rid: ",HLOOKUP(R$144,Tipologie!$B$2:$AM$10,4)  ),  Dic2022_RICHIESTE!J35),HLOOKUP(R$144,Tipologie!$B$2:$AM$10,4  ) ))</f>
        <v>.</v>
      </c>
      <c r="S147" s="146"/>
      <c r="T147" s="146" t="str">
        <f>T( IF( Dic2022_RICHIESTE!K35&lt;&gt;"",  IF(   AND(    (IFERROR(SEARCH("Ridotto",Dic2022_RICHIESTE!K35),Dic2022_RICHIESTE!K35))=1,    T$144&lt;&gt;""   ),    _xlfn.CONCAT("Rid: ",HLOOKUP(T$144,Tipologie!$B$2:$AM$10,4)  ),  Dic2022_RICHIESTE!K35),HLOOKUP(T$144,Tipologie!$B$2:$AM$10,4  ) ))</f>
        <v>.</v>
      </c>
      <c r="U147" s="146" t="str">
        <f>T( IF( Dic2022_RICHIESTE!L35&lt;&gt;"",  IF(   AND(    (IFERROR(SEARCH("Ridotto",Dic2022_RICHIESTE!L35),Dic2022_RICHIESTE!L35))=1,    U$144&lt;&gt;""   ),    _xlfn.CONCAT("Rid: ",HLOOKUP(U$144,Tipologie!$B$2:$AM$10,4)  ),  Dic2022_RICHIESTE!L35),HLOOKUP(U$144,Tipologie!$B$2:$AM$10,4  ) ))</f>
        <v>.</v>
      </c>
      <c r="V147" s="146" t="str">
        <f>T( IF( Dic2022_RICHIESTE!M35&lt;&gt;"",  IF(   AND(    (IFERROR(SEARCH("Ridotto",Dic2022_RICHIESTE!M35),Dic2022_RICHIESTE!M35))=1,    V$144&lt;&gt;""   ),    _xlfn.CONCAT("Rid: ",HLOOKUP(V$144,Tipologie!$B$2:$AM$10,4)  ),  Dic2022_RICHIESTE!M35),HLOOKUP(V$144,Tipologie!$B$2:$AM$10,4  ) ))</f>
        <v>.</v>
      </c>
      <c r="W147" s="146" t="str">
        <f>T( IF( Dic2022_RICHIESTE!N35&lt;&gt;"",  IF(   AND(    (IFERROR(SEARCH("Ridotto",Dic2022_RICHIESTE!N35),Dic2022_RICHIESTE!N35))=1,    W$144&lt;&gt;""   ),    _xlfn.CONCAT("Rid: ",HLOOKUP(W$144,Tipologie!$B$2:$AM$10,4)  ),  Dic2022_RICHIESTE!N35),HLOOKUP(W$144,Tipologie!$B$2:$AM$10,4  ) ))</f>
        <v>.</v>
      </c>
      <c r="X147" s="146" t="str">
        <f>T( IF( Dic2022_RICHIESTE!O35&lt;&gt;"",  IF(   AND(    (IFERROR(SEARCH("Ridotto",Dic2022_RICHIESTE!O35),Dic2022_RICHIESTE!O35))=1,    X$144&lt;&gt;""   ),    _xlfn.CONCAT("Rid: ",HLOOKUP(X$144,Tipologie!$B$2:$AM$10,4)  ),  Dic2022_RICHIESTE!O35),HLOOKUP(X$144,Tipologie!$B$2:$AM$10,4  ) ))</f>
        <v>.</v>
      </c>
      <c r="Y147" s="146" t="str">
        <f>T( IF( Dic2022_RICHIESTE!P35&lt;&gt;"",  IF(   AND(    (IFERROR(SEARCH("Ridotto",Dic2022_RICHIESTE!P35),Dic2022_RICHIESTE!P35))=1,    Y$144&lt;&gt;""   ),    _xlfn.CONCAT("Rid: ",HLOOKUP(Y$144,Tipologie!$B$2:$AM$10,4)  ),  Dic2022_RICHIESTE!P35),HLOOKUP(Y$144,Tipologie!$B$2:$AM$10,4  ) ))</f>
        <v>.</v>
      </c>
      <c r="Z147" s="28" t="str">
        <f>T( IF( Dic2022_RICHIESTE!Q35&lt;&gt;"",  IF(   AND(    (IFERROR(SEARCH("Ridotto",Dic2022_RICHIESTE!Q35),Dic2022_RICHIESTE!Q35))=1,    Z$144&lt;&gt;""   ),    _xlfn.CONCAT("Rid: ",HLOOKUP(Z$144,Tipologie!$B$2:$AM$10,4)  ),  Dic2022_RICHIESTE!Q35),HLOOKUP(Z$144,Tipologie!$B$2:$AM$10,4  ) ))</f>
        <v>.</v>
      </c>
      <c r="AA147" s="28" t="str">
        <f>T( IF( Dic2022_RICHIESTE!R35&lt;&gt;"",  IF(   AND(    (IFERROR(SEARCH("Ridotto",Dic2022_RICHIESTE!R35),Dic2022_RICHIESTE!R35))=1,    AA$144&lt;&gt;""   ),    _xlfn.CONCAT("Rid: ",HLOOKUP(AA$144,Tipologie!$B$2:$AM$10,4)  ),  Dic2022_RICHIESTE!R35),HLOOKUP(AA$144,Tipologie!$B$2:$AM$10,4  ) ))</f>
        <v>.</v>
      </c>
      <c r="AB147" s="28" t="str">
        <f>T( IF( Dic2022_RICHIESTE!S35&lt;&gt;"",  IF(   AND(    (IFERROR(SEARCH("Ridotto",Dic2022_RICHIESTE!S35),Dic2022_RICHIESTE!S35))=1,    AB$144&lt;&gt;""   ),    _xlfn.CONCAT("Rid: ",HLOOKUP(AB$144,Tipologie!$B$2:$AM$10,4)  ),  Dic2022_RICHIESTE!S35),HLOOKUP(AB$144,Tipologie!$B$2:$AM$10,4  ) ))</f>
        <v>.</v>
      </c>
      <c r="AD147" s="45" t="str">
        <f t="shared" si="40"/>
        <v>mar</v>
      </c>
      <c r="AE147" s="46">
        <f t="shared" si="39"/>
        <v>44922</v>
      </c>
      <c r="AF147" s="232"/>
      <c r="AG147" s="146" t="str">
        <f>T( IF( Dic2022_RICHIESTE!W35&lt;&gt;"",  IF(   AND(    (IFERROR(SEARCH("Ridotto",Dic2022_RICHIESTE!W35),Dic2022_RICHIESTE!W35))=1,    AG$144&lt;&gt;""   ),    _xlfn.CONCAT("Rid: ",HLOOKUP(AG$144,Tipologie!$B$2:$AM$10,4)  ),  Dic2022_RICHIESTE!W35),HLOOKUP(AG$144,Tipologie!$B$2:$AM$10,4  ) ))</f>
        <v>.</v>
      </c>
      <c r="AH147" s="146"/>
      <c r="AI147" s="146" t="str">
        <f>T( IF( Dic2022_RICHIESTE!X35&lt;&gt;"",  IF(   AND(    (IFERROR(SEARCH("Ridotto",Dic2022_RICHIESTE!X35),Dic2022_RICHIESTE!X35))=1,    AI$144&lt;&gt;""   ),    _xlfn.CONCAT("Rid: ",HLOOKUP(AI$144,Tipologie!$B$2:$AM$10,4)  ),  Dic2022_RICHIESTE!X35),HLOOKUP(AI$144,Tipologie!$B$2:$AM$10,4  ) ))</f>
        <v>.</v>
      </c>
      <c r="AJ147" s="146"/>
      <c r="AK147" s="146" t="str">
        <f>T( IF( Dic2022_RICHIESTE!Y35&lt;&gt;"",  IF(   AND(    (IFERROR(SEARCH("Ridotto",Dic2022_RICHIESTE!Y35),Dic2022_RICHIESTE!Y35))=1,    AK$144&lt;&gt;""   ),    _xlfn.CONCAT("Rid: ",HLOOKUP(AK$144,Tipologie!$B$2:$AM$10,4)  ),  Dic2022_RICHIESTE!Y35),HLOOKUP(AK$144,Tipologie!$B$2:$AM$10,4  ) ))</f>
        <v>.</v>
      </c>
      <c r="AL147" s="146"/>
      <c r="AM147" s="146" t="str">
        <f>T( IF( Dic2022_RICHIESTE!Z35&lt;&gt;"",  IF(   AND(    (IFERROR(SEARCH("Ridotto",Dic2022_RICHIESTE!Z35),Dic2022_RICHIESTE!Z35))=1,    AM$144&lt;&gt;""   ),    _xlfn.CONCAT("Rid: ",HLOOKUP(AM$144,Tipologie!$B$2:$AM$10,4)  ),  Dic2022_RICHIESTE!Z35),HLOOKUP(AM$144,Tipologie!$B$2:$AM$10,4  ) ))</f>
        <v>.</v>
      </c>
      <c r="AN147" s="146"/>
      <c r="AO147" s="146" t="str">
        <f>T( IF( Dic2022_RICHIESTE!AA35&lt;&gt;"",  IF(   AND(    (IFERROR(SEARCH("Ridotto",Dic2022_RICHIESTE!AA35),Dic2022_RICHIESTE!AA35))=1,    AO$144&lt;&gt;""   ),    _xlfn.CONCAT("Rid: ",HLOOKUP(AO$144,Tipologie!$B$2:$AM$10,4)  ),  Dic2022_RICHIESTE!AA35),HLOOKUP(AO$144,Tipologie!$B$2:$AM$10,4  ) ))</f>
        <v>.</v>
      </c>
      <c r="AP147" s="146"/>
      <c r="AQ147" s="146" t="str">
        <f>T( IF( Dic2022_RICHIESTE!AB35&lt;&gt;"",  IF(   AND(    (IFERROR(SEARCH("Ridotto",Dic2022_RICHIESTE!AB35),Dic2022_RICHIESTE!AB35))=1,    AQ$144&lt;&gt;""   ),    _xlfn.CONCAT("Rid: ",HLOOKUP(AQ$144,Tipologie!$B$2:$AM$10,4)  ),  Dic2022_RICHIESTE!AB35),HLOOKUP(AQ$144,Tipologie!$B$2:$AM$10,4  ) ))</f>
        <v>.</v>
      </c>
      <c r="AR147" s="146"/>
      <c r="AS147" s="146" t="str">
        <f>T( IF( Dic2022_RICHIESTE!AC35&lt;&gt;"",  IF(   AND(    (IFERROR(SEARCH("Ridotto",Dic2022_RICHIESTE!AC35),Dic2022_RICHIESTE!AC35))=1,    AS$144&lt;&gt;""   ),    _xlfn.CONCAT("Rid: ",HLOOKUP(AS$144,Tipologie!$B$2:$AM$10,4)  ),  Dic2022_RICHIESTE!AC35),HLOOKUP(AS$144,Tipologie!$B$2:$AM$10,4  ) ))</f>
        <v>.</v>
      </c>
      <c r="AT147" s="146"/>
      <c r="AU147" s="146" t="str">
        <f>T( IF( Dic2022_RICHIESTE!AD35&lt;&gt;"",  IF(   AND(    (IFERROR(SEARCH("Ridotto",Dic2022_RICHIESTE!AD35),Dic2022_RICHIESTE!AD35))=1,    AU$144&lt;&gt;""   ),    _xlfn.CONCAT("Rid: ",HLOOKUP(AU$144,Tipologie!$B$2:$AM$10,4)  ),  Dic2022_RICHIESTE!AD35),HLOOKUP(AU$144,Tipologie!$B$2:$AM$10,4  ) ))</f>
        <v>.</v>
      </c>
      <c r="AV147" s="146"/>
      <c r="AW147" s="146" t="str">
        <f>T( IF( Dic2022_RICHIESTE!AE35&lt;&gt;"",  IF(   AND(    (IFERROR(SEARCH("Ridotto",Dic2022_RICHIESTE!AE35),Dic2022_RICHIESTE!AE35))=1,    AW$144&lt;&gt;""   ),    _xlfn.CONCAT("Rid: ",HLOOKUP(AW$144,Tipologie!$B$2:$AM$10,4)  ),  Dic2022_RICHIESTE!AE35),HLOOKUP(AW$144,Tipologie!$B$2:$AM$10,4  ) ))</f>
        <v>.</v>
      </c>
      <c r="AX147" s="146"/>
      <c r="AY147" s="146" t="str">
        <f>T( IF( Dic2022_RICHIESTE!AF35&lt;&gt;"",  IF(   AND(    (IFERROR(SEARCH("Ridotto",Dic2022_RICHIESTE!AF35),Dic2022_RICHIESTE!AF35))=1,    AY$144&lt;&gt;""   ),    _xlfn.CONCAT("Rid: ",HLOOKUP(AY$144,Tipologie!$B$2:$AM$10,4)  ),  Dic2022_RICHIESTE!AF35),HLOOKUP(AY$144,Tipologie!$B$2:$AM$10,4  ) ))</f>
        <v>.</v>
      </c>
      <c r="AZ147" s="146"/>
      <c r="BA147" s="146" t="str">
        <f>T( IF( Dic2022_RICHIESTE!AG35&lt;&gt;"",  IF(   AND(    (IFERROR(SEARCH("Ridotto",Dic2022_RICHIESTE!AG35),Dic2022_RICHIESTE!AG35))=1,    BA$144&lt;&gt;""   ),    _xlfn.CONCAT("Rid: ",HLOOKUP(BA$144,Tipologie!$B$2:$AM$10,4)  ),  Dic2022_RICHIESTE!AG35),HLOOKUP(BA$144,Tipologie!$B$2:$AM$10,4  ) ))</f>
        <v>.</v>
      </c>
      <c r="BB147" s="146" t="str">
        <f>T( IF( Dic2022_RICHIESTE!AH35&lt;&gt;"",  IF(   AND(    (IFERROR(SEARCH("Ridotto",Dic2022_RICHIESTE!AH35),Dic2022_RICHIESTE!AH35))=1,    BB$144&lt;&gt;""   ),    _xlfn.CONCAT("Rid: ",HLOOKUP(BB$144,Tipologie!$B$2:$AM$10,4)  ),  Dic2022_RICHIESTE!AH35),HLOOKUP(BB$144,Tipologie!$B$2:$AM$10,4  ) ))</f>
        <v>.</v>
      </c>
      <c r="BC147" s="146" t="str">
        <f>T( IF( Dic2022_RICHIESTE!AI35&lt;&gt;"",  IF(   AND(    (IFERROR(SEARCH("Ridotto",Dic2022_RICHIESTE!AI35),Dic2022_RICHIESTE!AI35))=1,    BC$144&lt;&gt;""   ),    _xlfn.CONCAT("Rid: ",HLOOKUP(BC$144,Tipologie!$B$2:$AM$10,4)  ),  Dic2022_RICHIESTE!AI35),HLOOKUP(BC$144,Tipologie!$B$2:$AM$10,4  ) ))</f>
        <v>.</v>
      </c>
      <c r="BD147" s="146"/>
      <c r="BE147" s="146" t="str">
        <f>T( IF( Dic2022_RICHIESTE!AJ35&lt;&gt;"",  IF(   AND(    (IFERROR(SEARCH("Ridotto",Dic2022_RICHIESTE!AJ35),Dic2022_RICHIESTE!AJ35))=1,    BE$144&lt;&gt;""   ),    _xlfn.CONCAT("Rid: ",HLOOKUP(BE$144,Tipologie!$B$2:$AM$10,4)  ),  Dic2022_RICHIESTE!AJ35),HLOOKUP(BE$144,Tipologie!$B$2:$AM$10,4  ) ))</f>
        <v>.</v>
      </c>
      <c r="BF147" s="146"/>
      <c r="BG147" s="146" t="str">
        <f>T( IF( Dic2022_RICHIESTE!AK35&lt;&gt;"",  IF(   AND(    (IFERROR(SEARCH("Ridotto",Dic2022_RICHIESTE!AK35),Dic2022_RICHIESTE!AK35))=1,    BG$144&lt;&gt;""   ),    _xlfn.CONCAT("Rid: ",HLOOKUP(BG$144,Tipologie!$B$2:$AM$10,4)  ),  Dic2022_RICHIESTE!AK35),HLOOKUP(BG$144,Tipologie!$B$2:$AM$10,4  ) ))</f>
        <v>.</v>
      </c>
      <c r="BH147" s="146"/>
      <c r="BI147" s="146" t="str">
        <f>T( IF( Dic2022_RICHIESTE!AL35&lt;&gt;"",  IF(   AND(    (IFERROR(SEARCH("Ridotto",Dic2022_RICHIESTE!AL35),Dic2022_RICHIESTE!AL35))=1,    BI$144&lt;&gt;""   ),    _xlfn.CONCAT("Rid: ",HLOOKUP(BI$144,Tipologie!$B$2:$AM$10,4)  ),  Dic2022_RICHIESTE!AL35),HLOOKUP(BI$144,Tipologie!$B$2:$AM$10,4  ) ))</f>
        <v>.</v>
      </c>
      <c r="BJ147" s="146"/>
      <c r="BK147" s="146" t="str">
        <f>T( IF( Dic2022_RICHIESTE!AM35&lt;&gt;"",  IF(   AND(    (IFERROR(SEARCH("Ridotto",Dic2022_RICHIESTE!AM35),Dic2022_RICHIESTE!AM35))=1,    BK$144&lt;&gt;""   ),    _xlfn.CONCAT("Rid: ",HLOOKUP(BK$144,Tipologie!$B$2:$AM$10,4)  ),  Dic2022_RICHIESTE!AM35),HLOOKUP(BK$144,Tipologie!$B$2:$AM$10,4  ) ))</f>
        <v>.</v>
      </c>
      <c r="BL147" s="146"/>
      <c r="BM147" s="146" t="str">
        <f>T( IF( Dic2022_RICHIESTE!AN35&lt;&gt;"",  IF(   AND(    (IFERROR(SEARCH("Ridotto",Dic2022_RICHIESTE!AN35),Dic2022_RICHIESTE!AN35))=1,    BM$144&lt;&gt;""   ),    _xlfn.CONCAT("Rid: ",HLOOKUP(BM$144,Tipologie!$B$2:$AM$10,4)  ),  Dic2022_RICHIESTE!AN35),HLOOKUP(BM$144,Tipologie!$B$2:$AM$10,4  ) ))</f>
        <v>.</v>
      </c>
      <c r="BN147" s="146"/>
      <c r="BO147" s="146" t="str">
        <f>T( IF( Dic2022_RICHIESTE!AO35&lt;&gt;"",  IF(   AND(    (IFERROR(SEARCH("Ridotto",Dic2022_RICHIESTE!AO35),Dic2022_RICHIESTE!AO35))=1,    BO$144&lt;&gt;""   ),    _xlfn.CONCAT("Rid: ",HLOOKUP(BO$144,Tipologie!$B$2:$AM$10,4)  ),  Dic2022_RICHIESTE!AO35),HLOOKUP(BO$144,Tipologie!$B$2:$AM$10,4  ) ))</f>
        <v>.</v>
      </c>
      <c r="BP147" s="146"/>
      <c r="BQ147" s="146" t="str">
        <f>T( IF( Dic2022_RICHIESTE!AP35&lt;&gt;"",  IF(   AND(    (IFERROR(SEARCH("Ridotto",Dic2022_RICHIESTE!AP35),Dic2022_RICHIESTE!AP35))=1,    BQ$144&lt;&gt;""   ),    _xlfn.CONCAT("Rid: ",HLOOKUP(BQ$144,Tipologie!$B$2:$AM$10,4)  ),  Dic2022_RICHIESTE!AP35),HLOOKUP(BQ$144,Tipologie!$B$2:$AM$10,4  ) ))</f>
        <v>.</v>
      </c>
      <c r="BR147" s="146"/>
      <c r="BS147" s="146" t="str">
        <f>T( IF( Dic2022_RICHIESTE!AQ35&lt;&gt;"",  IF(   AND(    (IFERROR(SEARCH("Ridotto",Dic2022_RICHIESTE!AQ35),Dic2022_RICHIESTE!AQ35))=1,    BS$144&lt;&gt;""   ),    _xlfn.CONCAT("Rid: ",HLOOKUP(BS$144,Tipologie!$B$2:$AM$10,4)  ),  Dic2022_RICHIESTE!AQ35),HLOOKUP(BS$144,Tipologie!$B$2:$AM$10,4  ) ))</f>
        <v>.</v>
      </c>
      <c r="BT147" s="146"/>
      <c r="BU147" s="146" t="str">
        <f>T( IF( Dic2022_RICHIESTE!AR35&lt;&gt;"",  IF(   AND(    (IFERROR(SEARCH("Ridotto",Dic2022_RICHIESTE!AR35),Dic2022_RICHIESTE!AR35))=1,    BU$144&lt;&gt;""   ),    _xlfn.CONCAT("Rid: ",HLOOKUP(BU$144,Tipologie!$B$2:$AM$10,4)  ),  Dic2022_RICHIESTE!AR35),HLOOKUP(BU$144,Tipologie!$B$2:$AM$10,4  ) ))</f>
        <v>.</v>
      </c>
      <c r="BV147" s="146"/>
      <c r="BW147" s="146" t="str">
        <f>T( IF( Dic2022_RICHIESTE!AS35&lt;&gt;"",  IF(   AND(    (IFERROR(SEARCH("Ridotto",Dic2022_RICHIESTE!AS35),Dic2022_RICHIESTE!AS35))=1,    BW$144&lt;&gt;""   ),    _xlfn.CONCAT("Rid: ",HLOOKUP(BW$144,Tipologie!$B$2:$AM$10,4)  ),  Dic2022_RICHIESTE!AS35),HLOOKUP(BW$144,Tipologie!$B$2:$AM$10,4  ) ))</f>
        <v>.</v>
      </c>
      <c r="BX147" s="223"/>
      <c r="CA147" s="158">
        <f>SUM(COUNTIFS(D147:BW147,{"Ex-accordo";"Ferie";"Ridotto Ex-Acc";"Ridotto Ferie";"Ridotto Maternità";"Malattia";"Esame";"Altro"}))</f>
        <v>0</v>
      </c>
      <c r="CB147" s="158">
        <f t="shared" si="47"/>
        <v>30</v>
      </c>
      <c r="CC147" s="91"/>
      <c r="CG147" s="146" t="str">
        <f>T( IF( Dic2022_RICHIESTE!BM35&lt;&gt;"",  IF(   AND(    (IFERROR(SEARCH("Ridotto",Dic2022_RICHIESTE!BM35),Dic2022_RICHIESTE!BM35))=1,    CG$144&lt;&gt;""   ),    _xlfn.CONCAT("Rid: ",HLOOKUP(CG$144,Tipologie!$B$2:$AM$10,4)  ),  Dic2022_RICHIESTE!BM35),HLOOKUP(CG$144,Tipologie!$B$2:$AM$10,4  ) ))</f>
        <v>.</v>
      </c>
      <c r="CH147" s="146"/>
      <c r="CI147" s="146" t="str">
        <f>T( IF( Dic2022_RICHIESTE!BN35&lt;&gt;"",  IF(   AND(    (IFERROR(SEARCH("Ridotto",Dic2022_RICHIESTE!BN35),Dic2022_RICHIESTE!BN35))=1,    CI$144&lt;&gt;""   ),    _xlfn.CONCAT("Rid: ",HLOOKUP(CI$144,Tipologie!$B$2:$AM$10,4)  ),  Dic2022_RICHIESTE!BN35),HLOOKUP(CI$144,Tipologie!$B$2:$AM$10,4  ) ))</f>
        <v>.</v>
      </c>
      <c r="CJ147" s="146" t="str">
        <f>T( IF( Dic2022_RICHIESTE!BO35&lt;&gt;"",  IF(   AND(    (IFERROR(SEARCH("Ridotto",Dic2022_RICHIESTE!BO35),Dic2022_RICHIESTE!BO35))=1,    CJ$144&lt;&gt;""   ),    _xlfn.CONCAT("Rid: ",HLOOKUP(CJ$144,Tipologie!$B$2:$AM$10,4)  ),  Dic2022_RICHIESTE!BO35),HLOOKUP(CJ$144,Tipologie!$B$2:$AM$10,4  ) ))</f>
        <v>.</v>
      </c>
      <c r="CK147" s="146" t="str">
        <f>T( IF( Dic2022_RICHIESTE!BP35&lt;&gt;"",  IF(   AND(    (IFERROR(SEARCH("Ridotto",Dic2022_RICHIESTE!BP35),Dic2022_RICHIESTE!BP35))=1,    CK$144&lt;&gt;""   ),    _xlfn.CONCAT("Rid: ",HLOOKUP(CK$144,Tipologie!$B$2:$AM$10,4)  ),  Dic2022_RICHIESTE!BP35),HLOOKUP(CK$144,Tipologie!$B$2:$AM$10,4  ) ))</f>
        <v>.</v>
      </c>
      <c r="CL147" s="146" t="str">
        <f>T( IF( Dic2022_RICHIESTE!BQ35&lt;&gt;"",  IF(   AND(    (IFERROR(SEARCH("Ridotto",Dic2022_RICHIESTE!BQ35),Dic2022_RICHIESTE!BQ35))=1,    CL$144&lt;&gt;""   ),    _xlfn.CONCAT("Rid: ",HLOOKUP(CL$144,Tipologie!$B$2:$AM$10,4)  ),  Dic2022_RICHIESTE!BQ35),HLOOKUP(CL$144,Tipologie!$B$2:$AM$10,4  ) ))</f>
        <v>.</v>
      </c>
      <c r="CM147" s="146" t="str">
        <f>T( IF( Dic2022_RICHIESTE!BR35&lt;&gt;"",  IF(   AND(    (IFERROR(SEARCH("Ridotto",Dic2022_RICHIESTE!BR35),Dic2022_RICHIESTE!BR35))=1,    CM$144&lt;&gt;""   ),    _xlfn.CONCAT("Rid: ",HLOOKUP(CM$144,Tipologie!$B$2:$AM$10,4)  ),  Dic2022_RICHIESTE!BR35),HLOOKUP(CM$144,Tipologie!$B$2:$AM$10,4  ) ))</f>
        <v>.</v>
      </c>
      <c r="CO147" s="45" t="str">
        <f t="shared" si="41"/>
        <v>mar</v>
      </c>
      <c r="CP147" s="45">
        <f t="shared" si="46"/>
        <v>44922</v>
      </c>
      <c r="CQ147" s="229"/>
      <c r="CR147" s="146" t="str">
        <f>T(IF(  Dic2022_RICHIESTE!BV35&lt;&gt;"",  Dic2022_RICHIESTE!BV35,  HLOOKUP(CR$144,Tipologie!$B$2:$AM$10,4) ))</f>
        <v>.</v>
      </c>
      <c r="CS147" s="146"/>
      <c r="CT147" s="146" t="str">
        <f>T(IF(  Dic2022_RICHIESTE!BW35&lt;&gt;"",  Dic2022_RICHIESTE!BW35,  HLOOKUP(CT$144,Tipologie!$B$2:$AM$10,4) ))</f>
        <v>.</v>
      </c>
      <c r="CU147" s="146"/>
      <c r="CV147" s="146" t="str">
        <f>T(IF(  Dic2022_RICHIESTE!BX35&lt;&gt;"",  Dic2022_RICHIESTE!BX35,  HLOOKUP(CV$144,Tipologie!$B$2:$AM$10,4) ))</f>
        <v>.</v>
      </c>
      <c r="CW147" s="146"/>
      <c r="CX147" s="146" t="str">
        <f>T(IF(  Dic2022_RICHIESTE!BY35&lt;&gt;"",  Dic2022_RICHIESTE!BY35,  HLOOKUP(CX$144,Tipologie!$B$2:$AM$10,4) ))</f>
        <v>.</v>
      </c>
      <c r="CY147" s="146"/>
      <c r="CZ147" s="146" t="str">
        <f>T(IF(  Dic2022_RICHIESTE!BZ35&lt;&gt;"",  Dic2022_RICHIESTE!BZ35,  HLOOKUP(CZ$144,Tipologie!$B$2:$AM$10,4) ))</f>
        <v>.</v>
      </c>
      <c r="DA147" s="146"/>
      <c r="DB147" s="146" t="str">
        <f>T(IF(  Dic2022_RICHIESTE!CA35&lt;&gt;"",  Dic2022_RICHIESTE!CA35,  HLOOKUP(DB$144,Tipologie!$B$2:$AM$10,4) ))</f>
        <v>.</v>
      </c>
      <c r="DC147" s="146"/>
      <c r="DD147" s="146" t="str">
        <f>T(IF(  Dic2022_RICHIESTE!CB35&lt;&gt;"",  Dic2022_RICHIESTE!CB35,  HLOOKUP(DD$144,Tipologie!$B$2:$AM$10,4) ))</f>
        <v>.</v>
      </c>
      <c r="DE147" s="146" t="str">
        <f>T(IF(  Dic2022_RICHIESTE!BW35&lt;&gt;"",  Dic2022_RICHIESTE!BW35,  HLOOKUP(DE$144,Tipologie!$B$2:$AM$10,4) ))</f>
        <v>.</v>
      </c>
      <c r="DF147" s="146" t="str">
        <f>T(IF(  Dic2022_RICHIESTE!BX35&lt;&gt;"",  Dic2022_RICHIESTE!BX35,  HLOOKUP(DF$144,Tipologie!$B$2:$AM$10,4) ))</f>
        <v>.</v>
      </c>
      <c r="DG147" s="146" t="str">
        <f>T(IF(  Dic2022_RICHIESTE!BY35&lt;&gt;"",  Dic2022_RICHIESTE!BY35,  HLOOKUP(DG$144,Tipologie!$B$2:$AM$10,4) ))</f>
        <v>.</v>
      </c>
    </row>
    <row r="148" spans="1:112" ht="11.25" customHeight="1" x14ac:dyDescent="0.25">
      <c r="A148" s="45" t="str">
        <f>IF(Dic2022_RICHIESTE!A36&lt;&gt;"",Dic2022_RICHIESTE!A36,"")</f>
        <v>mer</v>
      </c>
      <c r="B148" s="46">
        <f>IF(Dic2022_RICHIESTE!B36&lt;&gt;"",Dic2022_RICHIESTE!B36,"")</f>
        <v>44923</v>
      </c>
      <c r="C148" s="232"/>
      <c r="D148" s="146" t="str">
        <f>T( IF( Dic2022_RICHIESTE!C36&lt;&gt;"",  IF(   AND(    (IFERROR(SEARCH("Ridotto",Dic2022_RICHIESTE!C36),Dic2022_RICHIESTE!C36))=1,    D$144&lt;&gt;""   ),    _xlfn.CONCAT("Rid: ",HLOOKUP(D$144,Tipologie!$B$2:$AM$10,5)  ),  Dic2022_RICHIESTE!C36),HLOOKUP(D$144,Tipologie!$B$2:$AM$10,5  ) ))</f>
        <v>.</v>
      </c>
      <c r="E148" s="146"/>
      <c r="F148" s="146" t="str">
        <f>T( IF( Dic2022_RICHIESTE!D36&lt;&gt;"",  IF(   AND(    (IFERROR(SEARCH("Ridotto",Dic2022_RICHIESTE!D36),Dic2022_RICHIESTE!D36))=1,    F$144&lt;&gt;""   ),    _xlfn.CONCAT("Rid: ",HLOOKUP(F$144,Tipologie!$B$2:$AM$10,5)  ),  Dic2022_RICHIESTE!D36),HLOOKUP(F$144,Tipologie!$B$2:$AM$10,5  ) ))</f>
        <v>.</v>
      </c>
      <c r="G148" s="146"/>
      <c r="H148" s="146" t="str">
        <f>T( IF( Dic2022_RICHIESTE!E36&lt;&gt;"",  IF(   AND(    (IFERROR(SEARCH("Ridotto",Dic2022_RICHIESTE!E36),Dic2022_RICHIESTE!E36))=1,    H$144&lt;&gt;""   ),    _xlfn.CONCAT("Rid: ",HLOOKUP(H$144,Tipologie!$B$2:$AM$10,5)  ),  Dic2022_RICHIESTE!E36),HLOOKUP(H$144,Tipologie!$B$2:$AM$10,5  ) ))</f>
        <v>.</v>
      </c>
      <c r="I148" s="146"/>
      <c r="J148" s="146" t="str">
        <f>T( IF( Dic2022_RICHIESTE!F36&lt;&gt;"",  IF(   AND(    (IFERROR(SEARCH("Ridotto",Dic2022_RICHIESTE!F36),Dic2022_RICHIESTE!F36))=1,    J$144&lt;&gt;""   ),    _xlfn.CONCAT("Rid: ",HLOOKUP(J$144,Tipologie!$B$2:$AM$10,5)  ),  Dic2022_RICHIESTE!F36),HLOOKUP(J$144,Tipologie!$B$2:$AM$10,5  ) ))</f>
        <v>.</v>
      </c>
      <c r="K148" s="146"/>
      <c r="L148" s="146" t="str">
        <f>T( IF( Dic2022_RICHIESTE!G36&lt;&gt;"",  IF(   AND(    (IFERROR(SEARCH("Ridotto",Dic2022_RICHIESTE!G36),Dic2022_RICHIESTE!G36))=1,    L$144&lt;&gt;""   ),    _xlfn.CONCAT("Rid: ",HLOOKUP(L$144,Tipologie!$B$2:$AM$10,5)  ),  Dic2022_RICHIESTE!G36),HLOOKUP(L$144,Tipologie!$B$2:$AM$10,5  ) ))</f>
        <v>.</v>
      </c>
      <c r="M148" s="146"/>
      <c r="N148" s="146" t="str">
        <f>T( IF( Dic2022_RICHIESTE!H36&lt;&gt;"",  IF(   AND(    (IFERROR(SEARCH("Ridotto",Dic2022_RICHIESTE!H36),Dic2022_RICHIESTE!H36))=1,    N$144&lt;&gt;""   ),    _xlfn.CONCAT("Rid: ",HLOOKUP(N$144,Tipologie!$B$2:$AM$10,5)  ),  Dic2022_RICHIESTE!H36),HLOOKUP(N$144,Tipologie!$B$2:$AM$10,5  ) ))</f>
        <v>.</v>
      </c>
      <c r="O148" s="146"/>
      <c r="P148" s="146" t="str">
        <f>T( IF( Dic2022_RICHIESTE!I36&lt;&gt;"",  IF(   AND(    (IFERROR(SEARCH("Ridotto",Dic2022_RICHIESTE!I36),Dic2022_RICHIESTE!I36))=1,    P$144&lt;&gt;""   ),    _xlfn.CONCAT("Rid: ",HLOOKUP(P$144,Tipologie!$B$2:$AM$10,5)  ),  Dic2022_RICHIESTE!I36),HLOOKUP(P$144,Tipologie!$B$2:$AM$10,5  ) ))</f>
        <v>.</v>
      </c>
      <c r="Q148" s="146"/>
      <c r="R148" s="146" t="str">
        <f>T( IF( Dic2022_RICHIESTE!J36&lt;&gt;"",  IF(   AND(    (IFERROR(SEARCH("Ridotto",Dic2022_RICHIESTE!J36),Dic2022_RICHIESTE!J36))=1,    R$144&lt;&gt;""   ),    _xlfn.CONCAT("Rid: ",HLOOKUP(R$144,Tipologie!$B$2:$AM$10,5)  ),  Dic2022_RICHIESTE!J36),HLOOKUP(R$144,Tipologie!$B$2:$AM$10,5  ) ))</f>
        <v>.</v>
      </c>
      <c r="S148" s="146"/>
      <c r="T148" s="146" t="str">
        <f>T( IF( Dic2022_RICHIESTE!K36&lt;&gt;"",  IF(   AND(    (IFERROR(SEARCH("Ridotto",Dic2022_RICHIESTE!K36),Dic2022_RICHIESTE!K36))=1,    T$144&lt;&gt;""   ),    _xlfn.CONCAT("Rid: ",HLOOKUP(T$144,Tipologie!$B$2:$AM$10,5)  ),  Dic2022_RICHIESTE!K36),HLOOKUP(T$144,Tipologie!$B$2:$AM$10,5  ) ))</f>
        <v>.</v>
      </c>
      <c r="U148" s="146" t="str">
        <f>T( IF( Dic2022_RICHIESTE!L36&lt;&gt;"",  IF(   AND(    (IFERROR(SEARCH("Ridotto",Dic2022_RICHIESTE!L36),Dic2022_RICHIESTE!L36))=1,    U$144&lt;&gt;""   ),    _xlfn.CONCAT("Rid: ",HLOOKUP(U$144,Tipologie!$B$2:$AM$10,5)  ),  Dic2022_RICHIESTE!L36),HLOOKUP(U$144,Tipologie!$B$2:$AM$10,5  ) ))</f>
        <v>.</v>
      </c>
      <c r="V148" s="146" t="str">
        <f>T( IF( Dic2022_RICHIESTE!M36&lt;&gt;"",  IF(   AND(    (IFERROR(SEARCH("Ridotto",Dic2022_RICHIESTE!M36),Dic2022_RICHIESTE!M36))=1,    V$144&lt;&gt;""   ),    _xlfn.CONCAT("Rid: ",HLOOKUP(V$144,Tipologie!$B$2:$AM$10,5)  ),  Dic2022_RICHIESTE!M36),HLOOKUP(V$144,Tipologie!$B$2:$AM$10,5  ) ))</f>
        <v>.</v>
      </c>
      <c r="W148" s="146" t="str">
        <f>T( IF( Dic2022_RICHIESTE!N36&lt;&gt;"",  IF(   AND(    (IFERROR(SEARCH("Ridotto",Dic2022_RICHIESTE!N36),Dic2022_RICHIESTE!N36))=1,    W$144&lt;&gt;""   ),    _xlfn.CONCAT("Rid: ",HLOOKUP(W$144,Tipologie!$B$2:$AM$10,5)  ),  Dic2022_RICHIESTE!N36),HLOOKUP(W$144,Tipologie!$B$2:$AM$10,5  ) ))</f>
        <v>.</v>
      </c>
      <c r="X148" s="146" t="str">
        <f>T( IF( Dic2022_RICHIESTE!O36&lt;&gt;"",  IF(   AND(    (IFERROR(SEARCH("Ridotto",Dic2022_RICHIESTE!O36),Dic2022_RICHIESTE!O36))=1,    X$144&lt;&gt;""   ),    _xlfn.CONCAT("Rid: ",HLOOKUP(X$144,Tipologie!$B$2:$AM$10,5)  ),  Dic2022_RICHIESTE!O36),HLOOKUP(X$144,Tipologie!$B$2:$AM$10,5  ) ))</f>
        <v>.</v>
      </c>
      <c r="Y148" s="146" t="str">
        <f>T( IF( Dic2022_RICHIESTE!P36&lt;&gt;"",  IF(   AND(    (IFERROR(SEARCH("Ridotto",Dic2022_RICHIESTE!P36),Dic2022_RICHIESTE!P36))=1,    Y$144&lt;&gt;""   ),    _xlfn.CONCAT("Rid: ",HLOOKUP(Y$144,Tipologie!$B$2:$AM$10,5)  ),  Dic2022_RICHIESTE!P36),HLOOKUP(Y$144,Tipologie!$B$2:$AM$10,5  ) ))</f>
        <v>.</v>
      </c>
      <c r="Z148" s="28" t="str">
        <f>T( IF( Dic2022_RICHIESTE!Q36&lt;&gt;"",  IF(   AND(    (IFERROR(SEARCH("Ridotto",Dic2022_RICHIESTE!Q36),Dic2022_RICHIESTE!Q36))=1,    Z$144&lt;&gt;""   ),    _xlfn.CONCAT("Rid: ",HLOOKUP(Z$144,Tipologie!$B$2:$AM$10,5)  ),  Dic2022_RICHIESTE!Q36),HLOOKUP(Z$144,Tipologie!$B$2:$AM$10,5  ) ))</f>
        <v>.</v>
      </c>
      <c r="AA148" s="28" t="str">
        <f>T( IF( Dic2022_RICHIESTE!R36&lt;&gt;"",  IF(   AND(    (IFERROR(SEARCH("Ridotto",Dic2022_RICHIESTE!R36),Dic2022_RICHIESTE!R36))=1,    AA$144&lt;&gt;""   ),    _xlfn.CONCAT("Rid: ",HLOOKUP(AA$144,Tipologie!$B$2:$AM$10,5)  ),  Dic2022_RICHIESTE!R36),HLOOKUP(AA$144,Tipologie!$B$2:$AM$10,5  ) ))</f>
        <v>.</v>
      </c>
      <c r="AB148" s="28" t="str">
        <f>T( IF( Dic2022_RICHIESTE!S36&lt;&gt;"",  IF(   AND(    (IFERROR(SEARCH("Ridotto",Dic2022_RICHIESTE!S36),Dic2022_RICHIESTE!S36))=1,    AB$144&lt;&gt;""   ),    _xlfn.CONCAT("Rid: ",HLOOKUP(AB$144,Tipologie!$B$2:$AM$10,5)  ),  Dic2022_RICHIESTE!S36),HLOOKUP(AB$144,Tipologie!$B$2:$AM$10,5  ) ))</f>
        <v>.</v>
      </c>
      <c r="AD148" s="45" t="str">
        <f t="shared" si="40"/>
        <v>mer</v>
      </c>
      <c r="AE148" s="46">
        <f t="shared" si="39"/>
        <v>44923</v>
      </c>
      <c r="AF148" s="232"/>
      <c r="AG148" s="146" t="str">
        <f>T( IF( Dic2022_RICHIESTE!W36&lt;&gt;"",  IF(   AND(    (IFERROR(SEARCH("Ridotto",Dic2022_RICHIESTE!W36),Dic2022_RICHIESTE!W36))=1,    AG$144&lt;&gt;""   ),    _xlfn.CONCAT("Rid: ",HLOOKUP(AG$144,Tipologie!$B$2:$AM$10,5)  ),  Dic2022_RICHIESTE!W36),HLOOKUP(AG$144,Tipologie!$B$2:$AM$10,5  ) ))</f>
        <v>.</v>
      </c>
      <c r="AH148" s="146"/>
      <c r="AI148" s="146" t="str">
        <f>T( IF( Dic2022_RICHIESTE!X36&lt;&gt;"",  IF(   AND(    (IFERROR(SEARCH("Ridotto",Dic2022_RICHIESTE!X36),Dic2022_RICHIESTE!X36))=1,    AI$144&lt;&gt;""   ),    _xlfn.CONCAT("Rid: ",HLOOKUP(AI$144,Tipologie!$B$2:$AM$10,5)  ),  Dic2022_RICHIESTE!X36),HLOOKUP(AI$144,Tipologie!$B$2:$AM$10,5  ) ))</f>
        <v>.</v>
      </c>
      <c r="AJ148" s="146"/>
      <c r="AK148" s="146" t="str">
        <f>T( IF( Dic2022_RICHIESTE!Y36&lt;&gt;"",  IF(   AND(    (IFERROR(SEARCH("Ridotto",Dic2022_RICHIESTE!Y36),Dic2022_RICHIESTE!Y36))=1,    AK$144&lt;&gt;""   ),    _xlfn.CONCAT("Rid: ",HLOOKUP(AK$144,Tipologie!$B$2:$AM$10,5)  ),  Dic2022_RICHIESTE!Y36),HLOOKUP(AK$144,Tipologie!$B$2:$AM$10,5  ) ))</f>
        <v>.</v>
      </c>
      <c r="AL148" s="146"/>
      <c r="AM148" s="146" t="str">
        <f>T( IF( Dic2022_RICHIESTE!Z36&lt;&gt;"",  IF(   AND(    (IFERROR(SEARCH("Ridotto",Dic2022_RICHIESTE!Z36),Dic2022_RICHIESTE!Z36))=1,    AM$144&lt;&gt;""   ),    _xlfn.CONCAT("Rid: ",HLOOKUP(AM$144,Tipologie!$B$2:$AM$10,5)  ),  Dic2022_RICHIESTE!Z36),HLOOKUP(AM$144,Tipologie!$B$2:$AM$10,5  ) ))</f>
        <v>.</v>
      </c>
      <c r="AN148" s="146"/>
      <c r="AO148" s="146" t="str">
        <f>T( IF( Dic2022_RICHIESTE!AA36&lt;&gt;"",  IF(   AND(    (IFERROR(SEARCH("Ridotto",Dic2022_RICHIESTE!AA36),Dic2022_RICHIESTE!AA36))=1,    AO$144&lt;&gt;""   ),    _xlfn.CONCAT("Rid: ",HLOOKUP(AO$144,Tipologie!$B$2:$AM$10,5)  ),  Dic2022_RICHIESTE!AA36),HLOOKUP(AO$144,Tipologie!$B$2:$AM$10,5  ) ))</f>
        <v>.</v>
      </c>
      <c r="AP148" s="146"/>
      <c r="AQ148" s="146" t="str">
        <f>T( IF( Dic2022_RICHIESTE!AB36&lt;&gt;"",  IF(   AND(    (IFERROR(SEARCH("Ridotto",Dic2022_RICHIESTE!AB36),Dic2022_RICHIESTE!AB36))=1,    AQ$144&lt;&gt;""   ),    _xlfn.CONCAT("Rid: ",HLOOKUP(AQ$144,Tipologie!$B$2:$AM$10,5)  ),  Dic2022_RICHIESTE!AB36),HLOOKUP(AQ$144,Tipologie!$B$2:$AM$10,5  ) ))</f>
        <v>.</v>
      </c>
      <c r="AR148" s="146"/>
      <c r="AS148" s="146" t="str">
        <f>T( IF( Dic2022_RICHIESTE!AC36&lt;&gt;"",  IF(   AND(    (IFERROR(SEARCH("Ridotto",Dic2022_RICHIESTE!AC36),Dic2022_RICHIESTE!AC36))=1,    AS$144&lt;&gt;""   ),    _xlfn.CONCAT("Rid: ",HLOOKUP(AS$144,Tipologie!$B$2:$AM$10,5)  ),  Dic2022_RICHIESTE!AC36),HLOOKUP(AS$144,Tipologie!$B$2:$AM$10,5  ) ))</f>
        <v>.</v>
      </c>
      <c r="AT148" s="146"/>
      <c r="AU148" s="146" t="str">
        <f>T( IF( Dic2022_RICHIESTE!AD36&lt;&gt;"",  IF(   AND(    (IFERROR(SEARCH("Ridotto",Dic2022_RICHIESTE!AD36),Dic2022_RICHIESTE!AD36))=1,    AU$144&lt;&gt;""   ),    _xlfn.CONCAT("Rid: ",HLOOKUP(AU$144,Tipologie!$B$2:$AM$10,5)  ),  Dic2022_RICHIESTE!AD36),HLOOKUP(AU$144,Tipologie!$B$2:$AM$10,5  ) ))</f>
        <v>.</v>
      </c>
      <c r="AV148" s="146"/>
      <c r="AW148" s="146" t="str">
        <f>T( IF( Dic2022_RICHIESTE!AE36&lt;&gt;"",  IF(   AND(    (IFERROR(SEARCH("Ridotto",Dic2022_RICHIESTE!AE36),Dic2022_RICHIESTE!AE36))=1,    AW$144&lt;&gt;""   ),    _xlfn.CONCAT("Rid: ",HLOOKUP(AW$144,Tipologie!$B$2:$AM$10,5)  ),  Dic2022_RICHIESTE!AE36),HLOOKUP(AW$144,Tipologie!$B$2:$AM$10,5  ) ))</f>
        <v>.</v>
      </c>
      <c r="AX148" s="146"/>
      <c r="AY148" s="146" t="str">
        <f>T( IF( Dic2022_RICHIESTE!AF36&lt;&gt;"",  IF(   AND(    (IFERROR(SEARCH("Ridotto",Dic2022_RICHIESTE!AF36),Dic2022_RICHIESTE!AF36))=1,    AY$144&lt;&gt;""   ),    _xlfn.CONCAT("Rid: ",HLOOKUP(AY$144,Tipologie!$B$2:$AM$10,5)  ),  Dic2022_RICHIESTE!AF36),HLOOKUP(AY$144,Tipologie!$B$2:$AM$10,5  ) ))</f>
        <v>.</v>
      </c>
      <c r="AZ148" s="146"/>
      <c r="BA148" s="146" t="str">
        <f>T( IF( Dic2022_RICHIESTE!AG36&lt;&gt;"",  IF(   AND(    (IFERROR(SEARCH("Ridotto",Dic2022_RICHIESTE!AG36),Dic2022_RICHIESTE!AG36))=1,    BA$144&lt;&gt;""   ),    _xlfn.CONCAT("Rid: ",HLOOKUP(BA$144,Tipologie!$B$2:$AM$10,5)  ),  Dic2022_RICHIESTE!AG36),HLOOKUP(BA$144,Tipologie!$B$2:$AM$10,5  ) ))</f>
        <v>.</v>
      </c>
      <c r="BB148" s="146" t="str">
        <f>T( IF( Dic2022_RICHIESTE!AH36&lt;&gt;"",  IF(   AND(    (IFERROR(SEARCH("Ridotto",Dic2022_RICHIESTE!AH36),Dic2022_RICHIESTE!AH36))=1,    BB$144&lt;&gt;""   ),    _xlfn.CONCAT("Rid: ",HLOOKUP(BB$144,Tipologie!$B$2:$AM$10,5)  ),  Dic2022_RICHIESTE!AH36),HLOOKUP(BB$144,Tipologie!$B$2:$AM$10,5  ) ))</f>
        <v>.</v>
      </c>
      <c r="BC148" s="146" t="str">
        <f>T( IF( Dic2022_RICHIESTE!AI36&lt;&gt;"",  IF(   AND(    (IFERROR(SEARCH("Ridotto",Dic2022_RICHIESTE!AI36),Dic2022_RICHIESTE!AI36))=1,    BC$144&lt;&gt;""   ),    _xlfn.CONCAT("Rid: ",HLOOKUP(BC$144,Tipologie!$B$2:$AM$10,5)  ),  Dic2022_RICHIESTE!AI36),HLOOKUP(BC$144,Tipologie!$B$2:$AM$10,5  ) ))</f>
        <v>.</v>
      </c>
      <c r="BD148" s="146"/>
      <c r="BE148" s="146" t="str">
        <f>T( IF( Dic2022_RICHIESTE!AJ36&lt;&gt;"",  IF(   AND(    (IFERROR(SEARCH("Ridotto",Dic2022_RICHIESTE!AJ36),Dic2022_RICHIESTE!AJ36))=1,    BE$144&lt;&gt;""   ),    _xlfn.CONCAT("Rid: ",HLOOKUP(BE$144,Tipologie!$B$2:$AM$10,5)  ),  Dic2022_RICHIESTE!AJ36),HLOOKUP(BE$144,Tipologie!$B$2:$AM$10,5  ) ))</f>
        <v>.</v>
      </c>
      <c r="BF148" s="146"/>
      <c r="BG148" s="146" t="str">
        <f>T( IF( Dic2022_RICHIESTE!AK36&lt;&gt;"",  IF(   AND(    (IFERROR(SEARCH("Ridotto",Dic2022_RICHIESTE!AK36),Dic2022_RICHIESTE!AK36))=1,    BG$144&lt;&gt;""   ),    _xlfn.CONCAT("Rid: ",HLOOKUP(BG$144,Tipologie!$B$2:$AM$10,5)  ),  Dic2022_RICHIESTE!AK36),HLOOKUP(BG$144,Tipologie!$B$2:$AM$10,5  ) ))</f>
        <v>.</v>
      </c>
      <c r="BH148" s="146"/>
      <c r="BI148" s="146" t="str">
        <f>T( IF( Dic2022_RICHIESTE!AL36&lt;&gt;"",  IF(   AND(    (IFERROR(SEARCH("Ridotto",Dic2022_RICHIESTE!AL36),Dic2022_RICHIESTE!AL36))=1,    BI$144&lt;&gt;""   ),    _xlfn.CONCAT("Rid: ",HLOOKUP(BI$144,Tipologie!$B$2:$AM$10,5)  ),  Dic2022_RICHIESTE!AL36),HLOOKUP(BI$144,Tipologie!$B$2:$AM$10,5  ) ))</f>
        <v>.</v>
      </c>
      <c r="BJ148" s="146"/>
      <c r="BK148" s="146" t="str">
        <f>T( IF( Dic2022_RICHIESTE!AM36&lt;&gt;"",  IF(   AND(    (IFERROR(SEARCH("Ridotto",Dic2022_RICHIESTE!AM36),Dic2022_RICHIESTE!AM36))=1,    BK$144&lt;&gt;""   ),    _xlfn.CONCAT("Rid: ",HLOOKUP(BK$144,Tipologie!$B$2:$AM$10,5)  ),  Dic2022_RICHIESTE!AM36),HLOOKUP(BK$144,Tipologie!$B$2:$AM$10,5  ) ))</f>
        <v>.</v>
      </c>
      <c r="BL148" s="146"/>
      <c r="BM148" s="146" t="str">
        <f>T( IF( Dic2022_RICHIESTE!AN36&lt;&gt;"",  IF(   AND(    (IFERROR(SEARCH("Ridotto",Dic2022_RICHIESTE!AN36),Dic2022_RICHIESTE!AN36))=1,    BM$144&lt;&gt;""   ),    _xlfn.CONCAT("Rid: ",HLOOKUP(BM$144,Tipologie!$B$2:$AM$10,5)  ),  Dic2022_RICHIESTE!AN36),HLOOKUP(BM$144,Tipologie!$B$2:$AM$10,5  ) ))</f>
        <v>.</v>
      </c>
      <c r="BN148" s="146"/>
      <c r="BO148" s="146" t="str">
        <f>T( IF( Dic2022_RICHIESTE!AO36&lt;&gt;"",  IF(   AND(    (IFERROR(SEARCH("Ridotto",Dic2022_RICHIESTE!AO36),Dic2022_RICHIESTE!AO36))=1,    BO$144&lt;&gt;""   ),    _xlfn.CONCAT("Rid: ",HLOOKUP(BO$144,Tipologie!$B$2:$AM$10,5)  ),  Dic2022_RICHIESTE!AO36),HLOOKUP(BO$144,Tipologie!$B$2:$AM$10,5  ) ))</f>
        <v>.</v>
      </c>
      <c r="BP148" s="146"/>
      <c r="BQ148" s="146" t="str">
        <f>T( IF( Dic2022_RICHIESTE!AP36&lt;&gt;"",  IF(   AND(    (IFERROR(SEARCH("Ridotto",Dic2022_RICHIESTE!AP36),Dic2022_RICHIESTE!AP36))=1,    BQ$144&lt;&gt;""   ),    _xlfn.CONCAT("Rid: ",HLOOKUP(BQ$144,Tipologie!$B$2:$AM$10,5)  ),  Dic2022_RICHIESTE!AP36),HLOOKUP(BQ$144,Tipologie!$B$2:$AM$10,5  ) ))</f>
        <v>.</v>
      </c>
      <c r="BR148" s="146"/>
      <c r="BS148" s="146" t="str">
        <f>T( IF( Dic2022_RICHIESTE!AQ36&lt;&gt;"",  IF(   AND(    (IFERROR(SEARCH("Ridotto",Dic2022_RICHIESTE!AQ36),Dic2022_RICHIESTE!AQ36))=1,    BS$144&lt;&gt;""   ),    _xlfn.CONCAT("Rid: ",HLOOKUP(BS$144,Tipologie!$B$2:$AM$10,5)  ),  Dic2022_RICHIESTE!AQ36),HLOOKUP(BS$144,Tipologie!$B$2:$AM$10,5  ) ))</f>
        <v>.</v>
      </c>
      <c r="BT148" s="146"/>
      <c r="BU148" s="146" t="str">
        <f>T( IF( Dic2022_RICHIESTE!AR36&lt;&gt;"",  IF(   AND(    (IFERROR(SEARCH("Ridotto",Dic2022_RICHIESTE!AR36),Dic2022_RICHIESTE!AR36))=1,    BU$144&lt;&gt;""   ),    _xlfn.CONCAT("Rid: ",HLOOKUP(BU$144,Tipologie!$B$2:$AM$10,5)  ),  Dic2022_RICHIESTE!AR36),HLOOKUP(BU$144,Tipologie!$B$2:$AM$10,5  ) ))</f>
        <v>.</v>
      </c>
      <c r="BV148" s="146"/>
      <c r="BW148" s="146" t="str">
        <f>T( IF( Dic2022_RICHIESTE!AS36&lt;&gt;"",  IF(   AND(    (IFERROR(SEARCH("Ridotto",Dic2022_RICHIESTE!AS36),Dic2022_RICHIESTE!AS36))=1,    BW$144&lt;&gt;""   ),    _xlfn.CONCAT("Rid: ",HLOOKUP(BW$144,Tipologie!$B$2:$AM$10,5)  ),  Dic2022_RICHIESTE!AS36),HLOOKUP(BW$144,Tipologie!$B$2:$AM$10,5  ) ))</f>
        <v>.</v>
      </c>
      <c r="BX148" s="223"/>
      <c r="CA148" s="158">
        <f>SUM(COUNTIFS(D148:BW148,{"Ex-accordo";"Ferie";"Ridotto Ex-Acc";"Ridotto Ferie";"Ridotto Maternità";"Malattia";"Esame";"Altro"}))</f>
        <v>0</v>
      </c>
      <c r="CB148" s="158">
        <f t="shared" si="47"/>
        <v>30</v>
      </c>
      <c r="CC148" s="91"/>
      <c r="CG148" s="146" t="str">
        <f>T( IF( Dic2022_RICHIESTE!BM36&lt;&gt;"",  IF(   AND(    (IFERROR(SEARCH("Ridotto",Dic2022_RICHIESTE!BM36),Dic2022_RICHIESTE!BM36))=1,    CG$144&lt;&gt;""   ),    _xlfn.CONCAT("Rid: ",HLOOKUP(CG$144,Tipologie!$B$2:$AM$10,5)  ),  Dic2022_RICHIESTE!BM36),HLOOKUP(CG$144,Tipologie!$B$2:$AM$10,5  ) ))</f>
        <v>.</v>
      </c>
      <c r="CH148" s="146"/>
      <c r="CI148" s="146" t="str">
        <f>T( IF( Dic2022_RICHIESTE!BN36&lt;&gt;"",  IF(   AND(    (IFERROR(SEARCH("Ridotto",Dic2022_RICHIESTE!BN36),Dic2022_RICHIESTE!BN36))=1,    CI$144&lt;&gt;""   ),    _xlfn.CONCAT("Rid: ",HLOOKUP(CI$144,Tipologie!$B$2:$AM$10,5)  ),  Dic2022_RICHIESTE!BN36),HLOOKUP(CI$144,Tipologie!$B$2:$AM$10,5  ) ))</f>
        <v>.</v>
      </c>
      <c r="CJ148" s="146" t="str">
        <f>T( IF( Dic2022_RICHIESTE!BO36&lt;&gt;"",  IF(   AND(    (IFERROR(SEARCH("Ridotto",Dic2022_RICHIESTE!BO36),Dic2022_RICHIESTE!BO36))=1,    CJ$144&lt;&gt;""   ),    _xlfn.CONCAT("Rid: ",HLOOKUP(CJ$144,Tipologie!$B$2:$AM$10,5)  ),  Dic2022_RICHIESTE!BO36),HLOOKUP(CJ$144,Tipologie!$B$2:$AM$10,5  ) ))</f>
        <v>.</v>
      </c>
      <c r="CK148" s="146" t="str">
        <f>T( IF( Dic2022_RICHIESTE!BP36&lt;&gt;"",  IF(   AND(    (IFERROR(SEARCH("Ridotto",Dic2022_RICHIESTE!BP36),Dic2022_RICHIESTE!BP36))=1,    CK$144&lt;&gt;""   ),    _xlfn.CONCAT("Rid: ",HLOOKUP(CK$144,Tipologie!$B$2:$AM$10,5)  ),  Dic2022_RICHIESTE!BP36),HLOOKUP(CK$144,Tipologie!$B$2:$AM$10,5  ) ))</f>
        <v>.</v>
      </c>
      <c r="CL148" s="146" t="str">
        <f>T( IF( Dic2022_RICHIESTE!BQ36&lt;&gt;"",  IF(   AND(    (IFERROR(SEARCH("Ridotto",Dic2022_RICHIESTE!BQ36),Dic2022_RICHIESTE!BQ36))=1,    CL$144&lt;&gt;""   ),    _xlfn.CONCAT("Rid: ",HLOOKUP(CL$144,Tipologie!$B$2:$AM$10,5)  ),  Dic2022_RICHIESTE!BQ36),HLOOKUP(CL$144,Tipologie!$B$2:$AM$10,5  ) ))</f>
        <v>.</v>
      </c>
      <c r="CM148" s="146" t="str">
        <f>T( IF( Dic2022_RICHIESTE!BR36&lt;&gt;"",  IF(   AND(    (IFERROR(SEARCH("Ridotto",Dic2022_RICHIESTE!BR36),Dic2022_RICHIESTE!BR36))=1,    CM$144&lt;&gt;""   ),    _xlfn.CONCAT("Rid: ",HLOOKUP(CM$144,Tipologie!$B$2:$AM$10,5)  ),  Dic2022_RICHIESTE!BR36),HLOOKUP(CM$144,Tipologie!$B$2:$AM$10,5  ) ))</f>
        <v>.</v>
      </c>
      <c r="CO148" s="45" t="str">
        <f t="shared" si="41"/>
        <v>mer</v>
      </c>
      <c r="CP148" s="45">
        <f t="shared" si="46"/>
        <v>44923</v>
      </c>
      <c r="CQ148" s="229"/>
      <c r="CR148" s="146" t="str">
        <f>T(IF(  Dic2022_RICHIESTE!BV36&lt;&gt;"",  Dic2022_RICHIESTE!BV36,  HLOOKUP(CR$144,Tipologie!$B$2:$AM$10,5) ))</f>
        <v>.</v>
      </c>
      <c r="CS148" s="146"/>
      <c r="CT148" s="146" t="str">
        <f>T(IF(  Dic2022_RICHIESTE!BW36&lt;&gt;"",  Dic2022_RICHIESTE!BW36,  HLOOKUP(CT$144,Tipologie!$B$2:$AM$10,5) ))</f>
        <v>.</v>
      </c>
      <c r="CU148" s="146"/>
      <c r="CV148" s="146" t="str">
        <f>T(IF(  Dic2022_RICHIESTE!BX36&lt;&gt;"",  Dic2022_RICHIESTE!BX36,  HLOOKUP(CV$144,Tipologie!$B$2:$AM$10,5) ))</f>
        <v>.</v>
      </c>
      <c r="CW148" s="146"/>
      <c r="CX148" s="146" t="str">
        <f>T(IF(  Dic2022_RICHIESTE!BY36&lt;&gt;"",  Dic2022_RICHIESTE!BY36,  HLOOKUP(CX$144,Tipologie!$B$2:$AM$10,5) ))</f>
        <v>.</v>
      </c>
      <c r="CY148" s="146"/>
      <c r="CZ148" s="146" t="str">
        <f>T(IF(  Dic2022_RICHIESTE!BZ36&lt;&gt;"",  Dic2022_RICHIESTE!BZ36,  HLOOKUP(CZ$144,Tipologie!$B$2:$AM$10,5) ))</f>
        <v>.</v>
      </c>
      <c r="DA148" s="146"/>
      <c r="DB148" s="146" t="str">
        <f>T(IF(  Dic2022_RICHIESTE!CA36&lt;&gt;"",  Dic2022_RICHIESTE!CA36,  HLOOKUP(DB$144,Tipologie!$B$2:$AM$10,5) ))</f>
        <v>.</v>
      </c>
      <c r="DC148" s="146"/>
      <c r="DD148" s="146" t="str">
        <f>T(IF(  Dic2022_RICHIESTE!CB36&lt;&gt;"",  Dic2022_RICHIESTE!CB36,  HLOOKUP(DD$144,Tipologie!$B$2:$AM$10,5) ))</f>
        <v>.</v>
      </c>
      <c r="DE148" s="146" t="str">
        <f>T(IF(  Dic2022_RICHIESTE!BW36&lt;&gt;"",  Dic2022_RICHIESTE!BW36,  HLOOKUP(DE$144,Tipologie!$B$2:$AM$10,5) ))</f>
        <v>.</v>
      </c>
      <c r="DF148" s="146" t="str">
        <f>T(IF(  Dic2022_RICHIESTE!BX36&lt;&gt;"",  Dic2022_RICHIESTE!BX36,  HLOOKUP(DF$144,Tipologie!$B$2:$AM$10,5) ))</f>
        <v>.</v>
      </c>
      <c r="DG148" s="146" t="str">
        <f>T(IF(  Dic2022_RICHIESTE!BY36&lt;&gt;"",  Dic2022_RICHIESTE!BY36,  HLOOKUP(DG$144,Tipologie!$B$2:$AM$10,5) ))</f>
        <v>.</v>
      </c>
      <c r="DH148" s="20"/>
    </row>
    <row r="149" spans="1:112" ht="11.25" customHeight="1" x14ac:dyDescent="0.25">
      <c r="A149" s="45" t="str">
        <f>IF(Dic2022_RICHIESTE!A37&lt;&gt;"",Dic2022_RICHIESTE!A37,"")</f>
        <v>gio</v>
      </c>
      <c r="B149" s="46">
        <f>IF(Dic2022_RICHIESTE!B37&lt;&gt;"",Dic2022_RICHIESTE!B37,"")</f>
        <v>44924</v>
      </c>
      <c r="C149" s="232"/>
      <c r="D149" s="146" t="str">
        <f>T( IF( Dic2022_RICHIESTE!C37&lt;&gt;"",  IF(   AND(    (IFERROR(SEARCH("Ridotto",Dic2022_RICHIESTE!C37),Dic2022_RICHIESTE!C37))=1,    D$144&lt;&gt;""   ),    _xlfn.CONCAT("Rid: ",HLOOKUP(D$144,Tipologie!$B$2:$AM$10,6)  ),  Dic2022_RICHIESTE!C37),HLOOKUP(D$144,Tipologie!$B$2:$AM$10,6  ) ))</f>
        <v>.</v>
      </c>
      <c r="E149" s="146"/>
      <c r="F149" s="146" t="str">
        <f>T( IF( Dic2022_RICHIESTE!D37&lt;&gt;"",  IF(   AND(    (IFERROR(SEARCH("Ridotto",Dic2022_RICHIESTE!D37),Dic2022_RICHIESTE!D37))=1,    F$144&lt;&gt;""   ),    _xlfn.CONCAT("Rid: ",HLOOKUP(F$144,Tipologie!$B$2:$AM$10,6)  ),  Dic2022_RICHIESTE!D37),HLOOKUP(F$144,Tipologie!$B$2:$AM$10,6  ) ))</f>
        <v>.</v>
      </c>
      <c r="G149" s="146"/>
      <c r="H149" s="146" t="str">
        <f>T( IF( Dic2022_RICHIESTE!E37&lt;&gt;"",  IF(   AND(    (IFERROR(SEARCH("Ridotto",Dic2022_RICHIESTE!E37),Dic2022_RICHIESTE!E37))=1,    H$144&lt;&gt;""   ),    _xlfn.CONCAT("Rid: ",HLOOKUP(H$144,Tipologie!$B$2:$AM$10,6)  ),  Dic2022_RICHIESTE!E37),HLOOKUP(H$144,Tipologie!$B$2:$AM$10,6  ) ))</f>
        <v>.</v>
      </c>
      <c r="I149" s="146"/>
      <c r="J149" s="146" t="str">
        <f>T( IF( Dic2022_RICHIESTE!F37&lt;&gt;"",  IF(   AND(    (IFERROR(SEARCH("Ridotto",Dic2022_RICHIESTE!F37),Dic2022_RICHIESTE!F37))=1,    J$144&lt;&gt;""   ),    _xlfn.CONCAT("Rid: ",HLOOKUP(J$144,Tipologie!$B$2:$AM$10,6)  ),  Dic2022_RICHIESTE!F37),HLOOKUP(J$144,Tipologie!$B$2:$AM$10,6  ) ))</f>
        <v>.</v>
      </c>
      <c r="K149" s="146"/>
      <c r="L149" s="146" t="str">
        <f>T( IF( Dic2022_RICHIESTE!G37&lt;&gt;"",  IF(   AND(    (IFERROR(SEARCH("Ridotto",Dic2022_RICHIESTE!G37),Dic2022_RICHIESTE!G37))=1,    L$144&lt;&gt;""   ),    _xlfn.CONCAT("Rid: ",HLOOKUP(L$144,Tipologie!$B$2:$AM$10,6)  ),  Dic2022_RICHIESTE!G37),HLOOKUP(L$144,Tipologie!$B$2:$AM$10,6  ) ))</f>
        <v>.</v>
      </c>
      <c r="M149" s="146"/>
      <c r="N149" s="146" t="str">
        <f>T( IF( Dic2022_RICHIESTE!H37&lt;&gt;"",  IF(   AND(    (IFERROR(SEARCH("Ridotto",Dic2022_RICHIESTE!H37),Dic2022_RICHIESTE!H37))=1,    N$144&lt;&gt;""   ),    _xlfn.CONCAT("Rid: ",HLOOKUP(N$144,Tipologie!$B$2:$AM$10,6)  ),  Dic2022_RICHIESTE!H37),HLOOKUP(N$144,Tipologie!$B$2:$AM$10,6  ) ))</f>
        <v>.</v>
      </c>
      <c r="O149" s="146"/>
      <c r="P149" s="146" t="str">
        <f>T( IF( Dic2022_RICHIESTE!I37&lt;&gt;"",  IF(   AND(    (IFERROR(SEARCH("Ridotto",Dic2022_RICHIESTE!I37),Dic2022_RICHIESTE!I37))=1,    P$144&lt;&gt;""   ),    _xlfn.CONCAT("Rid: ",HLOOKUP(P$144,Tipologie!$B$2:$AM$10,6)  ),  Dic2022_RICHIESTE!I37),HLOOKUP(P$144,Tipologie!$B$2:$AM$10,6  ) ))</f>
        <v>.</v>
      </c>
      <c r="Q149" s="146"/>
      <c r="R149" s="146" t="str">
        <f>T( IF( Dic2022_RICHIESTE!J37&lt;&gt;"",  IF(   AND(    (IFERROR(SEARCH("Ridotto",Dic2022_RICHIESTE!J37),Dic2022_RICHIESTE!J37))=1,    R$144&lt;&gt;""   ),    _xlfn.CONCAT("Rid: ",HLOOKUP(R$144,Tipologie!$B$2:$AM$10,6)  ),  Dic2022_RICHIESTE!J37),HLOOKUP(R$144,Tipologie!$B$2:$AM$10,6  ) ))</f>
        <v>.</v>
      </c>
      <c r="S149" s="146"/>
      <c r="T149" s="146" t="str">
        <f>T( IF( Dic2022_RICHIESTE!K37&lt;&gt;"",  IF(   AND(    (IFERROR(SEARCH("Ridotto",Dic2022_RICHIESTE!K37),Dic2022_RICHIESTE!K37))=1,    T$144&lt;&gt;""   ),    _xlfn.CONCAT("Rid: ",HLOOKUP(T$144,Tipologie!$B$2:$AM$10,6)  ),  Dic2022_RICHIESTE!K37),HLOOKUP(T$144,Tipologie!$B$2:$AM$10,6  ) ))</f>
        <v>.</v>
      </c>
      <c r="U149" s="146" t="str">
        <f>T( IF( Dic2022_RICHIESTE!L37&lt;&gt;"",  IF(   AND(    (IFERROR(SEARCH("Ridotto",Dic2022_RICHIESTE!L37),Dic2022_RICHIESTE!L37))=1,    U$144&lt;&gt;""   ),    _xlfn.CONCAT("Rid: ",HLOOKUP(U$144,Tipologie!$B$2:$AM$10,6)  ),  Dic2022_RICHIESTE!L37),HLOOKUP(U$144,Tipologie!$B$2:$AM$10,6  ) ))</f>
        <v>.</v>
      </c>
      <c r="V149" s="146" t="str">
        <f>T( IF( Dic2022_RICHIESTE!M37&lt;&gt;"",  IF(   AND(    (IFERROR(SEARCH("Ridotto",Dic2022_RICHIESTE!M37),Dic2022_RICHIESTE!M37))=1,    V$144&lt;&gt;""   ),    _xlfn.CONCAT("Rid: ",HLOOKUP(V$144,Tipologie!$B$2:$AM$10,6)  ),  Dic2022_RICHIESTE!M37),HLOOKUP(V$144,Tipologie!$B$2:$AM$10,6  ) ))</f>
        <v>.</v>
      </c>
      <c r="W149" s="146" t="str">
        <f>T( IF( Dic2022_RICHIESTE!N37&lt;&gt;"",  IF(   AND(    (IFERROR(SEARCH("Ridotto",Dic2022_RICHIESTE!N37),Dic2022_RICHIESTE!N37))=1,    W$144&lt;&gt;""   ),    _xlfn.CONCAT("Rid: ",HLOOKUP(W$144,Tipologie!$B$2:$AM$10,6)  ),  Dic2022_RICHIESTE!N37),HLOOKUP(W$144,Tipologie!$B$2:$AM$10,6  ) ))</f>
        <v>.</v>
      </c>
      <c r="X149" s="146" t="str">
        <f>T( IF( Dic2022_RICHIESTE!O37&lt;&gt;"",  IF(   AND(    (IFERROR(SEARCH("Ridotto",Dic2022_RICHIESTE!O37),Dic2022_RICHIESTE!O37))=1,    X$144&lt;&gt;""   ),    _xlfn.CONCAT("Rid: ",HLOOKUP(X$144,Tipologie!$B$2:$AM$10,6)  ),  Dic2022_RICHIESTE!O37),HLOOKUP(X$144,Tipologie!$B$2:$AM$10,6  ) ))</f>
        <v>.</v>
      </c>
      <c r="Y149" s="146" t="str">
        <f>T( IF( Dic2022_RICHIESTE!P37&lt;&gt;"",  IF(   AND(    (IFERROR(SEARCH("Ridotto",Dic2022_RICHIESTE!P37),Dic2022_RICHIESTE!P37))=1,    Y$144&lt;&gt;""   ),    _xlfn.CONCAT("Rid: ",HLOOKUP(Y$144,Tipologie!$B$2:$AM$10,6)  ),  Dic2022_RICHIESTE!P37),HLOOKUP(Y$144,Tipologie!$B$2:$AM$10,6  ) ))</f>
        <v>.</v>
      </c>
      <c r="Z149" s="28" t="str">
        <f>T( IF( Dic2022_RICHIESTE!Q37&lt;&gt;"",  IF(   AND(    (IFERROR(SEARCH("Ridotto",Dic2022_RICHIESTE!Q37),Dic2022_RICHIESTE!Q37))=1,    Z$144&lt;&gt;""   ),    _xlfn.CONCAT("Rid: ",HLOOKUP(Z$144,Tipologie!$B$2:$AM$10,6)  ),  Dic2022_RICHIESTE!Q37),HLOOKUP(Z$144,Tipologie!$B$2:$AM$10,6  ) ))</f>
        <v>.</v>
      </c>
      <c r="AA149" s="28" t="str">
        <f>T( IF( Dic2022_RICHIESTE!R37&lt;&gt;"",  IF(   AND(    (IFERROR(SEARCH("Ridotto",Dic2022_RICHIESTE!R37),Dic2022_RICHIESTE!R37))=1,    AA$144&lt;&gt;""   ),    _xlfn.CONCAT("Rid: ",HLOOKUP(AA$144,Tipologie!$B$2:$AM$10,6)  ),  Dic2022_RICHIESTE!R37),HLOOKUP(AA$144,Tipologie!$B$2:$AM$10,6  ) ))</f>
        <v>.</v>
      </c>
      <c r="AB149" s="28" t="str">
        <f>T( IF( Dic2022_RICHIESTE!S37&lt;&gt;"",  IF(   AND(    (IFERROR(SEARCH("Ridotto",Dic2022_RICHIESTE!S37),Dic2022_RICHIESTE!S37))=1,    AB$144&lt;&gt;""   ),    _xlfn.CONCAT("Rid: ",HLOOKUP(AB$144,Tipologie!$B$2:$AM$10,6)  ),  Dic2022_RICHIESTE!S37),HLOOKUP(AB$144,Tipologie!$B$2:$AM$10,6  ) ))</f>
        <v>.</v>
      </c>
      <c r="AD149" s="45" t="str">
        <f t="shared" si="40"/>
        <v>gio</v>
      </c>
      <c r="AE149" s="46">
        <f t="shared" si="39"/>
        <v>44924</v>
      </c>
      <c r="AF149" s="232"/>
      <c r="AG149" s="146" t="str">
        <f>T( IF( Dic2022_RICHIESTE!W37&lt;&gt;"",  IF(   AND(    (IFERROR(SEARCH("Ridotto",Dic2022_RICHIESTE!W37),Dic2022_RICHIESTE!W37))=1,    AG$144&lt;&gt;""   ),    _xlfn.CONCAT("Rid: ",HLOOKUP(AG$144,Tipologie!$B$2:$AM$10,6)  ),  Dic2022_RICHIESTE!W37),HLOOKUP(AG$144,Tipologie!$B$2:$AM$10,6  ) ))</f>
        <v>.</v>
      </c>
      <c r="AH149" s="146"/>
      <c r="AI149" s="146" t="str">
        <f>T( IF( Dic2022_RICHIESTE!X37&lt;&gt;"",  IF(   AND(    (IFERROR(SEARCH("Ridotto",Dic2022_RICHIESTE!X37),Dic2022_RICHIESTE!X37))=1,    AI$144&lt;&gt;""   ),    _xlfn.CONCAT("Rid: ",HLOOKUP(AI$144,Tipologie!$B$2:$AM$10,6)  ),  Dic2022_RICHIESTE!X37),HLOOKUP(AI$144,Tipologie!$B$2:$AM$10,6  ) ))</f>
        <v>.</v>
      </c>
      <c r="AJ149" s="146"/>
      <c r="AK149" s="146" t="str">
        <f>T( IF( Dic2022_RICHIESTE!Y37&lt;&gt;"",  IF(   AND(    (IFERROR(SEARCH("Ridotto",Dic2022_RICHIESTE!Y37),Dic2022_RICHIESTE!Y37))=1,    AK$144&lt;&gt;""   ),    _xlfn.CONCAT("Rid: ",HLOOKUP(AK$144,Tipologie!$B$2:$AM$10,6)  ),  Dic2022_RICHIESTE!Y37),HLOOKUP(AK$144,Tipologie!$B$2:$AM$10,6  ) ))</f>
        <v>.</v>
      </c>
      <c r="AL149" s="146"/>
      <c r="AM149" s="146" t="str">
        <f>T( IF( Dic2022_RICHIESTE!Z37&lt;&gt;"",  IF(   AND(    (IFERROR(SEARCH("Ridotto",Dic2022_RICHIESTE!Z37),Dic2022_RICHIESTE!Z37))=1,    AM$144&lt;&gt;""   ),    _xlfn.CONCAT("Rid: ",HLOOKUP(AM$144,Tipologie!$B$2:$AM$10,6)  ),  Dic2022_RICHIESTE!Z37),HLOOKUP(AM$144,Tipologie!$B$2:$AM$10,6  ) ))</f>
        <v>.</v>
      </c>
      <c r="AN149" s="146"/>
      <c r="AO149" s="146" t="str">
        <f>T( IF( Dic2022_RICHIESTE!AA37&lt;&gt;"",  IF(   AND(    (IFERROR(SEARCH("Ridotto",Dic2022_RICHIESTE!AA37),Dic2022_RICHIESTE!AA37))=1,    AO$144&lt;&gt;""   ),    _xlfn.CONCAT("Rid: ",HLOOKUP(AO$144,Tipologie!$B$2:$AM$10,6)  ),  Dic2022_RICHIESTE!AA37),HLOOKUP(AO$144,Tipologie!$B$2:$AM$10,6  ) ))</f>
        <v>.</v>
      </c>
      <c r="AP149" s="146"/>
      <c r="AQ149" s="146" t="str">
        <f>T( IF( Dic2022_RICHIESTE!AB37&lt;&gt;"",  IF(   AND(    (IFERROR(SEARCH("Ridotto",Dic2022_RICHIESTE!AB37),Dic2022_RICHIESTE!AB37))=1,    AQ$144&lt;&gt;""   ),    _xlfn.CONCAT("Rid: ",HLOOKUP(AQ$144,Tipologie!$B$2:$AM$10,6)  ),  Dic2022_RICHIESTE!AB37),HLOOKUP(AQ$144,Tipologie!$B$2:$AM$10,6  ) ))</f>
        <v>.</v>
      </c>
      <c r="AR149" s="146"/>
      <c r="AS149" s="146" t="str">
        <f>T( IF( Dic2022_RICHIESTE!AC37&lt;&gt;"",  IF(   AND(    (IFERROR(SEARCH("Ridotto",Dic2022_RICHIESTE!AC37),Dic2022_RICHIESTE!AC37))=1,    AS$144&lt;&gt;""   ),    _xlfn.CONCAT("Rid: ",HLOOKUP(AS$144,Tipologie!$B$2:$AM$10,6)  ),  Dic2022_RICHIESTE!AC37),HLOOKUP(AS$144,Tipologie!$B$2:$AM$10,6  ) ))</f>
        <v>.</v>
      </c>
      <c r="AT149" s="146"/>
      <c r="AU149" s="146" t="str">
        <f>T( IF( Dic2022_RICHIESTE!AD37&lt;&gt;"",  IF(   AND(    (IFERROR(SEARCH("Ridotto",Dic2022_RICHIESTE!AD37),Dic2022_RICHIESTE!AD37))=1,    AU$144&lt;&gt;""   ),    _xlfn.CONCAT("Rid: ",HLOOKUP(AU$144,Tipologie!$B$2:$AM$10,6)  ),  Dic2022_RICHIESTE!AD37),HLOOKUP(AU$144,Tipologie!$B$2:$AM$10,6  ) ))</f>
        <v>.</v>
      </c>
      <c r="AV149" s="146"/>
      <c r="AW149" s="146" t="str">
        <f>T( IF( Dic2022_RICHIESTE!AE37&lt;&gt;"",  IF(   AND(    (IFERROR(SEARCH("Ridotto",Dic2022_RICHIESTE!AE37),Dic2022_RICHIESTE!AE37))=1,    AW$144&lt;&gt;""   ),    _xlfn.CONCAT("Rid: ",HLOOKUP(AW$144,Tipologie!$B$2:$AM$10,6)  ),  Dic2022_RICHIESTE!AE37),HLOOKUP(AW$144,Tipologie!$B$2:$AM$10,6  ) ))</f>
        <v>.</v>
      </c>
      <c r="AX149" s="146"/>
      <c r="AY149" s="146" t="str">
        <f>T( IF( Dic2022_RICHIESTE!AF37&lt;&gt;"",  IF(   AND(    (IFERROR(SEARCH("Ridotto",Dic2022_RICHIESTE!AF37),Dic2022_RICHIESTE!AF37))=1,    AY$144&lt;&gt;""   ),    _xlfn.CONCAT("Rid: ",HLOOKUP(AY$144,Tipologie!$B$2:$AM$10,6)  ),  Dic2022_RICHIESTE!AF37),HLOOKUP(AY$144,Tipologie!$B$2:$AM$10,6  ) ))</f>
        <v>.</v>
      </c>
      <c r="AZ149" s="146"/>
      <c r="BA149" s="146" t="str">
        <f>T( IF( Dic2022_RICHIESTE!AG37&lt;&gt;"",  IF(   AND(    (IFERROR(SEARCH("Ridotto",Dic2022_RICHIESTE!AG37),Dic2022_RICHIESTE!AG37))=1,    BA$144&lt;&gt;""   ),    _xlfn.CONCAT("Rid: ",HLOOKUP(BA$144,Tipologie!$B$2:$AM$10,6)  ),  Dic2022_RICHIESTE!AG37),HLOOKUP(BA$144,Tipologie!$B$2:$AM$10,6  ) ))</f>
        <v>.</v>
      </c>
      <c r="BB149" s="146" t="str">
        <f>T( IF( Dic2022_RICHIESTE!AH37&lt;&gt;"",  IF(   AND(    (IFERROR(SEARCH("Ridotto",Dic2022_RICHIESTE!AH37),Dic2022_RICHIESTE!AH37))=1,    BB$144&lt;&gt;""   ),    _xlfn.CONCAT("Rid: ",HLOOKUP(BB$144,Tipologie!$B$2:$AM$10,6)  ),  Dic2022_RICHIESTE!AH37),HLOOKUP(BB$144,Tipologie!$B$2:$AM$10,6  ) ))</f>
        <v>.</v>
      </c>
      <c r="BC149" s="146" t="str">
        <f>T( IF( Dic2022_RICHIESTE!AI37&lt;&gt;"",  IF(   AND(    (IFERROR(SEARCH("Ridotto",Dic2022_RICHIESTE!AI37),Dic2022_RICHIESTE!AI37))=1,    BC$144&lt;&gt;""   ),    _xlfn.CONCAT("Rid: ",HLOOKUP(BC$144,Tipologie!$B$2:$AM$10,6)  ),  Dic2022_RICHIESTE!AI37),HLOOKUP(BC$144,Tipologie!$B$2:$AM$10,6  ) ))</f>
        <v>.</v>
      </c>
      <c r="BD149" s="146"/>
      <c r="BE149" s="146" t="str">
        <f>T( IF( Dic2022_RICHIESTE!AJ37&lt;&gt;"",  IF(   AND(    (IFERROR(SEARCH("Ridotto",Dic2022_RICHIESTE!AJ37),Dic2022_RICHIESTE!AJ37))=1,    BE$144&lt;&gt;""   ),    _xlfn.CONCAT("Rid: ",HLOOKUP(BE$144,Tipologie!$B$2:$AM$10,6)  ),  Dic2022_RICHIESTE!AJ37),HLOOKUP(BE$144,Tipologie!$B$2:$AM$10,6  ) ))</f>
        <v>.</v>
      </c>
      <c r="BF149" s="146"/>
      <c r="BG149" s="146" t="str">
        <f>T( IF( Dic2022_RICHIESTE!AK37&lt;&gt;"",  IF(   AND(    (IFERROR(SEARCH("Ridotto",Dic2022_RICHIESTE!AK37),Dic2022_RICHIESTE!AK37))=1,    BG$144&lt;&gt;""   ),    _xlfn.CONCAT("Rid: ",HLOOKUP(BG$144,Tipologie!$B$2:$AM$10,6)  ),  Dic2022_RICHIESTE!AK37),HLOOKUP(BG$144,Tipologie!$B$2:$AM$10,6  ) ))</f>
        <v>.</v>
      </c>
      <c r="BH149" s="146"/>
      <c r="BI149" s="146" t="str">
        <f>T( IF( Dic2022_RICHIESTE!AL37&lt;&gt;"",  IF(   AND(    (IFERROR(SEARCH("Ridotto",Dic2022_RICHIESTE!AL37),Dic2022_RICHIESTE!AL37))=1,    BI$144&lt;&gt;""   ),    _xlfn.CONCAT("Rid: ",HLOOKUP(BI$144,Tipologie!$B$2:$AM$10,6)  ),  Dic2022_RICHIESTE!AL37),HLOOKUP(BI$144,Tipologie!$B$2:$AM$10,6  ) ))</f>
        <v>.</v>
      </c>
      <c r="BJ149" s="146"/>
      <c r="BK149" s="146" t="str">
        <f>T( IF( Dic2022_RICHIESTE!AM37&lt;&gt;"",  IF(   AND(    (IFERROR(SEARCH("Ridotto",Dic2022_RICHIESTE!AM37),Dic2022_RICHIESTE!AM37))=1,    BK$144&lt;&gt;""   ),    _xlfn.CONCAT("Rid: ",HLOOKUP(BK$144,Tipologie!$B$2:$AM$10,6)  ),  Dic2022_RICHIESTE!AM37),HLOOKUP(BK$144,Tipologie!$B$2:$AM$10,6  ) ))</f>
        <v>.</v>
      </c>
      <c r="BL149" s="146"/>
      <c r="BM149" s="146" t="str">
        <f>T( IF( Dic2022_RICHIESTE!AN37&lt;&gt;"",  IF(   AND(    (IFERROR(SEARCH("Ridotto",Dic2022_RICHIESTE!AN37),Dic2022_RICHIESTE!AN37))=1,    BM$144&lt;&gt;""   ),    _xlfn.CONCAT("Rid: ",HLOOKUP(BM$144,Tipologie!$B$2:$AM$10,6)  ),  Dic2022_RICHIESTE!AN37),HLOOKUP(BM$144,Tipologie!$B$2:$AM$10,6  ) ))</f>
        <v>.</v>
      </c>
      <c r="BN149" s="146"/>
      <c r="BO149" s="146" t="str">
        <f>T( IF( Dic2022_RICHIESTE!AO37&lt;&gt;"",  IF(   AND(    (IFERROR(SEARCH("Ridotto",Dic2022_RICHIESTE!AO37),Dic2022_RICHIESTE!AO37))=1,    BO$144&lt;&gt;""   ),    _xlfn.CONCAT("Rid: ",HLOOKUP(BO$144,Tipologie!$B$2:$AM$10,6)  ),  Dic2022_RICHIESTE!AO37),HLOOKUP(BO$144,Tipologie!$B$2:$AM$10,6  ) ))</f>
        <v>.</v>
      </c>
      <c r="BP149" s="146"/>
      <c r="BQ149" s="146" t="str">
        <f>T( IF( Dic2022_RICHIESTE!AP37&lt;&gt;"",  IF(   AND(    (IFERROR(SEARCH("Ridotto",Dic2022_RICHIESTE!AP37),Dic2022_RICHIESTE!AP37))=1,    BQ$144&lt;&gt;""   ),    _xlfn.CONCAT("Rid: ",HLOOKUP(BQ$144,Tipologie!$B$2:$AM$10,6)  ),  Dic2022_RICHIESTE!AP37),HLOOKUP(BQ$144,Tipologie!$B$2:$AM$10,6  ) ))</f>
        <v>.</v>
      </c>
      <c r="BR149" s="146"/>
      <c r="BS149" s="146" t="str">
        <f>T( IF( Dic2022_RICHIESTE!AQ37&lt;&gt;"",  IF(   AND(    (IFERROR(SEARCH("Ridotto",Dic2022_RICHIESTE!AQ37),Dic2022_RICHIESTE!AQ37))=1,    BS$144&lt;&gt;""   ),    _xlfn.CONCAT("Rid: ",HLOOKUP(BS$144,Tipologie!$B$2:$AM$10,6)  ),  Dic2022_RICHIESTE!AQ37),HLOOKUP(BS$144,Tipologie!$B$2:$AM$10,6  ) ))</f>
        <v>.</v>
      </c>
      <c r="BT149" s="146"/>
      <c r="BU149" s="146" t="str">
        <f>T( IF( Dic2022_RICHIESTE!AR37&lt;&gt;"",  IF(   AND(    (IFERROR(SEARCH("Ridotto",Dic2022_RICHIESTE!AR37),Dic2022_RICHIESTE!AR37))=1,    BU$144&lt;&gt;""   ),    _xlfn.CONCAT("Rid: ",HLOOKUP(BU$144,Tipologie!$B$2:$AM$10,6)  ),  Dic2022_RICHIESTE!AR37),HLOOKUP(BU$144,Tipologie!$B$2:$AM$10,6  ) ))</f>
        <v>.</v>
      </c>
      <c r="BV149" s="146"/>
      <c r="BW149" s="146" t="str">
        <f>T( IF( Dic2022_RICHIESTE!AS37&lt;&gt;"",  IF(   AND(    (IFERROR(SEARCH("Ridotto",Dic2022_RICHIESTE!AS37),Dic2022_RICHIESTE!AS37))=1,    BW$144&lt;&gt;""   ),    _xlfn.CONCAT("Rid: ",HLOOKUP(BW$144,Tipologie!$B$2:$AM$10,6)  ),  Dic2022_RICHIESTE!AS37),HLOOKUP(BW$144,Tipologie!$B$2:$AM$10,6  ) ))</f>
        <v>.</v>
      </c>
      <c r="BX149" s="223"/>
      <c r="CA149" s="158">
        <f>SUM(COUNTIFS(D149:BW149,{"Ex-accordo";"Ferie";"Ridotto Ex-Acc";"Ridotto Ferie";"Ridotto Maternità";"Malattia";"Esame";"Altro"}))</f>
        <v>0</v>
      </c>
      <c r="CB149" s="158">
        <f t="shared" si="47"/>
        <v>30</v>
      </c>
      <c r="CC149" s="91"/>
      <c r="CG149" s="146" t="str">
        <f>T( IF( Dic2022_RICHIESTE!BM37&lt;&gt;"",  IF(   AND(    (IFERROR(SEARCH("Ridotto",Dic2022_RICHIESTE!BM37),Dic2022_RICHIESTE!BM37))=1,    CG$144&lt;&gt;""   ),    _xlfn.CONCAT("Rid: ",HLOOKUP(CG$144,Tipologie!$B$2:$AM$10,6)  ),  Dic2022_RICHIESTE!BM37),HLOOKUP(CG$144,Tipologie!$B$2:$AM$10,6  ) ))</f>
        <v>.</v>
      </c>
      <c r="CH149" s="146"/>
      <c r="CI149" s="146" t="str">
        <f>T( IF( Dic2022_RICHIESTE!BN37&lt;&gt;"",  IF(   AND(    (IFERROR(SEARCH("Ridotto",Dic2022_RICHIESTE!BN37),Dic2022_RICHIESTE!BN37))=1,    CI$144&lt;&gt;""   ),    _xlfn.CONCAT("Rid: ",HLOOKUP(CI$144,Tipologie!$B$2:$AM$10,6)  ),  Dic2022_RICHIESTE!BN37),HLOOKUP(CI$144,Tipologie!$B$2:$AM$10,6  ) ))</f>
        <v>.</v>
      </c>
      <c r="CJ149" s="146" t="str">
        <f>T( IF( Dic2022_RICHIESTE!BO37&lt;&gt;"",  IF(   AND(    (IFERROR(SEARCH("Ridotto",Dic2022_RICHIESTE!BO37),Dic2022_RICHIESTE!BO37))=1,    CJ$144&lt;&gt;""   ),    _xlfn.CONCAT("Rid: ",HLOOKUP(CJ$144,Tipologie!$B$2:$AM$10,6)  ),  Dic2022_RICHIESTE!BO37),HLOOKUP(CJ$144,Tipologie!$B$2:$AM$10,6  ) ))</f>
        <v>.</v>
      </c>
      <c r="CK149" s="146" t="str">
        <f>T( IF( Dic2022_RICHIESTE!BP37&lt;&gt;"",  IF(   AND(    (IFERROR(SEARCH("Ridotto",Dic2022_RICHIESTE!BP37),Dic2022_RICHIESTE!BP37))=1,    CK$144&lt;&gt;""   ),    _xlfn.CONCAT("Rid: ",HLOOKUP(CK$144,Tipologie!$B$2:$AM$10,6)  ),  Dic2022_RICHIESTE!BP37),HLOOKUP(CK$144,Tipologie!$B$2:$AM$10,6  ) ))</f>
        <v>.</v>
      </c>
      <c r="CL149" s="146" t="str">
        <f>T( IF( Dic2022_RICHIESTE!BQ37&lt;&gt;"",  IF(   AND(    (IFERROR(SEARCH("Ridotto",Dic2022_RICHIESTE!BQ37),Dic2022_RICHIESTE!BQ37))=1,    CL$144&lt;&gt;""   ),    _xlfn.CONCAT("Rid: ",HLOOKUP(CL$144,Tipologie!$B$2:$AM$10,6)  ),  Dic2022_RICHIESTE!BQ37),HLOOKUP(CL$144,Tipologie!$B$2:$AM$10,6  ) ))</f>
        <v>.</v>
      </c>
      <c r="CM149" s="146" t="str">
        <f>T( IF( Dic2022_RICHIESTE!BR37&lt;&gt;"",  IF(   AND(    (IFERROR(SEARCH("Ridotto",Dic2022_RICHIESTE!BR37),Dic2022_RICHIESTE!BR37))=1,    CM$144&lt;&gt;""   ),    _xlfn.CONCAT("Rid: ",HLOOKUP(CM$144,Tipologie!$B$2:$AM$10,6)  ),  Dic2022_RICHIESTE!BR37),HLOOKUP(CM$144,Tipologie!$B$2:$AM$10,6  ) ))</f>
        <v>.</v>
      </c>
      <c r="CO149" s="45" t="str">
        <f t="shared" si="41"/>
        <v>gio</v>
      </c>
      <c r="CP149" s="45">
        <f t="shared" si="46"/>
        <v>44924</v>
      </c>
      <c r="CQ149" s="229"/>
      <c r="CR149" s="146" t="str">
        <f>T(IF(  Dic2022_RICHIESTE!BV37&lt;&gt;"",  Dic2022_RICHIESTE!BV37,  HLOOKUP(CR$144,Tipologie!$B$2:$AM$10,6) ))</f>
        <v>.</v>
      </c>
      <c r="CS149" s="146"/>
      <c r="CT149" s="146" t="str">
        <f>T(IF(  Dic2022_RICHIESTE!BW37&lt;&gt;"",  Dic2022_RICHIESTE!BW37,  HLOOKUP(CT$144,Tipologie!$B$2:$AM$10,6) ))</f>
        <v>.</v>
      </c>
      <c r="CU149" s="146"/>
      <c r="CV149" s="146" t="str">
        <f>T(IF(  Dic2022_RICHIESTE!BX37&lt;&gt;"",  Dic2022_RICHIESTE!BX37,  HLOOKUP(CV$144,Tipologie!$B$2:$AM$10,6) ))</f>
        <v>.</v>
      </c>
      <c r="CW149" s="146"/>
      <c r="CX149" s="146" t="str">
        <f>T(IF(  Dic2022_RICHIESTE!BY37&lt;&gt;"",  Dic2022_RICHIESTE!BY37,  HLOOKUP(CX$144,Tipologie!$B$2:$AM$10,6) ))</f>
        <v>.</v>
      </c>
      <c r="CY149" s="146"/>
      <c r="CZ149" s="146" t="str">
        <f>T(IF(  Dic2022_RICHIESTE!BZ37&lt;&gt;"",  Dic2022_RICHIESTE!BZ37,  HLOOKUP(CZ$144,Tipologie!$B$2:$AM$10,6) ))</f>
        <v>.</v>
      </c>
      <c r="DA149" s="146"/>
      <c r="DB149" s="146" t="str">
        <f>T(IF(  Dic2022_RICHIESTE!CA37&lt;&gt;"",  Dic2022_RICHIESTE!CA37,  HLOOKUP(DB$144,Tipologie!$B$2:$AM$10,6) ))</f>
        <v>.</v>
      </c>
      <c r="DC149" s="146"/>
      <c r="DD149" s="146" t="str">
        <f>T(IF(  Dic2022_RICHIESTE!CB37&lt;&gt;"",  Dic2022_RICHIESTE!CB37,  HLOOKUP(DD$144,Tipologie!$B$2:$AM$10,6) ))</f>
        <v>.</v>
      </c>
      <c r="DE149" s="146" t="str">
        <f>T(IF(  Dic2022_RICHIESTE!BW37&lt;&gt;"",  Dic2022_RICHIESTE!BW37,  HLOOKUP(DE$144,Tipologie!$B$2:$AM$10,6) ))</f>
        <v>.</v>
      </c>
      <c r="DF149" s="146" t="str">
        <f>T(IF(  Dic2022_RICHIESTE!BX37&lt;&gt;"",  Dic2022_RICHIESTE!BX37,  HLOOKUP(DF$144,Tipologie!$B$2:$AM$10,6) ))</f>
        <v>.</v>
      </c>
      <c r="DG149" s="146" t="str">
        <f>T(IF(  Dic2022_RICHIESTE!BY37&lt;&gt;"",  Dic2022_RICHIESTE!BY37,  HLOOKUP(DG$144,Tipologie!$B$2:$AM$10,6) ))</f>
        <v>.</v>
      </c>
    </row>
    <row r="150" spans="1:112" ht="11.25" customHeight="1" x14ac:dyDescent="0.25">
      <c r="A150" s="45" t="str">
        <f>IF(Dic2022_RICHIESTE!A38&lt;&gt;"",Dic2022_RICHIESTE!A38,"")</f>
        <v>ven</v>
      </c>
      <c r="B150" s="46">
        <f>IF(Dic2022_RICHIESTE!B38&lt;&gt;"",Dic2022_RICHIESTE!B38,"")</f>
        <v>44925</v>
      </c>
      <c r="C150" s="232"/>
      <c r="D150" s="146" t="str">
        <f>T( IF( Dic2022_RICHIESTE!C38&lt;&gt;"",  IF(   AND(    (IFERROR(SEARCH("Ridotto",Dic2022_RICHIESTE!C38),Dic2022_RICHIESTE!C38))=1,    D$144&lt;&gt;""   ),    _xlfn.CONCAT("Rid: ",HLOOKUP(D$144,Tipologie!$B$2:$AM$10,7)  ),  Dic2022_RICHIESTE!C38),HLOOKUP(D$144,Tipologie!$B$2:$AM$10,7  ) ))</f>
        <v>.</v>
      </c>
      <c r="E150" s="146"/>
      <c r="F150" s="146" t="str">
        <f>T( IF( Dic2022_RICHIESTE!D38&lt;&gt;"",  IF(   AND(    (IFERROR(SEARCH("Ridotto",Dic2022_RICHIESTE!D38),Dic2022_RICHIESTE!D38))=1,    F$144&lt;&gt;""   ),    _xlfn.CONCAT("Rid: ",HLOOKUP(F$144,Tipologie!$B$2:$AM$10,7)  ),  Dic2022_RICHIESTE!D38),HLOOKUP(F$144,Tipologie!$B$2:$AM$10,7  ) ))</f>
        <v>.</v>
      </c>
      <c r="G150" s="146"/>
      <c r="H150" s="146" t="str">
        <f>T( IF( Dic2022_RICHIESTE!E38&lt;&gt;"",  IF(   AND(    (IFERROR(SEARCH("Ridotto",Dic2022_RICHIESTE!E38),Dic2022_RICHIESTE!E38))=1,    H$144&lt;&gt;""   ),    _xlfn.CONCAT("Rid: ",HLOOKUP(H$144,Tipologie!$B$2:$AM$10,7)  ),  Dic2022_RICHIESTE!E38),HLOOKUP(H$144,Tipologie!$B$2:$AM$10,7  ) ))</f>
        <v>.</v>
      </c>
      <c r="I150" s="146"/>
      <c r="J150" s="146" t="str">
        <f>T( IF( Dic2022_RICHIESTE!F38&lt;&gt;"",  IF(   AND(    (IFERROR(SEARCH("Ridotto",Dic2022_RICHIESTE!F38),Dic2022_RICHIESTE!F38))=1,    J$144&lt;&gt;""   ),    _xlfn.CONCAT("Rid: ",HLOOKUP(J$144,Tipologie!$B$2:$AM$10,7)  ),  Dic2022_RICHIESTE!F38),HLOOKUP(J$144,Tipologie!$B$2:$AM$10,7  ) ))</f>
        <v>.</v>
      </c>
      <c r="K150" s="146"/>
      <c r="L150" s="146" t="str">
        <f>T( IF( Dic2022_RICHIESTE!G38&lt;&gt;"",  IF(   AND(    (IFERROR(SEARCH("Ridotto",Dic2022_RICHIESTE!G38),Dic2022_RICHIESTE!G38))=1,    L$144&lt;&gt;""   ),    _xlfn.CONCAT("Rid: ",HLOOKUP(L$144,Tipologie!$B$2:$AM$10,7)  ),  Dic2022_RICHIESTE!G38),HLOOKUP(L$144,Tipologie!$B$2:$AM$10,7  ) ))</f>
        <v>.</v>
      </c>
      <c r="M150" s="146"/>
      <c r="N150" s="146" t="str">
        <f>T( IF( Dic2022_RICHIESTE!H38&lt;&gt;"",  IF(   AND(    (IFERROR(SEARCH("Ridotto",Dic2022_RICHIESTE!H38),Dic2022_RICHIESTE!H38))=1,    N$144&lt;&gt;""   ),    _xlfn.CONCAT("Rid: ",HLOOKUP(N$144,Tipologie!$B$2:$AM$10,7)  ),  Dic2022_RICHIESTE!H38),HLOOKUP(N$144,Tipologie!$B$2:$AM$10,7  ) ))</f>
        <v>.</v>
      </c>
      <c r="O150" s="146"/>
      <c r="P150" s="146" t="str">
        <f>T( IF( Dic2022_RICHIESTE!I38&lt;&gt;"",  IF(   AND(    (IFERROR(SEARCH("Ridotto",Dic2022_RICHIESTE!I38),Dic2022_RICHIESTE!I38))=1,    P$144&lt;&gt;""   ),    _xlfn.CONCAT("Rid: ",HLOOKUP(P$144,Tipologie!$B$2:$AM$10,7)  ),  Dic2022_RICHIESTE!I38),HLOOKUP(P$144,Tipologie!$B$2:$AM$10,7  ) ))</f>
        <v>.</v>
      </c>
      <c r="Q150" s="146"/>
      <c r="R150" s="146" t="str">
        <f>T( IF( Dic2022_RICHIESTE!J38&lt;&gt;"",  IF(   AND(    (IFERROR(SEARCH("Ridotto",Dic2022_RICHIESTE!J38),Dic2022_RICHIESTE!J38))=1,    R$144&lt;&gt;""   ),    _xlfn.CONCAT("Rid: ",HLOOKUP(R$144,Tipologie!$B$2:$AM$10,7)  ),  Dic2022_RICHIESTE!J38),HLOOKUP(R$144,Tipologie!$B$2:$AM$10,7  ) ))</f>
        <v>.</v>
      </c>
      <c r="S150" s="146"/>
      <c r="T150" s="146" t="str">
        <f>T( IF( Dic2022_RICHIESTE!K38&lt;&gt;"",  IF(   AND(    (IFERROR(SEARCH("Ridotto",Dic2022_RICHIESTE!K38),Dic2022_RICHIESTE!K38))=1,    T$144&lt;&gt;""   ),    _xlfn.CONCAT("Rid: ",HLOOKUP(T$144,Tipologie!$B$2:$AM$10,7)  ),  Dic2022_RICHIESTE!K38),HLOOKUP(T$144,Tipologie!$B$2:$AM$10,7  ) ))</f>
        <v>.</v>
      </c>
      <c r="U150" s="146" t="str">
        <f>T( IF( Dic2022_RICHIESTE!L38&lt;&gt;"",  IF(   AND(    (IFERROR(SEARCH("Ridotto",Dic2022_RICHIESTE!L38),Dic2022_RICHIESTE!L38))=1,    U$144&lt;&gt;""   ),    _xlfn.CONCAT("Rid: ",HLOOKUP(U$144,Tipologie!$B$2:$AM$10,7)  ),  Dic2022_RICHIESTE!L38),HLOOKUP(U$144,Tipologie!$B$2:$AM$10,7  ) ))</f>
        <v>.</v>
      </c>
      <c r="V150" s="146" t="str">
        <f>T( IF( Dic2022_RICHIESTE!M38&lt;&gt;"",  IF(   AND(    (IFERROR(SEARCH("Ridotto",Dic2022_RICHIESTE!M38),Dic2022_RICHIESTE!M38))=1,    V$144&lt;&gt;""   ),    _xlfn.CONCAT("Rid: ",HLOOKUP(V$144,Tipologie!$B$2:$AM$10,7)  ),  Dic2022_RICHIESTE!M38),HLOOKUP(V$144,Tipologie!$B$2:$AM$10,7  ) ))</f>
        <v>.</v>
      </c>
      <c r="W150" s="146" t="str">
        <f>T( IF( Dic2022_RICHIESTE!N38&lt;&gt;"",  IF(   AND(    (IFERROR(SEARCH("Ridotto",Dic2022_RICHIESTE!N38),Dic2022_RICHIESTE!N38))=1,    W$144&lt;&gt;""   ),    _xlfn.CONCAT("Rid: ",HLOOKUP(W$144,Tipologie!$B$2:$AM$10,7)  ),  Dic2022_RICHIESTE!N38),HLOOKUP(W$144,Tipologie!$B$2:$AM$10,7  ) ))</f>
        <v>.</v>
      </c>
      <c r="X150" s="146" t="str">
        <f>T( IF( Dic2022_RICHIESTE!O38&lt;&gt;"",  IF(   AND(    (IFERROR(SEARCH("Ridotto",Dic2022_RICHIESTE!O38),Dic2022_RICHIESTE!O38))=1,    X$144&lt;&gt;""   ),    _xlfn.CONCAT("Rid: ",HLOOKUP(X$144,Tipologie!$B$2:$AM$10,7)  ),  Dic2022_RICHIESTE!O38),HLOOKUP(X$144,Tipologie!$B$2:$AM$10,7  ) ))</f>
        <v>.</v>
      </c>
      <c r="Y150" s="146" t="str">
        <f>T( IF( Dic2022_RICHIESTE!P38&lt;&gt;"",  IF(   AND(    (IFERROR(SEARCH("Ridotto",Dic2022_RICHIESTE!P38),Dic2022_RICHIESTE!P38))=1,    Y$144&lt;&gt;""   ),    _xlfn.CONCAT("Rid: ",HLOOKUP(Y$144,Tipologie!$B$2:$AM$10,7)  ),  Dic2022_RICHIESTE!P38),HLOOKUP(Y$144,Tipologie!$B$2:$AM$10,7  ) ))</f>
        <v>.</v>
      </c>
      <c r="Z150" s="28" t="str">
        <f>T( IF( Dic2022_RICHIESTE!Q38&lt;&gt;"",  IF(   AND(    (IFERROR(SEARCH("Ridotto",Dic2022_RICHIESTE!Q38),Dic2022_RICHIESTE!Q38))=1,    Z$144&lt;&gt;""   ),    _xlfn.CONCAT("Rid: ",HLOOKUP(Z$144,Tipologie!$B$2:$AM$10,7)  ),  Dic2022_RICHIESTE!Q38),HLOOKUP(Z$144,Tipologie!$B$2:$AM$10,7  ) ))</f>
        <v>.</v>
      </c>
      <c r="AA150" s="28" t="str">
        <f>T( IF( Dic2022_RICHIESTE!R38&lt;&gt;"",  IF(   AND(    (IFERROR(SEARCH("Ridotto",Dic2022_RICHIESTE!R38),Dic2022_RICHIESTE!R38))=1,    AA$144&lt;&gt;""   ),    _xlfn.CONCAT("Rid: ",HLOOKUP(AA$144,Tipologie!$B$2:$AM$10,7)  ),  Dic2022_RICHIESTE!R38),HLOOKUP(AA$144,Tipologie!$B$2:$AM$10,7  ) ))</f>
        <v>.</v>
      </c>
      <c r="AB150" s="28" t="str">
        <f>T( IF( Dic2022_RICHIESTE!S38&lt;&gt;"",  IF(   AND(    (IFERROR(SEARCH("Ridotto",Dic2022_RICHIESTE!S38),Dic2022_RICHIESTE!S38))=1,    AB$144&lt;&gt;""   ),    _xlfn.CONCAT("Rid: ",HLOOKUP(AB$144,Tipologie!$B$2:$AM$10,7)  ),  Dic2022_RICHIESTE!S38),HLOOKUP(AB$144,Tipologie!$B$2:$AM$10,7  ) ))</f>
        <v>.</v>
      </c>
      <c r="AD150" s="45" t="str">
        <f t="shared" si="40"/>
        <v>ven</v>
      </c>
      <c r="AE150" s="46">
        <f t="shared" si="39"/>
        <v>44925</v>
      </c>
      <c r="AF150" s="232"/>
      <c r="AG150" s="146" t="str">
        <f>T( IF( Dic2022_RICHIESTE!W38&lt;&gt;"",  IF(   AND(    (IFERROR(SEARCH("Ridotto",Dic2022_RICHIESTE!W38),Dic2022_RICHIESTE!W38))=1,    AG$144&lt;&gt;""   ),    _xlfn.CONCAT("Rid: ",HLOOKUP(AG$144,Tipologie!$B$2:$AM$10,7)  ),  Dic2022_RICHIESTE!W38),HLOOKUP(AG$144,Tipologie!$B$2:$AM$10,7  ) ))</f>
        <v>.</v>
      </c>
      <c r="AH150" s="146"/>
      <c r="AI150" s="146" t="str">
        <f>T( IF( Dic2022_RICHIESTE!X38&lt;&gt;"",  IF(   AND(    (IFERROR(SEARCH("Ridotto",Dic2022_RICHIESTE!X38),Dic2022_RICHIESTE!X38))=1,    AI$144&lt;&gt;""   ),    _xlfn.CONCAT("Rid: ",HLOOKUP(AI$144,Tipologie!$B$2:$AM$10,7)  ),  Dic2022_RICHIESTE!X38),HLOOKUP(AI$144,Tipologie!$B$2:$AM$10,7  ) ))</f>
        <v>.</v>
      </c>
      <c r="AJ150" s="146"/>
      <c r="AK150" s="146" t="str">
        <f>T( IF( Dic2022_RICHIESTE!Y38&lt;&gt;"",  IF(   AND(    (IFERROR(SEARCH("Ridotto",Dic2022_RICHIESTE!Y38),Dic2022_RICHIESTE!Y38))=1,    AK$144&lt;&gt;""   ),    _xlfn.CONCAT("Rid: ",HLOOKUP(AK$144,Tipologie!$B$2:$AM$10,7)  ),  Dic2022_RICHIESTE!Y38),HLOOKUP(AK$144,Tipologie!$B$2:$AM$10,7  ) ))</f>
        <v>.</v>
      </c>
      <c r="AL150" s="146"/>
      <c r="AM150" s="146" t="str">
        <f>T( IF( Dic2022_RICHIESTE!Z38&lt;&gt;"",  IF(   AND(    (IFERROR(SEARCH("Ridotto",Dic2022_RICHIESTE!Z38),Dic2022_RICHIESTE!Z38))=1,    AM$144&lt;&gt;""   ),    _xlfn.CONCAT("Rid: ",HLOOKUP(AM$144,Tipologie!$B$2:$AM$10,7)  ),  Dic2022_RICHIESTE!Z38),HLOOKUP(AM$144,Tipologie!$B$2:$AM$10,7  ) ))</f>
        <v>.</v>
      </c>
      <c r="AN150" s="146"/>
      <c r="AO150" s="146" t="str">
        <f>T( IF( Dic2022_RICHIESTE!AA38&lt;&gt;"",  IF(   AND(    (IFERROR(SEARCH("Ridotto",Dic2022_RICHIESTE!AA38),Dic2022_RICHIESTE!AA38))=1,    AO$144&lt;&gt;""   ),    _xlfn.CONCAT("Rid: ",HLOOKUP(AO$144,Tipologie!$B$2:$AM$10,7)  ),  Dic2022_RICHIESTE!AA38),HLOOKUP(AO$144,Tipologie!$B$2:$AM$10,7  ) ))</f>
        <v>.</v>
      </c>
      <c r="AP150" s="146"/>
      <c r="AQ150" s="146" t="str">
        <f>T( IF( Dic2022_RICHIESTE!AB38&lt;&gt;"",  IF(   AND(    (IFERROR(SEARCH("Ridotto",Dic2022_RICHIESTE!AB38),Dic2022_RICHIESTE!AB38))=1,    AQ$144&lt;&gt;""   ),    _xlfn.CONCAT("Rid: ",HLOOKUP(AQ$144,Tipologie!$B$2:$AM$10,7)  ),  Dic2022_RICHIESTE!AB38),HLOOKUP(AQ$144,Tipologie!$B$2:$AM$10,7  ) ))</f>
        <v>.</v>
      </c>
      <c r="AR150" s="146"/>
      <c r="AS150" s="146" t="str">
        <f>T( IF( Dic2022_RICHIESTE!AC38&lt;&gt;"",  IF(   AND(    (IFERROR(SEARCH("Ridotto",Dic2022_RICHIESTE!AC38),Dic2022_RICHIESTE!AC38))=1,    AS$144&lt;&gt;""   ),    _xlfn.CONCAT("Rid: ",HLOOKUP(AS$144,Tipologie!$B$2:$AM$10,7)  ),  Dic2022_RICHIESTE!AC38),HLOOKUP(AS$144,Tipologie!$B$2:$AM$10,7  ) ))</f>
        <v>.</v>
      </c>
      <c r="AT150" s="146"/>
      <c r="AU150" s="146" t="str">
        <f>T( IF( Dic2022_RICHIESTE!AD38&lt;&gt;"",  IF(   AND(    (IFERROR(SEARCH("Ridotto",Dic2022_RICHIESTE!AD38),Dic2022_RICHIESTE!AD38))=1,    AU$144&lt;&gt;""   ),    _xlfn.CONCAT("Rid: ",HLOOKUP(AU$144,Tipologie!$B$2:$AM$10,7)  ),  Dic2022_RICHIESTE!AD38),HLOOKUP(AU$144,Tipologie!$B$2:$AM$10,7  ) ))</f>
        <v>.</v>
      </c>
      <c r="AV150" s="146"/>
      <c r="AW150" s="146" t="str">
        <f>T( IF( Dic2022_RICHIESTE!AE38&lt;&gt;"",  IF(   AND(    (IFERROR(SEARCH("Ridotto",Dic2022_RICHIESTE!AE38),Dic2022_RICHIESTE!AE38))=1,    AW$144&lt;&gt;""   ),    _xlfn.CONCAT("Rid: ",HLOOKUP(AW$144,Tipologie!$B$2:$AM$10,7)  ),  Dic2022_RICHIESTE!AE38),HLOOKUP(AW$144,Tipologie!$B$2:$AM$10,7  ) ))</f>
        <v>.</v>
      </c>
      <c r="AX150" s="146"/>
      <c r="AY150" s="146" t="str">
        <f>T( IF( Dic2022_RICHIESTE!AF38&lt;&gt;"",  IF(   AND(    (IFERROR(SEARCH("Ridotto",Dic2022_RICHIESTE!AF38),Dic2022_RICHIESTE!AF38))=1,    AY$144&lt;&gt;""   ),    _xlfn.CONCAT("Rid: ",HLOOKUP(AY$144,Tipologie!$B$2:$AM$10,7)  ),  Dic2022_RICHIESTE!AF38),HLOOKUP(AY$144,Tipologie!$B$2:$AM$10,7  ) ))</f>
        <v>.</v>
      </c>
      <c r="AZ150" s="146"/>
      <c r="BA150" s="146" t="str">
        <f>T( IF( Dic2022_RICHIESTE!AG38&lt;&gt;"",  IF(   AND(    (IFERROR(SEARCH("Ridotto",Dic2022_RICHIESTE!AG38),Dic2022_RICHIESTE!AG38))=1,    BA$144&lt;&gt;""   ),    _xlfn.CONCAT("Rid: ",HLOOKUP(BA$144,Tipologie!$B$2:$AM$10,7)  ),  Dic2022_RICHIESTE!AG38),HLOOKUP(BA$144,Tipologie!$B$2:$AM$10,7  ) ))</f>
        <v>.</v>
      </c>
      <c r="BB150" s="146" t="str">
        <f>T( IF( Dic2022_RICHIESTE!AH38&lt;&gt;"",  IF(   AND(    (IFERROR(SEARCH("Ridotto",Dic2022_RICHIESTE!AH38),Dic2022_RICHIESTE!AH38))=1,    BB$144&lt;&gt;""   ),    _xlfn.CONCAT("Rid: ",HLOOKUP(BB$144,Tipologie!$B$2:$AM$10,7)  ),  Dic2022_RICHIESTE!AH38),HLOOKUP(BB$144,Tipologie!$B$2:$AM$10,7  ) ))</f>
        <v>.</v>
      </c>
      <c r="BC150" s="146" t="str">
        <f>T( IF( Dic2022_RICHIESTE!AI38&lt;&gt;"",  IF(   AND(    (IFERROR(SEARCH("Ridotto",Dic2022_RICHIESTE!AI38),Dic2022_RICHIESTE!AI38))=1,    BC$144&lt;&gt;""   ),    _xlfn.CONCAT("Rid: ",HLOOKUP(BC$144,Tipologie!$B$2:$AM$10,7)  ),  Dic2022_RICHIESTE!AI38),HLOOKUP(BC$144,Tipologie!$B$2:$AM$10,7  ) ))</f>
        <v>.</v>
      </c>
      <c r="BD150" s="146"/>
      <c r="BE150" s="146" t="str">
        <f>T( IF( Dic2022_RICHIESTE!AJ38&lt;&gt;"",  IF(   AND(    (IFERROR(SEARCH("Ridotto",Dic2022_RICHIESTE!AJ38),Dic2022_RICHIESTE!AJ38))=1,    BE$144&lt;&gt;""   ),    _xlfn.CONCAT("Rid: ",HLOOKUP(BE$144,Tipologie!$B$2:$AM$10,7)  ),  Dic2022_RICHIESTE!AJ38),HLOOKUP(BE$144,Tipologie!$B$2:$AM$10,7  ) ))</f>
        <v>.</v>
      </c>
      <c r="BF150" s="146"/>
      <c r="BG150" s="146" t="str">
        <f>T( IF( Dic2022_RICHIESTE!AK38&lt;&gt;"",  IF(   AND(    (IFERROR(SEARCH("Ridotto",Dic2022_RICHIESTE!AK38),Dic2022_RICHIESTE!AK38))=1,    BG$144&lt;&gt;""   ),    _xlfn.CONCAT("Rid: ",HLOOKUP(BG$144,Tipologie!$B$2:$AM$10,7)  ),  Dic2022_RICHIESTE!AK38),HLOOKUP(BG$144,Tipologie!$B$2:$AM$10,7  ) ))</f>
        <v>.</v>
      </c>
      <c r="BH150" s="146"/>
      <c r="BI150" s="146" t="str">
        <f>T( IF( Dic2022_RICHIESTE!AL38&lt;&gt;"",  IF(   AND(    (IFERROR(SEARCH("Ridotto",Dic2022_RICHIESTE!AL38),Dic2022_RICHIESTE!AL38))=1,    BI$144&lt;&gt;""   ),    _xlfn.CONCAT("Rid: ",HLOOKUP(BI$144,Tipologie!$B$2:$AM$10,7)  ),  Dic2022_RICHIESTE!AL38),HLOOKUP(BI$144,Tipologie!$B$2:$AM$10,7  ) ))</f>
        <v>.</v>
      </c>
      <c r="BJ150" s="146"/>
      <c r="BK150" s="146" t="str">
        <f>T( IF( Dic2022_RICHIESTE!AM38&lt;&gt;"",  IF(   AND(    (IFERROR(SEARCH("Ridotto",Dic2022_RICHIESTE!AM38),Dic2022_RICHIESTE!AM38))=1,    BK$144&lt;&gt;""   ),    _xlfn.CONCAT("Rid: ",HLOOKUP(BK$144,Tipologie!$B$2:$AM$10,7)  ),  Dic2022_RICHIESTE!AM38),HLOOKUP(BK$144,Tipologie!$B$2:$AM$10,7  ) ))</f>
        <v>.</v>
      </c>
      <c r="BL150" s="146"/>
      <c r="BM150" s="146" t="str">
        <f>T( IF( Dic2022_RICHIESTE!AN38&lt;&gt;"",  IF(   AND(    (IFERROR(SEARCH("Ridotto",Dic2022_RICHIESTE!AN38),Dic2022_RICHIESTE!AN38))=1,    BM$144&lt;&gt;""   ),    _xlfn.CONCAT("Rid: ",HLOOKUP(BM$144,Tipologie!$B$2:$AM$10,7)  ),  Dic2022_RICHIESTE!AN38),HLOOKUP(BM$144,Tipologie!$B$2:$AM$10,7  ) ))</f>
        <v>.</v>
      </c>
      <c r="BN150" s="146"/>
      <c r="BO150" s="146" t="str">
        <f>T( IF( Dic2022_RICHIESTE!AO38&lt;&gt;"",  IF(   AND(    (IFERROR(SEARCH("Ridotto",Dic2022_RICHIESTE!AO38),Dic2022_RICHIESTE!AO38))=1,    BO$144&lt;&gt;""   ),    _xlfn.CONCAT("Rid: ",HLOOKUP(BO$144,Tipologie!$B$2:$AM$10,7)  ),  Dic2022_RICHIESTE!AO38),HLOOKUP(BO$144,Tipologie!$B$2:$AM$10,7  ) ))</f>
        <v>.</v>
      </c>
      <c r="BP150" s="146"/>
      <c r="BQ150" s="146" t="str">
        <f>T( IF( Dic2022_RICHIESTE!AP38&lt;&gt;"",  IF(   AND(    (IFERROR(SEARCH("Ridotto",Dic2022_RICHIESTE!AP38),Dic2022_RICHIESTE!AP38))=1,    BQ$144&lt;&gt;""   ),    _xlfn.CONCAT("Rid: ",HLOOKUP(BQ$144,Tipologie!$B$2:$AM$10,7)  ),  Dic2022_RICHIESTE!AP38),HLOOKUP(BQ$144,Tipologie!$B$2:$AM$10,7  ) ))</f>
        <v>.</v>
      </c>
      <c r="BR150" s="146"/>
      <c r="BS150" s="146" t="str">
        <f>T( IF( Dic2022_RICHIESTE!AQ38&lt;&gt;"",  IF(   AND(    (IFERROR(SEARCH("Ridotto",Dic2022_RICHIESTE!AQ38),Dic2022_RICHIESTE!AQ38))=1,    BS$144&lt;&gt;""   ),    _xlfn.CONCAT("Rid: ",HLOOKUP(BS$144,Tipologie!$B$2:$AM$10,7)  ),  Dic2022_RICHIESTE!AQ38),HLOOKUP(BS$144,Tipologie!$B$2:$AM$10,7  ) ))</f>
        <v>.</v>
      </c>
      <c r="BT150" s="146"/>
      <c r="BU150" s="146" t="str">
        <f>T( IF( Dic2022_RICHIESTE!AR38&lt;&gt;"",  IF(   AND(    (IFERROR(SEARCH("Ridotto",Dic2022_RICHIESTE!AR38),Dic2022_RICHIESTE!AR38))=1,    BU$144&lt;&gt;""   ),    _xlfn.CONCAT("Rid: ",HLOOKUP(BU$144,Tipologie!$B$2:$AM$10,7)  ),  Dic2022_RICHIESTE!AR38),HLOOKUP(BU$144,Tipologie!$B$2:$AM$10,7  ) ))</f>
        <v>.</v>
      </c>
      <c r="BV150" s="146"/>
      <c r="BW150" s="146" t="str">
        <f>T( IF( Dic2022_RICHIESTE!AS38&lt;&gt;"",  IF(   AND(    (IFERROR(SEARCH("Ridotto",Dic2022_RICHIESTE!AS38),Dic2022_RICHIESTE!AS38))=1,    BW$144&lt;&gt;""   ),    _xlfn.CONCAT("Rid: ",HLOOKUP(BW$144,Tipologie!$B$2:$AM$10,7)  ),  Dic2022_RICHIESTE!AS38),HLOOKUP(BW$144,Tipologie!$B$2:$AM$10,7  ) ))</f>
        <v>.</v>
      </c>
      <c r="BX150" s="223"/>
      <c r="CA150" s="158">
        <f>SUM(COUNTIFS(D150:BW150,{"Ex-accordo";"Ferie";"Ridotto Ex-Acc";"Ridotto Ferie";"Ridotto Maternità";"Malattia";"Esame";"Altro"}))</f>
        <v>0</v>
      </c>
      <c r="CB150" s="158">
        <f t="shared" si="47"/>
        <v>30</v>
      </c>
      <c r="CC150" s="91"/>
      <c r="CG150" s="146" t="str">
        <f>T( IF( Dic2022_RICHIESTE!BM38&lt;&gt;"",  IF(   AND(    (IFERROR(SEARCH("Ridotto",Dic2022_RICHIESTE!BM38),Dic2022_RICHIESTE!BM38))=1,    CG$144&lt;&gt;""   ),    _xlfn.CONCAT("Rid: ",HLOOKUP(CG$144,Tipologie!$B$2:$AM$10,7)  ),  Dic2022_RICHIESTE!BM38),HLOOKUP(CG$144,Tipologie!$B$2:$AM$10,7  ) ))</f>
        <v>.</v>
      </c>
      <c r="CH150" s="146"/>
      <c r="CI150" s="146" t="str">
        <f>T( IF( Dic2022_RICHIESTE!BN38&lt;&gt;"",  IF(   AND(    (IFERROR(SEARCH("Ridotto",Dic2022_RICHIESTE!BN38),Dic2022_RICHIESTE!BN38))=1,    CI$144&lt;&gt;""   ),    _xlfn.CONCAT("Rid: ",HLOOKUP(CI$144,Tipologie!$B$2:$AM$10,7)  ),  Dic2022_RICHIESTE!BN38),HLOOKUP(CI$144,Tipologie!$B$2:$AM$10,7  ) ))</f>
        <v>.</v>
      </c>
      <c r="CJ150" s="146" t="str">
        <f>T( IF( Dic2022_RICHIESTE!BO38&lt;&gt;"",  IF(   AND(    (IFERROR(SEARCH("Ridotto",Dic2022_RICHIESTE!BO38),Dic2022_RICHIESTE!BO38))=1,    CJ$144&lt;&gt;""   ),    _xlfn.CONCAT("Rid: ",HLOOKUP(CJ$144,Tipologie!$B$2:$AM$10,7)  ),  Dic2022_RICHIESTE!BO38),HLOOKUP(CJ$144,Tipologie!$B$2:$AM$10,7  ) ))</f>
        <v>.</v>
      </c>
      <c r="CK150" s="146" t="str">
        <f>T( IF( Dic2022_RICHIESTE!BP38&lt;&gt;"",  IF(   AND(    (IFERROR(SEARCH("Ridotto",Dic2022_RICHIESTE!BP38),Dic2022_RICHIESTE!BP38))=1,    CK$144&lt;&gt;""   ),    _xlfn.CONCAT("Rid: ",HLOOKUP(CK$144,Tipologie!$B$2:$AM$10,7)  ),  Dic2022_RICHIESTE!BP38),HLOOKUP(CK$144,Tipologie!$B$2:$AM$10,7  ) ))</f>
        <v>.</v>
      </c>
      <c r="CL150" s="146" t="str">
        <f>T( IF( Dic2022_RICHIESTE!BQ38&lt;&gt;"",  IF(   AND(    (IFERROR(SEARCH("Ridotto",Dic2022_RICHIESTE!BQ38),Dic2022_RICHIESTE!BQ38))=1,    CL$144&lt;&gt;""   ),    _xlfn.CONCAT("Rid: ",HLOOKUP(CL$144,Tipologie!$B$2:$AM$10,7)  ),  Dic2022_RICHIESTE!BQ38),HLOOKUP(CL$144,Tipologie!$B$2:$AM$10,7  ) ))</f>
        <v>.</v>
      </c>
      <c r="CM150" s="146" t="str">
        <f>T( IF( Dic2022_RICHIESTE!BR38&lt;&gt;"",  IF(   AND(    (IFERROR(SEARCH("Ridotto",Dic2022_RICHIESTE!BR38),Dic2022_RICHIESTE!BR38))=1,    CM$144&lt;&gt;""   ),    _xlfn.CONCAT("Rid: ",HLOOKUP(CM$144,Tipologie!$B$2:$AM$10,7)  ),  Dic2022_RICHIESTE!BR38),HLOOKUP(CM$144,Tipologie!$B$2:$AM$10,7  ) ))</f>
        <v>.</v>
      </c>
      <c r="CO150" s="45" t="str">
        <f t="shared" si="41"/>
        <v>ven</v>
      </c>
      <c r="CP150" s="45">
        <f t="shared" si="46"/>
        <v>44925</v>
      </c>
      <c r="CQ150" s="229"/>
      <c r="CR150" s="146" t="str">
        <f>T(IF(  Dic2022_RICHIESTE!BV38&lt;&gt;"",  Dic2022_RICHIESTE!BV38,  HLOOKUP(CR$144,Tipologie!$B$2:$AM$10,7) ))</f>
        <v>.</v>
      </c>
      <c r="CS150" s="146"/>
      <c r="CT150" s="146" t="str">
        <f>T(IF(  Dic2022_RICHIESTE!BW38&lt;&gt;"",  Dic2022_RICHIESTE!BW38,  HLOOKUP(CT$144,Tipologie!$B$2:$AM$10,7) ))</f>
        <v>.</v>
      </c>
      <c r="CU150" s="146"/>
      <c r="CV150" s="146" t="str">
        <f>T(IF(  Dic2022_RICHIESTE!BX38&lt;&gt;"",  Dic2022_RICHIESTE!BX38,  HLOOKUP(CV$144,Tipologie!$B$2:$AM$10,7) ))</f>
        <v>.</v>
      </c>
      <c r="CW150" s="146"/>
      <c r="CX150" s="146" t="str">
        <f>T(IF(  Dic2022_RICHIESTE!BY38&lt;&gt;"",  Dic2022_RICHIESTE!BY38,  HLOOKUP(CX$144,Tipologie!$B$2:$AM$10,7) ))</f>
        <v>.</v>
      </c>
      <c r="CY150" s="146"/>
      <c r="CZ150" s="146" t="str">
        <f>T(IF(  Dic2022_RICHIESTE!BZ38&lt;&gt;"",  Dic2022_RICHIESTE!BZ38,  HLOOKUP(CZ$144,Tipologie!$B$2:$AM$10,7) ))</f>
        <v>.</v>
      </c>
      <c r="DA150" s="146"/>
      <c r="DB150" s="146" t="str">
        <f>T(IF(  Dic2022_RICHIESTE!CA38&lt;&gt;"",  Dic2022_RICHIESTE!CA38,  HLOOKUP(DB$144,Tipologie!$B$2:$AM$10,7) ))</f>
        <v>.</v>
      </c>
      <c r="DC150" s="146"/>
      <c r="DD150" s="146" t="str">
        <f>T(IF(  Dic2022_RICHIESTE!CB38&lt;&gt;"",  Dic2022_RICHIESTE!CB38,  HLOOKUP(DD$144,Tipologie!$B$2:$AM$10,7) ))</f>
        <v>.</v>
      </c>
      <c r="DE150" s="146" t="str">
        <f>T(IF(  Dic2022_RICHIESTE!BW38&lt;&gt;"",  Dic2022_RICHIESTE!BW38,  HLOOKUP(DE$144,Tipologie!$B$2:$AM$10,7) ))</f>
        <v>.</v>
      </c>
      <c r="DF150" s="146" t="str">
        <f>T(IF(  Dic2022_RICHIESTE!BX38&lt;&gt;"",  Dic2022_RICHIESTE!BX38,  HLOOKUP(DF$144,Tipologie!$B$2:$AM$10,7) ))</f>
        <v>.</v>
      </c>
      <c r="DG150" s="146" t="str">
        <f>T(IF(  Dic2022_RICHIESTE!BY38&lt;&gt;"",  Dic2022_RICHIESTE!BY38,  HLOOKUP(DG$144,Tipologie!$B$2:$AM$10,7) ))</f>
        <v>.</v>
      </c>
      <c r="DH150" s="20"/>
    </row>
    <row r="151" spans="1:112" ht="11.25" customHeight="1" x14ac:dyDescent="0.25">
      <c r="A151" s="45" t="str">
        <f>IF(Dic2022_RICHIESTE!A39&lt;&gt;"",Dic2022_RICHIESTE!A39,"")</f>
        <v>sab</v>
      </c>
      <c r="B151" s="46">
        <f>IF(Dic2022_RICHIESTE!B39&lt;&gt;"",Dic2022_RICHIESTE!B39,"")</f>
        <v>44926</v>
      </c>
      <c r="C151" s="232"/>
      <c r="D151" s="146" t="str">
        <f>T( IF( Dic2022_RICHIESTE!C39&lt;&gt;"",  IF(   AND(    (IFERROR(SEARCH("Ridotto",Dic2022_RICHIESTE!C39),Dic2022_RICHIESTE!C39))=1,    D$144&lt;&gt;""   ),    _xlfn.CONCAT("Rid: ",HLOOKUP(D$144,Tipologie!$B$2:$AM$10,8)  ),  Dic2022_RICHIESTE!C39),HLOOKUP(D$144,Tipologie!$B$2:$AM$10,8  ) ))</f>
        <v>RIPOSO</v>
      </c>
      <c r="E151" s="146"/>
      <c r="F151" s="146" t="str">
        <f>T( IF( Dic2022_RICHIESTE!D39&lt;&gt;"",  IF(   AND(    (IFERROR(SEARCH("Ridotto",Dic2022_RICHIESTE!D39),Dic2022_RICHIESTE!D39))=1,    F$144&lt;&gt;""   ),    _xlfn.CONCAT("Rid: ",HLOOKUP(F$144,Tipologie!$B$2:$AM$10,8)  ),  Dic2022_RICHIESTE!D39),HLOOKUP(F$144,Tipologie!$B$2:$AM$10,8  ) ))</f>
        <v>RIPOSO</v>
      </c>
      <c r="G151" s="146"/>
      <c r="H151" s="146" t="str">
        <f>T( IF( Dic2022_RICHIESTE!E39&lt;&gt;"",  IF(   AND(    (IFERROR(SEARCH("Ridotto",Dic2022_RICHIESTE!E39),Dic2022_RICHIESTE!E39))=1,    H$144&lt;&gt;""   ),    _xlfn.CONCAT("Rid: ",HLOOKUP(H$144,Tipologie!$B$2:$AM$10,8)  ),  Dic2022_RICHIESTE!E39),HLOOKUP(H$144,Tipologie!$B$2:$AM$10,8  ) ))</f>
        <v>RIPOSO</v>
      </c>
      <c r="I151" s="146"/>
      <c r="J151" s="146" t="str">
        <f>T( IF( Dic2022_RICHIESTE!F39&lt;&gt;"",  IF(   AND(    (IFERROR(SEARCH("Ridotto",Dic2022_RICHIESTE!F39),Dic2022_RICHIESTE!F39))=1,    J$144&lt;&gt;""   ),    _xlfn.CONCAT("Rid: ",HLOOKUP(J$144,Tipologie!$B$2:$AM$10,8)  ),  Dic2022_RICHIESTE!F39),HLOOKUP(J$144,Tipologie!$B$2:$AM$10,8  ) ))</f>
        <v>RIPOSO</v>
      </c>
      <c r="K151" s="146"/>
      <c r="L151" s="146" t="str">
        <f>T( IF( Dic2022_RICHIESTE!G39&lt;&gt;"",  IF(   AND(    (IFERROR(SEARCH("Ridotto",Dic2022_RICHIESTE!G39),Dic2022_RICHIESTE!G39))=1,    L$144&lt;&gt;""   ),    _xlfn.CONCAT("Rid: ",HLOOKUP(L$144,Tipologie!$B$2:$AM$10,8)  ),  Dic2022_RICHIESTE!G39),HLOOKUP(L$144,Tipologie!$B$2:$AM$10,8  ) ))</f>
        <v>RIPOSO</v>
      </c>
      <c r="M151" s="146"/>
      <c r="N151" s="146" t="str">
        <f>T( IF( Dic2022_RICHIESTE!H39&lt;&gt;"",  IF(   AND(    (IFERROR(SEARCH("Ridotto",Dic2022_RICHIESTE!H39),Dic2022_RICHIESTE!H39))=1,    N$144&lt;&gt;""   ),    _xlfn.CONCAT("Rid: ",HLOOKUP(N$144,Tipologie!$B$2:$AM$10,8)  ),  Dic2022_RICHIESTE!H39),HLOOKUP(N$144,Tipologie!$B$2:$AM$10,8  ) ))</f>
        <v>RIPOSO</v>
      </c>
      <c r="O151" s="146"/>
      <c r="P151" s="146" t="str">
        <f>T( IF( Dic2022_RICHIESTE!I39&lt;&gt;"",  IF(   AND(    (IFERROR(SEARCH("Ridotto",Dic2022_RICHIESTE!I39),Dic2022_RICHIESTE!I39))=1,    P$144&lt;&gt;""   ),    _xlfn.CONCAT("Rid: ",HLOOKUP(P$144,Tipologie!$B$2:$AM$10,8)  ),  Dic2022_RICHIESTE!I39),HLOOKUP(P$144,Tipologie!$B$2:$AM$10,8  ) ))</f>
        <v>RIPOSO</v>
      </c>
      <c r="Q151" s="146"/>
      <c r="R151" s="146" t="str">
        <f>T( IF( Dic2022_RICHIESTE!J39&lt;&gt;"",  IF(   AND(    (IFERROR(SEARCH("Ridotto",Dic2022_RICHIESTE!J39),Dic2022_RICHIESTE!J39))=1,    R$144&lt;&gt;""   ),    _xlfn.CONCAT("Rid: ",HLOOKUP(R$144,Tipologie!$B$2:$AM$10,8)  ),  Dic2022_RICHIESTE!J39),HLOOKUP(R$144,Tipologie!$B$2:$AM$10,8  ) ))</f>
        <v>RIPOSO</v>
      </c>
      <c r="S151" s="146"/>
      <c r="T151" s="146" t="str">
        <f>T( IF( Dic2022_RICHIESTE!K39&lt;&gt;"",  IF(   AND(    (IFERROR(SEARCH("Ridotto",Dic2022_RICHIESTE!K39),Dic2022_RICHIESTE!K39))=1,    T$144&lt;&gt;""   ),    _xlfn.CONCAT("Rid: ",HLOOKUP(T$144,Tipologie!$B$2:$AM$10,8)  ),  Dic2022_RICHIESTE!K39),HLOOKUP(T$144,Tipologie!$B$2:$AM$10,8  ) ))</f>
        <v>RIPOSO</v>
      </c>
      <c r="U151" s="146" t="str">
        <f>T( IF( Dic2022_RICHIESTE!L39&lt;&gt;"",  IF(   AND(    (IFERROR(SEARCH("Ridotto",Dic2022_RICHIESTE!L39),Dic2022_RICHIESTE!L39))=1,    U$144&lt;&gt;""   ),    _xlfn.CONCAT("Rid: ",HLOOKUP(U$144,Tipologie!$B$2:$AM$10,8)  ),  Dic2022_RICHIESTE!L39),HLOOKUP(U$144,Tipologie!$B$2:$AM$10,8  ) ))</f>
        <v>RIPOSO</v>
      </c>
      <c r="V151" s="146" t="str">
        <f>T( IF( Dic2022_RICHIESTE!M39&lt;&gt;"",  IF(   AND(    (IFERROR(SEARCH("Ridotto",Dic2022_RICHIESTE!M39),Dic2022_RICHIESTE!M39))=1,    V$144&lt;&gt;""   ),    _xlfn.CONCAT("Rid: ",HLOOKUP(V$144,Tipologie!$B$2:$AM$10,8)  ),  Dic2022_RICHIESTE!M39),HLOOKUP(V$144,Tipologie!$B$2:$AM$10,8  ) ))</f>
        <v>RIPOSO</v>
      </c>
      <c r="W151" s="146" t="str">
        <f>T( IF( Dic2022_RICHIESTE!N39&lt;&gt;"",  IF(   AND(    (IFERROR(SEARCH("Ridotto",Dic2022_RICHIESTE!N39),Dic2022_RICHIESTE!N39))=1,    W$144&lt;&gt;""   ),    _xlfn.CONCAT("Rid: ",HLOOKUP(W$144,Tipologie!$B$2:$AM$10,8)  ),  Dic2022_RICHIESTE!N39),HLOOKUP(W$144,Tipologie!$B$2:$AM$10,8  ) ))</f>
        <v>RIPOSO</v>
      </c>
      <c r="X151" s="146" t="str">
        <f>T( IF( Dic2022_RICHIESTE!O39&lt;&gt;"",  IF(   AND(    (IFERROR(SEARCH("Ridotto",Dic2022_RICHIESTE!O39),Dic2022_RICHIESTE!O39))=1,    X$144&lt;&gt;""   ),    _xlfn.CONCAT("Rid: ",HLOOKUP(X$144,Tipologie!$B$2:$AM$10,8)  ),  Dic2022_RICHIESTE!O39),HLOOKUP(X$144,Tipologie!$B$2:$AM$10,8  ) ))</f>
        <v>RIPOSO</v>
      </c>
      <c r="Y151" s="146" t="str">
        <f>T( IF( Dic2022_RICHIESTE!P39&lt;&gt;"",  IF(   AND(    (IFERROR(SEARCH("Ridotto",Dic2022_RICHIESTE!P39),Dic2022_RICHIESTE!P39))=1,    Y$144&lt;&gt;""   ),    _xlfn.CONCAT("Rid: ",HLOOKUP(Y$144,Tipologie!$B$2:$AM$10,8)  ),  Dic2022_RICHIESTE!P39),HLOOKUP(Y$144,Tipologie!$B$2:$AM$10,8  ) ))</f>
        <v>RIPOSO</v>
      </c>
      <c r="Z151" s="28" t="str">
        <f>T( IF( Dic2022_RICHIESTE!Q39&lt;&gt;"",  IF(   AND(    (IFERROR(SEARCH("Ridotto",Dic2022_RICHIESTE!Q39),Dic2022_RICHIESTE!Q39))=1,    Z$144&lt;&gt;""   ),    _xlfn.CONCAT("Rid: ",HLOOKUP(Z$144,Tipologie!$B$2:$AM$10,8)  ),  Dic2022_RICHIESTE!Q39),HLOOKUP(Z$144,Tipologie!$B$2:$AM$10,8  ) ))</f>
        <v>RIPOSO</v>
      </c>
      <c r="AA151" s="28" t="str">
        <f>T( IF( Dic2022_RICHIESTE!R39&lt;&gt;"",  IF(   AND(    (IFERROR(SEARCH("Ridotto",Dic2022_RICHIESTE!R39),Dic2022_RICHIESTE!R39))=1,    AA$144&lt;&gt;""   ),    _xlfn.CONCAT("Rid: ",HLOOKUP(AA$144,Tipologie!$B$2:$AM$10,8)  ),  Dic2022_RICHIESTE!R39),HLOOKUP(AA$144,Tipologie!$B$2:$AM$10,8  ) ))</f>
        <v>RIPOSO</v>
      </c>
      <c r="AB151" s="28" t="str">
        <f>T( IF( Dic2022_RICHIESTE!S39&lt;&gt;"",  IF(   AND(    (IFERROR(SEARCH("Ridotto",Dic2022_RICHIESTE!S39),Dic2022_RICHIESTE!S39))=1,    AB$144&lt;&gt;""   ),    _xlfn.CONCAT("Rid: ",HLOOKUP(AB$144,Tipologie!$B$2:$AM$10,8)  ),  Dic2022_RICHIESTE!S39),HLOOKUP(AB$144,Tipologie!$B$2:$AM$10,8  ) ))</f>
        <v>RIPOSO</v>
      </c>
      <c r="AD151" s="45" t="str">
        <f t="shared" si="40"/>
        <v>sab</v>
      </c>
      <c r="AE151" s="46">
        <f t="shared" si="39"/>
        <v>44926</v>
      </c>
      <c r="AF151" s="232"/>
      <c r="AG151" s="146" t="str">
        <f>T( IF( Dic2022_RICHIESTE!W39&lt;&gt;"",  IF(   AND(    (IFERROR(SEARCH("Ridotto",Dic2022_RICHIESTE!W39),Dic2022_RICHIESTE!W39))=1,    AG$144&lt;&gt;""   ),    _xlfn.CONCAT("Rid: ",HLOOKUP(AG$144,Tipologie!$B$2:$AM$10,8)  ),  Dic2022_RICHIESTE!W39),HLOOKUP(AG$144,Tipologie!$B$2:$AM$10,8  ) ))</f>
        <v>RIPOSO</v>
      </c>
      <c r="AH151" s="146"/>
      <c r="AI151" s="146" t="str">
        <f>T( IF( Dic2022_RICHIESTE!X39&lt;&gt;"",  IF(   AND(    (IFERROR(SEARCH("Ridotto",Dic2022_RICHIESTE!X39),Dic2022_RICHIESTE!X39))=1,    AI$144&lt;&gt;""   ),    _xlfn.CONCAT("Rid: ",HLOOKUP(AI$144,Tipologie!$B$2:$AM$10,8)  ),  Dic2022_RICHIESTE!X39),HLOOKUP(AI$144,Tipologie!$B$2:$AM$10,8  ) ))</f>
        <v>RIPOSO</v>
      </c>
      <c r="AJ151" s="146"/>
      <c r="AK151" s="146" t="str">
        <f>T( IF( Dic2022_RICHIESTE!Y39&lt;&gt;"",  IF(   AND(    (IFERROR(SEARCH("Ridotto",Dic2022_RICHIESTE!Y39),Dic2022_RICHIESTE!Y39))=1,    AK$144&lt;&gt;""   ),    _xlfn.CONCAT("Rid: ",HLOOKUP(AK$144,Tipologie!$B$2:$AM$10,8)  ),  Dic2022_RICHIESTE!Y39),HLOOKUP(AK$144,Tipologie!$B$2:$AM$10,8  ) ))</f>
        <v>RIPOSO</v>
      </c>
      <c r="AL151" s="146"/>
      <c r="AM151" s="146" t="str">
        <f>T( IF( Dic2022_RICHIESTE!Z39&lt;&gt;"",  IF(   AND(    (IFERROR(SEARCH("Ridotto",Dic2022_RICHIESTE!Z39),Dic2022_RICHIESTE!Z39))=1,    AM$144&lt;&gt;""   ),    _xlfn.CONCAT("Rid: ",HLOOKUP(AM$144,Tipologie!$B$2:$AM$10,8)  ),  Dic2022_RICHIESTE!Z39),HLOOKUP(AM$144,Tipologie!$B$2:$AM$10,8  ) ))</f>
        <v>RIPOSO</v>
      </c>
      <c r="AN151" s="146"/>
      <c r="AO151" s="146" t="str">
        <f>T( IF( Dic2022_RICHIESTE!AA39&lt;&gt;"",  IF(   AND(    (IFERROR(SEARCH("Ridotto",Dic2022_RICHIESTE!AA39),Dic2022_RICHIESTE!AA39))=1,    AO$144&lt;&gt;""   ),    _xlfn.CONCAT("Rid: ",HLOOKUP(AO$144,Tipologie!$B$2:$AM$10,8)  ),  Dic2022_RICHIESTE!AA39),HLOOKUP(AO$144,Tipologie!$B$2:$AM$10,8  ) ))</f>
        <v>RIPOSO</v>
      </c>
      <c r="AP151" s="146"/>
      <c r="AQ151" s="146" t="str">
        <f>T( IF( Dic2022_RICHIESTE!AB39&lt;&gt;"",  IF(   AND(    (IFERROR(SEARCH("Ridotto",Dic2022_RICHIESTE!AB39),Dic2022_RICHIESTE!AB39))=1,    AQ$144&lt;&gt;""   ),    _xlfn.CONCAT("Rid: ",HLOOKUP(AQ$144,Tipologie!$B$2:$AM$10,8)  ),  Dic2022_RICHIESTE!AB39),HLOOKUP(AQ$144,Tipologie!$B$2:$AM$10,8  ) ))</f>
        <v>RIPOSO</v>
      </c>
      <c r="AR151" s="146"/>
      <c r="AS151" s="146" t="str">
        <f>T( IF( Dic2022_RICHIESTE!AC39&lt;&gt;"",  IF(   AND(    (IFERROR(SEARCH("Ridotto",Dic2022_RICHIESTE!AC39),Dic2022_RICHIESTE!AC39))=1,    AS$144&lt;&gt;""   ),    _xlfn.CONCAT("Rid: ",HLOOKUP(AS$144,Tipologie!$B$2:$AM$10,8)  ),  Dic2022_RICHIESTE!AC39),HLOOKUP(AS$144,Tipologie!$B$2:$AM$10,8  ) ))</f>
        <v>RIPOSO</v>
      </c>
      <c r="AT151" s="146"/>
      <c r="AU151" s="146" t="str">
        <f>T( IF( Dic2022_RICHIESTE!AD39&lt;&gt;"",  IF(   AND(    (IFERROR(SEARCH("Ridotto",Dic2022_RICHIESTE!AD39),Dic2022_RICHIESTE!AD39))=1,    AU$144&lt;&gt;""   ),    _xlfn.CONCAT("Rid: ",HLOOKUP(AU$144,Tipologie!$B$2:$AM$10,8)  ),  Dic2022_RICHIESTE!AD39),HLOOKUP(AU$144,Tipologie!$B$2:$AM$10,8  ) ))</f>
        <v>RIPOSO</v>
      </c>
      <c r="AV151" s="146"/>
      <c r="AW151" s="146" t="str">
        <f>T( IF( Dic2022_RICHIESTE!AE39&lt;&gt;"",  IF(   AND(    (IFERROR(SEARCH("Ridotto",Dic2022_RICHIESTE!AE39),Dic2022_RICHIESTE!AE39))=1,    AW$144&lt;&gt;""   ),    _xlfn.CONCAT("Rid: ",HLOOKUP(AW$144,Tipologie!$B$2:$AM$10,8)  ),  Dic2022_RICHIESTE!AE39),HLOOKUP(AW$144,Tipologie!$B$2:$AM$10,8  ) ))</f>
        <v>RIPOSO</v>
      </c>
      <c r="AX151" s="146"/>
      <c r="AY151" s="146" t="str">
        <f>T( IF( Dic2022_RICHIESTE!AF39&lt;&gt;"",  IF(   AND(    (IFERROR(SEARCH("Ridotto",Dic2022_RICHIESTE!AF39),Dic2022_RICHIESTE!AF39))=1,    AY$144&lt;&gt;""   ),    _xlfn.CONCAT("Rid: ",HLOOKUP(AY$144,Tipologie!$B$2:$AM$10,8)  ),  Dic2022_RICHIESTE!AF39),HLOOKUP(AY$144,Tipologie!$B$2:$AM$10,8  ) ))</f>
        <v>RIPOSO</v>
      </c>
      <c r="AZ151" s="146"/>
      <c r="BA151" s="146" t="str">
        <f>T( IF( Dic2022_RICHIESTE!AG39&lt;&gt;"",  IF(   AND(    (IFERROR(SEARCH("Ridotto",Dic2022_RICHIESTE!AG39),Dic2022_RICHIESTE!AG39))=1,    BA$144&lt;&gt;""   ),    _xlfn.CONCAT("Rid: ",HLOOKUP(BA$144,Tipologie!$B$2:$AM$10,8)  ),  Dic2022_RICHIESTE!AG39),HLOOKUP(BA$144,Tipologie!$B$2:$AM$10,8  ) ))</f>
        <v>RIPOSO</v>
      </c>
      <c r="BB151" s="146" t="str">
        <f>T( IF( Dic2022_RICHIESTE!AH39&lt;&gt;"",  IF(   AND(    (IFERROR(SEARCH("Ridotto",Dic2022_RICHIESTE!AH39),Dic2022_RICHIESTE!AH39))=1,    BB$144&lt;&gt;""   ),    _xlfn.CONCAT("Rid: ",HLOOKUP(BB$144,Tipologie!$B$2:$AM$10,8)  ),  Dic2022_RICHIESTE!AH39),HLOOKUP(BB$144,Tipologie!$B$2:$AM$10,8  ) ))</f>
        <v>RIPOSO</v>
      </c>
      <c r="BC151" s="146" t="str">
        <f>T( IF( Dic2022_RICHIESTE!AI39&lt;&gt;"",  IF(   AND(    (IFERROR(SEARCH("Ridotto",Dic2022_RICHIESTE!AI39),Dic2022_RICHIESTE!AI39))=1,    BC$144&lt;&gt;""   ),    _xlfn.CONCAT("Rid: ",HLOOKUP(BC$144,Tipologie!$B$2:$AM$10,8)  ),  Dic2022_RICHIESTE!AI39),HLOOKUP(BC$144,Tipologie!$B$2:$AM$10,8  ) ))</f>
        <v>RIPOSO</v>
      </c>
      <c r="BD151" s="146"/>
      <c r="BE151" s="146" t="str">
        <f>T( IF( Dic2022_RICHIESTE!AJ39&lt;&gt;"",  IF(   AND(    (IFERROR(SEARCH("Ridotto",Dic2022_RICHIESTE!AJ39),Dic2022_RICHIESTE!AJ39))=1,    BE$144&lt;&gt;""   ),    _xlfn.CONCAT("Rid: ",HLOOKUP(BE$144,Tipologie!$B$2:$AM$10,8)  ),  Dic2022_RICHIESTE!AJ39),HLOOKUP(BE$144,Tipologie!$B$2:$AM$10,8  ) ))</f>
        <v>RIPOSO</v>
      </c>
      <c r="BF151" s="146"/>
      <c r="BG151" s="146" t="str">
        <f>T( IF( Dic2022_RICHIESTE!AK39&lt;&gt;"",  IF(   AND(    (IFERROR(SEARCH("Ridotto",Dic2022_RICHIESTE!AK39),Dic2022_RICHIESTE!AK39))=1,    BG$144&lt;&gt;""   ),    _xlfn.CONCAT("Rid: ",HLOOKUP(BG$144,Tipologie!$B$2:$AM$10,8)  ),  Dic2022_RICHIESTE!AK39),HLOOKUP(BG$144,Tipologie!$B$2:$AM$10,8  ) ))</f>
        <v>RIPOSO</v>
      </c>
      <c r="BH151" s="146"/>
      <c r="BI151" s="146" t="str">
        <f>T( IF( Dic2022_RICHIESTE!AL39&lt;&gt;"",  IF(   AND(    (IFERROR(SEARCH("Ridotto",Dic2022_RICHIESTE!AL39),Dic2022_RICHIESTE!AL39))=1,    BI$144&lt;&gt;""   ),    _xlfn.CONCAT("Rid: ",HLOOKUP(BI$144,Tipologie!$B$2:$AM$10,8)  ),  Dic2022_RICHIESTE!AL39),HLOOKUP(BI$144,Tipologie!$B$2:$AM$10,8  ) ))</f>
        <v>RIPOSO</v>
      </c>
      <c r="BJ151" s="146"/>
      <c r="BK151" s="146" t="str">
        <f>T( IF( Dic2022_RICHIESTE!AM39&lt;&gt;"",  IF(   AND(    (IFERROR(SEARCH("Ridotto",Dic2022_RICHIESTE!AM39),Dic2022_RICHIESTE!AM39))=1,    BK$144&lt;&gt;""   ),    _xlfn.CONCAT("Rid: ",HLOOKUP(BK$144,Tipologie!$B$2:$AM$10,8)  ),  Dic2022_RICHIESTE!AM39),HLOOKUP(BK$144,Tipologie!$B$2:$AM$10,8  ) ))</f>
        <v>RIPOSO</v>
      </c>
      <c r="BL151" s="146"/>
      <c r="BM151" s="146" t="str">
        <f>T( IF( Dic2022_RICHIESTE!AN39&lt;&gt;"",  IF(   AND(    (IFERROR(SEARCH("Ridotto",Dic2022_RICHIESTE!AN39),Dic2022_RICHIESTE!AN39))=1,    BM$144&lt;&gt;""   ),    _xlfn.CONCAT("Rid: ",HLOOKUP(BM$144,Tipologie!$B$2:$AM$10,8)  ),  Dic2022_RICHIESTE!AN39),HLOOKUP(BM$144,Tipologie!$B$2:$AM$10,8  ) ))</f>
        <v>RIPOSO</v>
      </c>
      <c r="BN151" s="146"/>
      <c r="BO151" s="146" t="str">
        <f>T( IF( Dic2022_RICHIESTE!AO39&lt;&gt;"",  IF(   AND(    (IFERROR(SEARCH("Ridotto",Dic2022_RICHIESTE!AO39),Dic2022_RICHIESTE!AO39))=1,    BO$144&lt;&gt;""   ),    _xlfn.CONCAT("Rid: ",HLOOKUP(BO$144,Tipologie!$B$2:$AM$10,8)  ),  Dic2022_RICHIESTE!AO39),HLOOKUP(BO$144,Tipologie!$B$2:$AM$10,8  ) ))</f>
        <v>RIPOSO</v>
      </c>
      <c r="BP151" s="146"/>
      <c r="BQ151" s="146" t="str">
        <f>T( IF( Dic2022_RICHIESTE!AP39&lt;&gt;"",  IF(   AND(    (IFERROR(SEARCH("Ridotto",Dic2022_RICHIESTE!AP39),Dic2022_RICHIESTE!AP39))=1,    BQ$144&lt;&gt;""   ),    _xlfn.CONCAT("Rid: ",HLOOKUP(BQ$144,Tipologie!$B$2:$AM$10,8)  ),  Dic2022_RICHIESTE!AP39),HLOOKUP(BQ$144,Tipologie!$B$2:$AM$10,8  ) ))</f>
        <v>RIPOSO</v>
      </c>
      <c r="BR151" s="146"/>
      <c r="BS151" s="146" t="str">
        <f>T( IF( Dic2022_RICHIESTE!AQ39&lt;&gt;"",  IF(   AND(    (IFERROR(SEARCH("Ridotto",Dic2022_RICHIESTE!AQ39),Dic2022_RICHIESTE!AQ39))=1,    BS$144&lt;&gt;""   ),    _xlfn.CONCAT("Rid: ",HLOOKUP(BS$144,Tipologie!$B$2:$AM$10,8)  ),  Dic2022_RICHIESTE!AQ39),HLOOKUP(BS$144,Tipologie!$B$2:$AM$10,8  ) ))</f>
        <v>RIPOSO</v>
      </c>
      <c r="BT151" s="146"/>
      <c r="BU151" s="146" t="str">
        <f>T( IF( Dic2022_RICHIESTE!AR39&lt;&gt;"",  IF(   AND(    (IFERROR(SEARCH("Ridotto",Dic2022_RICHIESTE!AR39),Dic2022_RICHIESTE!AR39))=1,    BU$144&lt;&gt;""   ),    _xlfn.CONCAT("Rid: ",HLOOKUP(BU$144,Tipologie!$B$2:$AM$10,8)  ),  Dic2022_RICHIESTE!AR39),HLOOKUP(BU$144,Tipologie!$B$2:$AM$10,8  ) ))</f>
        <v>RIPOSO</v>
      </c>
      <c r="BV151" s="146"/>
      <c r="BW151" s="146" t="str">
        <f>T( IF( Dic2022_RICHIESTE!AS39&lt;&gt;"",  IF(   AND(    (IFERROR(SEARCH("Ridotto",Dic2022_RICHIESTE!AS39),Dic2022_RICHIESTE!AS39))=1,    BW$144&lt;&gt;""   ),    _xlfn.CONCAT("Rid: ",HLOOKUP(BW$144,Tipologie!$B$2:$AM$10,8)  ),  Dic2022_RICHIESTE!AS39),HLOOKUP(BW$144,Tipologie!$B$2:$AM$10,8  ) ))</f>
        <v>RIPOSO</v>
      </c>
      <c r="BX151" s="223"/>
      <c r="CA151" s="87">
        <f>SUM(COUNTIFS(D151:BW151,{"Ex-accordo";"Ferie";"Ridotto Ex-Acc";"Ridotto Ferie";"Ridotto Maternità";"Malattia";"Esame";"Altro"}))</f>
        <v>0</v>
      </c>
      <c r="CB151" s="158">
        <f t="shared" si="47"/>
        <v>30</v>
      </c>
      <c r="CC151" s="91"/>
      <c r="CG151" s="146" t="str">
        <f>T( IF( Dic2022_RICHIESTE!BM39&lt;&gt;"",  IF(   AND(    (IFERROR(SEARCH("Ridotto",Dic2022_RICHIESTE!BM39),Dic2022_RICHIESTE!BM39))=1,    CG$144&lt;&gt;""   ),    _xlfn.CONCAT("Rid: ",HLOOKUP(CG$144,Tipologie!$B$2:$AM$10,8)  ),  Dic2022_RICHIESTE!BM39),HLOOKUP(CG$144,Tipologie!$B$2:$AM$10,8  ) ))</f>
        <v>RIPOSO</v>
      </c>
      <c r="CH151" s="146"/>
      <c r="CI151" s="146" t="str">
        <f>T( IF( Dic2022_RICHIESTE!BN39&lt;&gt;"",  IF(   AND(    (IFERROR(SEARCH("Ridotto",Dic2022_RICHIESTE!BN39),Dic2022_RICHIESTE!BN39))=1,    CI$144&lt;&gt;""   ),    _xlfn.CONCAT("Rid: ",HLOOKUP(CI$144,Tipologie!$B$2:$AM$10,8)  ),  Dic2022_RICHIESTE!BN39),HLOOKUP(CI$144,Tipologie!$B$2:$AM$10,8  ) ))</f>
        <v>RIPOSO</v>
      </c>
      <c r="CJ151" s="146" t="str">
        <f>T( IF( Dic2022_RICHIESTE!BO39&lt;&gt;"",  IF(   AND(    (IFERROR(SEARCH("Ridotto",Dic2022_RICHIESTE!BO39),Dic2022_RICHIESTE!BO39))=1,    CJ$144&lt;&gt;""   ),    _xlfn.CONCAT("Rid: ",HLOOKUP(CJ$144,Tipologie!$B$2:$AM$10,8)  ),  Dic2022_RICHIESTE!BO39),HLOOKUP(CJ$144,Tipologie!$B$2:$AM$10,8  ) ))</f>
        <v>RIPOSO</v>
      </c>
      <c r="CK151" s="146" t="str">
        <f>T( IF( Dic2022_RICHIESTE!BP39&lt;&gt;"",  IF(   AND(    (IFERROR(SEARCH("Ridotto",Dic2022_RICHIESTE!BP39),Dic2022_RICHIESTE!BP39))=1,    CK$144&lt;&gt;""   ),    _xlfn.CONCAT("Rid: ",HLOOKUP(CK$144,Tipologie!$B$2:$AM$10,8)  ),  Dic2022_RICHIESTE!BP39),HLOOKUP(CK$144,Tipologie!$B$2:$AM$10,8  ) ))</f>
        <v>RIPOSO</v>
      </c>
      <c r="CL151" s="146" t="str">
        <f>T( IF( Dic2022_RICHIESTE!BQ39&lt;&gt;"",  IF(   AND(    (IFERROR(SEARCH("Ridotto",Dic2022_RICHIESTE!BQ39),Dic2022_RICHIESTE!BQ39))=1,    CL$144&lt;&gt;""   ),    _xlfn.CONCAT("Rid: ",HLOOKUP(CL$144,Tipologie!$B$2:$AM$10,8)  ),  Dic2022_RICHIESTE!BQ39),HLOOKUP(CL$144,Tipologie!$B$2:$AM$10,8  ) ))</f>
        <v>RIPOSO</v>
      </c>
      <c r="CM151" s="146" t="str">
        <f>T( IF( Dic2022_RICHIESTE!BR39&lt;&gt;"",  IF(   AND(    (IFERROR(SEARCH("Ridotto",Dic2022_RICHIESTE!BR39),Dic2022_RICHIESTE!BR39))=1,    CM$144&lt;&gt;""   ),    _xlfn.CONCAT("Rid: ",HLOOKUP(CM$144,Tipologie!$B$2:$AM$10,8)  ),  Dic2022_RICHIESTE!BR39),HLOOKUP(CM$144,Tipologie!$B$2:$AM$10,8  ) ))</f>
        <v>RIPOSO</v>
      </c>
      <c r="CO151" s="45" t="str">
        <f t="shared" si="41"/>
        <v>sab</v>
      </c>
      <c r="CP151" s="45">
        <f t="shared" si="46"/>
        <v>44926</v>
      </c>
      <c r="CQ151" s="229"/>
      <c r="CR151" s="146" t="str">
        <f>T(IF(  Dic2022_RICHIESTE!BV39&lt;&gt;"",  Dic2022_RICHIESTE!BV39,  HLOOKUP(CR$144,Tipologie!$B$2:$AM$10,8) ))</f>
        <v>RIPOSO</v>
      </c>
      <c r="CS151" s="146"/>
      <c r="CT151" s="146" t="str">
        <f>T(IF(  Dic2022_RICHIESTE!BW39&lt;&gt;"",  Dic2022_RICHIESTE!BW39,  HLOOKUP(CT$144,Tipologie!$B$2:$AM$10,8) ))</f>
        <v>RIPOSO</v>
      </c>
      <c r="CU151" s="146"/>
      <c r="CV151" s="146" t="str">
        <f>T(IF(  Dic2022_RICHIESTE!BX39&lt;&gt;"",  Dic2022_RICHIESTE!BX39,  HLOOKUP(CV$144,Tipologie!$B$2:$AM$10,8) ))</f>
        <v>RIPOSO</v>
      </c>
      <c r="CW151" s="146"/>
      <c r="CX151" s="146" t="str">
        <f>T(IF(  Dic2022_RICHIESTE!BY39&lt;&gt;"",  Dic2022_RICHIESTE!BY39,  HLOOKUP(CX$144,Tipologie!$B$2:$AM$10,8) ))</f>
        <v>RIPOSO</v>
      </c>
      <c r="CY151" s="146"/>
      <c r="CZ151" s="146" t="str">
        <f>T(IF(  Dic2022_RICHIESTE!BZ39&lt;&gt;"",  Dic2022_RICHIESTE!BZ39,  HLOOKUP(CZ$144,Tipologie!$B$2:$AM$10,8) ))</f>
        <v>RIPOSO</v>
      </c>
      <c r="DA151" s="146"/>
      <c r="DB151" s="146" t="str">
        <f>T(IF(  Dic2022_RICHIESTE!CA39&lt;&gt;"",  Dic2022_RICHIESTE!CA39,  HLOOKUP(DB$144,Tipologie!$B$2:$AM$10,8) ))</f>
        <v>RIPOSO</v>
      </c>
      <c r="DC151" s="146"/>
      <c r="DD151" s="146" t="str">
        <f>T(IF(  Dic2022_RICHIESTE!CB39&lt;&gt;"",  Dic2022_RICHIESTE!CB39,  HLOOKUP(DD$144,Tipologie!$B$2:$AM$10,8) ))</f>
        <v>RIPOSO</v>
      </c>
      <c r="DE151" s="146" t="str">
        <f>T(IF(  Dic2022_RICHIESTE!BW39&lt;&gt;"",  Dic2022_RICHIESTE!BW39,  HLOOKUP(DE$144,Tipologie!$B$2:$AM$10,8) ))</f>
        <v>RIPOSO</v>
      </c>
      <c r="DF151" s="146" t="str">
        <f>T(IF(  Dic2022_RICHIESTE!BX39&lt;&gt;"",  Dic2022_RICHIESTE!BX39,  HLOOKUP(DF$144,Tipologie!$B$2:$AM$10,8) ))</f>
        <v>RIPOSO</v>
      </c>
      <c r="DG151" s="146" t="str">
        <f>T(IF(  Dic2022_RICHIESTE!BY39&lt;&gt;"",  Dic2022_RICHIESTE!BY39,  HLOOKUP(DG$144,Tipologie!$B$2:$AM$10,8) ))</f>
        <v>RIPOSO</v>
      </c>
    </row>
    <row r="152" spans="1:112" ht="11.25" customHeight="1" x14ac:dyDescent="0.25">
      <c r="A152" s="26" t="str">
        <f>IF(Dic2022_RICHIESTE!A40&lt;&gt;"",Dic2022_RICHIESTE!A40,"")</f>
        <v/>
      </c>
      <c r="B152" s="48">
        <f>IF(Dic2022_RICHIESTE!B40&lt;&gt;"",Dic2022_RICHIESTE!B40,"")</f>
        <v>44927</v>
      </c>
      <c r="C152" s="385" t="str">
        <f>T( IF( Dic2022_RICHIESTE!C40&lt;&gt;"",  IF(   AND(    (IFERROR(SEARCH("Ridotto",Dic2022_RICHIESTE!C40),Dic2022_RICHIESTE!C40))=1,    D$144&lt;&gt;""   ),    _xlfn.CONCAT("Rid: ",HLOOKUP(D$144,Tipologie!$B$2:$AM$10,9)  ),  Dic2022_RICHIESTE!C40),HLOOKUP(D$144,Tipologie!$B$2:$AM$10,9  ) ))</f>
        <v>DOMENICA</v>
      </c>
      <c r="D152" s="386"/>
      <c r="E152" s="385" t="str">
        <f>T( IF( Dic2022_RICHIESTE!E41&lt;&gt;"",  IF(   AND(    (IFERROR(SEARCH("Ridotto",Dic2022_RICHIESTE!E41),Dic2022_RICHIESTE!E41))=1,    F$134&lt;&gt;""   ),    _xlfn.CONCAT("Rid: ",HLOOKUP(F$134,Tipologie!$B$2:$AM$10,9)  ),  Dic2022_RICHIESTE!E41),HLOOKUP(F$134,Tipologie!$B$2:$AM$10,9  ) ))</f>
        <v>DOMENICA</v>
      </c>
      <c r="F152" s="386"/>
      <c r="G152" s="385" t="str">
        <f>T( IF( Dic2022_RICHIESTE!G41&lt;&gt;"",  IF(   AND(    (IFERROR(SEARCH("Ridotto",Dic2022_RICHIESTE!G41),Dic2022_RICHIESTE!G41))=1,    H$134&lt;&gt;""   ),    _xlfn.CONCAT("Rid: ",HLOOKUP(H$134,Tipologie!$B$2:$AM$10,9)  ),  Dic2022_RICHIESTE!G41),HLOOKUP(H$134,Tipologie!$B$2:$AM$10,9  ) ))</f>
        <v>DOMENICA</v>
      </c>
      <c r="H152" s="386"/>
      <c r="I152" s="385" t="str">
        <f>T( IF( Dic2022_RICHIESTE!I41&lt;&gt;"",  IF(   AND(    (IFERROR(SEARCH("Ridotto",Dic2022_RICHIESTE!I41),Dic2022_RICHIESTE!I41))=1,    J$134&lt;&gt;""   ),    _xlfn.CONCAT("Rid: ",HLOOKUP(J$134,Tipologie!$B$2:$AM$10,9)  ),  Dic2022_RICHIESTE!I41),HLOOKUP(J$134,Tipologie!$B$2:$AM$10,9  ) ))</f>
        <v>DOMENICA</v>
      </c>
      <c r="J152" s="386"/>
      <c r="K152" s="385" t="str">
        <f>T( IF( Dic2022_RICHIESTE!K41&lt;&gt;"",  IF(   AND(    (IFERROR(SEARCH("Ridotto",Dic2022_RICHIESTE!K41),Dic2022_RICHIESTE!K41))=1,    L$134&lt;&gt;""   ),    _xlfn.CONCAT("Rid: ",HLOOKUP(L$134,Tipologie!$B$2:$AM$10,9)  ),  Dic2022_RICHIESTE!K41),HLOOKUP(L$134,Tipologie!$B$2:$AM$10,9  ) ))</f>
        <v>DOMENICA</v>
      </c>
      <c r="L152" s="386"/>
      <c r="M152" s="385" t="str">
        <f>T( IF( Dic2022_RICHIESTE!M41&lt;&gt;"",  IF(   AND(    (IFERROR(SEARCH("Ridotto",Dic2022_RICHIESTE!M41),Dic2022_RICHIESTE!M41))=1,    N$134&lt;&gt;""   ),    _xlfn.CONCAT("Rid: ",HLOOKUP(N$134,Tipologie!$B$2:$AM$10,9)  ),  Dic2022_RICHIESTE!M41),HLOOKUP(N$134,Tipologie!$B$2:$AM$10,9  ) ))</f>
        <v>DOMENICA</v>
      </c>
      <c r="N152" s="386"/>
      <c r="O152" s="385" t="str">
        <f>T( IF( Dic2022_RICHIESTE!O41&lt;&gt;"",  IF(   AND(    (IFERROR(SEARCH("Ridotto",Dic2022_RICHIESTE!O41),Dic2022_RICHIESTE!O41))=1,    P$134&lt;&gt;""   ),    _xlfn.CONCAT("Rid: ",HLOOKUP(P$134,Tipologie!$B$2:$AM$10,9)  ),  Dic2022_RICHIESTE!O41),HLOOKUP(P$134,Tipologie!$B$2:$AM$10,9  ) ))</f>
        <v>DOMENICA</v>
      </c>
      <c r="P152" s="386"/>
      <c r="Q152" s="385" t="str">
        <f>T( IF( Dic2022_RICHIESTE!Q41&lt;&gt;"",  IF(   AND(    (IFERROR(SEARCH("Ridotto",Dic2022_RICHIESTE!Q41),Dic2022_RICHIESTE!Q41))=1,    R$134&lt;&gt;""   ),    _xlfn.CONCAT("Rid: ",HLOOKUP(R$134,Tipologie!$B$2:$AM$10,9)  ),  Dic2022_RICHIESTE!Q41),HLOOKUP(R$134,Tipologie!$B$2:$AM$10,9  ) ))</f>
        <v>DOMENICA</v>
      </c>
      <c r="R152" s="386"/>
      <c r="S152" s="385" t="str">
        <f>T( IF( Dic2022_RICHIESTE!S41&lt;&gt;"",  IF(   AND(    (IFERROR(SEARCH("Ridotto",Dic2022_RICHIESTE!S41),Dic2022_RICHIESTE!S41))=1,    T$134&lt;&gt;""   ),    _xlfn.CONCAT("Rid: ",HLOOKUP(T$134,Tipologie!$B$2:$AM$10,9)  ),  Dic2022_RICHIESTE!S41),HLOOKUP(T$134,Tipologie!$B$2:$AM$10,9  ) ))</f>
        <v>DOMENICA</v>
      </c>
      <c r="T152" s="386"/>
      <c r="U152" s="146" t="str">
        <f>T( IF( Dic2022_RICHIESTE!L40&lt;&gt;"",  IF(   AND(    (IFERROR(SEARCH("Ridotto",Dic2022_RICHIESTE!L40),Dic2022_RICHIESTE!L40))=1,    U$144&lt;&gt;""   ),    _xlfn.CONCAT("Rid: ",HLOOKUP(U$144,Tipologie!$B$2:$AM$10,9)  ),  Dic2022_RICHIESTE!L40),HLOOKUP(U$144,Tipologie!$B$2:$AM$10,9  ) ))</f>
        <v>DOMENICA</v>
      </c>
      <c r="V152" s="146" t="str">
        <f>T( IF( Dic2022_RICHIESTE!M40&lt;&gt;"",  IF(   AND(    (IFERROR(SEARCH("Ridotto",Dic2022_RICHIESTE!M40),Dic2022_RICHIESTE!M40))=1,    V$144&lt;&gt;""   ),    _xlfn.CONCAT("Rid: ",HLOOKUP(V$144,Tipologie!$B$2:$AM$10,9)  ),  Dic2022_RICHIESTE!M40),HLOOKUP(V$144,Tipologie!$B$2:$AM$10,9  ) ))</f>
        <v>DOMENICA</v>
      </c>
      <c r="W152" s="146" t="str">
        <f>T( IF( Dic2022_RICHIESTE!N40&lt;&gt;"",  IF(   AND(    (IFERROR(SEARCH("Ridotto",Dic2022_RICHIESTE!N40),Dic2022_RICHIESTE!N40))=1,    W$144&lt;&gt;""   ),    _xlfn.CONCAT("Rid: ",HLOOKUP(W$144,Tipologie!$B$2:$AM$10,9)  ),  Dic2022_RICHIESTE!N40),HLOOKUP(W$144,Tipologie!$B$2:$AM$10,9  ) ))</f>
        <v>DOMENICA</v>
      </c>
      <c r="X152" s="146" t="str">
        <f>T( IF( Dic2022_RICHIESTE!O40&lt;&gt;"",  IF(   AND(    (IFERROR(SEARCH("Ridotto",Dic2022_RICHIESTE!O40),Dic2022_RICHIESTE!O40))=1,    X$144&lt;&gt;""   ),    _xlfn.CONCAT("Rid: ",HLOOKUP(X$144,Tipologie!$B$2:$AM$10,9)  ),  Dic2022_RICHIESTE!O40),HLOOKUP(X$144,Tipologie!$B$2:$AM$10,9  ) ))</f>
        <v>DOMENICA</v>
      </c>
      <c r="Y152" s="146" t="str">
        <f>T( IF( Dic2022_RICHIESTE!P40&lt;&gt;"",  IF(   AND(    (IFERROR(SEARCH("Ridotto",Dic2022_RICHIESTE!P40),Dic2022_RICHIESTE!P40))=1,    Y$144&lt;&gt;""   ),    _xlfn.CONCAT("Rid: ",HLOOKUP(Y$144,Tipologie!$B$2:$AM$10,9)  ),  Dic2022_RICHIESTE!P40),HLOOKUP(Y$144,Tipologie!$B$2:$AM$10,9  ) ))</f>
        <v>DOMENICA</v>
      </c>
      <c r="Z152" s="28" t="str">
        <f>T( IF( Dic2022_RICHIESTE!Q40&lt;&gt;"",  IF(   AND(    (IFERROR(SEARCH("Ridotto",Dic2022_RICHIESTE!Q40),Dic2022_RICHIESTE!Q40))=1,    Z$144&lt;&gt;""   ),    _xlfn.CONCAT("Rid: ",HLOOKUP(Z$144,Tipologie!$B$2:$AM$10,9)  ),  Dic2022_RICHIESTE!Q40),HLOOKUP(Z$144,Tipologie!$B$2:$AM$10,9  ) ))</f>
        <v>DOMENICA</v>
      </c>
      <c r="AA152" s="28" t="str">
        <f>T( IF( Dic2022_RICHIESTE!R40&lt;&gt;"",  IF(   AND(    (IFERROR(SEARCH("Ridotto",Dic2022_RICHIESTE!R40),Dic2022_RICHIESTE!R40))=1,    AA$144&lt;&gt;""   ),    _xlfn.CONCAT("Rid: ",HLOOKUP(AA$144,Tipologie!$B$2:$AM$10,9)  ),  Dic2022_RICHIESTE!R40),HLOOKUP(AA$144,Tipologie!$B$2:$AM$10,9  ) ))</f>
        <v>DOMENICA</v>
      </c>
      <c r="AB152" s="28" t="str">
        <f>T( IF( Dic2022_RICHIESTE!S40&lt;&gt;"",  IF(   AND(    (IFERROR(SEARCH("Ridotto",Dic2022_RICHIESTE!S40),Dic2022_RICHIESTE!S40))=1,    AB$144&lt;&gt;""   ),    _xlfn.CONCAT("Rid: ",HLOOKUP(AB$144,Tipologie!$B$2:$AM$10,9)  ),  Dic2022_RICHIESTE!S40),HLOOKUP(AB$144,Tipologie!$B$2:$AM$10,9  ) ))</f>
        <v>DOMENICA</v>
      </c>
      <c r="AD152" s="26" t="str">
        <f t="shared" si="40"/>
        <v/>
      </c>
      <c r="AE152" s="48">
        <f t="shared" si="39"/>
        <v>44927</v>
      </c>
      <c r="AF152" s="385" t="str">
        <f>T( IF( Dic2022_RICHIESTE!W40&lt;&gt;"",  IF(   AND(    (IFERROR(SEARCH("Ridotto",Dic2022_RICHIESTE!W40),Dic2022_RICHIESTE!W40))=1,    AG$144&lt;&gt;""   ),    _xlfn.CONCAT("Rid: ",HLOOKUP(AG$144,Tipologie!$B$2:$AM$10,9)  ),  Dic2022_RICHIESTE!W40),HLOOKUP(AG$144,Tipologie!$B$2:$AM$10,9  ) ))</f>
        <v>DOMENICA</v>
      </c>
      <c r="AG152" s="386"/>
      <c r="AH152" s="385" t="str">
        <f>T( IF( Dic2022_RICHIESTE!Y40&lt;&gt;"",  IF(   AND(    (IFERROR(SEARCH("Ridotto",Dic2022_RICHIESTE!Y40),Dic2022_RICHIESTE!Y40))=1,    AI$144&lt;&gt;""   ),    _xlfn.CONCAT("Rid: ",HLOOKUP(AI$144,Tipologie!$B$2:$AM$10,9)  ),  Dic2022_RICHIESTE!Y40),HLOOKUP(AI$144,Tipologie!$B$2:$AM$10,9  ) ))</f>
        <v>DOMENICA</v>
      </c>
      <c r="AI152" s="386"/>
      <c r="AJ152" s="385" t="str">
        <f>T( IF( Dic2022_RICHIESTE!AA40&lt;&gt;"",  IF(   AND(    (IFERROR(SEARCH("Ridotto",Dic2022_RICHIESTE!AA40),Dic2022_RICHIESTE!AA40))=1,    AK$144&lt;&gt;""   ),    _xlfn.CONCAT("Rid: ",HLOOKUP(AK$144,Tipologie!$B$2:$AM$10,9)  ),  Dic2022_RICHIESTE!AA40),HLOOKUP(AK$144,Tipologie!$B$2:$AM$10,9  ) ))</f>
        <v>DOMENICA</v>
      </c>
      <c r="AK152" s="386"/>
      <c r="AL152" s="385" t="str">
        <f>T( IF( Dic2022_RICHIESTE!AC40&lt;&gt;"",  IF(   AND(    (IFERROR(SEARCH("Ridotto",Dic2022_RICHIESTE!AC40),Dic2022_RICHIESTE!AC40))=1,    AM$144&lt;&gt;""   ),    _xlfn.CONCAT("Rid: ",HLOOKUP(AM$144,Tipologie!$B$2:$AM$10,9)  ),  Dic2022_RICHIESTE!AC40),HLOOKUP(AM$144,Tipologie!$B$2:$AM$10,9  ) ))</f>
        <v>DOMENICA</v>
      </c>
      <c r="AM152" s="386"/>
      <c r="AN152" s="385" t="str">
        <f>T( IF( Dic2022_RICHIESTE!AE40&lt;&gt;"",  IF(   AND(    (IFERROR(SEARCH("Ridotto",Dic2022_RICHIESTE!AE40),Dic2022_RICHIESTE!AE40))=1,    AO$144&lt;&gt;""   ),    _xlfn.CONCAT("Rid: ",HLOOKUP(AO$144,Tipologie!$B$2:$AM$10,9)  ),  Dic2022_RICHIESTE!AE40),HLOOKUP(AO$144,Tipologie!$B$2:$AM$10,9  ) ))</f>
        <v>DOMENICA</v>
      </c>
      <c r="AO152" s="386"/>
      <c r="AP152" s="385" t="str">
        <f>T( IF( Dic2022_RICHIESTE!AG40&lt;&gt;"",  IF(   AND(    (IFERROR(SEARCH("Ridotto",Dic2022_RICHIESTE!AG40),Dic2022_RICHIESTE!AG40))=1,    AQ$144&lt;&gt;""   ),    _xlfn.CONCAT("Rid: ",HLOOKUP(AQ$144,Tipologie!$B$2:$AM$10,9)  ),  Dic2022_RICHIESTE!AG40),HLOOKUP(AQ$144,Tipologie!$B$2:$AM$10,9  ) ))</f>
        <v>DOMENICA</v>
      </c>
      <c r="AQ152" s="386"/>
      <c r="AR152" s="385" t="str">
        <f>T( IF( Dic2022_RICHIESTE!AI40&lt;&gt;"",  IF(   AND(    (IFERROR(SEARCH("Ridotto",Dic2022_RICHIESTE!AI40),Dic2022_RICHIESTE!AI40))=1,    AS$144&lt;&gt;""   ),    _xlfn.CONCAT("Rid: ",HLOOKUP(AS$144,Tipologie!$B$2:$AM$10,9)  ),  Dic2022_RICHIESTE!AI40),HLOOKUP(AS$144,Tipologie!$B$2:$AM$10,9  ) ))</f>
        <v>DOMENICA</v>
      </c>
      <c r="AS152" s="386"/>
      <c r="AT152" s="385" t="str">
        <f>T( IF( Dic2022_RICHIESTE!AK40&lt;&gt;"",  IF(   AND(    (IFERROR(SEARCH("Ridotto",Dic2022_RICHIESTE!AK40),Dic2022_RICHIESTE!AK40))=1,    AU$144&lt;&gt;""   ),    _xlfn.CONCAT("Rid: ",HLOOKUP(AU$144,Tipologie!$B$2:$AM$10,9)  ),  Dic2022_RICHIESTE!AK40),HLOOKUP(AU$144,Tipologie!$B$2:$AM$10,9  ) ))</f>
        <v>DOMENICA</v>
      </c>
      <c r="AU152" s="386"/>
      <c r="AV152" s="385" t="str">
        <f>T( IF( Dic2022_RICHIESTE!AM40&lt;&gt;"",  IF(   AND(    (IFERROR(SEARCH("Ridotto",Dic2022_RICHIESTE!AM40),Dic2022_RICHIESTE!AM40))=1,    AW$144&lt;&gt;""   ),    _xlfn.CONCAT("Rid: ",HLOOKUP(AW$144,Tipologie!$B$2:$AM$10,9)  ),  Dic2022_RICHIESTE!AM40),HLOOKUP(AW$144,Tipologie!$B$2:$AM$10,9  ) ))</f>
        <v>DOMENICA</v>
      </c>
      <c r="AW152" s="386"/>
      <c r="AX152" s="385" t="str">
        <f>T( IF( Dic2022_RICHIESTE!AO40&lt;&gt;"",  IF(   AND(    (IFERROR(SEARCH("Ridotto",Dic2022_RICHIESTE!AO40),Dic2022_RICHIESTE!AO40))=1,    AY$144&lt;&gt;""   ),    _xlfn.CONCAT("Rid: ",HLOOKUP(AY$144,Tipologie!$B$2:$AM$10,9)  ),  Dic2022_RICHIESTE!AO40),HLOOKUP(AY$144,Tipologie!$B$2:$AM$10,9  ) ))</f>
        <v>DOMENICA</v>
      </c>
      <c r="AY152" s="386"/>
      <c r="AZ152" s="385" t="str">
        <f>T( IF( Dic2022_RICHIESTE!AQ40&lt;&gt;"",  IF(   AND(    (IFERROR(SEARCH("Ridotto",Dic2022_RICHIESTE!AQ40),Dic2022_RICHIESTE!AQ40))=1,    BA$144&lt;&gt;""   ),    _xlfn.CONCAT("Rid: ",HLOOKUP(BA$144,Tipologie!$B$2:$AM$10,9)  ),  Dic2022_RICHIESTE!AQ40),HLOOKUP(BA$144,Tipologie!$B$2:$AM$10,9  ) ))</f>
        <v>DOMENICA</v>
      </c>
      <c r="BA152" s="386"/>
      <c r="BB152" s="385" t="str">
        <f>T( IF( Dic2022_RICHIESTE!AS40&lt;&gt;"",  IF(   AND(    (IFERROR(SEARCH("Ridotto",Dic2022_RICHIESTE!AS40),Dic2022_RICHIESTE!AS40))=1,    BC$144&lt;&gt;""   ),    _xlfn.CONCAT("Rid: ",HLOOKUP(BC$144,Tipologie!$B$2:$AM$10,9)  ),  Dic2022_RICHIESTE!AS40),HLOOKUP(BC$144,Tipologie!$B$2:$AM$10,9  ) ))</f>
        <v>DOMENICA</v>
      </c>
      <c r="BC152" s="386"/>
      <c r="BD152" s="385" t="str">
        <f>T( IF( Dic2022_RICHIESTE!AU40&lt;&gt;"",  IF(   AND(    (IFERROR(SEARCH("Ridotto",Dic2022_RICHIESTE!AU40),Dic2022_RICHIESTE!AU40))=1,    BE$144&lt;&gt;""   ),    _xlfn.CONCAT("Rid: ",HLOOKUP(BE$144,Tipologie!$B$2:$AM$10,9)  ),  Dic2022_RICHIESTE!AU40),HLOOKUP(BE$144,Tipologie!$B$2:$AM$10,9  ) ))</f>
        <v>DOMENICA</v>
      </c>
      <c r="BE152" s="386"/>
      <c r="BF152" s="385" t="str">
        <f>T( IF( Dic2022_RICHIESTE!AW40&lt;&gt;"",  IF(   AND(    (IFERROR(SEARCH("Ridotto",Dic2022_RICHIESTE!AW40),Dic2022_RICHIESTE!AW40))=1,    BG$144&lt;&gt;""   ),    _xlfn.CONCAT("Rid: ",HLOOKUP(BG$144,Tipologie!$B$2:$AM$10,9)  ),  Dic2022_RICHIESTE!AW40),HLOOKUP(BG$144,Tipologie!$B$2:$AM$10,9  ) ))</f>
        <v>DOMENICA</v>
      </c>
      <c r="BG152" s="386"/>
      <c r="BH152" s="385" t="str">
        <f>T( IF( Dic2022_RICHIESTE!AY40&lt;&gt;"",  IF(   AND(    (IFERROR(SEARCH("Ridotto",Dic2022_RICHIESTE!AY40),Dic2022_RICHIESTE!AY40))=1,    BI$144&lt;&gt;""   ),    _xlfn.CONCAT("Rid: ",HLOOKUP(BI$144,Tipologie!$B$2:$AM$10,9)  ),  Dic2022_RICHIESTE!AY40),HLOOKUP(BI$144,Tipologie!$B$2:$AM$10,9  ) ))</f>
        <v>DOMENICA</v>
      </c>
      <c r="BI152" s="386"/>
      <c r="BJ152" s="385" t="str">
        <f>T( IF( Dic2022_RICHIESTE!BA40&lt;&gt;"",  IF(   AND(    (IFERROR(SEARCH("Ridotto",Dic2022_RICHIESTE!BA40),Dic2022_RICHIESTE!BA40))=1,    BK$144&lt;&gt;""   ),    _xlfn.CONCAT("Rid: ",HLOOKUP(BK$144,Tipologie!$B$2:$AM$10,9)  ),  Dic2022_RICHIESTE!BA40),HLOOKUP(BK$144,Tipologie!$B$2:$AM$10,9  ) ))</f>
        <v>DOMENICA</v>
      </c>
      <c r="BK152" s="386"/>
      <c r="BL152" s="385" t="str">
        <f>T( IF( Dic2022_RICHIESTE!BC40&lt;&gt;"",  IF(   AND(    (IFERROR(SEARCH("Ridotto",Dic2022_RICHIESTE!BC40),Dic2022_RICHIESTE!BC40))=1,    BM$144&lt;&gt;""   ),    _xlfn.CONCAT("Rid: ",HLOOKUP(BM$144,Tipologie!$B$2:$AM$10,9)  ),  Dic2022_RICHIESTE!BC40),HLOOKUP(BM$144,Tipologie!$B$2:$AM$10,9  ) ))</f>
        <v>DOMENICA</v>
      </c>
      <c r="BM152" s="386"/>
      <c r="BN152" s="385" t="str">
        <f>T( IF( Dic2022_RICHIESTE!BE40&lt;&gt;"",  IF(   AND(    (IFERROR(SEARCH("Ridotto",Dic2022_RICHIESTE!BE40),Dic2022_RICHIESTE!BE40))=1,    BO$144&lt;&gt;""   ),    _xlfn.CONCAT("Rid: ",HLOOKUP(BO$144,Tipologie!$B$2:$AM$10,9)  ),  Dic2022_RICHIESTE!BE40),HLOOKUP(BO$144,Tipologie!$B$2:$AM$10,9  ) ))</f>
        <v>DOMENICA</v>
      </c>
      <c r="BO152" s="386"/>
      <c r="BP152" s="385" t="str">
        <f>T( IF( Dic2022_RICHIESTE!BG40&lt;&gt;"",  IF(   AND(    (IFERROR(SEARCH("Ridotto",Dic2022_RICHIESTE!BG40),Dic2022_RICHIESTE!BG40))=1,    BQ$144&lt;&gt;""   ),    _xlfn.CONCAT("Rid: ",HLOOKUP(BQ$144,Tipologie!$B$2:$AM$10,9)  ),  Dic2022_RICHIESTE!BG40),HLOOKUP(BQ$144,Tipologie!$B$2:$AM$10,9  ) ))</f>
        <v>DOMENICA</v>
      </c>
      <c r="BQ152" s="386"/>
      <c r="BR152" s="385" t="str">
        <f>T( IF( Dic2022_RICHIESTE!BI40&lt;&gt;"",  IF(   AND(    (IFERROR(SEARCH("Ridotto",Dic2022_RICHIESTE!BI40),Dic2022_RICHIESTE!BI40))=1,    BS$144&lt;&gt;""   ),    _xlfn.CONCAT("Rid: ",HLOOKUP(BS$144,Tipologie!$B$2:$AM$10,9)  ),  Dic2022_RICHIESTE!BI40),HLOOKUP(BS$144,Tipologie!$B$2:$AM$10,9  ) ))</f>
        <v>DOMENICA</v>
      </c>
      <c r="BS152" s="386"/>
      <c r="BT152" s="385" t="str">
        <f>T( IF( Dic2022_RICHIESTE!BK40&lt;&gt;"",  IF(   AND(    (IFERROR(SEARCH("Ridotto",Dic2022_RICHIESTE!BK40),Dic2022_RICHIESTE!BK40))=1,    BU$144&lt;&gt;""   ),    _xlfn.CONCAT("Rid: ",HLOOKUP(BU$144,Tipologie!$B$2:$AM$10,9)  ),  Dic2022_RICHIESTE!BK40),HLOOKUP(BU$144,Tipologie!$B$2:$AM$10,9  ) ))</f>
        <v>DOMENICA</v>
      </c>
      <c r="BU152" s="386"/>
      <c r="BV152" s="385" t="str">
        <f>T( IF( Dic2022_RICHIESTE!BM40&lt;&gt;"",  IF(   AND(    (IFERROR(SEARCH("Ridotto",Dic2022_RICHIESTE!BM40),Dic2022_RICHIESTE!BM40))=1,    BW$144&lt;&gt;""   ),    _xlfn.CONCAT("Rid: ",HLOOKUP(BW$144,Tipologie!$B$2:$AM$10,9)  ),  Dic2022_RICHIESTE!BM40),HLOOKUP(BW$144,Tipologie!$B$2:$AM$10,9  ) ))</f>
        <v>DOMENICA</v>
      </c>
      <c r="BW152" s="386"/>
      <c r="BX152" s="223"/>
      <c r="CA152" s="89"/>
      <c r="CB152" s="205"/>
      <c r="CC152" s="91"/>
      <c r="CF152" s="415" t="str">
        <f>T( IF( Dic2022_RICHIESTE!BM40&lt;&gt;"",  IF(   AND(    (IFERROR(SEARCH("Ridotto",Dic2022_RICHIESTE!BM40),Dic2022_RICHIESTE!BM40))=1,    CG$144&lt;&gt;""   ),    _xlfn.CONCAT("Rid: ",HLOOKUP(CG$144,Tipologie!$B$2:$AM$10,9)  ),  Dic2022_RICHIESTE!BM40),HLOOKUP(CG$144,Tipologie!$B$2:$AM$10,9  ) ))</f>
        <v>DOMENICA</v>
      </c>
      <c r="CG152" s="416"/>
      <c r="CH152" s="385" t="str">
        <f>T( IF( Dic2022_RICHIESTE!BN40&lt;&gt;"",  IF(   AND(    (IFERROR(SEARCH("Ridotto",Dic2022_RICHIESTE!BN40),Dic2022_RICHIESTE!BN40))=1,    CI$144&lt;&gt;""   ),    _xlfn.CONCAT("Rid: ",HLOOKUP(CI$144,Tipologie!$B$2:$AM$10,9)  ),  Dic2022_RICHIESTE!BN40),HLOOKUP(CI$144,Tipologie!$B$2:$AM$10,9  ) ))</f>
        <v>DOMENICA</v>
      </c>
      <c r="CI152" s="386"/>
      <c r="CJ152" s="146" t="str">
        <f>T( IF( Dic2022_RICHIESTE!BO40&lt;&gt;"",  IF(   AND(    (IFERROR(SEARCH("Ridotto",Dic2022_RICHIESTE!BO40),Dic2022_RICHIESTE!BO40))=1,    CJ$144&lt;&gt;""   ),    _xlfn.CONCAT("Rid: ",HLOOKUP(CJ$144,Tipologie!$B$2:$AM$10,9)  ),  Dic2022_RICHIESTE!BO40),HLOOKUP(CJ$144,Tipologie!$B$2:$AM$10,9  ) ))</f>
        <v>DOMENICA</v>
      </c>
      <c r="CK152" s="146" t="str">
        <f>T( IF( Dic2022_RICHIESTE!BP40&lt;&gt;"",  IF(   AND(    (IFERROR(SEARCH("Ridotto",Dic2022_RICHIESTE!BP40),Dic2022_RICHIESTE!BP40))=1,    CK$144&lt;&gt;""   ),    _xlfn.CONCAT("Rid: ",HLOOKUP(CK$144,Tipologie!$B$2:$AM$10,9)  ),  Dic2022_RICHIESTE!BP40),HLOOKUP(CK$144,Tipologie!$B$2:$AM$10,9  ) ))</f>
        <v>DOMENICA</v>
      </c>
      <c r="CL152" s="146" t="str">
        <f>T( IF( Dic2022_RICHIESTE!BQ40&lt;&gt;"",  IF(   AND(    (IFERROR(SEARCH("Ridotto",Dic2022_RICHIESTE!BQ40),Dic2022_RICHIESTE!BQ40))=1,    CL$144&lt;&gt;""   ),    _xlfn.CONCAT("Rid: ",HLOOKUP(CL$144,Tipologie!$B$2:$AM$10,9)  ),  Dic2022_RICHIESTE!BQ40),HLOOKUP(CL$144,Tipologie!$B$2:$AM$10,9  ) ))</f>
        <v>DOMENICA</v>
      </c>
      <c r="CM152" s="146" t="str">
        <f>T( IF( Dic2022_RICHIESTE!BR40&lt;&gt;"",  IF(   AND(    (IFERROR(SEARCH("Ridotto",Dic2022_RICHIESTE!BR40),Dic2022_RICHIESTE!BR40))=1,    CM$144&lt;&gt;""   ),    _xlfn.CONCAT("Rid: ",HLOOKUP(CM$144,Tipologie!$B$2:$AM$10,9)  ),  Dic2022_RICHIESTE!BR40),HLOOKUP(CM$144,Tipologie!$B$2:$AM$10,9  ) ))</f>
        <v>DOMENICA</v>
      </c>
      <c r="CO152" s="26" t="str">
        <f t="shared" si="41"/>
        <v/>
      </c>
      <c r="CP152" s="135">
        <f t="shared" si="46"/>
        <v>44927</v>
      </c>
      <c r="CQ152" s="230"/>
      <c r="CR152" s="146" t="str">
        <f>T(IF(  Dic2022_RICHIESTE!BV40&lt;&gt;"",  Dic2022_RICHIESTE!BV40,  HLOOKUP(CR$144,Tipologie!$B$2:$AM$10,9) ))</f>
        <v>DOMENICA</v>
      </c>
      <c r="CS152" s="146"/>
      <c r="CT152" s="146" t="str">
        <f>T(IF(  Dic2022_RICHIESTE!BW40&lt;&gt;"",  Dic2022_RICHIESTE!BW40,  HLOOKUP(CT$144,Tipologie!$B$2:$AM$10,9) ))</f>
        <v>DOMENICA</v>
      </c>
      <c r="CU152" s="146"/>
      <c r="CV152" s="146" t="str">
        <f>T(IF(  Dic2022_RICHIESTE!BX40&lt;&gt;"",  Dic2022_RICHIESTE!BX40,  HLOOKUP(CV$144,Tipologie!$B$2:$AM$10,9) ))</f>
        <v>DOMENICA</v>
      </c>
      <c r="CW152" s="146"/>
      <c r="CX152" s="146" t="str">
        <f>T(IF(  Dic2022_RICHIESTE!BY40&lt;&gt;"",  Dic2022_RICHIESTE!BY40,  HLOOKUP(CX$144,Tipologie!$B$2:$AM$10,9) ))</f>
        <v>DOMENICA</v>
      </c>
      <c r="CY152" s="146"/>
      <c r="CZ152" s="146" t="str">
        <f>T(IF(  Dic2022_RICHIESTE!BZ40&lt;&gt;"",  Dic2022_RICHIESTE!BZ40,  HLOOKUP(CZ$144,Tipologie!$B$2:$AM$10,9) ))</f>
        <v>DOMENICA</v>
      </c>
      <c r="DA152" s="146"/>
      <c r="DB152" s="146" t="str">
        <f>T(IF(  Dic2022_RICHIESTE!CA40&lt;&gt;"",  Dic2022_RICHIESTE!CA40,  HLOOKUP(DB$144,Tipologie!$B$2:$AM$10,9) ))</f>
        <v>DOMENICA</v>
      </c>
      <c r="DC152" s="146"/>
      <c r="DD152" s="146" t="str">
        <f>T(IF(  Dic2022_RICHIESTE!CB40&lt;&gt;"",  Dic2022_RICHIESTE!CB40,  HLOOKUP(DD$144,Tipologie!$B$2:$AM$10,9) ))</f>
        <v>DOMENICA</v>
      </c>
      <c r="DE152" s="146" t="str">
        <f>T(IF(  Dic2022_RICHIESTE!BW40&lt;&gt;"",  Dic2022_RICHIESTE!BW40,  HLOOKUP(DE$144,Tipologie!$B$2:$AM$10,9) ))</f>
        <v>DOMENICA</v>
      </c>
      <c r="DF152" s="146" t="str">
        <f>T(IF(  Dic2022_RICHIESTE!BX40&lt;&gt;"",  Dic2022_RICHIESTE!BX40,  HLOOKUP(DF$144,Tipologie!$B$2:$AM$10,9) ))</f>
        <v>DOMENICA</v>
      </c>
      <c r="DG152" s="146" t="str">
        <f>T(IF(  Dic2022_RICHIESTE!BY40&lt;&gt;"",  Dic2022_RICHIESTE!BY40,  HLOOKUP(DG$144,Tipologie!$B$2:$AM$10,9) ))</f>
        <v>DOMENICA</v>
      </c>
    </row>
    <row r="153" spans="1:112" ht="11.25" customHeight="1" x14ac:dyDescent="0.25">
      <c r="A153" s="20"/>
      <c r="B153" s="20"/>
      <c r="C153" s="20"/>
      <c r="D153" s="27"/>
      <c r="E153" s="197"/>
      <c r="F153" s="27"/>
      <c r="G153" s="197"/>
      <c r="H153" s="27"/>
      <c r="I153" s="197"/>
      <c r="J153" s="27"/>
      <c r="K153" s="197"/>
      <c r="L153" s="27"/>
      <c r="M153" s="197"/>
      <c r="N153" s="27"/>
      <c r="O153" s="197"/>
      <c r="P153" s="27"/>
      <c r="Q153" s="197"/>
      <c r="R153" s="27"/>
      <c r="S153" s="197"/>
      <c r="T153" s="27"/>
      <c r="U153" s="27"/>
      <c r="V153" s="27"/>
      <c r="W153" s="27"/>
      <c r="X153" s="27"/>
      <c r="Y153" s="27"/>
      <c r="Z153" s="27"/>
      <c r="AA153" s="27"/>
      <c r="AB153" s="27"/>
      <c r="AD153" s="20" t="str">
        <f t="shared" si="40"/>
        <v/>
      </c>
      <c r="AE153" s="20" t="str">
        <f t="shared" si="39"/>
        <v/>
      </c>
      <c r="AF153" s="20"/>
      <c r="AG153" s="27"/>
      <c r="AH153" s="197"/>
      <c r="AI153" s="197"/>
      <c r="AJ153" s="197"/>
      <c r="AK153" s="197"/>
      <c r="AL153" s="197"/>
      <c r="AM153" s="197"/>
      <c r="AN153" s="197"/>
      <c r="AO153" s="197"/>
      <c r="AP153" s="197"/>
      <c r="AQ153" s="197"/>
      <c r="AR153" s="197"/>
      <c r="AS153" s="197"/>
      <c r="AT153" s="197"/>
      <c r="AU153" s="197"/>
      <c r="AV153" s="197"/>
      <c r="AW153" s="197"/>
      <c r="AX153" s="197"/>
      <c r="AY153" s="197"/>
      <c r="AZ153" s="197"/>
      <c r="BA153" s="197"/>
      <c r="BB153" s="197"/>
      <c r="BC153" s="197"/>
      <c r="BD153" s="197"/>
      <c r="BE153" s="197"/>
      <c r="BF153" s="197"/>
      <c r="BG153" s="197"/>
      <c r="BH153" s="197"/>
      <c r="BI153" s="197"/>
      <c r="BJ153" s="197"/>
      <c r="BK153" s="197"/>
      <c r="BL153" s="197"/>
      <c r="BM153" s="197"/>
      <c r="BN153" s="197"/>
      <c r="BO153" s="197"/>
      <c r="BP153" s="197"/>
      <c r="BQ153" s="197"/>
      <c r="BR153" s="197"/>
      <c r="BS153" s="197"/>
      <c r="BT153" s="197"/>
      <c r="BU153" s="197"/>
      <c r="BV153" s="197"/>
      <c r="BW153" s="197"/>
      <c r="BX153" s="223"/>
      <c r="CA153" s="92"/>
      <c r="CB153" s="92"/>
      <c r="CG153" s="197"/>
      <c r="CH153" s="197"/>
      <c r="CI153" s="197"/>
      <c r="CJ153" s="197"/>
      <c r="CK153" s="197"/>
      <c r="CL153" s="197"/>
      <c r="CM153" s="197"/>
      <c r="CO153" s="93" t="str">
        <f t="shared" si="41"/>
        <v/>
      </c>
      <c r="CP153" s="93" t="str">
        <f t="shared" si="46"/>
        <v/>
      </c>
      <c r="CQ153" s="93"/>
      <c r="CR153" s="27"/>
      <c r="CS153" s="197"/>
      <c r="CT153" s="197"/>
      <c r="CU153" s="197"/>
      <c r="CV153" s="197"/>
      <c r="CW153" s="197"/>
      <c r="CX153" s="197"/>
      <c r="CY153" s="197"/>
      <c r="CZ153" s="197"/>
      <c r="DA153" s="197"/>
      <c r="DB153" s="197"/>
      <c r="DC153" s="197"/>
      <c r="DD153" s="197"/>
      <c r="DE153" s="27"/>
      <c r="DF153" s="27"/>
      <c r="DG153" s="27"/>
    </row>
    <row r="154" spans="1:112" ht="11.25" customHeight="1" x14ac:dyDescent="0.25">
      <c r="A154" s="44"/>
      <c r="B154" s="44" t="s">
        <v>15</v>
      </c>
      <c r="C154" s="238"/>
      <c r="D154" s="239"/>
      <c r="E154" s="238"/>
      <c r="F154" s="239"/>
      <c r="G154" s="238"/>
      <c r="H154" s="239"/>
      <c r="I154" s="238"/>
      <c r="J154" s="239"/>
      <c r="K154" s="238"/>
      <c r="L154" s="239"/>
      <c r="M154" s="238"/>
      <c r="N154" s="239"/>
      <c r="O154" s="238"/>
      <c r="P154" s="239"/>
      <c r="Q154" s="238"/>
      <c r="R154" s="239"/>
      <c r="S154" s="238"/>
      <c r="T154" s="239"/>
      <c r="U154" s="79"/>
      <c r="V154" s="79"/>
      <c r="W154" s="79"/>
      <c r="X154" s="79"/>
      <c r="Y154" s="79"/>
      <c r="Z154" s="79"/>
      <c r="AA154" s="79"/>
      <c r="AB154" s="79"/>
      <c r="AD154" s="44" t="str">
        <f t="shared" si="40"/>
        <v/>
      </c>
      <c r="AE154" s="44" t="str">
        <f t="shared" si="39"/>
        <v>Turno</v>
      </c>
      <c r="AF154" s="242"/>
      <c r="AG154" s="239"/>
      <c r="AH154" s="238"/>
      <c r="AI154" s="239"/>
      <c r="AJ154" s="238"/>
      <c r="AK154" s="239"/>
      <c r="AL154" s="238"/>
      <c r="AM154" s="239"/>
      <c r="AN154" s="238"/>
      <c r="AO154" s="239"/>
      <c r="AP154" s="238"/>
      <c r="AQ154" s="239"/>
      <c r="AR154" s="238"/>
      <c r="AS154" s="239"/>
      <c r="AT154" s="238"/>
      <c r="AU154" s="239"/>
      <c r="AV154" s="238"/>
      <c r="AW154" s="239"/>
      <c r="AX154" s="238"/>
      <c r="AY154" s="239"/>
      <c r="AZ154" s="238"/>
      <c r="BA154" s="239"/>
      <c r="BB154" s="238"/>
      <c r="BC154" s="239"/>
      <c r="BD154" s="238"/>
      <c r="BE154" s="239"/>
      <c r="BF154" s="238"/>
      <c r="BG154" s="239"/>
      <c r="BH154" s="238"/>
      <c r="BI154" s="239"/>
      <c r="BJ154" s="238"/>
      <c r="BK154" s="239"/>
      <c r="BL154" s="238"/>
      <c r="BM154" s="239"/>
      <c r="BN154" s="238"/>
      <c r="BO154" s="239"/>
      <c r="BP154" s="238"/>
      <c r="BQ154" s="239"/>
      <c r="BR154" s="238"/>
      <c r="BS154" s="239"/>
      <c r="BT154" s="238"/>
      <c r="BU154" s="239"/>
      <c r="BV154" s="238"/>
      <c r="BW154" s="239"/>
      <c r="BX154" s="223"/>
      <c r="CA154" s="88"/>
      <c r="CB154" s="88"/>
      <c r="CC154" s="91"/>
      <c r="CF154" s="242"/>
      <c r="CG154" s="239"/>
      <c r="CH154" s="238"/>
      <c r="CI154" s="239"/>
      <c r="CJ154" s="79"/>
      <c r="CK154" s="79"/>
      <c r="CL154" s="79"/>
      <c r="CM154" s="79"/>
      <c r="CO154" s="93" t="str">
        <f t="shared" si="41"/>
        <v/>
      </c>
      <c r="CP154" s="93"/>
      <c r="CQ154" s="242"/>
      <c r="CR154" s="239"/>
      <c r="CS154" s="242"/>
      <c r="CT154" s="239"/>
      <c r="CU154" s="242"/>
      <c r="CV154" s="239"/>
      <c r="CW154" s="242"/>
      <c r="CX154" s="239"/>
      <c r="CY154" s="242"/>
      <c r="CZ154" s="239"/>
      <c r="DA154" s="242"/>
      <c r="DB154" s="239"/>
      <c r="DC154" s="242"/>
      <c r="DD154" s="239"/>
      <c r="DE154" s="79"/>
      <c r="DF154" s="79"/>
      <c r="DG154" s="79"/>
    </row>
    <row r="155" spans="1:112" ht="11.25" customHeight="1" x14ac:dyDescent="0.25">
      <c r="A155" s="20"/>
      <c r="B155" s="20"/>
      <c r="C155" s="422" t="str">
        <f>T(IF(  Dic2022_RICHIESTE!C42&lt;&gt;"",  Dic2022_RICHIESTE!C42,  HLOOKUP(D$154,Tipologie!$B$2:$AM$10,2) ))</f>
        <v>-</v>
      </c>
      <c r="D155" s="423"/>
      <c r="E155" s="146"/>
      <c r="F155" s="146" t="str">
        <f>T(IF(  Dic2022_RICHIESTE!D42&lt;&gt;"",  Dic2022_RICHIESTE!D42,  HLOOKUP(F$154,Tipologie!$B$2:$AM$10,2) ))</f>
        <v>-</v>
      </c>
      <c r="G155" s="146"/>
      <c r="H155" s="146" t="str">
        <f>T(IF(  Dic2022_RICHIESTE!E42&lt;&gt;"",  Dic2022_RICHIESTE!E42,  HLOOKUP(H$154,Tipologie!$B$2:$AM$10,2) ))</f>
        <v>-</v>
      </c>
      <c r="I155" s="146"/>
      <c r="J155" s="146" t="str">
        <f>T(IF(  Dic2022_RICHIESTE!F42&lt;&gt;"",  Dic2022_RICHIESTE!F42,  HLOOKUP(J$154,Tipologie!$B$2:$AM$10,2) ))</f>
        <v>-</v>
      </c>
      <c r="K155" s="146"/>
      <c r="L155" s="146" t="str">
        <f>T(IF(  Dic2022_RICHIESTE!G42&lt;&gt;"",  Dic2022_RICHIESTE!G42,  HLOOKUP(L$154,Tipologie!$B$2:$AM$10,2) ))</f>
        <v>-</v>
      </c>
      <c r="M155" s="146"/>
      <c r="N155" s="146" t="str">
        <f>T(IF(  Dic2022_RICHIESTE!H42&lt;&gt;"",  Dic2022_RICHIESTE!H42,  HLOOKUP(N$154,Tipologie!$B$2:$AM$10,2) ))</f>
        <v>-</v>
      </c>
      <c r="O155" s="146"/>
      <c r="P155" s="146" t="str">
        <f>T(IF(  Dic2022_RICHIESTE!I42&lt;&gt;"",  Dic2022_RICHIESTE!I42,  HLOOKUP(P$154,Tipologie!$B$2:$AM$10,2) ))</f>
        <v>-</v>
      </c>
      <c r="Q155" s="146"/>
      <c r="R155" s="146" t="str">
        <f>T(IF(  Dic2022_RICHIESTE!J42&lt;&gt;"",  Dic2022_RICHIESTE!J42,  HLOOKUP(R$154,Tipologie!$B$2:$AM$10,2) ))</f>
        <v>-</v>
      </c>
      <c r="S155" s="146"/>
      <c r="T155" s="146" t="str">
        <f>T(IF(  Dic2022_RICHIESTE!K42&lt;&gt;"",  Dic2022_RICHIESTE!K42,  HLOOKUP(T$154,Tipologie!$B$2:$AM$10,2) ))</f>
        <v>-</v>
      </c>
      <c r="U155" s="146" t="str">
        <f>T(IF(  Dic2022_RICHIESTE!L42&lt;&gt;"",  Dic2022_RICHIESTE!L42,  HLOOKUP(U$154,Tipologie!$B$2:$AM$10,2) ))</f>
        <v>-</v>
      </c>
      <c r="V155" s="146" t="str">
        <f>T(IF(  Dic2022_RICHIESTE!M42&lt;&gt;"",  Dic2022_RICHIESTE!M42,  HLOOKUP(V$154,Tipologie!$B$2:$AM$10,2) ))</f>
        <v>-</v>
      </c>
      <c r="W155" s="146" t="str">
        <f>T(IF(  Dic2022_RICHIESTE!N42&lt;&gt;"",  Dic2022_RICHIESTE!N42,  HLOOKUP(W$154,Tipologie!$B$2:$AM$10,2) ))</f>
        <v>-</v>
      </c>
      <c r="X155" s="146" t="str">
        <f>T(IF(  Dic2022_RICHIESTE!O42&lt;&gt;"",  Dic2022_RICHIESTE!O42,  HLOOKUP(X$154,Tipologie!$B$2:$AM$10,2) ))</f>
        <v>-</v>
      </c>
      <c r="Y155" s="146" t="str">
        <f>T(IF(  Dic2022_RICHIESTE!P42&lt;&gt;"",  Dic2022_RICHIESTE!P42,  HLOOKUP(Y$154,Tipologie!$B$2:$AM$10,2) ))</f>
        <v>-</v>
      </c>
      <c r="Z155" s="47" t="str">
        <f>T(IF(  Dic2022_RICHIESTE!Q42&lt;&gt;"",  Dic2022_RICHIESTE!Q42,  HLOOKUP(Z$154,Tipologie!$B$2:$AM$10,2) ))</f>
        <v>-</v>
      </c>
      <c r="AA155" s="47" t="str">
        <f>T(IF(  Dic2022_RICHIESTE!R42&lt;&gt;"",  Dic2022_RICHIESTE!R42,  HLOOKUP(AA$154,Tipologie!$B$2:$AM$10,2) ))</f>
        <v>-</v>
      </c>
      <c r="AB155" s="47" t="str">
        <f>T(IF(  Dic2022_RICHIESTE!S42&lt;&gt;"",  Dic2022_RICHIESTE!S42,  HLOOKUP(AB$154,Tipologie!$B$2:$AM$10,2) ))</f>
        <v>-</v>
      </c>
      <c r="AD155" s="20" t="str">
        <f t="shared" si="40"/>
        <v/>
      </c>
      <c r="AE155" s="20" t="str">
        <f t="shared" si="39"/>
        <v/>
      </c>
      <c r="AF155" s="20"/>
      <c r="AG155" s="146" t="str">
        <f>T(IF(  Dic2022_RICHIESTE!W42&lt;&gt;"",  Dic2022_RICHIESTE!W42,  HLOOKUP(AG$154,Tipologie!$B$2:$AM$10,2) ))</f>
        <v>-</v>
      </c>
      <c r="AH155" s="146"/>
      <c r="AI155" s="146" t="str">
        <f>T(IF(  Dic2022_RICHIESTE!X42&lt;&gt;"",  Dic2022_RICHIESTE!X42,  HLOOKUP(AI$154,Tipologie!$B$2:$AM$10,2) ))</f>
        <v>-</v>
      </c>
      <c r="AJ155" s="146"/>
      <c r="AK155" s="146" t="str">
        <f>T(IF(  Dic2022_RICHIESTE!Y42&lt;&gt;"",  Dic2022_RICHIESTE!Y42,  HLOOKUP(AK$154,Tipologie!$B$2:$AM$10,2) ))</f>
        <v>-</v>
      </c>
      <c r="AL155" s="146"/>
      <c r="AM155" s="146" t="str">
        <f>T(IF(  Dic2022_RICHIESTE!Z42&lt;&gt;"",  Dic2022_RICHIESTE!Z42,  HLOOKUP(AM$154,Tipologie!$B$2:$AM$10,2) ))</f>
        <v>-</v>
      </c>
      <c r="AN155" s="146"/>
      <c r="AO155" s="146" t="str">
        <f>T(IF(  Dic2022_RICHIESTE!AA42&lt;&gt;"",  Dic2022_RICHIESTE!AA42,  HLOOKUP(AO$154,Tipologie!$B$2:$AM$10,2) ))</f>
        <v>-</v>
      </c>
      <c r="AP155" s="146"/>
      <c r="AQ155" s="146" t="str">
        <f>T(IF(  Dic2022_RICHIESTE!AB42&lt;&gt;"",  Dic2022_RICHIESTE!AB42,  HLOOKUP(AQ$154,Tipologie!$B$2:$AM$10,2) ))</f>
        <v>-</v>
      </c>
      <c r="AR155" s="146"/>
      <c r="AS155" s="146" t="str">
        <f>T(IF(  Dic2022_RICHIESTE!AC42&lt;&gt;"",  Dic2022_RICHIESTE!AC42,  HLOOKUP(AS$154,Tipologie!$B$2:$AM$10,2) ))</f>
        <v>-</v>
      </c>
      <c r="AT155" s="146"/>
      <c r="AU155" s="146" t="str">
        <f>T(IF(  Dic2022_RICHIESTE!AD42&lt;&gt;"",  Dic2022_RICHIESTE!AD42,  HLOOKUP(AU$154,Tipologie!$B$2:$AM$10,2) ))</f>
        <v>-</v>
      </c>
      <c r="AV155" s="146"/>
      <c r="AW155" s="146" t="str">
        <f>T(IF(  Dic2022_RICHIESTE!AE42&lt;&gt;"",  Dic2022_RICHIESTE!AE42,  HLOOKUP(AW$154,Tipologie!$B$2:$AM$10,2) ))</f>
        <v>-</v>
      </c>
      <c r="AX155" s="146"/>
      <c r="AY155" s="146" t="str">
        <f>T(IF(  Dic2022_RICHIESTE!AF42&lt;&gt;"",  Dic2022_RICHIESTE!AF42,  HLOOKUP(AY$154,Tipologie!$B$2:$AM$10,2) ))</f>
        <v>-</v>
      </c>
      <c r="AZ155" s="146"/>
      <c r="BA155" s="146" t="str">
        <f>T(IF(  Dic2022_RICHIESTE!AG42&lt;&gt;"",  Dic2022_RICHIESTE!AG42,  HLOOKUP(BA$154,Tipologie!$B$2:$AM$10,2) ))</f>
        <v>-</v>
      </c>
      <c r="BB155" s="146" t="str">
        <f>T(IF(  Dic2022_RICHIESTE!AH42&lt;&gt;"",  Dic2022_RICHIESTE!AH42,  HLOOKUP(BB$154,Tipologie!$B$2:$AM$10,2) ))</f>
        <v>-</v>
      </c>
      <c r="BC155" s="146" t="str">
        <f>T(IF(  Dic2022_RICHIESTE!AI42&lt;&gt;"",  Dic2022_RICHIESTE!AI42,  HLOOKUP(BC$154,Tipologie!$B$2:$AM$10,2) ))</f>
        <v>-</v>
      </c>
      <c r="BD155" s="146"/>
      <c r="BE155" s="146" t="str">
        <f>T(IF(  Dic2022_RICHIESTE!AJ42&lt;&gt;"",  Dic2022_RICHIESTE!AJ42,  HLOOKUP(BE$154,Tipologie!$B$2:$AM$10,2) ))</f>
        <v>-</v>
      </c>
      <c r="BF155" s="146"/>
      <c r="BG155" s="146" t="str">
        <f>T(IF(  Dic2022_RICHIESTE!AK42&lt;&gt;"",  Dic2022_RICHIESTE!AK42,  HLOOKUP(BG$154,Tipologie!$B$2:$AM$10,2) ))</f>
        <v>-</v>
      </c>
      <c r="BH155" s="146"/>
      <c r="BI155" s="146" t="str">
        <f>T(IF(  Dic2022_RICHIESTE!AL42&lt;&gt;"",  Dic2022_RICHIESTE!AL42,  HLOOKUP(BI$154,Tipologie!$B$2:$AM$10,2) ))</f>
        <v>-</v>
      </c>
      <c r="BJ155" s="146"/>
      <c r="BK155" s="146" t="str">
        <f>T(IF(  Dic2022_RICHIESTE!AM42&lt;&gt;"",  Dic2022_RICHIESTE!AM42,  HLOOKUP(BK$154,Tipologie!$B$2:$AM$10,2) ))</f>
        <v>-</v>
      </c>
      <c r="BL155" s="146"/>
      <c r="BM155" s="146" t="str">
        <f>T(IF(  Dic2022_RICHIESTE!AN42&lt;&gt;"",  Dic2022_RICHIESTE!AN42,  HLOOKUP(BM$154,Tipologie!$B$2:$AM$10,2) ))</f>
        <v>-</v>
      </c>
      <c r="BN155" s="146"/>
      <c r="BO155" s="146" t="str">
        <f>T(IF(  Dic2022_RICHIESTE!AO42&lt;&gt;"",  Dic2022_RICHIESTE!AO42,  HLOOKUP(BO$154,Tipologie!$B$2:$AM$10,2) ))</f>
        <v>-</v>
      </c>
      <c r="BP155" s="146"/>
      <c r="BQ155" s="146" t="str">
        <f>T(IF(  Dic2022_RICHIESTE!AP42&lt;&gt;"",  Dic2022_RICHIESTE!AP42,  HLOOKUP(BQ$154,Tipologie!$B$2:$AM$10,2) ))</f>
        <v>-</v>
      </c>
      <c r="BR155" s="146"/>
      <c r="BS155" s="146" t="str">
        <f>T(IF(  Dic2022_RICHIESTE!AQ42&lt;&gt;"",  Dic2022_RICHIESTE!AQ42,  HLOOKUP(BS$154,Tipologie!$B$2:$AM$10,2) ))</f>
        <v>-</v>
      </c>
      <c r="BT155" s="146"/>
      <c r="BU155" s="146" t="str">
        <f>T(IF(  Dic2022_RICHIESTE!AR42&lt;&gt;"",  Dic2022_RICHIESTE!AR42,  HLOOKUP(BU$154,Tipologie!$B$2:$AM$10,2) ))</f>
        <v>-</v>
      </c>
      <c r="BV155" s="146"/>
      <c r="BW155" s="146" t="str">
        <f>T(IF(  Dic2022_RICHIESTE!AS42&lt;&gt;"",  Dic2022_RICHIESTE!AS42,  HLOOKUP(BW$154,Tipologie!$B$2:$AM$10,2) ))</f>
        <v>-</v>
      </c>
      <c r="BX155" s="223"/>
      <c r="CA155" s="90"/>
      <c r="CB155" s="205"/>
      <c r="CC155" s="91"/>
      <c r="CG155" s="146" t="str">
        <f>T(IF(  Dic2022_RICHIESTE!BM42&lt;&gt;"",  Dic2022_RICHIESTE!BM42,  HLOOKUP(CG$154,Tipologie!$B$2:$AM$10,2) ))</f>
        <v>-</v>
      </c>
      <c r="CH155" s="146"/>
      <c r="CI155" s="146" t="str">
        <f>T(IF(  Dic2022_RICHIESTE!BN42&lt;&gt;"",  Dic2022_RICHIESTE!BN42,  HLOOKUP(CI$154,Tipologie!$B$2:$AM$10,2) ))</f>
        <v>-</v>
      </c>
      <c r="CJ155" s="146" t="str">
        <f>T(IF(  Dic2022_RICHIESTE!BO42&lt;&gt;"",  Dic2022_RICHIESTE!BO42,  HLOOKUP(CJ$154,Tipologie!$B$2:$AM$10,2) ))</f>
        <v>-</v>
      </c>
      <c r="CK155" s="146" t="str">
        <f>T(IF(  Dic2022_RICHIESTE!BP42&lt;&gt;"",  Dic2022_RICHIESTE!BP42,  HLOOKUP(CK$154,Tipologie!$B$2:$AM$10,2) ))</f>
        <v>-</v>
      </c>
      <c r="CL155" s="146" t="str">
        <f>T(IF(  Dic2022_RICHIESTE!BQ42&lt;&gt;"",  Dic2022_RICHIESTE!BQ42,  HLOOKUP(CL$154,Tipologie!$B$2:$AM$10,2) ))</f>
        <v>-</v>
      </c>
      <c r="CM155" s="146" t="str">
        <f>T(IF(  Dic2022_RICHIESTE!BR42&lt;&gt;"",  Dic2022_RICHIESTE!BR42,  HLOOKUP(CM$154,Tipologie!$B$2:$AM$10,2) ))</f>
        <v>-</v>
      </c>
      <c r="CO155" s="93" t="str">
        <f t="shared" si="41"/>
        <v/>
      </c>
      <c r="CP155" s="93" t="str">
        <f t="shared" ref="CP155:CP163" si="48">IF($B155&lt;&gt;"",$B155,"")</f>
        <v/>
      </c>
      <c r="CQ155" s="93"/>
      <c r="CR155" s="146" t="str">
        <f>T(IF(  Dic2022_RICHIESTE!BV42&lt;&gt;"",  Dic2022_RICHIESTE!BV42,  HLOOKUP(CR$154,Tipologie!$B$2:$AM$10,2) ))</f>
        <v>-</v>
      </c>
      <c r="CS155" s="146"/>
      <c r="CT155" s="146" t="str">
        <f>T(IF(  Dic2022_RICHIESTE!BW42&lt;&gt;"",  Dic2022_RICHIESTE!BW42,  HLOOKUP(CT$154,Tipologie!$B$2:$AM$10,2) ))</f>
        <v>-</v>
      </c>
      <c r="CU155" s="146"/>
      <c r="CV155" s="146" t="str">
        <f>T(IF(  Dic2022_RICHIESTE!BX42&lt;&gt;"",  Dic2022_RICHIESTE!BX42,  HLOOKUP(CV$154,Tipologie!$B$2:$AM$10,2) ))</f>
        <v>-</v>
      </c>
      <c r="CW155" s="146"/>
      <c r="CX155" s="146" t="str">
        <f>T(IF(  Dic2022_RICHIESTE!BY42&lt;&gt;"",  Dic2022_RICHIESTE!BY42,  HLOOKUP(CX$154,Tipologie!$B$2:$AM$10,2) ))</f>
        <v>-</v>
      </c>
      <c r="CY155" s="146"/>
      <c r="CZ155" s="146" t="str">
        <f>T(IF(  Dic2022_RICHIESTE!BZ42&lt;&gt;"",  Dic2022_RICHIESTE!BZ42,  HLOOKUP(CZ$154,Tipologie!$B$2:$AM$10,2) ))</f>
        <v>-</v>
      </c>
      <c r="DA155" s="146"/>
      <c r="DB155" s="146" t="str">
        <f>T(IF(  Dic2022_RICHIESTE!CA42&lt;&gt;"",  Dic2022_RICHIESTE!CA42,  HLOOKUP(DB$154,Tipologie!$B$2:$AM$10,2) ))</f>
        <v>-</v>
      </c>
      <c r="DC155" s="146"/>
      <c r="DD155" s="146" t="str">
        <f>T(IF(  Dic2022_RICHIESTE!CB42&lt;&gt;"",  Dic2022_RICHIESTE!CB42,  HLOOKUP(DD$154,Tipologie!$B$2:$AM$10,2) ))</f>
        <v>-</v>
      </c>
      <c r="DE155" s="146" t="str">
        <f>T(IF(  Dic2022_RICHIESTE!BW42&lt;&gt;"",  Dic2022_RICHIESTE!BW42,  HLOOKUP(DE$154,Tipologie!$B$2:$AM$10,2) ))</f>
        <v>-</v>
      </c>
      <c r="DF155" s="146" t="str">
        <f>T(IF(  Dic2022_RICHIESTE!BX42&lt;&gt;"",  Dic2022_RICHIESTE!BX42,  HLOOKUP(DF$154,Tipologie!$B$2:$AM$10,2) ))</f>
        <v>-</v>
      </c>
      <c r="DG155" s="146" t="str">
        <f>T(IF(  Dic2022_RICHIESTE!BY42&lt;&gt;"",  Dic2022_RICHIESTE!BY42,  HLOOKUP(DG$154,Tipologie!$B$2:$AM$10,2) ))</f>
        <v>-</v>
      </c>
    </row>
    <row r="156" spans="1:112" ht="11.25" customHeight="1" x14ac:dyDescent="0.25">
      <c r="A156" s="45" t="s">
        <v>17</v>
      </c>
      <c r="B156" s="46">
        <f>B152+1</f>
        <v>44928</v>
      </c>
      <c r="C156" s="45"/>
      <c r="D156" s="146" t="str">
        <f>T( IF( Dic2022_RICHIESTE!C43&lt;&gt;"",  IF(   AND(    (IFERROR(SEARCH("Ridotto",Dic2022_RICHIESTE!C43),Dic2022_RICHIESTE!C43))=1,    D$154&lt;&gt;""   ),    _xlfn.CONCAT("Rid: ",HLOOKUP(D$154,Tipologie!$B$2:$AM$10,3)  ),  Dic2022_RICHIESTE!C43),HLOOKUP(D$154,Tipologie!$B$2:$AM$10,3  ) ))</f>
        <v>.</v>
      </c>
      <c r="E156" s="146"/>
      <c r="F156" s="146" t="str">
        <f>T( IF( Dic2022_RICHIESTE!D43&lt;&gt;"",  IF(   AND(    (IFERROR(SEARCH("Ridotto",Dic2022_RICHIESTE!D43),Dic2022_RICHIESTE!D43))=1,    F$154&lt;&gt;""   ),    _xlfn.CONCAT("Rid: ",HLOOKUP(F$154,Tipologie!$B$2:$AM$10,3)  ),  Dic2022_RICHIESTE!D43),HLOOKUP(F$154,Tipologie!$B$2:$AM$10,3  ) ))</f>
        <v>.</v>
      </c>
      <c r="G156" s="146"/>
      <c r="H156" s="146" t="str">
        <f>T( IF( Dic2022_RICHIESTE!E43&lt;&gt;"",  IF(   AND(    (IFERROR(SEARCH("Ridotto",Dic2022_RICHIESTE!E43),Dic2022_RICHIESTE!E43))=1,    H$154&lt;&gt;""   ),    _xlfn.CONCAT("Rid: ",HLOOKUP(H$154,Tipologie!$B$2:$AM$10,3)  ),  Dic2022_RICHIESTE!E43),HLOOKUP(H$154,Tipologie!$B$2:$AM$10,3  ) ))</f>
        <v>.</v>
      </c>
      <c r="I156" s="146"/>
      <c r="J156" s="146" t="str">
        <f>T( IF( Dic2022_RICHIESTE!F43&lt;&gt;"",  IF(   AND(    (IFERROR(SEARCH("Ridotto",Dic2022_RICHIESTE!F43),Dic2022_RICHIESTE!F43))=1,    J$154&lt;&gt;""   ),    _xlfn.CONCAT("Rid: ",HLOOKUP(J$154,Tipologie!$B$2:$AM$10,3)  ),  Dic2022_RICHIESTE!F43),HLOOKUP(J$154,Tipologie!$B$2:$AM$10,3  ) ))</f>
        <v>.</v>
      </c>
      <c r="K156" s="146"/>
      <c r="L156" s="146" t="str">
        <f>T( IF( Dic2022_RICHIESTE!G43&lt;&gt;"",  IF(   AND(    (IFERROR(SEARCH("Ridotto",Dic2022_RICHIESTE!G43),Dic2022_RICHIESTE!G43))=1,    L$154&lt;&gt;""   ),    _xlfn.CONCAT("Rid: ",HLOOKUP(L$154,Tipologie!$B$2:$AM$10,3)  ),  Dic2022_RICHIESTE!G43),HLOOKUP(L$154,Tipologie!$B$2:$AM$10,3  ) ))</f>
        <v>.</v>
      </c>
      <c r="M156" s="146"/>
      <c r="N156" s="146" t="str">
        <f>T( IF( Dic2022_RICHIESTE!H43&lt;&gt;"",  IF(   AND(    (IFERROR(SEARCH("Ridotto",Dic2022_RICHIESTE!H43),Dic2022_RICHIESTE!H43))=1,    N$154&lt;&gt;""   ),    _xlfn.CONCAT("Rid: ",HLOOKUP(N$154,Tipologie!$B$2:$AM$10,3)  ),  Dic2022_RICHIESTE!H43),HLOOKUP(N$154,Tipologie!$B$2:$AM$10,3  ) ))</f>
        <v>.</v>
      </c>
      <c r="O156" s="146"/>
      <c r="P156" s="146" t="str">
        <f>T( IF( Dic2022_RICHIESTE!I43&lt;&gt;"",  IF(   AND(    (IFERROR(SEARCH("Ridotto",Dic2022_RICHIESTE!I43),Dic2022_RICHIESTE!I43))=1,    P$154&lt;&gt;""   ),    _xlfn.CONCAT("Rid: ",HLOOKUP(P$154,Tipologie!$B$2:$AM$10,3)  ),  Dic2022_RICHIESTE!I43),HLOOKUP(P$154,Tipologie!$B$2:$AM$10,3  ) ))</f>
        <v>.</v>
      </c>
      <c r="Q156" s="146"/>
      <c r="R156" s="146" t="str">
        <f>T( IF( Dic2022_RICHIESTE!J43&lt;&gt;"",  IF(   AND(    (IFERROR(SEARCH("Ridotto",Dic2022_RICHIESTE!J43),Dic2022_RICHIESTE!J43))=1,    R$154&lt;&gt;""   ),    _xlfn.CONCAT("Rid: ",HLOOKUP(R$154,Tipologie!$B$2:$AM$10,3)  ),  Dic2022_RICHIESTE!J43),HLOOKUP(R$154,Tipologie!$B$2:$AM$10,3  ) ))</f>
        <v>.</v>
      </c>
      <c r="S156" s="146"/>
      <c r="T156" s="146" t="str">
        <f>T( IF( Dic2022_RICHIESTE!K43&lt;&gt;"",  IF(   AND(    (IFERROR(SEARCH("Ridotto",Dic2022_RICHIESTE!K43),Dic2022_RICHIESTE!K43))=1,    T$154&lt;&gt;""   ),    _xlfn.CONCAT("Rid: ",HLOOKUP(T$154,Tipologie!$B$2:$AM$10,3)  ),  Dic2022_RICHIESTE!K43),HLOOKUP(T$154,Tipologie!$B$2:$AM$10,3  ) ))</f>
        <v>.</v>
      </c>
      <c r="U156" s="146" t="str">
        <f>T( IF( Dic2022_RICHIESTE!L43&lt;&gt;"",  IF(   AND(    (IFERROR(SEARCH("Ridotto",Dic2022_RICHIESTE!L43),Dic2022_RICHIESTE!L43))=1,    U$154&lt;&gt;""   ),    _xlfn.CONCAT("Rid: ",HLOOKUP(U$154,Tipologie!$B$2:$AM$10,3)  ),  Dic2022_RICHIESTE!L43),HLOOKUP(U$154,Tipologie!$B$2:$AM$10,3  ) ))</f>
        <v>.</v>
      </c>
      <c r="V156" s="146" t="str">
        <f>T( IF( Dic2022_RICHIESTE!M43&lt;&gt;"",  IF(   AND(    (IFERROR(SEARCH("Ridotto",Dic2022_RICHIESTE!M43),Dic2022_RICHIESTE!M43))=1,    V$154&lt;&gt;""   ),    _xlfn.CONCAT("Rid: ",HLOOKUP(V$154,Tipologie!$B$2:$AM$10,3)  ),  Dic2022_RICHIESTE!M43),HLOOKUP(V$154,Tipologie!$B$2:$AM$10,3  ) ))</f>
        <v>.</v>
      </c>
      <c r="W156" s="146" t="str">
        <f>T( IF( Dic2022_RICHIESTE!N43&lt;&gt;"",  IF(   AND(    (IFERROR(SEARCH("Ridotto",Dic2022_RICHIESTE!N43),Dic2022_RICHIESTE!N43))=1,    W$154&lt;&gt;""   ),    _xlfn.CONCAT("Rid: ",HLOOKUP(W$154,Tipologie!$B$2:$AM$10,3)  ),  Dic2022_RICHIESTE!N43),HLOOKUP(W$154,Tipologie!$B$2:$AM$10,3  ) ))</f>
        <v>.</v>
      </c>
      <c r="X156" s="146" t="str">
        <f>T( IF( Dic2022_RICHIESTE!O43&lt;&gt;"",  IF(   AND(    (IFERROR(SEARCH("Ridotto",Dic2022_RICHIESTE!O43),Dic2022_RICHIESTE!O43))=1,    X$154&lt;&gt;""   ),    _xlfn.CONCAT("Rid: ",HLOOKUP(X$154,Tipologie!$B$2:$AM$10,3)  ),  Dic2022_RICHIESTE!O43),HLOOKUP(X$154,Tipologie!$B$2:$AM$10,3  ) ))</f>
        <v>.</v>
      </c>
      <c r="Y156" s="146" t="str">
        <f>T( IF( Dic2022_RICHIESTE!P43&lt;&gt;"",  IF(   AND(    (IFERROR(SEARCH("Ridotto",Dic2022_RICHIESTE!P43),Dic2022_RICHIESTE!P43))=1,    Y$154&lt;&gt;""   ),    _xlfn.CONCAT("Rid: ",HLOOKUP(Y$154,Tipologie!$B$2:$AM$10,3)  ),  Dic2022_RICHIESTE!P43),HLOOKUP(Y$154,Tipologie!$B$2:$AM$10,3  ) ))</f>
        <v>.</v>
      </c>
      <c r="Z156" s="28" t="str">
        <f>T( IF( Dic2022_RICHIESTE!Q43&lt;&gt;"",  IF(   AND(    (IFERROR(SEARCH("Ridotto",Dic2022_RICHIESTE!Q43),Dic2022_RICHIESTE!Q43))=1,    Z$154&lt;&gt;""   ),    _xlfn.CONCAT("Rid: ",HLOOKUP(Z$154,Tipologie!$B$2:$AM$10,3)  ),  Dic2022_RICHIESTE!Q43),HLOOKUP(Z$154,Tipologie!$B$2:$AM$10,3  ) ))</f>
        <v>.</v>
      </c>
      <c r="AA156" s="28" t="str">
        <f>T( IF( Dic2022_RICHIESTE!R43&lt;&gt;"",  IF(   AND(    (IFERROR(SEARCH("Ridotto",Dic2022_RICHIESTE!R43),Dic2022_RICHIESTE!R43))=1,    AA$154&lt;&gt;""   ),    _xlfn.CONCAT("Rid: ",HLOOKUP(AA$154,Tipologie!$B$2:$AM$10,3)  ),  Dic2022_RICHIESTE!R43),HLOOKUP(AA$154,Tipologie!$B$2:$AM$10,3  ) ))</f>
        <v>.</v>
      </c>
      <c r="AB156" s="28" t="str">
        <f>T( IF( Dic2022_RICHIESTE!S43&lt;&gt;"",  IF(   AND(    (IFERROR(SEARCH("Ridotto",Dic2022_RICHIESTE!S43),Dic2022_RICHIESTE!S43))=1,    AB$154&lt;&gt;""   ),    _xlfn.CONCAT("Rid: ",HLOOKUP(AB$154,Tipologie!$B$2:$AM$10,3)  ),  Dic2022_RICHIESTE!S43),HLOOKUP(AB$154,Tipologie!$B$2:$AM$10,3  ) ))</f>
        <v>.</v>
      </c>
      <c r="AD156" s="45" t="str">
        <f t="shared" si="40"/>
        <v>lun</v>
      </c>
      <c r="AE156" s="46">
        <f t="shared" si="39"/>
        <v>44928</v>
      </c>
      <c r="AF156" s="45"/>
      <c r="AG156" s="146" t="str">
        <f>T( IF( Dic2022_RICHIESTE!W43&lt;&gt;"",  IF(   AND(    (IFERROR(SEARCH("Ridotto",Dic2022_RICHIESTE!W43),Dic2022_RICHIESTE!W43))=1,    AG$154&lt;&gt;""   ),    _xlfn.CONCAT("Rid: ",HLOOKUP(AG$154,Tipologie!$B$2:$AM$10,3)  ),  Dic2022_RICHIESTE!W43),HLOOKUP(AG$154,Tipologie!$B$2:$AM$10,3  ) ))</f>
        <v>.</v>
      </c>
      <c r="AH156" s="146"/>
      <c r="AI156" s="146" t="str">
        <f>T( IF( Dic2022_RICHIESTE!X43&lt;&gt;"",  IF(   AND(    (IFERROR(SEARCH("Ridotto",Dic2022_RICHIESTE!X43),Dic2022_RICHIESTE!X43))=1,    AI$154&lt;&gt;""   ),    _xlfn.CONCAT("Rid: ",HLOOKUP(AI$154,Tipologie!$B$2:$AM$10,3)  ),  Dic2022_RICHIESTE!X43),HLOOKUP(AI$154,Tipologie!$B$2:$AM$10,3  ) ))</f>
        <v>.</v>
      </c>
      <c r="AJ156" s="146"/>
      <c r="AK156" s="146" t="str">
        <f>T( IF( Dic2022_RICHIESTE!Y43&lt;&gt;"",  IF(   AND(    (IFERROR(SEARCH("Ridotto",Dic2022_RICHIESTE!Y43),Dic2022_RICHIESTE!Y43))=1,    AK$154&lt;&gt;""   ),    _xlfn.CONCAT("Rid: ",HLOOKUP(AK$154,Tipologie!$B$2:$AM$10,3)  ),  Dic2022_RICHIESTE!Y43),HLOOKUP(AK$154,Tipologie!$B$2:$AM$10,3  ) ))</f>
        <v>.</v>
      </c>
      <c r="AL156" s="146"/>
      <c r="AM156" s="146" t="str">
        <f>T( IF( Dic2022_RICHIESTE!Z43&lt;&gt;"",  IF(   AND(    (IFERROR(SEARCH("Ridotto",Dic2022_RICHIESTE!Z43),Dic2022_RICHIESTE!Z43))=1,    AM$154&lt;&gt;""   ),    _xlfn.CONCAT("Rid: ",HLOOKUP(AM$154,Tipologie!$B$2:$AM$10,3)  ),  Dic2022_RICHIESTE!Z43),HLOOKUP(AM$154,Tipologie!$B$2:$AM$10,3  ) ))</f>
        <v>.</v>
      </c>
      <c r="AN156" s="146"/>
      <c r="AO156" s="146" t="str">
        <f>T( IF( Dic2022_RICHIESTE!AA43&lt;&gt;"",  IF(   AND(    (IFERROR(SEARCH("Ridotto",Dic2022_RICHIESTE!AA43),Dic2022_RICHIESTE!AA43))=1,    AO$154&lt;&gt;""   ),    _xlfn.CONCAT("Rid: ",HLOOKUP(AO$154,Tipologie!$B$2:$AM$10,3)  ),  Dic2022_RICHIESTE!AA43),HLOOKUP(AO$154,Tipologie!$B$2:$AM$10,3  ) ))</f>
        <v>.</v>
      </c>
      <c r="AP156" s="146"/>
      <c r="AQ156" s="146" t="str">
        <f>T( IF( Dic2022_RICHIESTE!AB43&lt;&gt;"",  IF(   AND(    (IFERROR(SEARCH("Ridotto",Dic2022_RICHIESTE!AB43),Dic2022_RICHIESTE!AB43))=1,    AQ$154&lt;&gt;""   ),    _xlfn.CONCAT("Rid: ",HLOOKUP(AQ$154,Tipologie!$B$2:$AM$10,3)  ),  Dic2022_RICHIESTE!AB43),HLOOKUP(AQ$154,Tipologie!$B$2:$AM$10,3  ) ))</f>
        <v>.</v>
      </c>
      <c r="AR156" s="146"/>
      <c r="AS156" s="146" t="str">
        <f>T( IF( Dic2022_RICHIESTE!AC43&lt;&gt;"",  IF(   AND(    (IFERROR(SEARCH("Ridotto",Dic2022_RICHIESTE!AC43),Dic2022_RICHIESTE!AC43))=1,    AS$154&lt;&gt;""   ),    _xlfn.CONCAT("Rid: ",HLOOKUP(AS$154,Tipologie!$B$2:$AM$10,3)  ),  Dic2022_RICHIESTE!AC43),HLOOKUP(AS$154,Tipologie!$B$2:$AM$10,3  ) ))</f>
        <v>.</v>
      </c>
      <c r="AT156" s="146"/>
      <c r="AU156" s="146" t="str">
        <f>T( IF( Dic2022_RICHIESTE!AD43&lt;&gt;"",  IF(   AND(    (IFERROR(SEARCH("Ridotto",Dic2022_RICHIESTE!AD43),Dic2022_RICHIESTE!AD43))=1,    AU$154&lt;&gt;""   ),    _xlfn.CONCAT("Rid: ",HLOOKUP(AU$154,Tipologie!$B$2:$AM$10,3)  ),  Dic2022_RICHIESTE!AD43),HLOOKUP(AU$154,Tipologie!$B$2:$AM$10,3  ) ))</f>
        <v>.</v>
      </c>
      <c r="AV156" s="146"/>
      <c r="AW156" s="146" t="str">
        <f>T( IF( Dic2022_RICHIESTE!AE43&lt;&gt;"",  IF(   AND(    (IFERROR(SEARCH("Ridotto",Dic2022_RICHIESTE!AE43),Dic2022_RICHIESTE!AE43))=1,    AW$154&lt;&gt;""   ),    _xlfn.CONCAT("Rid: ",HLOOKUP(AW$154,Tipologie!$B$2:$AM$10,3)  ),  Dic2022_RICHIESTE!AE43),HLOOKUP(AW$154,Tipologie!$B$2:$AM$10,3  ) ))</f>
        <v>.</v>
      </c>
      <c r="AX156" s="146"/>
      <c r="AY156" s="146" t="str">
        <f>T( IF( Dic2022_RICHIESTE!AF43&lt;&gt;"",  IF(   AND(    (IFERROR(SEARCH("Ridotto",Dic2022_RICHIESTE!AF43),Dic2022_RICHIESTE!AF43))=1,    AY$154&lt;&gt;""   ),    _xlfn.CONCAT("Rid: ",HLOOKUP(AY$154,Tipologie!$B$2:$AM$10,3)  ),  Dic2022_RICHIESTE!AF43),HLOOKUP(AY$154,Tipologie!$B$2:$AM$10,3  ) ))</f>
        <v>.</v>
      </c>
      <c r="AZ156" s="146"/>
      <c r="BA156" s="146" t="str">
        <f>T( IF( Dic2022_RICHIESTE!AG43&lt;&gt;"",  IF(   AND(    (IFERROR(SEARCH("Ridotto",Dic2022_RICHIESTE!AG43),Dic2022_RICHIESTE!AG43))=1,    BA$154&lt;&gt;""   ),    _xlfn.CONCAT("Rid: ",HLOOKUP(BA$154,Tipologie!$B$2:$AM$10,3)  ),  Dic2022_RICHIESTE!AG43),HLOOKUP(BA$154,Tipologie!$B$2:$AM$10,3  ) ))</f>
        <v>.</v>
      </c>
      <c r="BB156" s="146" t="str">
        <f>T( IF( Dic2022_RICHIESTE!AH43&lt;&gt;"",  IF(   AND(    (IFERROR(SEARCH("Ridotto",Dic2022_RICHIESTE!AH43),Dic2022_RICHIESTE!AH43))=1,    BB$154&lt;&gt;""   ),    _xlfn.CONCAT("Rid: ",HLOOKUP(BB$154,Tipologie!$B$2:$AM$10,3)  ),  Dic2022_RICHIESTE!AH43),HLOOKUP(BB$154,Tipologie!$B$2:$AM$10,3  ) ))</f>
        <v>.</v>
      </c>
      <c r="BC156" s="146" t="str">
        <f>T( IF( Dic2022_RICHIESTE!AI43&lt;&gt;"",  IF(   AND(    (IFERROR(SEARCH("Ridotto",Dic2022_RICHIESTE!AI43),Dic2022_RICHIESTE!AI43))=1,    BC$154&lt;&gt;""   ),    _xlfn.CONCAT("Rid: ",HLOOKUP(BC$154,Tipologie!$B$2:$AM$10,3)  ),  Dic2022_RICHIESTE!AI43),HLOOKUP(BC$154,Tipologie!$B$2:$AM$10,3  ) ))</f>
        <v>.</v>
      </c>
      <c r="BD156" s="146"/>
      <c r="BE156" s="146" t="str">
        <f>T( IF( Dic2022_RICHIESTE!AJ43&lt;&gt;"",  IF(   AND(    (IFERROR(SEARCH("Ridotto",Dic2022_RICHIESTE!AJ43),Dic2022_RICHIESTE!AJ43))=1,    BE$154&lt;&gt;""   ),    _xlfn.CONCAT("Rid: ",HLOOKUP(BE$154,Tipologie!$B$2:$AM$10,3)  ),  Dic2022_RICHIESTE!AJ43),HLOOKUP(BE$154,Tipologie!$B$2:$AM$10,3  ) ))</f>
        <v>.</v>
      </c>
      <c r="BF156" s="146"/>
      <c r="BG156" s="146" t="str">
        <f>T( IF( Dic2022_RICHIESTE!AK43&lt;&gt;"",  IF(   AND(    (IFERROR(SEARCH("Ridotto",Dic2022_RICHIESTE!AK43),Dic2022_RICHIESTE!AK43))=1,    BG$154&lt;&gt;""   ),    _xlfn.CONCAT("Rid: ",HLOOKUP(BG$154,Tipologie!$B$2:$AM$10,3)  ),  Dic2022_RICHIESTE!AK43),HLOOKUP(BG$154,Tipologie!$B$2:$AM$10,3  ) ))</f>
        <v>.</v>
      </c>
      <c r="BH156" s="146"/>
      <c r="BI156" s="146" t="str">
        <f>T( IF( Dic2022_RICHIESTE!AL43&lt;&gt;"",  IF(   AND(    (IFERROR(SEARCH("Ridotto",Dic2022_RICHIESTE!AL43),Dic2022_RICHIESTE!AL43))=1,    BI$154&lt;&gt;""   ),    _xlfn.CONCAT("Rid: ",HLOOKUP(BI$154,Tipologie!$B$2:$AM$10,3)  ),  Dic2022_RICHIESTE!AL43),HLOOKUP(BI$154,Tipologie!$B$2:$AM$10,3  ) ))</f>
        <v>.</v>
      </c>
      <c r="BJ156" s="146"/>
      <c r="BK156" s="146" t="str">
        <f>T( IF( Dic2022_RICHIESTE!AM43&lt;&gt;"",  IF(   AND(    (IFERROR(SEARCH("Ridotto",Dic2022_RICHIESTE!AM43),Dic2022_RICHIESTE!AM43))=1,    BK$154&lt;&gt;""   ),    _xlfn.CONCAT("Rid: ",HLOOKUP(BK$154,Tipologie!$B$2:$AM$10,3)  ),  Dic2022_RICHIESTE!AM43),HLOOKUP(BK$154,Tipologie!$B$2:$AM$10,3  ) ))</f>
        <v>.</v>
      </c>
      <c r="BL156" s="146"/>
      <c r="BM156" s="146" t="str">
        <f>T( IF( Dic2022_RICHIESTE!AN43&lt;&gt;"",  IF(   AND(    (IFERROR(SEARCH("Ridotto",Dic2022_RICHIESTE!AN43),Dic2022_RICHIESTE!AN43))=1,    BM$154&lt;&gt;""   ),    _xlfn.CONCAT("Rid: ",HLOOKUP(BM$154,Tipologie!$B$2:$AM$10,3)  ),  Dic2022_RICHIESTE!AN43),HLOOKUP(BM$154,Tipologie!$B$2:$AM$10,3  ) ))</f>
        <v>.</v>
      </c>
      <c r="BN156" s="146"/>
      <c r="BO156" s="146" t="str">
        <f>T( IF( Dic2022_RICHIESTE!AO43&lt;&gt;"",  IF(   AND(    (IFERROR(SEARCH("Ridotto",Dic2022_RICHIESTE!AO43),Dic2022_RICHIESTE!AO43))=1,    BO$154&lt;&gt;""   ),    _xlfn.CONCAT("Rid: ",HLOOKUP(BO$154,Tipologie!$B$2:$AM$10,3)  ),  Dic2022_RICHIESTE!AO43),HLOOKUP(BO$154,Tipologie!$B$2:$AM$10,3  ) ))</f>
        <v>.</v>
      </c>
      <c r="BP156" s="146"/>
      <c r="BQ156" s="146" t="str">
        <f>T( IF( Dic2022_RICHIESTE!AP43&lt;&gt;"",  IF(   AND(    (IFERROR(SEARCH("Ridotto",Dic2022_RICHIESTE!AP43),Dic2022_RICHIESTE!AP43))=1,    BQ$154&lt;&gt;""   ),    _xlfn.CONCAT("Rid: ",HLOOKUP(BQ$154,Tipologie!$B$2:$AM$10,3)  ),  Dic2022_RICHIESTE!AP43),HLOOKUP(BQ$154,Tipologie!$B$2:$AM$10,3  ) ))</f>
        <v>.</v>
      </c>
      <c r="BR156" s="146"/>
      <c r="BS156" s="146" t="str">
        <f>T( IF( Dic2022_RICHIESTE!AQ43&lt;&gt;"",  IF(   AND(    (IFERROR(SEARCH("Ridotto",Dic2022_RICHIESTE!AQ43),Dic2022_RICHIESTE!AQ43))=1,    BS$154&lt;&gt;""   ),    _xlfn.CONCAT("Rid: ",HLOOKUP(BS$154,Tipologie!$B$2:$AM$10,3)  ),  Dic2022_RICHIESTE!AQ43),HLOOKUP(BS$154,Tipologie!$B$2:$AM$10,3  ) ))</f>
        <v>.</v>
      </c>
      <c r="BT156" s="146"/>
      <c r="BU156" s="146" t="str">
        <f>T( IF( Dic2022_RICHIESTE!AR43&lt;&gt;"",  IF(   AND(    (IFERROR(SEARCH("Ridotto",Dic2022_RICHIESTE!AR43),Dic2022_RICHIESTE!AR43))=1,    BU$154&lt;&gt;""   ),    _xlfn.CONCAT("Rid: ",HLOOKUP(BU$154,Tipologie!$B$2:$AM$10,3)  ),  Dic2022_RICHIESTE!AR43),HLOOKUP(BU$154,Tipologie!$B$2:$AM$10,3  ) ))</f>
        <v>.</v>
      </c>
      <c r="BV156" s="146"/>
      <c r="BW156" s="146" t="str">
        <f>T( IF( Dic2022_RICHIESTE!AS43&lt;&gt;"",  IF(   AND(    (IFERROR(SEARCH("Ridotto",Dic2022_RICHIESTE!AS43),Dic2022_RICHIESTE!AS43))=1,    BW$154&lt;&gt;""   ),    _xlfn.CONCAT("Rid: ",HLOOKUP(BW$154,Tipologie!$B$2:$AM$10,3)  ),  Dic2022_RICHIESTE!AS43),HLOOKUP(BW$154,Tipologie!$B$2:$AM$10,3  ) ))</f>
        <v>.</v>
      </c>
      <c r="BX156" s="223"/>
      <c r="CA156" s="22">
        <f>SUM(COUNTIFS(D156:BW156,{"Ex-accordo";"Ferie";"Ridotto Ex-Acc";"Ridotto Ferie";"Ridotto Maternità";"Malattia";"Esame";"Altro"}))</f>
        <v>0</v>
      </c>
      <c r="CB156" s="158">
        <f t="shared" ref="CB156:CB161" si="49">$CD$1-CA156</f>
        <v>30</v>
      </c>
      <c r="CC156" s="91"/>
      <c r="CG156" s="146" t="str">
        <f>T( IF( Dic2022_RICHIESTE!BM43&lt;&gt;"",  IF(   AND(    (IFERROR(SEARCH("Ridotto",Dic2022_RICHIESTE!BM43),Dic2022_RICHIESTE!BM43))=1,    CG$154&lt;&gt;""   ),    _xlfn.CONCAT("Rid: ",HLOOKUP(CG$154,Tipologie!$B$2:$AM$10,3)  ),  Dic2022_RICHIESTE!BM43),HLOOKUP(CG$154,Tipologie!$B$2:$AM$10,3  ) ))</f>
        <v>.</v>
      </c>
      <c r="CH156" s="146"/>
      <c r="CI156" s="146" t="str">
        <f>T( IF( Dic2022_RICHIESTE!BN43&lt;&gt;"",  IF(   AND(    (IFERROR(SEARCH("Ridotto",Dic2022_RICHIESTE!BN43),Dic2022_RICHIESTE!BN43))=1,    CI$154&lt;&gt;""   ),    _xlfn.CONCAT("Rid: ",HLOOKUP(CI$154,Tipologie!$B$2:$AM$10,3)  ),  Dic2022_RICHIESTE!BN43),HLOOKUP(CI$154,Tipologie!$B$2:$AM$10,3  ) ))</f>
        <v>.</v>
      </c>
      <c r="CJ156" s="146" t="str">
        <f>T( IF( Dic2022_RICHIESTE!BO43&lt;&gt;"",  IF(   AND(    (IFERROR(SEARCH("Ridotto",Dic2022_RICHIESTE!BO43),Dic2022_RICHIESTE!BO43))=1,    CJ$154&lt;&gt;""   ),    _xlfn.CONCAT("Rid: ",HLOOKUP(CJ$154,Tipologie!$B$2:$AM$10,3)  ),  Dic2022_RICHIESTE!BO43),HLOOKUP(CJ$154,Tipologie!$B$2:$AM$10,3  ) ))</f>
        <v>.</v>
      </c>
      <c r="CK156" s="146" t="str">
        <f>T( IF( Dic2022_RICHIESTE!BP43&lt;&gt;"",  IF(   AND(    (IFERROR(SEARCH("Ridotto",Dic2022_RICHIESTE!BP43),Dic2022_RICHIESTE!BP43))=1,    CK$154&lt;&gt;""   ),    _xlfn.CONCAT("Rid: ",HLOOKUP(CK$154,Tipologie!$B$2:$AM$10,3)  ),  Dic2022_RICHIESTE!BP43),HLOOKUP(CK$154,Tipologie!$B$2:$AM$10,3  ) ))</f>
        <v>.</v>
      </c>
      <c r="CL156" s="146" t="str">
        <f>T( IF( Dic2022_RICHIESTE!BQ43&lt;&gt;"",  IF(   AND(    (IFERROR(SEARCH("Ridotto",Dic2022_RICHIESTE!BQ43),Dic2022_RICHIESTE!BQ43))=1,    CL$154&lt;&gt;""   ),    _xlfn.CONCAT("Rid: ",HLOOKUP(CL$154,Tipologie!$B$2:$AM$10,3)  ),  Dic2022_RICHIESTE!BQ43),HLOOKUP(CL$154,Tipologie!$B$2:$AM$10,3  ) ))</f>
        <v>.</v>
      </c>
      <c r="CM156" s="146" t="str">
        <f>T( IF( Dic2022_RICHIESTE!BR43&lt;&gt;"",  IF(   AND(    (IFERROR(SEARCH("Ridotto",Dic2022_RICHIESTE!BR43),Dic2022_RICHIESTE!BR43))=1,    CM$154&lt;&gt;""   ),    _xlfn.CONCAT("Rid: ",HLOOKUP(CM$154,Tipologie!$B$2:$AM$10,3)  ),  Dic2022_RICHIESTE!BR43),HLOOKUP(CM$154,Tipologie!$B$2:$AM$10,3  ) ))</f>
        <v>.</v>
      </c>
      <c r="CO156" s="45" t="str">
        <f t="shared" si="41"/>
        <v>lun</v>
      </c>
      <c r="CP156" s="45">
        <f t="shared" si="48"/>
        <v>44928</v>
      </c>
      <c r="CQ156" s="45"/>
      <c r="CR156" s="146" t="str">
        <f>T(IF(  Dic2022_RICHIESTE!BV43&lt;&gt;"",  Dic2022_RICHIESTE!BV43,  HLOOKUP(CR$154,Tipologie!$B$2:$AM$10,3) ))</f>
        <v>.</v>
      </c>
      <c r="CS156" s="146"/>
      <c r="CT156" s="146" t="str">
        <f>T(IF(  Dic2022_RICHIESTE!BW43&lt;&gt;"",  Dic2022_RICHIESTE!BW43,  HLOOKUP(CT$154,Tipologie!$B$2:$AM$10,3) ))</f>
        <v>.</v>
      </c>
      <c r="CU156" s="146"/>
      <c r="CV156" s="146" t="str">
        <f>T(IF(  Dic2022_RICHIESTE!BX43&lt;&gt;"",  Dic2022_RICHIESTE!BX43,  HLOOKUP(CV$154,Tipologie!$B$2:$AM$10,3) ))</f>
        <v>.</v>
      </c>
      <c r="CW156" s="146"/>
      <c r="CX156" s="146" t="str">
        <f>T(IF(  Dic2022_RICHIESTE!BY43&lt;&gt;"",  Dic2022_RICHIESTE!BY43,  HLOOKUP(CX$154,Tipologie!$B$2:$AM$10,3) ))</f>
        <v>.</v>
      </c>
      <c r="CY156" s="146"/>
      <c r="CZ156" s="146" t="str">
        <f>T(IF(  Dic2022_RICHIESTE!BZ43&lt;&gt;"",  Dic2022_RICHIESTE!BZ43,  HLOOKUP(CZ$154,Tipologie!$B$2:$AM$10,3) ))</f>
        <v>.</v>
      </c>
      <c r="DA156" s="146"/>
      <c r="DB156" s="146" t="str">
        <f>T(IF(  Dic2022_RICHIESTE!CA43&lt;&gt;"",  Dic2022_RICHIESTE!CA43,  HLOOKUP(DB$154,Tipologie!$B$2:$AM$10,3) ))</f>
        <v>.</v>
      </c>
      <c r="DC156" s="146"/>
      <c r="DD156" s="146" t="str">
        <f>T(IF(  Dic2022_RICHIESTE!CB43&lt;&gt;"",  Dic2022_RICHIESTE!CB43,  HLOOKUP(DD$154,Tipologie!$B$2:$AM$10,3) ))</f>
        <v>.</v>
      </c>
      <c r="DE156" s="146" t="str">
        <f>T(IF(  Dic2022_RICHIESTE!BW43&lt;&gt;"",  Dic2022_RICHIESTE!BW43,  HLOOKUP(DE$154,Tipologie!$B$2:$AM$10,3) ))</f>
        <v>.</v>
      </c>
      <c r="DF156" s="146" t="str">
        <f>T(IF(  Dic2022_RICHIESTE!BX43&lt;&gt;"",  Dic2022_RICHIESTE!BX43,  HLOOKUP(DF$154,Tipologie!$B$2:$AM$10,3) ))</f>
        <v>.</v>
      </c>
      <c r="DG156" s="146" t="str">
        <f>T(IF(  Dic2022_RICHIESTE!BY43&lt;&gt;"",  Dic2022_RICHIESTE!BY43,  HLOOKUP(DG$154,Tipologie!$B$2:$AM$10,3) ))</f>
        <v>.</v>
      </c>
      <c r="DH156" s="20"/>
    </row>
    <row r="157" spans="1:112" ht="11.25" customHeight="1" x14ac:dyDescent="0.25">
      <c r="A157" s="45" t="s">
        <v>18</v>
      </c>
      <c r="B157" s="46">
        <f t="shared" ref="B157:B162" si="50">B156+1</f>
        <v>44929</v>
      </c>
      <c r="C157" s="232"/>
      <c r="D157" s="146" t="str">
        <f>T( IF( Dic2022_RICHIESTE!C44&lt;&gt;"",  IF(   AND(    (IFERROR(SEARCH("Ridotto",Dic2022_RICHIESTE!C44),Dic2022_RICHIESTE!C44))=1,    D$154&lt;&gt;""   ),    _xlfn.CONCAT("Rid: ",HLOOKUP(D$154,Tipologie!$B$2:$AM$10,4)  ),  Dic2022_RICHIESTE!C44),HLOOKUP(D$154,Tipologie!$B$2:$AM$10,4  ) ))</f>
        <v>.</v>
      </c>
      <c r="E157" s="146"/>
      <c r="F157" s="146" t="str">
        <f>T( IF( Dic2022_RICHIESTE!D44&lt;&gt;"",  IF(   AND(    (IFERROR(SEARCH("Ridotto",Dic2022_RICHIESTE!D44),Dic2022_RICHIESTE!D44))=1,    F$154&lt;&gt;""   ),    _xlfn.CONCAT("Rid: ",HLOOKUP(F$154,Tipologie!$B$2:$AM$10,4)  ),  Dic2022_RICHIESTE!D44),HLOOKUP(F$154,Tipologie!$B$2:$AM$10,4  ) ))</f>
        <v>.</v>
      </c>
      <c r="G157" s="146"/>
      <c r="H157" s="146" t="str">
        <f>T( IF( Dic2022_RICHIESTE!E44&lt;&gt;"",  IF(   AND(    (IFERROR(SEARCH("Ridotto",Dic2022_RICHIESTE!E44),Dic2022_RICHIESTE!E44))=1,    H$154&lt;&gt;""   ),    _xlfn.CONCAT("Rid: ",HLOOKUP(H$154,Tipologie!$B$2:$AM$10,4)  ),  Dic2022_RICHIESTE!E44),HLOOKUP(H$154,Tipologie!$B$2:$AM$10,4  ) ))</f>
        <v>.</v>
      </c>
      <c r="I157" s="146"/>
      <c r="J157" s="146" t="str">
        <f>T( IF( Dic2022_RICHIESTE!F44&lt;&gt;"",  IF(   AND(    (IFERROR(SEARCH("Ridotto",Dic2022_RICHIESTE!F44),Dic2022_RICHIESTE!F44))=1,    J$154&lt;&gt;""   ),    _xlfn.CONCAT("Rid: ",HLOOKUP(J$154,Tipologie!$B$2:$AM$10,4)  ),  Dic2022_RICHIESTE!F44),HLOOKUP(J$154,Tipologie!$B$2:$AM$10,4  ) ))</f>
        <v>.</v>
      </c>
      <c r="K157" s="146"/>
      <c r="L157" s="146" t="str">
        <f>T( IF( Dic2022_RICHIESTE!G44&lt;&gt;"",  IF(   AND(    (IFERROR(SEARCH("Ridotto",Dic2022_RICHIESTE!G44),Dic2022_RICHIESTE!G44))=1,    L$154&lt;&gt;""   ),    _xlfn.CONCAT("Rid: ",HLOOKUP(L$154,Tipologie!$B$2:$AM$10,4)  ),  Dic2022_RICHIESTE!G44),HLOOKUP(L$154,Tipologie!$B$2:$AM$10,4  ) ))</f>
        <v>.</v>
      </c>
      <c r="M157" s="146"/>
      <c r="N157" s="146" t="str">
        <f>T( IF( Dic2022_RICHIESTE!H44&lt;&gt;"",  IF(   AND(    (IFERROR(SEARCH("Ridotto",Dic2022_RICHIESTE!H44),Dic2022_RICHIESTE!H44))=1,    N$154&lt;&gt;""   ),    _xlfn.CONCAT("Rid: ",HLOOKUP(N$154,Tipologie!$B$2:$AM$10,4)  ),  Dic2022_RICHIESTE!H44),HLOOKUP(N$154,Tipologie!$B$2:$AM$10,4  ) ))</f>
        <v>.</v>
      </c>
      <c r="O157" s="146"/>
      <c r="P157" s="146" t="str">
        <f>T( IF( Dic2022_RICHIESTE!I44&lt;&gt;"",  IF(   AND(    (IFERROR(SEARCH("Ridotto",Dic2022_RICHIESTE!I44),Dic2022_RICHIESTE!I44))=1,    P$154&lt;&gt;""   ),    _xlfn.CONCAT("Rid: ",HLOOKUP(P$154,Tipologie!$B$2:$AM$10,4)  ),  Dic2022_RICHIESTE!I44),HLOOKUP(P$154,Tipologie!$B$2:$AM$10,4  ) ))</f>
        <v>.</v>
      </c>
      <c r="Q157" s="146"/>
      <c r="R157" s="146" t="str">
        <f>T( IF( Dic2022_RICHIESTE!J44&lt;&gt;"",  IF(   AND(    (IFERROR(SEARCH("Ridotto",Dic2022_RICHIESTE!J44),Dic2022_RICHIESTE!J44))=1,    R$154&lt;&gt;""   ),    _xlfn.CONCAT("Rid: ",HLOOKUP(R$154,Tipologie!$B$2:$AM$10,4)  ),  Dic2022_RICHIESTE!J44),HLOOKUP(R$154,Tipologie!$B$2:$AM$10,4  ) ))</f>
        <v>.</v>
      </c>
      <c r="S157" s="146"/>
      <c r="T157" s="146" t="str">
        <f>T( IF( Dic2022_RICHIESTE!K44&lt;&gt;"",  IF(   AND(    (IFERROR(SEARCH("Ridotto",Dic2022_RICHIESTE!K44),Dic2022_RICHIESTE!K44))=1,    T$154&lt;&gt;""   ),    _xlfn.CONCAT("Rid: ",HLOOKUP(T$154,Tipologie!$B$2:$AM$10,4)  ),  Dic2022_RICHIESTE!K44),HLOOKUP(T$154,Tipologie!$B$2:$AM$10,4  ) ))</f>
        <v>.</v>
      </c>
      <c r="U157" s="146" t="str">
        <f>T( IF( Dic2022_RICHIESTE!L44&lt;&gt;"",  IF(   AND(    (IFERROR(SEARCH("Ridotto",Dic2022_RICHIESTE!L44),Dic2022_RICHIESTE!L44))=1,    U$154&lt;&gt;""   ),    _xlfn.CONCAT("Rid: ",HLOOKUP(U$154,Tipologie!$B$2:$AM$10,4)  ),  Dic2022_RICHIESTE!L44),HLOOKUP(U$154,Tipologie!$B$2:$AM$10,4  ) ))</f>
        <v>.</v>
      </c>
      <c r="V157" s="146" t="str">
        <f>T( IF( Dic2022_RICHIESTE!M44&lt;&gt;"",  IF(   AND(    (IFERROR(SEARCH("Ridotto",Dic2022_RICHIESTE!M44),Dic2022_RICHIESTE!M44))=1,    V$154&lt;&gt;""   ),    _xlfn.CONCAT("Rid: ",HLOOKUP(V$154,Tipologie!$B$2:$AM$10,4)  ),  Dic2022_RICHIESTE!M44),HLOOKUP(V$154,Tipologie!$B$2:$AM$10,4  ) ))</f>
        <v>.</v>
      </c>
      <c r="W157" s="146" t="str">
        <f>T( IF( Dic2022_RICHIESTE!N44&lt;&gt;"",  IF(   AND(    (IFERROR(SEARCH("Ridotto",Dic2022_RICHIESTE!N44),Dic2022_RICHIESTE!N44))=1,    W$154&lt;&gt;""   ),    _xlfn.CONCAT("Rid: ",HLOOKUP(W$154,Tipologie!$B$2:$AM$10,4)  ),  Dic2022_RICHIESTE!N44),HLOOKUP(W$154,Tipologie!$B$2:$AM$10,4  ) ))</f>
        <v>.</v>
      </c>
      <c r="X157" s="146" t="str">
        <f>T( IF( Dic2022_RICHIESTE!O44&lt;&gt;"",  IF(   AND(    (IFERROR(SEARCH("Ridotto",Dic2022_RICHIESTE!O44),Dic2022_RICHIESTE!O44))=1,    X$154&lt;&gt;""   ),    _xlfn.CONCAT("Rid: ",HLOOKUP(X$154,Tipologie!$B$2:$AM$10,4)  ),  Dic2022_RICHIESTE!O44),HLOOKUP(X$154,Tipologie!$B$2:$AM$10,4  ) ))</f>
        <v>.</v>
      </c>
      <c r="Y157" s="146" t="str">
        <f>T( IF( Dic2022_RICHIESTE!P44&lt;&gt;"",  IF(   AND(    (IFERROR(SEARCH("Ridotto",Dic2022_RICHIESTE!P44),Dic2022_RICHIESTE!P44))=1,    Y$154&lt;&gt;""   ),    _xlfn.CONCAT("Rid: ",HLOOKUP(Y$154,Tipologie!$B$2:$AM$10,4)  ),  Dic2022_RICHIESTE!P44),HLOOKUP(Y$154,Tipologie!$B$2:$AM$10,4  ) ))</f>
        <v>.</v>
      </c>
      <c r="Z157" s="28" t="str">
        <f>T( IF( Dic2022_RICHIESTE!Q44&lt;&gt;"",  IF(   AND(    (IFERROR(SEARCH("Ridotto",Dic2022_RICHIESTE!Q44),Dic2022_RICHIESTE!Q44))=1,    Z$154&lt;&gt;""   ),    _xlfn.CONCAT("Rid: ",HLOOKUP(Z$154,Tipologie!$B$2:$AM$10,4)  ),  Dic2022_RICHIESTE!Q44),HLOOKUP(Z$154,Tipologie!$B$2:$AM$10,4  ) ))</f>
        <v>.</v>
      </c>
      <c r="AA157" s="28" t="str">
        <f>T( IF( Dic2022_RICHIESTE!R44&lt;&gt;"",  IF(   AND(    (IFERROR(SEARCH("Ridotto",Dic2022_RICHIESTE!R44),Dic2022_RICHIESTE!R44))=1,    AA$154&lt;&gt;""   ),    _xlfn.CONCAT("Rid: ",HLOOKUP(AA$154,Tipologie!$B$2:$AM$10,4)  ),  Dic2022_RICHIESTE!R44),HLOOKUP(AA$154,Tipologie!$B$2:$AM$10,4  ) ))</f>
        <v>.</v>
      </c>
      <c r="AB157" s="28" t="str">
        <f>T( IF( Dic2022_RICHIESTE!S44&lt;&gt;"",  IF(   AND(    (IFERROR(SEARCH("Ridotto",Dic2022_RICHIESTE!S44),Dic2022_RICHIESTE!S44))=1,    AB$154&lt;&gt;""   ),    _xlfn.CONCAT("Rid: ",HLOOKUP(AB$154,Tipologie!$B$2:$AM$10,4)  ),  Dic2022_RICHIESTE!S44),HLOOKUP(AB$154,Tipologie!$B$2:$AM$10,4  ) ))</f>
        <v>.</v>
      </c>
      <c r="AD157" s="45" t="str">
        <f t="shared" si="40"/>
        <v>mar</v>
      </c>
      <c r="AE157" s="46">
        <f t="shared" si="39"/>
        <v>44929</v>
      </c>
      <c r="AF157" s="232"/>
      <c r="AG157" s="146" t="str">
        <f>T( IF( Dic2022_RICHIESTE!W44&lt;&gt;"",  IF(   AND(    (IFERROR(SEARCH("Ridotto",Dic2022_RICHIESTE!W44),Dic2022_RICHIESTE!W44))=1,    AG$154&lt;&gt;""   ),    _xlfn.CONCAT("Rid: ",HLOOKUP(AG$154,Tipologie!$B$2:$AM$10,4)  ),  Dic2022_RICHIESTE!W44),HLOOKUP(AG$154,Tipologie!$B$2:$AM$10,4  ) ))</f>
        <v>.</v>
      </c>
      <c r="AH157" s="146"/>
      <c r="AI157" s="146" t="str">
        <f>T( IF( Dic2022_RICHIESTE!X44&lt;&gt;"",  IF(   AND(    (IFERROR(SEARCH("Ridotto",Dic2022_RICHIESTE!X44),Dic2022_RICHIESTE!X44))=1,    AI$154&lt;&gt;""   ),    _xlfn.CONCAT("Rid: ",HLOOKUP(AI$154,Tipologie!$B$2:$AM$10,4)  ),  Dic2022_RICHIESTE!X44),HLOOKUP(AI$154,Tipologie!$B$2:$AM$10,4  ) ))</f>
        <v>.</v>
      </c>
      <c r="AJ157" s="146"/>
      <c r="AK157" s="146" t="str">
        <f>T( IF( Dic2022_RICHIESTE!Y44&lt;&gt;"",  IF(   AND(    (IFERROR(SEARCH("Ridotto",Dic2022_RICHIESTE!Y44),Dic2022_RICHIESTE!Y44))=1,    AK$154&lt;&gt;""   ),    _xlfn.CONCAT("Rid: ",HLOOKUP(AK$154,Tipologie!$B$2:$AM$10,4)  ),  Dic2022_RICHIESTE!Y44),HLOOKUP(AK$154,Tipologie!$B$2:$AM$10,4  ) ))</f>
        <v>.</v>
      </c>
      <c r="AL157" s="146"/>
      <c r="AM157" s="146" t="str">
        <f>T( IF( Dic2022_RICHIESTE!Z44&lt;&gt;"",  IF(   AND(    (IFERROR(SEARCH("Ridotto",Dic2022_RICHIESTE!Z44),Dic2022_RICHIESTE!Z44))=1,    AM$154&lt;&gt;""   ),    _xlfn.CONCAT("Rid: ",HLOOKUP(AM$154,Tipologie!$B$2:$AM$10,4)  ),  Dic2022_RICHIESTE!Z44),HLOOKUP(AM$154,Tipologie!$B$2:$AM$10,4  ) ))</f>
        <v>.</v>
      </c>
      <c r="AN157" s="146"/>
      <c r="AO157" s="146" t="str">
        <f>T( IF( Dic2022_RICHIESTE!AA44&lt;&gt;"",  IF(   AND(    (IFERROR(SEARCH("Ridotto",Dic2022_RICHIESTE!AA44),Dic2022_RICHIESTE!AA44))=1,    AO$154&lt;&gt;""   ),    _xlfn.CONCAT("Rid: ",HLOOKUP(AO$154,Tipologie!$B$2:$AM$10,4)  ),  Dic2022_RICHIESTE!AA44),HLOOKUP(AO$154,Tipologie!$B$2:$AM$10,4  ) ))</f>
        <v>.</v>
      </c>
      <c r="AP157" s="146"/>
      <c r="AQ157" s="146" t="str">
        <f>T( IF( Dic2022_RICHIESTE!AB44&lt;&gt;"",  IF(   AND(    (IFERROR(SEARCH("Ridotto",Dic2022_RICHIESTE!AB44),Dic2022_RICHIESTE!AB44))=1,    AQ$154&lt;&gt;""   ),    _xlfn.CONCAT("Rid: ",HLOOKUP(AQ$154,Tipologie!$B$2:$AM$10,4)  ),  Dic2022_RICHIESTE!AB44),HLOOKUP(AQ$154,Tipologie!$B$2:$AM$10,4  ) ))</f>
        <v>.</v>
      </c>
      <c r="AR157" s="146"/>
      <c r="AS157" s="146" t="str">
        <f>T( IF( Dic2022_RICHIESTE!AC44&lt;&gt;"",  IF(   AND(    (IFERROR(SEARCH("Ridotto",Dic2022_RICHIESTE!AC44),Dic2022_RICHIESTE!AC44))=1,    AS$154&lt;&gt;""   ),    _xlfn.CONCAT("Rid: ",HLOOKUP(AS$154,Tipologie!$B$2:$AM$10,4)  ),  Dic2022_RICHIESTE!AC44),HLOOKUP(AS$154,Tipologie!$B$2:$AM$10,4  ) ))</f>
        <v>.</v>
      </c>
      <c r="AT157" s="146"/>
      <c r="AU157" s="146" t="str">
        <f>T( IF( Dic2022_RICHIESTE!AD44&lt;&gt;"",  IF(   AND(    (IFERROR(SEARCH("Ridotto",Dic2022_RICHIESTE!AD44),Dic2022_RICHIESTE!AD44))=1,    AU$154&lt;&gt;""   ),    _xlfn.CONCAT("Rid: ",HLOOKUP(AU$154,Tipologie!$B$2:$AM$10,4)  ),  Dic2022_RICHIESTE!AD44),HLOOKUP(AU$154,Tipologie!$B$2:$AM$10,4  ) ))</f>
        <v>.</v>
      </c>
      <c r="AV157" s="146"/>
      <c r="AW157" s="146" t="str">
        <f>T( IF( Dic2022_RICHIESTE!AE44&lt;&gt;"",  IF(   AND(    (IFERROR(SEARCH("Ridotto",Dic2022_RICHIESTE!AE44),Dic2022_RICHIESTE!AE44))=1,    AW$154&lt;&gt;""   ),    _xlfn.CONCAT("Rid: ",HLOOKUP(AW$154,Tipologie!$B$2:$AM$10,4)  ),  Dic2022_RICHIESTE!AE44),HLOOKUP(AW$154,Tipologie!$B$2:$AM$10,4  ) ))</f>
        <v>.</v>
      </c>
      <c r="AX157" s="146"/>
      <c r="AY157" s="146" t="str">
        <f>T( IF( Dic2022_RICHIESTE!AF44&lt;&gt;"",  IF(   AND(    (IFERROR(SEARCH("Ridotto",Dic2022_RICHIESTE!AF44),Dic2022_RICHIESTE!AF44))=1,    AY$154&lt;&gt;""   ),    _xlfn.CONCAT("Rid: ",HLOOKUP(AY$154,Tipologie!$B$2:$AM$10,4)  ),  Dic2022_RICHIESTE!AF44),HLOOKUP(AY$154,Tipologie!$B$2:$AM$10,4  ) ))</f>
        <v>.</v>
      </c>
      <c r="AZ157" s="146"/>
      <c r="BA157" s="146" t="str">
        <f>T( IF( Dic2022_RICHIESTE!AG44&lt;&gt;"",  IF(   AND(    (IFERROR(SEARCH("Ridotto",Dic2022_RICHIESTE!AG44),Dic2022_RICHIESTE!AG44))=1,    BA$154&lt;&gt;""   ),    _xlfn.CONCAT("Rid: ",HLOOKUP(BA$154,Tipologie!$B$2:$AM$10,4)  ),  Dic2022_RICHIESTE!AG44),HLOOKUP(BA$154,Tipologie!$B$2:$AM$10,4  ) ))</f>
        <v>.</v>
      </c>
      <c r="BB157" s="146" t="str">
        <f>T( IF( Dic2022_RICHIESTE!AH44&lt;&gt;"",  IF(   AND(    (IFERROR(SEARCH("Ridotto",Dic2022_RICHIESTE!AH44),Dic2022_RICHIESTE!AH44))=1,    BB$154&lt;&gt;""   ),    _xlfn.CONCAT("Rid: ",HLOOKUP(BB$154,Tipologie!$B$2:$AM$10,4)  ),  Dic2022_RICHIESTE!AH44),HLOOKUP(BB$154,Tipologie!$B$2:$AM$10,4  ) ))</f>
        <v>.</v>
      </c>
      <c r="BC157" s="146" t="str">
        <f>T( IF( Dic2022_RICHIESTE!AI44&lt;&gt;"",  IF(   AND(    (IFERROR(SEARCH("Ridotto",Dic2022_RICHIESTE!AI44),Dic2022_RICHIESTE!AI44))=1,    BC$154&lt;&gt;""   ),    _xlfn.CONCAT("Rid: ",HLOOKUP(BC$154,Tipologie!$B$2:$AM$10,4)  ),  Dic2022_RICHIESTE!AI44),HLOOKUP(BC$154,Tipologie!$B$2:$AM$10,4  ) ))</f>
        <v>.</v>
      </c>
      <c r="BD157" s="146"/>
      <c r="BE157" s="146" t="str">
        <f>T( IF( Dic2022_RICHIESTE!AJ44&lt;&gt;"",  IF(   AND(    (IFERROR(SEARCH("Ridotto",Dic2022_RICHIESTE!AJ44),Dic2022_RICHIESTE!AJ44))=1,    BE$154&lt;&gt;""   ),    _xlfn.CONCAT("Rid: ",HLOOKUP(BE$154,Tipologie!$B$2:$AM$10,4)  ),  Dic2022_RICHIESTE!AJ44),HLOOKUP(BE$154,Tipologie!$B$2:$AM$10,4  ) ))</f>
        <v>.</v>
      </c>
      <c r="BF157" s="146"/>
      <c r="BG157" s="146" t="str">
        <f>T( IF( Dic2022_RICHIESTE!AK44&lt;&gt;"",  IF(   AND(    (IFERROR(SEARCH("Ridotto",Dic2022_RICHIESTE!AK44),Dic2022_RICHIESTE!AK44))=1,    BG$154&lt;&gt;""   ),    _xlfn.CONCAT("Rid: ",HLOOKUP(BG$154,Tipologie!$B$2:$AM$10,4)  ),  Dic2022_RICHIESTE!AK44),HLOOKUP(BG$154,Tipologie!$B$2:$AM$10,4  ) ))</f>
        <v>.</v>
      </c>
      <c r="BH157" s="146"/>
      <c r="BI157" s="146" t="str">
        <f>T( IF( Dic2022_RICHIESTE!AL44&lt;&gt;"",  IF(   AND(    (IFERROR(SEARCH("Ridotto",Dic2022_RICHIESTE!AL44),Dic2022_RICHIESTE!AL44))=1,    BI$154&lt;&gt;""   ),    _xlfn.CONCAT("Rid: ",HLOOKUP(BI$154,Tipologie!$B$2:$AM$10,4)  ),  Dic2022_RICHIESTE!AL44),HLOOKUP(BI$154,Tipologie!$B$2:$AM$10,4  ) ))</f>
        <v>.</v>
      </c>
      <c r="BJ157" s="146"/>
      <c r="BK157" s="146" t="str">
        <f>T( IF( Dic2022_RICHIESTE!AM44&lt;&gt;"",  IF(   AND(    (IFERROR(SEARCH("Ridotto",Dic2022_RICHIESTE!AM44),Dic2022_RICHIESTE!AM44))=1,    BK$154&lt;&gt;""   ),    _xlfn.CONCAT("Rid: ",HLOOKUP(BK$154,Tipologie!$B$2:$AM$10,4)  ),  Dic2022_RICHIESTE!AM44),HLOOKUP(BK$154,Tipologie!$B$2:$AM$10,4  ) ))</f>
        <v>.</v>
      </c>
      <c r="BL157" s="146"/>
      <c r="BM157" s="146" t="str">
        <f>T( IF( Dic2022_RICHIESTE!AN44&lt;&gt;"",  IF(   AND(    (IFERROR(SEARCH("Ridotto",Dic2022_RICHIESTE!AN44),Dic2022_RICHIESTE!AN44))=1,    BM$154&lt;&gt;""   ),    _xlfn.CONCAT("Rid: ",HLOOKUP(BM$154,Tipologie!$B$2:$AM$10,4)  ),  Dic2022_RICHIESTE!AN44),HLOOKUP(BM$154,Tipologie!$B$2:$AM$10,4  ) ))</f>
        <v>.</v>
      </c>
      <c r="BN157" s="146"/>
      <c r="BO157" s="146" t="str">
        <f>T( IF( Dic2022_RICHIESTE!AO44&lt;&gt;"",  IF(   AND(    (IFERROR(SEARCH("Ridotto",Dic2022_RICHIESTE!AO44),Dic2022_RICHIESTE!AO44))=1,    BO$154&lt;&gt;""   ),    _xlfn.CONCAT("Rid: ",HLOOKUP(BO$154,Tipologie!$B$2:$AM$10,4)  ),  Dic2022_RICHIESTE!AO44),HLOOKUP(BO$154,Tipologie!$B$2:$AM$10,4  ) ))</f>
        <v>.</v>
      </c>
      <c r="BP157" s="146"/>
      <c r="BQ157" s="146" t="str">
        <f>T( IF( Dic2022_RICHIESTE!AP44&lt;&gt;"",  IF(   AND(    (IFERROR(SEARCH("Ridotto",Dic2022_RICHIESTE!AP44),Dic2022_RICHIESTE!AP44))=1,    BQ$154&lt;&gt;""   ),    _xlfn.CONCAT("Rid: ",HLOOKUP(BQ$154,Tipologie!$B$2:$AM$10,4)  ),  Dic2022_RICHIESTE!AP44),HLOOKUP(BQ$154,Tipologie!$B$2:$AM$10,4  ) ))</f>
        <v>.</v>
      </c>
      <c r="BR157" s="146"/>
      <c r="BS157" s="146" t="str">
        <f>T( IF( Dic2022_RICHIESTE!AQ44&lt;&gt;"",  IF(   AND(    (IFERROR(SEARCH("Ridotto",Dic2022_RICHIESTE!AQ44),Dic2022_RICHIESTE!AQ44))=1,    BS$154&lt;&gt;""   ),    _xlfn.CONCAT("Rid: ",HLOOKUP(BS$154,Tipologie!$B$2:$AM$10,4)  ),  Dic2022_RICHIESTE!AQ44),HLOOKUP(BS$154,Tipologie!$B$2:$AM$10,4  ) ))</f>
        <v>.</v>
      </c>
      <c r="BT157" s="146"/>
      <c r="BU157" s="146" t="str">
        <f>T( IF( Dic2022_RICHIESTE!AR44&lt;&gt;"",  IF(   AND(    (IFERROR(SEARCH("Ridotto",Dic2022_RICHIESTE!AR44),Dic2022_RICHIESTE!AR44))=1,    BU$154&lt;&gt;""   ),    _xlfn.CONCAT("Rid: ",HLOOKUP(BU$154,Tipologie!$B$2:$AM$10,4)  ),  Dic2022_RICHIESTE!AR44),HLOOKUP(BU$154,Tipologie!$B$2:$AM$10,4  ) ))</f>
        <v>.</v>
      </c>
      <c r="BV157" s="146"/>
      <c r="BW157" s="146" t="str">
        <f>T( IF( Dic2022_RICHIESTE!AS44&lt;&gt;"",  IF(   AND(    (IFERROR(SEARCH("Ridotto",Dic2022_RICHIESTE!AS44),Dic2022_RICHIESTE!AS44))=1,    BW$154&lt;&gt;""   ),    _xlfn.CONCAT("Rid: ",HLOOKUP(BW$154,Tipologie!$B$2:$AM$10,4)  ),  Dic2022_RICHIESTE!AS44),HLOOKUP(BW$154,Tipologie!$B$2:$AM$10,4  ) ))</f>
        <v>.</v>
      </c>
      <c r="BX157" s="223"/>
      <c r="CA157" s="158">
        <f>SUM(COUNTIFS(D157:BW157,{"Ex-accordo";"Ferie";"Ridotto Ex-Acc";"Ridotto Ferie";"Ridotto Maternità";"Malattia";"Esame";"Altro"}))</f>
        <v>0</v>
      </c>
      <c r="CB157" s="158">
        <f t="shared" si="49"/>
        <v>30</v>
      </c>
      <c r="CC157" s="91"/>
      <c r="CG157" s="146" t="str">
        <f>T( IF( Dic2022_RICHIESTE!BM44&lt;&gt;"",  IF(   AND(    (IFERROR(SEARCH("Ridotto",Dic2022_RICHIESTE!BM44),Dic2022_RICHIESTE!BM44))=1,    CG$154&lt;&gt;""   ),    _xlfn.CONCAT("Rid: ",HLOOKUP(CG$154,Tipologie!$B$2:$AM$10,4)  ),  Dic2022_RICHIESTE!BM44),HLOOKUP(CG$154,Tipologie!$B$2:$AM$10,4  ) ))</f>
        <v>.</v>
      </c>
      <c r="CH157" s="146"/>
      <c r="CI157" s="146" t="str">
        <f>T( IF( Dic2022_RICHIESTE!BN44&lt;&gt;"",  IF(   AND(    (IFERROR(SEARCH("Ridotto",Dic2022_RICHIESTE!BN44),Dic2022_RICHIESTE!BN44))=1,    CI$154&lt;&gt;""   ),    _xlfn.CONCAT("Rid: ",HLOOKUP(CI$154,Tipologie!$B$2:$AM$10,4)  ),  Dic2022_RICHIESTE!BN44),HLOOKUP(CI$154,Tipologie!$B$2:$AM$10,4  ) ))</f>
        <v>.</v>
      </c>
      <c r="CJ157" s="146" t="str">
        <f>T( IF( Dic2022_RICHIESTE!BO44&lt;&gt;"",  IF(   AND(    (IFERROR(SEARCH("Ridotto",Dic2022_RICHIESTE!BO44),Dic2022_RICHIESTE!BO44))=1,    CJ$154&lt;&gt;""   ),    _xlfn.CONCAT("Rid: ",HLOOKUP(CJ$154,Tipologie!$B$2:$AM$10,4)  ),  Dic2022_RICHIESTE!BO44),HLOOKUP(CJ$154,Tipologie!$B$2:$AM$10,4  ) ))</f>
        <v>.</v>
      </c>
      <c r="CK157" s="146" t="str">
        <f>T( IF( Dic2022_RICHIESTE!BP44&lt;&gt;"",  IF(   AND(    (IFERROR(SEARCH("Ridotto",Dic2022_RICHIESTE!BP44),Dic2022_RICHIESTE!BP44))=1,    CK$154&lt;&gt;""   ),    _xlfn.CONCAT("Rid: ",HLOOKUP(CK$154,Tipologie!$B$2:$AM$10,4)  ),  Dic2022_RICHIESTE!BP44),HLOOKUP(CK$154,Tipologie!$B$2:$AM$10,4  ) ))</f>
        <v>.</v>
      </c>
      <c r="CL157" s="146" t="str">
        <f>T( IF( Dic2022_RICHIESTE!BQ44&lt;&gt;"",  IF(   AND(    (IFERROR(SEARCH("Ridotto",Dic2022_RICHIESTE!BQ44),Dic2022_RICHIESTE!BQ44))=1,    CL$154&lt;&gt;""   ),    _xlfn.CONCAT("Rid: ",HLOOKUP(CL$154,Tipologie!$B$2:$AM$10,4)  ),  Dic2022_RICHIESTE!BQ44),HLOOKUP(CL$154,Tipologie!$B$2:$AM$10,4  ) ))</f>
        <v>.</v>
      </c>
      <c r="CM157" s="146" t="str">
        <f>T( IF( Dic2022_RICHIESTE!BR44&lt;&gt;"",  IF(   AND(    (IFERROR(SEARCH("Ridotto",Dic2022_RICHIESTE!BR44),Dic2022_RICHIESTE!BR44))=1,    CM$154&lt;&gt;""   ),    _xlfn.CONCAT("Rid: ",HLOOKUP(CM$154,Tipologie!$B$2:$AM$10,4)  ),  Dic2022_RICHIESTE!BR44),HLOOKUP(CM$154,Tipologie!$B$2:$AM$10,4  ) ))</f>
        <v>.</v>
      </c>
      <c r="CO157" s="45" t="str">
        <f t="shared" si="41"/>
        <v>mar</v>
      </c>
      <c r="CP157" s="45">
        <f t="shared" si="48"/>
        <v>44929</v>
      </c>
      <c r="CQ157" s="229"/>
      <c r="CR157" s="146" t="str">
        <f>T(IF(  Dic2022_RICHIESTE!BV44&lt;&gt;"",  Dic2022_RICHIESTE!BV44,  HLOOKUP(CR$154,Tipologie!$B$2:$AM$10,4) ))</f>
        <v>.</v>
      </c>
      <c r="CS157" s="146"/>
      <c r="CT157" s="146" t="str">
        <f>T(IF(  Dic2022_RICHIESTE!BW44&lt;&gt;"",  Dic2022_RICHIESTE!BW44,  HLOOKUP(CT$154,Tipologie!$B$2:$AM$10,4) ))</f>
        <v>.</v>
      </c>
      <c r="CU157" s="146"/>
      <c r="CV157" s="146" t="str">
        <f>T(IF(  Dic2022_RICHIESTE!BX44&lt;&gt;"",  Dic2022_RICHIESTE!BX44,  HLOOKUP(CV$154,Tipologie!$B$2:$AM$10,4) ))</f>
        <v>.</v>
      </c>
      <c r="CW157" s="146"/>
      <c r="CX157" s="146" t="str">
        <f>T(IF(  Dic2022_RICHIESTE!BY44&lt;&gt;"",  Dic2022_RICHIESTE!BY44,  HLOOKUP(CX$154,Tipologie!$B$2:$AM$10,4) ))</f>
        <v>.</v>
      </c>
      <c r="CY157" s="146"/>
      <c r="CZ157" s="146" t="str">
        <f>T(IF(  Dic2022_RICHIESTE!BZ44&lt;&gt;"",  Dic2022_RICHIESTE!BZ44,  HLOOKUP(CZ$154,Tipologie!$B$2:$AM$10,4) ))</f>
        <v>.</v>
      </c>
      <c r="DA157" s="146"/>
      <c r="DB157" s="146" t="str">
        <f>T(IF(  Dic2022_RICHIESTE!CA44&lt;&gt;"",  Dic2022_RICHIESTE!CA44,  HLOOKUP(DB$154,Tipologie!$B$2:$AM$10,4) ))</f>
        <v>.</v>
      </c>
      <c r="DC157" s="146"/>
      <c r="DD157" s="146" t="str">
        <f>T(IF(  Dic2022_RICHIESTE!CB44&lt;&gt;"",  Dic2022_RICHIESTE!CB44,  HLOOKUP(DD$154,Tipologie!$B$2:$AM$10,4) ))</f>
        <v>.</v>
      </c>
      <c r="DE157" s="146" t="str">
        <f>T(IF(  Dic2022_RICHIESTE!BW44&lt;&gt;"",  Dic2022_RICHIESTE!BW44,  HLOOKUP(DE$154,Tipologie!$B$2:$AM$10,4) ))</f>
        <v>.</v>
      </c>
      <c r="DF157" s="146" t="str">
        <f>T(IF(  Dic2022_RICHIESTE!BX44&lt;&gt;"",  Dic2022_RICHIESTE!BX44,  HLOOKUP(DF$154,Tipologie!$B$2:$AM$10,4) ))</f>
        <v>.</v>
      </c>
      <c r="DG157" s="146" t="str">
        <f>T(IF(  Dic2022_RICHIESTE!BY44&lt;&gt;"",  Dic2022_RICHIESTE!BY44,  HLOOKUP(DG$154,Tipologie!$B$2:$AM$10,4) ))</f>
        <v>.</v>
      </c>
    </row>
    <row r="158" spans="1:112" ht="11.25" customHeight="1" x14ac:dyDescent="0.25">
      <c r="A158" s="45" t="s">
        <v>19</v>
      </c>
      <c r="B158" s="46">
        <f t="shared" si="50"/>
        <v>44930</v>
      </c>
      <c r="C158" s="232"/>
      <c r="D158" s="146" t="str">
        <f>T( IF( Dic2022_RICHIESTE!C45&lt;&gt;"",  IF(   AND(    (IFERROR(SEARCH("Ridotto",Dic2022_RICHIESTE!C45),Dic2022_RICHIESTE!C45))=1,    D$154&lt;&gt;""   ),    _xlfn.CONCAT("Rid: ",HLOOKUP(D$154,Tipologie!$B$2:$AM$10,5)  ),  Dic2022_RICHIESTE!C45),HLOOKUP(D$154,Tipologie!$B$2:$AM$10,5  ) ))</f>
        <v>.</v>
      </c>
      <c r="E158" s="146"/>
      <c r="F158" s="146" t="str">
        <f>T( IF( Dic2022_RICHIESTE!D45&lt;&gt;"",  IF(   AND(    (IFERROR(SEARCH("Ridotto",Dic2022_RICHIESTE!D45),Dic2022_RICHIESTE!D45))=1,    F$154&lt;&gt;""   ),    _xlfn.CONCAT("Rid: ",HLOOKUP(F$154,Tipologie!$B$2:$AM$10,5)  ),  Dic2022_RICHIESTE!D45),HLOOKUP(F$154,Tipologie!$B$2:$AM$10,5  ) ))</f>
        <v>.</v>
      </c>
      <c r="G158" s="146"/>
      <c r="H158" s="146" t="str">
        <f>T( IF( Dic2022_RICHIESTE!E45&lt;&gt;"",  IF(   AND(    (IFERROR(SEARCH("Ridotto",Dic2022_RICHIESTE!E45),Dic2022_RICHIESTE!E45))=1,    H$154&lt;&gt;""   ),    _xlfn.CONCAT("Rid: ",HLOOKUP(H$154,Tipologie!$B$2:$AM$10,5)  ),  Dic2022_RICHIESTE!E45),HLOOKUP(H$154,Tipologie!$B$2:$AM$10,5  ) ))</f>
        <v>.</v>
      </c>
      <c r="I158" s="146"/>
      <c r="J158" s="146" t="str">
        <f>T( IF( Dic2022_RICHIESTE!F45&lt;&gt;"",  IF(   AND(    (IFERROR(SEARCH("Ridotto",Dic2022_RICHIESTE!F45),Dic2022_RICHIESTE!F45))=1,    J$154&lt;&gt;""   ),    _xlfn.CONCAT("Rid: ",HLOOKUP(J$154,Tipologie!$B$2:$AM$10,5)  ),  Dic2022_RICHIESTE!F45),HLOOKUP(J$154,Tipologie!$B$2:$AM$10,5  ) ))</f>
        <v>.</v>
      </c>
      <c r="K158" s="146"/>
      <c r="L158" s="146" t="str">
        <f>T( IF( Dic2022_RICHIESTE!G45&lt;&gt;"",  IF(   AND(    (IFERROR(SEARCH("Ridotto",Dic2022_RICHIESTE!G45),Dic2022_RICHIESTE!G45))=1,    L$154&lt;&gt;""   ),    _xlfn.CONCAT("Rid: ",HLOOKUP(L$154,Tipologie!$B$2:$AM$10,5)  ),  Dic2022_RICHIESTE!G45),HLOOKUP(L$154,Tipologie!$B$2:$AM$10,5  ) ))</f>
        <v>.</v>
      </c>
      <c r="M158" s="146"/>
      <c r="N158" s="146" t="str">
        <f>T( IF( Dic2022_RICHIESTE!H45&lt;&gt;"",  IF(   AND(    (IFERROR(SEARCH("Ridotto",Dic2022_RICHIESTE!H45),Dic2022_RICHIESTE!H45))=1,    N$154&lt;&gt;""   ),    _xlfn.CONCAT("Rid: ",HLOOKUP(N$154,Tipologie!$B$2:$AM$10,5)  ),  Dic2022_RICHIESTE!H45),HLOOKUP(N$154,Tipologie!$B$2:$AM$10,5  ) ))</f>
        <v>.</v>
      </c>
      <c r="O158" s="146"/>
      <c r="P158" s="146" t="str">
        <f>T( IF( Dic2022_RICHIESTE!I45&lt;&gt;"",  IF(   AND(    (IFERROR(SEARCH("Ridotto",Dic2022_RICHIESTE!I45),Dic2022_RICHIESTE!I45))=1,    P$154&lt;&gt;""   ),    _xlfn.CONCAT("Rid: ",HLOOKUP(P$154,Tipologie!$B$2:$AM$10,5)  ),  Dic2022_RICHIESTE!I45),HLOOKUP(P$154,Tipologie!$B$2:$AM$10,5  ) ))</f>
        <v>.</v>
      </c>
      <c r="Q158" s="146"/>
      <c r="R158" s="146" t="str">
        <f>T( IF( Dic2022_RICHIESTE!J45&lt;&gt;"",  IF(   AND(    (IFERROR(SEARCH("Ridotto",Dic2022_RICHIESTE!J45),Dic2022_RICHIESTE!J45))=1,    R$154&lt;&gt;""   ),    _xlfn.CONCAT("Rid: ",HLOOKUP(R$154,Tipologie!$B$2:$AM$10,5)  ),  Dic2022_RICHIESTE!J45),HLOOKUP(R$154,Tipologie!$B$2:$AM$10,5  ) ))</f>
        <v>.</v>
      </c>
      <c r="S158" s="146"/>
      <c r="T158" s="146" t="str">
        <f>T( IF( Dic2022_RICHIESTE!K45&lt;&gt;"",  IF(   AND(    (IFERROR(SEARCH("Ridotto",Dic2022_RICHIESTE!K45),Dic2022_RICHIESTE!K45))=1,    T$154&lt;&gt;""   ),    _xlfn.CONCAT("Rid: ",HLOOKUP(T$154,Tipologie!$B$2:$AM$10,5)  ),  Dic2022_RICHIESTE!K45),HLOOKUP(T$154,Tipologie!$B$2:$AM$10,5  ) ))</f>
        <v>.</v>
      </c>
      <c r="U158" s="146" t="str">
        <f>T( IF( Dic2022_RICHIESTE!L45&lt;&gt;"",  IF(   AND(    (IFERROR(SEARCH("Ridotto",Dic2022_RICHIESTE!L45),Dic2022_RICHIESTE!L45))=1,    U$154&lt;&gt;""   ),    _xlfn.CONCAT("Rid: ",HLOOKUP(U$154,Tipologie!$B$2:$AM$10,5)  ),  Dic2022_RICHIESTE!L45),HLOOKUP(U$154,Tipologie!$B$2:$AM$10,5  ) ))</f>
        <v>.</v>
      </c>
      <c r="V158" s="146" t="str">
        <f>T( IF( Dic2022_RICHIESTE!M45&lt;&gt;"",  IF(   AND(    (IFERROR(SEARCH("Ridotto",Dic2022_RICHIESTE!M45),Dic2022_RICHIESTE!M45))=1,    V$154&lt;&gt;""   ),    _xlfn.CONCAT("Rid: ",HLOOKUP(V$154,Tipologie!$B$2:$AM$10,5)  ),  Dic2022_RICHIESTE!M45),HLOOKUP(V$154,Tipologie!$B$2:$AM$10,5  ) ))</f>
        <v>.</v>
      </c>
      <c r="W158" s="146" t="str">
        <f>T( IF( Dic2022_RICHIESTE!N45&lt;&gt;"",  IF(   AND(    (IFERROR(SEARCH("Ridotto",Dic2022_RICHIESTE!N45),Dic2022_RICHIESTE!N45))=1,    W$154&lt;&gt;""   ),    _xlfn.CONCAT("Rid: ",HLOOKUP(W$154,Tipologie!$B$2:$AM$10,5)  ),  Dic2022_RICHIESTE!N45),HLOOKUP(W$154,Tipologie!$B$2:$AM$10,5  ) ))</f>
        <v>.</v>
      </c>
      <c r="X158" s="146" t="str">
        <f>T( IF( Dic2022_RICHIESTE!O45&lt;&gt;"",  IF(   AND(    (IFERROR(SEARCH("Ridotto",Dic2022_RICHIESTE!O45),Dic2022_RICHIESTE!O45))=1,    X$154&lt;&gt;""   ),    _xlfn.CONCAT("Rid: ",HLOOKUP(X$154,Tipologie!$B$2:$AM$10,5)  ),  Dic2022_RICHIESTE!O45),HLOOKUP(X$154,Tipologie!$B$2:$AM$10,5  ) ))</f>
        <v>.</v>
      </c>
      <c r="Y158" s="146" t="str">
        <f>T( IF( Dic2022_RICHIESTE!P45&lt;&gt;"",  IF(   AND(    (IFERROR(SEARCH("Ridotto",Dic2022_RICHIESTE!P45),Dic2022_RICHIESTE!P45))=1,    Y$154&lt;&gt;""   ),    _xlfn.CONCAT("Rid: ",HLOOKUP(Y$154,Tipologie!$B$2:$AM$10,5)  ),  Dic2022_RICHIESTE!P45),HLOOKUP(Y$154,Tipologie!$B$2:$AM$10,5  ) ))</f>
        <v>.</v>
      </c>
      <c r="Z158" s="28" t="str">
        <f>T( IF( Dic2022_RICHIESTE!Q45&lt;&gt;"",  IF(   AND(    (IFERROR(SEARCH("Ridotto",Dic2022_RICHIESTE!Q45),Dic2022_RICHIESTE!Q45))=1,    Z$154&lt;&gt;""   ),    _xlfn.CONCAT("Rid: ",HLOOKUP(Z$154,Tipologie!$B$2:$AM$10,5)  ),  Dic2022_RICHIESTE!Q45),HLOOKUP(Z$154,Tipologie!$B$2:$AM$10,5  ) ))</f>
        <v>.</v>
      </c>
      <c r="AA158" s="28" t="str">
        <f>T( IF( Dic2022_RICHIESTE!R45&lt;&gt;"",  IF(   AND(    (IFERROR(SEARCH("Ridotto",Dic2022_RICHIESTE!R45),Dic2022_RICHIESTE!R45))=1,    AA$154&lt;&gt;""   ),    _xlfn.CONCAT("Rid: ",HLOOKUP(AA$154,Tipologie!$B$2:$AM$10,5)  ),  Dic2022_RICHIESTE!R45),HLOOKUP(AA$154,Tipologie!$B$2:$AM$10,5  ) ))</f>
        <v>.</v>
      </c>
      <c r="AB158" s="28" t="str">
        <f>T( IF( Dic2022_RICHIESTE!S45&lt;&gt;"",  IF(   AND(    (IFERROR(SEARCH("Ridotto",Dic2022_RICHIESTE!S45),Dic2022_RICHIESTE!S45))=1,    AB$154&lt;&gt;""   ),    _xlfn.CONCAT("Rid: ",HLOOKUP(AB$154,Tipologie!$B$2:$AM$10,5)  ),  Dic2022_RICHIESTE!S45),HLOOKUP(AB$154,Tipologie!$B$2:$AM$10,5  ) ))</f>
        <v>.</v>
      </c>
      <c r="AD158" s="45" t="str">
        <f t="shared" si="40"/>
        <v>mer</v>
      </c>
      <c r="AE158" s="46">
        <f t="shared" si="39"/>
        <v>44930</v>
      </c>
      <c r="AF158" s="232"/>
      <c r="AG158" s="146" t="str">
        <f>T( IF( Dic2022_RICHIESTE!W45&lt;&gt;"",  IF(   AND(    (IFERROR(SEARCH("Ridotto",Dic2022_RICHIESTE!W45),Dic2022_RICHIESTE!W45))=1,    AG$154&lt;&gt;""   ),    _xlfn.CONCAT("Rid: ",HLOOKUP(AG$154,Tipologie!$B$2:$AM$10,5)  ),  Dic2022_RICHIESTE!W45),HLOOKUP(AG$154,Tipologie!$B$2:$AM$10,5  ) ))</f>
        <v>.</v>
      </c>
      <c r="AH158" s="146"/>
      <c r="AI158" s="146" t="str">
        <f>T( IF( Dic2022_RICHIESTE!X45&lt;&gt;"",  IF(   AND(    (IFERROR(SEARCH("Ridotto",Dic2022_RICHIESTE!X45),Dic2022_RICHIESTE!X45))=1,    AI$154&lt;&gt;""   ),    _xlfn.CONCAT("Rid: ",HLOOKUP(AI$154,Tipologie!$B$2:$AM$10,5)  ),  Dic2022_RICHIESTE!X45),HLOOKUP(AI$154,Tipologie!$B$2:$AM$10,5  ) ))</f>
        <v>.</v>
      </c>
      <c r="AJ158" s="146"/>
      <c r="AK158" s="146" t="str">
        <f>T( IF( Dic2022_RICHIESTE!Y45&lt;&gt;"",  IF(   AND(    (IFERROR(SEARCH("Ridotto",Dic2022_RICHIESTE!Y45),Dic2022_RICHIESTE!Y45))=1,    AK$154&lt;&gt;""   ),    _xlfn.CONCAT("Rid: ",HLOOKUP(AK$154,Tipologie!$B$2:$AM$10,5)  ),  Dic2022_RICHIESTE!Y45),HLOOKUP(AK$154,Tipologie!$B$2:$AM$10,5  ) ))</f>
        <v>.</v>
      </c>
      <c r="AL158" s="146"/>
      <c r="AM158" s="146" t="str">
        <f>T( IF( Dic2022_RICHIESTE!Z45&lt;&gt;"",  IF(   AND(    (IFERROR(SEARCH("Ridotto",Dic2022_RICHIESTE!Z45),Dic2022_RICHIESTE!Z45))=1,    AM$154&lt;&gt;""   ),    _xlfn.CONCAT("Rid: ",HLOOKUP(AM$154,Tipologie!$B$2:$AM$10,5)  ),  Dic2022_RICHIESTE!Z45),HLOOKUP(AM$154,Tipologie!$B$2:$AM$10,5  ) ))</f>
        <v>.</v>
      </c>
      <c r="AN158" s="146"/>
      <c r="AO158" s="146" t="str">
        <f>T( IF( Dic2022_RICHIESTE!AA45&lt;&gt;"",  IF(   AND(    (IFERROR(SEARCH("Ridotto",Dic2022_RICHIESTE!AA45),Dic2022_RICHIESTE!AA45))=1,    AO$154&lt;&gt;""   ),    _xlfn.CONCAT("Rid: ",HLOOKUP(AO$154,Tipologie!$B$2:$AM$10,5)  ),  Dic2022_RICHIESTE!AA45),HLOOKUP(AO$154,Tipologie!$B$2:$AM$10,5  ) ))</f>
        <v>.</v>
      </c>
      <c r="AP158" s="146"/>
      <c r="AQ158" s="146" t="str">
        <f>T( IF( Dic2022_RICHIESTE!AB45&lt;&gt;"",  IF(   AND(    (IFERROR(SEARCH("Ridotto",Dic2022_RICHIESTE!AB45),Dic2022_RICHIESTE!AB45))=1,    AQ$154&lt;&gt;""   ),    _xlfn.CONCAT("Rid: ",HLOOKUP(AQ$154,Tipologie!$B$2:$AM$10,5)  ),  Dic2022_RICHIESTE!AB45),HLOOKUP(AQ$154,Tipologie!$B$2:$AM$10,5  ) ))</f>
        <v>.</v>
      </c>
      <c r="AR158" s="146"/>
      <c r="AS158" s="146" t="str">
        <f>T( IF( Dic2022_RICHIESTE!AC45&lt;&gt;"",  IF(   AND(    (IFERROR(SEARCH("Ridotto",Dic2022_RICHIESTE!AC45),Dic2022_RICHIESTE!AC45))=1,    AS$154&lt;&gt;""   ),    _xlfn.CONCAT("Rid: ",HLOOKUP(AS$154,Tipologie!$B$2:$AM$10,5)  ),  Dic2022_RICHIESTE!AC45),HLOOKUP(AS$154,Tipologie!$B$2:$AM$10,5  ) ))</f>
        <v>.</v>
      </c>
      <c r="AT158" s="146"/>
      <c r="AU158" s="146" t="str">
        <f>T( IF( Dic2022_RICHIESTE!AD45&lt;&gt;"",  IF(   AND(    (IFERROR(SEARCH("Ridotto",Dic2022_RICHIESTE!AD45),Dic2022_RICHIESTE!AD45))=1,    AU$154&lt;&gt;""   ),    _xlfn.CONCAT("Rid: ",HLOOKUP(AU$154,Tipologie!$B$2:$AM$10,5)  ),  Dic2022_RICHIESTE!AD45),HLOOKUP(AU$154,Tipologie!$B$2:$AM$10,5  ) ))</f>
        <v>.</v>
      </c>
      <c r="AV158" s="146"/>
      <c r="AW158" s="146" t="str">
        <f>T( IF( Dic2022_RICHIESTE!AE45&lt;&gt;"",  IF(   AND(    (IFERROR(SEARCH("Ridotto",Dic2022_RICHIESTE!AE45),Dic2022_RICHIESTE!AE45))=1,    AW$154&lt;&gt;""   ),    _xlfn.CONCAT("Rid: ",HLOOKUP(AW$154,Tipologie!$B$2:$AM$10,5)  ),  Dic2022_RICHIESTE!AE45),HLOOKUP(AW$154,Tipologie!$B$2:$AM$10,5  ) ))</f>
        <v>.</v>
      </c>
      <c r="AX158" s="146"/>
      <c r="AY158" s="146" t="str">
        <f>T( IF( Dic2022_RICHIESTE!AF45&lt;&gt;"",  IF(   AND(    (IFERROR(SEARCH("Ridotto",Dic2022_RICHIESTE!AF45),Dic2022_RICHIESTE!AF45))=1,    AY$154&lt;&gt;""   ),    _xlfn.CONCAT("Rid: ",HLOOKUP(AY$154,Tipologie!$B$2:$AM$10,5)  ),  Dic2022_RICHIESTE!AF45),HLOOKUP(AY$154,Tipologie!$B$2:$AM$10,5  ) ))</f>
        <v>.</v>
      </c>
      <c r="AZ158" s="146"/>
      <c r="BA158" s="146" t="str">
        <f>T( IF( Dic2022_RICHIESTE!AG45&lt;&gt;"",  IF(   AND(    (IFERROR(SEARCH("Ridotto",Dic2022_RICHIESTE!AG45),Dic2022_RICHIESTE!AG45))=1,    BA$154&lt;&gt;""   ),    _xlfn.CONCAT("Rid: ",HLOOKUP(BA$154,Tipologie!$B$2:$AM$10,5)  ),  Dic2022_RICHIESTE!AG45),HLOOKUP(BA$154,Tipologie!$B$2:$AM$10,5  ) ))</f>
        <v>.</v>
      </c>
      <c r="BB158" s="146" t="str">
        <f>T( IF( Dic2022_RICHIESTE!AH45&lt;&gt;"",  IF(   AND(    (IFERROR(SEARCH("Ridotto",Dic2022_RICHIESTE!AH45),Dic2022_RICHIESTE!AH45))=1,    BB$154&lt;&gt;""   ),    _xlfn.CONCAT("Rid: ",HLOOKUP(BB$154,Tipologie!$B$2:$AM$10,5)  ),  Dic2022_RICHIESTE!AH45),HLOOKUP(BB$154,Tipologie!$B$2:$AM$10,5  ) ))</f>
        <v>.</v>
      </c>
      <c r="BC158" s="146" t="str">
        <f>T( IF( Dic2022_RICHIESTE!AI45&lt;&gt;"",  IF(   AND(    (IFERROR(SEARCH("Ridotto",Dic2022_RICHIESTE!AI45),Dic2022_RICHIESTE!AI45))=1,    BC$154&lt;&gt;""   ),    _xlfn.CONCAT("Rid: ",HLOOKUP(BC$154,Tipologie!$B$2:$AM$10,5)  ),  Dic2022_RICHIESTE!AI45),HLOOKUP(BC$154,Tipologie!$B$2:$AM$10,5  ) ))</f>
        <v>.</v>
      </c>
      <c r="BD158" s="146"/>
      <c r="BE158" s="146" t="str">
        <f>T( IF( Dic2022_RICHIESTE!AJ45&lt;&gt;"",  IF(   AND(    (IFERROR(SEARCH("Ridotto",Dic2022_RICHIESTE!AJ45),Dic2022_RICHIESTE!AJ45))=1,    BE$154&lt;&gt;""   ),    _xlfn.CONCAT("Rid: ",HLOOKUP(BE$154,Tipologie!$B$2:$AM$10,5)  ),  Dic2022_RICHIESTE!AJ45),HLOOKUP(BE$154,Tipologie!$B$2:$AM$10,5  ) ))</f>
        <v>.</v>
      </c>
      <c r="BF158" s="146"/>
      <c r="BG158" s="146" t="str">
        <f>T( IF( Dic2022_RICHIESTE!AK45&lt;&gt;"",  IF(   AND(    (IFERROR(SEARCH("Ridotto",Dic2022_RICHIESTE!AK45),Dic2022_RICHIESTE!AK45))=1,    BG$154&lt;&gt;""   ),    _xlfn.CONCAT("Rid: ",HLOOKUP(BG$154,Tipologie!$B$2:$AM$10,5)  ),  Dic2022_RICHIESTE!AK45),HLOOKUP(BG$154,Tipologie!$B$2:$AM$10,5  ) ))</f>
        <v>.</v>
      </c>
      <c r="BH158" s="146"/>
      <c r="BI158" s="146" t="str">
        <f>T( IF( Dic2022_RICHIESTE!AL45&lt;&gt;"",  IF(   AND(    (IFERROR(SEARCH("Ridotto",Dic2022_RICHIESTE!AL45),Dic2022_RICHIESTE!AL45))=1,    BI$154&lt;&gt;""   ),    _xlfn.CONCAT("Rid: ",HLOOKUP(BI$154,Tipologie!$B$2:$AM$10,5)  ),  Dic2022_RICHIESTE!AL45),HLOOKUP(BI$154,Tipologie!$B$2:$AM$10,5  ) ))</f>
        <v>.</v>
      </c>
      <c r="BJ158" s="146"/>
      <c r="BK158" s="146" t="str">
        <f>T( IF( Dic2022_RICHIESTE!AM45&lt;&gt;"",  IF(   AND(    (IFERROR(SEARCH("Ridotto",Dic2022_RICHIESTE!AM45),Dic2022_RICHIESTE!AM45))=1,    BK$154&lt;&gt;""   ),    _xlfn.CONCAT("Rid: ",HLOOKUP(BK$154,Tipologie!$B$2:$AM$10,5)  ),  Dic2022_RICHIESTE!AM45),HLOOKUP(BK$154,Tipologie!$B$2:$AM$10,5  ) ))</f>
        <v>.</v>
      </c>
      <c r="BL158" s="146"/>
      <c r="BM158" s="146" t="str">
        <f>T( IF( Dic2022_RICHIESTE!AN45&lt;&gt;"",  IF(   AND(    (IFERROR(SEARCH("Ridotto",Dic2022_RICHIESTE!AN45),Dic2022_RICHIESTE!AN45))=1,    BM$154&lt;&gt;""   ),    _xlfn.CONCAT("Rid: ",HLOOKUP(BM$154,Tipologie!$B$2:$AM$10,5)  ),  Dic2022_RICHIESTE!AN45),HLOOKUP(BM$154,Tipologie!$B$2:$AM$10,5  ) ))</f>
        <v>.</v>
      </c>
      <c r="BN158" s="146"/>
      <c r="BO158" s="146" t="str">
        <f>T( IF( Dic2022_RICHIESTE!AO45&lt;&gt;"",  IF(   AND(    (IFERROR(SEARCH("Ridotto",Dic2022_RICHIESTE!AO45),Dic2022_RICHIESTE!AO45))=1,    BO$154&lt;&gt;""   ),    _xlfn.CONCAT("Rid: ",HLOOKUP(BO$154,Tipologie!$B$2:$AM$10,5)  ),  Dic2022_RICHIESTE!AO45),HLOOKUP(BO$154,Tipologie!$B$2:$AM$10,5  ) ))</f>
        <v>.</v>
      </c>
      <c r="BP158" s="146"/>
      <c r="BQ158" s="146" t="str">
        <f>T( IF( Dic2022_RICHIESTE!AP45&lt;&gt;"",  IF(   AND(    (IFERROR(SEARCH("Ridotto",Dic2022_RICHIESTE!AP45),Dic2022_RICHIESTE!AP45))=1,    BQ$154&lt;&gt;""   ),    _xlfn.CONCAT("Rid: ",HLOOKUP(BQ$154,Tipologie!$B$2:$AM$10,5)  ),  Dic2022_RICHIESTE!AP45),HLOOKUP(BQ$154,Tipologie!$B$2:$AM$10,5  ) ))</f>
        <v>.</v>
      </c>
      <c r="BR158" s="146"/>
      <c r="BS158" s="146" t="str">
        <f>T( IF( Dic2022_RICHIESTE!AQ45&lt;&gt;"",  IF(   AND(    (IFERROR(SEARCH("Ridotto",Dic2022_RICHIESTE!AQ45),Dic2022_RICHIESTE!AQ45))=1,    BS$154&lt;&gt;""   ),    _xlfn.CONCAT("Rid: ",HLOOKUP(BS$154,Tipologie!$B$2:$AM$10,5)  ),  Dic2022_RICHIESTE!AQ45),HLOOKUP(BS$154,Tipologie!$B$2:$AM$10,5  ) ))</f>
        <v>.</v>
      </c>
      <c r="BT158" s="146"/>
      <c r="BU158" s="146" t="str">
        <f>T( IF( Dic2022_RICHIESTE!AR45&lt;&gt;"",  IF(   AND(    (IFERROR(SEARCH("Ridotto",Dic2022_RICHIESTE!AR45),Dic2022_RICHIESTE!AR45))=1,    BU$154&lt;&gt;""   ),    _xlfn.CONCAT("Rid: ",HLOOKUP(BU$154,Tipologie!$B$2:$AM$10,5)  ),  Dic2022_RICHIESTE!AR45),HLOOKUP(BU$154,Tipologie!$B$2:$AM$10,5  ) ))</f>
        <v>.</v>
      </c>
      <c r="BV158" s="146"/>
      <c r="BW158" s="146" t="str">
        <f>T( IF( Dic2022_RICHIESTE!AS45&lt;&gt;"",  IF(   AND(    (IFERROR(SEARCH("Ridotto",Dic2022_RICHIESTE!AS45),Dic2022_RICHIESTE!AS45))=1,    BW$154&lt;&gt;""   ),    _xlfn.CONCAT("Rid: ",HLOOKUP(BW$154,Tipologie!$B$2:$AM$10,5)  ),  Dic2022_RICHIESTE!AS45),HLOOKUP(BW$154,Tipologie!$B$2:$AM$10,5  ) ))</f>
        <v>.</v>
      </c>
      <c r="BX158" s="223"/>
      <c r="CA158" s="158">
        <f>SUM(COUNTIFS(D158:BW158,{"Ex-accordo";"Ferie";"Ridotto Ex-Acc";"Ridotto Ferie";"Ridotto Maternità";"Malattia";"Esame";"Altro"}))</f>
        <v>0</v>
      </c>
      <c r="CB158" s="158">
        <f t="shared" si="49"/>
        <v>30</v>
      </c>
      <c r="CC158" s="91"/>
      <c r="CG158" s="146" t="str">
        <f>T( IF( Dic2022_RICHIESTE!BM45&lt;&gt;"",  IF(   AND(    (IFERROR(SEARCH("Ridotto",Dic2022_RICHIESTE!BM45),Dic2022_RICHIESTE!BM45))=1,    CG$154&lt;&gt;""   ),    _xlfn.CONCAT("Rid: ",HLOOKUP(CG$154,Tipologie!$B$2:$AM$10,5)  ),  Dic2022_RICHIESTE!BM45),HLOOKUP(CG$154,Tipologie!$B$2:$AM$10,5  ) ))</f>
        <v>.</v>
      </c>
      <c r="CH158" s="146"/>
      <c r="CI158" s="146" t="str">
        <f>T( IF( Dic2022_RICHIESTE!BN45&lt;&gt;"",  IF(   AND(    (IFERROR(SEARCH("Ridotto",Dic2022_RICHIESTE!BN45),Dic2022_RICHIESTE!BN45))=1,    CI$154&lt;&gt;""   ),    _xlfn.CONCAT("Rid: ",HLOOKUP(CI$154,Tipologie!$B$2:$AM$10,5)  ),  Dic2022_RICHIESTE!BN45),HLOOKUP(CI$154,Tipologie!$B$2:$AM$10,5  ) ))</f>
        <v>.</v>
      </c>
      <c r="CJ158" s="146" t="str">
        <f>T( IF( Dic2022_RICHIESTE!BO45&lt;&gt;"",  IF(   AND(    (IFERROR(SEARCH("Ridotto",Dic2022_RICHIESTE!BO45),Dic2022_RICHIESTE!BO45))=1,    CJ$154&lt;&gt;""   ),    _xlfn.CONCAT("Rid: ",HLOOKUP(CJ$154,Tipologie!$B$2:$AM$10,5)  ),  Dic2022_RICHIESTE!BO45),HLOOKUP(CJ$154,Tipologie!$B$2:$AM$10,5  ) ))</f>
        <v>.</v>
      </c>
      <c r="CK158" s="146" t="str">
        <f>T( IF( Dic2022_RICHIESTE!BP45&lt;&gt;"",  IF(   AND(    (IFERROR(SEARCH("Ridotto",Dic2022_RICHIESTE!BP45),Dic2022_RICHIESTE!BP45))=1,    CK$154&lt;&gt;""   ),    _xlfn.CONCAT("Rid: ",HLOOKUP(CK$154,Tipologie!$B$2:$AM$10,5)  ),  Dic2022_RICHIESTE!BP45),HLOOKUP(CK$154,Tipologie!$B$2:$AM$10,5  ) ))</f>
        <v>.</v>
      </c>
      <c r="CL158" s="146" t="str">
        <f>T( IF( Dic2022_RICHIESTE!BQ45&lt;&gt;"",  IF(   AND(    (IFERROR(SEARCH("Ridotto",Dic2022_RICHIESTE!BQ45),Dic2022_RICHIESTE!BQ45))=1,    CL$154&lt;&gt;""   ),    _xlfn.CONCAT("Rid: ",HLOOKUP(CL$154,Tipologie!$B$2:$AM$10,5)  ),  Dic2022_RICHIESTE!BQ45),HLOOKUP(CL$154,Tipologie!$B$2:$AM$10,5  ) ))</f>
        <v>.</v>
      </c>
      <c r="CM158" s="146" t="str">
        <f>T( IF( Dic2022_RICHIESTE!BR45&lt;&gt;"",  IF(   AND(    (IFERROR(SEARCH("Ridotto",Dic2022_RICHIESTE!BR45),Dic2022_RICHIESTE!BR45))=1,    CM$154&lt;&gt;""   ),    _xlfn.CONCAT("Rid: ",HLOOKUP(CM$154,Tipologie!$B$2:$AM$10,5)  ),  Dic2022_RICHIESTE!BR45),HLOOKUP(CM$154,Tipologie!$B$2:$AM$10,5  ) ))</f>
        <v>.</v>
      </c>
      <c r="CO158" s="45" t="str">
        <f t="shared" si="41"/>
        <v>mer</v>
      </c>
      <c r="CP158" s="45">
        <f t="shared" si="48"/>
        <v>44930</v>
      </c>
      <c r="CQ158" s="229"/>
      <c r="CR158" s="146" t="str">
        <f>T(IF(  Dic2022_RICHIESTE!BV45&lt;&gt;"",  Dic2022_RICHIESTE!BV45,  HLOOKUP(CR$154,Tipologie!$B$2:$AM$10,5) ))</f>
        <v>.</v>
      </c>
      <c r="CS158" s="146"/>
      <c r="CT158" s="146" t="str">
        <f>T(IF(  Dic2022_RICHIESTE!BW45&lt;&gt;"",  Dic2022_RICHIESTE!BW45,  HLOOKUP(CT$154,Tipologie!$B$2:$AM$10,5) ))</f>
        <v>.</v>
      </c>
      <c r="CU158" s="146"/>
      <c r="CV158" s="146" t="str">
        <f>T(IF(  Dic2022_RICHIESTE!BX45&lt;&gt;"",  Dic2022_RICHIESTE!BX45,  HLOOKUP(CV$154,Tipologie!$B$2:$AM$10,5) ))</f>
        <v>.</v>
      </c>
      <c r="CW158" s="146"/>
      <c r="CX158" s="146" t="str">
        <f>T(IF(  Dic2022_RICHIESTE!BY45&lt;&gt;"",  Dic2022_RICHIESTE!BY45,  HLOOKUP(CX$154,Tipologie!$B$2:$AM$10,5) ))</f>
        <v>.</v>
      </c>
      <c r="CY158" s="146"/>
      <c r="CZ158" s="146" t="str">
        <f>T(IF(  Dic2022_RICHIESTE!BZ45&lt;&gt;"",  Dic2022_RICHIESTE!BZ45,  HLOOKUP(CZ$154,Tipologie!$B$2:$AM$10,5) ))</f>
        <v>.</v>
      </c>
      <c r="DA158" s="146"/>
      <c r="DB158" s="146" t="str">
        <f>T(IF(  Dic2022_RICHIESTE!CA45&lt;&gt;"",  Dic2022_RICHIESTE!CA45,  HLOOKUP(DB$154,Tipologie!$B$2:$AM$10,5) ))</f>
        <v>.</v>
      </c>
      <c r="DC158" s="146"/>
      <c r="DD158" s="146" t="str">
        <f>T(IF(  Dic2022_RICHIESTE!CB45&lt;&gt;"",  Dic2022_RICHIESTE!CB45,  HLOOKUP(DD$154,Tipologie!$B$2:$AM$10,5) ))</f>
        <v>.</v>
      </c>
      <c r="DE158" s="146" t="str">
        <f>T(IF(  Dic2022_RICHIESTE!BW45&lt;&gt;"",  Dic2022_RICHIESTE!BW45,  HLOOKUP(DE$154,Tipologie!$B$2:$AM$10,5) ))</f>
        <v>.</v>
      </c>
      <c r="DF158" s="146" t="str">
        <f>T(IF(  Dic2022_RICHIESTE!BX45&lt;&gt;"",  Dic2022_RICHIESTE!BX45,  HLOOKUP(DF$154,Tipologie!$B$2:$AM$10,5) ))</f>
        <v>.</v>
      </c>
      <c r="DG158" s="146" t="str">
        <f>T(IF(  Dic2022_RICHIESTE!BY45&lt;&gt;"",  Dic2022_RICHIESTE!BY45,  HLOOKUP(DG$154,Tipologie!$B$2:$AM$10,5) ))</f>
        <v>.</v>
      </c>
      <c r="DH158" s="20"/>
    </row>
    <row r="159" spans="1:112" ht="11.25" customHeight="1" x14ac:dyDescent="0.25">
      <c r="A159" s="45" t="s">
        <v>20</v>
      </c>
      <c r="B159" s="46">
        <f t="shared" si="50"/>
        <v>44931</v>
      </c>
      <c r="C159" s="232"/>
      <c r="D159" s="146" t="str">
        <f>T( IF( Dic2022_RICHIESTE!C46&lt;&gt;"",  IF(   AND(    (IFERROR(SEARCH("Ridotto",Dic2022_RICHIESTE!C46),Dic2022_RICHIESTE!C46))=1,    D$154&lt;&gt;""   ),    _xlfn.CONCAT("Rid: ",HLOOKUP(D$154,Tipologie!$B$2:$AM$10,6)  ),  Dic2022_RICHIESTE!C46),HLOOKUP(D$154,Tipologie!$B$2:$AM$10,6  ) ))</f>
        <v>.</v>
      </c>
      <c r="E159" s="146"/>
      <c r="F159" s="146" t="str">
        <f>T( IF( Dic2022_RICHIESTE!D46&lt;&gt;"",  IF(   AND(    (IFERROR(SEARCH("Ridotto",Dic2022_RICHIESTE!D46),Dic2022_RICHIESTE!D46))=1,    F$154&lt;&gt;""   ),    _xlfn.CONCAT("Rid: ",HLOOKUP(F$154,Tipologie!$B$2:$AM$10,6)  ),  Dic2022_RICHIESTE!D46),HLOOKUP(F$154,Tipologie!$B$2:$AM$10,6  ) ))</f>
        <v>.</v>
      </c>
      <c r="G159" s="146"/>
      <c r="H159" s="146" t="str">
        <f>T( IF( Dic2022_RICHIESTE!E46&lt;&gt;"",  IF(   AND(    (IFERROR(SEARCH("Ridotto",Dic2022_RICHIESTE!E46),Dic2022_RICHIESTE!E46))=1,    H$154&lt;&gt;""   ),    _xlfn.CONCAT("Rid: ",HLOOKUP(H$154,Tipologie!$B$2:$AM$10,6)  ),  Dic2022_RICHIESTE!E46),HLOOKUP(H$154,Tipologie!$B$2:$AM$10,6  ) ))</f>
        <v>.</v>
      </c>
      <c r="I159" s="146"/>
      <c r="J159" s="146" t="str">
        <f>T( IF( Dic2022_RICHIESTE!F46&lt;&gt;"",  IF(   AND(    (IFERROR(SEARCH("Ridotto",Dic2022_RICHIESTE!F46),Dic2022_RICHIESTE!F46))=1,    J$154&lt;&gt;""   ),    _xlfn.CONCAT("Rid: ",HLOOKUP(J$154,Tipologie!$B$2:$AM$10,6)  ),  Dic2022_RICHIESTE!F46),HLOOKUP(J$154,Tipologie!$B$2:$AM$10,6  ) ))</f>
        <v>.</v>
      </c>
      <c r="K159" s="146"/>
      <c r="L159" s="146" t="str">
        <f>T( IF( Dic2022_RICHIESTE!G46&lt;&gt;"",  IF(   AND(    (IFERROR(SEARCH("Ridotto",Dic2022_RICHIESTE!G46),Dic2022_RICHIESTE!G46))=1,    L$154&lt;&gt;""   ),    _xlfn.CONCAT("Rid: ",HLOOKUP(L$154,Tipologie!$B$2:$AM$10,6)  ),  Dic2022_RICHIESTE!G46),HLOOKUP(L$154,Tipologie!$B$2:$AM$10,6  ) ))</f>
        <v>.</v>
      </c>
      <c r="M159" s="146"/>
      <c r="N159" s="146" t="str">
        <f>T( IF( Dic2022_RICHIESTE!H46&lt;&gt;"",  IF(   AND(    (IFERROR(SEARCH("Ridotto",Dic2022_RICHIESTE!H46),Dic2022_RICHIESTE!H46))=1,    N$154&lt;&gt;""   ),    _xlfn.CONCAT("Rid: ",HLOOKUP(N$154,Tipologie!$B$2:$AM$10,6)  ),  Dic2022_RICHIESTE!H46),HLOOKUP(N$154,Tipologie!$B$2:$AM$10,6  ) ))</f>
        <v>.</v>
      </c>
      <c r="O159" s="146"/>
      <c r="P159" s="146" t="str">
        <f>T( IF( Dic2022_RICHIESTE!I46&lt;&gt;"",  IF(   AND(    (IFERROR(SEARCH("Ridotto",Dic2022_RICHIESTE!I46),Dic2022_RICHIESTE!I46))=1,    P$154&lt;&gt;""   ),    _xlfn.CONCAT("Rid: ",HLOOKUP(P$154,Tipologie!$B$2:$AM$10,6)  ),  Dic2022_RICHIESTE!I46),HLOOKUP(P$154,Tipologie!$B$2:$AM$10,6  ) ))</f>
        <v>.</v>
      </c>
      <c r="Q159" s="146"/>
      <c r="R159" s="146" t="str">
        <f>T( IF( Dic2022_RICHIESTE!J46&lt;&gt;"",  IF(   AND(    (IFERROR(SEARCH("Ridotto",Dic2022_RICHIESTE!J46),Dic2022_RICHIESTE!J46))=1,    R$154&lt;&gt;""   ),    _xlfn.CONCAT("Rid: ",HLOOKUP(R$154,Tipologie!$B$2:$AM$10,6)  ),  Dic2022_RICHIESTE!J46),HLOOKUP(R$154,Tipologie!$B$2:$AM$10,6  ) ))</f>
        <v>.</v>
      </c>
      <c r="S159" s="146"/>
      <c r="T159" s="146" t="str">
        <f>T( IF( Dic2022_RICHIESTE!K46&lt;&gt;"",  IF(   AND(    (IFERROR(SEARCH("Ridotto",Dic2022_RICHIESTE!K46),Dic2022_RICHIESTE!K46))=1,    T$154&lt;&gt;""   ),    _xlfn.CONCAT("Rid: ",HLOOKUP(T$154,Tipologie!$B$2:$AM$10,6)  ),  Dic2022_RICHIESTE!K46),HLOOKUP(T$154,Tipologie!$B$2:$AM$10,6  ) ))</f>
        <v>.</v>
      </c>
      <c r="U159" s="146" t="str">
        <f>T( IF( Dic2022_RICHIESTE!L46&lt;&gt;"",  IF(   AND(    (IFERROR(SEARCH("Ridotto",Dic2022_RICHIESTE!L46),Dic2022_RICHIESTE!L46))=1,    U$154&lt;&gt;""   ),    _xlfn.CONCAT("Rid: ",HLOOKUP(U$154,Tipologie!$B$2:$AM$10,6)  ),  Dic2022_RICHIESTE!L46),HLOOKUP(U$154,Tipologie!$B$2:$AM$10,6  ) ))</f>
        <v>.</v>
      </c>
      <c r="V159" s="146" t="str">
        <f>T( IF( Dic2022_RICHIESTE!M46&lt;&gt;"",  IF(   AND(    (IFERROR(SEARCH("Ridotto",Dic2022_RICHIESTE!M46),Dic2022_RICHIESTE!M46))=1,    V$154&lt;&gt;""   ),    _xlfn.CONCAT("Rid: ",HLOOKUP(V$154,Tipologie!$B$2:$AM$10,6)  ),  Dic2022_RICHIESTE!M46),HLOOKUP(V$154,Tipologie!$B$2:$AM$10,6  ) ))</f>
        <v>.</v>
      </c>
      <c r="W159" s="146" t="str">
        <f>T( IF( Dic2022_RICHIESTE!N46&lt;&gt;"",  IF(   AND(    (IFERROR(SEARCH("Ridotto",Dic2022_RICHIESTE!N46),Dic2022_RICHIESTE!N46))=1,    W$154&lt;&gt;""   ),    _xlfn.CONCAT("Rid: ",HLOOKUP(W$154,Tipologie!$B$2:$AM$10,6)  ),  Dic2022_RICHIESTE!N46),HLOOKUP(W$154,Tipologie!$B$2:$AM$10,6  ) ))</f>
        <v>.</v>
      </c>
      <c r="X159" s="146" t="str">
        <f>T( IF( Dic2022_RICHIESTE!O46&lt;&gt;"",  IF(   AND(    (IFERROR(SEARCH("Ridotto",Dic2022_RICHIESTE!O46),Dic2022_RICHIESTE!O46))=1,    X$154&lt;&gt;""   ),    _xlfn.CONCAT("Rid: ",HLOOKUP(X$154,Tipologie!$B$2:$AM$10,6)  ),  Dic2022_RICHIESTE!O46),HLOOKUP(X$154,Tipologie!$B$2:$AM$10,6  ) ))</f>
        <v>.</v>
      </c>
      <c r="Y159" s="146" t="str">
        <f>T( IF( Dic2022_RICHIESTE!P46&lt;&gt;"",  IF(   AND(    (IFERROR(SEARCH("Ridotto",Dic2022_RICHIESTE!P46),Dic2022_RICHIESTE!P46))=1,    Y$154&lt;&gt;""   ),    _xlfn.CONCAT("Rid: ",HLOOKUP(Y$154,Tipologie!$B$2:$AM$10,6)  ),  Dic2022_RICHIESTE!P46),HLOOKUP(Y$154,Tipologie!$B$2:$AM$10,6  ) ))</f>
        <v>.</v>
      </c>
      <c r="Z159" s="28" t="str">
        <f>T( IF( Dic2022_RICHIESTE!Q46&lt;&gt;"",  IF(   AND(    (IFERROR(SEARCH("Ridotto",Dic2022_RICHIESTE!Q46),Dic2022_RICHIESTE!Q46))=1,    Z$154&lt;&gt;""   ),    _xlfn.CONCAT("Rid: ",HLOOKUP(Z$154,Tipologie!$B$2:$AM$10,6)  ),  Dic2022_RICHIESTE!Q46),HLOOKUP(Z$154,Tipologie!$B$2:$AM$10,6  ) ))</f>
        <v>.</v>
      </c>
      <c r="AA159" s="28" t="str">
        <f>T( IF( Dic2022_RICHIESTE!R46&lt;&gt;"",  IF(   AND(    (IFERROR(SEARCH("Ridotto",Dic2022_RICHIESTE!R46),Dic2022_RICHIESTE!R46))=1,    AA$154&lt;&gt;""   ),    _xlfn.CONCAT("Rid: ",HLOOKUP(AA$154,Tipologie!$B$2:$AM$10,6)  ),  Dic2022_RICHIESTE!R46),HLOOKUP(AA$154,Tipologie!$B$2:$AM$10,6  ) ))</f>
        <v>.</v>
      </c>
      <c r="AB159" s="28" t="str">
        <f>T( IF( Dic2022_RICHIESTE!S46&lt;&gt;"",  IF(   AND(    (IFERROR(SEARCH("Ridotto",Dic2022_RICHIESTE!S46),Dic2022_RICHIESTE!S46))=1,    AB$154&lt;&gt;""   ),    _xlfn.CONCAT("Rid: ",HLOOKUP(AB$154,Tipologie!$B$2:$AM$10,6)  ),  Dic2022_RICHIESTE!S46),HLOOKUP(AB$154,Tipologie!$B$2:$AM$10,6  ) ))</f>
        <v>.</v>
      </c>
      <c r="AD159" s="45" t="str">
        <f t="shared" si="40"/>
        <v>gio</v>
      </c>
      <c r="AE159" s="46">
        <f t="shared" si="39"/>
        <v>44931</v>
      </c>
      <c r="AF159" s="232"/>
      <c r="AG159" s="146" t="str">
        <f>T( IF( Dic2022_RICHIESTE!W46&lt;&gt;"",  IF(   AND(    (IFERROR(SEARCH("Ridotto",Dic2022_RICHIESTE!W46),Dic2022_RICHIESTE!W46))=1,    AG$154&lt;&gt;""   ),    _xlfn.CONCAT("Rid: ",HLOOKUP(AG$154,Tipologie!$B$2:$AM$10,6)  ),  Dic2022_RICHIESTE!W46),HLOOKUP(AG$154,Tipologie!$B$2:$AM$10,6  ) ))</f>
        <v>.</v>
      </c>
      <c r="AH159" s="146"/>
      <c r="AI159" s="146" t="str">
        <f>T( IF( Dic2022_RICHIESTE!X46&lt;&gt;"",  IF(   AND(    (IFERROR(SEARCH("Ridotto",Dic2022_RICHIESTE!X46),Dic2022_RICHIESTE!X46))=1,    AI$154&lt;&gt;""   ),    _xlfn.CONCAT("Rid: ",HLOOKUP(AI$154,Tipologie!$B$2:$AM$10,6)  ),  Dic2022_RICHIESTE!X46),HLOOKUP(AI$154,Tipologie!$B$2:$AM$10,6  ) ))</f>
        <v>.</v>
      </c>
      <c r="AJ159" s="146"/>
      <c r="AK159" s="146" t="str">
        <f>T( IF( Dic2022_RICHIESTE!Y46&lt;&gt;"",  IF(   AND(    (IFERROR(SEARCH("Ridotto",Dic2022_RICHIESTE!Y46),Dic2022_RICHIESTE!Y46))=1,    AK$154&lt;&gt;""   ),    _xlfn.CONCAT("Rid: ",HLOOKUP(AK$154,Tipologie!$B$2:$AM$10,6)  ),  Dic2022_RICHIESTE!Y46),HLOOKUP(AK$154,Tipologie!$B$2:$AM$10,6  ) ))</f>
        <v>.</v>
      </c>
      <c r="AL159" s="146"/>
      <c r="AM159" s="146" t="str">
        <f>T( IF( Dic2022_RICHIESTE!Z46&lt;&gt;"",  IF(   AND(    (IFERROR(SEARCH("Ridotto",Dic2022_RICHIESTE!Z46),Dic2022_RICHIESTE!Z46))=1,    AM$154&lt;&gt;""   ),    _xlfn.CONCAT("Rid: ",HLOOKUP(AM$154,Tipologie!$B$2:$AM$10,6)  ),  Dic2022_RICHIESTE!Z46),HLOOKUP(AM$154,Tipologie!$B$2:$AM$10,6  ) ))</f>
        <v>.</v>
      </c>
      <c r="AN159" s="146"/>
      <c r="AO159" s="146" t="str">
        <f>T( IF( Dic2022_RICHIESTE!AA46&lt;&gt;"",  IF(   AND(    (IFERROR(SEARCH("Ridotto",Dic2022_RICHIESTE!AA46),Dic2022_RICHIESTE!AA46))=1,    AO$154&lt;&gt;""   ),    _xlfn.CONCAT("Rid: ",HLOOKUP(AO$154,Tipologie!$B$2:$AM$10,6)  ),  Dic2022_RICHIESTE!AA46),HLOOKUP(AO$154,Tipologie!$B$2:$AM$10,6  ) ))</f>
        <v>.</v>
      </c>
      <c r="AP159" s="146"/>
      <c r="AQ159" s="146" t="str">
        <f>T( IF( Dic2022_RICHIESTE!AB46&lt;&gt;"",  IF(   AND(    (IFERROR(SEARCH("Ridotto",Dic2022_RICHIESTE!AB46),Dic2022_RICHIESTE!AB46))=1,    AQ$154&lt;&gt;""   ),    _xlfn.CONCAT("Rid: ",HLOOKUP(AQ$154,Tipologie!$B$2:$AM$10,6)  ),  Dic2022_RICHIESTE!AB46),HLOOKUP(AQ$154,Tipologie!$B$2:$AM$10,6  ) ))</f>
        <v>.</v>
      </c>
      <c r="AR159" s="146"/>
      <c r="AS159" s="146" t="str">
        <f>T( IF( Dic2022_RICHIESTE!AC46&lt;&gt;"",  IF(   AND(    (IFERROR(SEARCH("Ridotto",Dic2022_RICHIESTE!AC46),Dic2022_RICHIESTE!AC46))=1,    AS$154&lt;&gt;""   ),    _xlfn.CONCAT("Rid: ",HLOOKUP(AS$154,Tipologie!$B$2:$AM$10,6)  ),  Dic2022_RICHIESTE!AC46),HLOOKUP(AS$154,Tipologie!$B$2:$AM$10,6  ) ))</f>
        <v>.</v>
      </c>
      <c r="AT159" s="146"/>
      <c r="AU159" s="146" t="str">
        <f>T( IF( Dic2022_RICHIESTE!AD46&lt;&gt;"",  IF(   AND(    (IFERROR(SEARCH("Ridotto",Dic2022_RICHIESTE!AD46),Dic2022_RICHIESTE!AD46))=1,    AU$154&lt;&gt;""   ),    _xlfn.CONCAT("Rid: ",HLOOKUP(AU$154,Tipologie!$B$2:$AM$10,6)  ),  Dic2022_RICHIESTE!AD46),HLOOKUP(AU$154,Tipologie!$B$2:$AM$10,6  ) ))</f>
        <v>.</v>
      </c>
      <c r="AV159" s="146"/>
      <c r="AW159" s="146" t="str">
        <f>T( IF( Dic2022_RICHIESTE!AE46&lt;&gt;"",  IF(   AND(    (IFERROR(SEARCH("Ridotto",Dic2022_RICHIESTE!AE46),Dic2022_RICHIESTE!AE46))=1,    AW$154&lt;&gt;""   ),    _xlfn.CONCAT("Rid: ",HLOOKUP(AW$154,Tipologie!$B$2:$AM$10,6)  ),  Dic2022_RICHIESTE!AE46),HLOOKUP(AW$154,Tipologie!$B$2:$AM$10,6  ) ))</f>
        <v>.</v>
      </c>
      <c r="AX159" s="146"/>
      <c r="AY159" s="146" t="str">
        <f>T( IF( Dic2022_RICHIESTE!AF46&lt;&gt;"",  IF(   AND(    (IFERROR(SEARCH("Ridotto",Dic2022_RICHIESTE!AF46),Dic2022_RICHIESTE!AF46))=1,    AY$154&lt;&gt;""   ),    _xlfn.CONCAT("Rid: ",HLOOKUP(AY$154,Tipologie!$B$2:$AM$10,6)  ),  Dic2022_RICHIESTE!AF46),HLOOKUP(AY$154,Tipologie!$B$2:$AM$10,6  ) ))</f>
        <v>.</v>
      </c>
      <c r="AZ159" s="146"/>
      <c r="BA159" s="146" t="str">
        <f>T( IF( Dic2022_RICHIESTE!AG46&lt;&gt;"",  IF(   AND(    (IFERROR(SEARCH("Ridotto",Dic2022_RICHIESTE!AG46),Dic2022_RICHIESTE!AG46))=1,    BA$154&lt;&gt;""   ),    _xlfn.CONCAT("Rid: ",HLOOKUP(BA$154,Tipologie!$B$2:$AM$10,6)  ),  Dic2022_RICHIESTE!AG46),HLOOKUP(BA$154,Tipologie!$B$2:$AM$10,6  ) ))</f>
        <v>.</v>
      </c>
      <c r="BB159" s="146" t="str">
        <f>T( IF( Dic2022_RICHIESTE!AH46&lt;&gt;"",  IF(   AND(    (IFERROR(SEARCH("Ridotto",Dic2022_RICHIESTE!AH46),Dic2022_RICHIESTE!AH46))=1,    BB$154&lt;&gt;""   ),    _xlfn.CONCAT("Rid: ",HLOOKUP(BB$154,Tipologie!$B$2:$AM$10,6)  ),  Dic2022_RICHIESTE!AH46),HLOOKUP(BB$154,Tipologie!$B$2:$AM$10,6  ) ))</f>
        <v>.</v>
      </c>
      <c r="BC159" s="146" t="str">
        <f>T( IF( Dic2022_RICHIESTE!AI46&lt;&gt;"",  IF(   AND(    (IFERROR(SEARCH("Ridotto",Dic2022_RICHIESTE!AI46),Dic2022_RICHIESTE!AI46))=1,    BC$154&lt;&gt;""   ),    _xlfn.CONCAT("Rid: ",HLOOKUP(BC$154,Tipologie!$B$2:$AM$10,6)  ),  Dic2022_RICHIESTE!AI46),HLOOKUP(BC$154,Tipologie!$B$2:$AM$10,6  ) ))</f>
        <v>.</v>
      </c>
      <c r="BD159" s="146"/>
      <c r="BE159" s="146" t="str">
        <f>T( IF( Dic2022_RICHIESTE!AJ46&lt;&gt;"",  IF(   AND(    (IFERROR(SEARCH("Ridotto",Dic2022_RICHIESTE!AJ46),Dic2022_RICHIESTE!AJ46))=1,    BE$154&lt;&gt;""   ),    _xlfn.CONCAT("Rid: ",HLOOKUP(BE$154,Tipologie!$B$2:$AM$10,6)  ),  Dic2022_RICHIESTE!AJ46),HLOOKUP(BE$154,Tipologie!$B$2:$AM$10,6  ) ))</f>
        <v>.</v>
      </c>
      <c r="BF159" s="146"/>
      <c r="BG159" s="146" t="str">
        <f>T( IF( Dic2022_RICHIESTE!AK46&lt;&gt;"",  IF(   AND(    (IFERROR(SEARCH("Ridotto",Dic2022_RICHIESTE!AK46),Dic2022_RICHIESTE!AK46))=1,    BG$154&lt;&gt;""   ),    _xlfn.CONCAT("Rid: ",HLOOKUP(BG$154,Tipologie!$B$2:$AM$10,6)  ),  Dic2022_RICHIESTE!AK46),HLOOKUP(BG$154,Tipologie!$B$2:$AM$10,6  ) ))</f>
        <v>.</v>
      </c>
      <c r="BH159" s="146"/>
      <c r="BI159" s="146" t="str">
        <f>T( IF( Dic2022_RICHIESTE!AL46&lt;&gt;"",  IF(   AND(    (IFERROR(SEARCH("Ridotto",Dic2022_RICHIESTE!AL46),Dic2022_RICHIESTE!AL46))=1,    BI$154&lt;&gt;""   ),    _xlfn.CONCAT("Rid: ",HLOOKUP(BI$154,Tipologie!$B$2:$AM$10,6)  ),  Dic2022_RICHIESTE!AL46),HLOOKUP(BI$154,Tipologie!$B$2:$AM$10,6  ) ))</f>
        <v>.</v>
      </c>
      <c r="BJ159" s="146"/>
      <c r="BK159" s="146" t="str">
        <f>T( IF( Dic2022_RICHIESTE!AM46&lt;&gt;"",  IF(   AND(    (IFERROR(SEARCH("Ridotto",Dic2022_RICHIESTE!AM46),Dic2022_RICHIESTE!AM46))=1,    BK$154&lt;&gt;""   ),    _xlfn.CONCAT("Rid: ",HLOOKUP(BK$154,Tipologie!$B$2:$AM$10,6)  ),  Dic2022_RICHIESTE!AM46),HLOOKUP(BK$154,Tipologie!$B$2:$AM$10,6  ) ))</f>
        <v>.</v>
      </c>
      <c r="BL159" s="146"/>
      <c r="BM159" s="146" t="str">
        <f>T( IF( Dic2022_RICHIESTE!AN46&lt;&gt;"",  IF(   AND(    (IFERROR(SEARCH("Ridotto",Dic2022_RICHIESTE!AN46),Dic2022_RICHIESTE!AN46))=1,    BM$154&lt;&gt;""   ),    _xlfn.CONCAT("Rid: ",HLOOKUP(BM$154,Tipologie!$B$2:$AM$10,6)  ),  Dic2022_RICHIESTE!AN46),HLOOKUP(BM$154,Tipologie!$B$2:$AM$10,6  ) ))</f>
        <v>.</v>
      </c>
      <c r="BN159" s="146"/>
      <c r="BO159" s="146" t="str">
        <f>T( IF( Dic2022_RICHIESTE!AO46&lt;&gt;"",  IF(   AND(    (IFERROR(SEARCH("Ridotto",Dic2022_RICHIESTE!AO46),Dic2022_RICHIESTE!AO46))=1,    BO$154&lt;&gt;""   ),    _xlfn.CONCAT("Rid: ",HLOOKUP(BO$154,Tipologie!$B$2:$AM$10,6)  ),  Dic2022_RICHIESTE!AO46),HLOOKUP(BO$154,Tipologie!$B$2:$AM$10,6  ) ))</f>
        <v>.</v>
      </c>
      <c r="BP159" s="146"/>
      <c r="BQ159" s="146" t="str">
        <f>T( IF( Dic2022_RICHIESTE!AP46&lt;&gt;"",  IF(   AND(    (IFERROR(SEARCH("Ridotto",Dic2022_RICHIESTE!AP46),Dic2022_RICHIESTE!AP46))=1,    BQ$154&lt;&gt;""   ),    _xlfn.CONCAT("Rid: ",HLOOKUP(BQ$154,Tipologie!$B$2:$AM$10,6)  ),  Dic2022_RICHIESTE!AP46),HLOOKUP(BQ$154,Tipologie!$B$2:$AM$10,6  ) ))</f>
        <v>.</v>
      </c>
      <c r="BR159" s="146"/>
      <c r="BS159" s="146" t="str">
        <f>T( IF( Dic2022_RICHIESTE!AQ46&lt;&gt;"",  IF(   AND(    (IFERROR(SEARCH("Ridotto",Dic2022_RICHIESTE!AQ46),Dic2022_RICHIESTE!AQ46))=1,    BS$154&lt;&gt;""   ),    _xlfn.CONCAT("Rid: ",HLOOKUP(BS$154,Tipologie!$B$2:$AM$10,6)  ),  Dic2022_RICHIESTE!AQ46),HLOOKUP(BS$154,Tipologie!$B$2:$AM$10,6  ) ))</f>
        <v>.</v>
      </c>
      <c r="BT159" s="146"/>
      <c r="BU159" s="146" t="str">
        <f>T( IF( Dic2022_RICHIESTE!AR46&lt;&gt;"",  IF(   AND(    (IFERROR(SEARCH("Ridotto",Dic2022_RICHIESTE!AR46),Dic2022_RICHIESTE!AR46))=1,    BU$154&lt;&gt;""   ),    _xlfn.CONCAT("Rid: ",HLOOKUP(BU$154,Tipologie!$B$2:$AM$10,6)  ),  Dic2022_RICHIESTE!AR46),HLOOKUP(BU$154,Tipologie!$B$2:$AM$10,6  ) ))</f>
        <v>.</v>
      </c>
      <c r="BV159" s="146"/>
      <c r="BW159" s="146" t="str">
        <f>T( IF( Dic2022_RICHIESTE!AS46&lt;&gt;"",  IF(   AND(    (IFERROR(SEARCH("Ridotto",Dic2022_RICHIESTE!AS46),Dic2022_RICHIESTE!AS46))=1,    BW$154&lt;&gt;""   ),    _xlfn.CONCAT("Rid: ",HLOOKUP(BW$154,Tipologie!$B$2:$AM$10,6)  ),  Dic2022_RICHIESTE!AS46),HLOOKUP(BW$154,Tipologie!$B$2:$AM$10,6  ) ))</f>
        <v>.</v>
      </c>
      <c r="BX159" s="223"/>
      <c r="CA159" s="158">
        <f>SUM(COUNTIFS(D159:BW159,{"Ex-accordo";"Ferie";"Ridotto Ex-Acc";"Ridotto Ferie";"Ridotto Maternità";"Malattia";"Esame";"Altro"}))</f>
        <v>0</v>
      </c>
      <c r="CB159" s="158">
        <f t="shared" si="49"/>
        <v>30</v>
      </c>
      <c r="CC159" s="91"/>
      <c r="CG159" s="146" t="str">
        <f>T( IF( Dic2022_RICHIESTE!BM46&lt;&gt;"",  IF(   AND(    (IFERROR(SEARCH("Ridotto",Dic2022_RICHIESTE!BM46),Dic2022_RICHIESTE!BM46))=1,    CG$154&lt;&gt;""   ),    _xlfn.CONCAT("Rid: ",HLOOKUP(CG$154,Tipologie!$B$2:$AM$10,6)  ),  Dic2022_RICHIESTE!BM46),HLOOKUP(CG$154,Tipologie!$B$2:$AM$10,6  ) ))</f>
        <v>.</v>
      </c>
      <c r="CH159" s="146"/>
      <c r="CI159" s="146" t="str">
        <f>T( IF( Dic2022_RICHIESTE!BN46&lt;&gt;"",  IF(   AND(    (IFERROR(SEARCH("Ridotto",Dic2022_RICHIESTE!BN46),Dic2022_RICHIESTE!BN46))=1,    CI$154&lt;&gt;""   ),    _xlfn.CONCAT("Rid: ",HLOOKUP(CI$154,Tipologie!$B$2:$AM$10,6)  ),  Dic2022_RICHIESTE!BN46),HLOOKUP(CI$154,Tipologie!$B$2:$AM$10,6  ) ))</f>
        <v>.</v>
      </c>
      <c r="CJ159" s="146" t="str">
        <f>T( IF( Dic2022_RICHIESTE!BO46&lt;&gt;"",  IF(   AND(    (IFERROR(SEARCH("Ridotto",Dic2022_RICHIESTE!BO46),Dic2022_RICHIESTE!BO46))=1,    CJ$154&lt;&gt;""   ),    _xlfn.CONCAT("Rid: ",HLOOKUP(CJ$154,Tipologie!$B$2:$AM$10,6)  ),  Dic2022_RICHIESTE!BO46),HLOOKUP(CJ$154,Tipologie!$B$2:$AM$10,6  ) ))</f>
        <v>.</v>
      </c>
      <c r="CK159" s="146" t="str">
        <f>T( IF( Dic2022_RICHIESTE!BP46&lt;&gt;"",  IF(   AND(    (IFERROR(SEARCH("Ridotto",Dic2022_RICHIESTE!BP46),Dic2022_RICHIESTE!BP46))=1,    CK$154&lt;&gt;""   ),    _xlfn.CONCAT("Rid: ",HLOOKUP(CK$154,Tipologie!$B$2:$AM$10,6)  ),  Dic2022_RICHIESTE!BP46),HLOOKUP(CK$154,Tipologie!$B$2:$AM$10,6  ) ))</f>
        <v>.</v>
      </c>
      <c r="CL159" s="146" t="str">
        <f>T( IF( Dic2022_RICHIESTE!BQ46&lt;&gt;"",  IF(   AND(    (IFERROR(SEARCH("Ridotto",Dic2022_RICHIESTE!BQ46),Dic2022_RICHIESTE!BQ46))=1,    CL$154&lt;&gt;""   ),    _xlfn.CONCAT("Rid: ",HLOOKUP(CL$154,Tipologie!$B$2:$AM$10,6)  ),  Dic2022_RICHIESTE!BQ46),HLOOKUP(CL$154,Tipologie!$B$2:$AM$10,6  ) ))</f>
        <v>.</v>
      </c>
      <c r="CM159" s="146" t="str">
        <f>T( IF( Dic2022_RICHIESTE!BR46&lt;&gt;"",  IF(   AND(    (IFERROR(SEARCH("Ridotto",Dic2022_RICHIESTE!BR46),Dic2022_RICHIESTE!BR46))=1,    CM$154&lt;&gt;""   ),    _xlfn.CONCAT("Rid: ",HLOOKUP(CM$154,Tipologie!$B$2:$AM$10,6)  ),  Dic2022_RICHIESTE!BR46),HLOOKUP(CM$154,Tipologie!$B$2:$AM$10,6  ) ))</f>
        <v>.</v>
      </c>
      <c r="CO159" s="45" t="str">
        <f t="shared" si="41"/>
        <v>gio</v>
      </c>
      <c r="CP159" s="45">
        <f t="shared" si="48"/>
        <v>44931</v>
      </c>
      <c r="CQ159" s="229"/>
      <c r="CR159" s="146" t="str">
        <f>T(IF(  Dic2022_RICHIESTE!BV46&lt;&gt;"",  Dic2022_RICHIESTE!BV46,  HLOOKUP(CR$154,Tipologie!$B$2:$AM$10,6) ))</f>
        <v>.</v>
      </c>
      <c r="CS159" s="146"/>
      <c r="CT159" s="146" t="str">
        <f>T(IF(  Dic2022_RICHIESTE!BW46&lt;&gt;"",  Dic2022_RICHIESTE!BW46,  HLOOKUP(CT$154,Tipologie!$B$2:$AM$10,6) ))</f>
        <v>.</v>
      </c>
      <c r="CU159" s="146"/>
      <c r="CV159" s="146" t="str">
        <f>T(IF(  Dic2022_RICHIESTE!BX46&lt;&gt;"",  Dic2022_RICHIESTE!BX46,  HLOOKUP(CV$154,Tipologie!$B$2:$AM$10,6) ))</f>
        <v>.</v>
      </c>
      <c r="CW159" s="146"/>
      <c r="CX159" s="146" t="str">
        <f>T(IF(  Dic2022_RICHIESTE!BY46&lt;&gt;"",  Dic2022_RICHIESTE!BY46,  HLOOKUP(CX$154,Tipologie!$B$2:$AM$10,6) ))</f>
        <v>.</v>
      </c>
      <c r="CY159" s="146"/>
      <c r="CZ159" s="146" t="str">
        <f>T(IF(  Dic2022_RICHIESTE!BZ46&lt;&gt;"",  Dic2022_RICHIESTE!BZ46,  HLOOKUP(CZ$154,Tipologie!$B$2:$AM$10,6) ))</f>
        <v>.</v>
      </c>
      <c r="DA159" s="146"/>
      <c r="DB159" s="146" t="str">
        <f>T(IF(  Dic2022_RICHIESTE!CA46&lt;&gt;"",  Dic2022_RICHIESTE!CA46,  HLOOKUP(DB$154,Tipologie!$B$2:$AM$10,6) ))</f>
        <v>.</v>
      </c>
      <c r="DC159" s="146"/>
      <c r="DD159" s="146" t="str">
        <f>T(IF(  Dic2022_RICHIESTE!CB46&lt;&gt;"",  Dic2022_RICHIESTE!CB46,  HLOOKUP(DD$154,Tipologie!$B$2:$AM$10,6) ))</f>
        <v>.</v>
      </c>
      <c r="DE159" s="146" t="str">
        <f>T(IF(  Dic2022_RICHIESTE!BW46&lt;&gt;"",  Dic2022_RICHIESTE!BW46,  HLOOKUP(DE$154,Tipologie!$B$2:$AM$10,6) ))</f>
        <v>.</v>
      </c>
      <c r="DF159" s="146" t="str">
        <f>T(IF(  Dic2022_RICHIESTE!BX46&lt;&gt;"",  Dic2022_RICHIESTE!BX46,  HLOOKUP(DF$154,Tipologie!$B$2:$AM$10,6) ))</f>
        <v>.</v>
      </c>
      <c r="DG159" s="146" t="str">
        <f>T(IF(  Dic2022_RICHIESTE!BY46&lt;&gt;"",  Dic2022_RICHIESTE!BY46,  HLOOKUP(DG$154,Tipologie!$B$2:$AM$10,6) ))</f>
        <v>.</v>
      </c>
    </row>
    <row r="160" spans="1:112" ht="11.25" customHeight="1" x14ac:dyDescent="0.25">
      <c r="A160" s="45" t="s">
        <v>21</v>
      </c>
      <c r="B160" s="46">
        <f t="shared" si="50"/>
        <v>44932</v>
      </c>
      <c r="C160" s="232"/>
      <c r="D160" s="146" t="str">
        <f>T( IF( Dic2022_RICHIESTE!C47&lt;&gt;"",  IF(   AND(    (IFERROR(SEARCH("Ridotto",Dic2022_RICHIESTE!C47),Dic2022_RICHIESTE!C47))=1,    D$154&lt;&gt;""   ),    _xlfn.CONCAT("Rid: ",HLOOKUP(D$154,Tipologie!$B$2:$AM$10,7)  ),  Dic2022_RICHIESTE!C47),HLOOKUP(D$154,Tipologie!$B$2:$AM$10,7  ) ))</f>
        <v>.</v>
      </c>
      <c r="E160" s="146"/>
      <c r="F160" s="146" t="str">
        <f>T( IF( Dic2022_RICHIESTE!D47&lt;&gt;"",  IF(   AND(    (IFERROR(SEARCH("Ridotto",Dic2022_RICHIESTE!D47),Dic2022_RICHIESTE!D47))=1,    F$154&lt;&gt;""   ),    _xlfn.CONCAT("Rid: ",HLOOKUP(F$154,Tipologie!$B$2:$AM$10,7)  ),  Dic2022_RICHIESTE!D47),HLOOKUP(F$154,Tipologie!$B$2:$AM$10,7  ) ))</f>
        <v>.</v>
      </c>
      <c r="G160" s="146"/>
      <c r="H160" s="146" t="str">
        <f>T( IF( Dic2022_RICHIESTE!E47&lt;&gt;"",  IF(   AND(    (IFERROR(SEARCH("Ridotto",Dic2022_RICHIESTE!E47),Dic2022_RICHIESTE!E47))=1,    H$154&lt;&gt;""   ),    _xlfn.CONCAT("Rid: ",HLOOKUP(H$154,Tipologie!$B$2:$AM$10,7)  ),  Dic2022_RICHIESTE!E47),HLOOKUP(H$154,Tipologie!$B$2:$AM$10,7  ) ))</f>
        <v>.</v>
      </c>
      <c r="I160" s="146"/>
      <c r="J160" s="146" t="str">
        <f>T( IF( Dic2022_RICHIESTE!F47&lt;&gt;"",  IF(   AND(    (IFERROR(SEARCH("Ridotto",Dic2022_RICHIESTE!F47),Dic2022_RICHIESTE!F47))=1,    J$154&lt;&gt;""   ),    _xlfn.CONCAT("Rid: ",HLOOKUP(J$154,Tipologie!$B$2:$AM$10,7)  ),  Dic2022_RICHIESTE!F47),HLOOKUP(J$154,Tipologie!$B$2:$AM$10,7  ) ))</f>
        <v>.</v>
      </c>
      <c r="K160" s="146"/>
      <c r="L160" s="146" t="str">
        <f>T( IF( Dic2022_RICHIESTE!G47&lt;&gt;"",  IF(   AND(    (IFERROR(SEARCH("Ridotto",Dic2022_RICHIESTE!G47),Dic2022_RICHIESTE!G47))=1,    L$154&lt;&gt;""   ),    _xlfn.CONCAT("Rid: ",HLOOKUP(L$154,Tipologie!$B$2:$AM$10,7)  ),  Dic2022_RICHIESTE!G47),HLOOKUP(L$154,Tipologie!$B$2:$AM$10,7  ) ))</f>
        <v>.</v>
      </c>
      <c r="M160" s="146"/>
      <c r="N160" s="146" t="str">
        <f>T( IF( Dic2022_RICHIESTE!H47&lt;&gt;"",  IF(   AND(    (IFERROR(SEARCH("Ridotto",Dic2022_RICHIESTE!H47),Dic2022_RICHIESTE!H47))=1,    N$154&lt;&gt;""   ),    _xlfn.CONCAT("Rid: ",HLOOKUP(N$154,Tipologie!$B$2:$AM$10,7)  ),  Dic2022_RICHIESTE!H47),HLOOKUP(N$154,Tipologie!$B$2:$AM$10,7  ) ))</f>
        <v>.</v>
      </c>
      <c r="O160" s="146"/>
      <c r="P160" s="146" t="str">
        <f>T( IF( Dic2022_RICHIESTE!I47&lt;&gt;"",  IF(   AND(    (IFERROR(SEARCH("Ridotto",Dic2022_RICHIESTE!I47),Dic2022_RICHIESTE!I47))=1,    P$154&lt;&gt;""   ),    _xlfn.CONCAT("Rid: ",HLOOKUP(P$154,Tipologie!$B$2:$AM$10,7)  ),  Dic2022_RICHIESTE!I47),HLOOKUP(P$154,Tipologie!$B$2:$AM$10,7  ) ))</f>
        <v>.</v>
      </c>
      <c r="Q160" s="146"/>
      <c r="R160" s="146" t="str">
        <f>T( IF( Dic2022_RICHIESTE!J47&lt;&gt;"",  IF(   AND(    (IFERROR(SEARCH("Ridotto",Dic2022_RICHIESTE!J47),Dic2022_RICHIESTE!J47))=1,    R$154&lt;&gt;""   ),    _xlfn.CONCAT("Rid: ",HLOOKUP(R$154,Tipologie!$B$2:$AM$10,7)  ),  Dic2022_RICHIESTE!J47),HLOOKUP(R$154,Tipologie!$B$2:$AM$10,7  ) ))</f>
        <v>.</v>
      </c>
      <c r="S160" s="146"/>
      <c r="T160" s="146" t="str">
        <f>T( IF( Dic2022_RICHIESTE!K47&lt;&gt;"",  IF(   AND(    (IFERROR(SEARCH("Ridotto",Dic2022_RICHIESTE!K47),Dic2022_RICHIESTE!K47))=1,    T$154&lt;&gt;""   ),    _xlfn.CONCAT("Rid: ",HLOOKUP(T$154,Tipologie!$B$2:$AM$10,7)  ),  Dic2022_RICHIESTE!K47),HLOOKUP(T$154,Tipologie!$B$2:$AM$10,7  ) ))</f>
        <v>.</v>
      </c>
      <c r="U160" s="146" t="str">
        <f>T( IF( Dic2022_RICHIESTE!L47&lt;&gt;"",  IF(   AND(    (IFERROR(SEARCH("Ridotto",Dic2022_RICHIESTE!L47),Dic2022_RICHIESTE!L47))=1,    U$154&lt;&gt;""   ),    _xlfn.CONCAT("Rid: ",HLOOKUP(U$154,Tipologie!$B$2:$AM$10,7)  ),  Dic2022_RICHIESTE!L47),HLOOKUP(U$154,Tipologie!$B$2:$AM$10,7  ) ))</f>
        <v>.</v>
      </c>
      <c r="V160" s="146" t="str">
        <f>T( IF( Dic2022_RICHIESTE!M47&lt;&gt;"",  IF(   AND(    (IFERROR(SEARCH("Ridotto",Dic2022_RICHIESTE!M47),Dic2022_RICHIESTE!M47))=1,    V$154&lt;&gt;""   ),    _xlfn.CONCAT("Rid: ",HLOOKUP(V$154,Tipologie!$B$2:$AM$10,7)  ),  Dic2022_RICHIESTE!M47),HLOOKUP(V$154,Tipologie!$B$2:$AM$10,7  ) ))</f>
        <v>.</v>
      </c>
      <c r="W160" s="146" t="str">
        <f>T( IF( Dic2022_RICHIESTE!N47&lt;&gt;"",  IF(   AND(    (IFERROR(SEARCH("Ridotto",Dic2022_RICHIESTE!N47),Dic2022_RICHIESTE!N47))=1,    W$154&lt;&gt;""   ),    _xlfn.CONCAT("Rid: ",HLOOKUP(W$154,Tipologie!$B$2:$AM$10,7)  ),  Dic2022_RICHIESTE!N47),HLOOKUP(W$154,Tipologie!$B$2:$AM$10,7  ) ))</f>
        <v>.</v>
      </c>
      <c r="X160" s="146" t="str">
        <f>T( IF( Dic2022_RICHIESTE!O47&lt;&gt;"",  IF(   AND(    (IFERROR(SEARCH("Ridotto",Dic2022_RICHIESTE!O47),Dic2022_RICHIESTE!O47))=1,    X$154&lt;&gt;""   ),    _xlfn.CONCAT("Rid: ",HLOOKUP(X$154,Tipologie!$B$2:$AM$10,7)  ),  Dic2022_RICHIESTE!O47),HLOOKUP(X$154,Tipologie!$B$2:$AM$10,7  ) ))</f>
        <v>.</v>
      </c>
      <c r="Y160" s="146" t="str">
        <f>T( IF( Dic2022_RICHIESTE!P47&lt;&gt;"",  IF(   AND(    (IFERROR(SEARCH("Ridotto",Dic2022_RICHIESTE!P47),Dic2022_RICHIESTE!P47))=1,    Y$154&lt;&gt;""   ),    _xlfn.CONCAT("Rid: ",HLOOKUP(Y$154,Tipologie!$B$2:$AM$10,7)  ),  Dic2022_RICHIESTE!P47),HLOOKUP(Y$154,Tipologie!$B$2:$AM$10,7  ) ))</f>
        <v>.</v>
      </c>
      <c r="Z160" s="28" t="str">
        <f>T( IF( Dic2022_RICHIESTE!Q47&lt;&gt;"",  IF(   AND(    (IFERROR(SEARCH("Ridotto",Dic2022_RICHIESTE!Q47),Dic2022_RICHIESTE!Q47))=1,    Z$154&lt;&gt;""   ),    _xlfn.CONCAT("Rid: ",HLOOKUP(Z$154,Tipologie!$B$2:$AM$10,7)  ),  Dic2022_RICHIESTE!Q47),HLOOKUP(Z$154,Tipologie!$B$2:$AM$10,7  ) ))</f>
        <v>.</v>
      </c>
      <c r="AA160" s="28" t="str">
        <f>T( IF( Dic2022_RICHIESTE!R47&lt;&gt;"",  IF(   AND(    (IFERROR(SEARCH("Ridotto",Dic2022_RICHIESTE!R47),Dic2022_RICHIESTE!R47))=1,    AA$154&lt;&gt;""   ),    _xlfn.CONCAT("Rid: ",HLOOKUP(AA$154,Tipologie!$B$2:$AM$10,7)  ),  Dic2022_RICHIESTE!R47),HLOOKUP(AA$154,Tipologie!$B$2:$AM$10,7  ) ))</f>
        <v>.</v>
      </c>
      <c r="AB160" s="28" t="str">
        <f>T( IF( Dic2022_RICHIESTE!S47&lt;&gt;"",  IF(   AND(    (IFERROR(SEARCH("Ridotto",Dic2022_RICHIESTE!S47),Dic2022_RICHIESTE!S47))=1,    AB$154&lt;&gt;""   ),    _xlfn.CONCAT("Rid: ",HLOOKUP(AB$154,Tipologie!$B$2:$AM$10,7)  ),  Dic2022_RICHIESTE!S47),HLOOKUP(AB$154,Tipologie!$B$2:$AM$10,7  ) ))</f>
        <v>.</v>
      </c>
      <c r="AD160" s="45" t="str">
        <f t="shared" si="40"/>
        <v>ven</v>
      </c>
      <c r="AE160" s="46">
        <f t="shared" si="39"/>
        <v>44932</v>
      </c>
      <c r="AF160" s="232"/>
      <c r="AG160" s="146" t="str">
        <f>T( IF( Dic2022_RICHIESTE!W47&lt;&gt;"",  IF(   AND(    (IFERROR(SEARCH("Ridotto",Dic2022_RICHIESTE!W47),Dic2022_RICHIESTE!W47))=1,    AG$154&lt;&gt;""   ),    _xlfn.CONCAT("Rid: ",HLOOKUP(AG$154,Tipologie!$B$2:$AM$10,7)  ),  Dic2022_RICHIESTE!W47),HLOOKUP(AG$154,Tipologie!$B$2:$AM$10,7  ) ))</f>
        <v>.</v>
      </c>
      <c r="AH160" s="146"/>
      <c r="AI160" s="146" t="str">
        <f>T( IF( Dic2022_RICHIESTE!X47&lt;&gt;"",  IF(   AND(    (IFERROR(SEARCH("Ridotto",Dic2022_RICHIESTE!X47),Dic2022_RICHIESTE!X47))=1,    AI$154&lt;&gt;""   ),    _xlfn.CONCAT("Rid: ",HLOOKUP(AI$154,Tipologie!$B$2:$AM$10,7)  ),  Dic2022_RICHIESTE!X47),HLOOKUP(AI$154,Tipologie!$B$2:$AM$10,7  ) ))</f>
        <v>.</v>
      </c>
      <c r="AJ160" s="146"/>
      <c r="AK160" s="146" t="str">
        <f>T( IF( Dic2022_RICHIESTE!Y47&lt;&gt;"",  IF(   AND(    (IFERROR(SEARCH("Ridotto",Dic2022_RICHIESTE!Y47),Dic2022_RICHIESTE!Y47))=1,    AK$154&lt;&gt;""   ),    _xlfn.CONCAT("Rid: ",HLOOKUP(AK$154,Tipologie!$B$2:$AM$10,7)  ),  Dic2022_RICHIESTE!Y47),HLOOKUP(AK$154,Tipologie!$B$2:$AM$10,7  ) ))</f>
        <v>.</v>
      </c>
      <c r="AL160" s="146"/>
      <c r="AM160" s="146" t="str">
        <f>T( IF( Dic2022_RICHIESTE!Z47&lt;&gt;"",  IF(   AND(    (IFERROR(SEARCH("Ridotto",Dic2022_RICHIESTE!Z47),Dic2022_RICHIESTE!Z47))=1,    AM$154&lt;&gt;""   ),    _xlfn.CONCAT("Rid: ",HLOOKUP(AM$154,Tipologie!$B$2:$AM$10,7)  ),  Dic2022_RICHIESTE!Z47),HLOOKUP(AM$154,Tipologie!$B$2:$AM$10,7  ) ))</f>
        <v>.</v>
      </c>
      <c r="AN160" s="146"/>
      <c r="AO160" s="146" t="str">
        <f>T( IF( Dic2022_RICHIESTE!AA47&lt;&gt;"",  IF(   AND(    (IFERROR(SEARCH("Ridotto",Dic2022_RICHIESTE!AA47),Dic2022_RICHIESTE!AA47))=1,    AO$154&lt;&gt;""   ),    _xlfn.CONCAT("Rid: ",HLOOKUP(AO$154,Tipologie!$B$2:$AM$10,7)  ),  Dic2022_RICHIESTE!AA47),HLOOKUP(AO$154,Tipologie!$B$2:$AM$10,7  ) ))</f>
        <v>.</v>
      </c>
      <c r="AP160" s="146"/>
      <c r="AQ160" s="146" t="str">
        <f>T( IF( Dic2022_RICHIESTE!AB47&lt;&gt;"",  IF(   AND(    (IFERROR(SEARCH("Ridotto",Dic2022_RICHIESTE!AB47),Dic2022_RICHIESTE!AB47))=1,    AQ$154&lt;&gt;""   ),    _xlfn.CONCAT("Rid: ",HLOOKUP(AQ$154,Tipologie!$B$2:$AM$10,7)  ),  Dic2022_RICHIESTE!AB47),HLOOKUP(AQ$154,Tipologie!$B$2:$AM$10,7  ) ))</f>
        <v>.</v>
      </c>
      <c r="AR160" s="146"/>
      <c r="AS160" s="146" t="str">
        <f>T( IF( Dic2022_RICHIESTE!AC47&lt;&gt;"",  IF(   AND(    (IFERROR(SEARCH("Ridotto",Dic2022_RICHIESTE!AC47),Dic2022_RICHIESTE!AC47))=1,    AS$154&lt;&gt;""   ),    _xlfn.CONCAT("Rid: ",HLOOKUP(AS$154,Tipologie!$B$2:$AM$10,7)  ),  Dic2022_RICHIESTE!AC47),HLOOKUP(AS$154,Tipologie!$B$2:$AM$10,7  ) ))</f>
        <v>.</v>
      </c>
      <c r="AT160" s="146"/>
      <c r="AU160" s="146" t="str">
        <f>T( IF( Dic2022_RICHIESTE!AD47&lt;&gt;"",  IF(   AND(    (IFERROR(SEARCH("Ridotto",Dic2022_RICHIESTE!AD47),Dic2022_RICHIESTE!AD47))=1,    AU$154&lt;&gt;""   ),    _xlfn.CONCAT("Rid: ",HLOOKUP(AU$154,Tipologie!$B$2:$AM$10,7)  ),  Dic2022_RICHIESTE!AD47),HLOOKUP(AU$154,Tipologie!$B$2:$AM$10,7  ) ))</f>
        <v>.</v>
      </c>
      <c r="AV160" s="146"/>
      <c r="AW160" s="146" t="str">
        <f>T( IF( Dic2022_RICHIESTE!AE47&lt;&gt;"",  IF(   AND(    (IFERROR(SEARCH("Ridotto",Dic2022_RICHIESTE!AE47),Dic2022_RICHIESTE!AE47))=1,    AW$154&lt;&gt;""   ),    _xlfn.CONCAT("Rid: ",HLOOKUP(AW$154,Tipologie!$B$2:$AM$10,7)  ),  Dic2022_RICHIESTE!AE47),HLOOKUP(AW$154,Tipologie!$B$2:$AM$10,7  ) ))</f>
        <v>.</v>
      </c>
      <c r="AX160" s="146"/>
      <c r="AY160" s="146" t="str">
        <f>T( IF( Dic2022_RICHIESTE!AF47&lt;&gt;"",  IF(   AND(    (IFERROR(SEARCH("Ridotto",Dic2022_RICHIESTE!AF47),Dic2022_RICHIESTE!AF47))=1,    AY$154&lt;&gt;""   ),    _xlfn.CONCAT("Rid: ",HLOOKUP(AY$154,Tipologie!$B$2:$AM$10,7)  ),  Dic2022_RICHIESTE!AF47),HLOOKUP(AY$154,Tipologie!$B$2:$AM$10,7  ) ))</f>
        <v>.</v>
      </c>
      <c r="AZ160" s="146"/>
      <c r="BA160" s="146" t="str">
        <f>T( IF( Dic2022_RICHIESTE!AG47&lt;&gt;"",  IF(   AND(    (IFERROR(SEARCH("Ridotto",Dic2022_RICHIESTE!AG47),Dic2022_RICHIESTE!AG47))=1,    BA$154&lt;&gt;""   ),    _xlfn.CONCAT("Rid: ",HLOOKUP(BA$154,Tipologie!$B$2:$AM$10,7)  ),  Dic2022_RICHIESTE!AG47),HLOOKUP(BA$154,Tipologie!$B$2:$AM$10,7  ) ))</f>
        <v>.</v>
      </c>
      <c r="BB160" s="146" t="str">
        <f>T( IF( Dic2022_RICHIESTE!AH47&lt;&gt;"",  IF(   AND(    (IFERROR(SEARCH("Ridotto",Dic2022_RICHIESTE!AH47),Dic2022_RICHIESTE!AH47))=1,    BB$154&lt;&gt;""   ),    _xlfn.CONCAT("Rid: ",HLOOKUP(BB$154,Tipologie!$B$2:$AM$10,7)  ),  Dic2022_RICHIESTE!AH47),HLOOKUP(BB$154,Tipologie!$B$2:$AM$10,7  ) ))</f>
        <v>.</v>
      </c>
      <c r="BC160" s="146" t="str">
        <f>T( IF( Dic2022_RICHIESTE!AI47&lt;&gt;"",  IF(   AND(    (IFERROR(SEARCH("Ridotto",Dic2022_RICHIESTE!AI47),Dic2022_RICHIESTE!AI47))=1,    BC$154&lt;&gt;""   ),    _xlfn.CONCAT("Rid: ",HLOOKUP(BC$154,Tipologie!$B$2:$AM$10,7)  ),  Dic2022_RICHIESTE!AI47),HLOOKUP(BC$154,Tipologie!$B$2:$AM$10,7  ) ))</f>
        <v>.</v>
      </c>
      <c r="BD160" s="146"/>
      <c r="BE160" s="146" t="str">
        <f>T( IF( Dic2022_RICHIESTE!AJ47&lt;&gt;"",  IF(   AND(    (IFERROR(SEARCH("Ridotto",Dic2022_RICHIESTE!AJ47),Dic2022_RICHIESTE!AJ47))=1,    BE$154&lt;&gt;""   ),    _xlfn.CONCAT("Rid: ",HLOOKUP(BE$154,Tipologie!$B$2:$AM$10,7)  ),  Dic2022_RICHIESTE!AJ47),HLOOKUP(BE$154,Tipologie!$B$2:$AM$10,7  ) ))</f>
        <v>.</v>
      </c>
      <c r="BF160" s="146"/>
      <c r="BG160" s="146" t="str">
        <f>T( IF( Dic2022_RICHIESTE!AK47&lt;&gt;"",  IF(   AND(    (IFERROR(SEARCH("Ridotto",Dic2022_RICHIESTE!AK47),Dic2022_RICHIESTE!AK47))=1,    BG$154&lt;&gt;""   ),    _xlfn.CONCAT("Rid: ",HLOOKUP(BG$154,Tipologie!$B$2:$AM$10,7)  ),  Dic2022_RICHIESTE!AK47),HLOOKUP(BG$154,Tipologie!$B$2:$AM$10,7  ) ))</f>
        <v>.</v>
      </c>
      <c r="BH160" s="146"/>
      <c r="BI160" s="146" t="str">
        <f>T( IF( Dic2022_RICHIESTE!AL47&lt;&gt;"",  IF(   AND(    (IFERROR(SEARCH("Ridotto",Dic2022_RICHIESTE!AL47),Dic2022_RICHIESTE!AL47))=1,    BI$154&lt;&gt;""   ),    _xlfn.CONCAT("Rid: ",HLOOKUP(BI$154,Tipologie!$B$2:$AM$10,7)  ),  Dic2022_RICHIESTE!AL47),HLOOKUP(BI$154,Tipologie!$B$2:$AM$10,7  ) ))</f>
        <v>.</v>
      </c>
      <c r="BJ160" s="146"/>
      <c r="BK160" s="146" t="str">
        <f>T( IF( Dic2022_RICHIESTE!AM47&lt;&gt;"",  IF(   AND(    (IFERROR(SEARCH("Ridotto",Dic2022_RICHIESTE!AM47),Dic2022_RICHIESTE!AM47))=1,    BK$154&lt;&gt;""   ),    _xlfn.CONCAT("Rid: ",HLOOKUP(BK$154,Tipologie!$B$2:$AM$10,7)  ),  Dic2022_RICHIESTE!AM47),HLOOKUP(BK$154,Tipologie!$B$2:$AM$10,7  ) ))</f>
        <v>.</v>
      </c>
      <c r="BL160" s="146"/>
      <c r="BM160" s="146" t="str">
        <f>T( IF( Dic2022_RICHIESTE!AN47&lt;&gt;"",  IF(   AND(    (IFERROR(SEARCH("Ridotto",Dic2022_RICHIESTE!AN47),Dic2022_RICHIESTE!AN47))=1,    BM$154&lt;&gt;""   ),    _xlfn.CONCAT("Rid: ",HLOOKUP(BM$154,Tipologie!$B$2:$AM$10,7)  ),  Dic2022_RICHIESTE!AN47),HLOOKUP(BM$154,Tipologie!$B$2:$AM$10,7  ) ))</f>
        <v>.</v>
      </c>
      <c r="BN160" s="146"/>
      <c r="BO160" s="146" t="str">
        <f>T( IF( Dic2022_RICHIESTE!AO47&lt;&gt;"",  IF(   AND(    (IFERROR(SEARCH("Ridotto",Dic2022_RICHIESTE!AO47),Dic2022_RICHIESTE!AO47))=1,    BO$154&lt;&gt;""   ),    _xlfn.CONCAT("Rid: ",HLOOKUP(BO$154,Tipologie!$B$2:$AM$10,7)  ),  Dic2022_RICHIESTE!AO47),HLOOKUP(BO$154,Tipologie!$B$2:$AM$10,7  ) ))</f>
        <v>.</v>
      </c>
      <c r="BP160" s="146"/>
      <c r="BQ160" s="146" t="str">
        <f>T( IF( Dic2022_RICHIESTE!AP47&lt;&gt;"",  IF(   AND(    (IFERROR(SEARCH("Ridotto",Dic2022_RICHIESTE!AP47),Dic2022_RICHIESTE!AP47))=1,    BQ$154&lt;&gt;""   ),    _xlfn.CONCAT("Rid: ",HLOOKUP(BQ$154,Tipologie!$B$2:$AM$10,7)  ),  Dic2022_RICHIESTE!AP47),HLOOKUP(BQ$154,Tipologie!$B$2:$AM$10,7  ) ))</f>
        <v>.</v>
      </c>
      <c r="BR160" s="146"/>
      <c r="BS160" s="146" t="str">
        <f>T( IF( Dic2022_RICHIESTE!AQ47&lt;&gt;"",  IF(   AND(    (IFERROR(SEARCH("Ridotto",Dic2022_RICHIESTE!AQ47),Dic2022_RICHIESTE!AQ47))=1,    BS$154&lt;&gt;""   ),    _xlfn.CONCAT("Rid: ",HLOOKUP(BS$154,Tipologie!$B$2:$AM$10,7)  ),  Dic2022_RICHIESTE!AQ47),HLOOKUP(BS$154,Tipologie!$B$2:$AM$10,7  ) ))</f>
        <v>.</v>
      </c>
      <c r="BT160" s="146"/>
      <c r="BU160" s="146" t="str">
        <f>T( IF( Dic2022_RICHIESTE!AR47&lt;&gt;"",  IF(   AND(    (IFERROR(SEARCH("Ridotto",Dic2022_RICHIESTE!AR47),Dic2022_RICHIESTE!AR47))=1,    BU$154&lt;&gt;""   ),    _xlfn.CONCAT("Rid: ",HLOOKUP(BU$154,Tipologie!$B$2:$AM$10,7)  ),  Dic2022_RICHIESTE!AR47),HLOOKUP(BU$154,Tipologie!$B$2:$AM$10,7  ) ))</f>
        <v>.</v>
      </c>
      <c r="BV160" s="146"/>
      <c r="BW160" s="146" t="str">
        <f>T( IF( Dic2022_RICHIESTE!AS47&lt;&gt;"",  IF(   AND(    (IFERROR(SEARCH("Ridotto",Dic2022_RICHIESTE!AS47),Dic2022_RICHIESTE!AS47))=1,    BW$154&lt;&gt;""   ),    _xlfn.CONCAT("Rid: ",HLOOKUP(BW$154,Tipologie!$B$2:$AM$10,7)  ),  Dic2022_RICHIESTE!AS47),HLOOKUP(BW$154,Tipologie!$B$2:$AM$10,7  ) ))</f>
        <v>.</v>
      </c>
      <c r="BX160" s="223"/>
      <c r="CA160" s="158">
        <f>SUM(COUNTIFS(D160:BW160,{"Ex-accordo";"Ferie";"Ridotto Ex-Acc";"Ridotto Ferie";"Ridotto Maternità";"Malattia";"Esame";"Altro"}))</f>
        <v>0</v>
      </c>
      <c r="CB160" s="158">
        <f t="shared" si="49"/>
        <v>30</v>
      </c>
      <c r="CC160" s="91"/>
      <c r="CG160" s="146" t="str">
        <f>T( IF( Dic2022_RICHIESTE!BM47&lt;&gt;"",  IF(   AND(    (IFERROR(SEARCH("Ridotto",Dic2022_RICHIESTE!BM47),Dic2022_RICHIESTE!BM47))=1,    CG$154&lt;&gt;""   ),    _xlfn.CONCAT("Rid: ",HLOOKUP(CG$154,Tipologie!$B$2:$AM$10,7)  ),  Dic2022_RICHIESTE!BM47),HLOOKUP(CG$154,Tipologie!$B$2:$AM$10,7  ) ))</f>
        <v>.</v>
      </c>
      <c r="CH160" s="146"/>
      <c r="CI160" s="146" t="str">
        <f>T( IF( Dic2022_RICHIESTE!BN47&lt;&gt;"",  IF(   AND(    (IFERROR(SEARCH("Ridotto",Dic2022_RICHIESTE!BN47),Dic2022_RICHIESTE!BN47))=1,    CI$154&lt;&gt;""   ),    _xlfn.CONCAT("Rid: ",HLOOKUP(CI$154,Tipologie!$B$2:$AM$10,7)  ),  Dic2022_RICHIESTE!BN47),HLOOKUP(CI$154,Tipologie!$B$2:$AM$10,7  ) ))</f>
        <v>.</v>
      </c>
      <c r="CJ160" s="146" t="str">
        <f>T( IF( Dic2022_RICHIESTE!BO47&lt;&gt;"",  IF(   AND(    (IFERROR(SEARCH("Ridotto",Dic2022_RICHIESTE!BO47),Dic2022_RICHIESTE!BO47))=1,    CJ$154&lt;&gt;""   ),    _xlfn.CONCAT("Rid: ",HLOOKUP(CJ$154,Tipologie!$B$2:$AM$10,7)  ),  Dic2022_RICHIESTE!BO47),HLOOKUP(CJ$154,Tipologie!$B$2:$AM$10,7  ) ))</f>
        <v>.</v>
      </c>
      <c r="CK160" s="146" t="str">
        <f>T( IF( Dic2022_RICHIESTE!BP47&lt;&gt;"",  IF(   AND(    (IFERROR(SEARCH("Ridotto",Dic2022_RICHIESTE!BP47),Dic2022_RICHIESTE!BP47))=1,    CK$154&lt;&gt;""   ),    _xlfn.CONCAT("Rid: ",HLOOKUP(CK$154,Tipologie!$B$2:$AM$10,7)  ),  Dic2022_RICHIESTE!BP47),HLOOKUP(CK$154,Tipologie!$B$2:$AM$10,7  ) ))</f>
        <v>.</v>
      </c>
      <c r="CL160" s="146" t="str">
        <f>T( IF( Dic2022_RICHIESTE!BQ47&lt;&gt;"",  IF(   AND(    (IFERROR(SEARCH("Ridotto",Dic2022_RICHIESTE!BQ47),Dic2022_RICHIESTE!BQ47))=1,    CL$154&lt;&gt;""   ),    _xlfn.CONCAT("Rid: ",HLOOKUP(CL$154,Tipologie!$B$2:$AM$10,7)  ),  Dic2022_RICHIESTE!BQ47),HLOOKUP(CL$154,Tipologie!$B$2:$AM$10,7  ) ))</f>
        <v>.</v>
      </c>
      <c r="CM160" s="146" t="str">
        <f>T( IF( Dic2022_RICHIESTE!BR47&lt;&gt;"",  IF(   AND(    (IFERROR(SEARCH("Ridotto",Dic2022_RICHIESTE!BR47),Dic2022_RICHIESTE!BR47))=1,    CM$154&lt;&gt;""   ),    _xlfn.CONCAT("Rid: ",HLOOKUP(CM$154,Tipologie!$B$2:$AM$10,7)  ),  Dic2022_RICHIESTE!BR47),HLOOKUP(CM$154,Tipologie!$B$2:$AM$10,7  ) ))</f>
        <v>.</v>
      </c>
      <c r="CO160" s="45" t="str">
        <f t="shared" si="41"/>
        <v>ven</v>
      </c>
      <c r="CP160" s="45">
        <f t="shared" si="48"/>
        <v>44932</v>
      </c>
      <c r="CQ160" s="229"/>
      <c r="CR160" s="146" t="str">
        <f>T(IF(  Dic2022_RICHIESTE!BV47&lt;&gt;"",  Dic2022_RICHIESTE!BV47,  HLOOKUP(CR$154,Tipologie!$B$2:$AM$10,7) ))</f>
        <v>.</v>
      </c>
      <c r="CS160" s="146"/>
      <c r="CT160" s="146" t="str">
        <f>T(IF(  Dic2022_RICHIESTE!BW47&lt;&gt;"",  Dic2022_RICHIESTE!BW47,  HLOOKUP(CT$154,Tipologie!$B$2:$AM$10,7) ))</f>
        <v>.</v>
      </c>
      <c r="CU160" s="146"/>
      <c r="CV160" s="146" t="str">
        <f>T(IF(  Dic2022_RICHIESTE!BX47&lt;&gt;"",  Dic2022_RICHIESTE!BX47,  HLOOKUP(CV$154,Tipologie!$B$2:$AM$10,7) ))</f>
        <v>.</v>
      </c>
      <c r="CW160" s="146"/>
      <c r="CX160" s="146" t="str">
        <f>T(IF(  Dic2022_RICHIESTE!BY47&lt;&gt;"",  Dic2022_RICHIESTE!BY47,  HLOOKUP(CX$154,Tipologie!$B$2:$AM$10,7) ))</f>
        <v>.</v>
      </c>
      <c r="CY160" s="146"/>
      <c r="CZ160" s="146" t="str">
        <f>T(IF(  Dic2022_RICHIESTE!BZ47&lt;&gt;"",  Dic2022_RICHIESTE!BZ47,  HLOOKUP(CZ$154,Tipologie!$B$2:$AM$10,7) ))</f>
        <v>.</v>
      </c>
      <c r="DA160" s="146"/>
      <c r="DB160" s="146" t="str">
        <f>T(IF(  Dic2022_RICHIESTE!CA47&lt;&gt;"",  Dic2022_RICHIESTE!CA47,  HLOOKUP(DB$154,Tipologie!$B$2:$AM$10,7) ))</f>
        <v>.</v>
      </c>
      <c r="DC160" s="146"/>
      <c r="DD160" s="146" t="str">
        <f>T(IF(  Dic2022_RICHIESTE!CB47&lt;&gt;"",  Dic2022_RICHIESTE!CB47,  HLOOKUP(DD$154,Tipologie!$B$2:$AM$10,7) ))</f>
        <v>.</v>
      </c>
      <c r="DE160" s="146" t="str">
        <f>T(IF(  Dic2022_RICHIESTE!BW47&lt;&gt;"",  Dic2022_RICHIESTE!BW47,  HLOOKUP(DE$154,Tipologie!$B$2:$AM$10,7) ))</f>
        <v>.</v>
      </c>
      <c r="DF160" s="146" t="str">
        <f>T(IF(  Dic2022_RICHIESTE!BX47&lt;&gt;"",  Dic2022_RICHIESTE!BX47,  HLOOKUP(DF$154,Tipologie!$B$2:$AM$10,7) ))</f>
        <v>.</v>
      </c>
      <c r="DG160" s="146" t="str">
        <f>T(IF(  Dic2022_RICHIESTE!BY47&lt;&gt;"",  Dic2022_RICHIESTE!BY47,  HLOOKUP(DG$154,Tipologie!$B$2:$AM$10,7) ))</f>
        <v>.</v>
      </c>
      <c r="DH160" s="20"/>
    </row>
    <row r="161" spans="1:111" ht="11.25" customHeight="1" x14ac:dyDescent="0.25">
      <c r="A161" s="45" t="s">
        <v>22</v>
      </c>
      <c r="B161" s="46">
        <f t="shared" si="50"/>
        <v>44933</v>
      </c>
      <c r="C161" s="232"/>
      <c r="D161" s="146" t="str">
        <f>T( IF( Dic2022_RICHIESTE!C48&lt;&gt;"",  IF(   AND(    (IFERROR(SEARCH("Ridotto",Dic2022_RICHIESTE!C48),Dic2022_RICHIESTE!C48))=1,    D$154&lt;&gt;""   ),    _xlfn.CONCAT("Rid: ",HLOOKUP(D$154,Tipologie!$B$2:$AM$10,8)  ),  Dic2022_RICHIESTE!C48),HLOOKUP(D$154,Tipologie!$B$2:$AM$10,8  ) ))</f>
        <v>RIPOSO</v>
      </c>
      <c r="E161" s="146"/>
      <c r="F161" s="146" t="str">
        <f>T( IF( Dic2022_RICHIESTE!D48&lt;&gt;"",  IF(   AND(    (IFERROR(SEARCH("Ridotto",Dic2022_RICHIESTE!D48),Dic2022_RICHIESTE!D48))=1,    F$154&lt;&gt;""   ),    _xlfn.CONCAT("Rid: ",HLOOKUP(F$154,Tipologie!$B$2:$AM$10,8)  ),  Dic2022_RICHIESTE!D48),HLOOKUP(F$154,Tipologie!$B$2:$AM$10,8  ) ))</f>
        <v>RIPOSO</v>
      </c>
      <c r="G161" s="146"/>
      <c r="H161" s="146" t="str">
        <f>T( IF( Dic2022_RICHIESTE!E48&lt;&gt;"",  IF(   AND(    (IFERROR(SEARCH("Ridotto",Dic2022_RICHIESTE!E48),Dic2022_RICHIESTE!E48))=1,    H$154&lt;&gt;""   ),    _xlfn.CONCAT("Rid: ",HLOOKUP(H$154,Tipologie!$B$2:$AM$10,8)  ),  Dic2022_RICHIESTE!E48),HLOOKUP(H$154,Tipologie!$B$2:$AM$10,8  ) ))</f>
        <v>RIPOSO</v>
      </c>
      <c r="I161" s="146"/>
      <c r="J161" s="146" t="str">
        <f>T( IF( Dic2022_RICHIESTE!F48&lt;&gt;"",  IF(   AND(    (IFERROR(SEARCH("Ridotto",Dic2022_RICHIESTE!F48),Dic2022_RICHIESTE!F48))=1,    J$154&lt;&gt;""   ),    _xlfn.CONCAT("Rid: ",HLOOKUP(J$154,Tipologie!$B$2:$AM$10,8)  ),  Dic2022_RICHIESTE!F48),HLOOKUP(J$154,Tipologie!$B$2:$AM$10,8  ) ))</f>
        <v>RIPOSO</v>
      </c>
      <c r="K161" s="146"/>
      <c r="L161" s="146" t="str">
        <f>T( IF( Dic2022_RICHIESTE!G48&lt;&gt;"",  IF(   AND(    (IFERROR(SEARCH("Ridotto",Dic2022_RICHIESTE!G48),Dic2022_RICHIESTE!G48))=1,    L$154&lt;&gt;""   ),    _xlfn.CONCAT("Rid: ",HLOOKUP(L$154,Tipologie!$B$2:$AM$10,8)  ),  Dic2022_RICHIESTE!G48),HLOOKUP(L$154,Tipologie!$B$2:$AM$10,8  ) ))</f>
        <v>RIPOSO</v>
      </c>
      <c r="M161" s="146"/>
      <c r="N161" s="146" t="str">
        <f>T( IF( Dic2022_RICHIESTE!H48&lt;&gt;"",  IF(   AND(    (IFERROR(SEARCH("Ridotto",Dic2022_RICHIESTE!H48),Dic2022_RICHIESTE!H48))=1,    N$154&lt;&gt;""   ),    _xlfn.CONCAT("Rid: ",HLOOKUP(N$154,Tipologie!$B$2:$AM$10,8)  ),  Dic2022_RICHIESTE!H48),HLOOKUP(N$154,Tipologie!$B$2:$AM$10,8  ) ))</f>
        <v>RIPOSO</v>
      </c>
      <c r="O161" s="146"/>
      <c r="P161" s="146" t="str">
        <f>T( IF( Dic2022_RICHIESTE!I48&lt;&gt;"",  IF(   AND(    (IFERROR(SEARCH("Ridotto",Dic2022_RICHIESTE!I48),Dic2022_RICHIESTE!I48))=1,    P$154&lt;&gt;""   ),    _xlfn.CONCAT("Rid: ",HLOOKUP(P$154,Tipologie!$B$2:$AM$10,8)  ),  Dic2022_RICHIESTE!I48),HLOOKUP(P$154,Tipologie!$B$2:$AM$10,8  ) ))</f>
        <v>RIPOSO</v>
      </c>
      <c r="Q161" s="146"/>
      <c r="R161" s="146" t="str">
        <f>T( IF( Dic2022_RICHIESTE!J48&lt;&gt;"",  IF(   AND(    (IFERROR(SEARCH("Ridotto",Dic2022_RICHIESTE!J48),Dic2022_RICHIESTE!J48))=1,    R$154&lt;&gt;""   ),    _xlfn.CONCAT("Rid: ",HLOOKUP(R$154,Tipologie!$B$2:$AM$10,8)  ),  Dic2022_RICHIESTE!J48),HLOOKUP(R$154,Tipologie!$B$2:$AM$10,8  ) ))</f>
        <v>RIPOSO</v>
      </c>
      <c r="S161" s="146"/>
      <c r="T161" s="146" t="str">
        <f>T( IF( Dic2022_RICHIESTE!K48&lt;&gt;"",  IF(   AND(    (IFERROR(SEARCH("Ridotto",Dic2022_RICHIESTE!K48),Dic2022_RICHIESTE!K48))=1,    T$154&lt;&gt;""   ),    _xlfn.CONCAT("Rid: ",HLOOKUP(T$154,Tipologie!$B$2:$AM$10,8)  ),  Dic2022_RICHIESTE!K48),HLOOKUP(T$154,Tipologie!$B$2:$AM$10,8  ) ))</f>
        <v>RIPOSO</v>
      </c>
      <c r="U161" s="146" t="str">
        <f>T( IF( Dic2022_RICHIESTE!L48&lt;&gt;"",  IF(   AND(    (IFERROR(SEARCH("Ridotto",Dic2022_RICHIESTE!L48),Dic2022_RICHIESTE!L48))=1,    U$154&lt;&gt;""   ),    _xlfn.CONCAT("Rid: ",HLOOKUP(U$154,Tipologie!$B$2:$AM$10,8)  ),  Dic2022_RICHIESTE!L48),HLOOKUP(U$154,Tipologie!$B$2:$AM$10,8  ) ))</f>
        <v>RIPOSO</v>
      </c>
      <c r="V161" s="146" t="str">
        <f>T( IF( Dic2022_RICHIESTE!M48&lt;&gt;"",  IF(   AND(    (IFERROR(SEARCH("Ridotto",Dic2022_RICHIESTE!M48),Dic2022_RICHIESTE!M48))=1,    V$154&lt;&gt;""   ),    _xlfn.CONCAT("Rid: ",HLOOKUP(V$154,Tipologie!$B$2:$AM$10,8)  ),  Dic2022_RICHIESTE!M48),HLOOKUP(V$154,Tipologie!$B$2:$AM$10,8  ) ))</f>
        <v>RIPOSO</v>
      </c>
      <c r="W161" s="146" t="str">
        <f>T( IF( Dic2022_RICHIESTE!N48&lt;&gt;"",  IF(   AND(    (IFERROR(SEARCH("Ridotto",Dic2022_RICHIESTE!N48),Dic2022_RICHIESTE!N48))=1,    W$154&lt;&gt;""   ),    _xlfn.CONCAT("Rid: ",HLOOKUP(W$154,Tipologie!$B$2:$AM$10,8)  ),  Dic2022_RICHIESTE!N48),HLOOKUP(W$154,Tipologie!$B$2:$AM$10,8  ) ))</f>
        <v>RIPOSO</v>
      </c>
      <c r="X161" s="146" t="str">
        <f>T( IF( Dic2022_RICHIESTE!O48&lt;&gt;"",  IF(   AND(    (IFERROR(SEARCH("Ridotto",Dic2022_RICHIESTE!O48),Dic2022_RICHIESTE!O48))=1,    X$154&lt;&gt;""   ),    _xlfn.CONCAT("Rid: ",HLOOKUP(X$154,Tipologie!$B$2:$AM$10,8)  ),  Dic2022_RICHIESTE!O48),HLOOKUP(X$154,Tipologie!$B$2:$AM$10,8  ) ))</f>
        <v>RIPOSO</v>
      </c>
      <c r="Y161" s="146" t="str">
        <f>T( IF( Dic2022_RICHIESTE!P48&lt;&gt;"",  IF(   AND(    (IFERROR(SEARCH("Ridotto",Dic2022_RICHIESTE!P48),Dic2022_RICHIESTE!P48))=1,    Y$154&lt;&gt;""   ),    _xlfn.CONCAT("Rid: ",HLOOKUP(Y$154,Tipologie!$B$2:$AM$10,8)  ),  Dic2022_RICHIESTE!P48),HLOOKUP(Y$154,Tipologie!$B$2:$AM$10,8  ) ))</f>
        <v>RIPOSO</v>
      </c>
      <c r="Z161" s="28" t="str">
        <f>T( IF( Dic2022_RICHIESTE!Q48&lt;&gt;"",  IF(   AND(    (IFERROR(SEARCH("Ridotto",Dic2022_RICHIESTE!Q48),Dic2022_RICHIESTE!Q48))=1,    Z$154&lt;&gt;""   ),    _xlfn.CONCAT("Rid: ",HLOOKUP(Z$154,Tipologie!$B$2:$AM$10,8)  ),  Dic2022_RICHIESTE!Q48),HLOOKUP(Z$154,Tipologie!$B$2:$AM$10,8  ) ))</f>
        <v>RIPOSO</v>
      </c>
      <c r="AA161" s="28" t="str">
        <f>T( IF( Dic2022_RICHIESTE!R48&lt;&gt;"",  IF(   AND(    (IFERROR(SEARCH("Ridotto",Dic2022_RICHIESTE!R48),Dic2022_RICHIESTE!R48))=1,    AA$154&lt;&gt;""   ),    _xlfn.CONCAT("Rid: ",HLOOKUP(AA$154,Tipologie!$B$2:$AM$10,8)  ),  Dic2022_RICHIESTE!R48),HLOOKUP(AA$154,Tipologie!$B$2:$AM$10,8  ) ))</f>
        <v>RIPOSO</v>
      </c>
      <c r="AB161" s="28" t="str">
        <f>T( IF( Dic2022_RICHIESTE!S48&lt;&gt;"",  IF(   AND(    (IFERROR(SEARCH("Ridotto",Dic2022_RICHIESTE!S48),Dic2022_RICHIESTE!S48))=1,    AB$154&lt;&gt;""   ),    _xlfn.CONCAT("Rid: ",HLOOKUP(AB$154,Tipologie!$B$2:$AM$10,8)  ),  Dic2022_RICHIESTE!S48),HLOOKUP(AB$154,Tipologie!$B$2:$AM$10,8  ) ))</f>
        <v>RIPOSO</v>
      </c>
      <c r="AD161" s="45" t="str">
        <f t="shared" si="40"/>
        <v>sab</v>
      </c>
      <c r="AE161" s="46">
        <f t="shared" si="39"/>
        <v>44933</v>
      </c>
      <c r="AF161" s="232"/>
      <c r="AG161" s="146" t="str">
        <f>T( IF( Dic2022_RICHIESTE!W48&lt;&gt;"",  IF(   AND(    (IFERROR(SEARCH("Ridotto",Dic2022_RICHIESTE!W48),Dic2022_RICHIESTE!W48))=1,    AG$154&lt;&gt;""   ),    _xlfn.CONCAT("Rid: ",HLOOKUP(AG$154,Tipologie!$B$2:$AM$10,8)  ),  Dic2022_RICHIESTE!W48),HLOOKUP(AG$154,Tipologie!$B$2:$AM$10,8  ) ))</f>
        <v>RIPOSO</v>
      </c>
      <c r="AH161" s="146"/>
      <c r="AI161" s="146" t="str">
        <f>T( IF( Dic2022_RICHIESTE!X48&lt;&gt;"",  IF(   AND(    (IFERROR(SEARCH("Ridotto",Dic2022_RICHIESTE!X48),Dic2022_RICHIESTE!X48))=1,    AI$154&lt;&gt;""   ),    _xlfn.CONCAT("Rid: ",HLOOKUP(AI$154,Tipologie!$B$2:$AM$10,8)  ),  Dic2022_RICHIESTE!X48),HLOOKUP(AI$154,Tipologie!$B$2:$AM$10,8  ) ))</f>
        <v>RIPOSO</v>
      </c>
      <c r="AJ161" s="146"/>
      <c r="AK161" s="146" t="str">
        <f>T( IF( Dic2022_RICHIESTE!Y48&lt;&gt;"",  IF(   AND(    (IFERROR(SEARCH("Ridotto",Dic2022_RICHIESTE!Y48),Dic2022_RICHIESTE!Y48))=1,    AK$154&lt;&gt;""   ),    _xlfn.CONCAT("Rid: ",HLOOKUP(AK$154,Tipologie!$B$2:$AM$10,8)  ),  Dic2022_RICHIESTE!Y48),HLOOKUP(AK$154,Tipologie!$B$2:$AM$10,8  ) ))</f>
        <v>RIPOSO</v>
      </c>
      <c r="AL161" s="146"/>
      <c r="AM161" s="146" t="str">
        <f>T( IF( Dic2022_RICHIESTE!Z48&lt;&gt;"",  IF(   AND(    (IFERROR(SEARCH("Ridotto",Dic2022_RICHIESTE!Z48),Dic2022_RICHIESTE!Z48))=1,    AM$154&lt;&gt;""   ),    _xlfn.CONCAT("Rid: ",HLOOKUP(AM$154,Tipologie!$B$2:$AM$10,8)  ),  Dic2022_RICHIESTE!Z48),HLOOKUP(AM$154,Tipologie!$B$2:$AM$10,8  ) ))</f>
        <v>RIPOSO</v>
      </c>
      <c r="AN161" s="146"/>
      <c r="AO161" s="146" t="str">
        <f>T( IF( Dic2022_RICHIESTE!AA48&lt;&gt;"",  IF(   AND(    (IFERROR(SEARCH("Ridotto",Dic2022_RICHIESTE!AA48),Dic2022_RICHIESTE!AA48))=1,    AO$154&lt;&gt;""   ),    _xlfn.CONCAT("Rid: ",HLOOKUP(AO$154,Tipologie!$B$2:$AM$10,8)  ),  Dic2022_RICHIESTE!AA48),HLOOKUP(AO$154,Tipologie!$B$2:$AM$10,8  ) ))</f>
        <v>RIPOSO</v>
      </c>
      <c r="AP161" s="146"/>
      <c r="AQ161" s="146" t="str">
        <f>T( IF( Dic2022_RICHIESTE!AB48&lt;&gt;"",  IF(   AND(    (IFERROR(SEARCH("Ridotto",Dic2022_RICHIESTE!AB48),Dic2022_RICHIESTE!AB48))=1,    AQ$154&lt;&gt;""   ),    _xlfn.CONCAT("Rid: ",HLOOKUP(AQ$154,Tipologie!$B$2:$AM$10,8)  ),  Dic2022_RICHIESTE!AB48),HLOOKUP(AQ$154,Tipologie!$B$2:$AM$10,8  ) ))</f>
        <v>RIPOSO</v>
      </c>
      <c r="AR161" s="146"/>
      <c r="AS161" s="146" t="str">
        <f>T( IF( Dic2022_RICHIESTE!AC48&lt;&gt;"",  IF(   AND(    (IFERROR(SEARCH("Ridotto",Dic2022_RICHIESTE!AC48),Dic2022_RICHIESTE!AC48))=1,    AS$154&lt;&gt;""   ),    _xlfn.CONCAT("Rid: ",HLOOKUP(AS$154,Tipologie!$B$2:$AM$10,8)  ),  Dic2022_RICHIESTE!AC48),HLOOKUP(AS$154,Tipologie!$B$2:$AM$10,8  ) ))</f>
        <v>RIPOSO</v>
      </c>
      <c r="AT161" s="146"/>
      <c r="AU161" s="146" t="str">
        <f>T( IF( Dic2022_RICHIESTE!AD48&lt;&gt;"",  IF(   AND(    (IFERROR(SEARCH("Ridotto",Dic2022_RICHIESTE!AD48),Dic2022_RICHIESTE!AD48))=1,    AU$154&lt;&gt;""   ),    _xlfn.CONCAT("Rid: ",HLOOKUP(AU$154,Tipologie!$B$2:$AM$10,8)  ),  Dic2022_RICHIESTE!AD48),HLOOKUP(AU$154,Tipologie!$B$2:$AM$10,8  ) ))</f>
        <v>RIPOSO</v>
      </c>
      <c r="AV161" s="146"/>
      <c r="AW161" s="146" t="str">
        <f>T( IF( Dic2022_RICHIESTE!AE48&lt;&gt;"",  IF(   AND(    (IFERROR(SEARCH("Ridotto",Dic2022_RICHIESTE!AE48),Dic2022_RICHIESTE!AE48))=1,    AW$154&lt;&gt;""   ),    _xlfn.CONCAT("Rid: ",HLOOKUP(AW$154,Tipologie!$B$2:$AM$10,8)  ),  Dic2022_RICHIESTE!AE48),HLOOKUP(AW$154,Tipologie!$B$2:$AM$10,8  ) ))</f>
        <v>RIPOSO</v>
      </c>
      <c r="AX161" s="146"/>
      <c r="AY161" s="146" t="str">
        <f>T( IF( Dic2022_RICHIESTE!AF48&lt;&gt;"",  IF(   AND(    (IFERROR(SEARCH("Ridotto",Dic2022_RICHIESTE!AF48),Dic2022_RICHIESTE!AF48))=1,    AY$154&lt;&gt;""   ),    _xlfn.CONCAT("Rid: ",HLOOKUP(AY$154,Tipologie!$B$2:$AM$10,8)  ),  Dic2022_RICHIESTE!AF48),HLOOKUP(AY$154,Tipologie!$B$2:$AM$10,8  ) ))</f>
        <v>RIPOSO</v>
      </c>
      <c r="AZ161" s="146"/>
      <c r="BA161" s="146" t="str">
        <f>T( IF( Dic2022_RICHIESTE!AG48&lt;&gt;"",  IF(   AND(    (IFERROR(SEARCH("Ridotto",Dic2022_RICHIESTE!AG48),Dic2022_RICHIESTE!AG48))=1,    BA$154&lt;&gt;""   ),    _xlfn.CONCAT("Rid: ",HLOOKUP(BA$154,Tipologie!$B$2:$AM$10,8)  ),  Dic2022_RICHIESTE!AG48),HLOOKUP(BA$154,Tipologie!$B$2:$AM$10,8  ) ))</f>
        <v>RIPOSO</v>
      </c>
      <c r="BB161" s="146" t="str">
        <f>T( IF( Dic2022_RICHIESTE!AH48&lt;&gt;"",  IF(   AND(    (IFERROR(SEARCH("Ridotto",Dic2022_RICHIESTE!AH48),Dic2022_RICHIESTE!AH48))=1,    BB$154&lt;&gt;""   ),    _xlfn.CONCAT("Rid: ",HLOOKUP(BB$154,Tipologie!$B$2:$AM$10,8)  ),  Dic2022_RICHIESTE!AH48),HLOOKUP(BB$154,Tipologie!$B$2:$AM$10,8  ) ))</f>
        <v>RIPOSO</v>
      </c>
      <c r="BC161" s="146" t="str">
        <f>T( IF( Dic2022_RICHIESTE!AI48&lt;&gt;"",  IF(   AND(    (IFERROR(SEARCH("Ridotto",Dic2022_RICHIESTE!AI48),Dic2022_RICHIESTE!AI48))=1,    BC$154&lt;&gt;""   ),    _xlfn.CONCAT("Rid: ",HLOOKUP(BC$154,Tipologie!$B$2:$AM$10,8)  ),  Dic2022_RICHIESTE!AI48),HLOOKUP(BC$154,Tipologie!$B$2:$AM$10,8  ) ))</f>
        <v>RIPOSO</v>
      </c>
      <c r="BD161" s="146"/>
      <c r="BE161" s="146" t="str">
        <f>T( IF( Dic2022_RICHIESTE!AJ48&lt;&gt;"",  IF(   AND(    (IFERROR(SEARCH("Ridotto",Dic2022_RICHIESTE!AJ48),Dic2022_RICHIESTE!AJ48))=1,    BE$154&lt;&gt;""   ),    _xlfn.CONCAT("Rid: ",HLOOKUP(BE$154,Tipologie!$B$2:$AM$10,8)  ),  Dic2022_RICHIESTE!AJ48),HLOOKUP(BE$154,Tipologie!$B$2:$AM$10,8  ) ))</f>
        <v>RIPOSO</v>
      </c>
      <c r="BF161" s="146"/>
      <c r="BG161" s="146" t="str">
        <f>T( IF( Dic2022_RICHIESTE!AK48&lt;&gt;"",  IF(   AND(    (IFERROR(SEARCH("Ridotto",Dic2022_RICHIESTE!AK48),Dic2022_RICHIESTE!AK48))=1,    BG$154&lt;&gt;""   ),    _xlfn.CONCAT("Rid: ",HLOOKUP(BG$154,Tipologie!$B$2:$AM$10,8)  ),  Dic2022_RICHIESTE!AK48),HLOOKUP(BG$154,Tipologie!$B$2:$AM$10,8  ) ))</f>
        <v>RIPOSO</v>
      </c>
      <c r="BH161" s="146"/>
      <c r="BI161" s="146" t="str">
        <f>T( IF( Dic2022_RICHIESTE!AL48&lt;&gt;"",  IF(   AND(    (IFERROR(SEARCH("Ridotto",Dic2022_RICHIESTE!AL48),Dic2022_RICHIESTE!AL48))=1,    BI$154&lt;&gt;""   ),    _xlfn.CONCAT("Rid: ",HLOOKUP(BI$154,Tipologie!$B$2:$AM$10,8)  ),  Dic2022_RICHIESTE!AL48),HLOOKUP(BI$154,Tipologie!$B$2:$AM$10,8  ) ))</f>
        <v>RIPOSO</v>
      </c>
      <c r="BJ161" s="146"/>
      <c r="BK161" s="146" t="str">
        <f>T( IF( Dic2022_RICHIESTE!AM48&lt;&gt;"",  IF(   AND(    (IFERROR(SEARCH("Ridotto",Dic2022_RICHIESTE!AM48),Dic2022_RICHIESTE!AM48))=1,    BK$154&lt;&gt;""   ),    _xlfn.CONCAT("Rid: ",HLOOKUP(BK$154,Tipologie!$B$2:$AM$10,8)  ),  Dic2022_RICHIESTE!AM48),HLOOKUP(BK$154,Tipologie!$B$2:$AM$10,8  ) ))</f>
        <v>RIPOSO</v>
      </c>
      <c r="BL161" s="146"/>
      <c r="BM161" s="146" t="str">
        <f>T( IF( Dic2022_RICHIESTE!AN48&lt;&gt;"",  IF(   AND(    (IFERROR(SEARCH("Ridotto",Dic2022_RICHIESTE!AN48),Dic2022_RICHIESTE!AN48))=1,    BM$154&lt;&gt;""   ),    _xlfn.CONCAT("Rid: ",HLOOKUP(BM$154,Tipologie!$B$2:$AM$10,8)  ),  Dic2022_RICHIESTE!AN48),HLOOKUP(BM$154,Tipologie!$B$2:$AM$10,8  ) ))</f>
        <v>RIPOSO</v>
      </c>
      <c r="BN161" s="146"/>
      <c r="BO161" s="146" t="str">
        <f>T( IF( Dic2022_RICHIESTE!AO48&lt;&gt;"",  IF(   AND(    (IFERROR(SEARCH("Ridotto",Dic2022_RICHIESTE!AO48),Dic2022_RICHIESTE!AO48))=1,    BO$154&lt;&gt;""   ),    _xlfn.CONCAT("Rid: ",HLOOKUP(BO$154,Tipologie!$B$2:$AM$10,8)  ),  Dic2022_RICHIESTE!AO48),HLOOKUP(BO$154,Tipologie!$B$2:$AM$10,8  ) ))</f>
        <v>RIPOSO</v>
      </c>
      <c r="BP161" s="146"/>
      <c r="BQ161" s="146" t="str">
        <f>T( IF( Dic2022_RICHIESTE!AP48&lt;&gt;"",  IF(   AND(    (IFERROR(SEARCH("Ridotto",Dic2022_RICHIESTE!AP48),Dic2022_RICHIESTE!AP48))=1,    BQ$154&lt;&gt;""   ),    _xlfn.CONCAT("Rid: ",HLOOKUP(BQ$154,Tipologie!$B$2:$AM$10,8)  ),  Dic2022_RICHIESTE!AP48),HLOOKUP(BQ$154,Tipologie!$B$2:$AM$10,8  ) ))</f>
        <v>RIPOSO</v>
      </c>
      <c r="BR161" s="146"/>
      <c r="BS161" s="146" t="str">
        <f>T( IF( Dic2022_RICHIESTE!AQ48&lt;&gt;"",  IF(   AND(    (IFERROR(SEARCH("Ridotto",Dic2022_RICHIESTE!AQ48),Dic2022_RICHIESTE!AQ48))=1,    BS$154&lt;&gt;""   ),    _xlfn.CONCAT("Rid: ",HLOOKUP(BS$154,Tipologie!$B$2:$AM$10,8)  ),  Dic2022_RICHIESTE!AQ48),HLOOKUP(BS$154,Tipologie!$B$2:$AM$10,8  ) ))</f>
        <v>RIPOSO</v>
      </c>
      <c r="BT161" s="146"/>
      <c r="BU161" s="146" t="str">
        <f>T( IF( Dic2022_RICHIESTE!AR48&lt;&gt;"",  IF(   AND(    (IFERROR(SEARCH("Ridotto",Dic2022_RICHIESTE!AR48),Dic2022_RICHIESTE!AR48))=1,    BU$154&lt;&gt;""   ),    _xlfn.CONCAT("Rid: ",HLOOKUP(BU$154,Tipologie!$B$2:$AM$10,8)  ),  Dic2022_RICHIESTE!AR48),HLOOKUP(BU$154,Tipologie!$B$2:$AM$10,8  ) ))</f>
        <v>RIPOSO</v>
      </c>
      <c r="BV161" s="146"/>
      <c r="BW161" s="146" t="str">
        <f>T( IF( Dic2022_RICHIESTE!AS48&lt;&gt;"",  IF(   AND(    (IFERROR(SEARCH("Ridotto",Dic2022_RICHIESTE!AS48),Dic2022_RICHIESTE!AS48))=1,    BW$154&lt;&gt;""   ),    _xlfn.CONCAT("Rid: ",HLOOKUP(BW$154,Tipologie!$B$2:$AM$10,8)  ),  Dic2022_RICHIESTE!AS48),HLOOKUP(BW$154,Tipologie!$B$2:$AM$10,8  ) ))</f>
        <v>RIPOSO</v>
      </c>
      <c r="BX161" s="223"/>
      <c r="CA161" s="87">
        <f>SUM(COUNTIFS(D161:BW161,{"Ex-accordo";"Ferie";"Ridotto Ex-Acc";"Ridotto Ferie";"Ridotto Maternità";"Malattia";"Esame";"Altro"}))</f>
        <v>0</v>
      </c>
      <c r="CB161" s="158">
        <f t="shared" si="49"/>
        <v>30</v>
      </c>
      <c r="CC161" s="91"/>
      <c r="CG161" s="146" t="str">
        <f>T( IF( Dic2022_RICHIESTE!BM48&lt;&gt;"",  IF(   AND(    (IFERROR(SEARCH("Ridotto",Dic2022_RICHIESTE!BM48),Dic2022_RICHIESTE!BM48))=1,    CG$154&lt;&gt;""   ),    _xlfn.CONCAT("Rid: ",HLOOKUP(CG$154,Tipologie!$B$2:$AM$10,8)  ),  Dic2022_RICHIESTE!BM48),HLOOKUP(CG$154,Tipologie!$B$2:$AM$10,8  ) ))</f>
        <v>RIPOSO</v>
      </c>
      <c r="CH161" s="146"/>
      <c r="CI161" s="146" t="str">
        <f>T( IF( Dic2022_RICHIESTE!BN48&lt;&gt;"",  IF(   AND(    (IFERROR(SEARCH("Ridotto",Dic2022_RICHIESTE!BN48),Dic2022_RICHIESTE!BN48))=1,    CI$154&lt;&gt;""   ),    _xlfn.CONCAT("Rid: ",HLOOKUP(CI$154,Tipologie!$B$2:$AM$10,8)  ),  Dic2022_RICHIESTE!BN48),HLOOKUP(CI$154,Tipologie!$B$2:$AM$10,8  ) ))</f>
        <v>RIPOSO</v>
      </c>
      <c r="CJ161" s="146" t="str">
        <f>T( IF( Dic2022_RICHIESTE!BO48&lt;&gt;"",  IF(   AND(    (IFERROR(SEARCH("Ridotto",Dic2022_RICHIESTE!BO48),Dic2022_RICHIESTE!BO48))=1,    CJ$154&lt;&gt;""   ),    _xlfn.CONCAT("Rid: ",HLOOKUP(CJ$154,Tipologie!$B$2:$AM$10,8)  ),  Dic2022_RICHIESTE!BO48),HLOOKUP(CJ$154,Tipologie!$B$2:$AM$10,8  ) ))</f>
        <v>RIPOSO</v>
      </c>
      <c r="CK161" s="146" t="str">
        <f>T( IF( Dic2022_RICHIESTE!BP48&lt;&gt;"",  IF(   AND(    (IFERROR(SEARCH("Ridotto",Dic2022_RICHIESTE!BP48),Dic2022_RICHIESTE!BP48))=1,    CK$154&lt;&gt;""   ),    _xlfn.CONCAT("Rid: ",HLOOKUP(CK$154,Tipologie!$B$2:$AM$10,8)  ),  Dic2022_RICHIESTE!BP48),HLOOKUP(CK$154,Tipologie!$B$2:$AM$10,8  ) ))</f>
        <v>RIPOSO</v>
      </c>
      <c r="CL161" s="146" t="str">
        <f>T( IF( Dic2022_RICHIESTE!BQ48&lt;&gt;"",  IF(   AND(    (IFERROR(SEARCH("Ridotto",Dic2022_RICHIESTE!BQ48),Dic2022_RICHIESTE!BQ48))=1,    CL$154&lt;&gt;""   ),    _xlfn.CONCAT("Rid: ",HLOOKUP(CL$154,Tipologie!$B$2:$AM$10,8)  ),  Dic2022_RICHIESTE!BQ48),HLOOKUP(CL$154,Tipologie!$B$2:$AM$10,8  ) ))</f>
        <v>RIPOSO</v>
      </c>
      <c r="CM161" s="146" t="str">
        <f>T( IF( Dic2022_RICHIESTE!BR48&lt;&gt;"",  IF(   AND(    (IFERROR(SEARCH("Ridotto",Dic2022_RICHIESTE!BR48),Dic2022_RICHIESTE!BR48))=1,    CM$154&lt;&gt;""   ),    _xlfn.CONCAT("Rid: ",HLOOKUP(CM$154,Tipologie!$B$2:$AM$10,8)  ),  Dic2022_RICHIESTE!BR48),HLOOKUP(CM$154,Tipologie!$B$2:$AM$10,8  ) ))</f>
        <v>RIPOSO</v>
      </c>
      <c r="CO161" s="45" t="str">
        <f t="shared" si="41"/>
        <v>sab</v>
      </c>
      <c r="CP161" s="45">
        <f t="shared" si="48"/>
        <v>44933</v>
      </c>
      <c r="CQ161" s="229"/>
      <c r="CR161" s="146" t="str">
        <f>T(IF(  Dic2022_RICHIESTE!BV48&lt;&gt;"",  Dic2022_RICHIESTE!BV48,  HLOOKUP(CR$154,Tipologie!$B$2:$AM$10,8) ))</f>
        <v>RIPOSO</v>
      </c>
      <c r="CS161" s="146"/>
      <c r="CT161" s="146" t="str">
        <f>T(IF(  Dic2022_RICHIESTE!BW48&lt;&gt;"",  Dic2022_RICHIESTE!BW48,  HLOOKUP(CT$154,Tipologie!$B$2:$AM$10,8) ))</f>
        <v>RIPOSO</v>
      </c>
      <c r="CU161" s="146"/>
      <c r="CV161" s="146" t="str">
        <f>T(IF(  Dic2022_RICHIESTE!BX48&lt;&gt;"",  Dic2022_RICHIESTE!BX48,  HLOOKUP(CV$154,Tipologie!$B$2:$AM$10,8) ))</f>
        <v>RIPOSO</v>
      </c>
      <c r="CW161" s="146"/>
      <c r="CX161" s="146" t="str">
        <f>T(IF(  Dic2022_RICHIESTE!BY48&lt;&gt;"",  Dic2022_RICHIESTE!BY48,  HLOOKUP(CX$154,Tipologie!$B$2:$AM$10,8) ))</f>
        <v>RIPOSO</v>
      </c>
      <c r="CY161" s="146"/>
      <c r="CZ161" s="146" t="str">
        <f>T(IF(  Dic2022_RICHIESTE!BZ48&lt;&gt;"",  Dic2022_RICHIESTE!BZ48,  HLOOKUP(CZ$154,Tipologie!$B$2:$AM$10,8) ))</f>
        <v>RIPOSO</v>
      </c>
      <c r="DA161" s="146"/>
      <c r="DB161" s="146" t="str">
        <f>T(IF(  Dic2022_RICHIESTE!CA48&lt;&gt;"",  Dic2022_RICHIESTE!CA48,  HLOOKUP(DB$154,Tipologie!$B$2:$AM$10,8) ))</f>
        <v>RIPOSO</v>
      </c>
      <c r="DC161" s="146"/>
      <c r="DD161" s="146" t="str">
        <f>T(IF(  Dic2022_RICHIESTE!CB48&lt;&gt;"",  Dic2022_RICHIESTE!CB48,  HLOOKUP(DD$154,Tipologie!$B$2:$AM$10,8) ))</f>
        <v>RIPOSO</v>
      </c>
      <c r="DE161" s="146" t="str">
        <f>T(IF(  Dic2022_RICHIESTE!BW48&lt;&gt;"",  Dic2022_RICHIESTE!BW48,  HLOOKUP(DE$154,Tipologie!$B$2:$AM$10,8) ))</f>
        <v>RIPOSO</v>
      </c>
      <c r="DF161" s="146" t="str">
        <f>T(IF(  Dic2022_RICHIESTE!BX48&lt;&gt;"",  Dic2022_RICHIESTE!BX48,  HLOOKUP(DF$154,Tipologie!$B$2:$AM$10,8) ))</f>
        <v>RIPOSO</v>
      </c>
      <c r="DG161" s="146" t="str">
        <f>T(IF(  Dic2022_RICHIESTE!BY48&lt;&gt;"",  Dic2022_RICHIESTE!BY48,  HLOOKUP(DG$154,Tipologie!$B$2:$AM$10,8) ))</f>
        <v>RIPOSO</v>
      </c>
    </row>
    <row r="162" spans="1:111" ht="11.25" customHeight="1" x14ac:dyDescent="0.25">
      <c r="A162" s="26"/>
      <c r="B162" s="48">
        <f t="shared" si="50"/>
        <v>44934</v>
      </c>
      <c r="C162" s="385" t="str">
        <f>T( IF( Dic2022_RICHIESTE!C49&lt;&gt;"",  IF(   AND(    (IFERROR(SEARCH("Ridotto",Dic2022_RICHIESTE!C49),Dic2022_RICHIESTE!C49))=1,    D$154&lt;&gt;""   ),    _xlfn.CONCAT("Rid: ",HLOOKUP(D$154,Tipologie!$B$2:$AM$10,9)  ),  Dic2022_RICHIESTE!C49),HLOOKUP(D$154,Tipologie!$B$2:$AM$10,9  ) ))</f>
        <v>DOMENICA</v>
      </c>
      <c r="D162" s="386"/>
      <c r="E162" s="385" t="str">
        <f>T( IF( Dic2022_RICHIESTE!E51&lt;&gt;"",  IF(   AND(    (IFERROR(SEARCH("Ridotto",Dic2022_RICHIESTE!E51),Dic2022_RICHIESTE!E51))=1,    F$134&lt;&gt;""   ),    _xlfn.CONCAT("Rid: ",HLOOKUP(F$134,Tipologie!$B$2:$AM$10,9)  ),  Dic2022_RICHIESTE!E51),HLOOKUP(F$134,Tipologie!$B$2:$AM$10,9  ) ))</f>
        <v>DOMENICA</v>
      </c>
      <c r="F162" s="386"/>
      <c r="G162" s="385" t="str">
        <f>T( IF( Dic2022_RICHIESTE!G51&lt;&gt;"",  IF(   AND(    (IFERROR(SEARCH("Ridotto",Dic2022_RICHIESTE!G51),Dic2022_RICHIESTE!G51))=1,    H$134&lt;&gt;""   ),    _xlfn.CONCAT("Rid: ",HLOOKUP(H$134,Tipologie!$B$2:$AM$10,9)  ),  Dic2022_RICHIESTE!G51),HLOOKUP(H$134,Tipologie!$B$2:$AM$10,9  ) ))</f>
        <v>DOMENICA</v>
      </c>
      <c r="H162" s="386"/>
      <c r="I162" s="385" t="str">
        <f>T( IF( Dic2022_RICHIESTE!I51&lt;&gt;"",  IF(   AND(    (IFERROR(SEARCH("Ridotto",Dic2022_RICHIESTE!I51),Dic2022_RICHIESTE!I51))=1,    J$134&lt;&gt;""   ),    _xlfn.CONCAT("Rid: ",HLOOKUP(J$134,Tipologie!$B$2:$AM$10,9)  ),  Dic2022_RICHIESTE!I51),HLOOKUP(J$134,Tipologie!$B$2:$AM$10,9  ) ))</f>
        <v>DOMENICA</v>
      </c>
      <c r="J162" s="386"/>
      <c r="K162" s="385" t="str">
        <f>T( IF( Dic2022_RICHIESTE!K51&lt;&gt;"",  IF(   AND(    (IFERROR(SEARCH("Ridotto",Dic2022_RICHIESTE!K51),Dic2022_RICHIESTE!K51))=1,    L$134&lt;&gt;""   ),    _xlfn.CONCAT("Rid: ",HLOOKUP(L$134,Tipologie!$B$2:$AM$10,9)  ),  Dic2022_RICHIESTE!K51),HLOOKUP(L$134,Tipologie!$B$2:$AM$10,9  ) ))</f>
        <v>DOMENICA</v>
      </c>
      <c r="L162" s="386"/>
      <c r="M162" s="385" t="str">
        <f>T( IF( Dic2022_RICHIESTE!M51&lt;&gt;"",  IF(   AND(    (IFERROR(SEARCH("Ridotto",Dic2022_RICHIESTE!M51),Dic2022_RICHIESTE!M51))=1,    N$134&lt;&gt;""   ),    _xlfn.CONCAT("Rid: ",HLOOKUP(N$134,Tipologie!$B$2:$AM$10,9)  ),  Dic2022_RICHIESTE!M51),HLOOKUP(N$134,Tipologie!$B$2:$AM$10,9  ) ))</f>
        <v>DOMENICA</v>
      </c>
      <c r="N162" s="386"/>
      <c r="O162" s="385" t="str">
        <f>T( IF( Dic2022_RICHIESTE!O51&lt;&gt;"",  IF(   AND(    (IFERROR(SEARCH("Ridotto",Dic2022_RICHIESTE!O51),Dic2022_RICHIESTE!O51))=1,    P$134&lt;&gt;""   ),    _xlfn.CONCAT("Rid: ",HLOOKUP(P$134,Tipologie!$B$2:$AM$10,9)  ),  Dic2022_RICHIESTE!O51),HLOOKUP(P$134,Tipologie!$B$2:$AM$10,9  ) ))</f>
        <v>DOMENICA</v>
      </c>
      <c r="P162" s="386"/>
      <c r="Q162" s="385" t="str">
        <f>T( IF( Dic2022_RICHIESTE!Q51&lt;&gt;"",  IF(   AND(    (IFERROR(SEARCH("Ridotto",Dic2022_RICHIESTE!Q51),Dic2022_RICHIESTE!Q51))=1,    R$134&lt;&gt;""   ),    _xlfn.CONCAT("Rid: ",HLOOKUP(R$134,Tipologie!$B$2:$AM$10,9)  ),  Dic2022_RICHIESTE!Q51),HLOOKUP(R$134,Tipologie!$B$2:$AM$10,9  ) ))</f>
        <v>DOMENICA</v>
      </c>
      <c r="R162" s="386"/>
      <c r="S162" s="385" t="str">
        <f>T( IF( Dic2022_RICHIESTE!S51&lt;&gt;"",  IF(   AND(    (IFERROR(SEARCH("Ridotto",Dic2022_RICHIESTE!S51),Dic2022_RICHIESTE!S51))=1,    T$134&lt;&gt;""   ),    _xlfn.CONCAT("Rid: ",HLOOKUP(T$134,Tipologie!$B$2:$AM$10,9)  ),  Dic2022_RICHIESTE!S51),HLOOKUP(T$134,Tipologie!$B$2:$AM$10,9  ) ))</f>
        <v>DOMENICA</v>
      </c>
      <c r="T162" s="386"/>
      <c r="U162" s="146" t="str">
        <f>T( IF( Dic2022_RICHIESTE!L49&lt;&gt;"",  IF(   AND(    (IFERROR(SEARCH("Ridotto",Dic2022_RICHIESTE!L49),Dic2022_RICHIESTE!L49))=1,    U$154&lt;&gt;""   ),    _xlfn.CONCAT("Rid: ",HLOOKUP(U$154,Tipologie!$B$2:$AM$10,9)  ),  Dic2022_RICHIESTE!L49),HLOOKUP(U$154,Tipologie!$B$2:$AM$10,9  ) ))</f>
        <v>DOMENICA</v>
      </c>
      <c r="V162" s="146" t="str">
        <f>T( IF( Dic2022_RICHIESTE!M49&lt;&gt;"",  IF(   AND(    (IFERROR(SEARCH("Ridotto",Dic2022_RICHIESTE!M49),Dic2022_RICHIESTE!M49))=1,    V$154&lt;&gt;""   ),    _xlfn.CONCAT("Rid: ",HLOOKUP(V$154,Tipologie!$B$2:$AM$10,9)  ),  Dic2022_RICHIESTE!M49),HLOOKUP(V$154,Tipologie!$B$2:$AM$10,9  ) ))</f>
        <v>DOMENICA</v>
      </c>
      <c r="W162" s="146" t="str">
        <f>T( IF( Dic2022_RICHIESTE!N49&lt;&gt;"",  IF(   AND(    (IFERROR(SEARCH("Ridotto",Dic2022_RICHIESTE!N49),Dic2022_RICHIESTE!N49))=1,    W$154&lt;&gt;""   ),    _xlfn.CONCAT("Rid: ",HLOOKUP(W$154,Tipologie!$B$2:$AM$10,9)  ),  Dic2022_RICHIESTE!N49),HLOOKUP(W$154,Tipologie!$B$2:$AM$10,9  ) ))</f>
        <v>DOMENICA</v>
      </c>
      <c r="X162" s="146" t="str">
        <f>T( IF( Dic2022_RICHIESTE!O49&lt;&gt;"",  IF(   AND(    (IFERROR(SEARCH("Ridotto",Dic2022_RICHIESTE!O49),Dic2022_RICHIESTE!O49))=1,    X$154&lt;&gt;""   ),    _xlfn.CONCAT("Rid: ",HLOOKUP(X$154,Tipologie!$B$2:$AM$10,9)  ),  Dic2022_RICHIESTE!O49),HLOOKUP(X$154,Tipologie!$B$2:$AM$10,9  ) ))</f>
        <v>DOMENICA</v>
      </c>
      <c r="Y162" s="146" t="str">
        <f>T( IF( Dic2022_RICHIESTE!P49&lt;&gt;"",  IF(   AND(    (IFERROR(SEARCH("Ridotto",Dic2022_RICHIESTE!P49),Dic2022_RICHIESTE!P49))=1,    Y$154&lt;&gt;""   ),    _xlfn.CONCAT("Rid: ",HLOOKUP(Y$154,Tipologie!$B$2:$AM$10,9)  ),  Dic2022_RICHIESTE!P49),HLOOKUP(Y$154,Tipologie!$B$2:$AM$10,9  ) ))</f>
        <v>DOMENICA</v>
      </c>
      <c r="Z162" s="28" t="str">
        <f>T( IF( Dic2022_RICHIESTE!Q49&lt;&gt;"",  IF(   AND(    (IFERROR(SEARCH("Ridotto",Dic2022_RICHIESTE!Q49),Dic2022_RICHIESTE!Q49))=1,    Z$154&lt;&gt;""   ),    _xlfn.CONCAT("Rid: ",HLOOKUP(Z$154,Tipologie!$B$2:$AM$10,9)  ),  Dic2022_RICHIESTE!Q49),HLOOKUP(Z$154,Tipologie!$B$2:$AM$10,9  ) ))</f>
        <v>DOMENICA</v>
      </c>
      <c r="AA162" s="28" t="str">
        <f>T( IF( Dic2022_RICHIESTE!R49&lt;&gt;"",  IF(   AND(    (IFERROR(SEARCH("Ridotto",Dic2022_RICHIESTE!R49),Dic2022_RICHIESTE!R49))=1,    AA$154&lt;&gt;""   ),    _xlfn.CONCAT("Rid: ",HLOOKUP(AA$154,Tipologie!$B$2:$AM$10,9)  ),  Dic2022_RICHIESTE!R49),HLOOKUP(AA$154,Tipologie!$B$2:$AM$10,9  ) ))</f>
        <v>DOMENICA</v>
      </c>
      <c r="AB162" s="28" t="str">
        <f>T( IF( Dic2022_RICHIESTE!S49&lt;&gt;"",  IF(   AND(    (IFERROR(SEARCH("Ridotto",Dic2022_RICHIESTE!S49),Dic2022_RICHIESTE!S49))=1,    AB$154&lt;&gt;""   ),    _xlfn.CONCAT("Rid: ",HLOOKUP(AB$154,Tipologie!$B$2:$AM$10,9)  ),  Dic2022_RICHIESTE!S49),HLOOKUP(AB$154,Tipologie!$B$2:$AM$10,9  ) ))</f>
        <v>DOMENICA</v>
      </c>
      <c r="AD162" s="26" t="str">
        <f t="shared" si="40"/>
        <v/>
      </c>
      <c r="AE162" s="48">
        <f t="shared" si="39"/>
        <v>44934</v>
      </c>
      <c r="AF162" s="385" t="str">
        <f>T( IF( Dic2022_RICHIESTE!W49&lt;&gt;"",  IF(   AND(    (IFERROR(SEARCH("Ridotto",Dic2022_RICHIESTE!W49),Dic2022_RICHIESTE!W49))=1,    AG$154&lt;&gt;""   ),    _xlfn.CONCAT("Rid: ",HLOOKUP(AG$154,Tipologie!$B$2:$AM$10,9)  ),  Dic2022_RICHIESTE!W49),HLOOKUP(AG$154,Tipologie!$B$2:$AM$10,9  ) ))</f>
        <v>DOMENICA</v>
      </c>
      <c r="AG162" s="386"/>
      <c r="AH162" s="385" t="str">
        <f>T( IF( Dic2022_RICHIESTE!Y49&lt;&gt;"",  IF(   AND(    (IFERROR(SEARCH("Ridotto",Dic2022_RICHIESTE!Y49),Dic2022_RICHIESTE!Y49))=1,    AI$154&lt;&gt;""   ),    _xlfn.CONCAT("Rid: ",HLOOKUP(AI$154,Tipologie!$B$2:$AM$10,9)  ),  Dic2022_RICHIESTE!Y49),HLOOKUP(AI$154,Tipologie!$B$2:$AM$10,9  ) ))</f>
        <v>DOMENICA</v>
      </c>
      <c r="AI162" s="386"/>
      <c r="AJ162" s="385" t="str">
        <f>T( IF( Dic2022_RICHIESTE!AA49&lt;&gt;"",  IF(   AND(    (IFERROR(SEARCH("Ridotto",Dic2022_RICHIESTE!AA49),Dic2022_RICHIESTE!AA49))=1,    AK$154&lt;&gt;""   ),    _xlfn.CONCAT("Rid: ",HLOOKUP(AK$154,Tipologie!$B$2:$AM$10,9)  ),  Dic2022_RICHIESTE!AA49),HLOOKUP(AK$154,Tipologie!$B$2:$AM$10,9  ) ))</f>
        <v>DOMENICA</v>
      </c>
      <c r="AK162" s="386"/>
      <c r="AL162" s="385" t="str">
        <f>T( IF( Dic2022_RICHIESTE!AC49&lt;&gt;"",  IF(   AND(    (IFERROR(SEARCH("Ridotto",Dic2022_RICHIESTE!AC49),Dic2022_RICHIESTE!AC49))=1,    AM$154&lt;&gt;""   ),    _xlfn.CONCAT("Rid: ",HLOOKUP(AM$154,Tipologie!$B$2:$AM$10,9)  ),  Dic2022_RICHIESTE!AC49),HLOOKUP(AM$154,Tipologie!$B$2:$AM$10,9  ) ))</f>
        <v>DOMENICA</v>
      </c>
      <c r="AM162" s="386"/>
      <c r="AN162" s="385" t="str">
        <f>T( IF( Dic2022_RICHIESTE!AE49&lt;&gt;"",  IF(   AND(    (IFERROR(SEARCH("Ridotto",Dic2022_RICHIESTE!AE49),Dic2022_RICHIESTE!AE49))=1,    AO$154&lt;&gt;""   ),    _xlfn.CONCAT("Rid: ",HLOOKUP(AO$154,Tipologie!$B$2:$AM$10,9)  ),  Dic2022_RICHIESTE!AE49),HLOOKUP(AO$154,Tipologie!$B$2:$AM$10,9  ) ))</f>
        <v>DOMENICA</v>
      </c>
      <c r="AO162" s="386"/>
      <c r="AP162" s="385" t="str">
        <f>T( IF( Dic2022_RICHIESTE!AG49&lt;&gt;"",  IF(   AND(    (IFERROR(SEARCH("Ridotto",Dic2022_RICHIESTE!AG49),Dic2022_RICHIESTE!AG49))=1,    AQ$154&lt;&gt;""   ),    _xlfn.CONCAT("Rid: ",HLOOKUP(AQ$154,Tipologie!$B$2:$AM$10,9)  ),  Dic2022_RICHIESTE!AG49),HLOOKUP(AQ$154,Tipologie!$B$2:$AM$10,9  ) ))</f>
        <v>DOMENICA</v>
      </c>
      <c r="AQ162" s="386"/>
      <c r="AR162" s="385" t="str">
        <f>T( IF( Dic2022_RICHIESTE!AI49&lt;&gt;"",  IF(   AND(    (IFERROR(SEARCH("Ridotto",Dic2022_RICHIESTE!AI49),Dic2022_RICHIESTE!AI49))=1,    AS$154&lt;&gt;""   ),    _xlfn.CONCAT("Rid: ",HLOOKUP(AS$154,Tipologie!$B$2:$AM$10,9)  ),  Dic2022_RICHIESTE!AI49),HLOOKUP(AS$154,Tipologie!$B$2:$AM$10,9  ) ))</f>
        <v>DOMENICA</v>
      </c>
      <c r="AS162" s="386"/>
      <c r="AT162" s="385" t="str">
        <f>T( IF( Dic2022_RICHIESTE!AK49&lt;&gt;"",  IF(   AND(    (IFERROR(SEARCH("Ridotto",Dic2022_RICHIESTE!AK49),Dic2022_RICHIESTE!AK49))=1,    AU$154&lt;&gt;""   ),    _xlfn.CONCAT("Rid: ",HLOOKUP(AU$154,Tipologie!$B$2:$AM$10,9)  ),  Dic2022_RICHIESTE!AK49),HLOOKUP(AU$154,Tipologie!$B$2:$AM$10,9  ) ))</f>
        <v>DOMENICA</v>
      </c>
      <c r="AU162" s="386"/>
      <c r="AV162" s="385" t="str">
        <f>T( IF( Dic2022_RICHIESTE!AM49&lt;&gt;"",  IF(   AND(    (IFERROR(SEARCH("Ridotto",Dic2022_RICHIESTE!AM49),Dic2022_RICHIESTE!AM49))=1,    AW$154&lt;&gt;""   ),    _xlfn.CONCAT("Rid: ",HLOOKUP(AW$154,Tipologie!$B$2:$AM$10,9)  ),  Dic2022_RICHIESTE!AM49),HLOOKUP(AW$154,Tipologie!$B$2:$AM$10,9  ) ))</f>
        <v>DOMENICA</v>
      </c>
      <c r="AW162" s="386"/>
      <c r="AX162" s="385" t="str">
        <f>T( IF( Dic2022_RICHIESTE!AO49&lt;&gt;"",  IF(   AND(    (IFERROR(SEARCH("Ridotto",Dic2022_RICHIESTE!AO49),Dic2022_RICHIESTE!AO49))=1,    AY$154&lt;&gt;""   ),    _xlfn.CONCAT("Rid: ",HLOOKUP(AY$154,Tipologie!$B$2:$AM$10,9)  ),  Dic2022_RICHIESTE!AO49),HLOOKUP(AY$154,Tipologie!$B$2:$AM$10,9  ) ))</f>
        <v>DOMENICA</v>
      </c>
      <c r="AY162" s="386"/>
      <c r="AZ162" s="385" t="str">
        <f>T( IF( Dic2022_RICHIESTE!AQ49&lt;&gt;"",  IF(   AND(    (IFERROR(SEARCH("Ridotto",Dic2022_RICHIESTE!AQ49),Dic2022_RICHIESTE!AQ49))=1,    BA$154&lt;&gt;""   ),    _xlfn.CONCAT("Rid: ",HLOOKUP(BA$154,Tipologie!$B$2:$AM$10,9)  ),  Dic2022_RICHIESTE!AQ49),HLOOKUP(BA$154,Tipologie!$B$2:$AM$10,9  ) ))</f>
        <v>DOMENICA</v>
      </c>
      <c r="BA162" s="386"/>
      <c r="BB162" s="385" t="str">
        <f>T( IF( Dic2022_RICHIESTE!AS49&lt;&gt;"",  IF(   AND(    (IFERROR(SEARCH("Ridotto",Dic2022_RICHIESTE!AS49),Dic2022_RICHIESTE!AS49))=1,    BC$154&lt;&gt;""   ),    _xlfn.CONCAT("Rid: ",HLOOKUP(BC$154,Tipologie!$B$2:$AM$10,9)  ),  Dic2022_RICHIESTE!AS49),HLOOKUP(BC$154,Tipologie!$B$2:$AM$10,9  ) ))</f>
        <v>DOMENICA</v>
      </c>
      <c r="BC162" s="386"/>
      <c r="BD162" s="385" t="str">
        <f>T( IF( Dic2022_RICHIESTE!AU49&lt;&gt;"",  IF(   AND(    (IFERROR(SEARCH("Ridotto",Dic2022_RICHIESTE!AU49),Dic2022_RICHIESTE!AU49))=1,    BE$154&lt;&gt;""   ),    _xlfn.CONCAT("Rid: ",HLOOKUP(BE$154,Tipologie!$B$2:$AM$10,9)  ),  Dic2022_RICHIESTE!AU49),HLOOKUP(BE$154,Tipologie!$B$2:$AM$10,9  ) ))</f>
        <v>DOMENICA</v>
      </c>
      <c r="BE162" s="386"/>
      <c r="BF162" s="385" t="str">
        <f>T( IF( Dic2022_RICHIESTE!AW49&lt;&gt;"",  IF(   AND(    (IFERROR(SEARCH("Ridotto",Dic2022_RICHIESTE!AW49),Dic2022_RICHIESTE!AW49))=1,    BG$154&lt;&gt;""   ),    _xlfn.CONCAT("Rid: ",HLOOKUP(BG$154,Tipologie!$B$2:$AM$10,9)  ),  Dic2022_RICHIESTE!AW49),HLOOKUP(BG$154,Tipologie!$B$2:$AM$10,9  ) ))</f>
        <v>DOMENICA</v>
      </c>
      <c r="BG162" s="386"/>
      <c r="BH162" s="385" t="str">
        <f>T( IF( Dic2022_RICHIESTE!AY49&lt;&gt;"",  IF(   AND(    (IFERROR(SEARCH("Ridotto",Dic2022_RICHIESTE!AY49),Dic2022_RICHIESTE!AY49))=1,    BI$154&lt;&gt;""   ),    _xlfn.CONCAT("Rid: ",HLOOKUP(BI$154,Tipologie!$B$2:$AM$10,9)  ),  Dic2022_RICHIESTE!AY49),HLOOKUP(BI$154,Tipologie!$B$2:$AM$10,9  ) ))</f>
        <v>DOMENICA</v>
      </c>
      <c r="BI162" s="386"/>
      <c r="BJ162" s="385" t="str">
        <f>T( IF( Dic2022_RICHIESTE!BA49&lt;&gt;"",  IF(   AND(    (IFERROR(SEARCH("Ridotto",Dic2022_RICHIESTE!BA49),Dic2022_RICHIESTE!BA49))=1,    BK$154&lt;&gt;""   ),    _xlfn.CONCAT("Rid: ",HLOOKUP(BK$154,Tipologie!$B$2:$AM$10,9)  ),  Dic2022_RICHIESTE!BA49),HLOOKUP(BK$154,Tipologie!$B$2:$AM$10,9  ) ))</f>
        <v>DOMENICA</v>
      </c>
      <c r="BK162" s="386"/>
      <c r="BL162" s="385" t="str">
        <f>T( IF( Dic2022_RICHIESTE!BC49&lt;&gt;"",  IF(   AND(    (IFERROR(SEARCH("Ridotto",Dic2022_RICHIESTE!BC49),Dic2022_RICHIESTE!BC49))=1,    BM$154&lt;&gt;""   ),    _xlfn.CONCAT("Rid: ",HLOOKUP(BM$154,Tipologie!$B$2:$AM$10,9)  ),  Dic2022_RICHIESTE!BC49),HLOOKUP(BM$154,Tipologie!$B$2:$AM$10,9  ) ))</f>
        <v>DOMENICA</v>
      </c>
      <c r="BM162" s="386"/>
      <c r="BN162" s="385" t="str">
        <f>T( IF( Dic2022_RICHIESTE!BE49&lt;&gt;"",  IF(   AND(    (IFERROR(SEARCH("Ridotto",Dic2022_RICHIESTE!BE49),Dic2022_RICHIESTE!BE49))=1,    BO$154&lt;&gt;""   ),    _xlfn.CONCAT("Rid: ",HLOOKUP(BO$154,Tipologie!$B$2:$AM$10,9)  ),  Dic2022_RICHIESTE!BE49),HLOOKUP(BO$154,Tipologie!$B$2:$AM$10,9  ) ))</f>
        <v>DOMENICA</v>
      </c>
      <c r="BO162" s="386"/>
      <c r="BP162" s="385" t="str">
        <f>T( IF( Dic2022_RICHIESTE!BG49&lt;&gt;"",  IF(   AND(    (IFERROR(SEARCH("Ridotto",Dic2022_RICHIESTE!BG49),Dic2022_RICHIESTE!BG49))=1,    BQ$154&lt;&gt;""   ),    _xlfn.CONCAT("Rid: ",HLOOKUP(BQ$154,Tipologie!$B$2:$AM$10,9)  ),  Dic2022_RICHIESTE!BG49),HLOOKUP(BQ$154,Tipologie!$B$2:$AM$10,9  ) ))</f>
        <v>DOMENICA</v>
      </c>
      <c r="BQ162" s="386"/>
      <c r="BR162" s="385" t="str">
        <f>T( IF( Dic2022_RICHIESTE!BI49&lt;&gt;"",  IF(   AND(    (IFERROR(SEARCH("Ridotto",Dic2022_RICHIESTE!BI49),Dic2022_RICHIESTE!BI49))=1,    BS$154&lt;&gt;""   ),    _xlfn.CONCAT("Rid: ",HLOOKUP(BS$154,Tipologie!$B$2:$AM$10,9)  ),  Dic2022_RICHIESTE!BI49),HLOOKUP(BS$154,Tipologie!$B$2:$AM$10,9  ) ))</f>
        <v>DOMENICA</v>
      </c>
      <c r="BS162" s="386"/>
      <c r="BT162" s="385" t="str">
        <f>T( IF( Dic2022_RICHIESTE!BK49&lt;&gt;"",  IF(   AND(    (IFERROR(SEARCH("Ridotto",Dic2022_RICHIESTE!BK49),Dic2022_RICHIESTE!BK49))=1,    BU$154&lt;&gt;""   ),    _xlfn.CONCAT("Rid: ",HLOOKUP(BU$154,Tipologie!$B$2:$AM$10,9)  ),  Dic2022_RICHIESTE!BK49),HLOOKUP(BU$154,Tipologie!$B$2:$AM$10,9  ) ))</f>
        <v>DOMENICA</v>
      </c>
      <c r="BU162" s="386"/>
      <c r="BV162" s="385" t="str">
        <f>T( IF( Dic2022_RICHIESTE!BM49&lt;&gt;"",  IF(   AND(    (IFERROR(SEARCH("Ridotto",Dic2022_RICHIESTE!BM49),Dic2022_RICHIESTE!BM49))=1,    BW$154&lt;&gt;""   ),    _xlfn.CONCAT("Rid: ",HLOOKUP(BW$154,Tipologie!$B$2:$AM$10,9)  ),  Dic2022_RICHIESTE!BM49),HLOOKUP(BW$154,Tipologie!$B$2:$AM$10,9  ) ))</f>
        <v>DOMENICA</v>
      </c>
      <c r="BW162" s="386"/>
      <c r="BX162" s="223"/>
      <c r="CA162" s="89"/>
      <c r="CB162" s="205"/>
      <c r="CC162" s="91"/>
      <c r="CF162" s="415" t="str">
        <f>T( IF( Dic2022_RICHIESTE!BM49&lt;&gt;"",  IF(   AND(    (IFERROR(SEARCH("Ridotto",Dic2022_RICHIESTE!BM49),Dic2022_RICHIESTE!BM49))=1,    CG$154&lt;&gt;""   ),    _xlfn.CONCAT("Rid: ",HLOOKUP(CG$154,Tipologie!$B$2:$AM$10,9)  ),  Dic2022_RICHIESTE!BM49),HLOOKUP(CG$154,Tipologie!$B$2:$AM$10,9  ) ))</f>
        <v>DOMENICA</v>
      </c>
      <c r="CG162" s="416"/>
      <c r="CH162" s="385" t="str">
        <f>T( IF( Dic2022_RICHIESTE!BN49&lt;&gt;"",  IF(   AND(    (IFERROR(SEARCH("Ridotto",Dic2022_RICHIESTE!BN49),Dic2022_RICHIESTE!BN49))=1,    CI$154&lt;&gt;""   ),    _xlfn.CONCAT("Rid: ",HLOOKUP(CI$154,Tipologie!$B$2:$AM$10,9)  ),  Dic2022_RICHIESTE!BN49),HLOOKUP(CI$154,Tipologie!$B$2:$AM$10,9  ) ))</f>
        <v>DOMENICA</v>
      </c>
      <c r="CI162" s="386"/>
      <c r="CJ162" s="146" t="str">
        <f>T( IF( Dic2022_RICHIESTE!BO49&lt;&gt;"",  IF(   AND(    (IFERROR(SEARCH("Ridotto",Dic2022_RICHIESTE!BO49),Dic2022_RICHIESTE!BO49))=1,    CJ$154&lt;&gt;""   ),    _xlfn.CONCAT("Rid: ",HLOOKUP(CJ$154,Tipologie!$B$2:$AM$10,9)  ),  Dic2022_RICHIESTE!BO49),HLOOKUP(CJ$154,Tipologie!$B$2:$AM$10,9  ) ))</f>
        <v>DOMENICA</v>
      </c>
      <c r="CK162" s="146" t="str">
        <f>T( IF( Dic2022_RICHIESTE!BP49&lt;&gt;"",  IF(   AND(    (IFERROR(SEARCH("Ridotto",Dic2022_RICHIESTE!BP49),Dic2022_RICHIESTE!BP49))=1,    CK$154&lt;&gt;""   ),    _xlfn.CONCAT("Rid: ",HLOOKUP(CK$154,Tipologie!$B$2:$AM$10,9)  ),  Dic2022_RICHIESTE!BP49),HLOOKUP(CK$154,Tipologie!$B$2:$AM$10,9  ) ))</f>
        <v>DOMENICA</v>
      </c>
      <c r="CL162" s="146" t="str">
        <f>T( IF( Dic2022_RICHIESTE!BQ49&lt;&gt;"",  IF(   AND(    (IFERROR(SEARCH("Ridotto",Dic2022_RICHIESTE!BQ49),Dic2022_RICHIESTE!BQ49))=1,    CL$154&lt;&gt;""   ),    _xlfn.CONCAT("Rid: ",HLOOKUP(CL$154,Tipologie!$B$2:$AM$10,9)  ),  Dic2022_RICHIESTE!BQ49),HLOOKUP(CL$154,Tipologie!$B$2:$AM$10,9  ) ))</f>
        <v>DOMENICA</v>
      </c>
      <c r="CM162" s="146" t="str">
        <f>T( IF( Dic2022_RICHIESTE!BR49&lt;&gt;"",  IF(   AND(    (IFERROR(SEARCH("Ridotto",Dic2022_RICHIESTE!BR49),Dic2022_RICHIESTE!BR49))=1,    CM$154&lt;&gt;""   ),    _xlfn.CONCAT("Rid: ",HLOOKUP(CM$154,Tipologie!$B$2:$AM$10,9)  ),  Dic2022_RICHIESTE!BR49),HLOOKUP(CM$154,Tipologie!$B$2:$AM$10,9  ) ))</f>
        <v>DOMENICA</v>
      </c>
      <c r="CO162" s="26" t="str">
        <f t="shared" si="41"/>
        <v/>
      </c>
      <c r="CP162" s="135">
        <f t="shared" si="48"/>
        <v>44934</v>
      </c>
      <c r="CQ162" s="230"/>
      <c r="CR162" s="146" t="str">
        <f>T(IF(  Dic2022_RICHIESTE!BV49&lt;&gt;"",  Dic2022_RICHIESTE!BV49,  HLOOKUP(CR$154,Tipologie!$B$2:$AM$10,9) ))</f>
        <v>DOMENICA</v>
      </c>
      <c r="CS162" s="146"/>
      <c r="CT162" s="146" t="str">
        <f>T(IF(  Dic2022_RICHIESTE!BW49&lt;&gt;"",  Dic2022_RICHIESTE!BW49,  HLOOKUP(CT$154,Tipologie!$B$2:$AM$10,9) ))</f>
        <v>DOMENICA</v>
      </c>
      <c r="CU162" s="146"/>
      <c r="CV162" s="146" t="str">
        <f>T(IF(  Dic2022_RICHIESTE!BX49&lt;&gt;"",  Dic2022_RICHIESTE!BX49,  HLOOKUP(CV$154,Tipologie!$B$2:$AM$10,9) ))</f>
        <v>DOMENICA</v>
      </c>
      <c r="CW162" s="146"/>
      <c r="CX162" s="146" t="str">
        <f>T(IF(  Dic2022_RICHIESTE!BY49&lt;&gt;"",  Dic2022_RICHIESTE!BY49,  HLOOKUP(CX$154,Tipologie!$B$2:$AM$10,9) ))</f>
        <v>DOMENICA</v>
      </c>
      <c r="CY162" s="146"/>
      <c r="CZ162" s="146" t="str">
        <f>T(IF(  Dic2022_RICHIESTE!BZ49&lt;&gt;"",  Dic2022_RICHIESTE!BZ49,  HLOOKUP(CZ$154,Tipologie!$B$2:$AM$10,9) ))</f>
        <v>DOMENICA</v>
      </c>
      <c r="DA162" s="146"/>
      <c r="DB162" s="146" t="str">
        <f>T(IF(  Dic2022_RICHIESTE!CA49&lt;&gt;"",  Dic2022_RICHIESTE!CA49,  HLOOKUP(DB$154,Tipologie!$B$2:$AM$10,9) ))</f>
        <v>DOMENICA</v>
      </c>
      <c r="DC162" s="146"/>
      <c r="DD162" s="146" t="str">
        <f>T(IF(  Dic2022_RICHIESTE!CB49&lt;&gt;"",  Dic2022_RICHIESTE!CB49,  HLOOKUP(DD$154,Tipologie!$B$2:$AM$10,9) ))</f>
        <v>DOMENICA</v>
      </c>
      <c r="DE162" s="146" t="str">
        <f>T(IF(  Dic2022_RICHIESTE!BW49&lt;&gt;"",  Dic2022_RICHIESTE!BW49,  HLOOKUP(DE$154,Tipologie!$B$2:$AM$10,9) ))</f>
        <v>DOMENICA</v>
      </c>
      <c r="DF162" s="146" t="str">
        <f>T(IF(  Dic2022_RICHIESTE!BX49&lt;&gt;"",  Dic2022_RICHIESTE!BX49,  HLOOKUP(DF$154,Tipologie!$B$2:$AM$10,9) ))</f>
        <v>DOMENICA</v>
      </c>
      <c r="DG162" s="146" t="str">
        <f>T(IF(  Dic2022_RICHIESTE!BY49&lt;&gt;"",  Dic2022_RICHIESTE!BY49,  HLOOKUP(DG$154,Tipologie!$B$2:$AM$10,9) ))</f>
        <v>DOMENICA</v>
      </c>
    </row>
    <row r="163" spans="1:111" ht="11.25" customHeight="1" x14ac:dyDescent="0.25">
      <c r="A163" s="20"/>
      <c r="B163" s="20"/>
      <c r="C163" s="20"/>
      <c r="D163" s="27"/>
      <c r="E163" s="197"/>
      <c r="F163" s="27"/>
      <c r="G163" s="197"/>
      <c r="H163" s="27"/>
      <c r="I163" s="197"/>
      <c r="J163" s="27"/>
      <c r="K163" s="197"/>
      <c r="L163" s="27"/>
      <c r="M163" s="197"/>
      <c r="N163" s="27"/>
      <c r="O163" s="197"/>
      <c r="P163" s="27"/>
      <c r="Q163" s="197"/>
      <c r="R163" s="27"/>
      <c r="S163" s="197"/>
      <c r="T163" s="27"/>
      <c r="U163" s="27"/>
      <c r="V163" s="27"/>
      <c r="W163" s="27"/>
      <c r="X163" s="27"/>
      <c r="Y163" s="27"/>
      <c r="Z163" s="27"/>
      <c r="AA163" s="27"/>
      <c r="AB163" s="27"/>
      <c r="AD163" s="20" t="str">
        <f t="shared" si="40"/>
        <v/>
      </c>
      <c r="AE163" s="20" t="str">
        <f t="shared" si="39"/>
        <v/>
      </c>
      <c r="AF163" s="20"/>
      <c r="AG163" s="27"/>
      <c r="AH163" s="197"/>
      <c r="AI163" s="27"/>
      <c r="AJ163" s="197"/>
      <c r="AK163" s="27"/>
      <c r="AL163" s="197"/>
      <c r="AM163" s="27"/>
      <c r="AN163" s="197"/>
      <c r="AO163" s="27"/>
      <c r="AP163" s="197"/>
      <c r="AQ163" s="27"/>
      <c r="AR163" s="197"/>
      <c r="AS163" s="27"/>
      <c r="AT163" s="197"/>
      <c r="AU163" s="27"/>
      <c r="AV163" s="197"/>
      <c r="AW163" s="27"/>
      <c r="AX163" s="197"/>
      <c r="AY163" s="27"/>
      <c r="AZ163" s="197"/>
      <c r="BA163" s="27"/>
      <c r="BB163" s="27"/>
      <c r="BC163" s="27"/>
      <c r="BD163" s="197"/>
      <c r="BE163" s="27"/>
      <c r="BF163" s="197"/>
      <c r="BG163" s="27"/>
      <c r="BH163" s="197"/>
      <c r="BI163" s="27"/>
      <c r="BJ163" s="197"/>
      <c r="BK163" s="27"/>
      <c r="BL163" s="197"/>
      <c r="BM163" s="27"/>
      <c r="BN163" s="197"/>
      <c r="BO163" s="27"/>
      <c r="BP163" s="197"/>
      <c r="BQ163" s="27"/>
      <c r="BR163" s="197"/>
      <c r="BS163" s="27"/>
      <c r="BT163" s="197"/>
      <c r="BU163" s="27"/>
      <c r="BV163" s="197"/>
      <c r="BW163" s="27"/>
      <c r="BX163" s="197"/>
      <c r="BY163" s="20"/>
      <c r="BZ163" s="20"/>
      <c r="CA163" s="92"/>
      <c r="CB163" s="92"/>
      <c r="CO163" s="93" t="str">
        <f t="shared" si="41"/>
        <v/>
      </c>
      <c r="CP163" s="93" t="str">
        <f t="shared" si="48"/>
        <v/>
      </c>
      <c r="CQ163" s="93"/>
      <c r="CR163" s="27"/>
      <c r="CS163" s="197"/>
      <c r="CT163" s="27"/>
      <c r="CU163" s="197"/>
      <c r="CV163" s="27"/>
      <c r="CW163" s="197"/>
      <c r="CX163" s="27"/>
      <c r="CY163" s="197"/>
      <c r="CZ163" s="27"/>
      <c r="DA163" s="197"/>
      <c r="DB163" s="27"/>
      <c r="DC163" s="197"/>
      <c r="DD163" s="27"/>
      <c r="DE163" s="27"/>
      <c r="DF163" s="27"/>
      <c r="DG163" s="27"/>
    </row>
    <row r="1048554" ht="10.5" customHeight="1" x14ac:dyDescent="0.25"/>
  </sheetData>
  <mergeCells count="1079">
    <mergeCell ref="K111:L112"/>
    <mergeCell ref="I111:J112"/>
    <mergeCell ref="G111:H112"/>
    <mergeCell ref="E111:F112"/>
    <mergeCell ref="C111:D112"/>
    <mergeCell ref="AJ56:AK56"/>
    <mergeCell ref="AF56:AG56"/>
    <mergeCell ref="AH56:AI56"/>
    <mergeCell ref="CF1:CM1"/>
    <mergeCell ref="AZ111:BA112"/>
    <mergeCell ref="AX111:AY112"/>
    <mergeCell ref="AV111:AW112"/>
    <mergeCell ref="AT111:AU112"/>
    <mergeCell ref="AR111:AS112"/>
    <mergeCell ref="AP111:AQ112"/>
    <mergeCell ref="AN111:AO112"/>
    <mergeCell ref="AL111:AM112"/>
    <mergeCell ref="AJ111:AK112"/>
    <mergeCell ref="AH111:AI112"/>
    <mergeCell ref="AF111:AG112"/>
    <mergeCell ref="CF61:CG61"/>
    <mergeCell ref="CH61:CI61"/>
    <mergeCell ref="CF71:CG71"/>
    <mergeCell ref="BD56:BE56"/>
    <mergeCell ref="AZ56:BA56"/>
    <mergeCell ref="AX56:AY56"/>
    <mergeCell ref="AV56:AW56"/>
    <mergeCell ref="AT56:AU56"/>
    <mergeCell ref="BV56:BW56"/>
    <mergeCell ref="BT56:BU56"/>
    <mergeCell ref="BR56:BS56"/>
    <mergeCell ref="BP56:BQ56"/>
    <mergeCell ref="BL56:BM56"/>
    <mergeCell ref="BN56:BO56"/>
    <mergeCell ref="BJ56:BK56"/>
    <mergeCell ref="BH56:BI56"/>
    <mergeCell ref="BF56:BG56"/>
    <mergeCell ref="BR57:BS58"/>
    <mergeCell ref="BT57:BU58"/>
    <mergeCell ref="BV57:BW58"/>
    <mergeCell ref="CF57:CG58"/>
    <mergeCell ref="S111:T112"/>
    <mergeCell ref="Q111:R112"/>
    <mergeCell ref="O111:P112"/>
    <mergeCell ref="M111:N112"/>
    <mergeCell ref="CH57:CI58"/>
    <mergeCell ref="CQ57:CR58"/>
    <mergeCell ref="CS57:CT58"/>
    <mergeCell ref="CU57:CV58"/>
    <mergeCell ref="CW57:CX58"/>
    <mergeCell ref="AX57:AY58"/>
    <mergeCell ref="AZ57:BA58"/>
    <mergeCell ref="BD57:BE58"/>
    <mergeCell ref="BF57:BG58"/>
    <mergeCell ref="BH57:BI58"/>
    <mergeCell ref="BJ57:BK58"/>
    <mergeCell ref="BL57:BM58"/>
    <mergeCell ref="BN57:BO58"/>
    <mergeCell ref="BP57:BQ58"/>
    <mergeCell ref="AF57:AG58"/>
    <mergeCell ref="AH57:AI58"/>
    <mergeCell ref="AJ57:AK58"/>
    <mergeCell ref="AL57:AM58"/>
    <mergeCell ref="AN57:AO58"/>
    <mergeCell ref="AP57:AQ58"/>
    <mergeCell ref="AR57:AS58"/>
    <mergeCell ref="AT57:AU58"/>
    <mergeCell ref="AV57:AW58"/>
    <mergeCell ref="BN111:BO112"/>
    <mergeCell ref="BP111:BQ112"/>
    <mergeCell ref="BR111:BS112"/>
    <mergeCell ref="BT111:BU112"/>
    <mergeCell ref="BV111:BW112"/>
    <mergeCell ref="CF111:CG112"/>
    <mergeCell ref="DC111:DD112"/>
    <mergeCell ref="DA111:DB112"/>
    <mergeCell ref="CY111:CZ112"/>
    <mergeCell ref="CW111:CX112"/>
    <mergeCell ref="CU111:CV112"/>
    <mergeCell ref="CS111:CT112"/>
    <mergeCell ref="CQ111:CR112"/>
    <mergeCell ref="CH111:CI112"/>
    <mergeCell ref="AJ110:AK110"/>
    <mergeCell ref="AH110:AI110"/>
    <mergeCell ref="AF110:AG110"/>
    <mergeCell ref="BV110:BW110"/>
    <mergeCell ref="BT110:BU110"/>
    <mergeCell ref="BR110:BS110"/>
    <mergeCell ref="BP110:BQ110"/>
    <mergeCell ref="BN110:BO110"/>
    <mergeCell ref="BL110:BM110"/>
    <mergeCell ref="BJ110:BK110"/>
    <mergeCell ref="BH110:BI110"/>
    <mergeCell ref="BF110:BG110"/>
    <mergeCell ref="CM111:CM112"/>
    <mergeCell ref="Q110:R110"/>
    <mergeCell ref="O110:P110"/>
    <mergeCell ref="M110:N110"/>
    <mergeCell ref="K110:L110"/>
    <mergeCell ref="C110:D110"/>
    <mergeCell ref="E110:F110"/>
    <mergeCell ref="G110:H110"/>
    <mergeCell ref="I110:J110"/>
    <mergeCell ref="BD110:BE110"/>
    <mergeCell ref="AZ110:BA110"/>
    <mergeCell ref="AX110:AY110"/>
    <mergeCell ref="AV110:AW110"/>
    <mergeCell ref="AT110:AU110"/>
    <mergeCell ref="AR110:AS110"/>
    <mergeCell ref="AP110:AQ110"/>
    <mergeCell ref="AN110:AO110"/>
    <mergeCell ref="AL110:AM110"/>
    <mergeCell ref="BP113:BQ113"/>
    <mergeCell ref="BR113:BS113"/>
    <mergeCell ref="BT113:BU113"/>
    <mergeCell ref="BV113:BW113"/>
    <mergeCell ref="CF113:CG113"/>
    <mergeCell ref="CH113:CI113"/>
    <mergeCell ref="CQ113:CR113"/>
    <mergeCell ref="CS113:CT113"/>
    <mergeCell ref="CU113:CV113"/>
    <mergeCell ref="AX113:AY113"/>
    <mergeCell ref="AZ113:BA113"/>
    <mergeCell ref="BB113:BC113"/>
    <mergeCell ref="BD113:BE113"/>
    <mergeCell ref="BF113:BG113"/>
    <mergeCell ref="BH113:BI113"/>
    <mergeCell ref="BJ113:BK113"/>
    <mergeCell ref="BL113:BM113"/>
    <mergeCell ref="BN113:BO113"/>
    <mergeCell ref="AH113:AI113"/>
    <mergeCell ref="AJ113:AK113"/>
    <mergeCell ref="AL113:AM113"/>
    <mergeCell ref="AN113:AO113"/>
    <mergeCell ref="AP113:AQ113"/>
    <mergeCell ref="AR113:AS113"/>
    <mergeCell ref="AT113:AU113"/>
    <mergeCell ref="AV113:AW113"/>
    <mergeCell ref="C56:D56"/>
    <mergeCell ref="G59:H59"/>
    <mergeCell ref="I59:J59"/>
    <mergeCell ref="K59:L59"/>
    <mergeCell ref="M59:N59"/>
    <mergeCell ref="O59:P59"/>
    <mergeCell ref="Q59:R59"/>
    <mergeCell ref="S59:T59"/>
    <mergeCell ref="E113:F113"/>
    <mergeCell ref="G113:H113"/>
    <mergeCell ref="I113:J113"/>
    <mergeCell ref="K113:L113"/>
    <mergeCell ref="M113:N113"/>
    <mergeCell ref="O113:P113"/>
    <mergeCell ref="Q113:R113"/>
    <mergeCell ref="S113:T113"/>
    <mergeCell ref="C57:D58"/>
    <mergeCell ref="E57:F58"/>
    <mergeCell ref="G57:H58"/>
    <mergeCell ref="I57:J58"/>
    <mergeCell ref="K57:L58"/>
    <mergeCell ref="M57:N58"/>
    <mergeCell ref="O57:P58"/>
    <mergeCell ref="S110:T110"/>
    <mergeCell ref="Q57:R58"/>
    <mergeCell ref="E56:F56"/>
    <mergeCell ref="E59:F59"/>
    <mergeCell ref="S56:T56"/>
    <mergeCell ref="Q56:R56"/>
    <mergeCell ref="O56:P56"/>
    <mergeCell ref="M56:N56"/>
    <mergeCell ref="K56:L56"/>
    <mergeCell ref="I56:J56"/>
    <mergeCell ref="G56:H56"/>
    <mergeCell ref="S57:T58"/>
    <mergeCell ref="CQ122:CR122"/>
    <mergeCell ref="CS122:CT122"/>
    <mergeCell ref="CU122:CV122"/>
    <mergeCell ref="CW122:CX122"/>
    <mergeCell ref="CY122:CZ122"/>
    <mergeCell ref="DA122:DB122"/>
    <mergeCell ref="CS68:CT68"/>
    <mergeCell ref="CU68:CV68"/>
    <mergeCell ref="CW68:CX68"/>
    <mergeCell ref="CY68:CZ68"/>
    <mergeCell ref="DA68:DB68"/>
    <mergeCell ref="CH110:CI110"/>
    <mergeCell ref="CF110:CG110"/>
    <mergeCell ref="CH56:CI56"/>
    <mergeCell ref="CH59:CI59"/>
    <mergeCell ref="CF59:CG59"/>
    <mergeCell ref="CF56:CG56"/>
    <mergeCell ref="CH122:CI122"/>
    <mergeCell ref="CH78:CI78"/>
    <mergeCell ref="CF78:CG78"/>
    <mergeCell ref="CH88:CI88"/>
    <mergeCell ref="DC122:DD122"/>
    <mergeCell ref="CQ132:CR132"/>
    <mergeCell ref="CS132:CT132"/>
    <mergeCell ref="CU132:CV132"/>
    <mergeCell ref="CW132:CX132"/>
    <mergeCell ref="CY132:CZ132"/>
    <mergeCell ref="DA132:DB132"/>
    <mergeCell ref="DC132:DD132"/>
    <mergeCell ref="CQ88:CR88"/>
    <mergeCell ref="CS88:CT88"/>
    <mergeCell ref="CU88:CV88"/>
    <mergeCell ref="CW88:CX88"/>
    <mergeCell ref="CY88:CZ88"/>
    <mergeCell ref="DA88:DB88"/>
    <mergeCell ref="DC88:DD88"/>
    <mergeCell ref="CQ98:CR98"/>
    <mergeCell ref="CS98:CT98"/>
    <mergeCell ref="CU98:CV98"/>
    <mergeCell ref="CW98:CX98"/>
    <mergeCell ref="CY98:CZ98"/>
    <mergeCell ref="DA98:DB98"/>
    <mergeCell ref="DC98:DD98"/>
    <mergeCell ref="CW113:CX113"/>
    <mergeCell ref="CY113:CZ113"/>
    <mergeCell ref="DA113:DB113"/>
    <mergeCell ref="DC113:DD113"/>
    <mergeCell ref="DC68:DD68"/>
    <mergeCell ref="CS78:CT78"/>
    <mergeCell ref="CU78:CV78"/>
    <mergeCell ref="CW78:CX78"/>
    <mergeCell ref="CY78:CZ78"/>
    <mergeCell ref="DA78:DB78"/>
    <mergeCell ref="DC78:DD78"/>
    <mergeCell ref="CS44:CT44"/>
    <mergeCell ref="CU44:CV44"/>
    <mergeCell ref="CW44:CX44"/>
    <mergeCell ref="CY44:CZ44"/>
    <mergeCell ref="DA44:DB44"/>
    <mergeCell ref="DC44:DD44"/>
    <mergeCell ref="CS54:CT54"/>
    <mergeCell ref="CU54:CV54"/>
    <mergeCell ref="CW54:CX54"/>
    <mergeCell ref="CY54:CZ54"/>
    <mergeCell ref="DA54:DB54"/>
    <mergeCell ref="DC54:DD54"/>
    <mergeCell ref="CS61:CT61"/>
    <mergeCell ref="CU61:CV61"/>
    <mergeCell ref="CW61:CX61"/>
    <mergeCell ref="CY61:CZ61"/>
    <mergeCell ref="DA61:DB61"/>
    <mergeCell ref="DC61:DD61"/>
    <mergeCell ref="CS24:CT24"/>
    <mergeCell ref="CU24:CV24"/>
    <mergeCell ref="CW24:CX24"/>
    <mergeCell ref="CY24:CZ24"/>
    <mergeCell ref="DA24:DB24"/>
    <mergeCell ref="DC24:DD24"/>
    <mergeCell ref="CS34:CT34"/>
    <mergeCell ref="CU34:CV34"/>
    <mergeCell ref="CW34:CX34"/>
    <mergeCell ref="CY34:CZ34"/>
    <mergeCell ref="DA34:DB34"/>
    <mergeCell ref="DC34:DD34"/>
    <mergeCell ref="CY57:CZ58"/>
    <mergeCell ref="DA57:DB58"/>
    <mergeCell ref="DC57:DD58"/>
    <mergeCell ref="CQ59:CR59"/>
    <mergeCell ref="CS59:CT59"/>
    <mergeCell ref="CU59:CV59"/>
    <mergeCell ref="CW59:CX59"/>
    <mergeCell ref="CY59:CZ59"/>
    <mergeCell ref="DA59:DB59"/>
    <mergeCell ref="DC59:DD59"/>
    <mergeCell ref="CH132:CI132"/>
    <mergeCell ref="CF132:CG132"/>
    <mergeCell ref="CH142:CI142"/>
    <mergeCell ref="CF142:CG142"/>
    <mergeCell ref="CH152:CI152"/>
    <mergeCell ref="CF152:CG152"/>
    <mergeCell ref="CH162:CI162"/>
    <mergeCell ref="CQ24:CR24"/>
    <mergeCell ref="CQ61:CR61"/>
    <mergeCell ref="CQ71:CR71"/>
    <mergeCell ref="CQ78:CR78"/>
    <mergeCell ref="CQ68:CR68"/>
    <mergeCell ref="CQ54:CR54"/>
    <mergeCell ref="CQ44:CR44"/>
    <mergeCell ref="CQ34:CR34"/>
    <mergeCell ref="CF162:CG162"/>
    <mergeCell ref="CH47:CI47"/>
    <mergeCell ref="CF47:CG47"/>
    <mergeCell ref="CH37:CI37"/>
    <mergeCell ref="CF37:CG37"/>
    <mergeCell ref="CH24:CI24"/>
    <mergeCell ref="CF24:CG24"/>
    <mergeCell ref="CF27:CG27"/>
    <mergeCell ref="CH27:CI27"/>
    <mergeCell ref="CF34:CG34"/>
    <mergeCell ref="CH34:CI34"/>
    <mergeCell ref="CH44:CI44"/>
    <mergeCell ref="CF44:CG44"/>
    <mergeCell ref="CF54:CG54"/>
    <mergeCell ref="CH54:CI54"/>
    <mergeCell ref="CF68:CG68"/>
    <mergeCell ref="CH68:CI68"/>
    <mergeCell ref="CF88:CG88"/>
    <mergeCell ref="CH98:CI98"/>
    <mergeCell ref="CF98:CG98"/>
    <mergeCell ref="CF122:CG122"/>
    <mergeCell ref="BT152:BU152"/>
    <mergeCell ref="BV152:BW152"/>
    <mergeCell ref="AF162:AG162"/>
    <mergeCell ref="AH162:AI162"/>
    <mergeCell ref="AJ162:AK162"/>
    <mergeCell ref="AL162:AM162"/>
    <mergeCell ref="AN162:AO162"/>
    <mergeCell ref="AP162:AQ162"/>
    <mergeCell ref="AR162:AS162"/>
    <mergeCell ref="AT162:AU162"/>
    <mergeCell ref="AV162:AW162"/>
    <mergeCell ref="AX162:AY162"/>
    <mergeCell ref="AZ162:BA162"/>
    <mergeCell ref="BB162:BC162"/>
    <mergeCell ref="BD162:BE162"/>
    <mergeCell ref="BF162:BG162"/>
    <mergeCell ref="BH162:BI162"/>
    <mergeCell ref="BJ162:BK162"/>
    <mergeCell ref="BL162:BM162"/>
    <mergeCell ref="BN162:BO162"/>
    <mergeCell ref="BP162:BQ162"/>
    <mergeCell ref="BR162:BS162"/>
    <mergeCell ref="BT162:BU162"/>
    <mergeCell ref="BV162:BW162"/>
    <mergeCell ref="BP142:BQ142"/>
    <mergeCell ref="BR142:BS142"/>
    <mergeCell ref="BT142:BU142"/>
    <mergeCell ref="BV142:BW142"/>
    <mergeCell ref="AF142:AG142"/>
    <mergeCell ref="AH142:AI142"/>
    <mergeCell ref="AJ142:AK142"/>
    <mergeCell ref="AL142:AM142"/>
    <mergeCell ref="AN142:AO142"/>
    <mergeCell ref="AP142:AQ142"/>
    <mergeCell ref="AR142:AS142"/>
    <mergeCell ref="AT142:AU142"/>
    <mergeCell ref="AV142:AW142"/>
    <mergeCell ref="AF152:AG152"/>
    <mergeCell ref="AH152:AI152"/>
    <mergeCell ref="AJ152:AK152"/>
    <mergeCell ref="AL152:AM152"/>
    <mergeCell ref="AN152:AO152"/>
    <mergeCell ref="AP152:AQ152"/>
    <mergeCell ref="AR152:AS152"/>
    <mergeCell ref="AT152:AU152"/>
    <mergeCell ref="AV152:AW152"/>
    <mergeCell ref="BN132:BO132"/>
    <mergeCell ref="BP132:BQ132"/>
    <mergeCell ref="BR132:BS132"/>
    <mergeCell ref="BT132:BU132"/>
    <mergeCell ref="BV132:BW132"/>
    <mergeCell ref="BN152:BO152"/>
    <mergeCell ref="BP152:BQ152"/>
    <mergeCell ref="BR152:BS152"/>
    <mergeCell ref="AX142:AY142"/>
    <mergeCell ref="AZ142:BA142"/>
    <mergeCell ref="BB142:BC142"/>
    <mergeCell ref="BD142:BE142"/>
    <mergeCell ref="BF142:BG142"/>
    <mergeCell ref="BH142:BI142"/>
    <mergeCell ref="BJ142:BK142"/>
    <mergeCell ref="BL142:BM142"/>
    <mergeCell ref="BN142:BO142"/>
    <mergeCell ref="AX152:AY152"/>
    <mergeCell ref="AZ152:BA152"/>
    <mergeCell ref="BB152:BC152"/>
    <mergeCell ref="BD152:BE152"/>
    <mergeCell ref="BF152:BG152"/>
    <mergeCell ref="BH152:BI152"/>
    <mergeCell ref="BJ152:BK152"/>
    <mergeCell ref="BL152:BM152"/>
    <mergeCell ref="AF132:AG132"/>
    <mergeCell ref="AH132:AI132"/>
    <mergeCell ref="AJ132:AK132"/>
    <mergeCell ref="AL132:AM132"/>
    <mergeCell ref="AN132:AO132"/>
    <mergeCell ref="AP132:AQ132"/>
    <mergeCell ref="AR132:AS132"/>
    <mergeCell ref="AT132:AU132"/>
    <mergeCell ref="AV132:AW132"/>
    <mergeCell ref="AX132:AY132"/>
    <mergeCell ref="AZ132:BA132"/>
    <mergeCell ref="BB132:BC132"/>
    <mergeCell ref="BD132:BE132"/>
    <mergeCell ref="BF132:BG132"/>
    <mergeCell ref="BH132:BI132"/>
    <mergeCell ref="BJ132:BK132"/>
    <mergeCell ref="BL132:BM132"/>
    <mergeCell ref="BV98:BW98"/>
    <mergeCell ref="AF122:AG122"/>
    <mergeCell ref="AH122:AI122"/>
    <mergeCell ref="AJ122:AK122"/>
    <mergeCell ref="AL122:AM122"/>
    <mergeCell ref="AN122:AO122"/>
    <mergeCell ref="AP122:AQ122"/>
    <mergeCell ref="AR122:AS122"/>
    <mergeCell ref="AT122:AU122"/>
    <mergeCell ref="AV122:AW122"/>
    <mergeCell ref="AX122:AY122"/>
    <mergeCell ref="AZ122:BA122"/>
    <mergeCell ref="BB122:BC122"/>
    <mergeCell ref="BD122:BE122"/>
    <mergeCell ref="BF122:BG122"/>
    <mergeCell ref="BH122:BI122"/>
    <mergeCell ref="BJ122:BK122"/>
    <mergeCell ref="BL122:BM122"/>
    <mergeCell ref="BN122:BO122"/>
    <mergeCell ref="BP122:BQ122"/>
    <mergeCell ref="BR122:BS122"/>
    <mergeCell ref="AX98:AY98"/>
    <mergeCell ref="AZ98:BA98"/>
    <mergeCell ref="BB98:BC98"/>
    <mergeCell ref="BD98:BE98"/>
    <mergeCell ref="BF98:BG98"/>
    <mergeCell ref="BH98:BI98"/>
    <mergeCell ref="BJ98:BK98"/>
    <mergeCell ref="BL98:BM98"/>
    <mergeCell ref="BT122:BU122"/>
    <mergeCell ref="BV122:BW122"/>
    <mergeCell ref="AF113:AG113"/>
    <mergeCell ref="BV78:BW78"/>
    <mergeCell ref="AF88:AG88"/>
    <mergeCell ref="AH88:AI88"/>
    <mergeCell ref="AJ88:AK88"/>
    <mergeCell ref="AL88:AM88"/>
    <mergeCell ref="AN88:AO88"/>
    <mergeCell ref="AP88:AQ88"/>
    <mergeCell ref="AR88:AS88"/>
    <mergeCell ref="AT88:AU88"/>
    <mergeCell ref="AV88:AW88"/>
    <mergeCell ref="AX88:AY88"/>
    <mergeCell ref="AZ88:BA88"/>
    <mergeCell ref="BB88:BC88"/>
    <mergeCell ref="BD88:BE88"/>
    <mergeCell ref="BF88:BG88"/>
    <mergeCell ref="BH88:BI88"/>
    <mergeCell ref="BJ88:BK88"/>
    <mergeCell ref="BL88:BM88"/>
    <mergeCell ref="BN88:BO88"/>
    <mergeCell ref="BP88:BQ88"/>
    <mergeCell ref="BR88:BS88"/>
    <mergeCell ref="BT88:BU88"/>
    <mergeCell ref="BT78:BU78"/>
    <mergeCell ref="AZ68:BA68"/>
    <mergeCell ref="BB68:BC68"/>
    <mergeCell ref="BD68:BE68"/>
    <mergeCell ref="BF68:BG68"/>
    <mergeCell ref="BH68:BI68"/>
    <mergeCell ref="BJ68:BK68"/>
    <mergeCell ref="BL68:BM68"/>
    <mergeCell ref="BN98:BO98"/>
    <mergeCell ref="AF98:AG98"/>
    <mergeCell ref="AH98:AI98"/>
    <mergeCell ref="AJ98:AK98"/>
    <mergeCell ref="AL98:AM98"/>
    <mergeCell ref="AN98:AO98"/>
    <mergeCell ref="AP98:AQ98"/>
    <mergeCell ref="AR98:AS98"/>
    <mergeCell ref="AT98:AU98"/>
    <mergeCell ref="AV98:AW98"/>
    <mergeCell ref="BP98:BQ98"/>
    <mergeCell ref="BR98:BS98"/>
    <mergeCell ref="BT98:BU98"/>
    <mergeCell ref="AL78:AM78"/>
    <mergeCell ref="AN78:AO78"/>
    <mergeCell ref="AP78:AQ78"/>
    <mergeCell ref="AR78:AS78"/>
    <mergeCell ref="AT78:AU78"/>
    <mergeCell ref="AV78:AW78"/>
    <mergeCell ref="AX78:AY78"/>
    <mergeCell ref="AZ78:BA78"/>
    <mergeCell ref="BB78:BC78"/>
    <mergeCell ref="BD78:BE78"/>
    <mergeCell ref="BF78:BG78"/>
    <mergeCell ref="BH78:BI78"/>
    <mergeCell ref="BJ78:BK78"/>
    <mergeCell ref="BL78:BM78"/>
    <mergeCell ref="BN78:BO78"/>
    <mergeCell ref="BP78:BQ78"/>
    <mergeCell ref="BR78:BS78"/>
    <mergeCell ref="BN44:BO44"/>
    <mergeCell ref="BN68:BO68"/>
    <mergeCell ref="BP68:BQ68"/>
    <mergeCell ref="AH68:AI68"/>
    <mergeCell ref="AJ68:AK68"/>
    <mergeCell ref="AL68:AM68"/>
    <mergeCell ref="AN68:AO68"/>
    <mergeCell ref="AP68:AQ68"/>
    <mergeCell ref="AR68:AS68"/>
    <mergeCell ref="AT68:AU68"/>
    <mergeCell ref="AV68:AW68"/>
    <mergeCell ref="AX68:AY68"/>
    <mergeCell ref="BF54:BG54"/>
    <mergeCell ref="BH54:BI54"/>
    <mergeCell ref="BJ54:BK54"/>
    <mergeCell ref="BL54:BM54"/>
    <mergeCell ref="BN54:BO54"/>
    <mergeCell ref="BP54:BQ54"/>
    <mergeCell ref="AR56:AS56"/>
    <mergeCell ref="AP56:AQ56"/>
    <mergeCell ref="AN56:AO56"/>
    <mergeCell ref="AL56:AM56"/>
    <mergeCell ref="BT24:BU24"/>
    <mergeCell ref="BR54:BS54"/>
    <mergeCell ref="BT54:BU54"/>
    <mergeCell ref="BV54:BW54"/>
    <mergeCell ref="AN54:AO54"/>
    <mergeCell ref="AP54:AQ54"/>
    <mergeCell ref="AR54:AS54"/>
    <mergeCell ref="AT54:AU54"/>
    <mergeCell ref="AV54:AW54"/>
    <mergeCell ref="AX54:AY54"/>
    <mergeCell ref="AZ54:BA54"/>
    <mergeCell ref="BB54:BC54"/>
    <mergeCell ref="BD54:BE54"/>
    <mergeCell ref="BT34:BU34"/>
    <mergeCell ref="BV34:BW34"/>
    <mergeCell ref="AF44:AG44"/>
    <mergeCell ref="AH44:AI44"/>
    <mergeCell ref="AJ44:AK44"/>
    <mergeCell ref="AL44:AM44"/>
    <mergeCell ref="AN44:AO44"/>
    <mergeCell ref="AP44:AQ44"/>
    <mergeCell ref="AR44:AS44"/>
    <mergeCell ref="AT44:AU44"/>
    <mergeCell ref="AV44:AW44"/>
    <mergeCell ref="AX44:AY44"/>
    <mergeCell ref="AZ44:BA44"/>
    <mergeCell ref="BB44:BC44"/>
    <mergeCell ref="BD44:BE44"/>
    <mergeCell ref="BF44:BG44"/>
    <mergeCell ref="BH44:BI44"/>
    <mergeCell ref="BJ44:BK44"/>
    <mergeCell ref="BL44:BM44"/>
    <mergeCell ref="BB34:BC34"/>
    <mergeCell ref="BD34:BE34"/>
    <mergeCell ref="BF34:BG34"/>
    <mergeCell ref="BH34:BI34"/>
    <mergeCell ref="BJ34:BK34"/>
    <mergeCell ref="BL34:BM34"/>
    <mergeCell ref="BN34:BO34"/>
    <mergeCell ref="BP34:BQ34"/>
    <mergeCell ref="BR34:BS34"/>
    <mergeCell ref="BD24:BE24"/>
    <mergeCell ref="BF24:BG24"/>
    <mergeCell ref="BH24:BI24"/>
    <mergeCell ref="BJ24:BK24"/>
    <mergeCell ref="BL24:BM24"/>
    <mergeCell ref="BN24:BO24"/>
    <mergeCell ref="BP24:BQ24"/>
    <mergeCell ref="BR24:BS24"/>
    <mergeCell ref="AF14:AG14"/>
    <mergeCell ref="AH14:AI14"/>
    <mergeCell ref="AJ14:AK14"/>
    <mergeCell ref="AL14:AM14"/>
    <mergeCell ref="AN14:AO14"/>
    <mergeCell ref="AP14:AQ14"/>
    <mergeCell ref="AR14:AS14"/>
    <mergeCell ref="AT14:AU14"/>
    <mergeCell ref="AV14:AW14"/>
    <mergeCell ref="AX14:AY14"/>
    <mergeCell ref="AZ14:BA14"/>
    <mergeCell ref="BB14:BC14"/>
    <mergeCell ref="BD14:BE14"/>
    <mergeCell ref="BF14:BG14"/>
    <mergeCell ref="BH14:BI14"/>
    <mergeCell ref="BJ14:BK14"/>
    <mergeCell ref="BL14:BM14"/>
    <mergeCell ref="BN14:BO14"/>
    <mergeCell ref="BP14:BQ14"/>
    <mergeCell ref="BR14:BS14"/>
    <mergeCell ref="BT14:BU14"/>
    <mergeCell ref="E17:F17"/>
    <mergeCell ref="G17:H17"/>
    <mergeCell ref="I17:J17"/>
    <mergeCell ref="K17:L17"/>
    <mergeCell ref="M17:N17"/>
    <mergeCell ref="O17:P17"/>
    <mergeCell ref="Q17:R17"/>
    <mergeCell ref="S17:T17"/>
    <mergeCell ref="E24:F24"/>
    <mergeCell ref="G24:H24"/>
    <mergeCell ref="I24:J24"/>
    <mergeCell ref="K24:L24"/>
    <mergeCell ref="M24:N24"/>
    <mergeCell ref="O24:P24"/>
    <mergeCell ref="Q24:R24"/>
    <mergeCell ref="S24:T24"/>
    <mergeCell ref="AJ17:AK17"/>
    <mergeCell ref="AL17:AM17"/>
    <mergeCell ref="AN17:AO17"/>
    <mergeCell ref="AP17:AQ17"/>
    <mergeCell ref="AR17:AS17"/>
    <mergeCell ref="AT17:AU17"/>
    <mergeCell ref="AV17:AW17"/>
    <mergeCell ref="AX17:AY17"/>
    <mergeCell ref="AZ17:BA17"/>
    <mergeCell ref="BB17:BC17"/>
    <mergeCell ref="BD17:BE17"/>
    <mergeCell ref="BF17:BG17"/>
    <mergeCell ref="E152:F152"/>
    <mergeCell ref="G152:H152"/>
    <mergeCell ref="I152:J152"/>
    <mergeCell ref="K152:L152"/>
    <mergeCell ref="M152:N152"/>
    <mergeCell ref="O152:P152"/>
    <mergeCell ref="Q152:R152"/>
    <mergeCell ref="S152:T152"/>
    <mergeCell ref="E98:F98"/>
    <mergeCell ref="G98:H98"/>
    <mergeCell ref="I98:J98"/>
    <mergeCell ref="K98:L98"/>
    <mergeCell ref="M98:N98"/>
    <mergeCell ref="O98:P98"/>
    <mergeCell ref="Q98:R98"/>
    <mergeCell ref="S98:T98"/>
    <mergeCell ref="E27:F27"/>
    <mergeCell ref="G27:H27"/>
    <mergeCell ref="I27:J27"/>
    <mergeCell ref="K27:L27"/>
    <mergeCell ref="M27:N27"/>
    <mergeCell ref="O27:P27"/>
    <mergeCell ref="Q27:R27"/>
    <mergeCell ref="S27:T27"/>
    <mergeCell ref="E34:F34"/>
    <mergeCell ref="G34:H34"/>
    <mergeCell ref="I34:J34"/>
    <mergeCell ref="K34:L34"/>
    <mergeCell ref="M34:N34"/>
    <mergeCell ref="O34:P34"/>
    <mergeCell ref="Q34:R34"/>
    <mergeCell ref="S34:T34"/>
    <mergeCell ref="E162:F162"/>
    <mergeCell ref="G162:H162"/>
    <mergeCell ref="I162:J162"/>
    <mergeCell ref="K162:L162"/>
    <mergeCell ref="M162:N162"/>
    <mergeCell ref="O162:P162"/>
    <mergeCell ref="Q162:R162"/>
    <mergeCell ref="S162:T162"/>
    <mergeCell ref="E132:F132"/>
    <mergeCell ref="G132:H132"/>
    <mergeCell ref="I132:J132"/>
    <mergeCell ref="K132:L132"/>
    <mergeCell ref="M132:N132"/>
    <mergeCell ref="O132:P132"/>
    <mergeCell ref="Q132:R132"/>
    <mergeCell ref="S132:T132"/>
    <mergeCell ref="E122:F122"/>
    <mergeCell ref="G122:H122"/>
    <mergeCell ref="I122:J122"/>
    <mergeCell ref="K122:L122"/>
    <mergeCell ref="M122:N122"/>
    <mergeCell ref="O122:P122"/>
    <mergeCell ref="Q122:R122"/>
    <mergeCell ref="S122:T122"/>
    <mergeCell ref="E142:F142"/>
    <mergeCell ref="G142:H142"/>
    <mergeCell ref="I142:J142"/>
    <mergeCell ref="K142:L142"/>
    <mergeCell ref="M142:N142"/>
    <mergeCell ref="O142:P142"/>
    <mergeCell ref="Q142:R142"/>
    <mergeCell ref="S142:T142"/>
    <mergeCell ref="AH17:AI17"/>
    <mergeCell ref="AF17:AG17"/>
    <mergeCell ref="E88:F88"/>
    <mergeCell ref="G88:H88"/>
    <mergeCell ref="I88:J88"/>
    <mergeCell ref="K88:L88"/>
    <mergeCell ref="M88:N88"/>
    <mergeCell ref="O88:P88"/>
    <mergeCell ref="Q88:R88"/>
    <mergeCell ref="S88:T88"/>
    <mergeCell ref="E78:F78"/>
    <mergeCell ref="G78:H78"/>
    <mergeCell ref="I78:J78"/>
    <mergeCell ref="K78:L78"/>
    <mergeCell ref="M78:N78"/>
    <mergeCell ref="O78:P78"/>
    <mergeCell ref="Q78:R78"/>
    <mergeCell ref="S78:T78"/>
    <mergeCell ref="E68:F68"/>
    <mergeCell ref="G68:H68"/>
    <mergeCell ref="I68:J68"/>
    <mergeCell ref="K68:L68"/>
    <mergeCell ref="M68:N68"/>
    <mergeCell ref="O68:P68"/>
    <mergeCell ref="Q68:R68"/>
    <mergeCell ref="S68:T68"/>
    <mergeCell ref="E47:F47"/>
    <mergeCell ref="G47:H47"/>
    <mergeCell ref="I47:J47"/>
    <mergeCell ref="K47:L47"/>
    <mergeCell ref="M47:N47"/>
    <mergeCell ref="O47:P47"/>
    <mergeCell ref="BT27:BU27"/>
    <mergeCell ref="BV27:BW27"/>
    <mergeCell ref="E54:F54"/>
    <mergeCell ref="G54:H54"/>
    <mergeCell ref="I54:J54"/>
    <mergeCell ref="K54:L54"/>
    <mergeCell ref="M54:N54"/>
    <mergeCell ref="O54:P54"/>
    <mergeCell ref="Q54:R54"/>
    <mergeCell ref="S54:T54"/>
    <mergeCell ref="E44:F44"/>
    <mergeCell ref="G44:H44"/>
    <mergeCell ref="I44:J44"/>
    <mergeCell ref="K44:L44"/>
    <mergeCell ref="M44:N44"/>
    <mergeCell ref="O44:P44"/>
    <mergeCell ref="Q44:R44"/>
    <mergeCell ref="S44:T44"/>
    <mergeCell ref="Q47:R47"/>
    <mergeCell ref="S47:T47"/>
    <mergeCell ref="E37:F37"/>
    <mergeCell ref="G37:H37"/>
    <mergeCell ref="I37:J37"/>
    <mergeCell ref="K37:L37"/>
    <mergeCell ref="M37:N37"/>
    <mergeCell ref="O37:P37"/>
    <mergeCell ref="Q37:R37"/>
    <mergeCell ref="S37:T37"/>
    <mergeCell ref="BP44:BQ44"/>
    <mergeCell ref="BR44:BS44"/>
    <mergeCell ref="BT44:BU44"/>
    <mergeCell ref="BV44:BW44"/>
    <mergeCell ref="O14:P14"/>
    <mergeCell ref="Q14:R14"/>
    <mergeCell ref="S14:T14"/>
    <mergeCell ref="BH17:BI17"/>
    <mergeCell ref="BJ17:BK17"/>
    <mergeCell ref="BL17:BM17"/>
    <mergeCell ref="BN17:BO17"/>
    <mergeCell ref="BP17:BQ17"/>
    <mergeCell ref="BR17:BS17"/>
    <mergeCell ref="BT17:BU17"/>
    <mergeCell ref="BV17:BW17"/>
    <mergeCell ref="AH27:AI27"/>
    <mergeCell ref="AF27:AG27"/>
    <mergeCell ref="C17:D17"/>
    <mergeCell ref="AJ27:AK27"/>
    <mergeCell ref="AL27:AM27"/>
    <mergeCell ref="AN27:AO27"/>
    <mergeCell ref="AP27:AQ27"/>
    <mergeCell ref="AR27:AS27"/>
    <mergeCell ref="AT27:AU27"/>
    <mergeCell ref="AV27:AW27"/>
    <mergeCell ref="AX27:AY27"/>
    <mergeCell ref="AZ27:BA27"/>
    <mergeCell ref="BB27:BC27"/>
    <mergeCell ref="BD27:BE27"/>
    <mergeCell ref="BF27:BG27"/>
    <mergeCell ref="BH27:BI27"/>
    <mergeCell ref="BJ27:BK27"/>
    <mergeCell ref="BL27:BM27"/>
    <mergeCell ref="BN27:BO27"/>
    <mergeCell ref="BP27:BQ27"/>
    <mergeCell ref="BR27:BS27"/>
    <mergeCell ref="C162:D162"/>
    <mergeCell ref="C155:D155"/>
    <mergeCell ref="C152:D152"/>
    <mergeCell ref="C145:D145"/>
    <mergeCell ref="C142:D142"/>
    <mergeCell ref="C135:D135"/>
    <mergeCell ref="C132:D132"/>
    <mergeCell ref="C125:D125"/>
    <mergeCell ref="C122:D122"/>
    <mergeCell ref="C115:D115"/>
    <mergeCell ref="C113:D113"/>
    <mergeCell ref="AP7:AQ7"/>
    <mergeCell ref="AR7:AS7"/>
    <mergeCell ref="AT7:AU7"/>
    <mergeCell ref="AV7:AW7"/>
    <mergeCell ref="AX7:AY7"/>
    <mergeCell ref="AZ7:BA7"/>
    <mergeCell ref="C14:D14"/>
    <mergeCell ref="E14:F14"/>
    <mergeCell ref="G14:H14"/>
    <mergeCell ref="I14:J14"/>
    <mergeCell ref="K14:L14"/>
    <mergeCell ref="M14:N14"/>
    <mergeCell ref="C54:D54"/>
    <mergeCell ref="C44:D44"/>
    <mergeCell ref="C34:D34"/>
    <mergeCell ref="C24:D24"/>
    <mergeCell ref="C47:D47"/>
    <mergeCell ref="C37:D37"/>
    <mergeCell ref="C27:D27"/>
    <mergeCell ref="C98:D98"/>
    <mergeCell ref="C91:D91"/>
    <mergeCell ref="AT3:AU4"/>
    <mergeCell ref="AV3:AW4"/>
    <mergeCell ref="AX3:AY4"/>
    <mergeCell ref="AN7:AO7"/>
    <mergeCell ref="AT5:AU5"/>
    <mergeCell ref="AV5:AW5"/>
    <mergeCell ref="AX5:AY5"/>
    <mergeCell ref="AZ5:BA5"/>
    <mergeCell ref="BB5:BC5"/>
    <mergeCell ref="BD5:BE5"/>
    <mergeCell ref="BF5:BG5"/>
    <mergeCell ref="BH5:BI5"/>
    <mergeCell ref="BJ5:BK5"/>
    <mergeCell ref="AR3:AS4"/>
    <mergeCell ref="E5:F5"/>
    <mergeCell ref="C5:D5"/>
    <mergeCell ref="G5:H5"/>
    <mergeCell ref="BB7:BC7"/>
    <mergeCell ref="BD7:BE7"/>
    <mergeCell ref="BF7:BG7"/>
    <mergeCell ref="BH7:BI7"/>
    <mergeCell ref="BJ7:BK7"/>
    <mergeCell ref="AH7:AI7"/>
    <mergeCell ref="AJ7:AK7"/>
    <mergeCell ref="AL7:AM7"/>
    <mergeCell ref="CU7:CV7"/>
    <mergeCell ref="CW7:CX7"/>
    <mergeCell ref="CY7:CZ7"/>
    <mergeCell ref="DA7:DB7"/>
    <mergeCell ref="DC7:DD7"/>
    <mergeCell ref="C7:D7"/>
    <mergeCell ref="E7:F7"/>
    <mergeCell ref="G7:H7"/>
    <mergeCell ref="I7:J7"/>
    <mergeCell ref="K7:L7"/>
    <mergeCell ref="M7:N7"/>
    <mergeCell ref="O7:P7"/>
    <mergeCell ref="Q7:R7"/>
    <mergeCell ref="S7:T7"/>
    <mergeCell ref="AF7:AG7"/>
    <mergeCell ref="BL7:BM7"/>
    <mergeCell ref="BN7:BO7"/>
    <mergeCell ref="BP7:BQ7"/>
    <mergeCell ref="BR7:BS7"/>
    <mergeCell ref="BT7:BU7"/>
    <mergeCell ref="BV7:BW7"/>
    <mergeCell ref="CQ5:CR5"/>
    <mergeCell ref="CS5:CT5"/>
    <mergeCell ref="CU5:CV5"/>
    <mergeCell ref="CW5:CX5"/>
    <mergeCell ref="CY5:CZ5"/>
    <mergeCell ref="CF7:CG7"/>
    <mergeCell ref="CF14:CG14"/>
    <mergeCell ref="CQ3:CR4"/>
    <mergeCell ref="CS3:CT4"/>
    <mergeCell ref="CU3:CV4"/>
    <mergeCell ref="CW3:CX4"/>
    <mergeCell ref="CY3:CZ4"/>
    <mergeCell ref="DA3:DB4"/>
    <mergeCell ref="DC3:DD4"/>
    <mergeCell ref="CH14:CI14"/>
    <mergeCell ref="CQ14:CR14"/>
    <mergeCell ref="CS14:CT14"/>
    <mergeCell ref="CU14:CV14"/>
    <mergeCell ref="CW14:CX14"/>
    <mergeCell ref="CY14:CZ14"/>
    <mergeCell ref="DA14:DB14"/>
    <mergeCell ref="DC14:DD14"/>
    <mergeCell ref="DA5:DB5"/>
    <mergeCell ref="DC5:DD5"/>
    <mergeCell ref="CH7:CI7"/>
    <mergeCell ref="CQ7:CR7"/>
    <mergeCell ref="CS7:CT7"/>
    <mergeCell ref="S5:T5"/>
    <mergeCell ref="AF5:AG5"/>
    <mergeCell ref="AH5:AI5"/>
    <mergeCell ref="AJ5:AK5"/>
    <mergeCell ref="AL5:AM5"/>
    <mergeCell ref="AN5:AO5"/>
    <mergeCell ref="AP5:AQ5"/>
    <mergeCell ref="AR5:AS5"/>
    <mergeCell ref="E3:F4"/>
    <mergeCell ref="G3:H4"/>
    <mergeCell ref="I3:J4"/>
    <mergeCell ref="K3:L4"/>
    <mergeCell ref="M3:N4"/>
    <mergeCell ref="O3:P4"/>
    <mergeCell ref="Q3:R4"/>
    <mergeCell ref="S3:T4"/>
    <mergeCell ref="AF3:AG4"/>
    <mergeCell ref="U3:U4"/>
    <mergeCell ref="V3:V4"/>
    <mergeCell ref="BD1:BW1"/>
    <mergeCell ref="BD3:BE4"/>
    <mergeCell ref="BF3:BG4"/>
    <mergeCell ref="BH3:BI4"/>
    <mergeCell ref="BJ3:BK4"/>
    <mergeCell ref="BL3:BM4"/>
    <mergeCell ref="BN3:BO4"/>
    <mergeCell ref="BP3:BQ4"/>
    <mergeCell ref="AZ3:BA4"/>
    <mergeCell ref="AF2:AG2"/>
    <mergeCell ref="AH2:AI2"/>
    <mergeCell ref="AJ2:AK2"/>
    <mergeCell ref="AL2:AM2"/>
    <mergeCell ref="AN2:AO2"/>
    <mergeCell ref="AP2:AQ2"/>
    <mergeCell ref="AR2:AS2"/>
    <mergeCell ref="AT2:AU2"/>
    <mergeCell ref="AV2:AW2"/>
    <mergeCell ref="AJ3:AK4"/>
    <mergeCell ref="AL3:AM4"/>
    <mergeCell ref="BB3:BB4"/>
    <mergeCell ref="BC3:BC4"/>
    <mergeCell ref="BF2:BG2"/>
    <mergeCell ref="BH2:BI2"/>
    <mergeCell ref="BJ2:BK2"/>
    <mergeCell ref="BL2:BM2"/>
    <mergeCell ref="BN2:BO2"/>
    <mergeCell ref="BP2:BQ2"/>
    <mergeCell ref="BR2:BS2"/>
    <mergeCell ref="BT2:BU2"/>
    <mergeCell ref="BV2:BW2"/>
    <mergeCell ref="BR3:BS4"/>
    <mergeCell ref="C3:D4"/>
    <mergeCell ref="AH59:AI59"/>
    <mergeCell ref="AF59:AG59"/>
    <mergeCell ref="AF24:AG24"/>
    <mergeCell ref="AH24:AI24"/>
    <mergeCell ref="AJ24:AK24"/>
    <mergeCell ref="AL24:AM24"/>
    <mergeCell ref="AF34:AG34"/>
    <mergeCell ref="AH34:AI34"/>
    <mergeCell ref="AJ34:AK34"/>
    <mergeCell ref="AL34:AM34"/>
    <mergeCell ref="AF54:AG54"/>
    <mergeCell ref="AH54:AI54"/>
    <mergeCell ref="AJ54:AK54"/>
    <mergeCell ref="AL54:AM54"/>
    <mergeCell ref="C1:AB1"/>
    <mergeCell ref="C2:D2"/>
    <mergeCell ref="E2:F2"/>
    <mergeCell ref="G2:H2"/>
    <mergeCell ref="I2:J2"/>
    <mergeCell ref="K2:L2"/>
    <mergeCell ref="M2:N2"/>
    <mergeCell ref="O2:P2"/>
    <mergeCell ref="Q2:R2"/>
    <mergeCell ref="S2:T2"/>
    <mergeCell ref="W3:W4"/>
    <mergeCell ref="X3:X4"/>
    <mergeCell ref="Y3:Y4"/>
    <mergeCell ref="AB3:AB4"/>
    <mergeCell ref="Z3:Z4"/>
    <mergeCell ref="AA3:AA4"/>
    <mergeCell ref="AH3:AI4"/>
    <mergeCell ref="DG3:DG4"/>
    <mergeCell ref="DG57:DG58"/>
    <mergeCell ref="DG111:DG112"/>
    <mergeCell ref="DE3:DE4"/>
    <mergeCell ref="DF3:DF4"/>
    <mergeCell ref="CA3:CA4"/>
    <mergeCell ref="CO57:CO58"/>
    <mergeCell ref="CP57:CP58"/>
    <mergeCell ref="CA111:CA112"/>
    <mergeCell ref="DF57:DF58"/>
    <mergeCell ref="DE111:DE112"/>
    <mergeCell ref="DF111:DF112"/>
    <mergeCell ref="BV14:BW14"/>
    <mergeCell ref="BV24:BW24"/>
    <mergeCell ref="CP3:CP4"/>
    <mergeCell ref="CB3:CB4"/>
    <mergeCell ref="AN24:AO24"/>
    <mergeCell ref="AP24:AQ24"/>
    <mergeCell ref="AR24:AS24"/>
    <mergeCell ref="AT24:AU24"/>
    <mergeCell ref="AV24:AW24"/>
    <mergeCell ref="AN3:AO4"/>
    <mergeCell ref="AP3:AQ4"/>
    <mergeCell ref="AX24:AY24"/>
    <mergeCell ref="AZ24:BA24"/>
    <mergeCell ref="AN34:AO34"/>
    <mergeCell ref="AP34:AQ34"/>
    <mergeCell ref="AR34:AS34"/>
    <mergeCell ref="AT34:AU34"/>
    <mergeCell ref="AV34:AW34"/>
    <mergeCell ref="AX34:AY34"/>
    <mergeCell ref="AZ34:BA34"/>
    <mergeCell ref="A5:B5"/>
    <mergeCell ref="AD5:AE5"/>
    <mergeCell ref="A59:B59"/>
    <mergeCell ref="AD59:AE59"/>
    <mergeCell ref="DE57:DE58"/>
    <mergeCell ref="CA57:CA58"/>
    <mergeCell ref="U57:U58"/>
    <mergeCell ref="V57:V58"/>
    <mergeCell ref="W57:W58"/>
    <mergeCell ref="X57:X58"/>
    <mergeCell ref="Y57:Y58"/>
    <mergeCell ref="Z57:Z58"/>
    <mergeCell ref="AA57:AA58"/>
    <mergeCell ref="A57:A58"/>
    <mergeCell ref="B57:B58"/>
    <mergeCell ref="AE57:AE58"/>
    <mergeCell ref="AB57:AB58"/>
    <mergeCell ref="BB57:BB58"/>
    <mergeCell ref="BC57:BC58"/>
    <mergeCell ref="BB24:BC24"/>
    <mergeCell ref="CF5:CG5"/>
    <mergeCell ref="CH5:CI5"/>
    <mergeCell ref="BL5:BM5"/>
    <mergeCell ref="BN5:BO5"/>
    <mergeCell ref="BP5:BQ5"/>
    <mergeCell ref="BR5:BS5"/>
    <mergeCell ref="BT5:BU5"/>
    <mergeCell ref="I5:J5"/>
    <mergeCell ref="K5:L5"/>
    <mergeCell ref="M5:N5"/>
    <mergeCell ref="O5:P5"/>
    <mergeCell ref="Q5:R5"/>
    <mergeCell ref="A113:B113"/>
    <mergeCell ref="AD113:AE113"/>
    <mergeCell ref="AD57:AD58"/>
    <mergeCell ref="A111:A112"/>
    <mergeCell ref="B111:B112"/>
    <mergeCell ref="V111:V112"/>
    <mergeCell ref="W111:W112"/>
    <mergeCell ref="X111:X112"/>
    <mergeCell ref="Y111:Y112"/>
    <mergeCell ref="Z111:Z112"/>
    <mergeCell ref="U111:U112"/>
    <mergeCell ref="BB111:BB112"/>
    <mergeCell ref="CJ57:CJ58"/>
    <mergeCell ref="CK57:CK58"/>
    <mergeCell ref="CL57:CL58"/>
    <mergeCell ref="CM57:CM58"/>
    <mergeCell ref="CJ111:CJ112"/>
    <mergeCell ref="CK111:CK112"/>
    <mergeCell ref="CL111:CL112"/>
    <mergeCell ref="C88:D88"/>
    <mergeCell ref="C81:D81"/>
    <mergeCell ref="C59:D59"/>
    <mergeCell ref="C61:D61"/>
    <mergeCell ref="C78:D78"/>
    <mergeCell ref="C68:D68"/>
    <mergeCell ref="BV88:BW88"/>
    <mergeCell ref="BR68:BS68"/>
    <mergeCell ref="BT68:BU68"/>
    <mergeCell ref="BV68:BW68"/>
    <mergeCell ref="AF78:AG78"/>
    <mergeCell ref="AH78:AI78"/>
    <mergeCell ref="AJ78:AK78"/>
    <mergeCell ref="CJ3:CJ4"/>
    <mergeCell ref="CK3:CK4"/>
    <mergeCell ref="CL3:CL4"/>
    <mergeCell ref="CM3:CM4"/>
    <mergeCell ref="CB57:CB58"/>
    <mergeCell ref="CB111:CB112"/>
    <mergeCell ref="CF2:CG2"/>
    <mergeCell ref="AA111:AA112"/>
    <mergeCell ref="AB111:AB112"/>
    <mergeCell ref="AD111:AD112"/>
    <mergeCell ref="AE111:AE112"/>
    <mergeCell ref="AF68:AG68"/>
    <mergeCell ref="CO111:CO112"/>
    <mergeCell ref="CP111:CP112"/>
    <mergeCell ref="BC111:BC112"/>
    <mergeCell ref="BD111:BE112"/>
    <mergeCell ref="BF111:BG112"/>
    <mergeCell ref="BH111:BI112"/>
    <mergeCell ref="BJ111:BK112"/>
    <mergeCell ref="BL111:BM112"/>
    <mergeCell ref="AX2:AY2"/>
    <mergeCell ref="AZ2:BA2"/>
    <mergeCell ref="BD2:BE2"/>
    <mergeCell ref="CH2:CI2"/>
    <mergeCell ref="CF3:CG4"/>
    <mergeCell ref="CH3:CI4"/>
    <mergeCell ref="BT3:BU4"/>
    <mergeCell ref="BV3:BW4"/>
    <mergeCell ref="BY1:CC2"/>
    <mergeCell ref="CD1:CD2"/>
    <mergeCell ref="AF1:BC1"/>
    <mergeCell ref="BV5:BW5"/>
  </mergeCells>
  <conditionalFormatting sqref="DH25:AOL25 D25:AB25 E5 AD2 BY4:BZ5 CD48:CF53 CD59:CE59 CD113:CE113 CD163:CQ163 CD28:CF33 CD8:CF13 CD72:CF77 CD101:CF109 CD115:CF121 CD125:CF131 CD135:CF141 CD145:CF151 CD155:CF161 A165:AB1048576 A164:Q164 CD5:CE5 DH5:AOL5 DH57:AOL58 DH111:AOL112 CA55:CF55 CA110:CE110 AD165:BP1048576 AD1:AE1 BY3:CA3 BY1 BQ164:AOL1048576 AY164:BP164 DI2:AOL4 CC3 CP2:DG2 CN1:AOL1 CN8:CN14 CN7:CP7 CN15:CQ15 CN110:AOL110 CI55:AOL55 CN156:CN162 CN155:CQ155 CN146:CN152 CN145:CQ145 CN136:CN142 CN135:CQ135 CN126:CN132 CN125:CQ125 CN116:CN122 CN115:CQ115 CI102:CN108 CI101:CQ101 CN92:CN98 CN91:CQ91 CN82:CN88 CN81:CQ81 CN72:CN78 CN71:CP71 CN62:CN68 CN61:CP61 CN18:CN24 CN17:CP17 CN28:CN34 CN27:CQ27 CN38:CN44 CN37:CQ37 CI109:CQ109 CN123:CQ123 CN153:CQ153 CN143:CQ143 CN133:CQ133 CI99:CQ99 CN69:CQ69 CN79:CQ79 CN48:CN54 CN45:CQ45 CN47:CQ47 CN35:CQ35 CN25:CQ25 CD3:CD4 CN56:AOL56 A1:B4 AD3:AE4 U5:Y5 C5 G5 I5 K5 M5 O5 Q5 S5 CD7:CE7 CD15:CF15 CD14:CE14 CN3:CP5 CD162:CE162 CD47:CE47 CD25:CF25 CD17:CE24 CD27:CE27 CD35:CF35 CD34:CE34 CD45:CF45 CD37:CE44 CD54:CE54 CD69:CF69 CD79:CF79 CD78:CE78 CD81:CE88 CD99:CF99 CD91:CE98 CD123:CF123 CD122:CE122 CD133:CF133 CD132:CE132 CD143:CF143 CD142:CE142 CD153:CF153 CD152:CE152 CC111:CE112 CN111:CP113 CC57:CE58 CN57:CP59 CA56:CE56 CD61:CE68 CD71:CE71">
    <cfRule type="containsText" dxfId="29944" priority="81945" operator="containsText" text="08.30 – 14.30">
      <formula>NOT(ISERROR(SEARCH("08.30 – 14.30",A1)))</formula>
    </cfRule>
    <cfRule type="containsText" dxfId="29943" priority="81946" operator="containsText" text="09:30 – 18.30">
      <formula>NOT(ISERROR(SEARCH("09:30 – 18.30",A1)))</formula>
    </cfRule>
    <cfRule type="containsText" dxfId="29942" priority="81947" operator="containsText" text="10.30 – 18.30">
      <formula>NOT(ISERROR(SEARCH("10.30 – 18.30",A1)))</formula>
    </cfRule>
    <cfRule type="containsText" dxfId="29941" priority="81948" operator="containsText" text="09.30 – 18.30">
      <formula>NOT(ISERROR(SEARCH("09.30 – 18.30",A1)))</formula>
    </cfRule>
    <cfRule type="containsText" dxfId="29940" priority="81949" operator="containsText" text="09.00 – 13:00">
      <formula>NOT(ISERROR(SEARCH("09.00 – 13:00",A1)))</formula>
    </cfRule>
    <cfRule type="containsText" dxfId="29939" priority="81950" operator="containsText" text="08.30 – 16.30">
      <formula>NOT(ISERROR(SEARCH("08.30 – 16.30",A1)))</formula>
    </cfRule>
    <cfRule type="containsText" dxfId="29938" priority="81951" operator="containsText" text="08:30 – 17.30">
      <formula>NOT(ISERROR(SEARCH("08:30 – 17.30",A1)))</formula>
    </cfRule>
    <cfRule type="containsText" dxfId="29937" priority="81952" operator="containsText" text="08.30 – 17.30">
      <formula>NOT(ISERROR(SEARCH("08.30 – 17.30",A1)))</formula>
    </cfRule>
    <cfRule type="containsText" dxfId="29936" priority="81953" operator="containsText" text="09.00 – 18.00">
      <formula>NOT(ISERROR(SEARCH("09.00 – 18.00",A1)))</formula>
    </cfRule>
    <cfRule type="containsText" dxfId="29935" priority="81954" operator="containsText" text="09.00 – 13.00">
      <formula>NOT(ISERROR(SEARCH("09.00 – 13.00",A1)))</formula>
    </cfRule>
    <cfRule type="containsText" dxfId="29934" priority="81955" operator="containsText" text="11.30 – 19.30">
      <formula>NOT(ISERROR(SEARCH("11.30 – 19.30",A1)))</formula>
    </cfRule>
    <cfRule type="containsText" dxfId="29933" priority="81956" operator="containsText" text="10.30 – 19.30">
      <formula>NOT(ISERROR(SEARCH("10.30 – 19.30",A1)))</formula>
    </cfRule>
    <cfRule type="containsText" dxfId="29932" priority="81957" operator="containsText" text="09.00 – 15.00">
      <formula>NOT(ISERROR(SEARCH("09.00 – 15.00",A1)))</formula>
    </cfRule>
    <cfRule type="containsText" dxfId="29931" priority="81958" operator="containsText" text="12:30">
      <formula>NOT(ISERROR(SEARCH("12:30",A1)))</formula>
    </cfRule>
    <cfRule type="containsText" dxfId="29930" priority="81959" operator="containsText" text="13:30">
      <formula>NOT(ISERROR(SEARCH("13:30",A1)))</formula>
    </cfRule>
    <cfRule type="containsText" dxfId="29929" priority="81960" operator="containsText" text="FESTIVITÁ">
      <formula>NOT(ISERROR(SEARCH("FESTIVITÁ",A1)))</formula>
    </cfRule>
    <cfRule type="cellIs" dxfId="29928" priority="81962" operator="equal">
      <formula>"DOMENICA"</formula>
    </cfRule>
  </conditionalFormatting>
  <conditionalFormatting sqref="A124:B124">
    <cfRule type="cellIs" dxfId="29927" priority="72631" operator="equal">
      <formula>"09.00 – 18.00"</formula>
    </cfRule>
  </conditionalFormatting>
  <conditionalFormatting sqref="Z5:AB5">
    <cfRule type="containsText" dxfId="29926" priority="80695" operator="containsText" text="08.30 – 14.30">
      <formula>NOT(ISERROR(SEARCH("08.30 – 14.30",Z5)))</formula>
    </cfRule>
    <cfRule type="containsText" dxfId="29925" priority="80696" operator="containsText" text="09:30 – 18.30">
      <formula>NOT(ISERROR(SEARCH("09:30 – 18.30",Z5)))</formula>
    </cfRule>
    <cfRule type="containsText" dxfId="29924" priority="80697" operator="containsText" text="10.30 – 18.30">
      <formula>NOT(ISERROR(SEARCH("10.30 – 18.30",Z5)))</formula>
    </cfRule>
    <cfRule type="containsText" dxfId="29923" priority="80698" operator="containsText" text="09.30 – 18.30">
      <formula>NOT(ISERROR(SEARCH("09.30 – 18.30",Z5)))</formula>
    </cfRule>
    <cfRule type="containsText" dxfId="29922" priority="80699" operator="containsText" text="09.00 – 13:00">
      <formula>NOT(ISERROR(SEARCH("09.00 – 13:00",Z5)))</formula>
    </cfRule>
    <cfRule type="containsText" dxfId="29921" priority="80700" operator="containsText" text="08.30 – 16.30">
      <formula>NOT(ISERROR(SEARCH("08.30 – 16.30",Z5)))</formula>
    </cfRule>
    <cfRule type="containsText" dxfId="29920" priority="80701" operator="containsText" text="08:30 – 17.30">
      <formula>NOT(ISERROR(SEARCH("08:30 – 17.30",Z5)))</formula>
    </cfRule>
    <cfRule type="containsText" dxfId="29919" priority="80702" operator="containsText" text="08.30 – 17.30">
      <formula>NOT(ISERROR(SEARCH("08.30 – 17.30",Z5)))</formula>
    </cfRule>
    <cfRule type="containsText" dxfId="29918" priority="80703" operator="containsText" text="09.00 – 18.00">
      <formula>NOT(ISERROR(SEARCH("09.00 – 18.00",Z5)))</formula>
    </cfRule>
    <cfRule type="containsText" dxfId="29917" priority="80704" operator="containsText" text="09.00 – 13.00">
      <formula>NOT(ISERROR(SEARCH("09.00 – 13.00",Z5)))</formula>
    </cfRule>
    <cfRule type="containsText" dxfId="29916" priority="80705" operator="containsText" text="11.30 – 19.30">
      <formula>NOT(ISERROR(SEARCH("11.30 – 19.30",Z5)))</formula>
    </cfRule>
    <cfRule type="containsText" dxfId="29915" priority="80706" operator="containsText" text="10.30 – 19.30">
      <formula>NOT(ISERROR(SEARCH("10.30 – 19.30",Z5)))</formula>
    </cfRule>
    <cfRule type="containsText" dxfId="29914" priority="80707" operator="containsText" text="09.00 – 15.00">
      <formula>NOT(ISERROR(SEARCH("09.00 – 15.00",Z5)))</formula>
    </cfRule>
    <cfRule type="containsText" dxfId="29913" priority="80708" operator="containsText" text="12:30">
      <formula>NOT(ISERROR(SEARCH("12:30",Z5)))</formula>
    </cfRule>
    <cfRule type="containsText" dxfId="29912" priority="80709" operator="containsText" text="13:30">
      <formula>NOT(ISERROR(SEARCH("13:30",Z5)))</formula>
    </cfRule>
    <cfRule type="containsText" dxfId="29911" priority="80710" operator="containsText" text="FESTIVITÁ">
      <formula>NOT(ISERROR(SEARCH("FESTIVITÁ",Z5)))</formula>
    </cfRule>
    <cfRule type="cellIs" dxfId="29910" priority="80711" operator="equal">
      <formula>"DOMENICA"</formula>
    </cfRule>
  </conditionalFormatting>
  <conditionalFormatting sqref="DE5:DG5">
    <cfRule type="containsText" dxfId="29909" priority="80325" operator="containsText" text="08.30 – 14.30">
      <formula>NOT(ISERROR(SEARCH("08.30 – 14.30",DE5)))</formula>
    </cfRule>
    <cfRule type="containsText" dxfId="29908" priority="80326" operator="containsText" text="09:30 – 18.30">
      <formula>NOT(ISERROR(SEARCH("09:30 – 18.30",DE5)))</formula>
    </cfRule>
    <cfRule type="containsText" dxfId="29907" priority="80327" operator="containsText" text="10.30 – 18.30">
      <formula>NOT(ISERROR(SEARCH("10.30 – 18.30",DE5)))</formula>
    </cfRule>
    <cfRule type="containsText" dxfId="29906" priority="80328" operator="containsText" text="09.30 – 18.30">
      <formula>NOT(ISERROR(SEARCH("09.30 – 18.30",DE5)))</formula>
    </cfRule>
    <cfRule type="containsText" dxfId="29905" priority="80329" operator="containsText" text="09.00 – 13:00">
      <formula>NOT(ISERROR(SEARCH("09.00 – 13:00",DE5)))</formula>
    </cfRule>
    <cfRule type="containsText" dxfId="29904" priority="80330" operator="containsText" text="08.30 – 16.30">
      <formula>NOT(ISERROR(SEARCH("08.30 – 16.30",DE5)))</formula>
    </cfRule>
    <cfRule type="containsText" dxfId="29903" priority="80331" operator="containsText" text="08:30 – 17.30">
      <formula>NOT(ISERROR(SEARCH("08:30 – 17.30",DE5)))</formula>
    </cfRule>
    <cfRule type="containsText" dxfId="29902" priority="80332" operator="containsText" text="08.30 – 17.30">
      <formula>NOT(ISERROR(SEARCH("08.30 – 17.30",DE5)))</formula>
    </cfRule>
    <cfRule type="containsText" dxfId="29901" priority="80333" operator="containsText" text="09.00 – 18.00">
      <formula>NOT(ISERROR(SEARCH("09.00 – 18.00",DE5)))</formula>
    </cfRule>
    <cfRule type="containsText" dxfId="29900" priority="80334" operator="containsText" text="09.00 – 13.00">
      <formula>NOT(ISERROR(SEARCH("09.00 – 13.00",DE5)))</formula>
    </cfRule>
    <cfRule type="containsText" dxfId="29899" priority="80335" operator="containsText" text="11.30 – 19.30">
      <formula>NOT(ISERROR(SEARCH("11.30 – 19.30",DE5)))</formula>
    </cfRule>
    <cfRule type="containsText" dxfId="29898" priority="80336" operator="containsText" text="10.30 – 19.30">
      <formula>NOT(ISERROR(SEARCH("10.30 – 19.30",DE5)))</formula>
    </cfRule>
    <cfRule type="containsText" dxfId="29897" priority="80337" operator="containsText" text="09.00 – 15.00">
      <formula>NOT(ISERROR(SEARCH("09.00 – 15.00",DE5)))</formula>
    </cfRule>
    <cfRule type="containsText" dxfId="29896" priority="80338" operator="containsText" text="12:30">
      <formula>NOT(ISERROR(SEARCH("12:30",DE5)))</formula>
    </cfRule>
    <cfRule type="containsText" dxfId="29895" priority="80339" operator="containsText" text="13:30">
      <formula>NOT(ISERROR(SEARCH("13:30",DE5)))</formula>
    </cfRule>
    <cfRule type="containsText" dxfId="29894" priority="80340" operator="containsText" text="FESTIVITÁ">
      <formula>NOT(ISERROR(SEARCH("FESTIVITÁ",DE5)))</formula>
    </cfRule>
    <cfRule type="cellIs" dxfId="29893" priority="80341" operator="equal">
      <formula>"DOMENICA"</formula>
    </cfRule>
  </conditionalFormatting>
  <conditionalFormatting sqref="DH15:AOL15 D15:AB15">
    <cfRule type="containsText" dxfId="29892" priority="80170" operator="containsText" text="08.30 – 14.30">
      <formula>NOT(ISERROR(SEARCH("08.30 – 14.30",D15)))</formula>
    </cfRule>
    <cfRule type="containsText" dxfId="29891" priority="80171" operator="containsText" text="09:30 – 18.30">
      <formula>NOT(ISERROR(SEARCH("09:30 – 18.30",D15)))</formula>
    </cfRule>
    <cfRule type="containsText" dxfId="29890" priority="80172" operator="containsText" text="10.30 – 18.30">
      <formula>NOT(ISERROR(SEARCH("10.30 – 18.30",D15)))</formula>
    </cfRule>
    <cfRule type="containsText" dxfId="29889" priority="80173" operator="containsText" text="09.30 – 18.30">
      <formula>NOT(ISERROR(SEARCH("09.30 – 18.30",D15)))</formula>
    </cfRule>
    <cfRule type="containsText" dxfId="29888" priority="80174" operator="containsText" text="09.00 – 13:00">
      <formula>NOT(ISERROR(SEARCH("09.00 – 13:00",D15)))</formula>
    </cfRule>
    <cfRule type="containsText" dxfId="29887" priority="80175" operator="containsText" text="08.30 – 16.30">
      <formula>NOT(ISERROR(SEARCH("08.30 – 16.30",D15)))</formula>
    </cfRule>
    <cfRule type="containsText" dxfId="29886" priority="80176" operator="containsText" text="08:30 – 17.30">
      <formula>NOT(ISERROR(SEARCH("08:30 – 17.30",D15)))</formula>
    </cfRule>
    <cfRule type="containsText" dxfId="29885" priority="80177" operator="containsText" text="08.30 – 17.30">
      <formula>NOT(ISERROR(SEARCH("08.30 – 17.30",D15)))</formula>
    </cfRule>
    <cfRule type="containsText" dxfId="29884" priority="80178" operator="containsText" text="09.00 – 18.00">
      <formula>NOT(ISERROR(SEARCH("09.00 – 18.00",D15)))</formula>
    </cfRule>
    <cfRule type="containsText" dxfId="29883" priority="80179" operator="containsText" text="09.00 – 13.00">
      <formula>NOT(ISERROR(SEARCH("09.00 – 13.00",D15)))</formula>
    </cfRule>
    <cfRule type="containsText" dxfId="29882" priority="80180" operator="containsText" text="11.30 – 19.30">
      <formula>NOT(ISERROR(SEARCH("11.30 – 19.30",D15)))</formula>
    </cfRule>
    <cfRule type="containsText" dxfId="29881" priority="80181" operator="containsText" text="10.30 – 19.30">
      <formula>NOT(ISERROR(SEARCH("10.30 – 19.30",D15)))</formula>
    </cfRule>
    <cfRule type="containsText" dxfId="29880" priority="80182" operator="containsText" text="09.00 – 15.00">
      <formula>NOT(ISERROR(SEARCH("09.00 – 15.00",D15)))</formula>
    </cfRule>
    <cfRule type="containsText" dxfId="29879" priority="80183" operator="containsText" text="12:30">
      <formula>NOT(ISERROR(SEARCH("12:30",D15)))</formula>
    </cfRule>
    <cfRule type="containsText" dxfId="29878" priority="80184" operator="containsText" text="13:30">
      <formula>NOT(ISERROR(SEARCH("13:30",D15)))</formula>
    </cfRule>
    <cfRule type="containsText" dxfId="29877" priority="80185" operator="containsText" text="FESTIVITÁ">
      <formula>NOT(ISERROR(SEARCH("FESTIVITÁ",D15)))</formula>
    </cfRule>
    <cfRule type="cellIs" dxfId="29876" priority="80187" operator="equal">
      <formula>"DOMENICA"</formula>
    </cfRule>
  </conditionalFormatting>
  <conditionalFormatting sqref="AG25:AH25">
    <cfRule type="containsText" dxfId="29875" priority="79284" operator="containsText" text="08.30 – 14.30">
      <formula>NOT(ISERROR(SEARCH("08.30 – 14.30",AG25)))</formula>
    </cfRule>
    <cfRule type="containsText" dxfId="29874" priority="79285" operator="containsText" text="09:30 – 18.30">
      <formula>NOT(ISERROR(SEARCH("09:30 – 18.30",AG25)))</formula>
    </cfRule>
    <cfRule type="containsText" dxfId="29873" priority="79286" operator="containsText" text="10.30 – 18.30">
      <formula>NOT(ISERROR(SEARCH("10.30 – 18.30",AG25)))</formula>
    </cfRule>
    <cfRule type="containsText" dxfId="29872" priority="79287" operator="containsText" text="09.30 – 18.30">
      <formula>NOT(ISERROR(SEARCH("09.30 – 18.30",AG25)))</formula>
    </cfRule>
    <cfRule type="containsText" dxfId="29871" priority="79288" operator="containsText" text="09.00 – 13:00">
      <formula>NOT(ISERROR(SEARCH("09.00 – 13:00",AG25)))</formula>
    </cfRule>
    <cfRule type="containsText" dxfId="29870" priority="79289" operator="containsText" text="08.30 – 16.30">
      <formula>NOT(ISERROR(SEARCH("08.30 – 16.30",AG25)))</formula>
    </cfRule>
    <cfRule type="containsText" dxfId="29869" priority="79290" operator="containsText" text="08:30 – 17.30">
      <formula>NOT(ISERROR(SEARCH("08:30 – 17.30",AG25)))</formula>
    </cfRule>
    <cfRule type="containsText" dxfId="29868" priority="79291" operator="containsText" text="08.30 – 17.30">
      <formula>NOT(ISERROR(SEARCH("08.30 – 17.30",AG25)))</formula>
    </cfRule>
    <cfRule type="containsText" dxfId="29867" priority="79292" operator="containsText" text="09.00 – 18.00">
      <formula>NOT(ISERROR(SEARCH("09.00 – 18.00",AG25)))</formula>
    </cfRule>
    <cfRule type="containsText" dxfId="29866" priority="79293" operator="containsText" text="09.00 – 13.00">
      <formula>NOT(ISERROR(SEARCH("09.00 – 13.00",AG25)))</formula>
    </cfRule>
    <cfRule type="containsText" dxfId="29865" priority="79294" operator="containsText" text="11.30 – 19.30">
      <formula>NOT(ISERROR(SEARCH("11.30 – 19.30",AG25)))</formula>
    </cfRule>
    <cfRule type="containsText" dxfId="29864" priority="79295" operator="containsText" text="10.30 – 19.30">
      <formula>NOT(ISERROR(SEARCH("10.30 – 19.30",AG25)))</formula>
    </cfRule>
    <cfRule type="containsText" dxfId="29863" priority="79296" operator="containsText" text="09.00 – 15.00">
      <formula>NOT(ISERROR(SEARCH("09.00 – 15.00",AG25)))</formula>
    </cfRule>
    <cfRule type="containsText" dxfId="29862" priority="79297" operator="containsText" text="12:30">
      <formula>NOT(ISERROR(SEARCH("12:30",AG25)))</formula>
    </cfRule>
    <cfRule type="containsText" dxfId="29861" priority="79298" operator="containsText" text="13:30">
      <formula>NOT(ISERROR(SEARCH("13:30",AG25)))</formula>
    </cfRule>
    <cfRule type="containsText" dxfId="29860" priority="79299" operator="containsText" text="FESTIVITÁ">
      <formula>NOT(ISERROR(SEARCH("FESTIVITÁ",AG25)))</formula>
    </cfRule>
    <cfRule type="cellIs" dxfId="29859" priority="79300" operator="equal">
      <formula>"DOMENICA"</formula>
    </cfRule>
  </conditionalFormatting>
  <conditionalFormatting sqref="AG15:AH15">
    <cfRule type="containsText" dxfId="29858" priority="78914" operator="containsText" text="08.30 – 14.30">
      <formula>NOT(ISERROR(SEARCH("08.30 – 14.30",AG15)))</formula>
    </cfRule>
    <cfRule type="containsText" dxfId="29857" priority="78915" operator="containsText" text="09:30 – 18.30">
      <formula>NOT(ISERROR(SEARCH("09:30 – 18.30",AG15)))</formula>
    </cfRule>
    <cfRule type="containsText" dxfId="29856" priority="78916" operator="containsText" text="10.30 – 18.30">
      <formula>NOT(ISERROR(SEARCH("10.30 – 18.30",AG15)))</formula>
    </cfRule>
    <cfRule type="containsText" dxfId="29855" priority="78917" operator="containsText" text="09.30 – 18.30">
      <formula>NOT(ISERROR(SEARCH("09.30 – 18.30",AG15)))</formula>
    </cfRule>
    <cfRule type="containsText" dxfId="29854" priority="78918" operator="containsText" text="09.00 – 13:00">
      <formula>NOT(ISERROR(SEARCH("09.00 – 13:00",AG15)))</formula>
    </cfRule>
    <cfRule type="containsText" dxfId="29853" priority="78919" operator="containsText" text="08.30 – 16.30">
      <formula>NOT(ISERROR(SEARCH("08.30 – 16.30",AG15)))</formula>
    </cfRule>
    <cfRule type="containsText" dxfId="29852" priority="78920" operator="containsText" text="08:30 – 17.30">
      <formula>NOT(ISERROR(SEARCH("08:30 – 17.30",AG15)))</formula>
    </cfRule>
    <cfRule type="containsText" dxfId="29851" priority="78921" operator="containsText" text="08.30 – 17.30">
      <formula>NOT(ISERROR(SEARCH("08.30 – 17.30",AG15)))</formula>
    </cfRule>
    <cfRule type="containsText" dxfId="29850" priority="78922" operator="containsText" text="09.00 – 18.00">
      <formula>NOT(ISERROR(SEARCH("09.00 – 18.00",AG15)))</formula>
    </cfRule>
    <cfRule type="containsText" dxfId="29849" priority="78923" operator="containsText" text="09.00 – 13.00">
      <formula>NOT(ISERROR(SEARCH("09.00 – 13.00",AG15)))</formula>
    </cfRule>
    <cfRule type="containsText" dxfId="29848" priority="78924" operator="containsText" text="11.30 – 19.30">
      <formula>NOT(ISERROR(SEARCH("11.30 – 19.30",AG15)))</formula>
    </cfRule>
    <cfRule type="containsText" dxfId="29847" priority="78925" operator="containsText" text="10.30 – 19.30">
      <formula>NOT(ISERROR(SEARCH("10.30 – 19.30",AG15)))</formula>
    </cfRule>
    <cfRule type="containsText" dxfId="29846" priority="78926" operator="containsText" text="09.00 – 15.00">
      <formula>NOT(ISERROR(SEARCH("09.00 – 15.00",AG15)))</formula>
    </cfRule>
    <cfRule type="containsText" dxfId="29845" priority="78927" operator="containsText" text="12:30">
      <formula>NOT(ISERROR(SEARCH("12:30",AG15)))</formula>
    </cfRule>
    <cfRule type="containsText" dxfId="29844" priority="78928" operator="containsText" text="13:30">
      <formula>NOT(ISERROR(SEARCH("13:30",AG15)))</formula>
    </cfRule>
    <cfRule type="containsText" dxfId="29843" priority="78929" operator="containsText" text="FESTIVITÁ">
      <formula>NOT(ISERROR(SEARCH("FESTIVITÁ",AG15)))</formula>
    </cfRule>
    <cfRule type="cellIs" dxfId="29842" priority="78930" operator="equal">
      <formula>"DOMENICA"</formula>
    </cfRule>
  </conditionalFormatting>
  <conditionalFormatting sqref="CR25:CS25 DE25:DG25">
    <cfRule type="containsText" dxfId="29841" priority="78848" operator="containsText" text="08.30 – 14.30">
      <formula>NOT(ISERROR(SEARCH("08.30 – 14.30",CR25)))</formula>
    </cfRule>
    <cfRule type="containsText" dxfId="29840" priority="78849" operator="containsText" text="09:30 – 18.30">
      <formula>NOT(ISERROR(SEARCH("09:30 – 18.30",CR25)))</formula>
    </cfRule>
    <cfRule type="containsText" dxfId="29839" priority="78850" operator="containsText" text="10.30 – 18.30">
      <formula>NOT(ISERROR(SEARCH("10.30 – 18.30",CR25)))</formula>
    </cfRule>
    <cfRule type="containsText" dxfId="29838" priority="78851" operator="containsText" text="09.30 – 18.30">
      <formula>NOT(ISERROR(SEARCH("09.30 – 18.30",CR25)))</formula>
    </cfRule>
    <cfRule type="containsText" dxfId="29837" priority="78852" operator="containsText" text="09.00 – 13:00">
      <formula>NOT(ISERROR(SEARCH("09.00 – 13:00",CR25)))</formula>
    </cfRule>
    <cfRule type="containsText" dxfId="29836" priority="78853" operator="containsText" text="08.30 – 16.30">
      <formula>NOT(ISERROR(SEARCH("08.30 – 16.30",CR25)))</formula>
    </cfRule>
    <cfRule type="containsText" dxfId="29835" priority="78854" operator="containsText" text="08:30 – 17.30">
      <formula>NOT(ISERROR(SEARCH("08:30 – 17.30",CR25)))</formula>
    </cfRule>
    <cfRule type="containsText" dxfId="29834" priority="78855" operator="containsText" text="08.30 – 17.30">
      <formula>NOT(ISERROR(SEARCH("08.30 – 17.30",CR25)))</formula>
    </cfRule>
    <cfRule type="containsText" dxfId="29833" priority="78856" operator="containsText" text="09.00 – 18.00">
      <formula>NOT(ISERROR(SEARCH("09.00 – 18.00",CR25)))</formula>
    </cfRule>
    <cfRule type="containsText" dxfId="29832" priority="78857" operator="containsText" text="09.00 – 13.00">
      <formula>NOT(ISERROR(SEARCH("09.00 – 13.00",CR25)))</formula>
    </cfRule>
    <cfRule type="containsText" dxfId="29831" priority="78858" operator="containsText" text="11.30 – 19.30">
      <formula>NOT(ISERROR(SEARCH("11.30 – 19.30",CR25)))</formula>
    </cfRule>
    <cfRule type="containsText" dxfId="29830" priority="78859" operator="containsText" text="10.30 – 19.30">
      <formula>NOT(ISERROR(SEARCH("10.30 – 19.30",CR25)))</formula>
    </cfRule>
    <cfRule type="containsText" dxfId="29829" priority="78860" operator="containsText" text="09.00 – 15.00">
      <formula>NOT(ISERROR(SEARCH("09.00 – 15.00",CR25)))</formula>
    </cfRule>
    <cfRule type="containsText" dxfId="29828" priority="78861" operator="containsText" text="12:30">
      <formula>NOT(ISERROR(SEARCH("12:30",CR25)))</formula>
    </cfRule>
    <cfRule type="containsText" dxfId="29827" priority="78862" operator="containsText" text="13:30">
      <formula>NOT(ISERROR(SEARCH("13:30",CR25)))</formula>
    </cfRule>
    <cfRule type="containsText" dxfId="29826" priority="78863" operator="containsText" text="FESTIVITÁ">
      <formula>NOT(ISERROR(SEARCH("FESTIVITÁ",CR25)))</formula>
    </cfRule>
    <cfRule type="cellIs" dxfId="29825" priority="78864" operator="equal">
      <formula>"DOMENICA"</formula>
    </cfRule>
  </conditionalFormatting>
  <conditionalFormatting sqref="CR15:CS15 DE15:DF15">
    <cfRule type="containsText" dxfId="29824" priority="78695" operator="containsText" text="08.30 – 14.30">
      <formula>NOT(ISERROR(SEARCH("08.30 – 14.30",CR15)))</formula>
    </cfRule>
    <cfRule type="containsText" dxfId="29823" priority="78696" operator="containsText" text="09:30 – 18.30">
      <formula>NOT(ISERROR(SEARCH("09:30 – 18.30",CR15)))</formula>
    </cfRule>
    <cfRule type="containsText" dxfId="29822" priority="78697" operator="containsText" text="10.30 – 18.30">
      <formula>NOT(ISERROR(SEARCH("10.30 – 18.30",CR15)))</formula>
    </cfRule>
    <cfRule type="containsText" dxfId="29821" priority="78698" operator="containsText" text="09.30 – 18.30">
      <formula>NOT(ISERROR(SEARCH("09.30 – 18.30",CR15)))</formula>
    </cfRule>
    <cfRule type="containsText" dxfId="29820" priority="78699" operator="containsText" text="09.00 – 13:00">
      <formula>NOT(ISERROR(SEARCH("09.00 – 13:00",CR15)))</formula>
    </cfRule>
    <cfRule type="containsText" dxfId="29819" priority="78700" operator="containsText" text="08.30 – 16.30">
      <formula>NOT(ISERROR(SEARCH("08.30 – 16.30",CR15)))</formula>
    </cfRule>
    <cfRule type="containsText" dxfId="29818" priority="78701" operator="containsText" text="08:30 – 17.30">
      <formula>NOT(ISERROR(SEARCH("08:30 – 17.30",CR15)))</formula>
    </cfRule>
    <cfRule type="containsText" dxfId="29817" priority="78702" operator="containsText" text="08.30 – 17.30">
      <formula>NOT(ISERROR(SEARCH("08.30 – 17.30",CR15)))</formula>
    </cfRule>
    <cfRule type="containsText" dxfId="29816" priority="78703" operator="containsText" text="09.00 – 18.00">
      <formula>NOT(ISERROR(SEARCH("09.00 – 18.00",CR15)))</formula>
    </cfRule>
    <cfRule type="containsText" dxfId="29815" priority="78704" operator="containsText" text="09.00 – 13.00">
      <formula>NOT(ISERROR(SEARCH("09.00 – 13.00",CR15)))</formula>
    </cfRule>
    <cfRule type="containsText" dxfId="29814" priority="78705" operator="containsText" text="11.30 – 19.30">
      <formula>NOT(ISERROR(SEARCH("11.30 – 19.30",CR15)))</formula>
    </cfRule>
    <cfRule type="containsText" dxfId="29813" priority="78706" operator="containsText" text="10.30 – 19.30">
      <formula>NOT(ISERROR(SEARCH("10.30 – 19.30",CR15)))</formula>
    </cfRule>
    <cfRule type="containsText" dxfId="29812" priority="78707" operator="containsText" text="09.00 – 15.00">
      <formula>NOT(ISERROR(SEARCH("09.00 – 15.00",CR15)))</formula>
    </cfRule>
    <cfRule type="containsText" dxfId="29811" priority="78708" operator="containsText" text="12:30">
      <formula>NOT(ISERROR(SEARCH("12:30",CR15)))</formula>
    </cfRule>
    <cfRule type="containsText" dxfId="29810" priority="78709" operator="containsText" text="13:30">
      <formula>NOT(ISERROR(SEARCH("13:30",CR15)))</formula>
    </cfRule>
    <cfRule type="containsText" dxfId="29809" priority="78710" operator="containsText" text="FESTIVITÁ">
      <formula>NOT(ISERROR(SEARCH("FESTIVITÁ",CR15)))</formula>
    </cfRule>
    <cfRule type="cellIs" dxfId="29808" priority="78711" operator="equal">
      <formula>"DOMENICA"</formula>
    </cfRule>
  </conditionalFormatting>
  <conditionalFormatting sqref="CA5:CC5 CA25:CC25">
    <cfRule type="containsText" dxfId="29807" priority="78410" operator="containsText" text="08.30 – 14.30">
      <formula>NOT(ISERROR(SEARCH("08.30 – 14.30",CA5)))</formula>
    </cfRule>
    <cfRule type="containsText" dxfId="29806" priority="78411" operator="containsText" text="09:30 – 18.30">
      <formula>NOT(ISERROR(SEARCH("09:30 – 18.30",CA5)))</formula>
    </cfRule>
    <cfRule type="containsText" dxfId="29805" priority="78412" operator="containsText" text="10.30 – 18.30">
      <formula>NOT(ISERROR(SEARCH("10.30 – 18.30",CA5)))</formula>
    </cfRule>
    <cfRule type="containsText" dxfId="29804" priority="78413" operator="containsText" text="09.30 – 18.30">
      <formula>NOT(ISERROR(SEARCH("09.30 – 18.30",CA5)))</formula>
    </cfRule>
    <cfRule type="containsText" dxfId="29803" priority="78414" operator="containsText" text="09.00 – 13:00">
      <formula>NOT(ISERROR(SEARCH("09.00 – 13:00",CA5)))</formula>
    </cfRule>
    <cfRule type="containsText" dxfId="29802" priority="78415" operator="containsText" text="08.30 – 16.30">
      <formula>NOT(ISERROR(SEARCH("08.30 – 16.30",CA5)))</formula>
    </cfRule>
    <cfRule type="containsText" dxfId="29801" priority="78416" operator="containsText" text="08:30 – 17.30">
      <formula>NOT(ISERROR(SEARCH("08:30 – 17.30",CA5)))</formula>
    </cfRule>
    <cfRule type="containsText" dxfId="29800" priority="78417" operator="containsText" text="08.30 – 17.30">
      <formula>NOT(ISERROR(SEARCH("08.30 – 17.30",CA5)))</formula>
    </cfRule>
    <cfRule type="containsText" dxfId="29799" priority="78418" operator="containsText" text="09.00 – 18.00">
      <formula>NOT(ISERROR(SEARCH("09.00 – 18.00",CA5)))</formula>
    </cfRule>
    <cfRule type="containsText" dxfId="29798" priority="78419" operator="containsText" text="09.00 – 13.00">
      <formula>NOT(ISERROR(SEARCH("09.00 – 13.00",CA5)))</formula>
    </cfRule>
    <cfRule type="containsText" dxfId="29797" priority="78420" operator="containsText" text="11.30 – 19.30">
      <formula>NOT(ISERROR(SEARCH("11.30 – 19.30",CA5)))</formula>
    </cfRule>
    <cfRule type="containsText" dxfId="29796" priority="78421" operator="containsText" text="10.30 – 19.30">
      <formula>NOT(ISERROR(SEARCH("10.30 – 19.30",CA5)))</formula>
    </cfRule>
    <cfRule type="containsText" dxfId="29795" priority="78422" operator="containsText" text="09.00 – 15.00">
      <formula>NOT(ISERROR(SEARCH("09.00 – 15.00",CA5)))</formula>
    </cfRule>
    <cfRule type="containsText" dxfId="29794" priority="78423" operator="containsText" text="12:30">
      <formula>NOT(ISERROR(SEARCH("12:30",CA5)))</formula>
    </cfRule>
    <cfRule type="containsText" dxfId="29793" priority="78424" operator="containsText" text="13:30">
      <formula>NOT(ISERROR(SEARCH("13:30",CA5)))</formula>
    </cfRule>
    <cfRule type="containsText" dxfId="29792" priority="78425" operator="containsText" text="FESTIVITÁ">
      <formula>NOT(ISERROR(SEARCH("FESTIVITÁ",CA5)))</formula>
    </cfRule>
    <cfRule type="cellIs" dxfId="29791" priority="78426" operator="equal">
      <formula>"DOMENICA"</formula>
    </cfRule>
  </conditionalFormatting>
  <conditionalFormatting sqref="CA15:CC15">
    <cfRule type="containsText" dxfId="29790" priority="78376" operator="containsText" text="08.30 – 14.30">
      <formula>NOT(ISERROR(SEARCH("08.30 – 14.30",CA15)))</formula>
    </cfRule>
    <cfRule type="containsText" dxfId="29789" priority="78377" operator="containsText" text="09:30 – 18.30">
      <formula>NOT(ISERROR(SEARCH("09:30 – 18.30",CA15)))</formula>
    </cfRule>
    <cfRule type="containsText" dxfId="29788" priority="78378" operator="containsText" text="10.30 – 18.30">
      <formula>NOT(ISERROR(SEARCH("10.30 – 18.30",CA15)))</formula>
    </cfRule>
    <cfRule type="containsText" dxfId="29787" priority="78379" operator="containsText" text="09.30 – 18.30">
      <formula>NOT(ISERROR(SEARCH("09.30 – 18.30",CA15)))</formula>
    </cfRule>
    <cfRule type="containsText" dxfId="29786" priority="78380" operator="containsText" text="09.00 – 13:00">
      <formula>NOT(ISERROR(SEARCH("09.00 – 13:00",CA15)))</formula>
    </cfRule>
    <cfRule type="containsText" dxfId="29785" priority="78381" operator="containsText" text="08.30 – 16.30">
      <formula>NOT(ISERROR(SEARCH("08.30 – 16.30",CA15)))</formula>
    </cfRule>
    <cfRule type="containsText" dxfId="29784" priority="78382" operator="containsText" text="08:30 – 17.30">
      <formula>NOT(ISERROR(SEARCH("08:30 – 17.30",CA15)))</formula>
    </cfRule>
    <cfRule type="containsText" dxfId="29783" priority="78383" operator="containsText" text="08.30 – 17.30">
      <formula>NOT(ISERROR(SEARCH("08.30 – 17.30",CA15)))</formula>
    </cfRule>
    <cfRule type="containsText" dxfId="29782" priority="78384" operator="containsText" text="09.00 – 18.00">
      <formula>NOT(ISERROR(SEARCH("09.00 – 18.00",CA15)))</formula>
    </cfRule>
    <cfRule type="containsText" dxfId="29781" priority="78385" operator="containsText" text="09.00 – 13.00">
      <formula>NOT(ISERROR(SEARCH("09.00 – 13.00",CA15)))</formula>
    </cfRule>
    <cfRule type="containsText" dxfId="29780" priority="78386" operator="containsText" text="11.30 – 19.30">
      <formula>NOT(ISERROR(SEARCH("11.30 – 19.30",CA15)))</formula>
    </cfRule>
    <cfRule type="containsText" dxfId="29779" priority="78387" operator="containsText" text="10.30 – 19.30">
      <formula>NOT(ISERROR(SEARCH("10.30 – 19.30",CA15)))</formula>
    </cfRule>
    <cfRule type="containsText" dxfId="29778" priority="78388" operator="containsText" text="09.00 – 15.00">
      <formula>NOT(ISERROR(SEARCH("09.00 – 15.00",CA15)))</formula>
    </cfRule>
    <cfRule type="containsText" dxfId="29777" priority="78389" operator="containsText" text="12:30">
      <formula>NOT(ISERROR(SEARCH("12:30",CA15)))</formula>
    </cfRule>
    <cfRule type="containsText" dxfId="29776" priority="78390" operator="containsText" text="13:30">
      <formula>NOT(ISERROR(SEARCH("13:30",CA15)))</formula>
    </cfRule>
    <cfRule type="containsText" dxfId="29775" priority="78391" operator="containsText" text="FESTIVITÁ">
      <formula>NOT(ISERROR(SEARCH("FESTIVITÁ",CA15)))</formula>
    </cfRule>
    <cfRule type="cellIs" dxfId="29774" priority="78392" operator="equal">
      <formula>"DOMENICA"</formula>
    </cfRule>
  </conditionalFormatting>
  <conditionalFormatting sqref="AE2 C1 AF1 CF1">
    <cfRule type="cellIs" dxfId="29773" priority="77338" operator="equal">
      <formula>" "</formula>
    </cfRule>
  </conditionalFormatting>
  <conditionalFormatting sqref="A55:AB55 AD55:AF55">
    <cfRule type="containsText" dxfId="29772" priority="77270" operator="containsText" text="08.30 – 14.30">
      <formula>NOT(ISERROR(SEARCH("08.30 – 14.30",A55)))</formula>
    </cfRule>
    <cfRule type="containsText" dxfId="29771" priority="77271" operator="containsText" text="09:30 – 18.30">
      <formula>NOT(ISERROR(SEARCH("09:30 – 18.30",A55)))</formula>
    </cfRule>
    <cfRule type="containsText" dxfId="29770" priority="77272" operator="containsText" text="10.30 – 18.30">
      <formula>NOT(ISERROR(SEARCH("10.30 – 18.30",A55)))</formula>
    </cfRule>
    <cfRule type="containsText" dxfId="29769" priority="77273" operator="containsText" text="09.30 – 18.30">
      <formula>NOT(ISERROR(SEARCH("09.30 – 18.30",A55)))</formula>
    </cfRule>
    <cfRule type="containsText" dxfId="29768" priority="77274" operator="containsText" text="09.00 – 13:00">
      <formula>NOT(ISERROR(SEARCH("09.00 – 13:00",A55)))</formula>
    </cfRule>
    <cfRule type="containsText" dxfId="29767" priority="77275" operator="containsText" text="08.30 – 16.30">
      <formula>NOT(ISERROR(SEARCH("08.30 – 16.30",A55)))</formula>
    </cfRule>
    <cfRule type="containsText" dxfId="29766" priority="77276" operator="containsText" text="08:30 – 17.30">
      <formula>NOT(ISERROR(SEARCH("08:30 – 17.30",A55)))</formula>
    </cfRule>
    <cfRule type="containsText" dxfId="29765" priority="77277" operator="containsText" text="08.30 – 17.30">
      <formula>NOT(ISERROR(SEARCH("08.30 – 17.30",A55)))</formula>
    </cfRule>
    <cfRule type="containsText" dxfId="29764" priority="77278" operator="containsText" text="09.00 – 18.00">
      <formula>NOT(ISERROR(SEARCH("09.00 – 18.00",A55)))</formula>
    </cfRule>
    <cfRule type="containsText" dxfId="29763" priority="77279" operator="containsText" text="09.00 – 13.00">
      <formula>NOT(ISERROR(SEARCH("09.00 – 13.00",A55)))</formula>
    </cfRule>
    <cfRule type="containsText" dxfId="29762" priority="77280" operator="containsText" text="11.30 – 19.30">
      <formula>NOT(ISERROR(SEARCH("11.30 – 19.30",A55)))</formula>
    </cfRule>
    <cfRule type="containsText" dxfId="29761" priority="77281" operator="containsText" text="10.30 – 19.30">
      <formula>NOT(ISERROR(SEARCH("10.30 – 19.30",A55)))</formula>
    </cfRule>
    <cfRule type="containsText" dxfId="29760" priority="77282" operator="containsText" text="09.00 – 15.00">
      <formula>NOT(ISERROR(SEARCH("09.00 – 15.00",A55)))</formula>
    </cfRule>
    <cfRule type="containsText" dxfId="29759" priority="77283" operator="containsText" text="12:30">
      <formula>NOT(ISERROR(SEARCH("12:30",A55)))</formula>
    </cfRule>
    <cfRule type="containsText" dxfId="29758" priority="77284" operator="containsText" text="13:30">
      <formula>NOT(ISERROR(SEARCH("13:30",A55)))</formula>
    </cfRule>
    <cfRule type="containsText" dxfId="29757" priority="77285" operator="containsText" text="FESTIVITÁ">
      <formula>NOT(ISERROR(SEARCH("FESTIVITÁ",A55)))</formula>
    </cfRule>
    <cfRule type="cellIs" dxfId="29756" priority="77286" operator="equal">
      <formula>"DOMENICA"</formula>
    </cfRule>
  </conditionalFormatting>
  <conditionalFormatting sqref="AG55:AJ55 AS55:BW55">
    <cfRule type="containsText" dxfId="29755" priority="77253" operator="containsText" text="08.30 – 14.30">
      <formula>NOT(ISERROR(SEARCH("08.30 – 14.30",AG55)))</formula>
    </cfRule>
    <cfRule type="containsText" dxfId="29754" priority="77254" operator="containsText" text="09:30 – 18.30">
      <formula>NOT(ISERROR(SEARCH("09:30 – 18.30",AG55)))</formula>
    </cfRule>
    <cfRule type="containsText" dxfId="29753" priority="77255" operator="containsText" text="10.30 – 18.30">
      <formula>NOT(ISERROR(SEARCH("10.30 – 18.30",AG55)))</formula>
    </cfRule>
    <cfRule type="containsText" dxfId="29752" priority="77256" operator="containsText" text="09.30 – 18.30">
      <formula>NOT(ISERROR(SEARCH("09.30 – 18.30",AG55)))</formula>
    </cfRule>
    <cfRule type="containsText" dxfId="29751" priority="77257" operator="containsText" text="09.00 – 13:00">
      <formula>NOT(ISERROR(SEARCH("09.00 – 13:00",AG55)))</formula>
    </cfRule>
    <cfRule type="containsText" dxfId="29750" priority="77258" operator="containsText" text="08.30 – 16.30">
      <formula>NOT(ISERROR(SEARCH("08.30 – 16.30",AG55)))</formula>
    </cfRule>
    <cfRule type="containsText" dxfId="29749" priority="77259" operator="containsText" text="08:30 – 17.30">
      <formula>NOT(ISERROR(SEARCH("08:30 – 17.30",AG55)))</formula>
    </cfRule>
    <cfRule type="containsText" dxfId="29748" priority="77260" operator="containsText" text="08.30 – 17.30">
      <formula>NOT(ISERROR(SEARCH("08.30 – 17.30",AG55)))</formula>
    </cfRule>
    <cfRule type="containsText" dxfId="29747" priority="77261" operator="containsText" text="09.00 – 18.00">
      <formula>NOT(ISERROR(SEARCH("09.00 – 18.00",AG55)))</formula>
    </cfRule>
    <cfRule type="containsText" dxfId="29746" priority="77262" operator="containsText" text="09.00 – 13.00">
      <formula>NOT(ISERROR(SEARCH("09.00 – 13.00",AG55)))</formula>
    </cfRule>
    <cfRule type="containsText" dxfId="29745" priority="77263" operator="containsText" text="11.30 – 19.30">
      <formula>NOT(ISERROR(SEARCH("11.30 – 19.30",AG55)))</formula>
    </cfRule>
    <cfRule type="containsText" dxfId="29744" priority="77264" operator="containsText" text="10.30 – 19.30">
      <formula>NOT(ISERROR(SEARCH("10.30 – 19.30",AG55)))</formula>
    </cfRule>
    <cfRule type="containsText" dxfId="29743" priority="77265" operator="containsText" text="09.00 – 15.00">
      <formula>NOT(ISERROR(SEARCH("09.00 – 15.00",AG55)))</formula>
    </cfRule>
    <cfRule type="containsText" dxfId="29742" priority="77266" operator="containsText" text="12:30">
      <formula>NOT(ISERROR(SEARCH("12:30",AG55)))</formula>
    </cfRule>
    <cfRule type="containsText" dxfId="29741" priority="77267" operator="containsText" text="13:30">
      <formula>NOT(ISERROR(SEARCH("13:30",AG55)))</formula>
    </cfRule>
    <cfRule type="containsText" dxfId="29740" priority="77268" operator="containsText" text="FESTIVITÁ">
      <formula>NOT(ISERROR(SEARCH("FESTIVITÁ",AG55)))</formula>
    </cfRule>
    <cfRule type="cellIs" dxfId="29739" priority="77269" operator="equal">
      <formula>"DOMENICA"</formula>
    </cfRule>
  </conditionalFormatting>
  <conditionalFormatting sqref="AD5:AE5">
    <cfRule type="containsText" dxfId="29738" priority="76335" operator="containsText" text="08.30 – 14.30">
      <formula>NOT(ISERROR(SEARCH("08.30 – 14.30",AD5)))</formula>
    </cfRule>
    <cfRule type="containsText" dxfId="29737" priority="76336" operator="containsText" text="09:30 – 18.30">
      <formula>NOT(ISERROR(SEARCH("09:30 – 18.30",AD5)))</formula>
    </cfRule>
    <cfRule type="containsText" dxfId="29736" priority="76337" operator="containsText" text="10.30 – 18.30">
      <formula>NOT(ISERROR(SEARCH("10.30 – 18.30",AD5)))</formula>
    </cfRule>
    <cfRule type="containsText" dxfId="29735" priority="76338" operator="containsText" text="09.30 – 18.30">
      <formula>NOT(ISERROR(SEARCH("09.30 – 18.30",AD5)))</formula>
    </cfRule>
    <cfRule type="containsText" dxfId="29734" priority="76339" operator="containsText" text="09.00 – 13:00">
      <formula>NOT(ISERROR(SEARCH("09.00 – 13:00",AD5)))</formula>
    </cfRule>
    <cfRule type="containsText" dxfId="29733" priority="76340" operator="containsText" text="08.30 – 16.30">
      <formula>NOT(ISERROR(SEARCH("08.30 – 16.30",AD5)))</formula>
    </cfRule>
    <cfRule type="containsText" dxfId="29732" priority="76341" operator="containsText" text="08:30 – 17.30">
      <formula>NOT(ISERROR(SEARCH("08:30 – 17.30",AD5)))</formula>
    </cfRule>
    <cfRule type="containsText" dxfId="29731" priority="76342" operator="containsText" text="08.30 – 17.30">
      <formula>NOT(ISERROR(SEARCH("08.30 – 17.30",AD5)))</formula>
    </cfRule>
    <cfRule type="containsText" dxfId="29730" priority="76343" operator="containsText" text="09.00 – 18.00">
      <formula>NOT(ISERROR(SEARCH("09.00 – 18.00",AD5)))</formula>
    </cfRule>
    <cfRule type="containsText" dxfId="29729" priority="76344" operator="containsText" text="09.00 – 13.00">
      <formula>NOT(ISERROR(SEARCH("09.00 – 13.00",AD5)))</formula>
    </cfRule>
    <cfRule type="containsText" dxfId="29728" priority="76345" operator="containsText" text="11.30 – 19.30">
      <formula>NOT(ISERROR(SEARCH("11.30 – 19.30",AD5)))</formula>
    </cfRule>
    <cfRule type="containsText" dxfId="29727" priority="76346" operator="containsText" text="10.30 – 19.30">
      <formula>NOT(ISERROR(SEARCH("10.30 – 19.30",AD5)))</formula>
    </cfRule>
    <cfRule type="containsText" dxfId="29726" priority="76347" operator="containsText" text="09.00 – 15.00">
      <formula>NOT(ISERROR(SEARCH("09.00 – 15.00",AD5)))</formula>
    </cfRule>
    <cfRule type="containsText" dxfId="29725" priority="76348" operator="containsText" text="12:30">
      <formula>NOT(ISERROR(SEARCH("12:30",AD5)))</formula>
    </cfRule>
    <cfRule type="containsText" dxfId="29724" priority="76349" operator="containsText" text="13:30">
      <formula>NOT(ISERROR(SEARCH("13:30",AD5)))</formula>
    </cfRule>
    <cfRule type="containsText" dxfId="29723" priority="76350" operator="containsText" text="FESTIVITÁ">
      <formula>NOT(ISERROR(SEARCH("FESTIVITÁ",AD5)))</formula>
    </cfRule>
    <cfRule type="cellIs" dxfId="29722" priority="76351" operator="equal">
      <formula>"DOMENICA"</formula>
    </cfRule>
  </conditionalFormatting>
  <conditionalFormatting sqref="AD25:AF25">
    <cfRule type="containsText" dxfId="29721" priority="76318" operator="containsText" text="08.30 – 14.30">
      <formula>NOT(ISERROR(SEARCH("08.30 – 14.30",AD25)))</formula>
    </cfRule>
    <cfRule type="containsText" dxfId="29720" priority="76319" operator="containsText" text="09:30 – 18.30">
      <formula>NOT(ISERROR(SEARCH("09:30 – 18.30",AD25)))</formula>
    </cfRule>
    <cfRule type="containsText" dxfId="29719" priority="76320" operator="containsText" text="10.30 – 18.30">
      <formula>NOT(ISERROR(SEARCH("10.30 – 18.30",AD25)))</formula>
    </cfRule>
    <cfRule type="containsText" dxfId="29718" priority="76321" operator="containsText" text="09.30 – 18.30">
      <formula>NOT(ISERROR(SEARCH("09.30 – 18.30",AD25)))</formula>
    </cfRule>
    <cfRule type="containsText" dxfId="29717" priority="76322" operator="containsText" text="09.00 – 13:00">
      <formula>NOT(ISERROR(SEARCH("09.00 – 13:00",AD25)))</formula>
    </cfRule>
    <cfRule type="containsText" dxfId="29716" priority="76323" operator="containsText" text="08.30 – 16.30">
      <formula>NOT(ISERROR(SEARCH("08.30 – 16.30",AD25)))</formula>
    </cfRule>
    <cfRule type="containsText" dxfId="29715" priority="76324" operator="containsText" text="08:30 – 17.30">
      <formula>NOT(ISERROR(SEARCH("08:30 – 17.30",AD25)))</formula>
    </cfRule>
    <cfRule type="containsText" dxfId="29714" priority="76325" operator="containsText" text="08.30 – 17.30">
      <formula>NOT(ISERROR(SEARCH("08.30 – 17.30",AD25)))</formula>
    </cfRule>
    <cfRule type="containsText" dxfId="29713" priority="76326" operator="containsText" text="09.00 – 18.00">
      <formula>NOT(ISERROR(SEARCH("09.00 – 18.00",AD25)))</formula>
    </cfRule>
    <cfRule type="containsText" dxfId="29712" priority="76327" operator="containsText" text="09.00 – 13.00">
      <formula>NOT(ISERROR(SEARCH("09.00 – 13.00",AD25)))</formula>
    </cfRule>
    <cfRule type="containsText" dxfId="29711" priority="76328" operator="containsText" text="11.30 – 19.30">
      <formula>NOT(ISERROR(SEARCH("11.30 – 19.30",AD25)))</formula>
    </cfRule>
    <cfRule type="containsText" dxfId="29710" priority="76329" operator="containsText" text="10.30 – 19.30">
      <formula>NOT(ISERROR(SEARCH("10.30 – 19.30",AD25)))</formula>
    </cfRule>
    <cfRule type="containsText" dxfId="29709" priority="76330" operator="containsText" text="09.00 – 15.00">
      <formula>NOT(ISERROR(SEARCH("09.00 – 15.00",AD25)))</formula>
    </cfRule>
    <cfRule type="containsText" dxfId="29708" priority="76331" operator="containsText" text="12:30">
      <formula>NOT(ISERROR(SEARCH("12:30",AD25)))</formula>
    </cfRule>
    <cfRule type="containsText" dxfId="29707" priority="76332" operator="containsText" text="13:30">
      <formula>NOT(ISERROR(SEARCH("13:30",AD25)))</formula>
    </cfRule>
    <cfRule type="containsText" dxfId="29706" priority="76333" operator="containsText" text="FESTIVITÁ">
      <formula>NOT(ISERROR(SEARCH("FESTIVITÁ",AD25)))</formula>
    </cfRule>
    <cfRule type="cellIs" dxfId="29705" priority="76334" operator="equal">
      <formula>"DOMENICA"</formula>
    </cfRule>
  </conditionalFormatting>
  <conditionalFormatting sqref="AD15:AF15">
    <cfRule type="containsText" dxfId="29704" priority="76232" operator="containsText" text="08.30 – 14.30">
      <formula>NOT(ISERROR(SEARCH("08.30 – 14.30",AD15)))</formula>
    </cfRule>
    <cfRule type="containsText" dxfId="29703" priority="76233" operator="containsText" text="09:30 – 18.30">
      <formula>NOT(ISERROR(SEARCH("09:30 – 18.30",AD15)))</formula>
    </cfRule>
    <cfRule type="containsText" dxfId="29702" priority="76234" operator="containsText" text="10.30 – 18.30">
      <formula>NOT(ISERROR(SEARCH("10.30 – 18.30",AD15)))</formula>
    </cfRule>
    <cfRule type="containsText" dxfId="29701" priority="76235" operator="containsText" text="09.30 – 18.30">
      <formula>NOT(ISERROR(SEARCH("09.30 – 18.30",AD15)))</formula>
    </cfRule>
    <cfRule type="containsText" dxfId="29700" priority="76236" operator="containsText" text="09.00 – 13:00">
      <formula>NOT(ISERROR(SEARCH("09.00 – 13:00",AD15)))</formula>
    </cfRule>
    <cfRule type="containsText" dxfId="29699" priority="76237" operator="containsText" text="08.30 – 16.30">
      <formula>NOT(ISERROR(SEARCH("08.30 – 16.30",AD15)))</formula>
    </cfRule>
    <cfRule type="containsText" dxfId="29698" priority="76238" operator="containsText" text="08:30 – 17.30">
      <formula>NOT(ISERROR(SEARCH("08:30 – 17.30",AD15)))</formula>
    </cfRule>
    <cfRule type="containsText" dxfId="29697" priority="76239" operator="containsText" text="08.30 – 17.30">
      <formula>NOT(ISERROR(SEARCH("08.30 – 17.30",AD15)))</formula>
    </cfRule>
    <cfRule type="containsText" dxfId="29696" priority="76240" operator="containsText" text="09.00 – 18.00">
      <formula>NOT(ISERROR(SEARCH("09.00 – 18.00",AD15)))</formula>
    </cfRule>
    <cfRule type="containsText" dxfId="29695" priority="76241" operator="containsText" text="09.00 – 13.00">
      <formula>NOT(ISERROR(SEARCH("09.00 – 13.00",AD15)))</formula>
    </cfRule>
    <cfRule type="containsText" dxfId="29694" priority="76242" operator="containsText" text="11.30 – 19.30">
      <formula>NOT(ISERROR(SEARCH("11.30 – 19.30",AD15)))</formula>
    </cfRule>
    <cfRule type="containsText" dxfId="29693" priority="76243" operator="containsText" text="10.30 – 19.30">
      <formula>NOT(ISERROR(SEARCH("10.30 – 19.30",AD15)))</formula>
    </cfRule>
    <cfRule type="containsText" dxfId="29692" priority="76244" operator="containsText" text="09.00 – 15.00">
      <formula>NOT(ISERROR(SEARCH("09.00 – 15.00",AD15)))</formula>
    </cfRule>
    <cfRule type="containsText" dxfId="29691" priority="76245" operator="containsText" text="12:30">
      <formula>NOT(ISERROR(SEARCH("12:30",AD15)))</formula>
    </cfRule>
    <cfRule type="containsText" dxfId="29690" priority="76246" operator="containsText" text="13:30">
      <formula>NOT(ISERROR(SEARCH("13:30",AD15)))</formula>
    </cfRule>
    <cfRule type="containsText" dxfId="29689" priority="76247" operator="containsText" text="FESTIVITÁ">
      <formula>NOT(ISERROR(SEARCH("FESTIVITÁ",AD15)))</formula>
    </cfRule>
    <cfRule type="cellIs" dxfId="29688" priority="76248" operator="equal">
      <formula>"DOMENICA"</formula>
    </cfRule>
  </conditionalFormatting>
  <conditionalFormatting sqref="DH35:AOL35 D35:AB35">
    <cfRule type="containsText" dxfId="29687" priority="75884" operator="containsText" text="08.30 – 14.30">
      <formula>NOT(ISERROR(SEARCH("08.30 – 14.30",D35)))</formula>
    </cfRule>
    <cfRule type="containsText" dxfId="29686" priority="75885" operator="containsText" text="09:30 – 18.30">
      <formula>NOT(ISERROR(SEARCH("09:30 – 18.30",D35)))</formula>
    </cfRule>
    <cfRule type="containsText" dxfId="29685" priority="75886" operator="containsText" text="10.30 – 18.30">
      <formula>NOT(ISERROR(SEARCH("10.30 – 18.30",D35)))</formula>
    </cfRule>
    <cfRule type="containsText" dxfId="29684" priority="75887" operator="containsText" text="09.30 – 18.30">
      <formula>NOT(ISERROR(SEARCH("09.30 – 18.30",D35)))</formula>
    </cfRule>
    <cfRule type="containsText" dxfId="29683" priority="75888" operator="containsText" text="09.00 – 13:00">
      <formula>NOT(ISERROR(SEARCH("09.00 – 13:00",D35)))</formula>
    </cfRule>
    <cfRule type="containsText" dxfId="29682" priority="75889" operator="containsText" text="08.30 – 16.30">
      <formula>NOT(ISERROR(SEARCH("08.30 – 16.30",D35)))</formula>
    </cfRule>
    <cfRule type="containsText" dxfId="29681" priority="75890" operator="containsText" text="08:30 – 17.30">
      <formula>NOT(ISERROR(SEARCH("08:30 – 17.30",D35)))</formula>
    </cfRule>
    <cfRule type="containsText" dxfId="29680" priority="75891" operator="containsText" text="08.30 – 17.30">
      <formula>NOT(ISERROR(SEARCH("08.30 – 17.30",D35)))</formula>
    </cfRule>
    <cfRule type="containsText" dxfId="29679" priority="75892" operator="containsText" text="09.00 – 18.00">
      <formula>NOT(ISERROR(SEARCH("09.00 – 18.00",D35)))</formula>
    </cfRule>
    <cfRule type="containsText" dxfId="29678" priority="75893" operator="containsText" text="09.00 – 13.00">
      <formula>NOT(ISERROR(SEARCH("09.00 – 13.00",D35)))</formula>
    </cfRule>
    <cfRule type="containsText" dxfId="29677" priority="75894" operator="containsText" text="11.30 – 19.30">
      <formula>NOT(ISERROR(SEARCH("11.30 – 19.30",D35)))</formula>
    </cfRule>
    <cfRule type="containsText" dxfId="29676" priority="75895" operator="containsText" text="10.30 – 19.30">
      <formula>NOT(ISERROR(SEARCH("10.30 – 19.30",D35)))</formula>
    </cfRule>
    <cfRule type="containsText" dxfId="29675" priority="75896" operator="containsText" text="09.00 – 15.00">
      <formula>NOT(ISERROR(SEARCH("09.00 – 15.00",D35)))</formula>
    </cfRule>
    <cfRule type="containsText" dxfId="29674" priority="75897" operator="containsText" text="12:30">
      <formula>NOT(ISERROR(SEARCH("12:30",D35)))</formula>
    </cfRule>
    <cfRule type="containsText" dxfId="29673" priority="75898" operator="containsText" text="13:30">
      <formula>NOT(ISERROR(SEARCH("13:30",D35)))</formula>
    </cfRule>
    <cfRule type="containsText" dxfId="29672" priority="75899" operator="containsText" text="FESTIVITÁ">
      <formula>NOT(ISERROR(SEARCH("FESTIVITÁ",D35)))</formula>
    </cfRule>
    <cfRule type="cellIs" dxfId="29671" priority="75900" operator="equal">
      <formula>"DOMENICA"</formula>
    </cfRule>
  </conditionalFormatting>
  <conditionalFormatting sqref="AG35:AH35">
    <cfRule type="containsText" dxfId="29670" priority="75810" operator="containsText" text="08.30 – 14.30">
      <formula>NOT(ISERROR(SEARCH("08.30 – 14.30",AG35)))</formula>
    </cfRule>
    <cfRule type="containsText" dxfId="29669" priority="75811" operator="containsText" text="09:30 – 18.30">
      <formula>NOT(ISERROR(SEARCH("09:30 – 18.30",AG35)))</formula>
    </cfRule>
    <cfRule type="containsText" dxfId="29668" priority="75812" operator="containsText" text="10.30 – 18.30">
      <formula>NOT(ISERROR(SEARCH("10.30 – 18.30",AG35)))</formula>
    </cfRule>
    <cfRule type="containsText" dxfId="29667" priority="75813" operator="containsText" text="09.30 – 18.30">
      <formula>NOT(ISERROR(SEARCH("09.30 – 18.30",AG35)))</formula>
    </cfRule>
    <cfRule type="containsText" dxfId="29666" priority="75814" operator="containsText" text="09.00 – 13:00">
      <formula>NOT(ISERROR(SEARCH("09.00 – 13:00",AG35)))</formula>
    </cfRule>
    <cfRule type="containsText" dxfId="29665" priority="75815" operator="containsText" text="08.30 – 16.30">
      <formula>NOT(ISERROR(SEARCH("08.30 – 16.30",AG35)))</formula>
    </cfRule>
    <cfRule type="containsText" dxfId="29664" priority="75816" operator="containsText" text="08:30 – 17.30">
      <formula>NOT(ISERROR(SEARCH("08:30 – 17.30",AG35)))</formula>
    </cfRule>
    <cfRule type="containsText" dxfId="29663" priority="75817" operator="containsText" text="08.30 – 17.30">
      <formula>NOT(ISERROR(SEARCH("08.30 – 17.30",AG35)))</formula>
    </cfRule>
    <cfRule type="containsText" dxfId="29662" priority="75818" operator="containsText" text="09.00 – 18.00">
      <formula>NOT(ISERROR(SEARCH("09.00 – 18.00",AG35)))</formula>
    </cfRule>
    <cfRule type="containsText" dxfId="29661" priority="75819" operator="containsText" text="09.00 – 13.00">
      <formula>NOT(ISERROR(SEARCH("09.00 – 13.00",AG35)))</formula>
    </cfRule>
    <cfRule type="containsText" dxfId="29660" priority="75820" operator="containsText" text="11.30 – 19.30">
      <formula>NOT(ISERROR(SEARCH("11.30 – 19.30",AG35)))</formula>
    </cfRule>
    <cfRule type="containsText" dxfId="29659" priority="75821" operator="containsText" text="10.30 – 19.30">
      <formula>NOT(ISERROR(SEARCH("10.30 – 19.30",AG35)))</formula>
    </cfRule>
    <cfRule type="containsText" dxfId="29658" priority="75822" operator="containsText" text="09.00 – 15.00">
      <formula>NOT(ISERROR(SEARCH("09.00 – 15.00",AG35)))</formula>
    </cfRule>
    <cfRule type="containsText" dxfId="29657" priority="75823" operator="containsText" text="12:30">
      <formula>NOT(ISERROR(SEARCH("12:30",AG35)))</formula>
    </cfRule>
    <cfRule type="containsText" dxfId="29656" priority="75824" operator="containsText" text="13:30">
      <formula>NOT(ISERROR(SEARCH("13:30",AG35)))</formula>
    </cfRule>
    <cfRule type="containsText" dxfId="29655" priority="75825" operator="containsText" text="FESTIVITÁ">
      <formula>NOT(ISERROR(SEARCH("FESTIVITÁ",AG35)))</formula>
    </cfRule>
    <cfRule type="cellIs" dxfId="29654" priority="75826" operator="equal">
      <formula>"DOMENICA"</formula>
    </cfRule>
  </conditionalFormatting>
  <conditionalFormatting sqref="CR35:CS35 DE35:DF35">
    <cfRule type="containsText" dxfId="29653" priority="75758" operator="containsText" text="08.30 – 14.30">
      <formula>NOT(ISERROR(SEARCH("08.30 – 14.30",CR35)))</formula>
    </cfRule>
    <cfRule type="containsText" dxfId="29652" priority="75759" operator="containsText" text="09:30 – 18.30">
      <formula>NOT(ISERROR(SEARCH("09:30 – 18.30",CR35)))</formula>
    </cfRule>
    <cfRule type="containsText" dxfId="29651" priority="75760" operator="containsText" text="10.30 – 18.30">
      <formula>NOT(ISERROR(SEARCH("10.30 – 18.30",CR35)))</formula>
    </cfRule>
    <cfRule type="containsText" dxfId="29650" priority="75761" operator="containsText" text="09.30 – 18.30">
      <formula>NOT(ISERROR(SEARCH("09.30 – 18.30",CR35)))</formula>
    </cfRule>
    <cfRule type="containsText" dxfId="29649" priority="75762" operator="containsText" text="09.00 – 13:00">
      <formula>NOT(ISERROR(SEARCH("09.00 – 13:00",CR35)))</formula>
    </cfRule>
    <cfRule type="containsText" dxfId="29648" priority="75763" operator="containsText" text="08.30 – 16.30">
      <formula>NOT(ISERROR(SEARCH("08.30 – 16.30",CR35)))</formula>
    </cfRule>
    <cfRule type="containsText" dxfId="29647" priority="75764" operator="containsText" text="08:30 – 17.30">
      <formula>NOT(ISERROR(SEARCH("08:30 – 17.30",CR35)))</formula>
    </cfRule>
    <cfRule type="containsText" dxfId="29646" priority="75765" operator="containsText" text="08.30 – 17.30">
      <formula>NOT(ISERROR(SEARCH("08.30 – 17.30",CR35)))</formula>
    </cfRule>
    <cfRule type="containsText" dxfId="29645" priority="75766" operator="containsText" text="09.00 – 18.00">
      <formula>NOT(ISERROR(SEARCH("09.00 – 18.00",CR35)))</formula>
    </cfRule>
    <cfRule type="containsText" dxfId="29644" priority="75767" operator="containsText" text="09.00 – 13.00">
      <formula>NOT(ISERROR(SEARCH("09.00 – 13.00",CR35)))</formula>
    </cfRule>
    <cfRule type="containsText" dxfId="29643" priority="75768" operator="containsText" text="11.30 – 19.30">
      <formula>NOT(ISERROR(SEARCH("11.30 – 19.30",CR35)))</formula>
    </cfRule>
    <cfRule type="containsText" dxfId="29642" priority="75769" operator="containsText" text="10.30 – 19.30">
      <formula>NOT(ISERROR(SEARCH("10.30 – 19.30",CR35)))</formula>
    </cfRule>
    <cfRule type="containsText" dxfId="29641" priority="75770" operator="containsText" text="09.00 – 15.00">
      <formula>NOT(ISERROR(SEARCH("09.00 – 15.00",CR35)))</formula>
    </cfRule>
    <cfRule type="containsText" dxfId="29640" priority="75771" operator="containsText" text="12:30">
      <formula>NOT(ISERROR(SEARCH("12:30",CR35)))</formula>
    </cfRule>
    <cfRule type="containsText" dxfId="29639" priority="75772" operator="containsText" text="13:30">
      <formula>NOT(ISERROR(SEARCH("13:30",CR35)))</formula>
    </cfRule>
    <cfRule type="containsText" dxfId="29638" priority="75773" operator="containsText" text="FESTIVITÁ">
      <formula>NOT(ISERROR(SEARCH("FESTIVITÁ",CR35)))</formula>
    </cfRule>
    <cfRule type="cellIs" dxfId="29637" priority="75774" operator="equal">
      <formula>"DOMENICA"</formula>
    </cfRule>
  </conditionalFormatting>
  <conditionalFormatting sqref="CA35:CC35">
    <cfRule type="containsText" dxfId="29636" priority="75706" operator="containsText" text="08.30 – 14.30">
      <formula>NOT(ISERROR(SEARCH("08.30 – 14.30",CA35)))</formula>
    </cfRule>
    <cfRule type="containsText" dxfId="29635" priority="75707" operator="containsText" text="09:30 – 18.30">
      <formula>NOT(ISERROR(SEARCH("09:30 – 18.30",CA35)))</formula>
    </cfRule>
    <cfRule type="containsText" dxfId="29634" priority="75708" operator="containsText" text="10.30 – 18.30">
      <formula>NOT(ISERROR(SEARCH("10.30 – 18.30",CA35)))</formula>
    </cfRule>
    <cfRule type="containsText" dxfId="29633" priority="75709" operator="containsText" text="09.30 – 18.30">
      <formula>NOT(ISERROR(SEARCH("09.30 – 18.30",CA35)))</formula>
    </cfRule>
    <cfRule type="containsText" dxfId="29632" priority="75710" operator="containsText" text="09.00 – 13:00">
      <formula>NOT(ISERROR(SEARCH("09.00 – 13:00",CA35)))</formula>
    </cfRule>
    <cfRule type="containsText" dxfId="29631" priority="75711" operator="containsText" text="08.30 – 16.30">
      <formula>NOT(ISERROR(SEARCH("08.30 – 16.30",CA35)))</formula>
    </cfRule>
    <cfRule type="containsText" dxfId="29630" priority="75712" operator="containsText" text="08:30 – 17.30">
      <formula>NOT(ISERROR(SEARCH("08:30 – 17.30",CA35)))</formula>
    </cfRule>
    <cfRule type="containsText" dxfId="29629" priority="75713" operator="containsText" text="08.30 – 17.30">
      <formula>NOT(ISERROR(SEARCH("08.30 – 17.30",CA35)))</formula>
    </cfRule>
    <cfRule type="containsText" dxfId="29628" priority="75714" operator="containsText" text="09.00 – 18.00">
      <formula>NOT(ISERROR(SEARCH("09.00 – 18.00",CA35)))</formula>
    </cfRule>
    <cfRule type="containsText" dxfId="29627" priority="75715" operator="containsText" text="09.00 – 13.00">
      <formula>NOT(ISERROR(SEARCH("09.00 – 13.00",CA35)))</formula>
    </cfRule>
    <cfRule type="containsText" dxfId="29626" priority="75716" operator="containsText" text="11.30 – 19.30">
      <formula>NOT(ISERROR(SEARCH("11.30 – 19.30",CA35)))</formula>
    </cfRule>
    <cfRule type="containsText" dxfId="29625" priority="75717" operator="containsText" text="10.30 – 19.30">
      <formula>NOT(ISERROR(SEARCH("10.30 – 19.30",CA35)))</formula>
    </cfRule>
    <cfRule type="containsText" dxfId="29624" priority="75718" operator="containsText" text="09.00 – 15.00">
      <formula>NOT(ISERROR(SEARCH("09.00 – 15.00",CA35)))</formula>
    </cfRule>
    <cfRule type="containsText" dxfId="29623" priority="75719" operator="containsText" text="12:30">
      <formula>NOT(ISERROR(SEARCH("12:30",CA35)))</formula>
    </cfRule>
    <cfRule type="containsText" dxfId="29622" priority="75720" operator="containsText" text="13:30">
      <formula>NOT(ISERROR(SEARCH("13:30",CA35)))</formula>
    </cfRule>
    <cfRule type="containsText" dxfId="29621" priority="75721" operator="containsText" text="FESTIVITÁ">
      <formula>NOT(ISERROR(SEARCH("FESTIVITÁ",CA35)))</formula>
    </cfRule>
    <cfRule type="cellIs" dxfId="29620" priority="75722" operator="equal">
      <formula>"DOMENICA"</formula>
    </cfRule>
  </conditionalFormatting>
  <conditionalFormatting sqref="AD35:AF35">
    <cfRule type="containsText" dxfId="29619" priority="75605" operator="containsText" text="08.30 – 14.30">
      <formula>NOT(ISERROR(SEARCH("08.30 – 14.30",AD35)))</formula>
    </cfRule>
    <cfRule type="containsText" dxfId="29618" priority="75606" operator="containsText" text="09:30 – 18.30">
      <formula>NOT(ISERROR(SEARCH("09:30 – 18.30",AD35)))</formula>
    </cfRule>
    <cfRule type="containsText" dxfId="29617" priority="75607" operator="containsText" text="10.30 – 18.30">
      <formula>NOT(ISERROR(SEARCH("10.30 – 18.30",AD35)))</formula>
    </cfRule>
    <cfRule type="containsText" dxfId="29616" priority="75608" operator="containsText" text="09.30 – 18.30">
      <formula>NOT(ISERROR(SEARCH("09.30 – 18.30",AD35)))</formula>
    </cfRule>
    <cfRule type="containsText" dxfId="29615" priority="75609" operator="containsText" text="09.00 – 13:00">
      <formula>NOT(ISERROR(SEARCH("09.00 – 13:00",AD35)))</formula>
    </cfRule>
    <cfRule type="containsText" dxfId="29614" priority="75610" operator="containsText" text="08.30 – 16.30">
      <formula>NOT(ISERROR(SEARCH("08.30 – 16.30",AD35)))</formula>
    </cfRule>
    <cfRule type="containsText" dxfId="29613" priority="75611" operator="containsText" text="08:30 – 17.30">
      <formula>NOT(ISERROR(SEARCH("08:30 – 17.30",AD35)))</formula>
    </cfRule>
    <cfRule type="containsText" dxfId="29612" priority="75612" operator="containsText" text="08.30 – 17.30">
      <formula>NOT(ISERROR(SEARCH("08.30 – 17.30",AD35)))</formula>
    </cfRule>
    <cfRule type="containsText" dxfId="29611" priority="75613" operator="containsText" text="09.00 – 18.00">
      <formula>NOT(ISERROR(SEARCH("09.00 – 18.00",AD35)))</formula>
    </cfRule>
    <cfRule type="containsText" dxfId="29610" priority="75614" operator="containsText" text="09.00 – 13.00">
      <formula>NOT(ISERROR(SEARCH("09.00 – 13.00",AD35)))</formula>
    </cfRule>
    <cfRule type="containsText" dxfId="29609" priority="75615" operator="containsText" text="11.30 – 19.30">
      <formula>NOT(ISERROR(SEARCH("11.30 – 19.30",AD35)))</formula>
    </cfRule>
    <cfRule type="containsText" dxfId="29608" priority="75616" operator="containsText" text="10.30 – 19.30">
      <formula>NOT(ISERROR(SEARCH("10.30 – 19.30",AD35)))</formula>
    </cfRule>
    <cfRule type="containsText" dxfId="29607" priority="75617" operator="containsText" text="09.00 – 15.00">
      <formula>NOT(ISERROR(SEARCH("09.00 – 15.00",AD35)))</formula>
    </cfRule>
    <cfRule type="containsText" dxfId="29606" priority="75618" operator="containsText" text="12:30">
      <formula>NOT(ISERROR(SEARCH("12:30",AD35)))</formula>
    </cfRule>
    <cfRule type="containsText" dxfId="29605" priority="75619" operator="containsText" text="13:30">
      <formula>NOT(ISERROR(SEARCH("13:30",AD35)))</formula>
    </cfRule>
    <cfRule type="containsText" dxfId="29604" priority="75620" operator="containsText" text="FESTIVITÁ">
      <formula>NOT(ISERROR(SEARCH("FESTIVITÁ",AD35)))</formula>
    </cfRule>
    <cfRule type="cellIs" dxfId="29603" priority="75621" operator="equal">
      <formula>"DOMENICA"</formula>
    </cfRule>
  </conditionalFormatting>
  <conditionalFormatting sqref="DH45:AOL45 DH47:AOL54 Z47:AB47 D45:AB45">
    <cfRule type="containsText" dxfId="29602" priority="75500" operator="containsText" text="08.30 – 14.30">
      <formula>NOT(ISERROR(SEARCH("08.30 – 14.30",D45)))</formula>
    </cfRule>
    <cfRule type="containsText" dxfId="29601" priority="75501" operator="containsText" text="09:30 – 18.30">
      <formula>NOT(ISERROR(SEARCH("09:30 – 18.30",D45)))</formula>
    </cfRule>
    <cfRule type="containsText" dxfId="29600" priority="75502" operator="containsText" text="10.30 – 18.30">
      <formula>NOT(ISERROR(SEARCH("10.30 – 18.30",D45)))</formula>
    </cfRule>
    <cfRule type="containsText" dxfId="29599" priority="75503" operator="containsText" text="09.30 – 18.30">
      <formula>NOT(ISERROR(SEARCH("09.30 – 18.30",D45)))</formula>
    </cfRule>
    <cfRule type="containsText" dxfId="29598" priority="75504" operator="containsText" text="09.00 – 13:00">
      <formula>NOT(ISERROR(SEARCH("09.00 – 13:00",D45)))</formula>
    </cfRule>
    <cfRule type="containsText" dxfId="29597" priority="75505" operator="containsText" text="08.30 – 16.30">
      <formula>NOT(ISERROR(SEARCH("08.30 – 16.30",D45)))</formula>
    </cfRule>
    <cfRule type="containsText" dxfId="29596" priority="75506" operator="containsText" text="08:30 – 17.30">
      <formula>NOT(ISERROR(SEARCH("08:30 – 17.30",D45)))</formula>
    </cfRule>
    <cfRule type="containsText" dxfId="29595" priority="75507" operator="containsText" text="08.30 – 17.30">
      <formula>NOT(ISERROR(SEARCH("08.30 – 17.30",D45)))</formula>
    </cfRule>
    <cfRule type="containsText" dxfId="29594" priority="75508" operator="containsText" text="09.00 – 18.00">
      <formula>NOT(ISERROR(SEARCH("09.00 – 18.00",D45)))</formula>
    </cfRule>
    <cfRule type="containsText" dxfId="29593" priority="75509" operator="containsText" text="09.00 – 13.00">
      <formula>NOT(ISERROR(SEARCH("09.00 – 13.00",D45)))</formula>
    </cfRule>
    <cfRule type="containsText" dxfId="29592" priority="75510" operator="containsText" text="11.30 – 19.30">
      <formula>NOT(ISERROR(SEARCH("11.30 – 19.30",D45)))</formula>
    </cfRule>
    <cfRule type="containsText" dxfId="29591" priority="75511" operator="containsText" text="10.30 – 19.30">
      <formula>NOT(ISERROR(SEARCH("10.30 – 19.30",D45)))</formula>
    </cfRule>
    <cfRule type="containsText" dxfId="29590" priority="75512" operator="containsText" text="09.00 – 15.00">
      <formula>NOT(ISERROR(SEARCH("09.00 – 15.00",D45)))</formula>
    </cfRule>
    <cfRule type="containsText" dxfId="29589" priority="75513" operator="containsText" text="12:30">
      <formula>NOT(ISERROR(SEARCH("12:30",D45)))</formula>
    </cfRule>
    <cfRule type="containsText" dxfId="29588" priority="75514" operator="containsText" text="13:30">
      <formula>NOT(ISERROR(SEARCH("13:30",D45)))</formula>
    </cfRule>
    <cfRule type="containsText" dxfId="29587" priority="75515" operator="containsText" text="FESTIVITÁ">
      <formula>NOT(ISERROR(SEARCH("FESTIVITÁ",D45)))</formula>
    </cfRule>
    <cfRule type="cellIs" dxfId="29586" priority="75516" operator="equal">
      <formula>"DOMENICA"</formula>
    </cfRule>
  </conditionalFormatting>
  <conditionalFormatting sqref="Z46:AB46">
    <cfRule type="cellIs" dxfId="29585" priority="75484" operator="equal">
      <formula>"09.00 – 13.00"</formula>
    </cfRule>
  </conditionalFormatting>
  <conditionalFormatting sqref="AD46:AE46">
    <cfRule type="cellIs" dxfId="29584" priority="75213" operator="equal">
      <formula>"09.00 – 15.00"</formula>
    </cfRule>
  </conditionalFormatting>
  <conditionalFormatting sqref="Z46:AB46">
    <cfRule type="cellIs" dxfId="29583" priority="75486" operator="equal">
      <formula>"09.00 – 15.00"</formula>
    </cfRule>
  </conditionalFormatting>
  <conditionalFormatting sqref="Z46:AB46">
    <cfRule type="cellIs" dxfId="29582" priority="75487" operator="equal">
      <formula>"09.00 – 18.00"</formula>
    </cfRule>
  </conditionalFormatting>
  <conditionalFormatting sqref="Z46:AB46">
    <cfRule type="cellIs" dxfId="29581" priority="75490" operator="equal">
      <formula>"09.30 – 13.00"</formula>
    </cfRule>
  </conditionalFormatting>
  <conditionalFormatting sqref="Z46:AB46">
    <cfRule type="cellIs" dxfId="29580" priority="75492" operator="equal">
      <formula>"10.30 – 19.30"</formula>
    </cfRule>
  </conditionalFormatting>
  <conditionalFormatting sqref="Z46:AB46">
    <cfRule type="cellIs" dxfId="29579" priority="75493" operator="equal">
      <formula>"11.30 – 19.30"</formula>
    </cfRule>
  </conditionalFormatting>
  <conditionalFormatting sqref="Z46:AB46">
    <cfRule type="cellIs" dxfId="29578" priority="75497" operator="equal">
      <formula>_FV(13,"3")</formula>
    </cfRule>
  </conditionalFormatting>
  <conditionalFormatting sqref="Z46:AB46">
    <cfRule type="cellIs" dxfId="29577" priority="75498" operator="equal">
      <formula>_FV(13,"3")</formula>
    </cfRule>
  </conditionalFormatting>
  <conditionalFormatting sqref="Z46:AB46">
    <cfRule type="cellIs" dxfId="29576" priority="75499" operator="equal">
      <formula>_FV(13,"3")</formula>
    </cfRule>
  </conditionalFormatting>
  <conditionalFormatting sqref="DH46:XFD46 Z46:AB46 CD46:CE46 CD124:CE124 CD134:CE134 CD144:CE144 CD154:CE154 CD36:CE36 CD26:CE26 CD16:CE16 CD6:CE6 CD60:CE60 CD70:CE70 CD80:CE80 CD100:CF100 CD114:CE114 CN6:CP6 CN114:CP114 CI100:CQ100 CN80:CP80 CN70:CP70 CN60:CP60 CN16:CP16 CN26:CP26 CN36:CP36 CN154:CP154 CN144:CP144 CN134:CP134 CN124:CP124 CN46:CP46">
    <cfRule type="containsText" dxfId="29575" priority="75473" operator="containsText" text="DOMENICA">
      <formula>NOT(ISERROR(SEARCH("DOMENICA",Z6)))</formula>
    </cfRule>
    <cfRule type="containsText" dxfId="29574" priority="75474" operator="containsText" text="08.30 – 14.30">
      <formula>NOT(ISERROR(SEARCH("08.30 – 14.30",Z6)))</formula>
    </cfRule>
    <cfRule type="containsText" dxfId="29573" priority="75475" operator="containsText" text="09.30 – 18.30">
      <formula>NOT(ISERROR(SEARCH("09.30 – 18.30",Z6)))</formula>
    </cfRule>
    <cfRule type="containsText" dxfId="29572" priority="75476" operator="containsText" text="08.30 – 16.30">
      <formula>NOT(ISERROR(SEARCH("08.30 – 16.30",Z6)))</formula>
    </cfRule>
    <cfRule type="containsText" dxfId="29571" priority="75477" operator="containsText" text="08.30 – 17.30">
      <formula>NOT(ISERROR(SEARCH("08.30 – 17.30",Z6)))</formula>
    </cfRule>
    <cfRule type="containsText" dxfId="29570" priority="75478" operator="containsText" text="09.00 – 18.00">
      <formula>NOT(ISERROR(SEARCH("09.00 – 18.00",Z6)))</formula>
    </cfRule>
    <cfRule type="containsText" dxfId="29569" priority="75479" operator="containsText" text="09.00 – 15.00">
      <formula>NOT(ISERROR(SEARCH("09.00 – 15.00",Z6)))</formula>
    </cfRule>
    <cfRule type="containsText" dxfId="29568" priority="75480" operator="containsText" text="10.30 – 19.30">
      <formula>NOT(ISERROR(SEARCH("10.30 – 19.30",Z6)))</formula>
    </cfRule>
    <cfRule type="containsText" dxfId="29567" priority="75481" operator="containsText" text="09.00 – 13.00">
      <formula>NOT(ISERROR(SEARCH("09.00 – 13.00",Z6)))</formula>
    </cfRule>
    <cfRule type="containsText" dxfId="29566" priority="75482" operator="containsText" text="11.30 – 19.30">
      <formula>NOT(ISERROR(SEARCH("11.30 – 19.30",Z6)))</formula>
    </cfRule>
  </conditionalFormatting>
  <conditionalFormatting sqref="Z46:AB46">
    <cfRule type="cellIs" dxfId="29565" priority="75458" operator="equal">
      <formula>"09.00 – 15.00"</formula>
    </cfRule>
  </conditionalFormatting>
  <conditionalFormatting sqref="Z46:AB46">
    <cfRule type="cellIs" dxfId="29564" priority="75460" operator="equal">
      <formula>"09.00 – 18.00"</formula>
    </cfRule>
  </conditionalFormatting>
  <conditionalFormatting sqref="Z46:AB46">
    <cfRule type="cellIs" dxfId="29563" priority="75462" operator="equal">
      <formula>"09.30 – 13.00"</formula>
    </cfRule>
  </conditionalFormatting>
  <conditionalFormatting sqref="Z46:AB46">
    <cfRule type="cellIs" dxfId="29562" priority="75465" operator="equal">
      <formula>"10.30 – 19.30"</formula>
    </cfRule>
  </conditionalFormatting>
  <conditionalFormatting sqref="Z46:AB46">
    <cfRule type="cellIs" dxfId="29561" priority="75466" operator="equal">
      <formula>"11.30 – 19.30"</formula>
    </cfRule>
  </conditionalFormatting>
  <conditionalFormatting sqref="Z46:AB46">
    <cfRule type="cellIs" dxfId="29560" priority="75469" operator="equal">
      <formula>_FV(13,"3")</formula>
    </cfRule>
  </conditionalFormatting>
  <conditionalFormatting sqref="Z46:AB46">
    <cfRule type="cellIs" dxfId="29559" priority="75471" operator="equal">
      <formula>_FV(13,"3")</formula>
    </cfRule>
  </conditionalFormatting>
  <conditionalFormatting sqref="Z46:AB46">
    <cfRule type="cellIs" dxfId="29558" priority="75472" operator="equal">
      <formula>_FV(13,"3")</formula>
    </cfRule>
  </conditionalFormatting>
  <conditionalFormatting sqref="Z46:AB46">
    <cfRule type="cellIs" dxfId="29557" priority="75443" operator="equal">
      <formula>"09.00 – 15.00"</formula>
    </cfRule>
  </conditionalFormatting>
  <conditionalFormatting sqref="Z46:AB46">
    <cfRule type="cellIs" dxfId="29556" priority="75445" operator="equal">
      <formula>"09.00 – 18.00"</formula>
    </cfRule>
  </conditionalFormatting>
  <conditionalFormatting sqref="Z46:AB46">
    <cfRule type="cellIs" dxfId="29555" priority="75447" operator="equal">
      <formula>"09.30 – 13.00"</formula>
    </cfRule>
  </conditionalFormatting>
  <conditionalFormatting sqref="Z46:AB46">
    <cfRule type="cellIs" dxfId="29554" priority="75450" operator="equal">
      <formula>"10.30 – 19.30"</formula>
    </cfRule>
  </conditionalFormatting>
  <conditionalFormatting sqref="Z46:AB46">
    <cfRule type="cellIs" dxfId="29553" priority="75451" operator="equal">
      <formula>"11.30 – 19.30"</formula>
    </cfRule>
  </conditionalFormatting>
  <conditionalFormatting sqref="Z46:AB46">
    <cfRule type="cellIs" dxfId="29552" priority="75454" operator="equal">
      <formula>_FV(13,"3")</formula>
    </cfRule>
  </conditionalFormatting>
  <conditionalFormatting sqref="Z46:AB46">
    <cfRule type="cellIs" dxfId="29551" priority="75456" operator="equal">
      <formula>_FV(13,"3")</formula>
    </cfRule>
  </conditionalFormatting>
  <conditionalFormatting sqref="Z46:AB46">
    <cfRule type="cellIs" dxfId="29550" priority="75457" operator="equal">
      <formula>_FV(13,"3")</formula>
    </cfRule>
  </conditionalFormatting>
  <conditionalFormatting sqref="AG45:AH45 BX45">
    <cfRule type="containsText" dxfId="29549" priority="75426" operator="containsText" text="08.30 – 14.30">
      <formula>NOT(ISERROR(SEARCH("08.30 – 14.30",AG45)))</formula>
    </cfRule>
    <cfRule type="containsText" dxfId="29548" priority="75427" operator="containsText" text="09:30 – 18.30">
      <formula>NOT(ISERROR(SEARCH("09:30 – 18.30",AG45)))</formula>
    </cfRule>
    <cfRule type="containsText" dxfId="29547" priority="75428" operator="containsText" text="10.30 – 18.30">
      <formula>NOT(ISERROR(SEARCH("10.30 – 18.30",AG45)))</formula>
    </cfRule>
    <cfRule type="containsText" dxfId="29546" priority="75429" operator="containsText" text="09.30 – 18.30">
      <formula>NOT(ISERROR(SEARCH("09.30 – 18.30",AG45)))</formula>
    </cfRule>
    <cfRule type="containsText" dxfId="29545" priority="75430" operator="containsText" text="09.00 – 13:00">
      <formula>NOT(ISERROR(SEARCH("09.00 – 13:00",AG45)))</formula>
    </cfRule>
    <cfRule type="containsText" dxfId="29544" priority="75431" operator="containsText" text="08.30 – 16.30">
      <formula>NOT(ISERROR(SEARCH("08.30 – 16.30",AG45)))</formula>
    </cfRule>
    <cfRule type="containsText" dxfId="29543" priority="75432" operator="containsText" text="08:30 – 17.30">
      <formula>NOT(ISERROR(SEARCH("08:30 – 17.30",AG45)))</formula>
    </cfRule>
    <cfRule type="containsText" dxfId="29542" priority="75433" operator="containsText" text="08.30 – 17.30">
      <formula>NOT(ISERROR(SEARCH("08.30 – 17.30",AG45)))</formula>
    </cfRule>
    <cfRule type="containsText" dxfId="29541" priority="75434" operator="containsText" text="09.00 – 18.00">
      <formula>NOT(ISERROR(SEARCH("09.00 – 18.00",AG45)))</formula>
    </cfRule>
    <cfRule type="containsText" dxfId="29540" priority="75435" operator="containsText" text="09.00 – 13.00">
      <formula>NOT(ISERROR(SEARCH("09.00 – 13.00",AG45)))</formula>
    </cfRule>
    <cfRule type="containsText" dxfId="29539" priority="75436" operator="containsText" text="11.30 – 19.30">
      <formula>NOT(ISERROR(SEARCH("11.30 – 19.30",AG45)))</formula>
    </cfRule>
    <cfRule type="containsText" dxfId="29538" priority="75437" operator="containsText" text="10.30 – 19.30">
      <formula>NOT(ISERROR(SEARCH("10.30 – 19.30",AG45)))</formula>
    </cfRule>
    <cfRule type="containsText" dxfId="29537" priority="75438" operator="containsText" text="09.00 – 15.00">
      <formula>NOT(ISERROR(SEARCH("09.00 – 15.00",AG45)))</formula>
    </cfRule>
    <cfRule type="containsText" dxfId="29536" priority="75439" operator="containsText" text="12:30">
      <formula>NOT(ISERROR(SEARCH("12:30",AG45)))</formula>
    </cfRule>
    <cfRule type="containsText" dxfId="29535" priority="75440" operator="containsText" text="13:30">
      <formula>NOT(ISERROR(SEARCH("13:30",AG45)))</formula>
    </cfRule>
    <cfRule type="containsText" dxfId="29534" priority="75441" operator="containsText" text="FESTIVITÁ">
      <formula>NOT(ISERROR(SEARCH("FESTIVITÁ",AG45)))</formula>
    </cfRule>
    <cfRule type="cellIs" dxfId="29533" priority="75442" operator="equal">
      <formula>"DOMENICA"</formula>
    </cfRule>
  </conditionalFormatting>
  <conditionalFormatting sqref="CR45:CS45 DE45:DF45">
    <cfRule type="containsText" dxfId="29532" priority="75374" operator="containsText" text="08.30 – 14.30">
      <formula>NOT(ISERROR(SEARCH("08.30 – 14.30",CR45)))</formula>
    </cfRule>
    <cfRule type="containsText" dxfId="29531" priority="75375" operator="containsText" text="09:30 – 18.30">
      <formula>NOT(ISERROR(SEARCH("09:30 – 18.30",CR45)))</formula>
    </cfRule>
    <cfRule type="containsText" dxfId="29530" priority="75376" operator="containsText" text="10.30 – 18.30">
      <formula>NOT(ISERROR(SEARCH("10.30 – 18.30",CR45)))</formula>
    </cfRule>
    <cfRule type="containsText" dxfId="29529" priority="75377" operator="containsText" text="09.30 – 18.30">
      <formula>NOT(ISERROR(SEARCH("09.30 – 18.30",CR45)))</formula>
    </cfRule>
    <cfRule type="containsText" dxfId="29528" priority="75378" operator="containsText" text="09.00 – 13:00">
      <formula>NOT(ISERROR(SEARCH("09.00 – 13:00",CR45)))</formula>
    </cfRule>
    <cfRule type="containsText" dxfId="29527" priority="75379" operator="containsText" text="08.30 – 16.30">
      <formula>NOT(ISERROR(SEARCH("08.30 – 16.30",CR45)))</formula>
    </cfRule>
    <cfRule type="containsText" dxfId="29526" priority="75380" operator="containsText" text="08:30 – 17.30">
      <formula>NOT(ISERROR(SEARCH("08:30 – 17.30",CR45)))</formula>
    </cfRule>
    <cfRule type="containsText" dxfId="29525" priority="75381" operator="containsText" text="08.30 – 17.30">
      <formula>NOT(ISERROR(SEARCH("08.30 – 17.30",CR45)))</formula>
    </cfRule>
    <cfRule type="containsText" dxfId="29524" priority="75382" operator="containsText" text="09.00 – 18.00">
      <formula>NOT(ISERROR(SEARCH("09.00 – 18.00",CR45)))</formula>
    </cfRule>
    <cfRule type="containsText" dxfId="29523" priority="75383" operator="containsText" text="09.00 – 13.00">
      <formula>NOT(ISERROR(SEARCH("09.00 – 13.00",CR45)))</formula>
    </cfRule>
    <cfRule type="containsText" dxfId="29522" priority="75384" operator="containsText" text="11.30 – 19.30">
      <formula>NOT(ISERROR(SEARCH("11.30 – 19.30",CR45)))</formula>
    </cfRule>
    <cfRule type="containsText" dxfId="29521" priority="75385" operator="containsText" text="10.30 – 19.30">
      <formula>NOT(ISERROR(SEARCH("10.30 – 19.30",CR45)))</formula>
    </cfRule>
    <cfRule type="containsText" dxfId="29520" priority="75386" operator="containsText" text="09.00 – 15.00">
      <formula>NOT(ISERROR(SEARCH("09.00 – 15.00",CR45)))</formula>
    </cfRule>
    <cfRule type="containsText" dxfId="29519" priority="75387" operator="containsText" text="12:30">
      <formula>NOT(ISERROR(SEARCH("12:30",CR45)))</formula>
    </cfRule>
    <cfRule type="containsText" dxfId="29518" priority="75388" operator="containsText" text="13:30">
      <formula>NOT(ISERROR(SEARCH("13:30",CR45)))</formula>
    </cfRule>
    <cfRule type="containsText" dxfId="29517" priority="75389" operator="containsText" text="FESTIVITÁ">
      <formula>NOT(ISERROR(SEARCH("FESTIVITÁ",CR45)))</formula>
    </cfRule>
    <cfRule type="cellIs" dxfId="29516" priority="75390" operator="equal">
      <formula>"DOMENICA"</formula>
    </cfRule>
  </conditionalFormatting>
  <conditionalFormatting sqref="CA45:CC54">
    <cfRule type="containsText" dxfId="29515" priority="75322" operator="containsText" text="08.30 – 14.30">
      <formula>NOT(ISERROR(SEARCH("08.30 – 14.30",CA45)))</formula>
    </cfRule>
    <cfRule type="containsText" dxfId="29514" priority="75323" operator="containsText" text="09:30 – 18.30">
      <formula>NOT(ISERROR(SEARCH("09:30 – 18.30",CA45)))</formula>
    </cfRule>
    <cfRule type="containsText" dxfId="29513" priority="75324" operator="containsText" text="10.30 – 18.30">
      <formula>NOT(ISERROR(SEARCH("10.30 – 18.30",CA45)))</formula>
    </cfRule>
    <cfRule type="containsText" dxfId="29512" priority="75325" operator="containsText" text="09.30 – 18.30">
      <formula>NOT(ISERROR(SEARCH("09.30 – 18.30",CA45)))</formula>
    </cfRule>
    <cfRule type="containsText" dxfId="29511" priority="75326" operator="containsText" text="09.00 – 13:00">
      <formula>NOT(ISERROR(SEARCH("09.00 – 13:00",CA45)))</formula>
    </cfRule>
    <cfRule type="containsText" dxfId="29510" priority="75327" operator="containsText" text="08.30 – 16.30">
      <formula>NOT(ISERROR(SEARCH("08.30 – 16.30",CA45)))</formula>
    </cfRule>
    <cfRule type="containsText" dxfId="29509" priority="75328" operator="containsText" text="08:30 – 17.30">
      <formula>NOT(ISERROR(SEARCH("08:30 – 17.30",CA45)))</formula>
    </cfRule>
    <cfRule type="containsText" dxfId="29508" priority="75329" operator="containsText" text="08.30 – 17.30">
      <formula>NOT(ISERROR(SEARCH("08.30 – 17.30",CA45)))</formula>
    </cfRule>
    <cfRule type="containsText" dxfId="29507" priority="75330" operator="containsText" text="09.00 – 18.00">
      <formula>NOT(ISERROR(SEARCH("09.00 – 18.00",CA45)))</formula>
    </cfRule>
    <cfRule type="containsText" dxfId="29506" priority="75331" operator="containsText" text="09.00 – 13.00">
      <formula>NOT(ISERROR(SEARCH("09.00 – 13.00",CA45)))</formula>
    </cfRule>
    <cfRule type="containsText" dxfId="29505" priority="75332" operator="containsText" text="11.30 – 19.30">
      <formula>NOT(ISERROR(SEARCH("11.30 – 19.30",CA45)))</formula>
    </cfRule>
    <cfRule type="containsText" dxfId="29504" priority="75333" operator="containsText" text="10.30 – 19.30">
      <formula>NOT(ISERROR(SEARCH("10.30 – 19.30",CA45)))</formula>
    </cfRule>
    <cfRule type="containsText" dxfId="29503" priority="75334" operator="containsText" text="09.00 – 15.00">
      <formula>NOT(ISERROR(SEARCH("09.00 – 15.00",CA45)))</formula>
    </cfRule>
    <cfRule type="containsText" dxfId="29502" priority="75335" operator="containsText" text="12:30">
      <formula>NOT(ISERROR(SEARCH("12:30",CA45)))</formula>
    </cfRule>
    <cfRule type="containsText" dxfId="29501" priority="75336" operator="containsText" text="13:30">
      <formula>NOT(ISERROR(SEARCH("13:30",CA45)))</formula>
    </cfRule>
    <cfRule type="containsText" dxfId="29500" priority="75337" operator="containsText" text="FESTIVITÁ">
      <formula>NOT(ISERROR(SEARCH("FESTIVITÁ",CA45)))</formula>
    </cfRule>
    <cfRule type="cellIs" dxfId="29499" priority="75338" operator="equal">
      <formula>"DOMENICA"</formula>
    </cfRule>
  </conditionalFormatting>
  <conditionalFormatting sqref="Z48:AB54">
    <cfRule type="containsText" dxfId="29498" priority="75305" operator="containsText" text="08.30 – 14.30">
      <formula>NOT(ISERROR(SEARCH("08.30 – 14.30",Z48)))</formula>
    </cfRule>
    <cfRule type="containsText" dxfId="29497" priority="75306" operator="containsText" text="09:30 – 18.30">
      <formula>NOT(ISERROR(SEARCH("09:30 – 18.30",Z48)))</formula>
    </cfRule>
    <cfRule type="containsText" dxfId="29496" priority="75307" operator="containsText" text="10.30 – 18.30">
      <formula>NOT(ISERROR(SEARCH("10.30 – 18.30",Z48)))</formula>
    </cfRule>
    <cfRule type="containsText" dxfId="29495" priority="75308" operator="containsText" text="09.30 – 18.30">
      <formula>NOT(ISERROR(SEARCH("09.30 – 18.30",Z48)))</formula>
    </cfRule>
    <cfRule type="containsText" dxfId="29494" priority="75309" operator="containsText" text="09.00 – 13:00">
      <formula>NOT(ISERROR(SEARCH("09.00 – 13:00",Z48)))</formula>
    </cfRule>
    <cfRule type="containsText" dxfId="29493" priority="75310" operator="containsText" text="08.30 – 16.30">
      <formula>NOT(ISERROR(SEARCH("08.30 – 16.30",Z48)))</formula>
    </cfRule>
    <cfRule type="containsText" dxfId="29492" priority="75311" operator="containsText" text="08:30 – 17.30">
      <formula>NOT(ISERROR(SEARCH("08:30 – 17.30",Z48)))</formula>
    </cfRule>
    <cfRule type="containsText" dxfId="29491" priority="75312" operator="containsText" text="08.30 – 17.30">
      <formula>NOT(ISERROR(SEARCH("08.30 – 17.30",Z48)))</formula>
    </cfRule>
    <cfRule type="containsText" dxfId="29490" priority="75313" operator="containsText" text="09.00 – 18.00">
      <formula>NOT(ISERROR(SEARCH("09.00 – 18.00",Z48)))</formula>
    </cfRule>
    <cfRule type="containsText" dxfId="29489" priority="75314" operator="containsText" text="09.00 – 13.00">
      <formula>NOT(ISERROR(SEARCH("09.00 – 13.00",Z48)))</formula>
    </cfRule>
    <cfRule type="containsText" dxfId="29488" priority="75315" operator="containsText" text="11.30 – 19.30">
      <formula>NOT(ISERROR(SEARCH("11.30 – 19.30",Z48)))</formula>
    </cfRule>
    <cfRule type="containsText" dxfId="29487" priority="75316" operator="containsText" text="10.30 – 19.30">
      <formula>NOT(ISERROR(SEARCH("10.30 – 19.30",Z48)))</formula>
    </cfRule>
    <cfRule type="containsText" dxfId="29486" priority="75317" operator="containsText" text="09.00 – 15.00">
      <formula>NOT(ISERROR(SEARCH("09.00 – 15.00",Z48)))</formula>
    </cfRule>
    <cfRule type="containsText" dxfId="29485" priority="75318" operator="containsText" text="12:30">
      <formula>NOT(ISERROR(SEARCH("12:30",Z48)))</formula>
    </cfRule>
    <cfRule type="containsText" dxfId="29484" priority="75319" operator="containsText" text="13:30">
      <formula>NOT(ISERROR(SEARCH("13:30",Z48)))</formula>
    </cfRule>
    <cfRule type="containsText" dxfId="29483" priority="75320" operator="containsText" text="FESTIVITÁ">
      <formula>NOT(ISERROR(SEARCH("FESTIVITÁ",Z48)))</formula>
    </cfRule>
    <cfRule type="cellIs" dxfId="29482" priority="75321" operator="equal">
      <formula>"DOMENICA"</formula>
    </cfRule>
  </conditionalFormatting>
  <conditionalFormatting sqref="AD47:AF47 AD45:AF45 AD48:AD54">
    <cfRule type="containsText" dxfId="29481" priority="75221" operator="containsText" text="08.30 – 14.30">
      <formula>NOT(ISERROR(SEARCH("08.30 – 14.30",AD45)))</formula>
    </cfRule>
    <cfRule type="containsText" dxfId="29480" priority="75222" operator="containsText" text="09:30 – 18.30">
      <formula>NOT(ISERROR(SEARCH("09:30 – 18.30",AD45)))</formula>
    </cfRule>
    <cfRule type="containsText" dxfId="29479" priority="75223" operator="containsText" text="10.30 – 18.30">
      <formula>NOT(ISERROR(SEARCH("10.30 – 18.30",AD45)))</formula>
    </cfRule>
    <cfRule type="containsText" dxfId="29478" priority="75224" operator="containsText" text="09.30 – 18.30">
      <formula>NOT(ISERROR(SEARCH("09.30 – 18.30",AD45)))</formula>
    </cfRule>
    <cfRule type="containsText" dxfId="29477" priority="75225" operator="containsText" text="09.00 – 13:00">
      <formula>NOT(ISERROR(SEARCH("09.00 – 13:00",AD45)))</formula>
    </cfRule>
    <cfRule type="containsText" dxfId="29476" priority="75226" operator="containsText" text="08.30 – 16.30">
      <formula>NOT(ISERROR(SEARCH("08.30 – 16.30",AD45)))</formula>
    </cfRule>
    <cfRule type="containsText" dxfId="29475" priority="75227" operator="containsText" text="08:30 – 17.30">
      <formula>NOT(ISERROR(SEARCH("08:30 – 17.30",AD45)))</formula>
    </cfRule>
    <cfRule type="containsText" dxfId="29474" priority="75228" operator="containsText" text="08.30 – 17.30">
      <formula>NOT(ISERROR(SEARCH("08.30 – 17.30",AD45)))</formula>
    </cfRule>
    <cfRule type="containsText" dxfId="29473" priority="75229" operator="containsText" text="09.00 – 18.00">
      <formula>NOT(ISERROR(SEARCH("09.00 – 18.00",AD45)))</formula>
    </cfRule>
    <cfRule type="containsText" dxfId="29472" priority="75230" operator="containsText" text="09.00 – 13.00">
      <formula>NOT(ISERROR(SEARCH("09.00 – 13.00",AD45)))</formula>
    </cfRule>
    <cfRule type="containsText" dxfId="29471" priority="75231" operator="containsText" text="11.30 – 19.30">
      <formula>NOT(ISERROR(SEARCH("11.30 – 19.30",AD45)))</formula>
    </cfRule>
    <cfRule type="containsText" dxfId="29470" priority="75232" operator="containsText" text="10.30 – 19.30">
      <formula>NOT(ISERROR(SEARCH("10.30 – 19.30",AD45)))</formula>
    </cfRule>
    <cfRule type="containsText" dxfId="29469" priority="75233" operator="containsText" text="09.00 – 15.00">
      <formula>NOT(ISERROR(SEARCH("09.00 – 15.00",AD45)))</formula>
    </cfRule>
    <cfRule type="containsText" dxfId="29468" priority="75234" operator="containsText" text="12:30">
      <formula>NOT(ISERROR(SEARCH("12:30",AD45)))</formula>
    </cfRule>
    <cfRule type="containsText" dxfId="29467" priority="75235" operator="containsText" text="13:30">
      <formula>NOT(ISERROR(SEARCH("13:30",AD45)))</formula>
    </cfRule>
    <cfRule type="containsText" dxfId="29466" priority="75236" operator="containsText" text="FESTIVITÁ">
      <formula>NOT(ISERROR(SEARCH("FESTIVITÁ",AD45)))</formula>
    </cfRule>
    <cfRule type="cellIs" dxfId="29465" priority="75237" operator="equal">
      <formula>"DOMENICA"</formula>
    </cfRule>
  </conditionalFormatting>
  <conditionalFormatting sqref="AD46:AE46">
    <cfRule type="cellIs" dxfId="29464" priority="75212" stopIfTrue="1" operator="equal">
      <formula>"09.00 – 13.00"</formula>
    </cfRule>
  </conditionalFormatting>
  <conditionalFormatting sqref="AD46:AE46">
    <cfRule type="cellIs" dxfId="29463" priority="75214" operator="equal">
      <formula>"09.00 – 18.00"</formula>
    </cfRule>
  </conditionalFormatting>
  <conditionalFormatting sqref="AD46:AE46">
    <cfRule type="cellIs" dxfId="29462" priority="75215" operator="equal">
      <formula>"09.30 – 13.00"</formula>
    </cfRule>
  </conditionalFormatting>
  <conditionalFormatting sqref="AD46:AE46">
    <cfRule type="cellIs" dxfId="29461" priority="75216" operator="equal">
      <formula>"10.30 – 19.30"</formula>
    </cfRule>
  </conditionalFormatting>
  <conditionalFormatting sqref="AD46:AE46">
    <cfRule type="cellIs" dxfId="29460" priority="75217" operator="equal">
      <formula>"11.30 – 19.30"</formula>
    </cfRule>
  </conditionalFormatting>
  <conditionalFormatting sqref="AD46:AE46">
    <cfRule type="cellIs" dxfId="29459" priority="75218" operator="equal">
      <formula>_FV(13,"3")</formula>
    </cfRule>
  </conditionalFormatting>
  <conditionalFormatting sqref="AD46:AE46">
    <cfRule type="cellIs" dxfId="29458" priority="75219" operator="equal">
      <formula>_FV(13,"3")</formula>
    </cfRule>
  </conditionalFormatting>
  <conditionalFormatting sqref="AD46:AE46">
    <cfRule type="cellIs" dxfId="29457" priority="75220" operator="equal">
      <formula>_FV(13,"3")</formula>
    </cfRule>
  </conditionalFormatting>
  <conditionalFormatting sqref="AD46:AE46">
    <cfRule type="containsText" dxfId="29456" priority="75202" operator="containsText" text="DOMENICA">
      <formula>NOT(ISERROR(SEARCH("DOMENICA",AD46)))</formula>
    </cfRule>
    <cfRule type="containsText" dxfId="29455" priority="75203" operator="containsText" text="08.30 – 14.30">
      <formula>NOT(ISERROR(SEARCH("08.30 – 14.30",AD46)))</formula>
    </cfRule>
    <cfRule type="containsText" dxfId="29454" priority="75204" operator="containsText" text="09.30 – 18.30">
      <formula>NOT(ISERROR(SEARCH("09.30 – 18.30",AD46)))</formula>
    </cfRule>
    <cfRule type="containsText" dxfId="29453" priority="75205" operator="containsText" text="08.30 – 16.30">
      <formula>NOT(ISERROR(SEARCH("08.30 – 16.30",AD46)))</formula>
    </cfRule>
    <cfRule type="containsText" dxfId="29452" priority="75206" operator="containsText" text="08.30 – 17.30">
      <formula>NOT(ISERROR(SEARCH("08.30 – 17.30",AD46)))</formula>
    </cfRule>
    <cfRule type="containsText" dxfId="29451" priority="75207" operator="containsText" text="09.00 – 18.00">
      <formula>NOT(ISERROR(SEARCH("09.00 – 18.00",AD46)))</formula>
    </cfRule>
    <cfRule type="containsText" dxfId="29450" priority="75208" operator="containsText" text="09.00 – 15.00">
      <formula>NOT(ISERROR(SEARCH("09.00 – 15.00",AD46)))</formula>
    </cfRule>
    <cfRule type="containsText" dxfId="29449" priority="75209" operator="containsText" text="10.30 – 19.30">
      <formula>NOT(ISERROR(SEARCH("10.30 – 19.30",AD46)))</formula>
    </cfRule>
    <cfRule type="containsText" dxfId="29448" priority="75210" operator="containsText" text="09.00 – 13.00">
      <formula>NOT(ISERROR(SEARCH("09.00 – 13.00",AD46)))</formula>
    </cfRule>
    <cfRule type="containsText" dxfId="29447" priority="75211" operator="containsText" text="11.30 – 19.30">
      <formula>NOT(ISERROR(SEARCH("11.30 – 19.30",AD46)))</formula>
    </cfRule>
  </conditionalFormatting>
  <conditionalFormatting sqref="AD46:AE46">
    <cfRule type="cellIs" dxfId="29446" priority="75194" operator="equal">
      <formula>"09.00 – 15.00"</formula>
    </cfRule>
  </conditionalFormatting>
  <conditionalFormatting sqref="AD46:AE46">
    <cfRule type="cellIs" dxfId="29445" priority="75195" operator="equal">
      <formula>"09.00 – 18.00"</formula>
    </cfRule>
  </conditionalFormatting>
  <conditionalFormatting sqref="AD46:AE46">
    <cfRule type="cellIs" dxfId="29444" priority="75196" operator="equal">
      <formula>"09.30 – 13.00"</formula>
    </cfRule>
  </conditionalFormatting>
  <conditionalFormatting sqref="AD46:AE46">
    <cfRule type="cellIs" dxfId="29443" priority="75197" operator="equal">
      <formula>"10.30 – 19.30"</formula>
    </cfRule>
  </conditionalFormatting>
  <conditionalFormatting sqref="AD46:AE46">
    <cfRule type="cellIs" dxfId="29442" priority="75198" operator="equal">
      <formula>"11.30 – 19.30"</formula>
    </cfRule>
  </conditionalFormatting>
  <conditionalFormatting sqref="AD46:AE46">
    <cfRule type="cellIs" dxfId="29441" priority="75199" operator="equal">
      <formula>_FV(13,"3")</formula>
    </cfRule>
  </conditionalFormatting>
  <conditionalFormatting sqref="AD46:AE46">
    <cfRule type="cellIs" dxfId="29440" priority="75200" operator="equal">
      <formula>_FV(13,"3")</formula>
    </cfRule>
  </conditionalFormatting>
  <conditionalFormatting sqref="AD46:AE46">
    <cfRule type="cellIs" dxfId="29439" priority="75201" operator="equal">
      <formula>_FV(13,"3")</formula>
    </cfRule>
  </conditionalFormatting>
  <conditionalFormatting sqref="AD46:AE46">
    <cfRule type="cellIs" dxfId="29438" priority="75186" operator="equal">
      <formula>"09.00 – 15.00"</formula>
    </cfRule>
  </conditionalFormatting>
  <conditionalFormatting sqref="AD46:AE46">
    <cfRule type="cellIs" dxfId="29437" priority="75187" operator="equal">
      <formula>"09.00 – 18.00"</formula>
    </cfRule>
  </conditionalFormatting>
  <conditionalFormatting sqref="AD46:AE46">
    <cfRule type="cellIs" dxfId="29436" priority="75188" operator="equal">
      <formula>"09.30 – 13.00"</formula>
    </cfRule>
  </conditionalFormatting>
  <conditionalFormatting sqref="AD46:AE46">
    <cfRule type="cellIs" dxfId="29435" priority="75189" operator="equal">
      <formula>"10.30 – 19.30"</formula>
    </cfRule>
  </conditionalFormatting>
  <conditionalFormatting sqref="AD46:AE46">
    <cfRule type="cellIs" dxfId="29434" priority="75190" operator="equal">
      <formula>"11.30 – 19.30"</formula>
    </cfRule>
  </conditionalFormatting>
  <conditionalFormatting sqref="AD46:AE46">
    <cfRule type="cellIs" dxfId="29433" priority="75191" operator="equal">
      <formula>_FV(13,"3")</formula>
    </cfRule>
  </conditionalFormatting>
  <conditionalFormatting sqref="AD46:AE46">
    <cfRule type="cellIs" dxfId="29432" priority="75192" operator="equal">
      <formula>_FV(13,"3")</formula>
    </cfRule>
  </conditionalFormatting>
  <conditionalFormatting sqref="AD46:AE46">
    <cfRule type="cellIs" dxfId="29431" priority="75193" operator="equal">
      <formula>_FV(13,"3")</formula>
    </cfRule>
  </conditionalFormatting>
  <conditionalFormatting sqref="AE48:AF53 AE54">
    <cfRule type="containsText" dxfId="29430" priority="75169" operator="containsText" text="08.30 – 14.30">
      <formula>NOT(ISERROR(SEARCH("08.30 – 14.30",AE48)))</formula>
    </cfRule>
    <cfRule type="containsText" dxfId="29429" priority="75170" operator="containsText" text="09:30 – 18.30">
      <formula>NOT(ISERROR(SEARCH("09:30 – 18.30",AE48)))</formula>
    </cfRule>
    <cfRule type="containsText" dxfId="29428" priority="75171" operator="containsText" text="10.30 – 18.30">
      <formula>NOT(ISERROR(SEARCH("10.30 – 18.30",AE48)))</formula>
    </cfRule>
    <cfRule type="containsText" dxfId="29427" priority="75172" operator="containsText" text="09.30 – 18.30">
      <formula>NOT(ISERROR(SEARCH("09.30 – 18.30",AE48)))</formula>
    </cfRule>
    <cfRule type="containsText" dxfId="29426" priority="75173" operator="containsText" text="09.00 – 13:00">
      <formula>NOT(ISERROR(SEARCH("09.00 – 13:00",AE48)))</formula>
    </cfRule>
    <cfRule type="containsText" dxfId="29425" priority="75174" operator="containsText" text="08.30 – 16.30">
      <formula>NOT(ISERROR(SEARCH("08.30 – 16.30",AE48)))</formula>
    </cfRule>
    <cfRule type="containsText" dxfId="29424" priority="75175" operator="containsText" text="08:30 – 17.30">
      <formula>NOT(ISERROR(SEARCH("08:30 – 17.30",AE48)))</formula>
    </cfRule>
    <cfRule type="containsText" dxfId="29423" priority="75176" operator="containsText" text="08.30 – 17.30">
      <formula>NOT(ISERROR(SEARCH("08.30 – 17.30",AE48)))</formula>
    </cfRule>
    <cfRule type="containsText" dxfId="29422" priority="75177" operator="containsText" text="09.00 – 18.00">
      <formula>NOT(ISERROR(SEARCH("09.00 – 18.00",AE48)))</formula>
    </cfRule>
    <cfRule type="containsText" dxfId="29421" priority="75178" operator="containsText" text="09.00 – 13.00">
      <formula>NOT(ISERROR(SEARCH("09.00 – 13.00",AE48)))</formula>
    </cfRule>
    <cfRule type="containsText" dxfId="29420" priority="75179" operator="containsText" text="11.30 – 19.30">
      <formula>NOT(ISERROR(SEARCH("11.30 – 19.30",AE48)))</formula>
    </cfRule>
    <cfRule type="containsText" dxfId="29419" priority="75180" operator="containsText" text="10.30 – 19.30">
      <formula>NOT(ISERROR(SEARCH("10.30 – 19.30",AE48)))</formula>
    </cfRule>
    <cfRule type="containsText" dxfId="29418" priority="75181" operator="containsText" text="09.00 – 15.00">
      <formula>NOT(ISERROR(SEARCH("09.00 – 15.00",AE48)))</formula>
    </cfRule>
    <cfRule type="containsText" dxfId="29417" priority="75182" operator="containsText" text="12:30">
      <formula>NOT(ISERROR(SEARCH("12:30",AE48)))</formula>
    </cfRule>
    <cfRule type="containsText" dxfId="29416" priority="75183" operator="containsText" text="13:30">
      <formula>NOT(ISERROR(SEARCH("13:30",AE48)))</formula>
    </cfRule>
    <cfRule type="containsText" dxfId="29415" priority="75184" operator="containsText" text="FESTIVITÁ">
      <formula>NOT(ISERROR(SEARCH("FESTIVITÁ",AE48)))</formula>
    </cfRule>
    <cfRule type="cellIs" dxfId="29414" priority="75185" operator="equal">
      <formula>"DOMENICA"</formula>
    </cfRule>
  </conditionalFormatting>
  <conditionalFormatting sqref="AE48:AF53 AE54">
    <cfRule type="iconSet" priority="75168">
      <iconSet iconSet="3Symbols2">
        <cfvo type="percent" val="0"/>
        <cfvo type="percent" val="0"/>
        <cfvo type="formula" val="TODAY()" gte="0"/>
      </iconSet>
    </cfRule>
  </conditionalFormatting>
  <conditionalFormatting sqref="AB57:AB58 DH59:AOL59 DH79:AOL79 Z79:AB79 AD56 W56:AB56 W57:Y58 E59 U59:Y59 A59:C59 G59 I59 K59 M59 O59 Q59 S59 A56:B58 AD57:AE59">
    <cfRule type="containsText" dxfId="29413" priority="75116" operator="containsText" text="08.30 – 14.30">
      <formula>NOT(ISERROR(SEARCH("08.30 – 14.30",A56)))</formula>
    </cfRule>
    <cfRule type="containsText" dxfId="29412" priority="75117" operator="containsText" text="09:30 – 18.30">
      <formula>NOT(ISERROR(SEARCH("09:30 – 18.30",A56)))</formula>
    </cfRule>
    <cfRule type="containsText" dxfId="29411" priority="75118" operator="containsText" text="10.30 – 18.30">
      <formula>NOT(ISERROR(SEARCH("10.30 – 18.30",A56)))</formula>
    </cfRule>
    <cfRule type="containsText" dxfId="29410" priority="75119" operator="containsText" text="09.30 – 18.30">
      <formula>NOT(ISERROR(SEARCH("09.30 – 18.30",A56)))</formula>
    </cfRule>
    <cfRule type="containsText" dxfId="29409" priority="75120" operator="containsText" text="09.00 – 13:00">
      <formula>NOT(ISERROR(SEARCH("09.00 – 13:00",A56)))</formula>
    </cfRule>
    <cfRule type="containsText" dxfId="29408" priority="75121" operator="containsText" text="08.30 – 16.30">
      <formula>NOT(ISERROR(SEARCH("08.30 – 16.30",A56)))</formula>
    </cfRule>
    <cfRule type="containsText" dxfId="29407" priority="75122" operator="containsText" text="08:30 – 17.30">
      <formula>NOT(ISERROR(SEARCH("08:30 – 17.30",A56)))</formula>
    </cfRule>
    <cfRule type="containsText" dxfId="29406" priority="75123" operator="containsText" text="08.30 – 17.30">
      <formula>NOT(ISERROR(SEARCH("08.30 – 17.30",A56)))</formula>
    </cfRule>
    <cfRule type="containsText" dxfId="29405" priority="75124" operator="containsText" text="09.00 – 18.00">
      <formula>NOT(ISERROR(SEARCH("09.00 – 18.00",A56)))</formula>
    </cfRule>
    <cfRule type="containsText" dxfId="29404" priority="75125" operator="containsText" text="09.00 – 13.00">
      <formula>NOT(ISERROR(SEARCH("09.00 – 13.00",A56)))</formula>
    </cfRule>
    <cfRule type="containsText" dxfId="29403" priority="75126" operator="containsText" text="11.30 – 19.30">
      <formula>NOT(ISERROR(SEARCH("11.30 – 19.30",A56)))</formula>
    </cfRule>
    <cfRule type="containsText" dxfId="29402" priority="75127" operator="containsText" text="10.30 – 19.30">
      <formula>NOT(ISERROR(SEARCH("10.30 – 19.30",A56)))</formula>
    </cfRule>
    <cfRule type="containsText" dxfId="29401" priority="75128" operator="containsText" text="09.00 – 15.00">
      <formula>NOT(ISERROR(SEARCH("09.00 – 15.00",A56)))</formula>
    </cfRule>
    <cfRule type="containsText" dxfId="29400" priority="75129" operator="containsText" text="12:30">
      <formula>NOT(ISERROR(SEARCH("12:30",A56)))</formula>
    </cfRule>
    <cfRule type="containsText" dxfId="29399" priority="75130" operator="containsText" text="13:30">
      <formula>NOT(ISERROR(SEARCH("13:30",A56)))</formula>
    </cfRule>
    <cfRule type="containsText" dxfId="29398" priority="75131" operator="containsText" text="FESTIVITÁ">
      <formula>NOT(ISERROR(SEARCH("FESTIVITÁ",A56)))</formula>
    </cfRule>
    <cfRule type="cellIs" dxfId="29397" priority="75132" operator="equal">
      <formula>"DOMENICA"</formula>
    </cfRule>
  </conditionalFormatting>
  <conditionalFormatting sqref="Z57:AA58 Z59:AB59">
    <cfRule type="containsText" dxfId="29396" priority="74929" operator="containsText" text="08.30 – 14.30">
      <formula>NOT(ISERROR(SEARCH("08.30 – 14.30",Z57)))</formula>
    </cfRule>
    <cfRule type="containsText" dxfId="29395" priority="74930" operator="containsText" text="09:30 – 18.30">
      <formula>NOT(ISERROR(SEARCH("09:30 – 18.30",Z57)))</formula>
    </cfRule>
    <cfRule type="containsText" dxfId="29394" priority="74931" operator="containsText" text="10.30 – 18.30">
      <formula>NOT(ISERROR(SEARCH("10.30 – 18.30",Z57)))</formula>
    </cfRule>
    <cfRule type="containsText" dxfId="29393" priority="74932" operator="containsText" text="09.30 – 18.30">
      <formula>NOT(ISERROR(SEARCH("09.30 – 18.30",Z57)))</formula>
    </cfRule>
    <cfRule type="containsText" dxfId="29392" priority="74933" operator="containsText" text="09.00 – 13:00">
      <formula>NOT(ISERROR(SEARCH("09.00 – 13:00",Z57)))</formula>
    </cfRule>
    <cfRule type="containsText" dxfId="29391" priority="74934" operator="containsText" text="08.30 – 16.30">
      <formula>NOT(ISERROR(SEARCH("08.30 – 16.30",Z57)))</formula>
    </cfRule>
    <cfRule type="containsText" dxfId="29390" priority="74935" operator="containsText" text="08:30 – 17.30">
      <formula>NOT(ISERROR(SEARCH("08:30 – 17.30",Z57)))</formula>
    </cfRule>
    <cfRule type="containsText" dxfId="29389" priority="74936" operator="containsText" text="08.30 – 17.30">
      <formula>NOT(ISERROR(SEARCH("08.30 – 17.30",Z57)))</formula>
    </cfRule>
    <cfRule type="containsText" dxfId="29388" priority="74937" operator="containsText" text="09.00 – 18.00">
      <formula>NOT(ISERROR(SEARCH("09.00 – 18.00",Z57)))</formula>
    </cfRule>
    <cfRule type="containsText" dxfId="29387" priority="74938" operator="containsText" text="09.00 – 13.00">
      <formula>NOT(ISERROR(SEARCH("09.00 – 13.00",Z57)))</formula>
    </cfRule>
    <cfRule type="containsText" dxfId="29386" priority="74939" operator="containsText" text="11.30 – 19.30">
      <formula>NOT(ISERROR(SEARCH("11.30 – 19.30",Z57)))</formula>
    </cfRule>
    <cfRule type="containsText" dxfId="29385" priority="74940" operator="containsText" text="10.30 – 19.30">
      <formula>NOT(ISERROR(SEARCH("10.30 – 19.30",Z57)))</formula>
    </cfRule>
    <cfRule type="containsText" dxfId="29384" priority="74941" operator="containsText" text="09.00 – 15.00">
      <formula>NOT(ISERROR(SEARCH("09.00 – 15.00",Z57)))</formula>
    </cfRule>
    <cfRule type="containsText" dxfId="29383" priority="74942" operator="containsText" text="12:30">
      <formula>NOT(ISERROR(SEARCH("12:30",Z57)))</formula>
    </cfRule>
    <cfRule type="containsText" dxfId="29382" priority="74943" operator="containsText" text="13:30">
      <formula>NOT(ISERROR(SEARCH("13:30",Z57)))</formula>
    </cfRule>
    <cfRule type="containsText" dxfId="29381" priority="74944" operator="containsText" text="FESTIVITÁ">
      <formula>NOT(ISERROR(SEARCH("FESTIVITÁ",Z57)))</formula>
    </cfRule>
    <cfRule type="cellIs" dxfId="29380" priority="74945" operator="equal">
      <formula>"DOMENICA"</formula>
    </cfRule>
  </conditionalFormatting>
  <conditionalFormatting sqref="DE59:DG59">
    <cfRule type="containsText" dxfId="29379" priority="74912" operator="containsText" text="08.30 – 14.30">
      <formula>NOT(ISERROR(SEARCH("08.30 – 14.30",DE59)))</formula>
    </cfRule>
    <cfRule type="containsText" dxfId="29378" priority="74913" operator="containsText" text="09:30 – 18.30">
      <formula>NOT(ISERROR(SEARCH("09:30 – 18.30",DE59)))</formula>
    </cfRule>
    <cfRule type="containsText" dxfId="29377" priority="74914" operator="containsText" text="10.30 – 18.30">
      <formula>NOT(ISERROR(SEARCH("10.30 – 18.30",DE59)))</formula>
    </cfRule>
    <cfRule type="containsText" dxfId="29376" priority="74915" operator="containsText" text="09.30 – 18.30">
      <formula>NOT(ISERROR(SEARCH("09.30 – 18.30",DE59)))</formula>
    </cfRule>
    <cfRule type="containsText" dxfId="29375" priority="74916" operator="containsText" text="09.00 – 13:00">
      <formula>NOT(ISERROR(SEARCH("09.00 – 13:00",DE59)))</formula>
    </cfRule>
    <cfRule type="containsText" dxfId="29374" priority="74917" operator="containsText" text="08.30 – 16.30">
      <formula>NOT(ISERROR(SEARCH("08.30 – 16.30",DE59)))</formula>
    </cfRule>
    <cfRule type="containsText" dxfId="29373" priority="74918" operator="containsText" text="08:30 – 17.30">
      <formula>NOT(ISERROR(SEARCH("08:30 – 17.30",DE59)))</formula>
    </cfRule>
    <cfRule type="containsText" dxfId="29372" priority="74919" operator="containsText" text="08.30 – 17.30">
      <formula>NOT(ISERROR(SEARCH("08.30 – 17.30",DE59)))</formula>
    </cfRule>
    <cfRule type="containsText" dxfId="29371" priority="74920" operator="containsText" text="09.00 – 18.00">
      <formula>NOT(ISERROR(SEARCH("09.00 – 18.00",DE59)))</formula>
    </cfRule>
    <cfRule type="containsText" dxfId="29370" priority="74921" operator="containsText" text="09.00 – 13.00">
      <formula>NOT(ISERROR(SEARCH("09.00 – 13.00",DE59)))</formula>
    </cfRule>
    <cfRule type="containsText" dxfId="29369" priority="74922" operator="containsText" text="11.30 – 19.30">
      <formula>NOT(ISERROR(SEARCH("11.30 – 19.30",DE59)))</formula>
    </cfRule>
    <cfRule type="containsText" dxfId="29368" priority="74923" operator="containsText" text="10.30 – 19.30">
      <formula>NOT(ISERROR(SEARCH("10.30 – 19.30",DE59)))</formula>
    </cfRule>
    <cfRule type="containsText" dxfId="29367" priority="74924" operator="containsText" text="09.00 – 15.00">
      <formula>NOT(ISERROR(SEARCH("09.00 – 15.00",DE59)))</formula>
    </cfRule>
    <cfRule type="containsText" dxfId="29366" priority="74925" operator="containsText" text="12:30">
      <formula>NOT(ISERROR(SEARCH("12:30",DE59)))</formula>
    </cfRule>
    <cfRule type="containsText" dxfId="29365" priority="74926" operator="containsText" text="13:30">
      <formula>NOT(ISERROR(SEARCH("13:30",DE59)))</formula>
    </cfRule>
    <cfRule type="containsText" dxfId="29364" priority="74927" operator="containsText" text="FESTIVITÁ">
      <formula>NOT(ISERROR(SEARCH("FESTIVITÁ",DE59)))</formula>
    </cfRule>
    <cfRule type="cellIs" dxfId="29363" priority="74928" operator="equal">
      <formula>"DOMENICA"</formula>
    </cfRule>
  </conditionalFormatting>
  <conditionalFormatting sqref="DH69:AOL69 Z69:AB69">
    <cfRule type="containsText" dxfId="29362" priority="74895" operator="containsText" text="08.30 – 14.30">
      <formula>NOT(ISERROR(SEARCH("08.30 – 14.30",Z69)))</formula>
    </cfRule>
    <cfRule type="containsText" dxfId="29361" priority="74896" operator="containsText" text="09:30 – 18.30">
      <formula>NOT(ISERROR(SEARCH("09:30 – 18.30",Z69)))</formula>
    </cfRule>
    <cfRule type="containsText" dxfId="29360" priority="74897" operator="containsText" text="10.30 – 18.30">
      <formula>NOT(ISERROR(SEARCH("10.30 – 18.30",Z69)))</formula>
    </cfRule>
    <cfRule type="containsText" dxfId="29359" priority="74898" operator="containsText" text="09.30 – 18.30">
      <formula>NOT(ISERROR(SEARCH("09.30 – 18.30",Z69)))</formula>
    </cfRule>
    <cfRule type="containsText" dxfId="29358" priority="74899" operator="containsText" text="09.00 – 13:00">
      <formula>NOT(ISERROR(SEARCH("09.00 – 13:00",Z69)))</formula>
    </cfRule>
    <cfRule type="containsText" dxfId="29357" priority="74900" operator="containsText" text="08.30 – 16.30">
      <formula>NOT(ISERROR(SEARCH("08.30 – 16.30",Z69)))</formula>
    </cfRule>
    <cfRule type="containsText" dxfId="29356" priority="74901" operator="containsText" text="08:30 – 17.30">
      <formula>NOT(ISERROR(SEARCH("08:30 – 17.30",Z69)))</formula>
    </cfRule>
    <cfRule type="containsText" dxfId="29355" priority="74902" operator="containsText" text="08.30 – 17.30">
      <formula>NOT(ISERROR(SEARCH("08.30 – 17.30",Z69)))</formula>
    </cfRule>
    <cfRule type="containsText" dxfId="29354" priority="74903" operator="containsText" text="09.00 – 18.00">
      <formula>NOT(ISERROR(SEARCH("09.00 – 18.00",Z69)))</formula>
    </cfRule>
    <cfRule type="containsText" dxfId="29353" priority="74904" operator="containsText" text="09.00 – 13.00">
      <formula>NOT(ISERROR(SEARCH("09.00 – 13.00",Z69)))</formula>
    </cfRule>
    <cfRule type="containsText" dxfId="29352" priority="74905" operator="containsText" text="11.30 – 19.30">
      <formula>NOT(ISERROR(SEARCH("11.30 – 19.30",Z69)))</formula>
    </cfRule>
    <cfRule type="containsText" dxfId="29351" priority="74906" operator="containsText" text="10.30 – 19.30">
      <formula>NOT(ISERROR(SEARCH("10.30 – 19.30",Z69)))</formula>
    </cfRule>
    <cfRule type="containsText" dxfId="29350" priority="74907" operator="containsText" text="09.00 – 15.00">
      <formula>NOT(ISERROR(SEARCH("09.00 – 15.00",Z69)))</formula>
    </cfRule>
    <cfRule type="containsText" dxfId="29349" priority="74908" operator="containsText" text="12:30">
      <formula>NOT(ISERROR(SEARCH("12:30",Z69)))</formula>
    </cfRule>
    <cfRule type="containsText" dxfId="29348" priority="74909" operator="containsText" text="13:30">
      <formula>NOT(ISERROR(SEARCH("13:30",Z69)))</formula>
    </cfRule>
    <cfRule type="containsText" dxfId="29347" priority="74910" operator="containsText" text="FESTIVITÁ">
      <formula>NOT(ISERROR(SEARCH("FESTIVITÁ",Z69)))</formula>
    </cfRule>
    <cfRule type="cellIs" dxfId="29346" priority="74911" operator="equal">
      <formula>"DOMENICA"</formula>
    </cfRule>
  </conditionalFormatting>
  <conditionalFormatting sqref="AH59 AG79:AH79 AF59">
    <cfRule type="containsText" dxfId="29345" priority="74789" operator="containsText" text="08.30 – 14.30">
      <formula>NOT(ISERROR(SEARCH("08.30 – 14.30",AF59)))</formula>
    </cfRule>
    <cfRule type="containsText" dxfId="29344" priority="74790" operator="containsText" text="09:30 – 18.30">
      <formula>NOT(ISERROR(SEARCH("09:30 – 18.30",AF59)))</formula>
    </cfRule>
    <cfRule type="containsText" dxfId="29343" priority="74791" operator="containsText" text="10.30 – 18.30">
      <formula>NOT(ISERROR(SEARCH("10.30 – 18.30",AF59)))</formula>
    </cfRule>
    <cfRule type="containsText" dxfId="29342" priority="74792" operator="containsText" text="09.30 – 18.30">
      <formula>NOT(ISERROR(SEARCH("09.30 – 18.30",AF59)))</formula>
    </cfRule>
    <cfRule type="containsText" dxfId="29341" priority="74793" operator="containsText" text="09.00 – 13:00">
      <formula>NOT(ISERROR(SEARCH("09.00 – 13:00",AF59)))</formula>
    </cfRule>
    <cfRule type="containsText" dxfId="29340" priority="74794" operator="containsText" text="08.30 – 16.30">
      <formula>NOT(ISERROR(SEARCH("08.30 – 16.30",AF59)))</formula>
    </cfRule>
    <cfRule type="containsText" dxfId="29339" priority="74795" operator="containsText" text="08:30 – 17.30">
      <formula>NOT(ISERROR(SEARCH("08:30 – 17.30",AF59)))</formula>
    </cfRule>
    <cfRule type="containsText" dxfId="29338" priority="74796" operator="containsText" text="08.30 – 17.30">
      <formula>NOT(ISERROR(SEARCH("08.30 – 17.30",AF59)))</formula>
    </cfRule>
    <cfRule type="containsText" dxfId="29337" priority="74797" operator="containsText" text="09.00 – 18.00">
      <formula>NOT(ISERROR(SEARCH("09.00 – 18.00",AF59)))</formula>
    </cfRule>
    <cfRule type="containsText" dxfId="29336" priority="74798" operator="containsText" text="09.00 – 13.00">
      <formula>NOT(ISERROR(SEARCH("09.00 – 13.00",AF59)))</formula>
    </cfRule>
    <cfRule type="containsText" dxfId="29335" priority="74799" operator="containsText" text="11.30 – 19.30">
      <formula>NOT(ISERROR(SEARCH("11.30 – 19.30",AF59)))</formula>
    </cfRule>
    <cfRule type="containsText" dxfId="29334" priority="74800" operator="containsText" text="10.30 – 19.30">
      <formula>NOT(ISERROR(SEARCH("10.30 – 19.30",AF59)))</formula>
    </cfRule>
    <cfRule type="containsText" dxfId="29333" priority="74801" operator="containsText" text="09.00 – 15.00">
      <formula>NOT(ISERROR(SEARCH("09.00 – 15.00",AF59)))</formula>
    </cfRule>
    <cfRule type="containsText" dxfId="29332" priority="74802" operator="containsText" text="12:30">
      <formula>NOT(ISERROR(SEARCH("12:30",AF59)))</formula>
    </cfRule>
    <cfRule type="containsText" dxfId="29331" priority="74803" operator="containsText" text="13:30">
      <formula>NOT(ISERROR(SEARCH("13:30",AF59)))</formula>
    </cfRule>
    <cfRule type="containsText" dxfId="29330" priority="74804" operator="containsText" text="FESTIVITÁ">
      <formula>NOT(ISERROR(SEARCH("FESTIVITÁ",AF59)))</formula>
    </cfRule>
    <cfRule type="cellIs" dxfId="29329" priority="74805" operator="equal">
      <formula>"DOMENICA"</formula>
    </cfRule>
  </conditionalFormatting>
  <conditionalFormatting sqref="AG69:AH69">
    <cfRule type="containsText" dxfId="29328" priority="74671" operator="containsText" text="08.30 – 14.30">
      <formula>NOT(ISERROR(SEARCH("08.30 – 14.30",AG69)))</formula>
    </cfRule>
    <cfRule type="containsText" dxfId="29327" priority="74672" operator="containsText" text="09:30 – 18.30">
      <formula>NOT(ISERROR(SEARCH("09:30 – 18.30",AG69)))</formula>
    </cfRule>
    <cfRule type="containsText" dxfId="29326" priority="74673" operator="containsText" text="10.30 – 18.30">
      <formula>NOT(ISERROR(SEARCH("10.30 – 18.30",AG69)))</formula>
    </cfRule>
    <cfRule type="containsText" dxfId="29325" priority="74674" operator="containsText" text="09.30 – 18.30">
      <formula>NOT(ISERROR(SEARCH("09.30 – 18.30",AG69)))</formula>
    </cfRule>
    <cfRule type="containsText" dxfId="29324" priority="74675" operator="containsText" text="09.00 – 13:00">
      <formula>NOT(ISERROR(SEARCH("09.00 – 13:00",AG69)))</formula>
    </cfRule>
    <cfRule type="containsText" dxfId="29323" priority="74676" operator="containsText" text="08.30 – 16.30">
      <formula>NOT(ISERROR(SEARCH("08.30 – 16.30",AG69)))</formula>
    </cfRule>
    <cfRule type="containsText" dxfId="29322" priority="74677" operator="containsText" text="08:30 – 17.30">
      <formula>NOT(ISERROR(SEARCH("08:30 – 17.30",AG69)))</formula>
    </cfRule>
    <cfRule type="containsText" dxfId="29321" priority="74678" operator="containsText" text="08.30 – 17.30">
      <formula>NOT(ISERROR(SEARCH("08.30 – 17.30",AG69)))</formula>
    </cfRule>
    <cfRule type="containsText" dxfId="29320" priority="74679" operator="containsText" text="09.00 – 18.00">
      <formula>NOT(ISERROR(SEARCH("09.00 – 18.00",AG69)))</formula>
    </cfRule>
    <cfRule type="containsText" dxfId="29319" priority="74680" operator="containsText" text="09.00 – 13.00">
      <formula>NOT(ISERROR(SEARCH("09.00 – 13.00",AG69)))</formula>
    </cfRule>
    <cfRule type="containsText" dxfId="29318" priority="74681" operator="containsText" text="11.30 – 19.30">
      <formula>NOT(ISERROR(SEARCH("11.30 – 19.30",AG69)))</formula>
    </cfRule>
    <cfRule type="containsText" dxfId="29317" priority="74682" operator="containsText" text="10.30 – 19.30">
      <formula>NOT(ISERROR(SEARCH("10.30 – 19.30",AG69)))</formula>
    </cfRule>
    <cfRule type="containsText" dxfId="29316" priority="74683" operator="containsText" text="09.00 – 15.00">
      <formula>NOT(ISERROR(SEARCH("09.00 – 15.00",AG69)))</formula>
    </cfRule>
    <cfRule type="containsText" dxfId="29315" priority="74684" operator="containsText" text="12:30">
      <formula>NOT(ISERROR(SEARCH("12:30",AG69)))</formula>
    </cfRule>
    <cfRule type="containsText" dxfId="29314" priority="74685" operator="containsText" text="13:30">
      <formula>NOT(ISERROR(SEARCH("13:30",AG69)))</formula>
    </cfRule>
    <cfRule type="containsText" dxfId="29313" priority="74686" operator="containsText" text="FESTIVITÁ">
      <formula>NOT(ISERROR(SEARCH("FESTIVITÁ",AG69)))</formula>
    </cfRule>
    <cfRule type="cellIs" dxfId="29312" priority="74687" operator="equal">
      <formula>"DOMENICA"</formula>
    </cfRule>
  </conditionalFormatting>
  <conditionalFormatting sqref="CR79:CS79 DE79:DG79">
    <cfRule type="containsText" dxfId="29311" priority="74637" operator="containsText" text="08.30 – 14.30">
      <formula>NOT(ISERROR(SEARCH("08.30 – 14.30",CR79)))</formula>
    </cfRule>
    <cfRule type="containsText" dxfId="29310" priority="74638" operator="containsText" text="09:30 – 18.30">
      <formula>NOT(ISERROR(SEARCH("09:30 – 18.30",CR79)))</formula>
    </cfRule>
    <cfRule type="containsText" dxfId="29309" priority="74639" operator="containsText" text="10.30 – 18.30">
      <formula>NOT(ISERROR(SEARCH("10.30 – 18.30",CR79)))</formula>
    </cfRule>
    <cfRule type="containsText" dxfId="29308" priority="74640" operator="containsText" text="09.30 – 18.30">
      <formula>NOT(ISERROR(SEARCH("09.30 – 18.30",CR79)))</formula>
    </cfRule>
    <cfRule type="containsText" dxfId="29307" priority="74641" operator="containsText" text="09.00 – 13:00">
      <formula>NOT(ISERROR(SEARCH("09.00 – 13:00",CR79)))</formula>
    </cfRule>
    <cfRule type="containsText" dxfId="29306" priority="74642" operator="containsText" text="08.30 – 16.30">
      <formula>NOT(ISERROR(SEARCH("08.30 – 16.30",CR79)))</formula>
    </cfRule>
    <cfRule type="containsText" dxfId="29305" priority="74643" operator="containsText" text="08:30 – 17.30">
      <formula>NOT(ISERROR(SEARCH("08:30 – 17.30",CR79)))</formula>
    </cfRule>
    <cfRule type="containsText" dxfId="29304" priority="74644" operator="containsText" text="08.30 – 17.30">
      <formula>NOT(ISERROR(SEARCH("08.30 – 17.30",CR79)))</formula>
    </cfRule>
    <cfRule type="containsText" dxfId="29303" priority="74645" operator="containsText" text="09.00 – 18.00">
      <formula>NOT(ISERROR(SEARCH("09.00 – 18.00",CR79)))</formula>
    </cfRule>
    <cfRule type="containsText" dxfId="29302" priority="74646" operator="containsText" text="09.00 – 13.00">
      <formula>NOT(ISERROR(SEARCH("09.00 – 13.00",CR79)))</formula>
    </cfRule>
    <cfRule type="containsText" dxfId="29301" priority="74647" operator="containsText" text="11.30 – 19.30">
      <formula>NOT(ISERROR(SEARCH("11.30 – 19.30",CR79)))</formula>
    </cfRule>
    <cfRule type="containsText" dxfId="29300" priority="74648" operator="containsText" text="10.30 – 19.30">
      <formula>NOT(ISERROR(SEARCH("10.30 – 19.30",CR79)))</formula>
    </cfRule>
    <cfRule type="containsText" dxfId="29299" priority="74649" operator="containsText" text="09.00 – 15.00">
      <formula>NOT(ISERROR(SEARCH("09.00 – 15.00",CR79)))</formula>
    </cfRule>
    <cfRule type="containsText" dxfId="29298" priority="74650" operator="containsText" text="12:30">
      <formula>NOT(ISERROR(SEARCH("12:30",CR79)))</formula>
    </cfRule>
    <cfRule type="containsText" dxfId="29297" priority="74651" operator="containsText" text="13:30">
      <formula>NOT(ISERROR(SEARCH("13:30",CR79)))</formula>
    </cfRule>
    <cfRule type="containsText" dxfId="29296" priority="74652" operator="containsText" text="FESTIVITÁ">
      <formula>NOT(ISERROR(SEARCH("FESTIVITÁ",CR79)))</formula>
    </cfRule>
    <cfRule type="cellIs" dxfId="29295" priority="74653" operator="equal">
      <formula>"DOMENICA"</formula>
    </cfRule>
  </conditionalFormatting>
  <conditionalFormatting sqref="CR69:CS69 DE69:DF69">
    <cfRule type="containsText" dxfId="29294" priority="74519" operator="containsText" text="08.30 – 14.30">
      <formula>NOT(ISERROR(SEARCH("08.30 – 14.30",CR69)))</formula>
    </cfRule>
    <cfRule type="containsText" dxfId="29293" priority="74520" operator="containsText" text="09:30 – 18.30">
      <formula>NOT(ISERROR(SEARCH("09:30 – 18.30",CR69)))</formula>
    </cfRule>
    <cfRule type="containsText" dxfId="29292" priority="74521" operator="containsText" text="10.30 – 18.30">
      <formula>NOT(ISERROR(SEARCH("10.30 – 18.30",CR69)))</formula>
    </cfRule>
    <cfRule type="containsText" dxfId="29291" priority="74522" operator="containsText" text="09.30 – 18.30">
      <formula>NOT(ISERROR(SEARCH("09.30 – 18.30",CR69)))</formula>
    </cfRule>
    <cfRule type="containsText" dxfId="29290" priority="74523" operator="containsText" text="09.00 – 13:00">
      <formula>NOT(ISERROR(SEARCH("09.00 – 13:00",CR69)))</formula>
    </cfRule>
    <cfRule type="containsText" dxfId="29289" priority="74524" operator="containsText" text="08.30 – 16.30">
      <formula>NOT(ISERROR(SEARCH("08.30 – 16.30",CR69)))</formula>
    </cfRule>
    <cfRule type="containsText" dxfId="29288" priority="74525" operator="containsText" text="08:30 – 17.30">
      <formula>NOT(ISERROR(SEARCH("08:30 – 17.30",CR69)))</formula>
    </cfRule>
    <cfRule type="containsText" dxfId="29287" priority="74526" operator="containsText" text="08.30 – 17.30">
      <formula>NOT(ISERROR(SEARCH("08.30 – 17.30",CR69)))</formula>
    </cfRule>
    <cfRule type="containsText" dxfId="29286" priority="74527" operator="containsText" text="09.00 – 18.00">
      <formula>NOT(ISERROR(SEARCH("09.00 – 18.00",CR69)))</formula>
    </cfRule>
    <cfRule type="containsText" dxfId="29285" priority="74528" operator="containsText" text="09.00 – 13.00">
      <formula>NOT(ISERROR(SEARCH("09.00 – 13.00",CR69)))</formula>
    </cfRule>
    <cfRule type="containsText" dxfId="29284" priority="74529" operator="containsText" text="11.30 – 19.30">
      <formula>NOT(ISERROR(SEARCH("11.30 – 19.30",CR69)))</formula>
    </cfRule>
    <cfRule type="containsText" dxfId="29283" priority="74530" operator="containsText" text="10.30 – 19.30">
      <formula>NOT(ISERROR(SEARCH("10.30 – 19.30",CR69)))</formula>
    </cfRule>
    <cfRule type="containsText" dxfId="29282" priority="74531" operator="containsText" text="09.00 – 15.00">
      <formula>NOT(ISERROR(SEARCH("09.00 – 15.00",CR69)))</formula>
    </cfRule>
    <cfRule type="containsText" dxfId="29281" priority="74532" operator="containsText" text="12:30">
      <formula>NOT(ISERROR(SEARCH("12:30",CR69)))</formula>
    </cfRule>
    <cfRule type="containsText" dxfId="29280" priority="74533" operator="containsText" text="13:30">
      <formula>NOT(ISERROR(SEARCH("13:30",CR69)))</formula>
    </cfRule>
    <cfRule type="containsText" dxfId="29279" priority="74534" operator="containsText" text="FESTIVITÁ">
      <formula>NOT(ISERROR(SEARCH("FESTIVITÁ",CR69)))</formula>
    </cfRule>
    <cfRule type="cellIs" dxfId="29278" priority="74535" operator="equal">
      <formula>"DOMENICA"</formula>
    </cfRule>
  </conditionalFormatting>
  <conditionalFormatting sqref="CA59:CC59 CA79:CC79">
    <cfRule type="containsText" dxfId="29277" priority="74453" operator="containsText" text="08.30 – 14.30">
      <formula>NOT(ISERROR(SEARCH("08.30 – 14.30",CA59)))</formula>
    </cfRule>
    <cfRule type="containsText" dxfId="29276" priority="74454" operator="containsText" text="09:30 – 18.30">
      <formula>NOT(ISERROR(SEARCH("09:30 – 18.30",CA59)))</formula>
    </cfRule>
    <cfRule type="containsText" dxfId="29275" priority="74455" operator="containsText" text="10.30 – 18.30">
      <formula>NOT(ISERROR(SEARCH("10.30 – 18.30",CA59)))</formula>
    </cfRule>
    <cfRule type="containsText" dxfId="29274" priority="74456" operator="containsText" text="09.30 – 18.30">
      <formula>NOT(ISERROR(SEARCH("09.30 – 18.30",CA59)))</formula>
    </cfRule>
    <cfRule type="containsText" dxfId="29273" priority="74457" operator="containsText" text="09.00 – 13:00">
      <formula>NOT(ISERROR(SEARCH("09.00 – 13:00",CA59)))</formula>
    </cfRule>
    <cfRule type="containsText" dxfId="29272" priority="74458" operator="containsText" text="08.30 – 16.30">
      <formula>NOT(ISERROR(SEARCH("08.30 – 16.30",CA59)))</formula>
    </cfRule>
    <cfRule type="containsText" dxfId="29271" priority="74459" operator="containsText" text="08:30 – 17.30">
      <formula>NOT(ISERROR(SEARCH("08:30 – 17.30",CA59)))</formula>
    </cfRule>
    <cfRule type="containsText" dxfId="29270" priority="74460" operator="containsText" text="08.30 – 17.30">
      <formula>NOT(ISERROR(SEARCH("08.30 – 17.30",CA59)))</formula>
    </cfRule>
    <cfRule type="containsText" dxfId="29269" priority="74461" operator="containsText" text="09.00 – 18.00">
      <formula>NOT(ISERROR(SEARCH("09.00 – 18.00",CA59)))</formula>
    </cfRule>
    <cfRule type="containsText" dxfId="29268" priority="74462" operator="containsText" text="09.00 – 13.00">
      <formula>NOT(ISERROR(SEARCH("09.00 – 13.00",CA59)))</formula>
    </cfRule>
    <cfRule type="containsText" dxfId="29267" priority="74463" operator="containsText" text="11.30 – 19.30">
      <formula>NOT(ISERROR(SEARCH("11.30 – 19.30",CA59)))</formula>
    </cfRule>
    <cfRule type="containsText" dxfId="29266" priority="74464" operator="containsText" text="10.30 – 19.30">
      <formula>NOT(ISERROR(SEARCH("10.30 – 19.30",CA59)))</formula>
    </cfRule>
    <cfRule type="containsText" dxfId="29265" priority="74465" operator="containsText" text="09.00 – 15.00">
      <formula>NOT(ISERROR(SEARCH("09.00 – 15.00",CA59)))</formula>
    </cfRule>
    <cfRule type="containsText" dxfId="29264" priority="74466" operator="containsText" text="12:30">
      <formula>NOT(ISERROR(SEARCH("12:30",CA59)))</formula>
    </cfRule>
    <cfRule type="containsText" dxfId="29263" priority="74467" operator="containsText" text="13:30">
      <formula>NOT(ISERROR(SEARCH("13:30",CA59)))</formula>
    </cfRule>
    <cfRule type="containsText" dxfId="29262" priority="74468" operator="containsText" text="FESTIVITÁ">
      <formula>NOT(ISERROR(SEARCH("FESTIVITÁ",CA59)))</formula>
    </cfRule>
    <cfRule type="cellIs" dxfId="29261" priority="74469" operator="equal">
      <formula>"DOMENICA"</formula>
    </cfRule>
  </conditionalFormatting>
  <conditionalFormatting sqref="CA69:CC69">
    <cfRule type="containsText" dxfId="29260" priority="74436" operator="containsText" text="08.30 – 14.30">
      <formula>NOT(ISERROR(SEARCH("08.30 – 14.30",CA69)))</formula>
    </cfRule>
    <cfRule type="containsText" dxfId="29259" priority="74437" operator="containsText" text="09:30 – 18.30">
      <formula>NOT(ISERROR(SEARCH("09:30 – 18.30",CA69)))</formula>
    </cfRule>
    <cfRule type="containsText" dxfId="29258" priority="74438" operator="containsText" text="10.30 – 18.30">
      <formula>NOT(ISERROR(SEARCH("10.30 – 18.30",CA69)))</formula>
    </cfRule>
    <cfRule type="containsText" dxfId="29257" priority="74439" operator="containsText" text="09.30 – 18.30">
      <formula>NOT(ISERROR(SEARCH("09.30 – 18.30",CA69)))</formula>
    </cfRule>
    <cfRule type="containsText" dxfId="29256" priority="74440" operator="containsText" text="09.00 – 13:00">
      <formula>NOT(ISERROR(SEARCH("09.00 – 13:00",CA69)))</formula>
    </cfRule>
    <cfRule type="containsText" dxfId="29255" priority="74441" operator="containsText" text="08.30 – 16.30">
      <formula>NOT(ISERROR(SEARCH("08.30 – 16.30",CA69)))</formula>
    </cfRule>
    <cfRule type="containsText" dxfId="29254" priority="74442" operator="containsText" text="08:30 – 17.30">
      <formula>NOT(ISERROR(SEARCH("08:30 – 17.30",CA69)))</formula>
    </cfRule>
    <cfRule type="containsText" dxfId="29253" priority="74443" operator="containsText" text="08.30 – 17.30">
      <formula>NOT(ISERROR(SEARCH("08.30 – 17.30",CA69)))</formula>
    </cfRule>
    <cfRule type="containsText" dxfId="29252" priority="74444" operator="containsText" text="09.00 – 18.00">
      <formula>NOT(ISERROR(SEARCH("09.00 – 18.00",CA69)))</formula>
    </cfRule>
    <cfRule type="containsText" dxfId="29251" priority="74445" operator="containsText" text="09.00 – 13.00">
      <formula>NOT(ISERROR(SEARCH("09.00 – 13.00",CA69)))</formula>
    </cfRule>
    <cfRule type="containsText" dxfId="29250" priority="74446" operator="containsText" text="11.30 – 19.30">
      <formula>NOT(ISERROR(SEARCH("11.30 – 19.30",CA69)))</formula>
    </cfRule>
    <cfRule type="containsText" dxfId="29249" priority="74447" operator="containsText" text="10.30 – 19.30">
      <formula>NOT(ISERROR(SEARCH("10.30 – 19.30",CA69)))</formula>
    </cfRule>
    <cfRule type="containsText" dxfId="29248" priority="74448" operator="containsText" text="09.00 – 15.00">
      <formula>NOT(ISERROR(SEARCH("09.00 – 15.00",CA69)))</formula>
    </cfRule>
    <cfRule type="containsText" dxfId="29247" priority="74449" operator="containsText" text="12:30">
      <formula>NOT(ISERROR(SEARCH("12:30",CA69)))</formula>
    </cfRule>
    <cfRule type="containsText" dxfId="29246" priority="74450" operator="containsText" text="13:30">
      <formula>NOT(ISERROR(SEARCH("13:30",CA69)))</formula>
    </cfRule>
    <cfRule type="containsText" dxfId="29245" priority="74451" operator="containsText" text="FESTIVITÁ">
      <formula>NOT(ISERROR(SEARCH("FESTIVITÁ",CA69)))</formula>
    </cfRule>
    <cfRule type="cellIs" dxfId="29244" priority="74452" operator="equal">
      <formula>"DOMENICA"</formula>
    </cfRule>
  </conditionalFormatting>
  <conditionalFormatting sqref="AE56">
    <cfRule type="cellIs" dxfId="29243" priority="74150" operator="equal">
      <formula>" "</formula>
    </cfRule>
  </conditionalFormatting>
  <conditionalFormatting sqref="AD79:AF79">
    <cfRule type="containsText" dxfId="29242" priority="74010" operator="containsText" text="08.30 – 14.30">
      <formula>NOT(ISERROR(SEARCH("08.30 – 14.30",AD79)))</formula>
    </cfRule>
    <cfRule type="containsText" dxfId="29241" priority="74011" operator="containsText" text="09:30 – 18.30">
      <formula>NOT(ISERROR(SEARCH("09:30 – 18.30",AD79)))</formula>
    </cfRule>
    <cfRule type="containsText" dxfId="29240" priority="74012" operator="containsText" text="10.30 – 18.30">
      <formula>NOT(ISERROR(SEARCH("10.30 – 18.30",AD79)))</formula>
    </cfRule>
    <cfRule type="containsText" dxfId="29239" priority="74013" operator="containsText" text="09.30 – 18.30">
      <formula>NOT(ISERROR(SEARCH("09.30 – 18.30",AD79)))</formula>
    </cfRule>
    <cfRule type="containsText" dxfId="29238" priority="74014" operator="containsText" text="09.00 – 13:00">
      <formula>NOT(ISERROR(SEARCH("09.00 – 13:00",AD79)))</formula>
    </cfRule>
    <cfRule type="containsText" dxfId="29237" priority="74015" operator="containsText" text="08.30 – 16.30">
      <formula>NOT(ISERROR(SEARCH("08.30 – 16.30",AD79)))</formula>
    </cfRule>
    <cfRule type="containsText" dxfId="29236" priority="74016" operator="containsText" text="08:30 – 17.30">
      <formula>NOT(ISERROR(SEARCH("08:30 – 17.30",AD79)))</formula>
    </cfRule>
    <cfRule type="containsText" dxfId="29235" priority="74017" operator="containsText" text="08.30 – 17.30">
      <formula>NOT(ISERROR(SEARCH("08.30 – 17.30",AD79)))</formula>
    </cfRule>
    <cfRule type="containsText" dxfId="29234" priority="74018" operator="containsText" text="09.00 – 18.00">
      <formula>NOT(ISERROR(SEARCH("09.00 – 18.00",AD79)))</formula>
    </cfRule>
    <cfRule type="containsText" dxfId="29233" priority="74019" operator="containsText" text="09.00 – 13.00">
      <formula>NOT(ISERROR(SEARCH("09.00 – 13.00",AD79)))</formula>
    </cfRule>
    <cfRule type="containsText" dxfId="29232" priority="74020" operator="containsText" text="11.30 – 19.30">
      <formula>NOT(ISERROR(SEARCH("11.30 – 19.30",AD79)))</formula>
    </cfRule>
    <cfRule type="containsText" dxfId="29231" priority="74021" operator="containsText" text="10.30 – 19.30">
      <formula>NOT(ISERROR(SEARCH("10.30 – 19.30",AD79)))</formula>
    </cfRule>
    <cfRule type="containsText" dxfId="29230" priority="74022" operator="containsText" text="09.00 – 15.00">
      <formula>NOT(ISERROR(SEARCH("09.00 – 15.00",AD79)))</formula>
    </cfRule>
    <cfRule type="containsText" dxfId="29229" priority="74023" operator="containsText" text="12:30">
      <formula>NOT(ISERROR(SEARCH("12:30",AD79)))</formula>
    </cfRule>
    <cfRule type="containsText" dxfId="29228" priority="74024" operator="containsText" text="13:30">
      <formula>NOT(ISERROR(SEARCH("13:30",AD79)))</formula>
    </cfRule>
    <cfRule type="containsText" dxfId="29227" priority="74025" operator="containsText" text="FESTIVITÁ">
      <formula>NOT(ISERROR(SEARCH("FESTIVITÁ",AD79)))</formula>
    </cfRule>
    <cfRule type="cellIs" dxfId="29226" priority="74026" operator="equal">
      <formula>"DOMENICA"</formula>
    </cfRule>
  </conditionalFormatting>
  <conditionalFormatting sqref="AD69:AF69">
    <cfRule type="containsText" dxfId="29225" priority="73924" operator="containsText" text="08.30 – 14.30">
      <formula>NOT(ISERROR(SEARCH("08.30 – 14.30",AD69)))</formula>
    </cfRule>
    <cfRule type="containsText" dxfId="29224" priority="73925" operator="containsText" text="09:30 – 18.30">
      <formula>NOT(ISERROR(SEARCH("09:30 – 18.30",AD69)))</formula>
    </cfRule>
    <cfRule type="containsText" dxfId="29223" priority="73926" operator="containsText" text="10.30 – 18.30">
      <formula>NOT(ISERROR(SEARCH("10.30 – 18.30",AD69)))</formula>
    </cfRule>
    <cfRule type="containsText" dxfId="29222" priority="73927" operator="containsText" text="09.30 – 18.30">
      <formula>NOT(ISERROR(SEARCH("09.30 – 18.30",AD69)))</formula>
    </cfRule>
    <cfRule type="containsText" dxfId="29221" priority="73928" operator="containsText" text="09.00 – 13:00">
      <formula>NOT(ISERROR(SEARCH("09.00 – 13:00",AD69)))</formula>
    </cfRule>
    <cfRule type="containsText" dxfId="29220" priority="73929" operator="containsText" text="08.30 – 16.30">
      <formula>NOT(ISERROR(SEARCH("08.30 – 16.30",AD69)))</formula>
    </cfRule>
    <cfRule type="containsText" dxfId="29219" priority="73930" operator="containsText" text="08:30 – 17.30">
      <formula>NOT(ISERROR(SEARCH("08:30 – 17.30",AD69)))</formula>
    </cfRule>
    <cfRule type="containsText" dxfId="29218" priority="73931" operator="containsText" text="08.30 – 17.30">
      <formula>NOT(ISERROR(SEARCH("08.30 – 17.30",AD69)))</formula>
    </cfRule>
    <cfRule type="containsText" dxfId="29217" priority="73932" operator="containsText" text="09.00 – 18.00">
      <formula>NOT(ISERROR(SEARCH("09.00 – 18.00",AD69)))</formula>
    </cfRule>
    <cfRule type="containsText" dxfId="29216" priority="73933" operator="containsText" text="09.00 – 13.00">
      <formula>NOT(ISERROR(SEARCH("09.00 – 13.00",AD69)))</formula>
    </cfRule>
    <cfRule type="containsText" dxfId="29215" priority="73934" operator="containsText" text="11.30 – 19.30">
      <formula>NOT(ISERROR(SEARCH("11.30 – 19.30",AD69)))</formula>
    </cfRule>
    <cfRule type="containsText" dxfId="29214" priority="73935" operator="containsText" text="10.30 – 19.30">
      <formula>NOT(ISERROR(SEARCH("10.30 – 19.30",AD69)))</formula>
    </cfRule>
    <cfRule type="containsText" dxfId="29213" priority="73936" operator="containsText" text="09.00 – 15.00">
      <formula>NOT(ISERROR(SEARCH("09.00 – 15.00",AD69)))</formula>
    </cfRule>
    <cfRule type="containsText" dxfId="29212" priority="73937" operator="containsText" text="12:30">
      <formula>NOT(ISERROR(SEARCH("12:30",AD69)))</formula>
    </cfRule>
    <cfRule type="containsText" dxfId="29211" priority="73938" operator="containsText" text="13:30">
      <formula>NOT(ISERROR(SEARCH("13:30",AD69)))</formula>
    </cfRule>
    <cfRule type="containsText" dxfId="29210" priority="73939" operator="containsText" text="FESTIVITÁ">
      <formula>NOT(ISERROR(SEARCH("FESTIVITÁ",AD69)))</formula>
    </cfRule>
    <cfRule type="cellIs" dxfId="29209" priority="73940" operator="equal">
      <formula>"DOMENICA"</formula>
    </cfRule>
  </conditionalFormatting>
  <conditionalFormatting sqref="DH99:AOL99 D99:AB99">
    <cfRule type="containsText" dxfId="29208" priority="73611" operator="containsText" text="08.30 – 14.30">
      <formula>NOT(ISERROR(SEARCH("08.30 – 14.30",D99)))</formula>
    </cfRule>
    <cfRule type="containsText" dxfId="29207" priority="73612" operator="containsText" text="09:30 – 18.30">
      <formula>NOT(ISERROR(SEARCH("09:30 – 18.30",D99)))</formula>
    </cfRule>
    <cfRule type="containsText" dxfId="29206" priority="73613" operator="containsText" text="10.30 – 18.30">
      <formula>NOT(ISERROR(SEARCH("10.30 – 18.30",D99)))</formula>
    </cfRule>
    <cfRule type="containsText" dxfId="29205" priority="73614" operator="containsText" text="09.30 – 18.30">
      <formula>NOT(ISERROR(SEARCH("09.30 – 18.30",D99)))</formula>
    </cfRule>
    <cfRule type="containsText" dxfId="29204" priority="73615" operator="containsText" text="09.00 – 13:00">
      <formula>NOT(ISERROR(SEARCH("09.00 – 13:00",D99)))</formula>
    </cfRule>
    <cfRule type="containsText" dxfId="29203" priority="73616" operator="containsText" text="08.30 – 16.30">
      <formula>NOT(ISERROR(SEARCH("08.30 – 16.30",D99)))</formula>
    </cfRule>
    <cfRule type="containsText" dxfId="29202" priority="73617" operator="containsText" text="08:30 – 17.30">
      <formula>NOT(ISERROR(SEARCH("08:30 – 17.30",D99)))</formula>
    </cfRule>
    <cfRule type="containsText" dxfId="29201" priority="73618" operator="containsText" text="08.30 – 17.30">
      <formula>NOT(ISERROR(SEARCH("08.30 – 17.30",D99)))</formula>
    </cfRule>
    <cfRule type="containsText" dxfId="29200" priority="73619" operator="containsText" text="09.00 – 18.00">
      <formula>NOT(ISERROR(SEARCH("09.00 – 18.00",D99)))</formula>
    </cfRule>
    <cfRule type="containsText" dxfId="29199" priority="73620" operator="containsText" text="09.00 – 13.00">
      <formula>NOT(ISERROR(SEARCH("09.00 – 13.00",D99)))</formula>
    </cfRule>
    <cfRule type="containsText" dxfId="29198" priority="73621" operator="containsText" text="11.30 – 19.30">
      <formula>NOT(ISERROR(SEARCH("11.30 – 19.30",D99)))</formula>
    </cfRule>
    <cfRule type="containsText" dxfId="29197" priority="73622" operator="containsText" text="10.30 – 19.30">
      <formula>NOT(ISERROR(SEARCH("10.30 – 19.30",D99)))</formula>
    </cfRule>
    <cfRule type="containsText" dxfId="29196" priority="73623" operator="containsText" text="09.00 – 15.00">
      <formula>NOT(ISERROR(SEARCH("09.00 – 15.00",D99)))</formula>
    </cfRule>
    <cfRule type="containsText" dxfId="29195" priority="73624" operator="containsText" text="12:30">
      <formula>NOT(ISERROR(SEARCH("12:30",D99)))</formula>
    </cfRule>
    <cfRule type="containsText" dxfId="29194" priority="73625" operator="containsText" text="13:30">
      <formula>NOT(ISERROR(SEARCH("13:30",D99)))</formula>
    </cfRule>
    <cfRule type="containsText" dxfId="29193" priority="73626" operator="containsText" text="FESTIVITÁ">
      <formula>NOT(ISERROR(SEARCH("FESTIVITÁ",D99)))</formula>
    </cfRule>
    <cfRule type="cellIs" dxfId="29192" priority="73627" operator="equal">
      <formula>"DOMENICA"</formula>
    </cfRule>
  </conditionalFormatting>
  <conditionalFormatting sqref="AG99:AJ99 AS99:BW99">
    <cfRule type="containsText" dxfId="29191" priority="73536" operator="containsText" text="08.30 – 14.30">
      <formula>NOT(ISERROR(SEARCH("08.30 – 14.30",AG99)))</formula>
    </cfRule>
    <cfRule type="containsText" dxfId="29190" priority="73537" operator="containsText" text="09:30 – 18.30">
      <formula>NOT(ISERROR(SEARCH("09:30 – 18.30",AG99)))</formula>
    </cfRule>
    <cfRule type="containsText" dxfId="29189" priority="73538" operator="containsText" text="10.30 – 18.30">
      <formula>NOT(ISERROR(SEARCH("10.30 – 18.30",AG99)))</formula>
    </cfRule>
    <cfRule type="containsText" dxfId="29188" priority="73539" operator="containsText" text="09.30 – 18.30">
      <formula>NOT(ISERROR(SEARCH("09.30 – 18.30",AG99)))</formula>
    </cfRule>
    <cfRule type="containsText" dxfId="29187" priority="73540" operator="containsText" text="09.00 – 13:00">
      <formula>NOT(ISERROR(SEARCH("09.00 – 13:00",AG99)))</formula>
    </cfRule>
    <cfRule type="containsText" dxfId="29186" priority="73541" operator="containsText" text="08.30 – 16.30">
      <formula>NOT(ISERROR(SEARCH("08.30 – 16.30",AG99)))</formula>
    </cfRule>
    <cfRule type="containsText" dxfId="29185" priority="73542" operator="containsText" text="08:30 – 17.30">
      <formula>NOT(ISERROR(SEARCH("08:30 – 17.30",AG99)))</formula>
    </cfRule>
    <cfRule type="containsText" dxfId="29184" priority="73543" operator="containsText" text="08.30 – 17.30">
      <formula>NOT(ISERROR(SEARCH("08.30 – 17.30",AG99)))</formula>
    </cfRule>
    <cfRule type="containsText" dxfId="29183" priority="73544" operator="containsText" text="09.00 – 18.00">
      <formula>NOT(ISERROR(SEARCH("09.00 – 18.00",AG99)))</formula>
    </cfRule>
    <cfRule type="containsText" dxfId="29182" priority="73545" operator="containsText" text="09.00 – 13.00">
      <formula>NOT(ISERROR(SEARCH("09.00 – 13.00",AG99)))</formula>
    </cfRule>
    <cfRule type="containsText" dxfId="29181" priority="73546" operator="containsText" text="11.30 – 19.30">
      <formula>NOT(ISERROR(SEARCH("11.30 – 19.30",AG99)))</formula>
    </cfRule>
    <cfRule type="containsText" dxfId="29180" priority="73547" operator="containsText" text="10.30 – 19.30">
      <formula>NOT(ISERROR(SEARCH("10.30 – 19.30",AG99)))</formula>
    </cfRule>
    <cfRule type="containsText" dxfId="29179" priority="73548" operator="containsText" text="09.00 – 15.00">
      <formula>NOT(ISERROR(SEARCH("09.00 – 15.00",AG99)))</formula>
    </cfRule>
    <cfRule type="containsText" dxfId="29178" priority="73549" operator="containsText" text="12:30">
      <formula>NOT(ISERROR(SEARCH("12:30",AG99)))</formula>
    </cfRule>
    <cfRule type="containsText" dxfId="29177" priority="73550" operator="containsText" text="13:30">
      <formula>NOT(ISERROR(SEARCH("13:30",AG99)))</formula>
    </cfRule>
    <cfRule type="containsText" dxfId="29176" priority="73551" operator="containsText" text="FESTIVITÁ">
      <formula>NOT(ISERROR(SEARCH("FESTIVITÁ",AG99)))</formula>
    </cfRule>
    <cfRule type="cellIs" dxfId="29175" priority="73552" operator="equal">
      <formula>"DOMENICA"</formula>
    </cfRule>
  </conditionalFormatting>
  <conditionalFormatting sqref="CR99:DF99">
    <cfRule type="containsText" dxfId="29174" priority="73485" operator="containsText" text="08.30 – 14.30">
      <formula>NOT(ISERROR(SEARCH("08.30 – 14.30",CR99)))</formula>
    </cfRule>
    <cfRule type="containsText" dxfId="29173" priority="73486" operator="containsText" text="09:30 – 18.30">
      <formula>NOT(ISERROR(SEARCH("09:30 – 18.30",CR99)))</formula>
    </cfRule>
    <cfRule type="containsText" dxfId="29172" priority="73487" operator="containsText" text="10.30 – 18.30">
      <formula>NOT(ISERROR(SEARCH("10.30 – 18.30",CR99)))</formula>
    </cfRule>
    <cfRule type="containsText" dxfId="29171" priority="73488" operator="containsText" text="09.30 – 18.30">
      <formula>NOT(ISERROR(SEARCH("09.30 – 18.30",CR99)))</formula>
    </cfRule>
    <cfRule type="containsText" dxfId="29170" priority="73489" operator="containsText" text="09.00 – 13:00">
      <formula>NOT(ISERROR(SEARCH("09.00 – 13:00",CR99)))</formula>
    </cfRule>
    <cfRule type="containsText" dxfId="29169" priority="73490" operator="containsText" text="08.30 – 16.30">
      <formula>NOT(ISERROR(SEARCH("08.30 – 16.30",CR99)))</formula>
    </cfRule>
    <cfRule type="containsText" dxfId="29168" priority="73491" operator="containsText" text="08:30 – 17.30">
      <formula>NOT(ISERROR(SEARCH("08:30 – 17.30",CR99)))</formula>
    </cfRule>
    <cfRule type="containsText" dxfId="29167" priority="73492" operator="containsText" text="08.30 – 17.30">
      <formula>NOT(ISERROR(SEARCH("08.30 – 17.30",CR99)))</formula>
    </cfRule>
    <cfRule type="containsText" dxfId="29166" priority="73493" operator="containsText" text="09.00 – 18.00">
      <formula>NOT(ISERROR(SEARCH("09.00 – 18.00",CR99)))</formula>
    </cfRule>
    <cfRule type="containsText" dxfId="29165" priority="73494" operator="containsText" text="09.00 – 13.00">
      <formula>NOT(ISERROR(SEARCH("09.00 – 13.00",CR99)))</formula>
    </cfRule>
    <cfRule type="containsText" dxfId="29164" priority="73495" operator="containsText" text="11.30 – 19.30">
      <formula>NOT(ISERROR(SEARCH("11.30 – 19.30",CR99)))</formula>
    </cfRule>
    <cfRule type="containsText" dxfId="29163" priority="73496" operator="containsText" text="10.30 – 19.30">
      <formula>NOT(ISERROR(SEARCH("10.30 – 19.30",CR99)))</formula>
    </cfRule>
    <cfRule type="containsText" dxfId="29162" priority="73497" operator="containsText" text="09.00 – 15.00">
      <formula>NOT(ISERROR(SEARCH("09.00 – 15.00",CR99)))</formula>
    </cfRule>
    <cfRule type="containsText" dxfId="29161" priority="73498" operator="containsText" text="12:30">
      <formula>NOT(ISERROR(SEARCH("12:30",CR99)))</formula>
    </cfRule>
    <cfRule type="containsText" dxfId="29160" priority="73499" operator="containsText" text="13:30">
      <formula>NOT(ISERROR(SEARCH("13:30",CR99)))</formula>
    </cfRule>
    <cfRule type="containsText" dxfId="29159" priority="73500" operator="containsText" text="FESTIVITÁ">
      <formula>NOT(ISERROR(SEARCH("FESTIVITÁ",CR99)))</formula>
    </cfRule>
    <cfRule type="cellIs" dxfId="29158" priority="73501" operator="equal">
      <formula>"DOMENICA"</formula>
    </cfRule>
  </conditionalFormatting>
  <conditionalFormatting sqref="CA99:CC99">
    <cfRule type="containsText" dxfId="29157" priority="73434" operator="containsText" text="08.30 – 14.30">
      <formula>NOT(ISERROR(SEARCH("08.30 – 14.30",CA99)))</formula>
    </cfRule>
    <cfRule type="containsText" dxfId="29156" priority="73435" operator="containsText" text="09:30 – 18.30">
      <formula>NOT(ISERROR(SEARCH("09:30 – 18.30",CA99)))</formula>
    </cfRule>
    <cfRule type="containsText" dxfId="29155" priority="73436" operator="containsText" text="10.30 – 18.30">
      <formula>NOT(ISERROR(SEARCH("10.30 – 18.30",CA99)))</formula>
    </cfRule>
    <cfRule type="containsText" dxfId="29154" priority="73437" operator="containsText" text="09.30 – 18.30">
      <formula>NOT(ISERROR(SEARCH("09.30 – 18.30",CA99)))</formula>
    </cfRule>
    <cfRule type="containsText" dxfId="29153" priority="73438" operator="containsText" text="09.00 – 13:00">
      <formula>NOT(ISERROR(SEARCH("09.00 – 13:00",CA99)))</formula>
    </cfRule>
    <cfRule type="containsText" dxfId="29152" priority="73439" operator="containsText" text="08.30 – 16.30">
      <formula>NOT(ISERROR(SEARCH("08.30 – 16.30",CA99)))</formula>
    </cfRule>
    <cfRule type="containsText" dxfId="29151" priority="73440" operator="containsText" text="08:30 – 17.30">
      <formula>NOT(ISERROR(SEARCH("08:30 – 17.30",CA99)))</formula>
    </cfRule>
    <cfRule type="containsText" dxfId="29150" priority="73441" operator="containsText" text="08.30 – 17.30">
      <formula>NOT(ISERROR(SEARCH("08.30 – 17.30",CA99)))</formula>
    </cfRule>
    <cfRule type="containsText" dxfId="29149" priority="73442" operator="containsText" text="09.00 – 18.00">
      <formula>NOT(ISERROR(SEARCH("09.00 – 18.00",CA99)))</formula>
    </cfRule>
    <cfRule type="containsText" dxfId="29148" priority="73443" operator="containsText" text="09.00 – 13.00">
      <formula>NOT(ISERROR(SEARCH("09.00 – 13.00",CA99)))</formula>
    </cfRule>
    <cfRule type="containsText" dxfId="29147" priority="73444" operator="containsText" text="11.30 – 19.30">
      <formula>NOT(ISERROR(SEARCH("11.30 – 19.30",CA99)))</formula>
    </cfRule>
    <cfRule type="containsText" dxfId="29146" priority="73445" operator="containsText" text="10.30 – 19.30">
      <formula>NOT(ISERROR(SEARCH("10.30 – 19.30",CA99)))</formula>
    </cfRule>
    <cfRule type="containsText" dxfId="29145" priority="73446" operator="containsText" text="09.00 – 15.00">
      <formula>NOT(ISERROR(SEARCH("09.00 – 15.00",CA99)))</formula>
    </cfRule>
    <cfRule type="containsText" dxfId="29144" priority="73447" operator="containsText" text="12:30">
      <formula>NOT(ISERROR(SEARCH("12:30",CA99)))</formula>
    </cfRule>
    <cfRule type="containsText" dxfId="29143" priority="73448" operator="containsText" text="13:30">
      <formula>NOT(ISERROR(SEARCH("13:30",CA99)))</formula>
    </cfRule>
    <cfRule type="containsText" dxfId="29142" priority="73449" operator="containsText" text="FESTIVITÁ">
      <formula>NOT(ISERROR(SEARCH("FESTIVITÁ",CA99)))</formula>
    </cfRule>
    <cfRule type="cellIs" dxfId="29141" priority="73450" operator="equal">
      <formula>"DOMENICA"</formula>
    </cfRule>
  </conditionalFormatting>
  <conditionalFormatting sqref="AD99">
    <cfRule type="containsText" dxfId="29140" priority="73299" operator="containsText" text="08.30 – 14.30">
      <formula>NOT(ISERROR(SEARCH("08.30 – 14.30",AD99)))</formula>
    </cfRule>
    <cfRule type="containsText" dxfId="29139" priority="73300" operator="containsText" text="09:30 – 18.30">
      <formula>NOT(ISERROR(SEARCH("09:30 – 18.30",AD99)))</formula>
    </cfRule>
    <cfRule type="containsText" dxfId="29138" priority="73301" operator="containsText" text="10.30 – 18.30">
      <formula>NOT(ISERROR(SEARCH("10.30 – 18.30",AD99)))</formula>
    </cfRule>
    <cfRule type="containsText" dxfId="29137" priority="73302" operator="containsText" text="09.30 – 18.30">
      <formula>NOT(ISERROR(SEARCH("09.30 – 18.30",AD99)))</formula>
    </cfRule>
    <cfRule type="containsText" dxfId="29136" priority="73303" operator="containsText" text="09.00 – 13:00">
      <formula>NOT(ISERROR(SEARCH("09.00 – 13:00",AD99)))</formula>
    </cfRule>
    <cfRule type="containsText" dxfId="29135" priority="73304" operator="containsText" text="08.30 – 16.30">
      <formula>NOT(ISERROR(SEARCH("08.30 – 16.30",AD99)))</formula>
    </cfRule>
    <cfRule type="containsText" dxfId="29134" priority="73305" operator="containsText" text="08:30 – 17.30">
      <formula>NOT(ISERROR(SEARCH("08:30 – 17.30",AD99)))</formula>
    </cfRule>
    <cfRule type="containsText" dxfId="29133" priority="73306" operator="containsText" text="08.30 – 17.30">
      <formula>NOT(ISERROR(SEARCH("08.30 – 17.30",AD99)))</formula>
    </cfRule>
    <cfRule type="containsText" dxfId="29132" priority="73307" operator="containsText" text="09.00 – 18.00">
      <formula>NOT(ISERROR(SEARCH("09.00 – 18.00",AD99)))</formula>
    </cfRule>
    <cfRule type="containsText" dxfId="29131" priority="73308" operator="containsText" text="09.00 – 13.00">
      <formula>NOT(ISERROR(SEARCH("09.00 – 13.00",AD99)))</formula>
    </cfRule>
    <cfRule type="containsText" dxfId="29130" priority="73309" operator="containsText" text="11.30 – 19.30">
      <formula>NOT(ISERROR(SEARCH("11.30 – 19.30",AD99)))</formula>
    </cfRule>
    <cfRule type="containsText" dxfId="29129" priority="73310" operator="containsText" text="10.30 – 19.30">
      <formula>NOT(ISERROR(SEARCH("10.30 – 19.30",AD99)))</formula>
    </cfRule>
    <cfRule type="containsText" dxfId="29128" priority="73311" operator="containsText" text="09.00 – 15.00">
      <formula>NOT(ISERROR(SEARCH("09.00 – 15.00",AD99)))</formula>
    </cfRule>
    <cfRule type="containsText" dxfId="29127" priority="73312" operator="containsText" text="12:30">
      <formula>NOT(ISERROR(SEARCH("12:30",AD99)))</formula>
    </cfRule>
    <cfRule type="containsText" dxfId="29126" priority="73313" operator="containsText" text="13:30">
      <formula>NOT(ISERROR(SEARCH("13:30",AD99)))</formula>
    </cfRule>
    <cfRule type="containsText" dxfId="29125" priority="73314" operator="containsText" text="FESTIVITÁ">
      <formula>NOT(ISERROR(SEARCH("FESTIVITÁ",AD99)))</formula>
    </cfRule>
    <cfRule type="cellIs" dxfId="29124" priority="73315" operator="equal">
      <formula>"DOMENICA"</formula>
    </cfRule>
  </conditionalFormatting>
  <conditionalFormatting sqref="AE99:AF99">
    <cfRule type="cellIs" dxfId="29123" priority="73291" operator="equal">
      <formula>"09.00 – 15.00"</formula>
    </cfRule>
  </conditionalFormatting>
  <conditionalFormatting sqref="AE99:AF99">
    <cfRule type="cellIs" dxfId="29122" priority="73292" operator="equal">
      <formula>"09.00 – 18.00"</formula>
    </cfRule>
  </conditionalFormatting>
  <conditionalFormatting sqref="AE99:AF99">
    <cfRule type="cellIs" dxfId="29121" priority="73293" operator="equal">
      <formula>"09.30 – 13.00"</formula>
    </cfRule>
  </conditionalFormatting>
  <conditionalFormatting sqref="AE99:AF99">
    <cfRule type="cellIs" dxfId="29120" priority="73294" operator="equal">
      <formula>"10.30 – 19.30"</formula>
    </cfRule>
  </conditionalFormatting>
  <conditionalFormatting sqref="AE99:AF99">
    <cfRule type="cellIs" dxfId="29119" priority="73295" operator="equal">
      <formula>"11.30 – 19.30"</formula>
    </cfRule>
  </conditionalFormatting>
  <conditionalFormatting sqref="AE99:AF99">
    <cfRule type="cellIs" dxfId="29118" priority="73296" operator="equal">
      <formula>_FV(13,"3")</formula>
    </cfRule>
  </conditionalFormatting>
  <conditionalFormatting sqref="AE99:AF99">
    <cfRule type="cellIs" dxfId="29117" priority="73297" operator="equal">
      <formula>_FV(13,"3")</formula>
    </cfRule>
  </conditionalFormatting>
  <conditionalFormatting sqref="AE99:AF99">
    <cfRule type="cellIs" dxfId="29116" priority="73298" operator="equal">
      <formula>_FV(13,"3")</formula>
    </cfRule>
  </conditionalFormatting>
  <conditionalFormatting sqref="AE99:AF99">
    <cfRule type="containsText" dxfId="29115" priority="73281" operator="containsText" text="DOMENICA">
      <formula>NOT(ISERROR(SEARCH("DOMENICA",AE99)))</formula>
    </cfRule>
    <cfRule type="containsText" dxfId="29114" priority="73282" operator="containsText" text="08.30 – 14.30">
      <formula>NOT(ISERROR(SEARCH("08.30 – 14.30",AE99)))</formula>
    </cfRule>
    <cfRule type="containsText" dxfId="29113" priority="73283" operator="containsText" text="09.30 – 18.30">
      <formula>NOT(ISERROR(SEARCH("09.30 – 18.30",AE99)))</formula>
    </cfRule>
    <cfRule type="containsText" dxfId="29112" priority="73284" operator="containsText" text="08.30 – 16.30">
      <formula>NOT(ISERROR(SEARCH("08.30 – 16.30",AE99)))</formula>
    </cfRule>
    <cfRule type="containsText" dxfId="29111" priority="73285" operator="containsText" text="08.30 – 17.30">
      <formula>NOT(ISERROR(SEARCH("08.30 – 17.30",AE99)))</formula>
    </cfRule>
    <cfRule type="containsText" dxfId="29110" priority="73286" operator="containsText" text="09.00 – 18.00">
      <formula>NOT(ISERROR(SEARCH("09.00 – 18.00",AE99)))</formula>
    </cfRule>
    <cfRule type="containsText" dxfId="29109" priority="73287" operator="containsText" text="09.00 – 15.00">
      <formula>NOT(ISERROR(SEARCH("09.00 – 15.00",AE99)))</formula>
    </cfRule>
    <cfRule type="containsText" dxfId="29108" priority="73288" operator="containsText" text="10.30 – 19.30">
      <formula>NOT(ISERROR(SEARCH("10.30 – 19.30",AE99)))</formula>
    </cfRule>
    <cfRule type="containsText" dxfId="29107" priority="73289" operator="containsText" text="09.00 – 13.00">
      <formula>NOT(ISERROR(SEARCH("09.00 – 13.00",AE99)))</formula>
    </cfRule>
    <cfRule type="containsText" dxfId="29106" priority="73290" operator="containsText" text="11.30 – 19.30">
      <formula>NOT(ISERROR(SEARCH("11.30 – 19.30",AE99)))</formula>
    </cfRule>
  </conditionalFormatting>
  <conditionalFormatting sqref="AE99:AF99">
    <cfRule type="cellIs" dxfId="29105" priority="73273" operator="equal">
      <formula>"09.00 – 15.00"</formula>
    </cfRule>
  </conditionalFormatting>
  <conditionalFormatting sqref="AE99:AF99">
    <cfRule type="cellIs" dxfId="29104" priority="73274" operator="equal">
      <formula>"09.00 – 18.00"</formula>
    </cfRule>
  </conditionalFormatting>
  <conditionalFormatting sqref="AE99:AF99">
    <cfRule type="cellIs" dxfId="29103" priority="73275" operator="equal">
      <formula>"09.30 – 13.00"</formula>
    </cfRule>
  </conditionalFormatting>
  <conditionalFormatting sqref="AE99:AF99">
    <cfRule type="cellIs" dxfId="29102" priority="73276" operator="equal">
      <formula>"10.30 – 19.30"</formula>
    </cfRule>
  </conditionalFormatting>
  <conditionalFormatting sqref="AE99:AF99">
    <cfRule type="cellIs" dxfId="29101" priority="73277" operator="equal">
      <formula>"11.30 – 19.30"</formula>
    </cfRule>
  </conditionalFormatting>
  <conditionalFormatting sqref="AE99:AF99">
    <cfRule type="cellIs" dxfId="29100" priority="73278" operator="equal">
      <formula>_FV(13,"3")</formula>
    </cfRule>
  </conditionalFormatting>
  <conditionalFormatting sqref="AE99:AF99">
    <cfRule type="cellIs" dxfId="29099" priority="73279" operator="equal">
      <formula>_FV(13,"3")</formula>
    </cfRule>
  </conditionalFormatting>
  <conditionalFormatting sqref="AE99:AF99">
    <cfRule type="cellIs" dxfId="29098" priority="73280" operator="equal">
      <formula>_FV(13,"3")</formula>
    </cfRule>
  </conditionalFormatting>
  <conditionalFormatting sqref="AE99:AF99">
    <cfRule type="cellIs" dxfId="29097" priority="73265" operator="equal">
      <formula>"09.00 – 15.00"</formula>
    </cfRule>
  </conditionalFormatting>
  <conditionalFormatting sqref="AE99:AF99">
    <cfRule type="cellIs" dxfId="29096" priority="73266" operator="equal">
      <formula>"09.00 – 18.00"</formula>
    </cfRule>
  </conditionalFormatting>
  <conditionalFormatting sqref="AE99:AF99">
    <cfRule type="cellIs" dxfId="29095" priority="73267" operator="equal">
      <formula>"09.30 – 13.00"</formula>
    </cfRule>
  </conditionalFormatting>
  <conditionalFormatting sqref="AE99:AF99">
    <cfRule type="cellIs" dxfId="29094" priority="73268" operator="equal">
      <formula>"10.30 – 19.30"</formula>
    </cfRule>
  </conditionalFormatting>
  <conditionalFormatting sqref="AE99:AF99">
    <cfRule type="cellIs" dxfId="29093" priority="73269" operator="equal">
      <formula>"11.30 – 19.30"</formula>
    </cfRule>
  </conditionalFormatting>
  <conditionalFormatting sqref="AE99:AF99">
    <cfRule type="cellIs" dxfId="29092" priority="73270" operator="equal">
      <formula>_FV(13,"3")</formula>
    </cfRule>
  </conditionalFormatting>
  <conditionalFormatting sqref="AE99:AF99">
    <cfRule type="cellIs" dxfId="29091" priority="73271" operator="equal">
      <formula>_FV(13,"3")</formula>
    </cfRule>
  </conditionalFormatting>
  <conditionalFormatting sqref="AE99:AF99">
    <cfRule type="cellIs" dxfId="29090" priority="73272" operator="equal">
      <formula>_FV(13,"3")</formula>
    </cfRule>
  </conditionalFormatting>
  <conditionalFormatting sqref="AB111:AB112 DH113:AOL113 DH153:AOL153 DH133:AOL133 DH143:AOL143 A133:AB133 A143:AB143 A153:AB153 AD110 W110:AB110 W111:Y112 U113:Y113 AD111:AE113 A110:B113">
    <cfRule type="containsText" dxfId="29089" priority="72643" operator="containsText" text="08.30 – 14.30">
      <formula>NOT(ISERROR(SEARCH("08.30 – 14.30",A110)))</formula>
    </cfRule>
    <cfRule type="containsText" dxfId="29088" priority="72644" operator="containsText" text="09:30 – 18.30">
      <formula>NOT(ISERROR(SEARCH("09:30 – 18.30",A110)))</formula>
    </cfRule>
    <cfRule type="containsText" dxfId="29087" priority="72645" operator="containsText" text="10.30 – 18.30">
      <formula>NOT(ISERROR(SEARCH("10.30 – 18.30",A110)))</formula>
    </cfRule>
    <cfRule type="containsText" dxfId="29086" priority="72646" operator="containsText" text="09.30 – 18.30">
      <formula>NOT(ISERROR(SEARCH("09.30 – 18.30",A110)))</formula>
    </cfRule>
    <cfRule type="containsText" dxfId="29085" priority="72647" operator="containsText" text="09.00 – 13:00">
      <formula>NOT(ISERROR(SEARCH("09.00 – 13:00",A110)))</formula>
    </cfRule>
    <cfRule type="containsText" dxfId="29084" priority="72648" operator="containsText" text="08.30 – 16.30">
      <formula>NOT(ISERROR(SEARCH("08.30 – 16.30",A110)))</formula>
    </cfRule>
    <cfRule type="containsText" dxfId="29083" priority="72649" operator="containsText" text="08:30 – 17.30">
      <formula>NOT(ISERROR(SEARCH("08:30 – 17.30",A110)))</formula>
    </cfRule>
    <cfRule type="containsText" dxfId="29082" priority="72650" operator="containsText" text="08.30 – 17.30">
      <formula>NOT(ISERROR(SEARCH("08.30 – 17.30",A110)))</formula>
    </cfRule>
    <cfRule type="containsText" dxfId="29081" priority="72651" operator="containsText" text="09.00 – 18.00">
      <formula>NOT(ISERROR(SEARCH("09.00 – 18.00",A110)))</formula>
    </cfRule>
    <cfRule type="containsText" dxfId="29080" priority="72652" operator="containsText" text="09.00 – 13.00">
      <formula>NOT(ISERROR(SEARCH("09.00 – 13.00",A110)))</formula>
    </cfRule>
    <cfRule type="containsText" dxfId="29079" priority="72653" operator="containsText" text="11.30 – 19.30">
      <formula>NOT(ISERROR(SEARCH("11.30 – 19.30",A110)))</formula>
    </cfRule>
    <cfRule type="containsText" dxfId="29078" priority="72654" operator="containsText" text="10.30 – 19.30">
      <formula>NOT(ISERROR(SEARCH("10.30 – 19.30",A110)))</formula>
    </cfRule>
    <cfRule type="containsText" dxfId="29077" priority="72655" operator="containsText" text="09.00 – 15.00">
      <formula>NOT(ISERROR(SEARCH("09.00 – 15.00",A110)))</formula>
    </cfRule>
    <cfRule type="containsText" dxfId="29076" priority="72656" operator="containsText" text="12:30">
      <formula>NOT(ISERROR(SEARCH("12:30",A110)))</formula>
    </cfRule>
    <cfRule type="containsText" dxfId="29075" priority="72657" operator="containsText" text="13:30">
      <formula>NOT(ISERROR(SEARCH("13:30",A110)))</formula>
    </cfRule>
    <cfRule type="containsText" dxfId="29074" priority="72658" operator="containsText" text="FESTIVITÁ">
      <formula>NOT(ISERROR(SEARCH("FESTIVITÁ",A110)))</formula>
    </cfRule>
    <cfRule type="cellIs" dxfId="29073" priority="72659" operator="equal">
      <formula>"DOMENICA"</formula>
    </cfRule>
  </conditionalFormatting>
  <conditionalFormatting sqref="U124:AB124">
    <cfRule type="cellIs" dxfId="29072" priority="72628" operator="equal">
      <formula>"09.00 – 15.00"</formula>
    </cfRule>
  </conditionalFormatting>
  <conditionalFormatting sqref="A124:B124">
    <cfRule type="cellIs" dxfId="29071" priority="72629" operator="equal">
      <formula>"09.00 – 15.00"</formula>
    </cfRule>
  </conditionalFormatting>
  <conditionalFormatting sqref="U124:AB124">
    <cfRule type="cellIs" dxfId="29070" priority="72630" operator="equal">
      <formula>"09.00 – 18.00"</formula>
    </cfRule>
  </conditionalFormatting>
  <conditionalFormatting sqref="U124:AB124">
    <cfRule type="cellIs" dxfId="29069" priority="72632" operator="equal">
      <formula>"09.30 – 13.00"</formula>
    </cfRule>
  </conditionalFormatting>
  <conditionalFormatting sqref="A124:B124">
    <cfRule type="cellIs" dxfId="29068" priority="72633" operator="equal">
      <formula>"09.30 – 13.00"</formula>
    </cfRule>
  </conditionalFormatting>
  <conditionalFormatting sqref="A124:B124">
    <cfRule type="cellIs" dxfId="29067" priority="72634" operator="equal">
      <formula>"10.30 – 19.30"</formula>
    </cfRule>
  </conditionalFormatting>
  <conditionalFormatting sqref="U124:AB124">
    <cfRule type="cellIs" dxfId="29066" priority="72635" operator="equal">
      <formula>"10.30 – 19.30"</formula>
    </cfRule>
  </conditionalFormatting>
  <conditionalFormatting sqref="U124:AB124">
    <cfRule type="cellIs" dxfId="29065" priority="72636" operator="equal">
      <formula>"11.30 – 19.30"</formula>
    </cfRule>
  </conditionalFormatting>
  <conditionalFormatting sqref="A124:B124">
    <cfRule type="cellIs" dxfId="29064" priority="72637" operator="equal">
      <formula>"11.30 – 19.30"</formula>
    </cfRule>
  </conditionalFormatting>
  <conditionalFormatting sqref="A124:B124">
    <cfRule type="cellIs" dxfId="29063" priority="72638" operator="equal">
      <formula>_FV(13,"3")</formula>
    </cfRule>
  </conditionalFormatting>
  <conditionalFormatting sqref="A124:B124 U124:AB124">
    <cfRule type="cellIs" dxfId="29062" priority="72639" operator="equal">
      <formula>_FV(13,"3")</formula>
    </cfRule>
  </conditionalFormatting>
  <conditionalFormatting sqref="A124:B124">
    <cfRule type="cellIs" dxfId="29061" priority="72640" operator="equal">
      <formula>_FV(13,"3")</formula>
    </cfRule>
  </conditionalFormatting>
  <conditionalFormatting sqref="U124:AB124">
    <cfRule type="cellIs" dxfId="29060" priority="72641" operator="equal">
      <formula>_FV(13,"3")</formula>
    </cfRule>
  </conditionalFormatting>
  <conditionalFormatting sqref="U124:AB124">
    <cfRule type="cellIs" dxfId="29059" priority="72642" operator="equal">
      <formula>_FV(13,"3")</formula>
    </cfRule>
  </conditionalFormatting>
  <conditionalFormatting sqref="DH124:XFD124 A124:B124 U124:AB124">
    <cfRule type="containsText" dxfId="29058" priority="72618" operator="containsText" text="DOMENICA">
      <formula>NOT(ISERROR(SEARCH("DOMENICA",A124)))</formula>
    </cfRule>
    <cfRule type="containsText" dxfId="29057" priority="72619" operator="containsText" text="08.30 – 14.30">
      <formula>NOT(ISERROR(SEARCH("08.30 – 14.30",A124)))</formula>
    </cfRule>
    <cfRule type="containsText" dxfId="29056" priority="72620" operator="containsText" text="09.30 – 18.30">
      <formula>NOT(ISERROR(SEARCH("09.30 – 18.30",A124)))</formula>
    </cfRule>
    <cfRule type="containsText" dxfId="29055" priority="72621" operator="containsText" text="08.30 – 16.30">
      <formula>NOT(ISERROR(SEARCH("08.30 – 16.30",A124)))</formula>
    </cfRule>
    <cfRule type="containsText" dxfId="29054" priority="72622" operator="containsText" text="08.30 – 17.30">
      <formula>NOT(ISERROR(SEARCH("08.30 – 17.30",A124)))</formula>
    </cfRule>
    <cfRule type="containsText" dxfId="29053" priority="72623" operator="containsText" text="09.00 – 18.00">
      <formula>NOT(ISERROR(SEARCH("09.00 – 18.00",A124)))</formula>
    </cfRule>
    <cfRule type="containsText" dxfId="29052" priority="72624" operator="containsText" text="09.00 – 15.00">
      <formula>NOT(ISERROR(SEARCH("09.00 – 15.00",A124)))</formula>
    </cfRule>
    <cfRule type="containsText" dxfId="29051" priority="72625" operator="containsText" text="10.30 – 19.30">
      <formula>NOT(ISERROR(SEARCH("10.30 – 19.30",A124)))</formula>
    </cfRule>
    <cfRule type="containsText" dxfId="29050" priority="72626" operator="containsText" text="09.00 – 13.00">
      <formula>NOT(ISERROR(SEARCH("09.00 – 13.00",A124)))</formula>
    </cfRule>
    <cfRule type="containsText" dxfId="29049" priority="72627" operator="containsText" text="11.30 – 19.30">
      <formula>NOT(ISERROR(SEARCH("11.30 – 19.30",A124)))</formula>
    </cfRule>
  </conditionalFormatting>
  <conditionalFormatting sqref="A124:B124">
    <cfRule type="cellIs" dxfId="29048" priority="72603" operator="equal">
      <formula>"09.00 – 15.00"</formula>
    </cfRule>
  </conditionalFormatting>
  <conditionalFormatting sqref="U124:AB124">
    <cfRule type="cellIs" dxfId="29047" priority="72604" operator="equal">
      <formula>"09.00 – 18.00"</formula>
    </cfRule>
  </conditionalFormatting>
  <conditionalFormatting sqref="A124:B124">
    <cfRule type="cellIs" dxfId="29046" priority="72605" operator="equal">
      <formula>"09.00 – 18.00"</formula>
    </cfRule>
  </conditionalFormatting>
  <conditionalFormatting sqref="U124:AB124">
    <cfRule type="cellIs" dxfId="29045" priority="72606" operator="equal">
      <formula>"09.30 – 13.00"</formula>
    </cfRule>
  </conditionalFormatting>
  <conditionalFormatting sqref="A124:B124">
    <cfRule type="cellIs" dxfId="29044" priority="72607" operator="equal">
      <formula>"09.30 – 13.00"</formula>
    </cfRule>
  </conditionalFormatting>
  <conditionalFormatting sqref="A124:B124">
    <cfRule type="cellIs" dxfId="29043" priority="72608" operator="equal">
      <formula>"10.30 – 19.30"</formula>
    </cfRule>
  </conditionalFormatting>
  <conditionalFormatting sqref="U124:AB124">
    <cfRule type="cellIs" dxfId="29042" priority="72609" operator="equal">
      <formula>"10.30 – 19.30"</formula>
    </cfRule>
  </conditionalFormatting>
  <conditionalFormatting sqref="A124:B124">
    <cfRule type="cellIs" dxfId="29041" priority="72610" operator="equal">
      <formula>"11.30 – 19.30"</formula>
    </cfRule>
  </conditionalFormatting>
  <conditionalFormatting sqref="U124:AB124">
    <cfRule type="cellIs" dxfId="29040" priority="72611" operator="equal">
      <formula>"11.30 – 19.30"</formula>
    </cfRule>
  </conditionalFormatting>
  <conditionalFormatting sqref="A124:B124">
    <cfRule type="cellIs" dxfId="29039" priority="72612" operator="equal">
      <formula>_FV(13,"3")</formula>
    </cfRule>
  </conditionalFormatting>
  <conditionalFormatting sqref="A124:B124">
    <cfRule type="cellIs" dxfId="29038" priority="72613" operator="equal">
      <formula>_FV(13,"3")</formula>
    </cfRule>
  </conditionalFormatting>
  <conditionalFormatting sqref="A124:B124">
    <cfRule type="cellIs" dxfId="29037" priority="72614" operator="equal">
      <formula>_FV(13,"3")</formula>
    </cfRule>
  </conditionalFormatting>
  <conditionalFormatting sqref="U124:AB124">
    <cfRule type="cellIs" dxfId="29036" priority="72615" operator="equal">
      <formula>_FV(13,"3")</formula>
    </cfRule>
  </conditionalFormatting>
  <conditionalFormatting sqref="U124:AB124">
    <cfRule type="cellIs" dxfId="29035" priority="72616" operator="equal">
      <formula>_FV(13,"3")</formula>
    </cfRule>
  </conditionalFormatting>
  <conditionalFormatting sqref="U124:AB124">
    <cfRule type="cellIs" dxfId="29034" priority="72617" operator="equal">
      <formula>_FV(13,"3")</formula>
    </cfRule>
  </conditionalFormatting>
  <conditionalFormatting sqref="A124:B124">
    <cfRule type="cellIs" dxfId="29033" priority="72588" operator="equal">
      <formula>"09.00 – 15.00"</formula>
    </cfRule>
  </conditionalFormatting>
  <conditionalFormatting sqref="U124:AB124">
    <cfRule type="cellIs" dxfId="29032" priority="72589" operator="equal">
      <formula>"09.00 – 18.00"</formula>
    </cfRule>
  </conditionalFormatting>
  <conditionalFormatting sqref="A124:B124">
    <cfRule type="cellIs" dxfId="29031" priority="72590" operator="equal">
      <formula>"09.00 – 18.00"</formula>
    </cfRule>
  </conditionalFormatting>
  <conditionalFormatting sqref="U124:AB124">
    <cfRule type="cellIs" dxfId="29030" priority="72591" operator="equal">
      <formula>"09.30 – 13.00"</formula>
    </cfRule>
  </conditionalFormatting>
  <conditionalFormatting sqref="A124:B124">
    <cfRule type="cellIs" dxfId="29029" priority="72592" operator="equal">
      <formula>"09.30 – 13.00"</formula>
    </cfRule>
  </conditionalFormatting>
  <conditionalFormatting sqref="A124:B124">
    <cfRule type="cellIs" dxfId="29028" priority="72593" operator="equal">
      <formula>"10.30 – 19.30"</formula>
    </cfRule>
  </conditionalFormatting>
  <conditionalFormatting sqref="U124:AB124">
    <cfRule type="cellIs" dxfId="29027" priority="72594" operator="equal">
      <formula>"10.30 – 19.30"</formula>
    </cfRule>
  </conditionalFormatting>
  <conditionalFormatting sqref="A124:B124">
    <cfRule type="cellIs" dxfId="29026" priority="72595" operator="equal">
      <formula>"11.30 – 19.30"</formula>
    </cfRule>
  </conditionalFormatting>
  <conditionalFormatting sqref="U124:AB124">
    <cfRule type="cellIs" dxfId="29025" priority="72596" operator="equal">
      <formula>"11.30 – 19.30"</formula>
    </cfRule>
  </conditionalFormatting>
  <conditionalFormatting sqref="A124:B124">
    <cfRule type="cellIs" dxfId="29024" priority="72597" operator="equal">
      <formula>_FV(13,"3")</formula>
    </cfRule>
  </conditionalFormatting>
  <conditionalFormatting sqref="A124:B124">
    <cfRule type="cellIs" dxfId="29023" priority="72598" operator="equal">
      <formula>_FV(13,"3")</formula>
    </cfRule>
  </conditionalFormatting>
  <conditionalFormatting sqref="A124:B124">
    <cfRule type="cellIs" dxfId="29022" priority="72599" operator="equal">
      <formula>_FV(13,"3")</formula>
    </cfRule>
  </conditionalFormatting>
  <conditionalFormatting sqref="U124:AB124">
    <cfRule type="cellIs" dxfId="29021" priority="72600" operator="equal">
      <formula>_FV(13,"3")</formula>
    </cfRule>
  </conditionalFormatting>
  <conditionalFormatting sqref="U124:AB124">
    <cfRule type="cellIs" dxfId="29020" priority="72601" operator="equal">
      <formula>_FV(13,"3")</formula>
    </cfRule>
  </conditionalFormatting>
  <conditionalFormatting sqref="U124:AB124">
    <cfRule type="cellIs" dxfId="29019" priority="72602" operator="equal">
      <formula>_FV(13,"3")</formula>
    </cfRule>
  </conditionalFormatting>
  <conditionalFormatting sqref="A134:B134">
    <cfRule type="cellIs" dxfId="29018" priority="72571" stopIfTrue="1" operator="equal">
      <formula>"09.00 – 13.00"</formula>
    </cfRule>
  </conditionalFormatting>
  <conditionalFormatting sqref="U134:AB134">
    <cfRule type="cellIs" dxfId="29017" priority="72572" operator="equal">
      <formula>"09.00 – 13.00"</formula>
    </cfRule>
  </conditionalFormatting>
  <conditionalFormatting sqref="A134:B134">
    <cfRule type="cellIs" dxfId="29016" priority="72573" operator="equal">
      <formula>"09.00 – 15.00"</formula>
    </cfRule>
  </conditionalFormatting>
  <conditionalFormatting sqref="U134:AB134">
    <cfRule type="cellIs" dxfId="29015" priority="72574" operator="equal">
      <formula>"09.00 – 15.00"</formula>
    </cfRule>
  </conditionalFormatting>
  <conditionalFormatting sqref="U134:AB134">
    <cfRule type="cellIs" dxfId="29014" priority="72575" operator="equal">
      <formula>"09.00 – 18.00"</formula>
    </cfRule>
  </conditionalFormatting>
  <conditionalFormatting sqref="A134:B134">
    <cfRule type="cellIs" dxfId="29013" priority="72576" operator="equal">
      <formula>"09.00 – 18.00"</formula>
    </cfRule>
  </conditionalFormatting>
  <conditionalFormatting sqref="A134:B134">
    <cfRule type="cellIs" dxfId="29012" priority="72577" operator="equal">
      <formula>"09.30 – 13.00"</formula>
    </cfRule>
  </conditionalFormatting>
  <conditionalFormatting sqref="U134:AB134">
    <cfRule type="cellIs" dxfId="29011" priority="72578" operator="equal">
      <formula>"09.30 – 13.00"</formula>
    </cfRule>
  </conditionalFormatting>
  <conditionalFormatting sqref="A134:B134">
    <cfRule type="cellIs" dxfId="29010" priority="72579" operator="equal">
      <formula>"10.30 – 19.30"</formula>
    </cfRule>
  </conditionalFormatting>
  <conditionalFormatting sqref="U134:AB134">
    <cfRule type="cellIs" dxfId="29009" priority="72580" operator="equal">
      <formula>"10.30 – 19.30"</formula>
    </cfRule>
  </conditionalFormatting>
  <conditionalFormatting sqref="U134:AB134">
    <cfRule type="cellIs" dxfId="29008" priority="72581" operator="equal">
      <formula>"11.30 – 19.30"</formula>
    </cfRule>
  </conditionalFormatting>
  <conditionalFormatting sqref="A134:B134">
    <cfRule type="cellIs" dxfId="29007" priority="72582" operator="equal">
      <formula>"11.30 – 19.30"</formula>
    </cfRule>
  </conditionalFormatting>
  <conditionalFormatting sqref="A134:B134">
    <cfRule type="cellIs" dxfId="29006" priority="72583" operator="equal">
      <formula>_FV(13,"3")</formula>
    </cfRule>
  </conditionalFormatting>
  <conditionalFormatting sqref="A134:B134">
    <cfRule type="cellIs" dxfId="29005" priority="72584" operator="equal">
      <formula>_FV(13,"3")</formula>
    </cfRule>
  </conditionalFormatting>
  <conditionalFormatting sqref="A134:B134 U134:AB134">
    <cfRule type="cellIs" dxfId="29004" priority="72585" operator="equal">
      <formula>_FV(13,"3")</formula>
    </cfRule>
  </conditionalFormatting>
  <conditionalFormatting sqref="U134:AB134">
    <cfRule type="cellIs" dxfId="29003" priority="72586" operator="equal">
      <formula>_FV(13,"3")</formula>
    </cfRule>
  </conditionalFormatting>
  <conditionalFormatting sqref="U134:AB134">
    <cfRule type="cellIs" dxfId="29002" priority="72587" operator="equal">
      <formula>_FV(13,"3")</formula>
    </cfRule>
  </conditionalFormatting>
  <conditionalFormatting sqref="DH134:XFD134 A134:B134 U134:AB134">
    <cfRule type="containsText" dxfId="29001" priority="72561" operator="containsText" text="DOMENICA">
      <formula>NOT(ISERROR(SEARCH("DOMENICA",A134)))</formula>
    </cfRule>
    <cfRule type="containsText" dxfId="29000" priority="72562" operator="containsText" text="08.30 – 14.30">
      <formula>NOT(ISERROR(SEARCH("08.30 – 14.30",A134)))</formula>
    </cfRule>
    <cfRule type="containsText" dxfId="28999" priority="72563" operator="containsText" text="09.30 – 18.30">
      <formula>NOT(ISERROR(SEARCH("09.30 – 18.30",A134)))</formula>
    </cfRule>
    <cfRule type="containsText" dxfId="28998" priority="72564" operator="containsText" text="08.30 – 16.30">
      <formula>NOT(ISERROR(SEARCH("08.30 – 16.30",A134)))</formula>
    </cfRule>
    <cfRule type="containsText" dxfId="28997" priority="72565" operator="containsText" text="08.30 – 17.30">
      <formula>NOT(ISERROR(SEARCH("08.30 – 17.30",A134)))</formula>
    </cfRule>
    <cfRule type="containsText" dxfId="28996" priority="72566" operator="containsText" text="09.00 – 18.00">
      <formula>NOT(ISERROR(SEARCH("09.00 – 18.00",A134)))</formula>
    </cfRule>
    <cfRule type="containsText" dxfId="28995" priority="72567" operator="containsText" text="09.00 – 15.00">
      <formula>NOT(ISERROR(SEARCH("09.00 – 15.00",A134)))</formula>
    </cfRule>
    <cfRule type="containsText" dxfId="28994" priority="72568" operator="containsText" text="10.30 – 19.30">
      <formula>NOT(ISERROR(SEARCH("10.30 – 19.30",A134)))</formula>
    </cfRule>
    <cfRule type="containsText" dxfId="28993" priority="72569" operator="containsText" text="09.00 – 13.00">
      <formula>NOT(ISERROR(SEARCH("09.00 – 13.00",A134)))</formula>
    </cfRule>
    <cfRule type="containsText" dxfId="28992" priority="72570" operator="containsText" text="11.30 – 19.30">
      <formula>NOT(ISERROR(SEARCH("11.30 – 19.30",A134)))</formula>
    </cfRule>
  </conditionalFormatting>
  <conditionalFormatting sqref="U134:AB134">
    <cfRule type="cellIs" dxfId="28991" priority="72546" operator="equal">
      <formula>"09.00 – 15.00"</formula>
    </cfRule>
  </conditionalFormatting>
  <conditionalFormatting sqref="A134:B134">
    <cfRule type="cellIs" dxfId="28990" priority="72547" operator="equal">
      <formula>"09.00 – 15.00"</formula>
    </cfRule>
  </conditionalFormatting>
  <conditionalFormatting sqref="U134:AB134">
    <cfRule type="cellIs" dxfId="28989" priority="72548" operator="equal">
      <formula>"09.00 – 18.00"</formula>
    </cfRule>
  </conditionalFormatting>
  <conditionalFormatting sqref="A134:B134">
    <cfRule type="cellIs" dxfId="28988" priority="72549" operator="equal">
      <formula>"09.00 – 18.00"</formula>
    </cfRule>
  </conditionalFormatting>
  <conditionalFormatting sqref="U134:AB134">
    <cfRule type="cellIs" dxfId="28987" priority="72550" operator="equal">
      <formula>"09.30 – 13.00"</formula>
    </cfRule>
  </conditionalFormatting>
  <conditionalFormatting sqref="A134:B134">
    <cfRule type="cellIs" dxfId="28986" priority="72551" operator="equal">
      <formula>"09.30 – 13.00"</formula>
    </cfRule>
  </conditionalFormatting>
  <conditionalFormatting sqref="A134:B134">
    <cfRule type="cellIs" dxfId="28985" priority="72552" operator="equal">
      <formula>"10.30 – 19.30"</formula>
    </cfRule>
  </conditionalFormatting>
  <conditionalFormatting sqref="U134:AB134">
    <cfRule type="cellIs" dxfId="28984" priority="72553" operator="equal">
      <formula>"10.30 – 19.30"</formula>
    </cfRule>
  </conditionalFormatting>
  <conditionalFormatting sqref="U134:AB134">
    <cfRule type="cellIs" dxfId="28983" priority="72554" operator="equal">
      <formula>"11.30 – 19.30"</formula>
    </cfRule>
  </conditionalFormatting>
  <conditionalFormatting sqref="A134:B134">
    <cfRule type="cellIs" dxfId="28982" priority="72555" operator="equal">
      <formula>"11.30 – 19.30"</formula>
    </cfRule>
  </conditionalFormatting>
  <conditionalFormatting sqref="A134:B134">
    <cfRule type="cellIs" dxfId="28981" priority="72556" operator="equal">
      <formula>_FV(13,"3")</formula>
    </cfRule>
  </conditionalFormatting>
  <conditionalFormatting sqref="A134:B134 U134:AB134">
    <cfRule type="cellIs" dxfId="28980" priority="72557" operator="equal">
      <formula>_FV(13,"3")</formula>
    </cfRule>
  </conditionalFormatting>
  <conditionalFormatting sqref="A134:B134">
    <cfRule type="cellIs" dxfId="28979" priority="72558" operator="equal">
      <formula>_FV(13,"3")</formula>
    </cfRule>
  </conditionalFormatting>
  <conditionalFormatting sqref="U134:AB134">
    <cfRule type="cellIs" dxfId="28978" priority="72559" operator="equal">
      <formula>_FV(13,"3")</formula>
    </cfRule>
  </conditionalFormatting>
  <conditionalFormatting sqref="U134:AB134">
    <cfRule type="cellIs" dxfId="28977" priority="72560" operator="equal">
      <formula>_FV(13,"3")</formula>
    </cfRule>
  </conditionalFormatting>
  <conditionalFormatting sqref="U134:AB134">
    <cfRule type="cellIs" dxfId="28976" priority="72531" operator="equal">
      <formula>"09.00 – 15.00"</formula>
    </cfRule>
  </conditionalFormatting>
  <conditionalFormatting sqref="A134:B134">
    <cfRule type="cellIs" dxfId="28975" priority="72532" operator="equal">
      <formula>"09.00 – 15.00"</formula>
    </cfRule>
  </conditionalFormatting>
  <conditionalFormatting sqref="U134:AB134">
    <cfRule type="cellIs" dxfId="28974" priority="72533" operator="equal">
      <formula>"09.00 – 18.00"</formula>
    </cfRule>
  </conditionalFormatting>
  <conditionalFormatting sqref="A134:B134">
    <cfRule type="cellIs" dxfId="28973" priority="72534" operator="equal">
      <formula>"09.00 – 18.00"</formula>
    </cfRule>
  </conditionalFormatting>
  <conditionalFormatting sqref="U134:AB134">
    <cfRule type="cellIs" dxfId="28972" priority="72535" operator="equal">
      <formula>"09.30 – 13.00"</formula>
    </cfRule>
  </conditionalFormatting>
  <conditionalFormatting sqref="A134:B134">
    <cfRule type="cellIs" dxfId="28971" priority="72536" operator="equal">
      <formula>"09.30 – 13.00"</formula>
    </cfRule>
  </conditionalFormatting>
  <conditionalFormatting sqref="A134:B134">
    <cfRule type="cellIs" dxfId="28970" priority="72537" operator="equal">
      <formula>"10.30 – 19.30"</formula>
    </cfRule>
  </conditionalFormatting>
  <conditionalFormatting sqref="U134:AB134">
    <cfRule type="cellIs" dxfId="28969" priority="72538" operator="equal">
      <formula>"10.30 – 19.30"</formula>
    </cfRule>
  </conditionalFormatting>
  <conditionalFormatting sqref="U134:AB134">
    <cfRule type="cellIs" dxfId="28968" priority="72539" operator="equal">
      <formula>"11.30 – 19.30"</formula>
    </cfRule>
  </conditionalFormatting>
  <conditionalFormatting sqref="A134:B134">
    <cfRule type="cellIs" dxfId="28967" priority="72540" operator="equal">
      <formula>"11.30 – 19.30"</formula>
    </cfRule>
  </conditionalFormatting>
  <conditionalFormatting sqref="A134:B134">
    <cfRule type="cellIs" dxfId="28966" priority="72541" operator="equal">
      <formula>_FV(13,"3")</formula>
    </cfRule>
  </conditionalFormatting>
  <conditionalFormatting sqref="A134:B134 U134:AB134">
    <cfRule type="cellIs" dxfId="28965" priority="72542" operator="equal">
      <formula>_FV(13,"3")</formula>
    </cfRule>
  </conditionalFormatting>
  <conditionalFormatting sqref="A134:B134">
    <cfRule type="cellIs" dxfId="28964" priority="72543" operator="equal">
      <formula>_FV(13,"3")</formula>
    </cfRule>
  </conditionalFormatting>
  <conditionalFormatting sqref="U134:AB134">
    <cfRule type="cellIs" dxfId="28963" priority="72544" operator="equal">
      <formula>_FV(13,"3")</formula>
    </cfRule>
  </conditionalFormatting>
  <conditionalFormatting sqref="U134:AB134">
    <cfRule type="cellIs" dxfId="28962" priority="72545" operator="equal">
      <formula>_FV(13,"3")</formula>
    </cfRule>
  </conditionalFormatting>
  <conditionalFormatting sqref="A144:B144">
    <cfRule type="cellIs" dxfId="28961" priority="72515" operator="equal">
      <formula>"09.00 – 15.00"</formula>
    </cfRule>
  </conditionalFormatting>
  <conditionalFormatting sqref="U144:AB144">
    <cfRule type="cellIs" dxfId="28960" priority="72516" operator="equal">
      <formula>"09.00 – 15.00"</formula>
    </cfRule>
  </conditionalFormatting>
  <conditionalFormatting sqref="A144:B144">
    <cfRule type="cellIs" dxfId="28959" priority="72517" operator="equal">
      <formula>"09.00 – 18.00"</formula>
    </cfRule>
  </conditionalFormatting>
  <conditionalFormatting sqref="U144:AB144">
    <cfRule type="cellIs" dxfId="28958" priority="72518" operator="equal">
      <formula>"09.00 – 18.00"</formula>
    </cfRule>
  </conditionalFormatting>
  <conditionalFormatting sqref="A144:B144">
    <cfRule type="cellIs" dxfId="28957" priority="72519" operator="equal">
      <formula>"09.30 – 13.00"</formula>
    </cfRule>
  </conditionalFormatting>
  <conditionalFormatting sqref="U144:AB144">
    <cfRule type="cellIs" dxfId="28956" priority="72520" operator="equal">
      <formula>"09.30 – 13.00"</formula>
    </cfRule>
  </conditionalFormatting>
  <conditionalFormatting sqref="A144:B144">
    <cfRule type="cellIs" dxfId="28955" priority="72521" operator="equal">
      <formula>"10.30 – 19.30"</formula>
    </cfRule>
  </conditionalFormatting>
  <conditionalFormatting sqref="U144:AB144">
    <cfRule type="cellIs" dxfId="28954" priority="72522" operator="equal">
      <formula>"10.30 – 19.30"</formula>
    </cfRule>
  </conditionalFormatting>
  <conditionalFormatting sqref="A144:B144">
    <cfRule type="cellIs" dxfId="28953" priority="72523" operator="equal">
      <formula>"11.30 – 19.30"</formula>
    </cfRule>
  </conditionalFormatting>
  <conditionalFormatting sqref="U144:AB144">
    <cfRule type="cellIs" dxfId="28952" priority="72524" operator="equal">
      <formula>"11.30 – 19.30"</formula>
    </cfRule>
  </conditionalFormatting>
  <conditionalFormatting sqref="A144:B144">
    <cfRule type="cellIs" dxfId="28951" priority="72525" operator="equal">
      <formula>_FV(13,"3")</formula>
    </cfRule>
  </conditionalFormatting>
  <conditionalFormatting sqref="A144:B144">
    <cfRule type="cellIs" dxfId="28950" priority="72526" operator="equal">
      <formula>_FV(13,"3")</formula>
    </cfRule>
  </conditionalFormatting>
  <conditionalFormatting sqref="A144:B144">
    <cfRule type="cellIs" dxfId="28949" priority="72527" operator="equal">
      <formula>_FV(13,"3")</formula>
    </cfRule>
  </conditionalFormatting>
  <conditionalFormatting sqref="U144:AB144">
    <cfRule type="cellIs" dxfId="28948" priority="72528" operator="equal">
      <formula>_FV(13,"3")</formula>
    </cfRule>
  </conditionalFormatting>
  <conditionalFormatting sqref="U144:AB144">
    <cfRule type="cellIs" dxfId="28947" priority="72529" operator="equal">
      <formula>_FV(13,"3")</formula>
    </cfRule>
  </conditionalFormatting>
  <conditionalFormatting sqref="U144:AB144">
    <cfRule type="cellIs" dxfId="28946" priority="72530" operator="equal">
      <formula>_FV(13,"3")</formula>
    </cfRule>
  </conditionalFormatting>
  <conditionalFormatting sqref="DH144:XFD144 U144:AB144 A144:B144">
    <cfRule type="containsText" dxfId="28945" priority="72505" operator="containsText" text="DOMENICA">
      <formula>NOT(ISERROR(SEARCH("DOMENICA",A144)))</formula>
    </cfRule>
    <cfRule type="containsText" dxfId="28944" priority="72506" operator="containsText" text="08.30 – 14.30">
      <formula>NOT(ISERROR(SEARCH("08.30 – 14.30",A144)))</formula>
    </cfRule>
    <cfRule type="containsText" dxfId="28943" priority="72507" operator="containsText" text="09.30 – 18.30">
      <formula>NOT(ISERROR(SEARCH("09.30 – 18.30",A144)))</formula>
    </cfRule>
    <cfRule type="containsText" dxfId="28942" priority="72508" operator="containsText" text="08.30 – 16.30">
      <formula>NOT(ISERROR(SEARCH("08.30 – 16.30",A144)))</formula>
    </cfRule>
    <cfRule type="containsText" dxfId="28941" priority="72509" operator="containsText" text="08.30 – 17.30">
      <formula>NOT(ISERROR(SEARCH("08.30 – 17.30",A144)))</formula>
    </cfRule>
    <cfRule type="containsText" dxfId="28940" priority="72510" operator="containsText" text="09.00 – 18.00">
      <formula>NOT(ISERROR(SEARCH("09.00 – 18.00",A144)))</formula>
    </cfRule>
    <cfRule type="containsText" dxfId="28939" priority="72511" operator="containsText" text="09.00 – 15.00">
      <formula>NOT(ISERROR(SEARCH("09.00 – 15.00",A144)))</formula>
    </cfRule>
    <cfRule type="containsText" dxfId="28938" priority="72512" operator="containsText" text="10.30 – 19.30">
      <formula>NOT(ISERROR(SEARCH("10.30 – 19.30",A144)))</formula>
    </cfRule>
    <cfRule type="containsText" dxfId="28937" priority="72513" operator="containsText" text="09.00 – 13.00">
      <formula>NOT(ISERROR(SEARCH("09.00 – 13.00",A144)))</formula>
    </cfRule>
    <cfRule type="containsText" dxfId="28936" priority="72514" operator="containsText" text="11.30 – 19.30">
      <formula>NOT(ISERROR(SEARCH("11.30 – 19.30",A144)))</formula>
    </cfRule>
  </conditionalFormatting>
  <conditionalFormatting sqref="A144:B144">
    <cfRule type="cellIs" dxfId="28935" priority="72490" operator="equal">
      <formula>"09.00 – 15.00"</formula>
    </cfRule>
  </conditionalFormatting>
  <conditionalFormatting sqref="U144:AB144">
    <cfRule type="cellIs" dxfId="28934" priority="72491" operator="equal">
      <formula>"09.00 – 18.00"</formula>
    </cfRule>
  </conditionalFormatting>
  <conditionalFormatting sqref="A144:B144">
    <cfRule type="cellIs" dxfId="28933" priority="72492" operator="equal">
      <formula>"09.00 – 18.00"</formula>
    </cfRule>
  </conditionalFormatting>
  <conditionalFormatting sqref="U144:AB144">
    <cfRule type="cellIs" dxfId="28932" priority="72493" operator="equal">
      <formula>"09.30 – 13.00"</formula>
    </cfRule>
  </conditionalFormatting>
  <conditionalFormatting sqref="A144:B144">
    <cfRule type="cellIs" dxfId="28931" priority="72494" operator="equal">
      <formula>"09.30 – 13.00"</formula>
    </cfRule>
  </conditionalFormatting>
  <conditionalFormatting sqref="A144:B144">
    <cfRule type="cellIs" dxfId="28930" priority="72495" operator="equal">
      <formula>"10.30 – 19.30"</formula>
    </cfRule>
  </conditionalFormatting>
  <conditionalFormatting sqref="U144:AB144">
    <cfRule type="cellIs" dxfId="28929" priority="72496" operator="equal">
      <formula>"10.30 – 19.30"</formula>
    </cfRule>
  </conditionalFormatting>
  <conditionalFormatting sqref="A144:B144">
    <cfRule type="cellIs" dxfId="28928" priority="72497" operator="equal">
      <formula>"11.30 – 19.30"</formula>
    </cfRule>
  </conditionalFormatting>
  <conditionalFormatting sqref="U144:AB144">
    <cfRule type="cellIs" dxfId="28927" priority="72498" operator="equal">
      <formula>"11.30 – 19.30"</formula>
    </cfRule>
  </conditionalFormatting>
  <conditionalFormatting sqref="A144:B144">
    <cfRule type="cellIs" dxfId="28926" priority="72499" operator="equal">
      <formula>_FV(13,"3")</formula>
    </cfRule>
  </conditionalFormatting>
  <conditionalFormatting sqref="A144:B144">
    <cfRule type="cellIs" dxfId="28925" priority="72500" operator="equal">
      <formula>_FV(13,"3")</formula>
    </cfRule>
  </conditionalFormatting>
  <conditionalFormatting sqref="A144:B144">
    <cfRule type="cellIs" dxfId="28924" priority="72501" operator="equal">
      <formula>_FV(13,"3")</formula>
    </cfRule>
  </conditionalFormatting>
  <conditionalFormatting sqref="U144:AB144">
    <cfRule type="cellIs" dxfId="28923" priority="72502" operator="equal">
      <formula>_FV(13,"3")</formula>
    </cfRule>
  </conditionalFormatting>
  <conditionalFormatting sqref="U144:AB144">
    <cfRule type="cellIs" dxfId="28922" priority="72503" operator="equal">
      <formula>_FV(13,"3")</formula>
    </cfRule>
  </conditionalFormatting>
  <conditionalFormatting sqref="U144:AB144">
    <cfRule type="cellIs" dxfId="28921" priority="72504" operator="equal">
      <formula>_FV(13,"3")</formula>
    </cfRule>
  </conditionalFormatting>
  <conditionalFormatting sqref="A144:B144">
    <cfRule type="cellIs" dxfId="28920" priority="72473" stopIfTrue="1" operator="equal">
      <formula>"09.00 – 13.00"</formula>
    </cfRule>
  </conditionalFormatting>
  <conditionalFormatting sqref="U144:AB144">
    <cfRule type="cellIs" dxfId="28919" priority="72474" operator="equal">
      <formula>"09.00 – 13.00"</formula>
    </cfRule>
  </conditionalFormatting>
  <conditionalFormatting sqref="A144:B144">
    <cfRule type="cellIs" dxfId="28918" priority="72475" operator="equal">
      <formula>"09.00 – 15.00"</formula>
    </cfRule>
  </conditionalFormatting>
  <conditionalFormatting sqref="U144:AB144">
    <cfRule type="cellIs" dxfId="28917" priority="72476" operator="equal">
      <formula>"09.00 – 15.00"</formula>
    </cfRule>
  </conditionalFormatting>
  <conditionalFormatting sqref="U144:AB144">
    <cfRule type="cellIs" dxfId="28916" priority="72477" operator="equal">
      <formula>"09.00 – 18.00"</formula>
    </cfRule>
  </conditionalFormatting>
  <conditionalFormatting sqref="A144:B144">
    <cfRule type="cellIs" dxfId="28915" priority="72478" operator="equal">
      <formula>"09.00 – 18.00"</formula>
    </cfRule>
  </conditionalFormatting>
  <conditionalFormatting sqref="A144:B144">
    <cfRule type="cellIs" dxfId="28914" priority="72479" operator="equal">
      <formula>"09.30 – 13.00"</formula>
    </cfRule>
  </conditionalFormatting>
  <conditionalFormatting sqref="U144:AB144">
    <cfRule type="cellIs" dxfId="28913" priority="72480" operator="equal">
      <formula>"09.30 – 13.00"</formula>
    </cfRule>
  </conditionalFormatting>
  <conditionalFormatting sqref="A144:B144">
    <cfRule type="cellIs" dxfId="28912" priority="72481" operator="equal">
      <formula>"10.30 – 19.30"</formula>
    </cfRule>
  </conditionalFormatting>
  <conditionalFormatting sqref="U144:AB144">
    <cfRule type="cellIs" dxfId="28911" priority="72482" operator="equal">
      <formula>"10.30 – 19.30"</formula>
    </cfRule>
  </conditionalFormatting>
  <conditionalFormatting sqref="U144:AB144">
    <cfRule type="cellIs" dxfId="28910" priority="72483" operator="equal">
      <formula>"11.30 – 19.30"</formula>
    </cfRule>
  </conditionalFormatting>
  <conditionalFormatting sqref="A144:B144">
    <cfRule type="cellIs" dxfId="28909" priority="72484" operator="equal">
      <formula>"11.30 – 19.30"</formula>
    </cfRule>
  </conditionalFormatting>
  <conditionalFormatting sqref="A144:B144">
    <cfRule type="cellIs" dxfId="28908" priority="72485" operator="equal">
      <formula>_FV(13,"3")</formula>
    </cfRule>
  </conditionalFormatting>
  <conditionalFormatting sqref="A144:B144">
    <cfRule type="cellIs" dxfId="28907" priority="72486" operator="equal">
      <formula>_FV(13,"3")</formula>
    </cfRule>
  </conditionalFormatting>
  <conditionalFormatting sqref="U144:AB144 A144:B144">
    <cfRule type="cellIs" dxfId="28906" priority="72487" operator="equal">
      <formula>_FV(13,"3")</formula>
    </cfRule>
  </conditionalFormatting>
  <conditionalFormatting sqref="U144:AB144">
    <cfRule type="cellIs" dxfId="28905" priority="72488" operator="equal">
      <formula>_FV(13,"3")</formula>
    </cfRule>
  </conditionalFormatting>
  <conditionalFormatting sqref="U144:AB144">
    <cfRule type="cellIs" dxfId="28904" priority="72489" operator="equal">
      <formula>_FV(13,"3")</formula>
    </cfRule>
  </conditionalFormatting>
  <conditionalFormatting sqref="A154:B154">
    <cfRule type="cellIs" dxfId="28903" priority="72456" stopIfTrue="1" operator="equal">
      <formula>"09.00 – 13.00"</formula>
    </cfRule>
  </conditionalFormatting>
  <conditionalFormatting sqref="U154:AB154">
    <cfRule type="cellIs" dxfId="28902" priority="72457" operator="equal">
      <formula>"09.00 – 13.00"</formula>
    </cfRule>
  </conditionalFormatting>
  <conditionalFormatting sqref="A154:B154">
    <cfRule type="cellIs" dxfId="28901" priority="72458" operator="equal">
      <formula>"09.00 – 15.00"</formula>
    </cfRule>
  </conditionalFormatting>
  <conditionalFormatting sqref="U154:AB154">
    <cfRule type="cellIs" dxfId="28900" priority="72459" operator="equal">
      <formula>"09.00 – 15.00"</formula>
    </cfRule>
  </conditionalFormatting>
  <conditionalFormatting sqref="U154:AB154">
    <cfRule type="cellIs" dxfId="28899" priority="72460" operator="equal">
      <formula>"09.00 – 18.00"</formula>
    </cfRule>
  </conditionalFormatting>
  <conditionalFormatting sqref="A154:B154">
    <cfRule type="cellIs" dxfId="28898" priority="72461" operator="equal">
      <formula>"09.00 – 18.00"</formula>
    </cfRule>
  </conditionalFormatting>
  <conditionalFormatting sqref="A154:B154">
    <cfRule type="cellIs" dxfId="28897" priority="72462" operator="equal">
      <formula>"09.30 – 13.00"</formula>
    </cfRule>
  </conditionalFormatting>
  <conditionalFormatting sqref="U154:AB154">
    <cfRule type="cellIs" dxfId="28896" priority="72463" operator="equal">
      <formula>"09.30 – 13.00"</formula>
    </cfRule>
  </conditionalFormatting>
  <conditionalFormatting sqref="A154:B154">
    <cfRule type="cellIs" dxfId="28895" priority="72464" operator="equal">
      <formula>"10.30 – 19.30"</formula>
    </cfRule>
  </conditionalFormatting>
  <conditionalFormatting sqref="U154:AB154">
    <cfRule type="cellIs" dxfId="28894" priority="72465" operator="equal">
      <formula>"10.30 – 19.30"</formula>
    </cfRule>
  </conditionalFormatting>
  <conditionalFormatting sqref="U154:AB154">
    <cfRule type="cellIs" dxfId="28893" priority="72466" operator="equal">
      <formula>"11.30 – 19.30"</formula>
    </cfRule>
  </conditionalFormatting>
  <conditionalFormatting sqref="A154:B154">
    <cfRule type="cellIs" dxfId="28892" priority="72467" operator="equal">
      <formula>"11.30 – 19.30"</formula>
    </cfRule>
  </conditionalFormatting>
  <conditionalFormatting sqref="A154:B154">
    <cfRule type="cellIs" dxfId="28891" priority="72468" operator="equal">
      <formula>_FV(13,"3")</formula>
    </cfRule>
  </conditionalFormatting>
  <conditionalFormatting sqref="A154:B154">
    <cfRule type="cellIs" dxfId="28890" priority="72469" operator="equal">
      <formula>_FV(13,"3")</formula>
    </cfRule>
  </conditionalFormatting>
  <conditionalFormatting sqref="U154:AB154 A154:B154">
    <cfRule type="cellIs" dxfId="28889" priority="72470" operator="equal">
      <formula>_FV(13,"3")</formula>
    </cfRule>
  </conditionalFormatting>
  <conditionalFormatting sqref="U154:AB154">
    <cfRule type="cellIs" dxfId="28888" priority="72471" operator="equal">
      <formula>_FV(13,"3")</formula>
    </cfRule>
  </conditionalFormatting>
  <conditionalFormatting sqref="U154:AB154">
    <cfRule type="cellIs" dxfId="28887" priority="72472" operator="equal">
      <formula>_FV(13,"3")</formula>
    </cfRule>
  </conditionalFormatting>
  <conditionalFormatting sqref="DH154:XFD154 U154:AB154 A154:B154">
    <cfRule type="containsText" dxfId="28886" priority="72446" operator="containsText" text="DOMENICA">
      <formula>NOT(ISERROR(SEARCH("DOMENICA",A154)))</formula>
    </cfRule>
    <cfRule type="containsText" dxfId="28885" priority="72447" operator="containsText" text="08.30 – 14.30">
      <formula>NOT(ISERROR(SEARCH("08.30 – 14.30",A154)))</formula>
    </cfRule>
    <cfRule type="containsText" dxfId="28884" priority="72448" operator="containsText" text="09.30 – 18.30">
      <formula>NOT(ISERROR(SEARCH("09.30 – 18.30",A154)))</formula>
    </cfRule>
    <cfRule type="containsText" dxfId="28883" priority="72449" operator="containsText" text="08.30 – 16.30">
      <formula>NOT(ISERROR(SEARCH("08.30 – 16.30",A154)))</formula>
    </cfRule>
    <cfRule type="containsText" dxfId="28882" priority="72450" operator="containsText" text="08.30 – 17.30">
      <formula>NOT(ISERROR(SEARCH("08.30 – 17.30",A154)))</formula>
    </cfRule>
    <cfRule type="containsText" dxfId="28881" priority="72451" operator="containsText" text="09.00 – 18.00">
      <formula>NOT(ISERROR(SEARCH("09.00 – 18.00",A154)))</formula>
    </cfRule>
    <cfRule type="containsText" dxfId="28880" priority="72452" operator="containsText" text="09.00 – 15.00">
      <formula>NOT(ISERROR(SEARCH("09.00 – 15.00",A154)))</formula>
    </cfRule>
    <cfRule type="containsText" dxfId="28879" priority="72453" operator="containsText" text="10.30 – 19.30">
      <formula>NOT(ISERROR(SEARCH("10.30 – 19.30",A154)))</formula>
    </cfRule>
    <cfRule type="containsText" dxfId="28878" priority="72454" operator="containsText" text="09.00 – 13.00">
      <formula>NOT(ISERROR(SEARCH("09.00 – 13.00",A154)))</formula>
    </cfRule>
    <cfRule type="containsText" dxfId="28877" priority="72455" operator="containsText" text="11.30 – 19.30">
      <formula>NOT(ISERROR(SEARCH("11.30 – 19.30",A154)))</formula>
    </cfRule>
  </conditionalFormatting>
  <conditionalFormatting sqref="U154:AB154">
    <cfRule type="cellIs" dxfId="28876" priority="72431" operator="equal">
      <formula>"09.00 – 15.00"</formula>
    </cfRule>
  </conditionalFormatting>
  <conditionalFormatting sqref="A154:B154">
    <cfRule type="cellIs" dxfId="28875" priority="72432" operator="equal">
      <formula>"09.00 – 15.00"</formula>
    </cfRule>
  </conditionalFormatting>
  <conditionalFormatting sqref="U154:AB154">
    <cfRule type="cellIs" dxfId="28874" priority="72433" operator="equal">
      <formula>"09.00 – 18.00"</formula>
    </cfRule>
  </conditionalFormatting>
  <conditionalFormatting sqref="A154:B154">
    <cfRule type="cellIs" dxfId="28873" priority="72434" operator="equal">
      <formula>"09.00 – 18.00"</formula>
    </cfRule>
  </conditionalFormatting>
  <conditionalFormatting sqref="U154:AB154">
    <cfRule type="cellIs" dxfId="28872" priority="72435" operator="equal">
      <formula>"09.30 – 13.00"</formula>
    </cfRule>
  </conditionalFormatting>
  <conditionalFormatting sqref="A154:B154">
    <cfRule type="cellIs" dxfId="28871" priority="72436" operator="equal">
      <formula>"09.30 – 13.00"</formula>
    </cfRule>
  </conditionalFormatting>
  <conditionalFormatting sqref="A154:B154">
    <cfRule type="cellIs" dxfId="28870" priority="72437" operator="equal">
      <formula>"10.30 – 19.30"</formula>
    </cfRule>
  </conditionalFormatting>
  <conditionalFormatting sqref="U154:AB154">
    <cfRule type="cellIs" dxfId="28869" priority="72438" operator="equal">
      <formula>"10.30 – 19.30"</formula>
    </cfRule>
  </conditionalFormatting>
  <conditionalFormatting sqref="U154:AB154">
    <cfRule type="cellIs" dxfId="28868" priority="72439" operator="equal">
      <formula>"11.30 – 19.30"</formula>
    </cfRule>
  </conditionalFormatting>
  <conditionalFormatting sqref="A154:B154">
    <cfRule type="cellIs" dxfId="28867" priority="72440" operator="equal">
      <formula>"11.30 – 19.30"</formula>
    </cfRule>
  </conditionalFormatting>
  <conditionalFormatting sqref="A154:B154">
    <cfRule type="cellIs" dxfId="28866" priority="72441" operator="equal">
      <formula>_FV(13,"3")</formula>
    </cfRule>
  </conditionalFormatting>
  <conditionalFormatting sqref="U154:AB154 A154:B154">
    <cfRule type="cellIs" dxfId="28865" priority="72442" operator="equal">
      <formula>_FV(13,"3")</formula>
    </cfRule>
  </conditionalFormatting>
  <conditionalFormatting sqref="A154:B154">
    <cfRule type="cellIs" dxfId="28864" priority="72443" operator="equal">
      <formula>_FV(13,"3")</formula>
    </cfRule>
  </conditionalFormatting>
  <conditionalFormatting sqref="U154:AB154">
    <cfRule type="cellIs" dxfId="28863" priority="72444" operator="equal">
      <formula>_FV(13,"3")</formula>
    </cfRule>
  </conditionalFormatting>
  <conditionalFormatting sqref="U154:AB154">
    <cfRule type="cellIs" dxfId="28862" priority="72445" operator="equal">
      <formula>_FV(13,"3")</formula>
    </cfRule>
  </conditionalFormatting>
  <conditionalFormatting sqref="U154:AB154">
    <cfRule type="cellIs" dxfId="28861" priority="72416" operator="equal">
      <formula>"09.00 – 15.00"</formula>
    </cfRule>
  </conditionalFormatting>
  <conditionalFormatting sqref="A154:B154">
    <cfRule type="cellIs" dxfId="28860" priority="72417" operator="equal">
      <formula>"09.00 – 15.00"</formula>
    </cfRule>
  </conditionalFormatting>
  <conditionalFormatting sqref="U154:AB154">
    <cfRule type="cellIs" dxfId="28859" priority="72418" operator="equal">
      <formula>"09.00 – 18.00"</formula>
    </cfRule>
  </conditionalFormatting>
  <conditionalFormatting sqref="A154:B154">
    <cfRule type="cellIs" dxfId="28858" priority="72419" operator="equal">
      <formula>"09.00 – 18.00"</formula>
    </cfRule>
  </conditionalFormatting>
  <conditionalFormatting sqref="U154:AB154">
    <cfRule type="cellIs" dxfId="28857" priority="72420" operator="equal">
      <formula>"09.30 – 13.00"</formula>
    </cfRule>
  </conditionalFormatting>
  <conditionalFormatting sqref="A154:B154">
    <cfRule type="cellIs" dxfId="28856" priority="72421" operator="equal">
      <formula>"09.30 – 13.00"</formula>
    </cfRule>
  </conditionalFormatting>
  <conditionalFormatting sqref="A154:B154">
    <cfRule type="cellIs" dxfId="28855" priority="72422" operator="equal">
      <formula>"10.30 – 19.30"</formula>
    </cfRule>
  </conditionalFormatting>
  <conditionalFormatting sqref="U154:AB154">
    <cfRule type="cellIs" dxfId="28854" priority="72423" operator="equal">
      <formula>"10.30 – 19.30"</formula>
    </cfRule>
  </conditionalFormatting>
  <conditionalFormatting sqref="U154:AB154">
    <cfRule type="cellIs" dxfId="28853" priority="72424" operator="equal">
      <formula>"11.30 – 19.30"</formula>
    </cfRule>
  </conditionalFormatting>
  <conditionalFormatting sqref="A154:B154">
    <cfRule type="cellIs" dxfId="28852" priority="72425" operator="equal">
      <formula>"11.30 – 19.30"</formula>
    </cfRule>
  </conditionalFormatting>
  <conditionalFormatting sqref="A154:B154">
    <cfRule type="cellIs" dxfId="28851" priority="72426" operator="equal">
      <formula>_FV(13,"3")</formula>
    </cfRule>
  </conditionalFormatting>
  <conditionalFormatting sqref="U154:AB154 A154:B154">
    <cfRule type="cellIs" dxfId="28850" priority="72427" operator="equal">
      <formula>_FV(13,"3")</formula>
    </cfRule>
  </conditionalFormatting>
  <conditionalFormatting sqref="A154:B154">
    <cfRule type="cellIs" dxfId="28849" priority="72428" operator="equal">
      <formula>_FV(13,"3")</formula>
    </cfRule>
  </conditionalFormatting>
  <conditionalFormatting sqref="U154:AB154">
    <cfRule type="cellIs" dxfId="28848" priority="72429" operator="equal">
      <formula>_FV(13,"3")</formula>
    </cfRule>
  </conditionalFormatting>
  <conditionalFormatting sqref="U154:AB154">
    <cfRule type="cellIs" dxfId="28847" priority="72430" operator="equal">
      <formula>_FV(13,"3")</formula>
    </cfRule>
  </conditionalFormatting>
  <conditionalFormatting sqref="Z111:AA112 Z113:AB113">
    <cfRule type="containsText" dxfId="28846" priority="72399" operator="containsText" text="08.30 – 14.30">
      <formula>NOT(ISERROR(SEARCH("08.30 – 14.30",Z111)))</formula>
    </cfRule>
    <cfRule type="containsText" dxfId="28845" priority="72400" operator="containsText" text="09:30 – 18.30">
      <formula>NOT(ISERROR(SEARCH("09:30 – 18.30",Z111)))</formula>
    </cfRule>
    <cfRule type="containsText" dxfId="28844" priority="72401" operator="containsText" text="10.30 – 18.30">
      <formula>NOT(ISERROR(SEARCH("10.30 – 18.30",Z111)))</formula>
    </cfRule>
    <cfRule type="containsText" dxfId="28843" priority="72402" operator="containsText" text="09.30 – 18.30">
      <formula>NOT(ISERROR(SEARCH("09.30 – 18.30",Z111)))</formula>
    </cfRule>
    <cfRule type="containsText" dxfId="28842" priority="72403" operator="containsText" text="09.00 – 13:00">
      <formula>NOT(ISERROR(SEARCH("09.00 – 13:00",Z111)))</formula>
    </cfRule>
    <cfRule type="containsText" dxfId="28841" priority="72404" operator="containsText" text="08.30 – 16.30">
      <formula>NOT(ISERROR(SEARCH("08.30 – 16.30",Z111)))</formula>
    </cfRule>
    <cfRule type="containsText" dxfId="28840" priority="72405" operator="containsText" text="08:30 – 17.30">
      <formula>NOT(ISERROR(SEARCH("08:30 – 17.30",Z111)))</formula>
    </cfRule>
    <cfRule type="containsText" dxfId="28839" priority="72406" operator="containsText" text="08.30 – 17.30">
      <formula>NOT(ISERROR(SEARCH("08.30 – 17.30",Z111)))</formula>
    </cfRule>
    <cfRule type="containsText" dxfId="28838" priority="72407" operator="containsText" text="09.00 – 18.00">
      <formula>NOT(ISERROR(SEARCH("09.00 – 18.00",Z111)))</formula>
    </cfRule>
    <cfRule type="containsText" dxfId="28837" priority="72408" operator="containsText" text="09.00 – 13.00">
      <formula>NOT(ISERROR(SEARCH("09.00 – 13.00",Z111)))</formula>
    </cfRule>
    <cfRule type="containsText" dxfId="28836" priority="72409" operator="containsText" text="11.30 – 19.30">
      <formula>NOT(ISERROR(SEARCH("11.30 – 19.30",Z111)))</formula>
    </cfRule>
    <cfRule type="containsText" dxfId="28835" priority="72410" operator="containsText" text="10.30 – 19.30">
      <formula>NOT(ISERROR(SEARCH("10.30 – 19.30",Z111)))</formula>
    </cfRule>
    <cfRule type="containsText" dxfId="28834" priority="72411" operator="containsText" text="09.00 – 15.00">
      <formula>NOT(ISERROR(SEARCH("09.00 – 15.00",Z111)))</formula>
    </cfRule>
    <cfRule type="containsText" dxfId="28833" priority="72412" operator="containsText" text="12:30">
      <formula>NOT(ISERROR(SEARCH("12:30",Z111)))</formula>
    </cfRule>
    <cfRule type="containsText" dxfId="28832" priority="72413" operator="containsText" text="13:30">
      <formula>NOT(ISERROR(SEARCH("13:30",Z111)))</formula>
    </cfRule>
    <cfRule type="containsText" dxfId="28831" priority="72414" operator="containsText" text="FESTIVITÁ">
      <formula>NOT(ISERROR(SEARCH("FESTIVITÁ",Z111)))</formula>
    </cfRule>
    <cfRule type="cellIs" dxfId="28830" priority="72415" operator="equal">
      <formula>"DOMENICA"</formula>
    </cfRule>
  </conditionalFormatting>
  <conditionalFormatting sqref="DE113:DG113">
    <cfRule type="containsText" dxfId="28829" priority="72382" operator="containsText" text="08.30 – 14.30">
      <formula>NOT(ISERROR(SEARCH("08.30 – 14.30",DE113)))</formula>
    </cfRule>
    <cfRule type="containsText" dxfId="28828" priority="72383" operator="containsText" text="09:30 – 18.30">
      <formula>NOT(ISERROR(SEARCH("09:30 – 18.30",DE113)))</formula>
    </cfRule>
    <cfRule type="containsText" dxfId="28827" priority="72384" operator="containsText" text="10.30 – 18.30">
      <formula>NOT(ISERROR(SEARCH("10.30 – 18.30",DE113)))</formula>
    </cfRule>
    <cfRule type="containsText" dxfId="28826" priority="72385" operator="containsText" text="09.30 – 18.30">
      <formula>NOT(ISERROR(SEARCH("09.30 – 18.30",DE113)))</formula>
    </cfRule>
    <cfRule type="containsText" dxfId="28825" priority="72386" operator="containsText" text="09.00 – 13:00">
      <formula>NOT(ISERROR(SEARCH("09.00 – 13:00",DE113)))</formula>
    </cfRule>
    <cfRule type="containsText" dxfId="28824" priority="72387" operator="containsText" text="08.30 – 16.30">
      <formula>NOT(ISERROR(SEARCH("08.30 – 16.30",DE113)))</formula>
    </cfRule>
    <cfRule type="containsText" dxfId="28823" priority="72388" operator="containsText" text="08:30 – 17.30">
      <formula>NOT(ISERROR(SEARCH("08:30 – 17.30",DE113)))</formula>
    </cfRule>
    <cfRule type="containsText" dxfId="28822" priority="72389" operator="containsText" text="08.30 – 17.30">
      <formula>NOT(ISERROR(SEARCH("08.30 – 17.30",DE113)))</formula>
    </cfRule>
    <cfRule type="containsText" dxfId="28821" priority="72390" operator="containsText" text="09.00 – 18.00">
      <formula>NOT(ISERROR(SEARCH("09.00 – 18.00",DE113)))</formula>
    </cfRule>
    <cfRule type="containsText" dxfId="28820" priority="72391" operator="containsText" text="09.00 – 13.00">
      <formula>NOT(ISERROR(SEARCH("09.00 – 13.00",DE113)))</formula>
    </cfRule>
    <cfRule type="containsText" dxfId="28819" priority="72392" operator="containsText" text="11.30 – 19.30">
      <formula>NOT(ISERROR(SEARCH("11.30 – 19.30",DE113)))</formula>
    </cfRule>
    <cfRule type="containsText" dxfId="28818" priority="72393" operator="containsText" text="10.30 – 19.30">
      <formula>NOT(ISERROR(SEARCH("10.30 – 19.30",DE113)))</formula>
    </cfRule>
    <cfRule type="containsText" dxfId="28817" priority="72394" operator="containsText" text="09.00 – 15.00">
      <formula>NOT(ISERROR(SEARCH("09.00 – 15.00",DE113)))</formula>
    </cfRule>
    <cfRule type="containsText" dxfId="28816" priority="72395" operator="containsText" text="12:30">
      <formula>NOT(ISERROR(SEARCH("12:30",DE113)))</formula>
    </cfRule>
    <cfRule type="containsText" dxfId="28815" priority="72396" operator="containsText" text="13:30">
      <formula>NOT(ISERROR(SEARCH("13:30",DE113)))</formula>
    </cfRule>
    <cfRule type="containsText" dxfId="28814" priority="72397" operator="containsText" text="FESTIVITÁ">
      <formula>NOT(ISERROR(SEARCH("FESTIVITÁ",DE113)))</formula>
    </cfRule>
    <cfRule type="cellIs" dxfId="28813" priority="72398" operator="equal">
      <formula>"DOMENICA"</formula>
    </cfRule>
  </conditionalFormatting>
  <conditionalFormatting sqref="DH123:AOL123 A123:AB123">
    <cfRule type="containsText" dxfId="28812" priority="72365" operator="containsText" text="08.30 – 14.30">
      <formula>NOT(ISERROR(SEARCH("08.30 – 14.30",A123)))</formula>
    </cfRule>
    <cfRule type="containsText" dxfId="28811" priority="72366" operator="containsText" text="09:30 – 18.30">
      <formula>NOT(ISERROR(SEARCH("09:30 – 18.30",A123)))</formula>
    </cfRule>
    <cfRule type="containsText" dxfId="28810" priority="72367" operator="containsText" text="10.30 – 18.30">
      <formula>NOT(ISERROR(SEARCH("10.30 – 18.30",A123)))</formula>
    </cfRule>
    <cfRule type="containsText" dxfId="28809" priority="72368" operator="containsText" text="09.30 – 18.30">
      <formula>NOT(ISERROR(SEARCH("09.30 – 18.30",A123)))</formula>
    </cfRule>
    <cfRule type="containsText" dxfId="28808" priority="72369" operator="containsText" text="09.00 – 13:00">
      <formula>NOT(ISERROR(SEARCH("09.00 – 13:00",A123)))</formula>
    </cfRule>
    <cfRule type="containsText" dxfId="28807" priority="72370" operator="containsText" text="08.30 – 16.30">
      <formula>NOT(ISERROR(SEARCH("08.30 – 16.30",A123)))</formula>
    </cfRule>
    <cfRule type="containsText" dxfId="28806" priority="72371" operator="containsText" text="08:30 – 17.30">
      <formula>NOT(ISERROR(SEARCH("08:30 – 17.30",A123)))</formula>
    </cfRule>
    <cfRule type="containsText" dxfId="28805" priority="72372" operator="containsText" text="08.30 – 17.30">
      <formula>NOT(ISERROR(SEARCH("08.30 – 17.30",A123)))</formula>
    </cfRule>
    <cfRule type="containsText" dxfId="28804" priority="72373" operator="containsText" text="09.00 – 18.00">
      <formula>NOT(ISERROR(SEARCH("09.00 – 18.00",A123)))</formula>
    </cfRule>
    <cfRule type="containsText" dxfId="28803" priority="72374" operator="containsText" text="09.00 – 13.00">
      <formula>NOT(ISERROR(SEARCH("09.00 – 13.00",A123)))</formula>
    </cfRule>
    <cfRule type="containsText" dxfId="28802" priority="72375" operator="containsText" text="11.30 – 19.30">
      <formula>NOT(ISERROR(SEARCH("11.30 – 19.30",A123)))</formula>
    </cfRule>
    <cfRule type="containsText" dxfId="28801" priority="72376" operator="containsText" text="10.30 – 19.30">
      <formula>NOT(ISERROR(SEARCH("10.30 – 19.30",A123)))</formula>
    </cfRule>
    <cfRule type="containsText" dxfId="28800" priority="72377" operator="containsText" text="09.00 – 15.00">
      <formula>NOT(ISERROR(SEARCH("09.00 – 15.00",A123)))</formula>
    </cfRule>
    <cfRule type="containsText" dxfId="28799" priority="72378" operator="containsText" text="12:30">
      <formula>NOT(ISERROR(SEARCH("12:30",A123)))</formula>
    </cfRule>
    <cfRule type="containsText" dxfId="28798" priority="72379" operator="containsText" text="13:30">
      <formula>NOT(ISERROR(SEARCH("13:30",A123)))</formula>
    </cfRule>
    <cfRule type="containsText" dxfId="28797" priority="72380" operator="containsText" text="FESTIVITÁ">
      <formula>NOT(ISERROR(SEARCH("FESTIVITÁ",A123)))</formula>
    </cfRule>
    <cfRule type="cellIs" dxfId="28796" priority="72381" operator="equal">
      <formula>"DOMENICA"</formula>
    </cfRule>
  </conditionalFormatting>
  <conditionalFormatting sqref="U134:AB134">
    <cfRule type="cellIs" dxfId="28795" priority="69134" operator="equal">
      <formula>_FV(13,"3")</formula>
    </cfRule>
  </conditionalFormatting>
  <conditionalFormatting sqref="U134:AB134">
    <cfRule type="cellIs" dxfId="28794" priority="69108" operator="equal">
      <formula>_FV(13,"3")</formula>
    </cfRule>
  </conditionalFormatting>
  <conditionalFormatting sqref="U134:AB134">
    <cfRule type="cellIs" dxfId="28793" priority="69109" operator="equal">
      <formula>_FV(13,"3")</formula>
    </cfRule>
  </conditionalFormatting>
  <conditionalFormatting sqref="AG133:AH133 AG143:AH143 AG153:AH153 BX143">
    <cfRule type="containsText" dxfId="28792" priority="72259" operator="containsText" text="08.30 – 14.30">
      <formula>NOT(ISERROR(SEARCH("08.30 – 14.30",AG133)))</formula>
    </cfRule>
    <cfRule type="containsText" dxfId="28791" priority="72260" operator="containsText" text="09:30 – 18.30">
      <formula>NOT(ISERROR(SEARCH("09:30 – 18.30",AG133)))</formula>
    </cfRule>
    <cfRule type="containsText" dxfId="28790" priority="72261" operator="containsText" text="10.30 – 18.30">
      <formula>NOT(ISERROR(SEARCH("10.30 – 18.30",AG133)))</formula>
    </cfRule>
    <cfRule type="containsText" dxfId="28789" priority="72262" operator="containsText" text="09.30 – 18.30">
      <formula>NOT(ISERROR(SEARCH("09.30 – 18.30",AG133)))</formula>
    </cfRule>
    <cfRule type="containsText" dxfId="28788" priority="72263" operator="containsText" text="09.00 – 13:00">
      <formula>NOT(ISERROR(SEARCH("09.00 – 13:00",AG133)))</formula>
    </cfRule>
    <cfRule type="containsText" dxfId="28787" priority="72264" operator="containsText" text="08.30 – 16.30">
      <formula>NOT(ISERROR(SEARCH("08.30 – 16.30",AG133)))</formula>
    </cfRule>
    <cfRule type="containsText" dxfId="28786" priority="72265" operator="containsText" text="08:30 – 17.30">
      <formula>NOT(ISERROR(SEARCH("08:30 – 17.30",AG133)))</formula>
    </cfRule>
    <cfRule type="containsText" dxfId="28785" priority="72266" operator="containsText" text="08.30 – 17.30">
      <formula>NOT(ISERROR(SEARCH("08.30 – 17.30",AG133)))</formula>
    </cfRule>
    <cfRule type="containsText" dxfId="28784" priority="72267" operator="containsText" text="09.00 – 18.00">
      <formula>NOT(ISERROR(SEARCH("09.00 – 18.00",AG133)))</formula>
    </cfRule>
    <cfRule type="containsText" dxfId="28783" priority="72268" operator="containsText" text="09.00 – 13.00">
      <formula>NOT(ISERROR(SEARCH("09.00 – 13.00",AG133)))</formula>
    </cfRule>
    <cfRule type="containsText" dxfId="28782" priority="72269" operator="containsText" text="11.30 – 19.30">
      <formula>NOT(ISERROR(SEARCH("11.30 – 19.30",AG133)))</formula>
    </cfRule>
    <cfRule type="containsText" dxfId="28781" priority="72270" operator="containsText" text="10.30 – 19.30">
      <formula>NOT(ISERROR(SEARCH("10.30 – 19.30",AG133)))</formula>
    </cfRule>
    <cfRule type="containsText" dxfId="28780" priority="72271" operator="containsText" text="09.00 – 15.00">
      <formula>NOT(ISERROR(SEARCH("09.00 – 15.00",AG133)))</formula>
    </cfRule>
    <cfRule type="containsText" dxfId="28779" priority="72272" operator="containsText" text="12:30">
      <formula>NOT(ISERROR(SEARCH("12:30",AG133)))</formula>
    </cfRule>
    <cfRule type="containsText" dxfId="28778" priority="72273" operator="containsText" text="13:30">
      <formula>NOT(ISERROR(SEARCH("13:30",AG133)))</formula>
    </cfRule>
    <cfRule type="containsText" dxfId="28777" priority="72274" operator="containsText" text="FESTIVITÁ">
      <formula>NOT(ISERROR(SEARCH("FESTIVITÁ",AG133)))</formula>
    </cfRule>
    <cfRule type="cellIs" dxfId="28776" priority="72275" operator="equal">
      <formula>"DOMENICA"</formula>
    </cfRule>
  </conditionalFormatting>
  <conditionalFormatting sqref="AG123:AH123">
    <cfRule type="containsText" dxfId="28775" priority="72106" operator="containsText" text="08.30 – 14.30">
      <formula>NOT(ISERROR(SEARCH("08.30 – 14.30",AG123)))</formula>
    </cfRule>
    <cfRule type="containsText" dxfId="28774" priority="72107" operator="containsText" text="09:30 – 18.30">
      <formula>NOT(ISERROR(SEARCH("09:30 – 18.30",AG123)))</formula>
    </cfRule>
    <cfRule type="containsText" dxfId="28773" priority="72108" operator="containsText" text="10.30 – 18.30">
      <formula>NOT(ISERROR(SEARCH("10.30 – 18.30",AG123)))</formula>
    </cfRule>
    <cfRule type="containsText" dxfId="28772" priority="72109" operator="containsText" text="09.30 – 18.30">
      <formula>NOT(ISERROR(SEARCH("09.30 – 18.30",AG123)))</formula>
    </cfRule>
    <cfRule type="containsText" dxfId="28771" priority="72110" operator="containsText" text="09.00 – 13:00">
      <formula>NOT(ISERROR(SEARCH("09.00 – 13:00",AG123)))</formula>
    </cfRule>
    <cfRule type="containsText" dxfId="28770" priority="72111" operator="containsText" text="08.30 – 16.30">
      <formula>NOT(ISERROR(SEARCH("08.30 – 16.30",AG123)))</formula>
    </cfRule>
    <cfRule type="containsText" dxfId="28769" priority="72112" operator="containsText" text="08:30 – 17.30">
      <formula>NOT(ISERROR(SEARCH("08:30 – 17.30",AG123)))</formula>
    </cfRule>
    <cfRule type="containsText" dxfId="28768" priority="72113" operator="containsText" text="08.30 – 17.30">
      <formula>NOT(ISERROR(SEARCH("08.30 – 17.30",AG123)))</formula>
    </cfRule>
    <cfRule type="containsText" dxfId="28767" priority="72114" operator="containsText" text="09.00 – 18.00">
      <formula>NOT(ISERROR(SEARCH("09.00 – 18.00",AG123)))</formula>
    </cfRule>
    <cfRule type="containsText" dxfId="28766" priority="72115" operator="containsText" text="09.00 – 13.00">
      <formula>NOT(ISERROR(SEARCH("09.00 – 13.00",AG123)))</formula>
    </cfRule>
    <cfRule type="containsText" dxfId="28765" priority="72116" operator="containsText" text="11.30 – 19.30">
      <formula>NOT(ISERROR(SEARCH("11.30 – 19.30",AG123)))</formula>
    </cfRule>
    <cfRule type="containsText" dxfId="28764" priority="72117" operator="containsText" text="10.30 – 19.30">
      <formula>NOT(ISERROR(SEARCH("10.30 – 19.30",AG123)))</formula>
    </cfRule>
    <cfRule type="containsText" dxfId="28763" priority="72118" operator="containsText" text="09.00 – 15.00">
      <formula>NOT(ISERROR(SEARCH("09.00 – 15.00",AG123)))</formula>
    </cfRule>
    <cfRule type="containsText" dxfId="28762" priority="72119" operator="containsText" text="12:30">
      <formula>NOT(ISERROR(SEARCH("12:30",AG123)))</formula>
    </cfRule>
    <cfRule type="containsText" dxfId="28761" priority="72120" operator="containsText" text="13:30">
      <formula>NOT(ISERROR(SEARCH("13:30",AG123)))</formula>
    </cfRule>
    <cfRule type="containsText" dxfId="28760" priority="72121" operator="containsText" text="FESTIVITÁ">
      <formula>NOT(ISERROR(SEARCH("FESTIVITÁ",AG123)))</formula>
    </cfRule>
    <cfRule type="cellIs" dxfId="28759" priority="72122" operator="equal">
      <formula>"DOMENICA"</formula>
    </cfRule>
  </conditionalFormatting>
  <conditionalFormatting sqref="CR143:CS143 CR153:CS153 CR133:CS133 DE133:DG133 DE153:DG153 DE143:DF143">
    <cfRule type="containsText" dxfId="28758" priority="72072" operator="containsText" text="08.30 – 14.30">
      <formula>NOT(ISERROR(SEARCH("08.30 – 14.30",CR133)))</formula>
    </cfRule>
    <cfRule type="containsText" dxfId="28757" priority="72073" operator="containsText" text="09:30 – 18.30">
      <formula>NOT(ISERROR(SEARCH("09:30 – 18.30",CR133)))</formula>
    </cfRule>
    <cfRule type="containsText" dxfId="28756" priority="72074" operator="containsText" text="10.30 – 18.30">
      <formula>NOT(ISERROR(SEARCH("10.30 – 18.30",CR133)))</formula>
    </cfRule>
    <cfRule type="containsText" dxfId="28755" priority="72075" operator="containsText" text="09.30 – 18.30">
      <formula>NOT(ISERROR(SEARCH("09.30 – 18.30",CR133)))</formula>
    </cfRule>
    <cfRule type="containsText" dxfId="28754" priority="72076" operator="containsText" text="09.00 – 13:00">
      <formula>NOT(ISERROR(SEARCH("09.00 – 13:00",CR133)))</formula>
    </cfRule>
    <cfRule type="containsText" dxfId="28753" priority="72077" operator="containsText" text="08.30 – 16.30">
      <formula>NOT(ISERROR(SEARCH("08.30 – 16.30",CR133)))</formula>
    </cfRule>
    <cfRule type="containsText" dxfId="28752" priority="72078" operator="containsText" text="08:30 – 17.30">
      <formula>NOT(ISERROR(SEARCH("08:30 – 17.30",CR133)))</formula>
    </cfRule>
    <cfRule type="containsText" dxfId="28751" priority="72079" operator="containsText" text="08.30 – 17.30">
      <formula>NOT(ISERROR(SEARCH("08.30 – 17.30",CR133)))</formula>
    </cfRule>
    <cfRule type="containsText" dxfId="28750" priority="72080" operator="containsText" text="09.00 – 18.00">
      <formula>NOT(ISERROR(SEARCH("09.00 – 18.00",CR133)))</formula>
    </cfRule>
    <cfRule type="containsText" dxfId="28749" priority="72081" operator="containsText" text="09.00 – 13.00">
      <formula>NOT(ISERROR(SEARCH("09.00 – 13.00",CR133)))</formula>
    </cfRule>
    <cfRule type="containsText" dxfId="28748" priority="72082" operator="containsText" text="11.30 – 19.30">
      <formula>NOT(ISERROR(SEARCH("11.30 – 19.30",CR133)))</formula>
    </cfRule>
    <cfRule type="containsText" dxfId="28747" priority="72083" operator="containsText" text="10.30 – 19.30">
      <formula>NOT(ISERROR(SEARCH("10.30 – 19.30",CR133)))</formula>
    </cfRule>
    <cfRule type="containsText" dxfId="28746" priority="72084" operator="containsText" text="09.00 – 15.00">
      <formula>NOT(ISERROR(SEARCH("09.00 – 15.00",CR133)))</formula>
    </cfRule>
    <cfRule type="containsText" dxfId="28745" priority="72085" operator="containsText" text="12:30">
      <formula>NOT(ISERROR(SEARCH("12:30",CR133)))</formula>
    </cfRule>
    <cfRule type="containsText" dxfId="28744" priority="72086" operator="containsText" text="13:30">
      <formula>NOT(ISERROR(SEARCH("13:30",CR133)))</formula>
    </cfRule>
    <cfRule type="containsText" dxfId="28743" priority="72087" operator="containsText" text="FESTIVITÁ">
      <formula>NOT(ISERROR(SEARCH("FESTIVITÁ",CR133)))</formula>
    </cfRule>
    <cfRule type="cellIs" dxfId="28742" priority="72088" operator="equal">
      <formula>"DOMENICA"</formula>
    </cfRule>
  </conditionalFormatting>
  <conditionalFormatting sqref="DE124:DF124">
    <cfRule type="cellIs" dxfId="28741" priority="72064" operator="equal">
      <formula>"09.00 – 15.00"</formula>
    </cfRule>
  </conditionalFormatting>
  <conditionalFormatting sqref="DE124:DF124">
    <cfRule type="cellIs" dxfId="28740" priority="72065" operator="equal">
      <formula>"09.00 – 18.00"</formula>
    </cfRule>
  </conditionalFormatting>
  <conditionalFormatting sqref="DE124:DF124">
    <cfRule type="cellIs" dxfId="28739" priority="72066" operator="equal">
      <formula>"09.30 – 13.00"</formula>
    </cfRule>
  </conditionalFormatting>
  <conditionalFormatting sqref="DE124:DF124">
    <cfRule type="cellIs" dxfId="28738" priority="72067" operator="equal">
      <formula>"10.30 – 19.30"</formula>
    </cfRule>
  </conditionalFormatting>
  <conditionalFormatting sqref="DE124:DF124">
    <cfRule type="cellIs" dxfId="28737" priority="72068" operator="equal">
      <formula>"11.30 – 19.30"</formula>
    </cfRule>
  </conditionalFormatting>
  <conditionalFormatting sqref="DE124:DF124">
    <cfRule type="cellIs" dxfId="28736" priority="72069" operator="equal">
      <formula>_FV(13,"3")</formula>
    </cfRule>
  </conditionalFormatting>
  <conditionalFormatting sqref="DE124:DF124">
    <cfRule type="cellIs" dxfId="28735" priority="72070" operator="equal">
      <formula>_FV(13,"3")</formula>
    </cfRule>
  </conditionalFormatting>
  <conditionalFormatting sqref="DE124:DF124">
    <cfRule type="cellIs" dxfId="28734" priority="72071" operator="equal">
      <formula>_FV(13,"3")</formula>
    </cfRule>
  </conditionalFormatting>
  <conditionalFormatting sqref="DE124:DF124">
    <cfRule type="containsText" dxfId="28733" priority="72054" operator="containsText" text="DOMENICA">
      <formula>NOT(ISERROR(SEARCH("DOMENICA",DE124)))</formula>
    </cfRule>
    <cfRule type="containsText" dxfId="28732" priority="72055" operator="containsText" text="08.30 – 14.30">
      <formula>NOT(ISERROR(SEARCH("08.30 – 14.30",DE124)))</formula>
    </cfRule>
    <cfRule type="containsText" dxfId="28731" priority="72056" operator="containsText" text="09.30 – 18.30">
      <formula>NOT(ISERROR(SEARCH("09.30 – 18.30",DE124)))</formula>
    </cfRule>
    <cfRule type="containsText" dxfId="28730" priority="72057" operator="containsText" text="08.30 – 16.30">
      <formula>NOT(ISERROR(SEARCH("08.30 – 16.30",DE124)))</formula>
    </cfRule>
    <cfRule type="containsText" dxfId="28729" priority="72058" operator="containsText" text="08.30 – 17.30">
      <formula>NOT(ISERROR(SEARCH("08.30 – 17.30",DE124)))</formula>
    </cfRule>
    <cfRule type="containsText" dxfId="28728" priority="72059" operator="containsText" text="09.00 – 18.00">
      <formula>NOT(ISERROR(SEARCH("09.00 – 18.00",DE124)))</formula>
    </cfRule>
    <cfRule type="containsText" dxfId="28727" priority="72060" operator="containsText" text="09.00 – 15.00">
      <formula>NOT(ISERROR(SEARCH("09.00 – 15.00",DE124)))</formula>
    </cfRule>
    <cfRule type="containsText" dxfId="28726" priority="72061" operator="containsText" text="10.30 – 19.30">
      <formula>NOT(ISERROR(SEARCH("10.30 – 19.30",DE124)))</formula>
    </cfRule>
    <cfRule type="containsText" dxfId="28725" priority="72062" operator="containsText" text="09.00 – 13.00">
      <formula>NOT(ISERROR(SEARCH("09.00 – 13.00",DE124)))</formula>
    </cfRule>
    <cfRule type="containsText" dxfId="28724" priority="72063" operator="containsText" text="11.30 – 19.30">
      <formula>NOT(ISERROR(SEARCH("11.30 – 19.30",DE124)))</formula>
    </cfRule>
  </conditionalFormatting>
  <conditionalFormatting sqref="DE124:DF124">
    <cfRule type="cellIs" dxfId="28723" priority="72047" operator="equal">
      <formula>"09.00 – 18.00"</formula>
    </cfRule>
  </conditionalFormatting>
  <conditionalFormatting sqref="DE124:DF124">
    <cfRule type="cellIs" dxfId="28722" priority="72048" operator="equal">
      <formula>"09.30 – 13.00"</formula>
    </cfRule>
  </conditionalFormatting>
  <conditionalFormatting sqref="DE124:DF124">
    <cfRule type="cellIs" dxfId="28721" priority="72049" operator="equal">
      <formula>"10.30 – 19.30"</formula>
    </cfRule>
  </conditionalFormatting>
  <conditionalFormatting sqref="DE124:DF124">
    <cfRule type="cellIs" dxfId="28720" priority="72050" operator="equal">
      <formula>"11.30 – 19.30"</formula>
    </cfRule>
  </conditionalFormatting>
  <conditionalFormatting sqref="DE124:DF124">
    <cfRule type="cellIs" dxfId="28719" priority="72051" operator="equal">
      <formula>_FV(13,"3")</formula>
    </cfRule>
  </conditionalFormatting>
  <conditionalFormatting sqref="DE124:DF124">
    <cfRule type="cellIs" dxfId="28718" priority="72052" operator="equal">
      <formula>_FV(13,"3")</formula>
    </cfRule>
  </conditionalFormatting>
  <conditionalFormatting sqref="DE124:DF124">
    <cfRule type="cellIs" dxfId="28717" priority="72053" operator="equal">
      <formula>_FV(13,"3")</formula>
    </cfRule>
  </conditionalFormatting>
  <conditionalFormatting sqref="DE124:DF124">
    <cfRule type="cellIs" dxfId="28716" priority="72040" operator="equal">
      <formula>"09.00 – 18.00"</formula>
    </cfRule>
  </conditionalFormatting>
  <conditionalFormatting sqref="DE124:DF124">
    <cfRule type="cellIs" dxfId="28715" priority="72041" operator="equal">
      <formula>"09.30 – 13.00"</formula>
    </cfRule>
  </conditionalFormatting>
  <conditionalFormatting sqref="DE124:DF124">
    <cfRule type="cellIs" dxfId="28714" priority="72042" operator="equal">
      <formula>"10.30 – 19.30"</formula>
    </cfRule>
  </conditionalFormatting>
  <conditionalFormatting sqref="DE124:DF124">
    <cfRule type="cellIs" dxfId="28713" priority="72043" operator="equal">
      <formula>"11.30 – 19.30"</formula>
    </cfRule>
  </conditionalFormatting>
  <conditionalFormatting sqref="DE124:DF124">
    <cfRule type="cellIs" dxfId="28712" priority="72044" operator="equal">
      <formula>_FV(13,"3")</formula>
    </cfRule>
  </conditionalFormatting>
  <conditionalFormatting sqref="DE124:DF124">
    <cfRule type="cellIs" dxfId="28711" priority="72045" operator="equal">
      <formula>_FV(13,"3")</formula>
    </cfRule>
  </conditionalFormatting>
  <conditionalFormatting sqref="DE124:DF124">
    <cfRule type="cellIs" dxfId="28710" priority="72046" operator="equal">
      <formula>_FV(13,"3")</formula>
    </cfRule>
  </conditionalFormatting>
  <conditionalFormatting sqref="DE134:DF134">
    <cfRule type="cellIs" dxfId="28709" priority="72031" operator="equal">
      <formula>"09.00 – 13.00"</formula>
    </cfRule>
  </conditionalFormatting>
  <conditionalFormatting sqref="DE134:DF134">
    <cfRule type="cellIs" dxfId="28708" priority="72032" operator="equal">
      <formula>"09.00 – 15.00"</formula>
    </cfRule>
  </conditionalFormatting>
  <conditionalFormatting sqref="DE134:DF134">
    <cfRule type="cellIs" dxfId="28707" priority="72033" operator="equal">
      <formula>"09.00 – 18.00"</formula>
    </cfRule>
  </conditionalFormatting>
  <conditionalFormatting sqref="DE134:DF134">
    <cfRule type="cellIs" dxfId="28706" priority="72034" operator="equal">
      <formula>"09.30 – 13.00"</formula>
    </cfRule>
  </conditionalFormatting>
  <conditionalFormatting sqref="DE134:DF134">
    <cfRule type="cellIs" dxfId="28705" priority="72035" operator="equal">
      <formula>"10.30 – 19.30"</formula>
    </cfRule>
  </conditionalFormatting>
  <conditionalFormatting sqref="DE134:DF134">
    <cfRule type="cellIs" dxfId="28704" priority="72036" operator="equal">
      <formula>"11.30 – 19.30"</formula>
    </cfRule>
  </conditionalFormatting>
  <conditionalFormatting sqref="DE134:DF134">
    <cfRule type="cellIs" dxfId="28703" priority="72037" operator="equal">
      <formula>_FV(13,"3")</formula>
    </cfRule>
  </conditionalFormatting>
  <conditionalFormatting sqref="DE134:DF134">
    <cfRule type="cellIs" dxfId="28702" priority="72038" operator="equal">
      <formula>_FV(13,"3")</formula>
    </cfRule>
  </conditionalFormatting>
  <conditionalFormatting sqref="DE134:DF134">
    <cfRule type="cellIs" dxfId="28701" priority="72039" operator="equal">
      <formula>_FV(13,"3")</formula>
    </cfRule>
  </conditionalFormatting>
  <conditionalFormatting sqref="DE134:DF134">
    <cfRule type="containsText" dxfId="28700" priority="72021" operator="containsText" text="DOMENICA">
      <formula>NOT(ISERROR(SEARCH("DOMENICA",DE134)))</formula>
    </cfRule>
    <cfRule type="containsText" dxfId="28699" priority="72022" operator="containsText" text="08.30 – 14.30">
      <formula>NOT(ISERROR(SEARCH("08.30 – 14.30",DE134)))</formula>
    </cfRule>
    <cfRule type="containsText" dxfId="28698" priority="72023" operator="containsText" text="09.30 – 18.30">
      <formula>NOT(ISERROR(SEARCH("09.30 – 18.30",DE134)))</formula>
    </cfRule>
    <cfRule type="containsText" dxfId="28697" priority="72024" operator="containsText" text="08.30 – 16.30">
      <formula>NOT(ISERROR(SEARCH("08.30 – 16.30",DE134)))</formula>
    </cfRule>
    <cfRule type="containsText" dxfId="28696" priority="72025" operator="containsText" text="08.30 – 17.30">
      <formula>NOT(ISERROR(SEARCH("08.30 – 17.30",DE134)))</formula>
    </cfRule>
    <cfRule type="containsText" dxfId="28695" priority="72026" operator="containsText" text="09.00 – 18.00">
      <formula>NOT(ISERROR(SEARCH("09.00 – 18.00",DE134)))</formula>
    </cfRule>
    <cfRule type="containsText" dxfId="28694" priority="72027" operator="containsText" text="09.00 – 15.00">
      <formula>NOT(ISERROR(SEARCH("09.00 – 15.00",DE134)))</formula>
    </cfRule>
    <cfRule type="containsText" dxfId="28693" priority="72028" operator="containsText" text="10.30 – 19.30">
      <formula>NOT(ISERROR(SEARCH("10.30 – 19.30",DE134)))</formula>
    </cfRule>
    <cfRule type="containsText" dxfId="28692" priority="72029" operator="containsText" text="09.00 – 13.00">
      <formula>NOT(ISERROR(SEARCH("09.00 – 13.00",DE134)))</formula>
    </cfRule>
    <cfRule type="containsText" dxfId="28691" priority="72030" operator="containsText" text="11.30 – 19.30">
      <formula>NOT(ISERROR(SEARCH("11.30 – 19.30",DE134)))</formula>
    </cfRule>
  </conditionalFormatting>
  <conditionalFormatting sqref="DE134:DF134">
    <cfRule type="cellIs" dxfId="28690" priority="72013" operator="equal">
      <formula>"09.00 – 15.00"</formula>
    </cfRule>
  </conditionalFormatting>
  <conditionalFormatting sqref="DE134:DF134">
    <cfRule type="cellIs" dxfId="28689" priority="72014" operator="equal">
      <formula>"09.00 – 18.00"</formula>
    </cfRule>
  </conditionalFormatting>
  <conditionalFormatting sqref="DE134:DF134">
    <cfRule type="cellIs" dxfId="28688" priority="72015" operator="equal">
      <formula>"09.30 – 13.00"</formula>
    </cfRule>
  </conditionalFormatting>
  <conditionalFormatting sqref="DE134:DF134">
    <cfRule type="cellIs" dxfId="28687" priority="72016" operator="equal">
      <formula>"10.30 – 19.30"</formula>
    </cfRule>
  </conditionalFormatting>
  <conditionalFormatting sqref="DE134:DF134">
    <cfRule type="cellIs" dxfId="28686" priority="72017" operator="equal">
      <formula>"11.30 – 19.30"</formula>
    </cfRule>
  </conditionalFormatting>
  <conditionalFormatting sqref="DE134:DF134">
    <cfRule type="cellIs" dxfId="28685" priority="72018" operator="equal">
      <formula>_FV(13,"3")</formula>
    </cfRule>
  </conditionalFormatting>
  <conditionalFormatting sqref="DE134:DF134">
    <cfRule type="cellIs" dxfId="28684" priority="72019" operator="equal">
      <formula>_FV(13,"3")</formula>
    </cfRule>
  </conditionalFormatting>
  <conditionalFormatting sqref="DE134:DF134">
    <cfRule type="cellIs" dxfId="28683" priority="72020" operator="equal">
      <formula>_FV(13,"3")</formula>
    </cfRule>
  </conditionalFormatting>
  <conditionalFormatting sqref="DE134:DF134">
    <cfRule type="cellIs" dxfId="28682" priority="72005" operator="equal">
      <formula>"09.00 – 15.00"</formula>
    </cfRule>
  </conditionalFormatting>
  <conditionalFormatting sqref="DE134:DF134">
    <cfRule type="cellIs" dxfId="28681" priority="72006" operator="equal">
      <formula>"09.00 – 18.00"</formula>
    </cfRule>
  </conditionalFormatting>
  <conditionalFormatting sqref="DE134:DF134">
    <cfRule type="cellIs" dxfId="28680" priority="72007" operator="equal">
      <formula>"09.30 – 13.00"</formula>
    </cfRule>
  </conditionalFormatting>
  <conditionalFormatting sqref="DE134:DF134">
    <cfRule type="cellIs" dxfId="28679" priority="72008" operator="equal">
      <formula>"10.30 – 19.30"</formula>
    </cfRule>
  </conditionalFormatting>
  <conditionalFormatting sqref="DE134:DF134">
    <cfRule type="cellIs" dxfId="28678" priority="72009" operator="equal">
      <formula>"11.30 – 19.30"</formula>
    </cfRule>
  </conditionalFormatting>
  <conditionalFormatting sqref="DE134:DF134">
    <cfRule type="cellIs" dxfId="28677" priority="72010" operator="equal">
      <formula>_FV(13,"3")</formula>
    </cfRule>
  </conditionalFormatting>
  <conditionalFormatting sqref="DE134:DF134">
    <cfRule type="cellIs" dxfId="28676" priority="72011" operator="equal">
      <formula>_FV(13,"3")</formula>
    </cfRule>
  </conditionalFormatting>
  <conditionalFormatting sqref="DE134:DF134">
    <cfRule type="cellIs" dxfId="28675" priority="72012" operator="equal">
      <formula>_FV(13,"3")</formula>
    </cfRule>
  </conditionalFormatting>
  <conditionalFormatting sqref="DE144:DF144">
    <cfRule type="cellIs" dxfId="28674" priority="71997" operator="equal">
      <formula>"09.00 – 15.00"</formula>
    </cfRule>
  </conditionalFormatting>
  <conditionalFormatting sqref="DE144:DF144">
    <cfRule type="cellIs" dxfId="28673" priority="71998" operator="equal">
      <formula>"09.00 – 18.00"</formula>
    </cfRule>
  </conditionalFormatting>
  <conditionalFormatting sqref="DE144:DF144">
    <cfRule type="cellIs" dxfId="28672" priority="71999" operator="equal">
      <formula>"09.30 – 13.00"</formula>
    </cfRule>
  </conditionalFormatting>
  <conditionalFormatting sqref="DE144:DF144">
    <cfRule type="cellIs" dxfId="28671" priority="72000" operator="equal">
      <formula>"10.30 – 19.30"</formula>
    </cfRule>
  </conditionalFormatting>
  <conditionalFormatting sqref="DE144:DF144">
    <cfRule type="cellIs" dxfId="28670" priority="72001" operator="equal">
      <formula>"11.30 – 19.30"</formula>
    </cfRule>
  </conditionalFormatting>
  <conditionalFormatting sqref="DE144:DF144">
    <cfRule type="cellIs" dxfId="28669" priority="72002" operator="equal">
      <formula>_FV(13,"3")</formula>
    </cfRule>
  </conditionalFormatting>
  <conditionalFormatting sqref="DE144:DF144">
    <cfRule type="cellIs" dxfId="28668" priority="72003" operator="equal">
      <formula>_FV(13,"3")</formula>
    </cfRule>
  </conditionalFormatting>
  <conditionalFormatting sqref="DE144:DF144">
    <cfRule type="cellIs" dxfId="28667" priority="72004" operator="equal">
      <formula>_FV(13,"3")</formula>
    </cfRule>
  </conditionalFormatting>
  <conditionalFormatting sqref="DE144:DF144">
    <cfRule type="containsText" dxfId="28666" priority="71987" operator="containsText" text="DOMENICA">
      <formula>NOT(ISERROR(SEARCH("DOMENICA",DE144)))</formula>
    </cfRule>
    <cfRule type="containsText" dxfId="28665" priority="71988" operator="containsText" text="08.30 – 14.30">
      <formula>NOT(ISERROR(SEARCH("08.30 – 14.30",DE144)))</formula>
    </cfRule>
    <cfRule type="containsText" dxfId="28664" priority="71989" operator="containsText" text="09.30 – 18.30">
      <formula>NOT(ISERROR(SEARCH("09.30 – 18.30",DE144)))</formula>
    </cfRule>
    <cfRule type="containsText" dxfId="28663" priority="71990" operator="containsText" text="08.30 – 16.30">
      <formula>NOT(ISERROR(SEARCH("08.30 – 16.30",DE144)))</formula>
    </cfRule>
    <cfRule type="containsText" dxfId="28662" priority="71991" operator="containsText" text="08.30 – 17.30">
      <formula>NOT(ISERROR(SEARCH("08.30 – 17.30",DE144)))</formula>
    </cfRule>
    <cfRule type="containsText" dxfId="28661" priority="71992" operator="containsText" text="09.00 – 18.00">
      <formula>NOT(ISERROR(SEARCH("09.00 – 18.00",DE144)))</formula>
    </cfRule>
    <cfRule type="containsText" dxfId="28660" priority="71993" operator="containsText" text="09.00 – 15.00">
      <formula>NOT(ISERROR(SEARCH("09.00 – 15.00",DE144)))</formula>
    </cfRule>
    <cfRule type="containsText" dxfId="28659" priority="71994" operator="containsText" text="10.30 – 19.30">
      <formula>NOT(ISERROR(SEARCH("10.30 – 19.30",DE144)))</formula>
    </cfRule>
    <cfRule type="containsText" dxfId="28658" priority="71995" operator="containsText" text="09.00 – 13.00">
      <formula>NOT(ISERROR(SEARCH("09.00 – 13.00",DE144)))</formula>
    </cfRule>
    <cfRule type="containsText" dxfId="28657" priority="71996" operator="containsText" text="11.30 – 19.30">
      <formula>NOT(ISERROR(SEARCH("11.30 – 19.30",DE144)))</formula>
    </cfRule>
  </conditionalFormatting>
  <conditionalFormatting sqref="DE144:DF144">
    <cfRule type="cellIs" dxfId="28656" priority="71980" operator="equal">
      <formula>"09.00 – 18.00"</formula>
    </cfRule>
  </conditionalFormatting>
  <conditionalFormatting sqref="DE144:DF144">
    <cfRule type="cellIs" dxfId="28655" priority="71981" operator="equal">
      <formula>"09.30 – 13.00"</formula>
    </cfRule>
  </conditionalFormatting>
  <conditionalFormatting sqref="DE144:DF144">
    <cfRule type="cellIs" dxfId="28654" priority="71982" operator="equal">
      <formula>"10.30 – 19.30"</formula>
    </cfRule>
  </conditionalFormatting>
  <conditionalFormatting sqref="DE144:DF144">
    <cfRule type="cellIs" dxfId="28653" priority="71983" operator="equal">
      <formula>"11.30 – 19.30"</formula>
    </cfRule>
  </conditionalFormatting>
  <conditionalFormatting sqref="DE144:DF144">
    <cfRule type="cellIs" dxfId="28652" priority="71984" operator="equal">
      <formula>_FV(13,"3")</formula>
    </cfRule>
  </conditionalFormatting>
  <conditionalFormatting sqref="DE144:DF144">
    <cfRule type="cellIs" dxfId="28651" priority="71985" operator="equal">
      <formula>_FV(13,"3")</formula>
    </cfRule>
  </conditionalFormatting>
  <conditionalFormatting sqref="DE144:DF144">
    <cfRule type="cellIs" dxfId="28650" priority="71986" operator="equal">
      <formula>_FV(13,"3")</formula>
    </cfRule>
  </conditionalFormatting>
  <conditionalFormatting sqref="DE144:DF144">
    <cfRule type="cellIs" dxfId="28649" priority="71971" operator="equal">
      <formula>"09.00 – 13.00"</formula>
    </cfRule>
  </conditionalFormatting>
  <conditionalFormatting sqref="DE144:DF144">
    <cfRule type="cellIs" dxfId="28648" priority="71972" operator="equal">
      <formula>"09.00 – 15.00"</formula>
    </cfRule>
  </conditionalFormatting>
  <conditionalFormatting sqref="DE144:DF144">
    <cfRule type="cellIs" dxfId="28647" priority="71973" operator="equal">
      <formula>"09.00 – 18.00"</formula>
    </cfRule>
  </conditionalFormatting>
  <conditionalFormatting sqref="DE144:DF144">
    <cfRule type="cellIs" dxfId="28646" priority="71974" operator="equal">
      <formula>"09.30 – 13.00"</formula>
    </cfRule>
  </conditionalFormatting>
  <conditionalFormatting sqref="DE144:DF144">
    <cfRule type="cellIs" dxfId="28645" priority="71975" operator="equal">
      <formula>"10.30 – 19.30"</formula>
    </cfRule>
  </conditionalFormatting>
  <conditionalFormatting sqref="DE144:DF144">
    <cfRule type="cellIs" dxfId="28644" priority="71976" operator="equal">
      <formula>"11.30 – 19.30"</formula>
    </cfRule>
  </conditionalFormatting>
  <conditionalFormatting sqref="DE144:DF144">
    <cfRule type="cellIs" dxfId="28643" priority="71977" operator="equal">
      <formula>_FV(13,"3")</formula>
    </cfRule>
  </conditionalFormatting>
  <conditionalFormatting sqref="DE144:DF144">
    <cfRule type="cellIs" dxfId="28642" priority="71978" operator="equal">
      <formula>_FV(13,"3")</formula>
    </cfRule>
  </conditionalFormatting>
  <conditionalFormatting sqref="DE144:DF144">
    <cfRule type="cellIs" dxfId="28641" priority="71979" operator="equal">
      <formula>_FV(13,"3")</formula>
    </cfRule>
  </conditionalFormatting>
  <conditionalFormatting sqref="DE154:DF154">
    <cfRule type="cellIs" dxfId="28640" priority="71962" operator="equal">
      <formula>"09.00 – 13.00"</formula>
    </cfRule>
  </conditionalFormatting>
  <conditionalFormatting sqref="DE154:DF154">
    <cfRule type="cellIs" dxfId="28639" priority="71963" operator="equal">
      <formula>"09.00 – 15.00"</formula>
    </cfRule>
  </conditionalFormatting>
  <conditionalFormatting sqref="DE154:DF154">
    <cfRule type="cellIs" dxfId="28638" priority="71964" operator="equal">
      <formula>"09.00 – 18.00"</formula>
    </cfRule>
  </conditionalFormatting>
  <conditionalFormatting sqref="DE154:DF154">
    <cfRule type="cellIs" dxfId="28637" priority="71965" operator="equal">
      <formula>"09.30 – 13.00"</formula>
    </cfRule>
  </conditionalFormatting>
  <conditionalFormatting sqref="DE154:DF154">
    <cfRule type="cellIs" dxfId="28636" priority="71966" operator="equal">
      <formula>"10.30 – 19.30"</formula>
    </cfRule>
  </conditionalFormatting>
  <conditionalFormatting sqref="DE154:DF154">
    <cfRule type="cellIs" dxfId="28635" priority="71967" operator="equal">
      <formula>"11.30 – 19.30"</formula>
    </cfRule>
  </conditionalFormatting>
  <conditionalFormatting sqref="DE154:DF154">
    <cfRule type="cellIs" dxfId="28634" priority="71968" operator="equal">
      <formula>_FV(13,"3")</formula>
    </cfRule>
  </conditionalFormatting>
  <conditionalFormatting sqref="DE154:DF154">
    <cfRule type="cellIs" dxfId="28633" priority="71969" operator="equal">
      <formula>_FV(13,"3")</formula>
    </cfRule>
  </conditionalFormatting>
  <conditionalFormatting sqref="DE154:DF154">
    <cfRule type="cellIs" dxfId="28632" priority="71970" operator="equal">
      <formula>_FV(13,"3")</formula>
    </cfRule>
  </conditionalFormatting>
  <conditionalFormatting sqref="DE154:DF154">
    <cfRule type="containsText" dxfId="28631" priority="71952" operator="containsText" text="DOMENICA">
      <formula>NOT(ISERROR(SEARCH("DOMENICA",DE154)))</formula>
    </cfRule>
    <cfRule type="containsText" dxfId="28630" priority="71953" operator="containsText" text="08.30 – 14.30">
      <formula>NOT(ISERROR(SEARCH("08.30 – 14.30",DE154)))</formula>
    </cfRule>
    <cfRule type="containsText" dxfId="28629" priority="71954" operator="containsText" text="09.30 – 18.30">
      <formula>NOT(ISERROR(SEARCH("09.30 – 18.30",DE154)))</formula>
    </cfRule>
    <cfRule type="containsText" dxfId="28628" priority="71955" operator="containsText" text="08.30 – 16.30">
      <formula>NOT(ISERROR(SEARCH("08.30 – 16.30",DE154)))</formula>
    </cfRule>
    <cfRule type="containsText" dxfId="28627" priority="71956" operator="containsText" text="08.30 – 17.30">
      <formula>NOT(ISERROR(SEARCH("08.30 – 17.30",DE154)))</formula>
    </cfRule>
    <cfRule type="containsText" dxfId="28626" priority="71957" operator="containsText" text="09.00 – 18.00">
      <formula>NOT(ISERROR(SEARCH("09.00 – 18.00",DE154)))</formula>
    </cfRule>
    <cfRule type="containsText" dxfId="28625" priority="71958" operator="containsText" text="09.00 – 15.00">
      <formula>NOT(ISERROR(SEARCH("09.00 – 15.00",DE154)))</formula>
    </cfRule>
    <cfRule type="containsText" dxfId="28624" priority="71959" operator="containsText" text="10.30 – 19.30">
      <formula>NOT(ISERROR(SEARCH("10.30 – 19.30",DE154)))</formula>
    </cfRule>
    <cfRule type="containsText" dxfId="28623" priority="71960" operator="containsText" text="09.00 – 13.00">
      <formula>NOT(ISERROR(SEARCH("09.00 – 13.00",DE154)))</formula>
    </cfRule>
    <cfRule type="containsText" dxfId="28622" priority="71961" operator="containsText" text="11.30 – 19.30">
      <formula>NOT(ISERROR(SEARCH("11.30 – 19.30",DE154)))</formula>
    </cfRule>
  </conditionalFormatting>
  <conditionalFormatting sqref="DE154:DF154">
    <cfRule type="cellIs" dxfId="28621" priority="71944" operator="equal">
      <formula>"09.00 – 15.00"</formula>
    </cfRule>
  </conditionalFormatting>
  <conditionalFormatting sqref="DE154:DF154">
    <cfRule type="cellIs" dxfId="28620" priority="71945" operator="equal">
      <formula>"09.00 – 18.00"</formula>
    </cfRule>
  </conditionalFormatting>
  <conditionalFormatting sqref="DE154:DF154">
    <cfRule type="cellIs" dxfId="28619" priority="71946" operator="equal">
      <formula>"09.30 – 13.00"</formula>
    </cfRule>
  </conditionalFormatting>
  <conditionalFormatting sqref="DE154:DF154">
    <cfRule type="cellIs" dxfId="28618" priority="71947" operator="equal">
      <formula>"10.30 – 19.30"</formula>
    </cfRule>
  </conditionalFormatting>
  <conditionalFormatting sqref="DE154:DF154">
    <cfRule type="cellIs" dxfId="28617" priority="71948" operator="equal">
      <formula>"11.30 – 19.30"</formula>
    </cfRule>
  </conditionalFormatting>
  <conditionalFormatting sqref="DE154:DF154">
    <cfRule type="cellIs" dxfId="28616" priority="71949" operator="equal">
      <formula>_FV(13,"3")</formula>
    </cfRule>
  </conditionalFormatting>
  <conditionalFormatting sqref="DE154:DF154">
    <cfRule type="cellIs" dxfId="28615" priority="71950" operator="equal">
      <formula>_FV(13,"3")</formula>
    </cfRule>
  </conditionalFormatting>
  <conditionalFormatting sqref="DE154:DF154">
    <cfRule type="cellIs" dxfId="28614" priority="71951" operator="equal">
      <formula>_FV(13,"3")</formula>
    </cfRule>
  </conditionalFormatting>
  <conditionalFormatting sqref="DE154:DF154">
    <cfRule type="cellIs" dxfId="28613" priority="71936" operator="equal">
      <formula>"09.00 – 15.00"</formula>
    </cfRule>
  </conditionalFormatting>
  <conditionalFormatting sqref="DE154:DF154">
    <cfRule type="cellIs" dxfId="28612" priority="71937" operator="equal">
      <formula>"09.00 – 18.00"</formula>
    </cfRule>
  </conditionalFormatting>
  <conditionalFormatting sqref="DE154:DF154">
    <cfRule type="cellIs" dxfId="28611" priority="71938" operator="equal">
      <formula>"09.30 – 13.00"</formula>
    </cfRule>
  </conditionalFormatting>
  <conditionalFormatting sqref="DE154:DF154">
    <cfRule type="cellIs" dxfId="28610" priority="71939" operator="equal">
      <formula>"10.30 – 19.30"</formula>
    </cfRule>
  </conditionalFormatting>
  <conditionalFormatting sqref="DE154:DF154">
    <cfRule type="cellIs" dxfId="28609" priority="71940" operator="equal">
      <formula>"11.30 – 19.30"</formula>
    </cfRule>
  </conditionalFormatting>
  <conditionalFormatting sqref="DE154:DF154">
    <cfRule type="cellIs" dxfId="28608" priority="71941" operator="equal">
      <formula>_FV(13,"3")</formula>
    </cfRule>
  </conditionalFormatting>
  <conditionalFormatting sqref="DE154:DF154">
    <cfRule type="cellIs" dxfId="28607" priority="71942" operator="equal">
      <formula>_FV(13,"3")</formula>
    </cfRule>
  </conditionalFormatting>
  <conditionalFormatting sqref="DE154:DF154">
    <cfRule type="cellIs" dxfId="28606" priority="71943" operator="equal">
      <formula>_FV(13,"3")</formula>
    </cfRule>
  </conditionalFormatting>
  <conditionalFormatting sqref="CR123:CS123 DE123:DG123">
    <cfRule type="containsText" dxfId="28605" priority="71919" operator="containsText" text="08.30 – 14.30">
      <formula>NOT(ISERROR(SEARCH("08.30 – 14.30",CR123)))</formula>
    </cfRule>
    <cfRule type="containsText" dxfId="28604" priority="71920" operator="containsText" text="09:30 – 18.30">
      <formula>NOT(ISERROR(SEARCH("09:30 – 18.30",CR123)))</formula>
    </cfRule>
    <cfRule type="containsText" dxfId="28603" priority="71921" operator="containsText" text="10.30 – 18.30">
      <formula>NOT(ISERROR(SEARCH("10.30 – 18.30",CR123)))</formula>
    </cfRule>
    <cfRule type="containsText" dxfId="28602" priority="71922" operator="containsText" text="09.30 – 18.30">
      <formula>NOT(ISERROR(SEARCH("09.30 – 18.30",CR123)))</formula>
    </cfRule>
    <cfRule type="containsText" dxfId="28601" priority="71923" operator="containsText" text="09.00 – 13:00">
      <formula>NOT(ISERROR(SEARCH("09.00 – 13:00",CR123)))</formula>
    </cfRule>
    <cfRule type="containsText" dxfId="28600" priority="71924" operator="containsText" text="08.30 – 16.30">
      <formula>NOT(ISERROR(SEARCH("08.30 – 16.30",CR123)))</formula>
    </cfRule>
    <cfRule type="containsText" dxfId="28599" priority="71925" operator="containsText" text="08:30 – 17.30">
      <formula>NOT(ISERROR(SEARCH("08:30 – 17.30",CR123)))</formula>
    </cfRule>
    <cfRule type="containsText" dxfId="28598" priority="71926" operator="containsText" text="08.30 – 17.30">
      <formula>NOT(ISERROR(SEARCH("08.30 – 17.30",CR123)))</formula>
    </cfRule>
    <cfRule type="containsText" dxfId="28597" priority="71927" operator="containsText" text="09.00 – 18.00">
      <formula>NOT(ISERROR(SEARCH("09.00 – 18.00",CR123)))</formula>
    </cfRule>
    <cfRule type="containsText" dxfId="28596" priority="71928" operator="containsText" text="09.00 – 13.00">
      <formula>NOT(ISERROR(SEARCH("09.00 – 13.00",CR123)))</formula>
    </cfRule>
    <cfRule type="containsText" dxfId="28595" priority="71929" operator="containsText" text="11.30 – 19.30">
      <formula>NOT(ISERROR(SEARCH("11.30 – 19.30",CR123)))</formula>
    </cfRule>
    <cfRule type="containsText" dxfId="28594" priority="71930" operator="containsText" text="10.30 – 19.30">
      <formula>NOT(ISERROR(SEARCH("10.30 – 19.30",CR123)))</formula>
    </cfRule>
    <cfRule type="containsText" dxfId="28593" priority="71931" operator="containsText" text="09.00 – 15.00">
      <formula>NOT(ISERROR(SEARCH("09.00 – 15.00",CR123)))</formula>
    </cfRule>
    <cfRule type="containsText" dxfId="28592" priority="71932" operator="containsText" text="12:30">
      <formula>NOT(ISERROR(SEARCH("12:30",CR123)))</formula>
    </cfRule>
    <cfRule type="containsText" dxfId="28591" priority="71933" operator="containsText" text="13:30">
      <formula>NOT(ISERROR(SEARCH("13:30",CR123)))</formula>
    </cfRule>
    <cfRule type="containsText" dxfId="28590" priority="71934" operator="containsText" text="FESTIVITÁ">
      <formula>NOT(ISERROR(SEARCH("FESTIVITÁ",CR123)))</formula>
    </cfRule>
    <cfRule type="cellIs" dxfId="28589" priority="71935" operator="equal">
      <formula>"DOMENICA"</formula>
    </cfRule>
  </conditionalFormatting>
  <conditionalFormatting sqref="CA113:CC113 CA133:CC134 CA143:CC144 CA153:CC153">
    <cfRule type="containsText" dxfId="28588" priority="71853" operator="containsText" text="08.30 – 14.30">
      <formula>NOT(ISERROR(SEARCH("08.30 – 14.30",CA113)))</formula>
    </cfRule>
    <cfRule type="containsText" dxfId="28587" priority="71854" operator="containsText" text="09:30 – 18.30">
      <formula>NOT(ISERROR(SEARCH("09:30 – 18.30",CA113)))</formula>
    </cfRule>
    <cfRule type="containsText" dxfId="28586" priority="71855" operator="containsText" text="10.30 – 18.30">
      <formula>NOT(ISERROR(SEARCH("10.30 – 18.30",CA113)))</formula>
    </cfRule>
    <cfRule type="containsText" dxfId="28585" priority="71856" operator="containsText" text="09.30 – 18.30">
      <formula>NOT(ISERROR(SEARCH("09.30 – 18.30",CA113)))</formula>
    </cfRule>
    <cfRule type="containsText" dxfId="28584" priority="71857" operator="containsText" text="09.00 – 13:00">
      <formula>NOT(ISERROR(SEARCH("09.00 – 13:00",CA113)))</formula>
    </cfRule>
    <cfRule type="containsText" dxfId="28583" priority="71858" operator="containsText" text="08.30 – 16.30">
      <formula>NOT(ISERROR(SEARCH("08.30 – 16.30",CA113)))</formula>
    </cfRule>
    <cfRule type="containsText" dxfId="28582" priority="71859" operator="containsText" text="08:30 – 17.30">
      <formula>NOT(ISERROR(SEARCH("08:30 – 17.30",CA113)))</formula>
    </cfRule>
    <cfRule type="containsText" dxfId="28581" priority="71860" operator="containsText" text="08.30 – 17.30">
      <formula>NOT(ISERROR(SEARCH("08.30 – 17.30",CA113)))</formula>
    </cfRule>
    <cfRule type="containsText" dxfId="28580" priority="71861" operator="containsText" text="09.00 – 18.00">
      <formula>NOT(ISERROR(SEARCH("09.00 – 18.00",CA113)))</formula>
    </cfRule>
    <cfRule type="containsText" dxfId="28579" priority="71862" operator="containsText" text="09.00 – 13.00">
      <formula>NOT(ISERROR(SEARCH("09.00 – 13.00",CA113)))</formula>
    </cfRule>
    <cfRule type="containsText" dxfId="28578" priority="71863" operator="containsText" text="11.30 – 19.30">
      <formula>NOT(ISERROR(SEARCH("11.30 – 19.30",CA113)))</formula>
    </cfRule>
    <cfRule type="containsText" dxfId="28577" priority="71864" operator="containsText" text="10.30 – 19.30">
      <formula>NOT(ISERROR(SEARCH("10.30 – 19.30",CA113)))</formula>
    </cfRule>
    <cfRule type="containsText" dxfId="28576" priority="71865" operator="containsText" text="09.00 – 15.00">
      <formula>NOT(ISERROR(SEARCH("09.00 – 15.00",CA113)))</formula>
    </cfRule>
    <cfRule type="containsText" dxfId="28575" priority="71866" operator="containsText" text="12:30">
      <formula>NOT(ISERROR(SEARCH("12:30",CA113)))</formula>
    </cfRule>
    <cfRule type="containsText" dxfId="28574" priority="71867" operator="containsText" text="13:30">
      <formula>NOT(ISERROR(SEARCH("13:30",CA113)))</formula>
    </cfRule>
    <cfRule type="containsText" dxfId="28573" priority="71868" operator="containsText" text="FESTIVITÁ">
      <formula>NOT(ISERROR(SEARCH("FESTIVITÁ",CA113)))</formula>
    </cfRule>
    <cfRule type="cellIs" dxfId="28572" priority="71869" operator="equal">
      <formula>"DOMENICA"</formula>
    </cfRule>
  </conditionalFormatting>
  <conditionalFormatting sqref="CA154:CC154">
    <cfRule type="containsText" dxfId="28571" priority="71836" operator="containsText" text="08.30 – 14.30">
      <formula>NOT(ISERROR(SEARCH("08.30 – 14.30",CA154)))</formula>
    </cfRule>
    <cfRule type="containsText" dxfId="28570" priority="71837" operator="containsText" text="09:30 – 18.30">
      <formula>NOT(ISERROR(SEARCH("09:30 – 18.30",CA154)))</formula>
    </cfRule>
    <cfRule type="containsText" dxfId="28569" priority="71838" operator="containsText" text="10.30 – 18.30">
      <formula>NOT(ISERROR(SEARCH("10.30 – 18.30",CA154)))</formula>
    </cfRule>
    <cfRule type="containsText" dxfId="28568" priority="71839" operator="containsText" text="09.30 – 18.30">
      <formula>NOT(ISERROR(SEARCH("09.30 – 18.30",CA154)))</formula>
    </cfRule>
    <cfRule type="containsText" dxfId="28567" priority="71840" operator="containsText" text="09.00 – 13:00">
      <formula>NOT(ISERROR(SEARCH("09.00 – 13:00",CA154)))</formula>
    </cfRule>
    <cfRule type="containsText" dxfId="28566" priority="71841" operator="containsText" text="08.30 – 16.30">
      <formula>NOT(ISERROR(SEARCH("08.30 – 16.30",CA154)))</formula>
    </cfRule>
    <cfRule type="containsText" dxfId="28565" priority="71842" operator="containsText" text="08:30 – 17.30">
      <formula>NOT(ISERROR(SEARCH("08:30 – 17.30",CA154)))</formula>
    </cfRule>
    <cfRule type="containsText" dxfId="28564" priority="71843" operator="containsText" text="08.30 – 17.30">
      <formula>NOT(ISERROR(SEARCH("08.30 – 17.30",CA154)))</formula>
    </cfRule>
    <cfRule type="containsText" dxfId="28563" priority="71844" operator="containsText" text="09.00 – 18.00">
      <formula>NOT(ISERROR(SEARCH("09.00 – 18.00",CA154)))</formula>
    </cfRule>
    <cfRule type="containsText" dxfId="28562" priority="71845" operator="containsText" text="09.00 – 13.00">
      <formula>NOT(ISERROR(SEARCH("09.00 – 13.00",CA154)))</formula>
    </cfRule>
    <cfRule type="containsText" dxfId="28561" priority="71846" operator="containsText" text="11.30 – 19.30">
      <formula>NOT(ISERROR(SEARCH("11.30 – 19.30",CA154)))</formula>
    </cfRule>
    <cfRule type="containsText" dxfId="28560" priority="71847" operator="containsText" text="10.30 – 19.30">
      <formula>NOT(ISERROR(SEARCH("10.30 – 19.30",CA154)))</formula>
    </cfRule>
    <cfRule type="containsText" dxfId="28559" priority="71848" operator="containsText" text="09.00 – 15.00">
      <formula>NOT(ISERROR(SEARCH("09.00 – 15.00",CA154)))</formula>
    </cfRule>
    <cfRule type="containsText" dxfId="28558" priority="71849" operator="containsText" text="12:30">
      <formula>NOT(ISERROR(SEARCH("12:30",CA154)))</formula>
    </cfRule>
    <cfRule type="containsText" dxfId="28557" priority="71850" operator="containsText" text="13:30">
      <formula>NOT(ISERROR(SEARCH("13:30",CA154)))</formula>
    </cfRule>
    <cfRule type="containsText" dxfId="28556" priority="71851" operator="containsText" text="FESTIVITÁ">
      <formula>NOT(ISERROR(SEARCH("FESTIVITÁ",CA154)))</formula>
    </cfRule>
    <cfRule type="cellIs" dxfId="28555" priority="71852" operator="equal">
      <formula>"DOMENICA"</formula>
    </cfRule>
  </conditionalFormatting>
  <conditionalFormatting sqref="CA123:CC124">
    <cfRule type="containsText" dxfId="28554" priority="71819" operator="containsText" text="08.30 – 14.30">
      <formula>NOT(ISERROR(SEARCH("08.30 – 14.30",CA123)))</formula>
    </cfRule>
    <cfRule type="containsText" dxfId="28553" priority="71820" operator="containsText" text="09:30 – 18.30">
      <formula>NOT(ISERROR(SEARCH("09:30 – 18.30",CA123)))</formula>
    </cfRule>
    <cfRule type="containsText" dxfId="28552" priority="71821" operator="containsText" text="10.30 – 18.30">
      <formula>NOT(ISERROR(SEARCH("10.30 – 18.30",CA123)))</formula>
    </cfRule>
    <cfRule type="containsText" dxfId="28551" priority="71822" operator="containsText" text="09.30 – 18.30">
      <formula>NOT(ISERROR(SEARCH("09.30 – 18.30",CA123)))</formula>
    </cfRule>
    <cfRule type="containsText" dxfId="28550" priority="71823" operator="containsText" text="09.00 – 13:00">
      <formula>NOT(ISERROR(SEARCH("09.00 – 13:00",CA123)))</formula>
    </cfRule>
    <cfRule type="containsText" dxfId="28549" priority="71824" operator="containsText" text="08.30 – 16.30">
      <formula>NOT(ISERROR(SEARCH("08.30 – 16.30",CA123)))</formula>
    </cfRule>
    <cfRule type="containsText" dxfId="28548" priority="71825" operator="containsText" text="08:30 – 17.30">
      <formula>NOT(ISERROR(SEARCH("08:30 – 17.30",CA123)))</formula>
    </cfRule>
    <cfRule type="containsText" dxfId="28547" priority="71826" operator="containsText" text="08.30 – 17.30">
      <formula>NOT(ISERROR(SEARCH("08.30 – 17.30",CA123)))</formula>
    </cfRule>
    <cfRule type="containsText" dxfId="28546" priority="71827" operator="containsText" text="09.00 – 18.00">
      <formula>NOT(ISERROR(SEARCH("09.00 – 18.00",CA123)))</formula>
    </cfRule>
    <cfRule type="containsText" dxfId="28545" priority="71828" operator="containsText" text="09.00 – 13.00">
      <formula>NOT(ISERROR(SEARCH("09.00 – 13.00",CA123)))</formula>
    </cfRule>
    <cfRule type="containsText" dxfId="28544" priority="71829" operator="containsText" text="11.30 – 19.30">
      <formula>NOT(ISERROR(SEARCH("11.30 – 19.30",CA123)))</formula>
    </cfRule>
    <cfRule type="containsText" dxfId="28543" priority="71830" operator="containsText" text="10.30 – 19.30">
      <formula>NOT(ISERROR(SEARCH("10.30 – 19.30",CA123)))</formula>
    </cfRule>
    <cfRule type="containsText" dxfId="28542" priority="71831" operator="containsText" text="09.00 – 15.00">
      <formula>NOT(ISERROR(SEARCH("09.00 – 15.00",CA123)))</formula>
    </cfRule>
    <cfRule type="containsText" dxfId="28541" priority="71832" operator="containsText" text="12:30">
      <formula>NOT(ISERROR(SEARCH("12:30",CA123)))</formula>
    </cfRule>
    <cfRule type="containsText" dxfId="28540" priority="71833" operator="containsText" text="13:30">
      <formula>NOT(ISERROR(SEARCH("13:30",CA123)))</formula>
    </cfRule>
    <cfRule type="containsText" dxfId="28539" priority="71834" operator="containsText" text="FESTIVITÁ">
      <formula>NOT(ISERROR(SEARCH("FESTIVITÁ",CA123)))</formula>
    </cfRule>
    <cfRule type="cellIs" dxfId="28538" priority="71835" operator="equal">
      <formula>"DOMENICA"</formula>
    </cfRule>
  </conditionalFormatting>
  <conditionalFormatting sqref="AE110">
    <cfRule type="cellIs" dxfId="28537" priority="71433" operator="equal">
      <formula>" "</formula>
    </cfRule>
  </conditionalFormatting>
  <conditionalFormatting sqref="AD133:AF133 AD143:AF143 AD153:AF153">
    <cfRule type="containsText" dxfId="28536" priority="71275" operator="containsText" text="08.30 – 14.30">
      <formula>NOT(ISERROR(SEARCH("08.30 – 14.30",AD133)))</formula>
    </cfRule>
    <cfRule type="containsText" dxfId="28535" priority="71276" operator="containsText" text="09:30 – 18.30">
      <formula>NOT(ISERROR(SEARCH("09:30 – 18.30",AD133)))</formula>
    </cfRule>
    <cfRule type="containsText" dxfId="28534" priority="71277" operator="containsText" text="10.30 – 18.30">
      <formula>NOT(ISERROR(SEARCH("10.30 – 18.30",AD133)))</formula>
    </cfRule>
    <cfRule type="containsText" dxfId="28533" priority="71278" operator="containsText" text="09.30 – 18.30">
      <formula>NOT(ISERROR(SEARCH("09.30 – 18.30",AD133)))</formula>
    </cfRule>
    <cfRule type="containsText" dxfId="28532" priority="71279" operator="containsText" text="09.00 – 13:00">
      <formula>NOT(ISERROR(SEARCH("09.00 – 13:00",AD133)))</formula>
    </cfRule>
    <cfRule type="containsText" dxfId="28531" priority="71280" operator="containsText" text="08.30 – 16.30">
      <formula>NOT(ISERROR(SEARCH("08.30 – 16.30",AD133)))</formula>
    </cfRule>
    <cfRule type="containsText" dxfId="28530" priority="71281" operator="containsText" text="08:30 – 17.30">
      <formula>NOT(ISERROR(SEARCH("08:30 – 17.30",AD133)))</formula>
    </cfRule>
    <cfRule type="containsText" dxfId="28529" priority="71282" operator="containsText" text="08.30 – 17.30">
      <formula>NOT(ISERROR(SEARCH("08.30 – 17.30",AD133)))</formula>
    </cfRule>
    <cfRule type="containsText" dxfId="28528" priority="71283" operator="containsText" text="09.00 – 18.00">
      <formula>NOT(ISERROR(SEARCH("09.00 – 18.00",AD133)))</formula>
    </cfRule>
    <cfRule type="containsText" dxfId="28527" priority="71284" operator="containsText" text="09.00 – 13.00">
      <formula>NOT(ISERROR(SEARCH("09.00 – 13.00",AD133)))</formula>
    </cfRule>
    <cfRule type="containsText" dxfId="28526" priority="71285" operator="containsText" text="11.30 – 19.30">
      <formula>NOT(ISERROR(SEARCH("11.30 – 19.30",AD133)))</formula>
    </cfRule>
    <cfRule type="containsText" dxfId="28525" priority="71286" operator="containsText" text="10.30 – 19.30">
      <formula>NOT(ISERROR(SEARCH("10.30 – 19.30",AD133)))</formula>
    </cfRule>
    <cfRule type="containsText" dxfId="28524" priority="71287" operator="containsText" text="09.00 – 15.00">
      <formula>NOT(ISERROR(SEARCH("09.00 – 15.00",AD133)))</formula>
    </cfRule>
    <cfRule type="containsText" dxfId="28523" priority="71288" operator="containsText" text="12:30">
      <formula>NOT(ISERROR(SEARCH("12:30",AD133)))</formula>
    </cfRule>
    <cfRule type="containsText" dxfId="28522" priority="71289" operator="containsText" text="13:30">
      <formula>NOT(ISERROR(SEARCH("13:30",AD133)))</formula>
    </cfRule>
    <cfRule type="containsText" dxfId="28521" priority="71290" operator="containsText" text="FESTIVITÁ">
      <formula>NOT(ISERROR(SEARCH("FESTIVITÁ",AD133)))</formula>
    </cfRule>
    <cfRule type="cellIs" dxfId="28520" priority="71291" operator="equal">
      <formula>"DOMENICA"</formula>
    </cfRule>
  </conditionalFormatting>
  <conditionalFormatting sqref="AD124:AE124">
    <cfRule type="cellIs" dxfId="28519" priority="71267" operator="equal">
      <formula>"09.00 – 15.00"</formula>
    </cfRule>
  </conditionalFormatting>
  <conditionalFormatting sqref="AD124:AE124">
    <cfRule type="cellIs" dxfId="28518" priority="71268" operator="equal">
      <formula>"09.00 – 18.00"</formula>
    </cfRule>
  </conditionalFormatting>
  <conditionalFormatting sqref="AD124:AE124">
    <cfRule type="cellIs" dxfId="28517" priority="71269" operator="equal">
      <formula>"09.30 – 13.00"</formula>
    </cfRule>
  </conditionalFormatting>
  <conditionalFormatting sqref="AD124:AE124">
    <cfRule type="cellIs" dxfId="28516" priority="71270" operator="equal">
      <formula>"10.30 – 19.30"</formula>
    </cfRule>
  </conditionalFormatting>
  <conditionalFormatting sqref="AD124:AE124">
    <cfRule type="cellIs" dxfId="28515" priority="71271" operator="equal">
      <formula>"11.30 – 19.30"</formula>
    </cfRule>
  </conditionalFormatting>
  <conditionalFormatting sqref="AD124:AE124">
    <cfRule type="cellIs" dxfId="28514" priority="71272" operator="equal">
      <formula>_FV(13,"3")</formula>
    </cfRule>
  </conditionalFormatting>
  <conditionalFormatting sqref="AD124:AE124">
    <cfRule type="cellIs" dxfId="28513" priority="71273" operator="equal">
      <formula>_FV(13,"3")</formula>
    </cfRule>
  </conditionalFormatting>
  <conditionalFormatting sqref="AD124:AE124">
    <cfRule type="cellIs" dxfId="28512" priority="71274" operator="equal">
      <formula>_FV(13,"3")</formula>
    </cfRule>
  </conditionalFormatting>
  <conditionalFormatting sqref="AD124:AE124">
    <cfRule type="containsText" dxfId="28511" priority="71257" operator="containsText" text="DOMENICA">
      <formula>NOT(ISERROR(SEARCH("DOMENICA",AD124)))</formula>
    </cfRule>
    <cfRule type="containsText" dxfId="28510" priority="71258" operator="containsText" text="08.30 – 14.30">
      <formula>NOT(ISERROR(SEARCH("08.30 – 14.30",AD124)))</formula>
    </cfRule>
    <cfRule type="containsText" dxfId="28509" priority="71259" operator="containsText" text="09.30 – 18.30">
      <formula>NOT(ISERROR(SEARCH("09.30 – 18.30",AD124)))</formula>
    </cfRule>
    <cfRule type="containsText" dxfId="28508" priority="71260" operator="containsText" text="08.30 – 16.30">
      <formula>NOT(ISERROR(SEARCH("08.30 – 16.30",AD124)))</formula>
    </cfRule>
    <cfRule type="containsText" dxfId="28507" priority="71261" operator="containsText" text="08.30 – 17.30">
      <formula>NOT(ISERROR(SEARCH("08.30 – 17.30",AD124)))</formula>
    </cfRule>
    <cfRule type="containsText" dxfId="28506" priority="71262" operator="containsText" text="09.00 – 18.00">
      <formula>NOT(ISERROR(SEARCH("09.00 – 18.00",AD124)))</formula>
    </cfRule>
    <cfRule type="containsText" dxfId="28505" priority="71263" operator="containsText" text="09.00 – 15.00">
      <formula>NOT(ISERROR(SEARCH("09.00 – 15.00",AD124)))</formula>
    </cfRule>
    <cfRule type="containsText" dxfId="28504" priority="71264" operator="containsText" text="10.30 – 19.30">
      <formula>NOT(ISERROR(SEARCH("10.30 – 19.30",AD124)))</formula>
    </cfRule>
    <cfRule type="containsText" dxfId="28503" priority="71265" operator="containsText" text="09.00 – 13.00">
      <formula>NOT(ISERROR(SEARCH("09.00 – 13.00",AD124)))</formula>
    </cfRule>
    <cfRule type="containsText" dxfId="28502" priority="71266" operator="containsText" text="11.30 – 19.30">
      <formula>NOT(ISERROR(SEARCH("11.30 – 19.30",AD124)))</formula>
    </cfRule>
  </conditionalFormatting>
  <conditionalFormatting sqref="AD124:AE124">
    <cfRule type="cellIs" dxfId="28501" priority="71249" operator="equal">
      <formula>"09.00 – 15.00"</formula>
    </cfRule>
  </conditionalFormatting>
  <conditionalFormatting sqref="AD124:AE124">
    <cfRule type="cellIs" dxfId="28500" priority="71250" operator="equal">
      <formula>"09.00 – 18.00"</formula>
    </cfRule>
  </conditionalFormatting>
  <conditionalFormatting sqref="AD124:AE124">
    <cfRule type="cellIs" dxfId="28499" priority="71251" operator="equal">
      <formula>"09.30 – 13.00"</formula>
    </cfRule>
  </conditionalFormatting>
  <conditionalFormatting sqref="AD124:AE124">
    <cfRule type="cellIs" dxfId="28498" priority="71252" operator="equal">
      <formula>"10.30 – 19.30"</formula>
    </cfRule>
  </conditionalFormatting>
  <conditionalFormatting sqref="AD124:AE124">
    <cfRule type="cellIs" dxfId="28497" priority="71253" operator="equal">
      <formula>"11.30 – 19.30"</formula>
    </cfRule>
  </conditionalFormatting>
  <conditionalFormatting sqref="AD124:AE124">
    <cfRule type="cellIs" dxfId="28496" priority="71254" operator="equal">
      <formula>_FV(13,"3")</formula>
    </cfRule>
  </conditionalFormatting>
  <conditionalFormatting sqref="AD124:AE124">
    <cfRule type="cellIs" dxfId="28495" priority="71255" operator="equal">
      <formula>_FV(13,"3")</formula>
    </cfRule>
  </conditionalFormatting>
  <conditionalFormatting sqref="AD124:AE124">
    <cfRule type="cellIs" dxfId="28494" priority="71256" operator="equal">
      <formula>_FV(13,"3")</formula>
    </cfRule>
  </conditionalFormatting>
  <conditionalFormatting sqref="AD124:AE124">
    <cfRule type="cellIs" dxfId="28493" priority="71241" operator="equal">
      <formula>"09.00 – 15.00"</formula>
    </cfRule>
  </conditionalFormatting>
  <conditionalFormatting sqref="AD124:AE124">
    <cfRule type="cellIs" dxfId="28492" priority="71242" operator="equal">
      <formula>"09.00 – 18.00"</formula>
    </cfRule>
  </conditionalFormatting>
  <conditionalFormatting sqref="AD124:AE124">
    <cfRule type="cellIs" dxfId="28491" priority="71243" operator="equal">
      <formula>"09.30 – 13.00"</formula>
    </cfRule>
  </conditionalFormatting>
  <conditionalFormatting sqref="AD124:AE124">
    <cfRule type="cellIs" dxfId="28490" priority="71244" operator="equal">
      <formula>"10.30 – 19.30"</formula>
    </cfRule>
  </conditionalFormatting>
  <conditionalFormatting sqref="AD124:AE124">
    <cfRule type="cellIs" dxfId="28489" priority="71245" operator="equal">
      <formula>"11.30 – 19.30"</formula>
    </cfRule>
  </conditionalFormatting>
  <conditionalFormatting sqref="AD124:AE124">
    <cfRule type="cellIs" dxfId="28488" priority="71246" operator="equal">
      <formula>_FV(13,"3")</formula>
    </cfRule>
  </conditionalFormatting>
  <conditionalFormatting sqref="AD124:AE124">
    <cfRule type="cellIs" dxfId="28487" priority="71247" operator="equal">
      <formula>_FV(13,"3")</formula>
    </cfRule>
  </conditionalFormatting>
  <conditionalFormatting sqref="AD124:AE124">
    <cfRule type="cellIs" dxfId="28486" priority="71248" operator="equal">
      <formula>_FV(13,"3")</formula>
    </cfRule>
  </conditionalFormatting>
  <conditionalFormatting sqref="AD134:AE134">
    <cfRule type="cellIs" dxfId="28485" priority="71232" stopIfTrue="1" operator="equal">
      <formula>"09.00 – 13.00"</formula>
    </cfRule>
  </conditionalFormatting>
  <conditionalFormatting sqref="AD134:AE134">
    <cfRule type="cellIs" dxfId="28484" priority="71233" operator="equal">
      <formula>"09.00 – 15.00"</formula>
    </cfRule>
  </conditionalFormatting>
  <conditionalFormatting sqref="AD134:AE134">
    <cfRule type="cellIs" dxfId="28483" priority="71234" operator="equal">
      <formula>"09.00 – 18.00"</formula>
    </cfRule>
  </conditionalFormatting>
  <conditionalFormatting sqref="AD134:AE134">
    <cfRule type="cellIs" dxfId="28482" priority="71235" operator="equal">
      <formula>"09.30 – 13.00"</formula>
    </cfRule>
  </conditionalFormatting>
  <conditionalFormatting sqref="AD134:AE134">
    <cfRule type="cellIs" dxfId="28481" priority="71236" operator="equal">
      <formula>"10.30 – 19.30"</formula>
    </cfRule>
  </conditionalFormatting>
  <conditionalFormatting sqref="AD134:AE134">
    <cfRule type="cellIs" dxfId="28480" priority="71237" operator="equal">
      <formula>"11.30 – 19.30"</formula>
    </cfRule>
  </conditionalFormatting>
  <conditionalFormatting sqref="AD134:AE134">
    <cfRule type="cellIs" dxfId="28479" priority="71238" operator="equal">
      <formula>_FV(13,"3")</formula>
    </cfRule>
  </conditionalFormatting>
  <conditionalFormatting sqref="AD134:AE134">
    <cfRule type="cellIs" dxfId="28478" priority="71239" operator="equal">
      <formula>_FV(13,"3")</formula>
    </cfRule>
  </conditionalFormatting>
  <conditionalFormatting sqref="AD134:AE134">
    <cfRule type="cellIs" dxfId="28477" priority="71240" operator="equal">
      <formula>_FV(13,"3")</formula>
    </cfRule>
  </conditionalFormatting>
  <conditionalFormatting sqref="AD134:AE134">
    <cfRule type="containsText" dxfId="28476" priority="71222" operator="containsText" text="DOMENICA">
      <formula>NOT(ISERROR(SEARCH("DOMENICA",AD134)))</formula>
    </cfRule>
    <cfRule type="containsText" dxfId="28475" priority="71223" operator="containsText" text="08.30 – 14.30">
      <formula>NOT(ISERROR(SEARCH("08.30 – 14.30",AD134)))</formula>
    </cfRule>
    <cfRule type="containsText" dxfId="28474" priority="71224" operator="containsText" text="09.30 – 18.30">
      <formula>NOT(ISERROR(SEARCH("09.30 – 18.30",AD134)))</formula>
    </cfRule>
    <cfRule type="containsText" dxfId="28473" priority="71225" operator="containsText" text="08.30 – 16.30">
      <formula>NOT(ISERROR(SEARCH("08.30 – 16.30",AD134)))</formula>
    </cfRule>
    <cfRule type="containsText" dxfId="28472" priority="71226" operator="containsText" text="08.30 – 17.30">
      <formula>NOT(ISERROR(SEARCH("08.30 – 17.30",AD134)))</formula>
    </cfRule>
    <cfRule type="containsText" dxfId="28471" priority="71227" operator="containsText" text="09.00 – 18.00">
      <formula>NOT(ISERROR(SEARCH("09.00 – 18.00",AD134)))</formula>
    </cfRule>
    <cfRule type="containsText" dxfId="28470" priority="71228" operator="containsText" text="09.00 – 15.00">
      <formula>NOT(ISERROR(SEARCH("09.00 – 15.00",AD134)))</formula>
    </cfRule>
    <cfRule type="containsText" dxfId="28469" priority="71229" operator="containsText" text="10.30 – 19.30">
      <formula>NOT(ISERROR(SEARCH("10.30 – 19.30",AD134)))</formula>
    </cfRule>
    <cfRule type="containsText" dxfId="28468" priority="71230" operator="containsText" text="09.00 – 13.00">
      <formula>NOT(ISERROR(SEARCH("09.00 – 13.00",AD134)))</formula>
    </cfRule>
    <cfRule type="containsText" dxfId="28467" priority="71231" operator="containsText" text="11.30 – 19.30">
      <formula>NOT(ISERROR(SEARCH("11.30 – 19.30",AD134)))</formula>
    </cfRule>
  </conditionalFormatting>
  <conditionalFormatting sqref="AD134:AE134">
    <cfRule type="cellIs" dxfId="28466" priority="71214" operator="equal">
      <formula>"09.00 – 15.00"</formula>
    </cfRule>
  </conditionalFormatting>
  <conditionalFormatting sqref="AD134:AE134">
    <cfRule type="cellIs" dxfId="28465" priority="71215" operator="equal">
      <formula>"09.00 – 18.00"</formula>
    </cfRule>
  </conditionalFormatting>
  <conditionalFormatting sqref="AD134:AE134">
    <cfRule type="cellIs" dxfId="28464" priority="71216" operator="equal">
      <formula>"09.30 – 13.00"</formula>
    </cfRule>
  </conditionalFormatting>
  <conditionalFormatting sqref="AD134:AE134">
    <cfRule type="cellIs" dxfId="28463" priority="71217" operator="equal">
      <formula>"10.30 – 19.30"</formula>
    </cfRule>
  </conditionalFormatting>
  <conditionalFormatting sqref="AD134:AE134">
    <cfRule type="cellIs" dxfId="28462" priority="71218" operator="equal">
      <formula>"11.30 – 19.30"</formula>
    </cfRule>
  </conditionalFormatting>
  <conditionalFormatting sqref="AD134:AE134">
    <cfRule type="cellIs" dxfId="28461" priority="71219" operator="equal">
      <formula>_FV(13,"3")</formula>
    </cfRule>
  </conditionalFormatting>
  <conditionalFormatting sqref="AD134:AE134">
    <cfRule type="cellIs" dxfId="28460" priority="71220" operator="equal">
      <formula>_FV(13,"3")</formula>
    </cfRule>
  </conditionalFormatting>
  <conditionalFormatting sqref="AD134:AE134">
    <cfRule type="cellIs" dxfId="28459" priority="71221" operator="equal">
      <formula>_FV(13,"3")</formula>
    </cfRule>
  </conditionalFormatting>
  <conditionalFormatting sqref="AD134:AE134">
    <cfRule type="cellIs" dxfId="28458" priority="71206" operator="equal">
      <formula>"09.00 – 15.00"</formula>
    </cfRule>
  </conditionalFormatting>
  <conditionalFormatting sqref="AD134:AE134">
    <cfRule type="cellIs" dxfId="28457" priority="71207" operator="equal">
      <formula>"09.00 – 18.00"</formula>
    </cfRule>
  </conditionalFormatting>
  <conditionalFormatting sqref="AD134:AE134">
    <cfRule type="cellIs" dxfId="28456" priority="71208" operator="equal">
      <formula>"09.30 – 13.00"</formula>
    </cfRule>
  </conditionalFormatting>
  <conditionalFormatting sqref="AD134:AE134">
    <cfRule type="cellIs" dxfId="28455" priority="71209" operator="equal">
      <formula>"10.30 – 19.30"</formula>
    </cfRule>
  </conditionalFormatting>
  <conditionalFormatting sqref="AD134:AE134">
    <cfRule type="cellIs" dxfId="28454" priority="71210" operator="equal">
      <formula>"11.30 – 19.30"</formula>
    </cfRule>
  </conditionalFormatting>
  <conditionalFormatting sqref="AD134:AE134">
    <cfRule type="cellIs" dxfId="28453" priority="71211" operator="equal">
      <formula>_FV(13,"3")</formula>
    </cfRule>
  </conditionalFormatting>
  <conditionalFormatting sqref="AD134:AE134">
    <cfRule type="cellIs" dxfId="28452" priority="71212" operator="equal">
      <formula>_FV(13,"3")</formula>
    </cfRule>
  </conditionalFormatting>
  <conditionalFormatting sqref="AD134:AE134">
    <cfRule type="cellIs" dxfId="28451" priority="71213" operator="equal">
      <formula>_FV(13,"3")</formula>
    </cfRule>
  </conditionalFormatting>
  <conditionalFormatting sqref="AD144:AE144">
    <cfRule type="cellIs" dxfId="28450" priority="71198" operator="equal">
      <formula>"09.00 – 15.00"</formula>
    </cfRule>
  </conditionalFormatting>
  <conditionalFormatting sqref="AD144:AE144">
    <cfRule type="cellIs" dxfId="28449" priority="71199" operator="equal">
      <formula>"09.00 – 18.00"</formula>
    </cfRule>
  </conditionalFormatting>
  <conditionalFormatting sqref="AD144:AE144">
    <cfRule type="cellIs" dxfId="28448" priority="71200" operator="equal">
      <formula>"09.30 – 13.00"</formula>
    </cfRule>
  </conditionalFormatting>
  <conditionalFormatting sqref="AD144:AE144">
    <cfRule type="cellIs" dxfId="28447" priority="71201" operator="equal">
      <formula>"10.30 – 19.30"</formula>
    </cfRule>
  </conditionalFormatting>
  <conditionalFormatting sqref="AD144:AE144">
    <cfRule type="cellIs" dxfId="28446" priority="71202" operator="equal">
      <formula>"11.30 – 19.30"</formula>
    </cfRule>
  </conditionalFormatting>
  <conditionalFormatting sqref="AD144:AE144">
    <cfRule type="cellIs" dxfId="28445" priority="71203" operator="equal">
      <formula>_FV(13,"3")</formula>
    </cfRule>
  </conditionalFormatting>
  <conditionalFormatting sqref="AD144:AE144">
    <cfRule type="cellIs" dxfId="28444" priority="71204" operator="equal">
      <formula>_FV(13,"3")</formula>
    </cfRule>
  </conditionalFormatting>
  <conditionalFormatting sqref="AD144:AE144">
    <cfRule type="cellIs" dxfId="28443" priority="71205" operator="equal">
      <formula>_FV(13,"3")</formula>
    </cfRule>
  </conditionalFormatting>
  <conditionalFormatting sqref="AD144:AE144">
    <cfRule type="containsText" dxfId="28442" priority="71188" operator="containsText" text="DOMENICA">
      <formula>NOT(ISERROR(SEARCH("DOMENICA",AD144)))</formula>
    </cfRule>
    <cfRule type="containsText" dxfId="28441" priority="71189" operator="containsText" text="08.30 – 14.30">
      <formula>NOT(ISERROR(SEARCH("08.30 – 14.30",AD144)))</formula>
    </cfRule>
    <cfRule type="containsText" dxfId="28440" priority="71190" operator="containsText" text="09.30 – 18.30">
      <formula>NOT(ISERROR(SEARCH("09.30 – 18.30",AD144)))</formula>
    </cfRule>
    <cfRule type="containsText" dxfId="28439" priority="71191" operator="containsText" text="08.30 – 16.30">
      <formula>NOT(ISERROR(SEARCH("08.30 – 16.30",AD144)))</formula>
    </cfRule>
    <cfRule type="containsText" dxfId="28438" priority="71192" operator="containsText" text="08.30 – 17.30">
      <formula>NOT(ISERROR(SEARCH("08.30 – 17.30",AD144)))</formula>
    </cfRule>
    <cfRule type="containsText" dxfId="28437" priority="71193" operator="containsText" text="09.00 – 18.00">
      <formula>NOT(ISERROR(SEARCH("09.00 – 18.00",AD144)))</formula>
    </cfRule>
    <cfRule type="containsText" dxfId="28436" priority="71194" operator="containsText" text="09.00 – 15.00">
      <formula>NOT(ISERROR(SEARCH("09.00 – 15.00",AD144)))</formula>
    </cfRule>
    <cfRule type="containsText" dxfId="28435" priority="71195" operator="containsText" text="10.30 – 19.30">
      <formula>NOT(ISERROR(SEARCH("10.30 – 19.30",AD144)))</formula>
    </cfRule>
    <cfRule type="containsText" dxfId="28434" priority="71196" operator="containsText" text="09.00 – 13.00">
      <formula>NOT(ISERROR(SEARCH("09.00 – 13.00",AD144)))</formula>
    </cfRule>
    <cfRule type="containsText" dxfId="28433" priority="71197" operator="containsText" text="11.30 – 19.30">
      <formula>NOT(ISERROR(SEARCH("11.30 – 19.30",AD144)))</formula>
    </cfRule>
  </conditionalFormatting>
  <conditionalFormatting sqref="AD144:AE144">
    <cfRule type="cellIs" dxfId="28432" priority="71180" operator="equal">
      <formula>"09.00 – 15.00"</formula>
    </cfRule>
  </conditionalFormatting>
  <conditionalFormatting sqref="AD144:AE144">
    <cfRule type="cellIs" dxfId="28431" priority="71181" operator="equal">
      <formula>"09.00 – 18.00"</formula>
    </cfRule>
  </conditionalFormatting>
  <conditionalFormatting sqref="AD144:AE144">
    <cfRule type="cellIs" dxfId="28430" priority="71182" operator="equal">
      <formula>"09.30 – 13.00"</formula>
    </cfRule>
  </conditionalFormatting>
  <conditionalFormatting sqref="AD144:AE144">
    <cfRule type="cellIs" dxfId="28429" priority="71183" operator="equal">
      <formula>"10.30 – 19.30"</formula>
    </cfRule>
  </conditionalFormatting>
  <conditionalFormatting sqref="AD144:AE144">
    <cfRule type="cellIs" dxfId="28428" priority="71184" operator="equal">
      <formula>"11.30 – 19.30"</formula>
    </cfRule>
  </conditionalFormatting>
  <conditionalFormatting sqref="AD144:AE144">
    <cfRule type="cellIs" dxfId="28427" priority="71185" operator="equal">
      <formula>_FV(13,"3")</formula>
    </cfRule>
  </conditionalFormatting>
  <conditionalFormatting sqref="AD144:AE144">
    <cfRule type="cellIs" dxfId="28426" priority="71186" operator="equal">
      <formula>_FV(13,"3")</formula>
    </cfRule>
  </conditionalFormatting>
  <conditionalFormatting sqref="AD144:AE144">
    <cfRule type="cellIs" dxfId="28425" priority="71187" operator="equal">
      <formula>_FV(13,"3")</formula>
    </cfRule>
  </conditionalFormatting>
  <conditionalFormatting sqref="AD144:AE144">
    <cfRule type="cellIs" dxfId="28424" priority="71171" stopIfTrue="1" operator="equal">
      <formula>"09.00 – 13.00"</formula>
    </cfRule>
  </conditionalFormatting>
  <conditionalFormatting sqref="AD144:AE144">
    <cfRule type="cellIs" dxfId="28423" priority="71172" operator="equal">
      <formula>"09.00 – 15.00"</formula>
    </cfRule>
  </conditionalFormatting>
  <conditionalFormatting sqref="AD144:AE144">
    <cfRule type="cellIs" dxfId="28422" priority="71173" operator="equal">
      <formula>"09.00 – 18.00"</formula>
    </cfRule>
  </conditionalFormatting>
  <conditionalFormatting sqref="AD144:AE144">
    <cfRule type="cellIs" dxfId="28421" priority="71174" operator="equal">
      <formula>"09.30 – 13.00"</formula>
    </cfRule>
  </conditionalFormatting>
  <conditionalFormatting sqref="AD144:AE144">
    <cfRule type="cellIs" dxfId="28420" priority="71175" operator="equal">
      <formula>"10.30 – 19.30"</formula>
    </cfRule>
  </conditionalFormatting>
  <conditionalFormatting sqref="AD144:AE144">
    <cfRule type="cellIs" dxfId="28419" priority="71176" operator="equal">
      <formula>"11.30 – 19.30"</formula>
    </cfRule>
  </conditionalFormatting>
  <conditionalFormatting sqref="AD144:AE144">
    <cfRule type="cellIs" dxfId="28418" priority="71177" operator="equal">
      <formula>_FV(13,"3")</formula>
    </cfRule>
  </conditionalFormatting>
  <conditionalFormatting sqref="AD144:AE144">
    <cfRule type="cellIs" dxfId="28417" priority="71178" operator="equal">
      <formula>_FV(13,"3")</formula>
    </cfRule>
  </conditionalFormatting>
  <conditionalFormatting sqref="AD144:AE144">
    <cfRule type="cellIs" dxfId="28416" priority="71179" operator="equal">
      <formula>_FV(13,"3")</formula>
    </cfRule>
  </conditionalFormatting>
  <conditionalFormatting sqref="AD154:AE154">
    <cfRule type="cellIs" dxfId="28415" priority="71162" stopIfTrue="1" operator="equal">
      <formula>"09.00 – 13.00"</formula>
    </cfRule>
  </conditionalFormatting>
  <conditionalFormatting sqref="AD154:AE154">
    <cfRule type="cellIs" dxfId="28414" priority="71163" operator="equal">
      <formula>"09.00 – 15.00"</formula>
    </cfRule>
  </conditionalFormatting>
  <conditionalFormatting sqref="AD154:AE154">
    <cfRule type="cellIs" dxfId="28413" priority="71164" operator="equal">
      <formula>"09.00 – 18.00"</formula>
    </cfRule>
  </conditionalFormatting>
  <conditionalFormatting sqref="AD154:AE154">
    <cfRule type="cellIs" dxfId="28412" priority="71165" operator="equal">
      <formula>"09.30 – 13.00"</formula>
    </cfRule>
  </conditionalFormatting>
  <conditionalFormatting sqref="AD154:AE154">
    <cfRule type="cellIs" dxfId="28411" priority="71166" operator="equal">
      <formula>"10.30 – 19.30"</formula>
    </cfRule>
  </conditionalFormatting>
  <conditionalFormatting sqref="AD154:AE154">
    <cfRule type="cellIs" dxfId="28410" priority="71167" operator="equal">
      <formula>"11.30 – 19.30"</formula>
    </cfRule>
  </conditionalFormatting>
  <conditionalFormatting sqref="AD154:AE154">
    <cfRule type="cellIs" dxfId="28409" priority="71168" operator="equal">
      <formula>_FV(13,"3")</formula>
    </cfRule>
  </conditionalFormatting>
  <conditionalFormatting sqref="AD154:AE154">
    <cfRule type="cellIs" dxfId="28408" priority="71169" operator="equal">
      <formula>_FV(13,"3")</formula>
    </cfRule>
  </conditionalFormatting>
  <conditionalFormatting sqref="AD154:AE154">
    <cfRule type="cellIs" dxfId="28407" priority="71170" operator="equal">
      <formula>_FV(13,"3")</formula>
    </cfRule>
  </conditionalFormatting>
  <conditionalFormatting sqref="AD154:AE154">
    <cfRule type="containsText" dxfId="28406" priority="71152" operator="containsText" text="DOMENICA">
      <formula>NOT(ISERROR(SEARCH("DOMENICA",AD154)))</formula>
    </cfRule>
    <cfRule type="containsText" dxfId="28405" priority="71153" operator="containsText" text="08.30 – 14.30">
      <formula>NOT(ISERROR(SEARCH("08.30 – 14.30",AD154)))</formula>
    </cfRule>
    <cfRule type="containsText" dxfId="28404" priority="71154" operator="containsText" text="09.30 – 18.30">
      <formula>NOT(ISERROR(SEARCH("09.30 – 18.30",AD154)))</formula>
    </cfRule>
    <cfRule type="containsText" dxfId="28403" priority="71155" operator="containsText" text="08.30 – 16.30">
      <formula>NOT(ISERROR(SEARCH("08.30 – 16.30",AD154)))</formula>
    </cfRule>
    <cfRule type="containsText" dxfId="28402" priority="71156" operator="containsText" text="08.30 – 17.30">
      <formula>NOT(ISERROR(SEARCH("08.30 – 17.30",AD154)))</formula>
    </cfRule>
    <cfRule type="containsText" dxfId="28401" priority="71157" operator="containsText" text="09.00 – 18.00">
      <formula>NOT(ISERROR(SEARCH("09.00 – 18.00",AD154)))</formula>
    </cfRule>
    <cfRule type="containsText" dxfId="28400" priority="71158" operator="containsText" text="09.00 – 15.00">
      <formula>NOT(ISERROR(SEARCH("09.00 – 15.00",AD154)))</formula>
    </cfRule>
    <cfRule type="containsText" dxfId="28399" priority="71159" operator="containsText" text="10.30 – 19.30">
      <formula>NOT(ISERROR(SEARCH("10.30 – 19.30",AD154)))</formula>
    </cfRule>
    <cfRule type="containsText" dxfId="28398" priority="71160" operator="containsText" text="09.00 – 13.00">
      <formula>NOT(ISERROR(SEARCH("09.00 – 13.00",AD154)))</formula>
    </cfRule>
    <cfRule type="containsText" dxfId="28397" priority="71161" operator="containsText" text="11.30 – 19.30">
      <formula>NOT(ISERROR(SEARCH("11.30 – 19.30",AD154)))</formula>
    </cfRule>
  </conditionalFormatting>
  <conditionalFormatting sqref="AD154:AE154">
    <cfRule type="cellIs" dxfId="28396" priority="71144" operator="equal">
      <formula>"09.00 – 15.00"</formula>
    </cfRule>
  </conditionalFormatting>
  <conditionalFormatting sqref="AD154:AE154">
    <cfRule type="cellIs" dxfId="28395" priority="71145" operator="equal">
      <formula>"09.00 – 18.00"</formula>
    </cfRule>
  </conditionalFormatting>
  <conditionalFormatting sqref="AD154:AE154">
    <cfRule type="cellIs" dxfId="28394" priority="71146" operator="equal">
      <formula>"09.30 – 13.00"</formula>
    </cfRule>
  </conditionalFormatting>
  <conditionalFormatting sqref="AD154:AE154">
    <cfRule type="cellIs" dxfId="28393" priority="71147" operator="equal">
      <formula>"10.30 – 19.30"</formula>
    </cfRule>
  </conditionalFormatting>
  <conditionalFormatting sqref="AD154:AE154">
    <cfRule type="cellIs" dxfId="28392" priority="71148" operator="equal">
      <formula>"11.30 – 19.30"</formula>
    </cfRule>
  </conditionalFormatting>
  <conditionalFormatting sqref="AD154:AE154">
    <cfRule type="cellIs" dxfId="28391" priority="71149" operator="equal">
      <formula>_FV(13,"3")</formula>
    </cfRule>
  </conditionalFormatting>
  <conditionalFormatting sqref="AD154:AE154">
    <cfRule type="cellIs" dxfId="28390" priority="71150" operator="equal">
      <formula>_FV(13,"3")</formula>
    </cfRule>
  </conditionalFormatting>
  <conditionalFormatting sqref="AD154:AE154">
    <cfRule type="cellIs" dxfId="28389" priority="71151" operator="equal">
      <formula>_FV(13,"3")</formula>
    </cfRule>
  </conditionalFormatting>
  <conditionalFormatting sqref="AD154:AE154">
    <cfRule type="cellIs" dxfId="28388" priority="71136" operator="equal">
      <formula>"09.00 – 15.00"</formula>
    </cfRule>
  </conditionalFormatting>
  <conditionalFormatting sqref="AD154:AE154">
    <cfRule type="cellIs" dxfId="28387" priority="71137" operator="equal">
      <formula>"09.00 – 18.00"</formula>
    </cfRule>
  </conditionalFormatting>
  <conditionalFormatting sqref="AD154:AE154">
    <cfRule type="cellIs" dxfId="28386" priority="71138" operator="equal">
      <formula>"09.30 – 13.00"</formula>
    </cfRule>
  </conditionalFormatting>
  <conditionalFormatting sqref="AD154:AE154">
    <cfRule type="cellIs" dxfId="28385" priority="71139" operator="equal">
      <formula>"10.30 – 19.30"</formula>
    </cfRule>
  </conditionalFormatting>
  <conditionalFormatting sqref="AD154:AE154">
    <cfRule type="cellIs" dxfId="28384" priority="71140" operator="equal">
      <formula>"11.30 – 19.30"</formula>
    </cfRule>
  </conditionalFormatting>
  <conditionalFormatting sqref="AD154:AE154">
    <cfRule type="cellIs" dxfId="28383" priority="71141" operator="equal">
      <formula>_FV(13,"3")</formula>
    </cfRule>
  </conditionalFormatting>
  <conditionalFormatting sqref="AD154:AE154">
    <cfRule type="cellIs" dxfId="28382" priority="71142" operator="equal">
      <formula>_FV(13,"3")</formula>
    </cfRule>
  </conditionalFormatting>
  <conditionalFormatting sqref="AD154:AE154">
    <cfRule type="cellIs" dxfId="28381" priority="71143" operator="equal">
      <formula>_FV(13,"3")</formula>
    </cfRule>
  </conditionalFormatting>
  <conditionalFormatting sqref="AD123:AF123">
    <cfRule type="containsText" dxfId="28380" priority="71119" operator="containsText" text="08.30 – 14.30">
      <formula>NOT(ISERROR(SEARCH("08.30 – 14.30",AD123)))</formula>
    </cfRule>
    <cfRule type="containsText" dxfId="28379" priority="71120" operator="containsText" text="09:30 – 18.30">
      <formula>NOT(ISERROR(SEARCH("09:30 – 18.30",AD123)))</formula>
    </cfRule>
    <cfRule type="containsText" dxfId="28378" priority="71121" operator="containsText" text="10.30 – 18.30">
      <formula>NOT(ISERROR(SEARCH("10.30 – 18.30",AD123)))</formula>
    </cfRule>
    <cfRule type="containsText" dxfId="28377" priority="71122" operator="containsText" text="09.30 – 18.30">
      <formula>NOT(ISERROR(SEARCH("09.30 – 18.30",AD123)))</formula>
    </cfRule>
    <cfRule type="containsText" dxfId="28376" priority="71123" operator="containsText" text="09.00 – 13:00">
      <formula>NOT(ISERROR(SEARCH("09.00 – 13:00",AD123)))</formula>
    </cfRule>
    <cfRule type="containsText" dxfId="28375" priority="71124" operator="containsText" text="08.30 – 16.30">
      <formula>NOT(ISERROR(SEARCH("08.30 – 16.30",AD123)))</formula>
    </cfRule>
    <cfRule type="containsText" dxfId="28374" priority="71125" operator="containsText" text="08:30 – 17.30">
      <formula>NOT(ISERROR(SEARCH("08:30 – 17.30",AD123)))</formula>
    </cfRule>
    <cfRule type="containsText" dxfId="28373" priority="71126" operator="containsText" text="08.30 – 17.30">
      <formula>NOT(ISERROR(SEARCH("08.30 – 17.30",AD123)))</formula>
    </cfRule>
    <cfRule type="containsText" dxfId="28372" priority="71127" operator="containsText" text="09.00 – 18.00">
      <formula>NOT(ISERROR(SEARCH("09.00 – 18.00",AD123)))</formula>
    </cfRule>
    <cfRule type="containsText" dxfId="28371" priority="71128" operator="containsText" text="09.00 – 13.00">
      <formula>NOT(ISERROR(SEARCH("09.00 – 13.00",AD123)))</formula>
    </cfRule>
    <cfRule type="containsText" dxfId="28370" priority="71129" operator="containsText" text="11.30 – 19.30">
      <formula>NOT(ISERROR(SEARCH("11.30 – 19.30",AD123)))</formula>
    </cfRule>
    <cfRule type="containsText" dxfId="28369" priority="71130" operator="containsText" text="10.30 – 19.30">
      <formula>NOT(ISERROR(SEARCH("10.30 – 19.30",AD123)))</formula>
    </cfRule>
    <cfRule type="containsText" dxfId="28368" priority="71131" operator="containsText" text="09.00 – 15.00">
      <formula>NOT(ISERROR(SEARCH("09.00 – 15.00",AD123)))</formula>
    </cfRule>
    <cfRule type="containsText" dxfId="28367" priority="71132" operator="containsText" text="12:30">
      <formula>NOT(ISERROR(SEARCH("12:30",AD123)))</formula>
    </cfRule>
    <cfRule type="containsText" dxfId="28366" priority="71133" operator="containsText" text="13:30">
      <formula>NOT(ISERROR(SEARCH("13:30",AD123)))</formula>
    </cfRule>
    <cfRule type="containsText" dxfId="28365" priority="71134" operator="containsText" text="FESTIVITÁ">
      <formula>NOT(ISERROR(SEARCH("FESTIVITÁ",AD123)))</formula>
    </cfRule>
    <cfRule type="cellIs" dxfId="28364" priority="71135" operator="equal">
      <formula>"DOMENICA"</formula>
    </cfRule>
  </conditionalFormatting>
  <conditionalFormatting sqref="DH109:AOL109 A109:AB109">
    <cfRule type="containsText" dxfId="28363" priority="70803" operator="containsText" text="08.30 – 14.30">
      <formula>NOT(ISERROR(SEARCH("08.30 – 14.30",A109)))</formula>
    </cfRule>
    <cfRule type="containsText" dxfId="28362" priority="70804" operator="containsText" text="09:30 – 18.30">
      <formula>NOT(ISERROR(SEARCH("09:30 – 18.30",A109)))</formula>
    </cfRule>
    <cfRule type="containsText" dxfId="28361" priority="70805" operator="containsText" text="10.30 – 18.30">
      <formula>NOT(ISERROR(SEARCH("10.30 – 18.30",A109)))</formula>
    </cfRule>
    <cfRule type="containsText" dxfId="28360" priority="70806" operator="containsText" text="09.30 – 18.30">
      <formula>NOT(ISERROR(SEARCH("09.30 – 18.30",A109)))</formula>
    </cfRule>
    <cfRule type="containsText" dxfId="28359" priority="70807" operator="containsText" text="09.00 – 13:00">
      <formula>NOT(ISERROR(SEARCH("09.00 – 13:00",A109)))</formula>
    </cfRule>
    <cfRule type="containsText" dxfId="28358" priority="70808" operator="containsText" text="08.30 – 16.30">
      <formula>NOT(ISERROR(SEARCH("08.30 – 16.30",A109)))</formula>
    </cfRule>
    <cfRule type="containsText" dxfId="28357" priority="70809" operator="containsText" text="08:30 – 17.30">
      <formula>NOT(ISERROR(SEARCH("08:30 – 17.30",A109)))</formula>
    </cfRule>
    <cfRule type="containsText" dxfId="28356" priority="70810" operator="containsText" text="08.30 – 17.30">
      <formula>NOT(ISERROR(SEARCH("08.30 – 17.30",A109)))</formula>
    </cfRule>
    <cfRule type="containsText" dxfId="28355" priority="70811" operator="containsText" text="09.00 – 18.00">
      <formula>NOT(ISERROR(SEARCH("09.00 – 18.00",A109)))</formula>
    </cfRule>
    <cfRule type="containsText" dxfId="28354" priority="70812" operator="containsText" text="09.00 – 13.00">
      <formula>NOT(ISERROR(SEARCH("09.00 – 13.00",A109)))</formula>
    </cfRule>
    <cfRule type="containsText" dxfId="28353" priority="70813" operator="containsText" text="11.30 – 19.30">
      <formula>NOT(ISERROR(SEARCH("11.30 – 19.30",A109)))</formula>
    </cfRule>
    <cfRule type="containsText" dxfId="28352" priority="70814" operator="containsText" text="10.30 – 19.30">
      <formula>NOT(ISERROR(SEARCH("10.30 – 19.30",A109)))</formula>
    </cfRule>
    <cfRule type="containsText" dxfId="28351" priority="70815" operator="containsText" text="09.00 – 15.00">
      <formula>NOT(ISERROR(SEARCH("09.00 – 15.00",A109)))</formula>
    </cfRule>
    <cfRule type="containsText" dxfId="28350" priority="70816" operator="containsText" text="12:30">
      <formula>NOT(ISERROR(SEARCH("12:30",A109)))</formula>
    </cfRule>
    <cfRule type="containsText" dxfId="28349" priority="70817" operator="containsText" text="13:30">
      <formula>NOT(ISERROR(SEARCH("13:30",A109)))</formula>
    </cfRule>
    <cfRule type="containsText" dxfId="28348" priority="70818" operator="containsText" text="FESTIVITÁ">
      <formula>NOT(ISERROR(SEARCH("FESTIVITÁ",A109)))</formula>
    </cfRule>
    <cfRule type="cellIs" dxfId="28347" priority="70819" operator="equal">
      <formula>"DOMENICA"</formula>
    </cfRule>
  </conditionalFormatting>
  <conditionalFormatting sqref="AG109:AJ109 AS109:BX109">
    <cfRule type="containsText" dxfId="28346" priority="70786" operator="containsText" text="08.30 – 14.30">
      <formula>NOT(ISERROR(SEARCH("08.30 – 14.30",AG109)))</formula>
    </cfRule>
    <cfRule type="containsText" dxfId="28345" priority="70787" operator="containsText" text="09:30 – 18.30">
      <formula>NOT(ISERROR(SEARCH("09:30 – 18.30",AG109)))</formula>
    </cfRule>
    <cfRule type="containsText" dxfId="28344" priority="70788" operator="containsText" text="10.30 – 18.30">
      <formula>NOT(ISERROR(SEARCH("10.30 – 18.30",AG109)))</formula>
    </cfRule>
    <cfRule type="containsText" dxfId="28343" priority="70789" operator="containsText" text="09.30 – 18.30">
      <formula>NOT(ISERROR(SEARCH("09.30 – 18.30",AG109)))</formula>
    </cfRule>
    <cfRule type="containsText" dxfId="28342" priority="70790" operator="containsText" text="09.00 – 13:00">
      <formula>NOT(ISERROR(SEARCH("09.00 – 13:00",AG109)))</formula>
    </cfRule>
    <cfRule type="containsText" dxfId="28341" priority="70791" operator="containsText" text="08.30 – 16.30">
      <formula>NOT(ISERROR(SEARCH("08.30 – 16.30",AG109)))</formula>
    </cfRule>
    <cfRule type="containsText" dxfId="28340" priority="70792" operator="containsText" text="08:30 – 17.30">
      <formula>NOT(ISERROR(SEARCH("08:30 – 17.30",AG109)))</formula>
    </cfRule>
    <cfRule type="containsText" dxfId="28339" priority="70793" operator="containsText" text="08.30 – 17.30">
      <formula>NOT(ISERROR(SEARCH("08.30 – 17.30",AG109)))</formula>
    </cfRule>
    <cfRule type="containsText" dxfId="28338" priority="70794" operator="containsText" text="09.00 – 18.00">
      <formula>NOT(ISERROR(SEARCH("09.00 – 18.00",AG109)))</formula>
    </cfRule>
    <cfRule type="containsText" dxfId="28337" priority="70795" operator="containsText" text="09.00 – 13.00">
      <formula>NOT(ISERROR(SEARCH("09.00 – 13.00",AG109)))</formula>
    </cfRule>
    <cfRule type="containsText" dxfId="28336" priority="70796" operator="containsText" text="11.30 – 19.30">
      <formula>NOT(ISERROR(SEARCH("11.30 – 19.30",AG109)))</formula>
    </cfRule>
    <cfRule type="containsText" dxfId="28335" priority="70797" operator="containsText" text="10.30 – 19.30">
      <formula>NOT(ISERROR(SEARCH("10.30 – 19.30",AG109)))</formula>
    </cfRule>
    <cfRule type="containsText" dxfId="28334" priority="70798" operator="containsText" text="09.00 – 15.00">
      <formula>NOT(ISERROR(SEARCH("09.00 – 15.00",AG109)))</formula>
    </cfRule>
    <cfRule type="containsText" dxfId="28333" priority="70799" operator="containsText" text="12:30">
      <formula>NOT(ISERROR(SEARCH("12:30",AG109)))</formula>
    </cfRule>
    <cfRule type="containsText" dxfId="28332" priority="70800" operator="containsText" text="13:30">
      <formula>NOT(ISERROR(SEARCH("13:30",AG109)))</formula>
    </cfRule>
    <cfRule type="containsText" dxfId="28331" priority="70801" operator="containsText" text="FESTIVITÁ">
      <formula>NOT(ISERROR(SEARCH("FESTIVITÁ",AG109)))</formula>
    </cfRule>
    <cfRule type="cellIs" dxfId="28330" priority="70802" operator="equal">
      <formula>"DOMENICA"</formula>
    </cfRule>
  </conditionalFormatting>
  <conditionalFormatting sqref="CR109:DG109">
    <cfRule type="containsText" dxfId="28329" priority="70769" operator="containsText" text="08.30 – 14.30">
      <formula>NOT(ISERROR(SEARCH("08.30 – 14.30",CR109)))</formula>
    </cfRule>
    <cfRule type="containsText" dxfId="28328" priority="70770" operator="containsText" text="09:30 – 18.30">
      <formula>NOT(ISERROR(SEARCH("09:30 – 18.30",CR109)))</formula>
    </cfRule>
    <cfRule type="containsText" dxfId="28327" priority="70771" operator="containsText" text="10.30 – 18.30">
      <formula>NOT(ISERROR(SEARCH("10.30 – 18.30",CR109)))</formula>
    </cfRule>
    <cfRule type="containsText" dxfId="28326" priority="70772" operator="containsText" text="09.30 – 18.30">
      <formula>NOT(ISERROR(SEARCH("09.30 – 18.30",CR109)))</formula>
    </cfRule>
    <cfRule type="containsText" dxfId="28325" priority="70773" operator="containsText" text="09.00 – 13:00">
      <formula>NOT(ISERROR(SEARCH("09.00 – 13:00",CR109)))</formula>
    </cfRule>
    <cfRule type="containsText" dxfId="28324" priority="70774" operator="containsText" text="08.30 – 16.30">
      <formula>NOT(ISERROR(SEARCH("08.30 – 16.30",CR109)))</formula>
    </cfRule>
    <cfRule type="containsText" dxfId="28323" priority="70775" operator="containsText" text="08:30 – 17.30">
      <formula>NOT(ISERROR(SEARCH("08:30 – 17.30",CR109)))</formula>
    </cfRule>
    <cfRule type="containsText" dxfId="28322" priority="70776" operator="containsText" text="08.30 – 17.30">
      <formula>NOT(ISERROR(SEARCH("08.30 – 17.30",CR109)))</formula>
    </cfRule>
    <cfRule type="containsText" dxfId="28321" priority="70777" operator="containsText" text="09.00 – 18.00">
      <formula>NOT(ISERROR(SEARCH("09.00 – 18.00",CR109)))</formula>
    </cfRule>
    <cfRule type="containsText" dxfId="28320" priority="70778" operator="containsText" text="09.00 – 13.00">
      <formula>NOT(ISERROR(SEARCH("09.00 – 13.00",CR109)))</formula>
    </cfRule>
    <cfRule type="containsText" dxfId="28319" priority="70779" operator="containsText" text="11.30 – 19.30">
      <formula>NOT(ISERROR(SEARCH("11.30 – 19.30",CR109)))</formula>
    </cfRule>
    <cfRule type="containsText" dxfId="28318" priority="70780" operator="containsText" text="10.30 – 19.30">
      <formula>NOT(ISERROR(SEARCH("10.30 – 19.30",CR109)))</formula>
    </cfRule>
    <cfRule type="containsText" dxfId="28317" priority="70781" operator="containsText" text="09.00 – 15.00">
      <formula>NOT(ISERROR(SEARCH("09.00 – 15.00",CR109)))</formula>
    </cfRule>
    <cfRule type="containsText" dxfId="28316" priority="70782" operator="containsText" text="12:30">
      <formula>NOT(ISERROR(SEARCH("12:30",CR109)))</formula>
    </cfRule>
    <cfRule type="containsText" dxfId="28315" priority="70783" operator="containsText" text="13:30">
      <formula>NOT(ISERROR(SEARCH("13:30",CR109)))</formula>
    </cfRule>
    <cfRule type="containsText" dxfId="28314" priority="70784" operator="containsText" text="FESTIVITÁ">
      <formula>NOT(ISERROR(SEARCH("FESTIVITÁ",CR109)))</formula>
    </cfRule>
    <cfRule type="cellIs" dxfId="28313" priority="70785" operator="equal">
      <formula>"DOMENICA"</formula>
    </cfRule>
  </conditionalFormatting>
  <conditionalFormatting sqref="CA109:CC109">
    <cfRule type="containsText" dxfId="28312" priority="70752" operator="containsText" text="08.30 – 14.30">
      <formula>NOT(ISERROR(SEARCH("08.30 – 14.30",CA109)))</formula>
    </cfRule>
    <cfRule type="containsText" dxfId="28311" priority="70753" operator="containsText" text="09:30 – 18.30">
      <formula>NOT(ISERROR(SEARCH("09:30 – 18.30",CA109)))</formula>
    </cfRule>
    <cfRule type="containsText" dxfId="28310" priority="70754" operator="containsText" text="10.30 – 18.30">
      <formula>NOT(ISERROR(SEARCH("10.30 – 18.30",CA109)))</formula>
    </cfRule>
    <cfRule type="containsText" dxfId="28309" priority="70755" operator="containsText" text="09.30 – 18.30">
      <formula>NOT(ISERROR(SEARCH("09.30 – 18.30",CA109)))</formula>
    </cfRule>
    <cfRule type="containsText" dxfId="28308" priority="70756" operator="containsText" text="09.00 – 13:00">
      <formula>NOT(ISERROR(SEARCH("09.00 – 13:00",CA109)))</formula>
    </cfRule>
    <cfRule type="containsText" dxfId="28307" priority="70757" operator="containsText" text="08.30 – 16.30">
      <formula>NOT(ISERROR(SEARCH("08.30 – 16.30",CA109)))</formula>
    </cfRule>
    <cfRule type="containsText" dxfId="28306" priority="70758" operator="containsText" text="08:30 – 17.30">
      <formula>NOT(ISERROR(SEARCH("08:30 – 17.30",CA109)))</formula>
    </cfRule>
    <cfRule type="containsText" dxfId="28305" priority="70759" operator="containsText" text="08.30 – 17.30">
      <formula>NOT(ISERROR(SEARCH("08.30 – 17.30",CA109)))</formula>
    </cfRule>
    <cfRule type="containsText" dxfId="28304" priority="70760" operator="containsText" text="09.00 – 18.00">
      <formula>NOT(ISERROR(SEARCH("09.00 – 18.00",CA109)))</formula>
    </cfRule>
    <cfRule type="containsText" dxfId="28303" priority="70761" operator="containsText" text="09.00 – 13.00">
      <formula>NOT(ISERROR(SEARCH("09.00 – 13.00",CA109)))</formula>
    </cfRule>
    <cfRule type="containsText" dxfId="28302" priority="70762" operator="containsText" text="11.30 – 19.30">
      <formula>NOT(ISERROR(SEARCH("11.30 – 19.30",CA109)))</formula>
    </cfRule>
    <cfRule type="containsText" dxfId="28301" priority="70763" operator="containsText" text="10.30 – 19.30">
      <formula>NOT(ISERROR(SEARCH("10.30 – 19.30",CA109)))</formula>
    </cfRule>
    <cfRule type="containsText" dxfId="28300" priority="70764" operator="containsText" text="09.00 – 15.00">
      <formula>NOT(ISERROR(SEARCH("09.00 – 15.00",CA109)))</formula>
    </cfRule>
    <cfRule type="containsText" dxfId="28299" priority="70765" operator="containsText" text="12:30">
      <formula>NOT(ISERROR(SEARCH("12:30",CA109)))</formula>
    </cfRule>
    <cfRule type="containsText" dxfId="28298" priority="70766" operator="containsText" text="13:30">
      <formula>NOT(ISERROR(SEARCH("13:30",CA109)))</formula>
    </cfRule>
    <cfRule type="containsText" dxfId="28297" priority="70767" operator="containsText" text="FESTIVITÁ">
      <formula>NOT(ISERROR(SEARCH("FESTIVITÁ",CA109)))</formula>
    </cfRule>
    <cfRule type="cellIs" dxfId="28296" priority="70768" operator="equal">
      <formula>"DOMENICA"</formula>
    </cfRule>
  </conditionalFormatting>
  <conditionalFormatting sqref="AD109">
    <cfRule type="containsText" dxfId="28295" priority="70735" operator="containsText" text="08.30 – 14.30">
      <formula>NOT(ISERROR(SEARCH("08.30 – 14.30",AD109)))</formula>
    </cfRule>
    <cfRule type="containsText" dxfId="28294" priority="70736" operator="containsText" text="09:30 – 18.30">
      <formula>NOT(ISERROR(SEARCH("09:30 – 18.30",AD109)))</formula>
    </cfRule>
    <cfRule type="containsText" dxfId="28293" priority="70737" operator="containsText" text="10.30 – 18.30">
      <formula>NOT(ISERROR(SEARCH("10.30 – 18.30",AD109)))</formula>
    </cfRule>
    <cfRule type="containsText" dxfId="28292" priority="70738" operator="containsText" text="09.30 – 18.30">
      <formula>NOT(ISERROR(SEARCH("09.30 – 18.30",AD109)))</formula>
    </cfRule>
    <cfRule type="containsText" dxfId="28291" priority="70739" operator="containsText" text="09.00 – 13:00">
      <formula>NOT(ISERROR(SEARCH("09.00 – 13:00",AD109)))</formula>
    </cfRule>
    <cfRule type="containsText" dxfId="28290" priority="70740" operator="containsText" text="08.30 – 16.30">
      <formula>NOT(ISERROR(SEARCH("08.30 – 16.30",AD109)))</formula>
    </cfRule>
    <cfRule type="containsText" dxfId="28289" priority="70741" operator="containsText" text="08:30 – 17.30">
      <formula>NOT(ISERROR(SEARCH("08:30 – 17.30",AD109)))</formula>
    </cfRule>
    <cfRule type="containsText" dxfId="28288" priority="70742" operator="containsText" text="08.30 – 17.30">
      <formula>NOT(ISERROR(SEARCH("08.30 – 17.30",AD109)))</formula>
    </cfRule>
    <cfRule type="containsText" dxfId="28287" priority="70743" operator="containsText" text="09.00 – 18.00">
      <formula>NOT(ISERROR(SEARCH("09.00 – 18.00",AD109)))</formula>
    </cfRule>
    <cfRule type="containsText" dxfId="28286" priority="70744" operator="containsText" text="09.00 – 13.00">
      <formula>NOT(ISERROR(SEARCH("09.00 – 13.00",AD109)))</formula>
    </cfRule>
    <cfRule type="containsText" dxfId="28285" priority="70745" operator="containsText" text="11.30 – 19.30">
      <formula>NOT(ISERROR(SEARCH("11.30 – 19.30",AD109)))</formula>
    </cfRule>
    <cfRule type="containsText" dxfId="28284" priority="70746" operator="containsText" text="10.30 – 19.30">
      <formula>NOT(ISERROR(SEARCH("10.30 – 19.30",AD109)))</formula>
    </cfRule>
    <cfRule type="containsText" dxfId="28283" priority="70747" operator="containsText" text="09.00 – 15.00">
      <formula>NOT(ISERROR(SEARCH("09.00 – 15.00",AD109)))</formula>
    </cfRule>
    <cfRule type="containsText" dxfId="28282" priority="70748" operator="containsText" text="12:30">
      <formula>NOT(ISERROR(SEARCH("12:30",AD109)))</formula>
    </cfRule>
    <cfRule type="containsText" dxfId="28281" priority="70749" operator="containsText" text="13:30">
      <formula>NOT(ISERROR(SEARCH("13:30",AD109)))</formula>
    </cfRule>
    <cfRule type="containsText" dxfId="28280" priority="70750" operator="containsText" text="FESTIVITÁ">
      <formula>NOT(ISERROR(SEARCH("FESTIVITÁ",AD109)))</formula>
    </cfRule>
    <cfRule type="cellIs" dxfId="28279" priority="70751" operator="equal">
      <formula>"DOMENICA"</formula>
    </cfRule>
  </conditionalFormatting>
  <conditionalFormatting sqref="AE109:AF109">
    <cfRule type="cellIs" dxfId="28278" priority="70727" operator="equal">
      <formula>"09.00 – 15.00"</formula>
    </cfRule>
  </conditionalFormatting>
  <conditionalFormatting sqref="AE109:AF109">
    <cfRule type="cellIs" dxfId="28277" priority="70728" operator="equal">
      <formula>"09.00 – 18.00"</formula>
    </cfRule>
  </conditionalFormatting>
  <conditionalFormatting sqref="AE109:AF109">
    <cfRule type="cellIs" dxfId="28276" priority="70729" operator="equal">
      <formula>"09.30 – 13.00"</formula>
    </cfRule>
  </conditionalFormatting>
  <conditionalFormatting sqref="AE109:AF109">
    <cfRule type="cellIs" dxfId="28275" priority="70730" operator="equal">
      <formula>"10.30 – 19.30"</formula>
    </cfRule>
  </conditionalFormatting>
  <conditionalFormatting sqref="AE109:AF109">
    <cfRule type="cellIs" dxfId="28274" priority="70731" operator="equal">
      <formula>"11.30 – 19.30"</formula>
    </cfRule>
  </conditionalFormatting>
  <conditionalFormatting sqref="AE109:AF109">
    <cfRule type="cellIs" dxfId="28273" priority="70732" operator="equal">
      <formula>_FV(13,"3")</formula>
    </cfRule>
  </conditionalFormatting>
  <conditionalFormatting sqref="AE109:AF109">
    <cfRule type="cellIs" dxfId="28272" priority="70733" operator="equal">
      <formula>_FV(13,"3")</formula>
    </cfRule>
  </conditionalFormatting>
  <conditionalFormatting sqref="AE109:AF109">
    <cfRule type="cellIs" dxfId="28271" priority="70734" operator="equal">
      <formula>_FV(13,"3")</formula>
    </cfRule>
  </conditionalFormatting>
  <conditionalFormatting sqref="AE109:AF109">
    <cfRule type="containsText" dxfId="28270" priority="70717" operator="containsText" text="DOMENICA">
      <formula>NOT(ISERROR(SEARCH("DOMENICA",AE109)))</formula>
    </cfRule>
    <cfRule type="containsText" dxfId="28269" priority="70718" operator="containsText" text="08.30 – 14.30">
      <formula>NOT(ISERROR(SEARCH("08.30 – 14.30",AE109)))</formula>
    </cfRule>
    <cfRule type="containsText" dxfId="28268" priority="70719" operator="containsText" text="09.30 – 18.30">
      <formula>NOT(ISERROR(SEARCH("09.30 – 18.30",AE109)))</formula>
    </cfRule>
    <cfRule type="containsText" dxfId="28267" priority="70720" operator="containsText" text="08.30 – 16.30">
      <formula>NOT(ISERROR(SEARCH("08.30 – 16.30",AE109)))</formula>
    </cfRule>
    <cfRule type="containsText" dxfId="28266" priority="70721" operator="containsText" text="08.30 – 17.30">
      <formula>NOT(ISERROR(SEARCH("08.30 – 17.30",AE109)))</formula>
    </cfRule>
    <cfRule type="containsText" dxfId="28265" priority="70722" operator="containsText" text="09.00 – 18.00">
      <formula>NOT(ISERROR(SEARCH("09.00 – 18.00",AE109)))</formula>
    </cfRule>
    <cfRule type="containsText" dxfId="28264" priority="70723" operator="containsText" text="09.00 – 15.00">
      <formula>NOT(ISERROR(SEARCH("09.00 – 15.00",AE109)))</formula>
    </cfRule>
    <cfRule type="containsText" dxfId="28263" priority="70724" operator="containsText" text="10.30 – 19.30">
      <formula>NOT(ISERROR(SEARCH("10.30 – 19.30",AE109)))</formula>
    </cfRule>
    <cfRule type="containsText" dxfId="28262" priority="70725" operator="containsText" text="09.00 – 13.00">
      <formula>NOT(ISERROR(SEARCH("09.00 – 13.00",AE109)))</formula>
    </cfRule>
    <cfRule type="containsText" dxfId="28261" priority="70726" operator="containsText" text="11.30 – 19.30">
      <formula>NOT(ISERROR(SEARCH("11.30 – 19.30",AE109)))</formula>
    </cfRule>
  </conditionalFormatting>
  <conditionalFormatting sqref="AE109:AF109">
    <cfRule type="cellIs" dxfId="28260" priority="70709" operator="equal">
      <formula>"09.00 – 15.00"</formula>
    </cfRule>
  </conditionalFormatting>
  <conditionalFormatting sqref="AE109:AF109">
    <cfRule type="cellIs" dxfId="28259" priority="70710" operator="equal">
      <formula>"09.00 – 18.00"</formula>
    </cfRule>
  </conditionalFormatting>
  <conditionalFormatting sqref="AE109:AF109">
    <cfRule type="cellIs" dxfId="28258" priority="70711" operator="equal">
      <formula>"09.30 – 13.00"</formula>
    </cfRule>
  </conditionalFormatting>
  <conditionalFormatting sqref="AE109:AF109">
    <cfRule type="cellIs" dxfId="28257" priority="70712" operator="equal">
      <formula>"10.30 – 19.30"</formula>
    </cfRule>
  </conditionalFormatting>
  <conditionalFormatting sqref="AE109:AF109">
    <cfRule type="cellIs" dxfId="28256" priority="70713" operator="equal">
      <formula>"11.30 – 19.30"</formula>
    </cfRule>
  </conditionalFormatting>
  <conditionalFormatting sqref="AE109:AF109">
    <cfRule type="cellIs" dxfId="28255" priority="70714" operator="equal">
      <formula>_FV(13,"3")</formula>
    </cfRule>
  </conditionalFormatting>
  <conditionalFormatting sqref="AE109:AF109">
    <cfRule type="cellIs" dxfId="28254" priority="70715" operator="equal">
      <formula>_FV(13,"3")</formula>
    </cfRule>
  </conditionalFormatting>
  <conditionalFormatting sqref="AE109:AF109">
    <cfRule type="cellIs" dxfId="28253" priority="70716" operator="equal">
      <formula>_FV(13,"3")</formula>
    </cfRule>
  </conditionalFormatting>
  <conditionalFormatting sqref="AE109:AF109">
    <cfRule type="cellIs" dxfId="28252" priority="70701" operator="equal">
      <formula>"09.00 – 15.00"</formula>
    </cfRule>
  </conditionalFormatting>
  <conditionalFormatting sqref="AE109:AF109">
    <cfRule type="cellIs" dxfId="28251" priority="70702" operator="equal">
      <formula>"09.00 – 18.00"</formula>
    </cfRule>
  </conditionalFormatting>
  <conditionalFormatting sqref="AE109:AF109">
    <cfRule type="cellIs" dxfId="28250" priority="70703" operator="equal">
      <formula>"09.30 – 13.00"</formula>
    </cfRule>
  </conditionalFormatting>
  <conditionalFormatting sqref="AE109:AF109">
    <cfRule type="cellIs" dxfId="28249" priority="70704" operator="equal">
      <formula>"10.30 – 19.30"</formula>
    </cfRule>
  </conditionalFormatting>
  <conditionalFormatting sqref="AE109:AF109">
    <cfRule type="cellIs" dxfId="28248" priority="70705" operator="equal">
      <formula>"11.30 – 19.30"</formula>
    </cfRule>
  </conditionalFormatting>
  <conditionalFormatting sqref="AE109:AF109">
    <cfRule type="cellIs" dxfId="28247" priority="70706" operator="equal">
      <formula>_FV(13,"3")</formula>
    </cfRule>
  </conditionalFormatting>
  <conditionalFormatting sqref="AE109:AF109">
    <cfRule type="cellIs" dxfId="28246" priority="70707" operator="equal">
      <formula>_FV(13,"3")</formula>
    </cfRule>
  </conditionalFormatting>
  <conditionalFormatting sqref="AE109:AF109">
    <cfRule type="cellIs" dxfId="28245" priority="70708" operator="equal">
      <formula>_FV(13,"3")</formula>
    </cfRule>
  </conditionalFormatting>
  <conditionalFormatting sqref="DH163:AOL163 BY163:BZ163 A163:AB163">
    <cfRule type="containsText" dxfId="28244" priority="70684" operator="containsText" text="08.30 – 14.30">
      <formula>NOT(ISERROR(SEARCH("08.30 – 14.30",A163)))</formula>
    </cfRule>
    <cfRule type="containsText" dxfId="28243" priority="70685" operator="containsText" text="09:30 – 18.30">
      <formula>NOT(ISERROR(SEARCH("09:30 – 18.30",A163)))</formula>
    </cfRule>
    <cfRule type="containsText" dxfId="28242" priority="70686" operator="containsText" text="10.30 – 18.30">
      <formula>NOT(ISERROR(SEARCH("10.30 – 18.30",A163)))</formula>
    </cfRule>
    <cfRule type="containsText" dxfId="28241" priority="70687" operator="containsText" text="09.30 – 18.30">
      <formula>NOT(ISERROR(SEARCH("09.30 – 18.30",A163)))</formula>
    </cfRule>
    <cfRule type="containsText" dxfId="28240" priority="70688" operator="containsText" text="09.00 – 13:00">
      <formula>NOT(ISERROR(SEARCH("09.00 – 13:00",A163)))</formula>
    </cfRule>
    <cfRule type="containsText" dxfId="28239" priority="70689" operator="containsText" text="08.30 – 16.30">
      <formula>NOT(ISERROR(SEARCH("08.30 – 16.30",A163)))</formula>
    </cfRule>
    <cfRule type="containsText" dxfId="28238" priority="70690" operator="containsText" text="08:30 – 17.30">
      <formula>NOT(ISERROR(SEARCH("08:30 – 17.30",A163)))</formula>
    </cfRule>
    <cfRule type="containsText" dxfId="28237" priority="70691" operator="containsText" text="08.30 – 17.30">
      <formula>NOT(ISERROR(SEARCH("08.30 – 17.30",A163)))</formula>
    </cfRule>
    <cfRule type="containsText" dxfId="28236" priority="70692" operator="containsText" text="09.00 – 18.00">
      <formula>NOT(ISERROR(SEARCH("09.00 – 18.00",A163)))</formula>
    </cfRule>
    <cfRule type="containsText" dxfId="28235" priority="70693" operator="containsText" text="09.00 – 13.00">
      <formula>NOT(ISERROR(SEARCH("09.00 – 13.00",A163)))</formula>
    </cfRule>
    <cfRule type="containsText" dxfId="28234" priority="70694" operator="containsText" text="11.30 – 19.30">
      <formula>NOT(ISERROR(SEARCH("11.30 – 19.30",A163)))</formula>
    </cfRule>
    <cfRule type="containsText" dxfId="28233" priority="70695" operator="containsText" text="10.30 – 19.30">
      <formula>NOT(ISERROR(SEARCH("10.30 – 19.30",A163)))</formula>
    </cfRule>
    <cfRule type="containsText" dxfId="28232" priority="70696" operator="containsText" text="09.00 – 15.00">
      <formula>NOT(ISERROR(SEARCH("09.00 – 15.00",A163)))</formula>
    </cfRule>
    <cfRule type="containsText" dxfId="28231" priority="70697" operator="containsText" text="12:30">
      <formula>NOT(ISERROR(SEARCH("12:30",A163)))</formula>
    </cfRule>
    <cfRule type="containsText" dxfId="28230" priority="70698" operator="containsText" text="13:30">
      <formula>NOT(ISERROR(SEARCH("13:30",A163)))</formula>
    </cfRule>
    <cfRule type="containsText" dxfId="28229" priority="70699" operator="containsText" text="FESTIVITÁ">
      <formula>NOT(ISERROR(SEARCH("FESTIVITÁ",A163)))</formula>
    </cfRule>
    <cfRule type="cellIs" dxfId="28228" priority="70700" operator="equal">
      <formula>"DOMENICA"</formula>
    </cfRule>
  </conditionalFormatting>
  <conditionalFormatting sqref="AG163:BX163">
    <cfRule type="containsText" dxfId="28227" priority="70610" operator="containsText" text="08.30 – 14.30">
      <formula>NOT(ISERROR(SEARCH("08.30 – 14.30",AG163)))</formula>
    </cfRule>
    <cfRule type="containsText" dxfId="28226" priority="70611" operator="containsText" text="09:30 – 18.30">
      <formula>NOT(ISERROR(SEARCH("09:30 – 18.30",AG163)))</formula>
    </cfRule>
    <cfRule type="containsText" dxfId="28225" priority="70612" operator="containsText" text="10.30 – 18.30">
      <formula>NOT(ISERROR(SEARCH("10.30 – 18.30",AG163)))</formula>
    </cfRule>
    <cfRule type="containsText" dxfId="28224" priority="70613" operator="containsText" text="09.30 – 18.30">
      <formula>NOT(ISERROR(SEARCH("09.30 – 18.30",AG163)))</formula>
    </cfRule>
    <cfRule type="containsText" dxfId="28223" priority="70614" operator="containsText" text="09.00 – 13:00">
      <formula>NOT(ISERROR(SEARCH("09.00 – 13:00",AG163)))</formula>
    </cfRule>
    <cfRule type="containsText" dxfId="28222" priority="70615" operator="containsText" text="08.30 – 16.30">
      <formula>NOT(ISERROR(SEARCH("08.30 – 16.30",AG163)))</formula>
    </cfRule>
    <cfRule type="containsText" dxfId="28221" priority="70616" operator="containsText" text="08:30 – 17.30">
      <formula>NOT(ISERROR(SEARCH("08:30 – 17.30",AG163)))</formula>
    </cfRule>
    <cfRule type="containsText" dxfId="28220" priority="70617" operator="containsText" text="08.30 – 17.30">
      <formula>NOT(ISERROR(SEARCH("08.30 – 17.30",AG163)))</formula>
    </cfRule>
    <cfRule type="containsText" dxfId="28219" priority="70618" operator="containsText" text="09.00 – 18.00">
      <formula>NOT(ISERROR(SEARCH("09.00 – 18.00",AG163)))</formula>
    </cfRule>
    <cfRule type="containsText" dxfId="28218" priority="70619" operator="containsText" text="09.00 – 13.00">
      <formula>NOT(ISERROR(SEARCH("09.00 – 13.00",AG163)))</formula>
    </cfRule>
    <cfRule type="containsText" dxfId="28217" priority="70620" operator="containsText" text="11.30 – 19.30">
      <formula>NOT(ISERROR(SEARCH("11.30 – 19.30",AG163)))</formula>
    </cfRule>
    <cfRule type="containsText" dxfId="28216" priority="70621" operator="containsText" text="10.30 – 19.30">
      <formula>NOT(ISERROR(SEARCH("10.30 – 19.30",AG163)))</formula>
    </cfRule>
    <cfRule type="containsText" dxfId="28215" priority="70622" operator="containsText" text="09.00 – 15.00">
      <formula>NOT(ISERROR(SEARCH("09.00 – 15.00",AG163)))</formula>
    </cfRule>
    <cfRule type="containsText" dxfId="28214" priority="70623" operator="containsText" text="12:30">
      <formula>NOT(ISERROR(SEARCH("12:30",AG163)))</formula>
    </cfRule>
    <cfRule type="containsText" dxfId="28213" priority="70624" operator="containsText" text="13:30">
      <formula>NOT(ISERROR(SEARCH("13:30",AG163)))</formula>
    </cfRule>
    <cfRule type="containsText" dxfId="28212" priority="70625" operator="containsText" text="FESTIVITÁ">
      <formula>NOT(ISERROR(SEARCH("FESTIVITÁ",AG163)))</formula>
    </cfRule>
    <cfRule type="cellIs" dxfId="28211" priority="70626" operator="equal">
      <formula>"DOMENICA"</formula>
    </cfRule>
  </conditionalFormatting>
  <conditionalFormatting sqref="CR163:DG163">
    <cfRule type="containsText" dxfId="28210" priority="70558" operator="containsText" text="08.30 – 14.30">
      <formula>NOT(ISERROR(SEARCH("08.30 – 14.30",CR163)))</formula>
    </cfRule>
    <cfRule type="containsText" dxfId="28209" priority="70559" operator="containsText" text="09:30 – 18.30">
      <formula>NOT(ISERROR(SEARCH("09:30 – 18.30",CR163)))</formula>
    </cfRule>
    <cfRule type="containsText" dxfId="28208" priority="70560" operator="containsText" text="10.30 – 18.30">
      <formula>NOT(ISERROR(SEARCH("10.30 – 18.30",CR163)))</formula>
    </cfRule>
    <cfRule type="containsText" dxfId="28207" priority="70561" operator="containsText" text="09.30 – 18.30">
      <formula>NOT(ISERROR(SEARCH("09.30 – 18.30",CR163)))</formula>
    </cfRule>
    <cfRule type="containsText" dxfId="28206" priority="70562" operator="containsText" text="09.00 – 13:00">
      <formula>NOT(ISERROR(SEARCH("09.00 – 13:00",CR163)))</formula>
    </cfRule>
    <cfRule type="containsText" dxfId="28205" priority="70563" operator="containsText" text="08.30 – 16.30">
      <formula>NOT(ISERROR(SEARCH("08.30 – 16.30",CR163)))</formula>
    </cfRule>
    <cfRule type="containsText" dxfId="28204" priority="70564" operator="containsText" text="08:30 – 17.30">
      <formula>NOT(ISERROR(SEARCH("08:30 – 17.30",CR163)))</formula>
    </cfRule>
    <cfRule type="containsText" dxfId="28203" priority="70565" operator="containsText" text="08.30 – 17.30">
      <formula>NOT(ISERROR(SEARCH("08.30 – 17.30",CR163)))</formula>
    </cfRule>
    <cfRule type="containsText" dxfId="28202" priority="70566" operator="containsText" text="09.00 – 18.00">
      <formula>NOT(ISERROR(SEARCH("09.00 – 18.00",CR163)))</formula>
    </cfRule>
    <cfRule type="containsText" dxfId="28201" priority="70567" operator="containsText" text="09.00 – 13.00">
      <formula>NOT(ISERROR(SEARCH("09.00 – 13.00",CR163)))</formula>
    </cfRule>
    <cfRule type="containsText" dxfId="28200" priority="70568" operator="containsText" text="11.30 – 19.30">
      <formula>NOT(ISERROR(SEARCH("11.30 – 19.30",CR163)))</formula>
    </cfRule>
    <cfRule type="containsText" dxfId="28199" priority="70569" operator="containsText" text="10.30 – 19.30">
      <formula>NOT(ISERROR(SEARCH("10.30 – 19.30",CR163)))</formula>
    </cfRule>
    <cfRule type="containsText" dxfId="28198" priority="70570" operator="containsText" text="09.00 – 15.00">
      <formula>NOT(ISERROR(SEARCH("09.00 – 15.00",CR163)))</formula>
    </cfRule>
    <cfRule type="containsText" dxfId="28197" priority="70571" operator="containsText" text="12:30">
      <formula>NOT(ISERROR(SEARCH("12:30",CR163)))</formula>
    </cfRule>
    <cfRule type="containsText" dxfId="28196" priority="70572" operator="containsText" text="13:30">
      <formula>NOT(ISERROR(SEARCH("13:30",CR163)))</formula>
    </cfRule>
    <cfRule type="containsText" dxfId="28195" priority="70573" operator="containsText" text="FESTIVITÁ">
      <formula>NOT(ISERROR(SEARCH("FESTIVITÁ",CR163)))</formula>
    </cfRule>
    <cfRule type="cellIs" dxfId="28194" priority="70574" operator="equal">
      <formula>"DOMENICA"</formula>
    </cfRule>
  </conditionalFormatting>
  <conditionalFormatting sqref="CA163:CC163">
    <cfRule type="containsText" dxfId="28193" priority="70506" operator="containsText" text="08.30 – 14.30">
      <formula>NOT(ISERROR(SEARCH("08.30 – 14.30",CA163)))</formula>
    </cfRule>
    <cfRule type="containsText" dxfId="28192" priority="70507" operator="containsText" text="09:30 – 18.30">
      <formula>NOT(ISERROR(SEARCH("09:30 – 18.30",CA163)))</formula>
    </cfRule>
    <cfRule type="containsText" dxfId="28191" priority="70508" operator="containsText" text="10.30 – 18.30">
      <formula>NOT(ISERROR(SEARCH("10.30 – 18.30",CA163)))</formula>
    </cfRule>
    <cfRule type="containsText" dxfId="28190" priority="70509" operator="containsText" text="09.30 – 18.30">
      <formula>NOT(ISERROR(SEARCH("09.30 – 18.30",CA163)))</formula>
    </cfRule>
    <cfRule type="containsText" dxfId="28189" priority="70510" operator="containsText" text="09.00 – 13:00">
      <formula>NOT(ISERROR(SEARCH("09.00 – 13:00",CA163)))</formula>
    </cfRule>
    <cfRule type="containsText" dxfId="28188" priority="70511" operator="containsText" text="08.30 – 16.30">
      <formula>NOT(ISERROR(SEARCH("08.30 – 16.30",CA163)))</formula>
    </cfRule>
    <cfRule type="containsText" dxfId="28187" priority="70512" operator="containsText" text="08:30 – 17.30">
      <formula>NOT(ISERROR(SEARCH("08:30 – 17.30",CA163)))</formula>
    </cfRule>
    <cfRule type="containsText" dxfId="28186" priority="70513" operator="containsText" text="08.30 – 17.30">
      <formula>NOT(ISERROR(SEARCH("08.30 – 17.30",CA163)))</formula>
    </cfRule>
    <cfRule type="containsText" dxfId="28185" priority="70514" operator="containsText" text="09.00 – 18.00">
      <formula>NOT(ISERROR(SEARCH("09.00 – 18.00",CA163)))</formula>
    </cfRule>
    <cfRule type="containsText" dxfId="28184" priority="70515" operator="containsText" text="09.00 – 13.00">
      <formula>NOT(ISERROR(SEARCH("09.00 – 13.00",CA163)))</formula>
    </cfRule>
    <cfRule type="containsText" dxfId="28183" priority="70516" operator="containsText" text="11.30 – 19.30">
      <formula>NOT(ISERROR(SEARCH("11.30 – 19.30",CA163)))</formula>
    </cfRule>
    <cfRule type="containsText" dxfId="28182" priority="70517" operator="containsText" text="10.30 – 19.30">
      <formula>NOT(ISERROR(SEARCH("10.30 – 19.30",CA163)))</formula>
    </cfRule>
    <cfRule type="containsText" dxfId="28181" priority="70518" operator="containsText" text="09.00 – 15.00">
      <formula>NOT(ISERROR(SEARCH("09.00 – 15.00",CA163)))</formula>
    </cfRule>
    <cfRule type="containsText" dxfId="28180" priority="70519" operator="containsText" text="12:30">
      <formula>NOT(ISERROR(SEARCH("12:30",CA163)))</formula>
    </cfRule>
    <cfRule type="containsText" dxfId="28179" priority="70520" operator="containsText" text="13:30">
      <formula>NOT(ISERROR(SEARCH("13:30",CA163)))</formula>
    </cfRule>
    <cfRule type="containsText" dxfId="28178" priority="70521" operator="containsText" text="FESTIVITÁ">
      <formula>NOT(ISERROR(SEARCH("FESTIVITÁ",CA163)))</formula>
    </cfRule>
    <cfRule type="cellIs" dxfId="28177" priority="70522" operator="equal">
      <formula>"DOMENICA"</formula>
    </cfRule>
  </conditionalFormatting>
  <conditionalFormatting sqref="AD163:AF163">
    <cfRule type="containsText" dxfId="28176" priority="70354" operator="containsText" text="08.30 – 14.30">
      <formula>NOT(ISERROR(SEARCH("08.30 – 14.30",AD163)))</formula>
    </cfRule>
    <cfRule type="containsText" dxfId="28175" priority="70355" operator="containsText" text="09:30 – 18.30">
      <formula>NOT(ISERROR(SEARCH("09:30 – 18.30",AD163)))</formula>
    </cfRule>
    <cfRule type="containsText" dxfId="28174" priority="70356" operator="containsText" text="10.30 – 18.30">
      <formula>NOT(ISERROR(SEARCH("10.30 – 18.30",AD163)))</formula>
    </cfRule>
    <cfRule type="containsText" dxfId="28173" priority="70357" operator="containsText" text="09.30 – 18.30">
      <formula>NOT(ISERROR(SEARCH("09.30 – 18.30",AD163)))</formula>
    </cfRule>
    <cfRule type="containsText" dxfId="28172" priority="70358" operator="containsText" text="09.00 – 13:00">
      <formula>NOT(ISERROR(SEARCH("09.00 – 13:00",AD163)))</formula>
    </cfRule>
    <cfRule type="containsText" dxfId="28171" priority="70359" operator="containsText" text="08.30 – 16.30">
      <formula>NOT(ISERROR(SEARCH("08.30 – 16.30",AD163)))</formula>
    </cfRule>
    <cfRule type="containsText" dxfId="28170" priority="70360" operator="containsText" text="08:30 – 17.30">
      <formula>NOT(ISERROR(SEARCH("08:30 – 17.30",AD163)))</formula>
    </cfRule>
    <cfRule type="containsText" dxfId="28169" priority="70361" operator="containsText" text="08.30 – 17.30">
      <formula>NOT(ISERROR(SEARCH("08.30 – 17.30",AD163)))</formula>
    </cfRule>
    <cfRule type="containsText" dxfId="28168" priority="70362" operator="containsText" text="09.00 – 18.00">
      <formula>NOT(ISERROR(SEARCH("09.00 – 18.00",AD163)))</formula>
    </cfRule>
    <cfRule type="containsText" dxfId="28167" priority="70363" operator="containsText" text="09.00 – 13.00">
      <formula>NOT(ISERROR(SEARCH("09.00 – 13.00",AD163)))</formula>
    </cfRule>
    <cfRule type="containsText" dxfId="28166" priority="70364" operator="containsText" text="11.30 – 19.30">
      <formula>NOT(ISERROR(SEARCH("11.30 – 19.30",AD163)))</formula>
    </cfRule>
    <cfRule type="containsText" dxfId="28165" priority="70365" operator="containsText" text="10.30 – 19.30">
      <formula>NOT(ISERROR(SEARCH("10.30 – 19.30",AD163)))</formula>
    </cfRule>
    <cfRule type="containsText" dxfId="28164" priority="70366" operator="containsText" text="09.00 – 15.00">
      <formula>NOT(ISERROR(SEARCH("09.00 – 15.00",AD163)))</formula>
    </cfRule>
    <cfRule type="containsText" dxfId="28163" priority="70367" operator="containsText" text="12:30">
      <formula>NOT(ISERROR(SEARCH("12:30",AD163)))</formula>
    </cfRule>
    <cfRule type="containsText" dxfId="28162" priority="70368" operator="containsText" text="13:30">
      <formula>NOT(ISERROR(SEARCH("13:30",AD163)))</formula>
    </cfRule>
    <cfRule type="containsText" dxfId="28161" priority="70369" operator="containsText" text="FESTIVITÁ">
      <formula>NOT(ISERROR(SEARCH("FESTIVITÁ",AD163)))</formula>
    </cfRule>
    <cfRule type="cellIs" dxfId="28160" priority="70370" operator="equal">
      <formula>"DOMENICA"</formula>
    </cfRule>
  </conditionalFormatting>
  <conditionalFormatting sqref="A15:C15">
    <cfRule type="cellIs" dxfId="28159" priority="70264" operator="equal">
      <formula>#REF!</formula>
    </cfRule>
  </conditionalFormatting>
  <conditionalFormatting sqref="A15:C15">
    <cfRule type="cellIs" dxfId="28158" priority="70265" operator="greaterThan">
      <formula>#REF!</formula>
    </cfRule>
  </conditionalFormatting>
  <conditionalFormatting sqref="B15:C15">
    <cfRule type="cellIs" dxfId="28157" priority="70245" operator="equal">
      <formula>" "</formula>
    </cfRule>
  </conditionalFormatting>
  <conditionalFormatting sqref="A15">
    <cfRule type="cellIs" dxfId="28156" priority="70244" operator="equal">
      <formula>" "</formula>
    </cfRule>
  </conditionalFormatting>
  <conditionalFormatting sqref="A25:C25">
    <cfRule type="cellIs" dxfId="28155" priority="70106" operator="equal">
      <formula>#REF!</formula>
    </cfRule>
  </conditionalFormatting>
  <conditionalFormatting sqref="A25:C25">
    <cfRule type="cellIs" dxfId="28154" priority="70107" operator="greaterThan">
      <formula>#REF!</formula>
    </cfRule>
  </conditionalFormatting>
  <conditionalFormatting sqref="A45:C45">
    <cfRule type="cellIs" dxfId="28153" priority="70018" operator="equal">
      <formula>#REF!</formula>
    </cfRule>
  </conditionalFormatting>
  <conditionalFormatting sqref="A45:C45">
    <cfRule type="cellIs" dxfId="28152" priority="70019" operator="greaterThan">
      <formula>#REF!</formula>
    </cfRule>
  </conditionalFormatting>
  <conditionalFormatting sqref="B25:C25">
    <cfRule type="cellIs" dxfId="28151" priority="70105" operator="equal">
      <formula>" "</formula>
    </cfRule>
  </conditionalFormatting>
  <conditionalFormatting sqref="A25">
    <cfRule type="cellIs" dxfId="28150" priority="70104" operator="equal">
      <formula>" "</formula>
    </cfRule>
  </conditionalFormatting>
  <conditionalFormatting sqref="A35:C35">
    <cfRule type="cellIs" dxfId="28149" priority="70044" operator="equal">
      <formula>#REF!</formula>
    </cfRule>
  </conditionalFormatting>
  <conditionalFormatting sqref="A35:C35">
    <cfRule type="cellIs" dxfId="28148" priority="70045" operator="greaterThan">
      <formula>#REF!</formula>
    </cfRule>
  </conditionalFormatting>
  <conditionalFormatting sqref="B35:C35">
    <cfRule type="cellIs" dxfId="28147" priority="70043" operator="equal">
      <formula>" "</formula>
    </cfRule>
  </conditionalFormatting>
  <conditionalFormatting sqref="A35">
    <cfRule type="cellIs" dxfId="28146" priority="70042" operator="equal">
      <formula>" "</formula>
    </cfRule>
  </conditionalFormatting>
  <conditionalFormatting sqref="B45:C45">
    <cfRule type="cellIs" dxfId="28145" priority="70017" operator="equal">
      <formula>" "</formula>
    </cfRule>
  </conditionalFormatting>
  <conditionalFormatting sqref="A45">
    <cfRule type="cellIs" dxfId="28144" priority="70016" operator="equal">
      <formula>" "</formula>
    </cfRule>
  </conditionalFormatting>
  <conditionalFormatting sqref="A70:B70">
    <cfRule type="cellIs" dxfId="28143" priority="58938" operator="equal">
      <formula>_FV(13,"3")</formula>
    </cfRule>
  </conditionalFormatting>
  <conditionalFormatting sqref="A69:C69">
    <cfRule type="cellIs" dxfId="28142" priority="69617" operator="equal">
      <formula>#REF!</formula>
    </cfRule>
  </conditionalFormatting>
  <conditionalFormatting sqref="A69:C69">
    <cfRule type="cellIs" dxfId="28141" priority="69618" operator="greaterThan">
      <formula>#REF!</formula>
    </cfRule>
  </conditionalFormatting>
  <conditionalFormatting sqref="B69:C69">
    <cfRule type="cellIs" dxfId="28140" priority="69616" operator="equal">
      <formula>" "</formula>
    </cfRule>
  </conditionalFormatting>
  <conditionalFormatting sqref="A69">
    <cfRule type="cellIs" dxfId="28139" priority="69615" operator="equal">
      <formula>" "</formula>
    </cfRule>
  </conditionalFormatting>
  <conditionalFormatting sqref="A79:C79">
    <cfRule type="cellIs" dxfId="28138" priority="69544" operator="equal">
      <formula>#REF!</formula>
    </cfRule>
  </conditionalFormatting>
  <conditionalFormatting sqref="A79:C79">
    <cfRule type="cellIs" dxfId="28137" priority="69545" operator="greaterThan">
      <formula>#REF!</formula>
    </cfRule>
  </conditionalFormatting>
  <conditionalFormatting sqref="B79:C79">
    <cfRule type="cellIs" dxfId="28136" priority="69543" operator="equal">
      <formula>" "</formula>
    </cfRule>
  </conditionalFormatting>
  <conditionalFormatting sqref="A79">
    <cfRule type="cellIs" dxfId="28135" priority="69542" operator="equal">
      <formula>" "</formula>
    </cfRule>
  </conditionalFormatting>
  <conditionalFormatting sqref="A99:C99">
    <cfRule type="cellIs" dxfId="28134" priority="69398" operator="equal">
      <formula>#REF!</formula>
    </cfRule>
  </conditionalFormatting>
  <conditionalFormatting sqref="A99:C99">
    <cfRule type="cellIs" dxfId="28133" priority="69399" operator="greaterThan">
      <formula>#REF!</formula>
    </cfRule>
  </conditionalFormatting>
  <conditionalFormatting sqref="B99:C99">
    <cfRule type="cellIs" dxfId="28132" priority="69397" operator="equal">
      <formula>" "</formula>
    </cfRule>
  </conditionalFormatting>
  <conditionalFormatting sqref="A99">
    <cfRule type="cellIs" dxfId="28131" priority="69396" operator="equal">
      <formula>" "</formula>
    </cfRule>
  </conditionalFormatting>
  <conditionalFormatting sqref="CO48:CO54">
    <cfRule type="containsText" dxfId="28130" priority="69224" operator="containsText" text="08.30 – 14.30">
      <formula>NOT(ISERROR(SEARCH("08.30 – 14.30",CO48)))</formula>
    </cfRule>
    <cfRule type="containsText" dxfId="28129" priority="69225" operator="containsText" text="09:30 – 18.30">
      <formula>NOT(ISERROR(SEARCH("09:30 – 18.30",CO48)))</formula>
    </cfRule>
    <cfRule type="containsText" dxfId="28128" priority="69226" operator="containsText" text="10.30 – 18.30">
      <formula>NOT(ISERROR(SEARCH("10.30 – 18.30",CO48)))</formula>
    </cfRule>
    <cfRule type="containsText" dxfId="28127" priority="69227" operator="containsText" text="09.30 – 18.30">
      <formula>NOT(ISERROR(SEARCH("09.30 – 18.30",CO48)))</formula>
    </cfRule>
    <cfRule type="containsText" dxfId="28126" priority="69228" operator="containsText" text="09.00 – 13:00">
      <formula>NOT(ISERROR(SEARCH("09.00 – 13:00",CO48)))</formula>
    </cfRule>
    <cfRule type="containsText" dxfId="28125" priority="69229" operator="containsText" text="08.30 – 16.30">
      <formula>NOT(ISERROR(SEARCH("08.30 – 16.30",CO48)))</formula>
    </cfRule>
    <cfRule type="containsText" dxfId="28124" priority="69230" operator="containsText" text="08:30 – 17.30">
      <formula>NOT(ISERROR(SEARCH("08:30 – 17.30",CO48)))</formula>
    </cfRule>
    <cfRule type="containsText" dxfId="28123" priority="69231" operator="containsText" text="08.30 – 17.30">
      <formula>NOT(ISERROR(SEARCH("08.30 – 17.30",CO48)))</formula>
    </cfRule>
    <cfRule type="containsText" dxfId="28122" priority="69232" operator="containsText" text="09.00 – 18.00">
      <formula>NOT(ISERROR(SEARCH("09.00 – 18.00",CO48)))</formula>
    </cfRule>
    <cfRule type="containsText" dxfId="28121" priority="69233" operator="containsText" text="09.00 – 13.00">
      <formula>NOT(ISERROR(SEARCH("09.00 – 13.00",CO48)))</formula>
    </cfRule>
    <cfRule type="containsText" dxfId="28120" priority="69234" operator="containsText" text="11.30 – 19.30">
      <formula>NOT(ISERROR(SEARCH("11.30 – 19.30",CO48)))</formula>
    </cfRule>
    <cfRule type="containsText" dxfId="28119" priority="69235" operator="containsText" text="10.30 – 19.30">
      <formula>NOT(ISERROR(SEARCH("10.30 – 19.30",CO48)))</formula>
    </cfRule>
    <cfRule type="containsText" dxfId="28118" priority="69236" operator="containsText" text="09.00 – 15.00">
      <formula>NOT(ISERROR(SEARCH("09.00 – 15.00",CO48)))</formula>
    </cfRule>
    <cfRule type="containsText" dxfId="28117" priority="69237" operator="containsText" text="12:30">
      <formula>NOT(ISERROR(SEARCH("12:30",CO48)))</formula>
    </cfRule>
    <cfRule type="containsText" dxfId="28116" priority="69238" operator="containsText" text="13:30">
      <formula>NOT(ISERROR(SEARCH("13:30",CO48)))</formula>
    </cfRule>
    <cfRule type="containsText" dxfId="28115" priority="69239" operator="containsText" text="FESTIVITÁ">
      <formula>NOT(ISERROR(SEARCH("FESTIVITÁ",CO48)))</formula>
    </cfRule>
    <cfRule type="cellIs" dxfId="28114" priority="69240" operator="equal">
      <formula>"DOMENICA"</formula>
    </cfRule>
  </conditionalFormatting>
  <conditionalFormatting sqref="CP48:CQ53 CP54">
    <cfRule type="containsText" dxfId="28113" priority="69207" operator="containsText" text="08.30 – 14.30">
      <formula>NOT(ISERROR(SEARCH("08.30 – 14.30",CP48)))</formula>
    </cfRule>
    <cfRule type="containsText" dxfId="28112" priority="69208" operator="containsText" text="09:30 – 18.30">
      <formula>NOT(ISERROR(SEARCH("09:30 – 18.30",CP48)))</formula>
    </cfRule>
    <cfRule type="containsText" dxfId="28111" priority="69209" operator="containsText" text="10.30 – 18.30">
      <formula>NOT(ISERROR(SEARCH("10.30 – 18.30",CP48)))</formula>
    </cfRule>
    <cfRule type="containsText" dxfId="28110" priority="69210" operator="containsText" text="09.30 – 18.30">
      <formula>NOT(ISERROR(SEARCH("09.30 – 18.30",CP48)))</formula>
    </cfRule>
    <cfRule type="containsText" dxfId="28109" priority="69211" operator="containsText" text="09.00 – 13:00">
      <formula>NOT(ISERROR(SEARCH("09.00 – 13:00",CP48)))</formula>
    </cfRule>
    <cfRule type="containsText" dxfId="28108" priority="69212" operator="containsText" text="08.30 – 16.30">
      <formula>NOT(ISERROR(SEARCH("08.30 – 16.30",CP48)))</formula>
    </cfRule>
    <cfRule type="containsText" dxfId="28107" priority="69213" operator="containsText" text="08:30 – 17.30">
      <formula>NOT(ISERROR(SEARCH("08:30 – 17.30",CP48)))</formula>
    </cfRule>
    <cfRule type="containsText" dxfId="28106" priority="69214" operator="containsText" text="08.30 – 17.30">
      <formula>NOT(ISERROR(SEARCH("08.30 – 17.30",CP48)))</formula>
    </cfRule>
    <cfRule type="containsText" dxfId="28105" priority="69215" operator="containsText" text="09.00 – 18.00">
      <formula>NOT(ISERROR(SEARCH("09.00 – 18.00",CP48)))</formula>
    </cfRule>
    <cfRule type="containsText" dxfId="28104" priority="69216" operator="containsText" text="09.00 – 13.00">
      <formula>NOT(ISERROR(SEARCH("09.00 – 13.00",CP48)))</formula>
    </cfRule>
    <cfRule type="containsText" dxfId="28103" priority="69217" operator="containsText" text="11.30 – 19.30">
      <formula>NOT(ISERROR(SEARCH("11.30 – 19.30",CP48)))</formula>
    </cfRule>
    <cfRule type="containsText" dxfId="28102" priority="69218" operator="containsText" text="10.30 – 19.30">
      <formula>NOT(ISERROR(SEARCH("10.30 – 19.30",CP48)))</formula>
    </cfRule>
    <cfRule type="containsText" dxfId="28101" priority="69219" operator="containsText" text="09.00 – 15.00">
      <formula>NOT(ISERROR(SEARCH("09.00 – 15.00",CP48)))</formula>
    </cfRule>
    <cfRule type="containsText" dxfId="28100" priority="69220" operator="containsText" text="12:30">
      <formula>NOT(ISERROR(SEARCH("12:30",CP48)))</formula>
    </cfRule>
    <cfRule type="containsText" dxfId="28099" priority="69221" operator="containsText" text="13:30">
      <formula>NOT(ISERROR(SEARCH("13:30",CP48)))</formula>
    </cfRule>
    <cfRule type="containsText" dxfId="28098" priority="69222" operator="containsText" text="FESTIVITÁ">
      <formula>NOT(ISERROR(SEARCH("FESTIVITÁ",CP48)))</formula>
    </cfRule>
    <cfRule type="cellIs" dxfId="28097" priority="69223" operator="equal">
      <formula>"DOMENICA"</formula>
    </cfRule>
  </conditionalFormatting>
  <conditionalFormatting sqref="CP48:CQ53 CP54">
    <cfRule type="iconSet" priority="69206">
      <iconSet iconSet="3Symbols2">
        <cfvo type="percent" val="0"/>
        <cfvo type="percent" val="0"/>
        <cfvo type="formula" val="TODAY()" gte="0"/>
      </iconSet>
    </cfRule>
  </conditionalFormatting>
  <conditionalFormatting sqref="A15:AB15 A25:AB25 A35:AB35 A45:AB45 A99:AB99 A69:C69 Z69:AB69 Z46:AB54 Z79:AB79 A79:C79 A123:AB123 A133:AB133 A143:AB143 A153:AB153 CA3 AD133:AH133 AD123:AH123 AD79:AH79 AD69:AH69 AD99:AJ99 AD45:AH45 AD35:AH35 AD25:AH25 AD15:AH15 AD55:AJ55 AD109:AJ109 DE15:DF15 DE35:DF35 DE69:DF69 A109:AB109 A163:AB163 A165:AB1048576 A164:Q164 CD3:CD4 DE124:DF124 DE134:DF134 AD153:AH153 DE154:DF154 DH57:XFD58 DH111:XFD112 DE25:XFD25 DE79:XFD79 DE123:DG123 DH123:XFD124 DE133:DG133 DH133:XFD134 DH45:XFD55 AD163:BP163 AD165:BP1048576 DE153:DG153 DH153:XFD154 DH143:XFD144 DH15:XFD15 DH35:XFD35 DH99:XFD99 DH69:XFD69 BY3:BZ4 AD143:AH143 BX45 AS99:BW99 AS109:BX109 AS55:BW55 BQ163:XFD1048576 A55:AB55 AY164:BP164 DI2:XFD4 W56:AB58 W110:AB112 DE113:XFD113 DE143:DF144 DE59:XFD59 DE5:XFD5 CC3 CP2:DG2 BY1 CN1:XFD1 CN15:CS15 CN155:CQ162 CN145:CQ152 CN135:CQ142 CN143:CS143 CN35:CS35 CN45:CS45 CI99:DF99 CI109:XFD109 CI55:DG55 CN153:CS153 CN133:CS133 CN123:CS123 CN79:CS79 CN69:CS69 CN25:CS25 CN56:XFD56 CI100:CQ108 CN110:XFD110 DE45:DF45 BX143 A1:B5 BY5:CE6 AD1:AE5 U5:AB5 E5 C5 G5 I5 K5 M5 O5 Q5 S5 AF5 AH5 AJ5 AL5 AN5 AP5 AR5 AT5 AV5 AX5 AZ5 BB5 BD5 BF5 BH5 BJ5 BL5 BN5 BP5 BR5 BT5 BV5 G14 I14 S14 Q14 O14 M14 K14 CG8:CG13 CH14 CN8:CQ14 CS14 CU14 CW14 CY14 DA14 DC14 CH7 CN3:CP7 CS7 CU7 CW7 CY7 DA7 DC7 G7 I7 K7 M7 O7 Q7 S7 AH7 AF7 AJ7 AL7 AN7 AP7 AR7 AT7 AV7 AX7 AZ7 BB7 BD7 BF7 BH7 BJ7 BL7 BN7 BP7 BR7 BT7 BV7 U162:Y162 C162 D156:Y161 E155:Y155 C155 U152:Y152 C152 D146:Y151 E145:Y145 C145 U142:Y142 C142 D136:Y141 E135:Y135 C135 U134:AB134 U132:Y132 C132 D126:Y131 E125:Y125 C125 U124:AB124 U122:Y122 C122 D116:Y121 E115:Y115 U113:AB113 U98:Y98 C98 D92:Y97 E91:Y91 U88:Y88 C88 D82:Y87 E81:Y81 E61:Y61 D71:Y77 U78:Y78 C78 D64:S67 C68 U54:Y54 C54 U44:Y44 C44 U34:Y34 U24:Y24 C24 D48:Y53 D38:Y43 D28:Y33 U17:Y17 E17 C17 G17 I17 K17 M17 O17 Q17 S17 E24 G24 I24 K24 M24 O24 Q24 S24 U27:Y27 E27 G27 I27 K27 M27 O27 Q27 S27 E34 G34 I34 K34 M34 O34 Q34 S34 U37:Y37 E37 C37 G37 I37 K37 M37 O37 Q37 S37 U47:Y47 E47 C47 G47 I47 K47 M47 O47 Q47 S47 E142 G142 I142 K142 M142 O142 Q142 S142 E152 G152 I152 K152 M152 O152 Q152 S152 E162 G162 I162 K162 M162 O162 Q162 S162 E132 G132 I132 K132 M132 O132 Q132 S132 E122 G122 I122 K122 M122 O122 Q122 S122 E98 G98 I98 K98 M98 O98 Q98 S98 E88 G88 I88 K88 M88 O88 Q88 S88 E78 G78 I78 K78 M78 O78 Q78 S78 E68 G68 I68 K68 M68 O68 Q68 S68 E54 G54 I54 K54 M54 O54 Q54 S54 E44 G44 I44 K44 M44 O44 Q44 S44 U154:AB154 A154:B154 U144:AB144 A144:B144 A134:B134 A124:B124 C115 C91 C81 C61 E59 AH17 AJ17 AL17 AN17 AP17 AR17 AT17 AV17 AX17 AZ17 BB17 BD17 BF17 BH17 BJ17 BL17 BN17 BP17 BR17 BT17 BV17 AH27 AJ27 AL27 AN27 AP27 AR27 AT27 AV27 AX27 AZ27 BB27 BD27 BF27 BH27 BJ27 BL27 BN27 BP27 BR27 BT27 BV27 AD46:AE46 AH59 AF14 AH14 AJ14 AL14 AN14 AP14 AR14 AT14 AV14 AX14 AZ14 BB14 BD14 BF14 BH14 BJ14 BL14 BN14 BP14 BR14 BT14 BV14 AF24 AH24 AJ24 AL24 AN24 AP24 AR24 AT24 AV24 AX24 AZ24 BB24 BD24 BF24 BH24 BJ24 BL24 BN24 BP24 BR24 BT24 BV24 AG28:BW33 AF34 AH34 AJ34 AL34 AN34 AP34 AR34 AT34 AV34 AX34 AZ34 BB34 BD34 BF34 BH34 BJ34 BL34 BN34 BP34 BR34 BT34 BV34 AG37:AH43 AF44 AH44 AJ44 AL44 AN44 AP44 AR44 AT44 AV44 AX44 AZ44 BB44 BD44 BF44 BH44 BJ44 BL44 BN44 BP44 BR44 BT44 BV44 AG47:AH53 AD47:AF54 AH54 AJ54 AL54 AN54 AP54 AR54 AT54 AV54 AX54 AZ54 BB54 BD54 BF54 BH54 BJ54 BL54 BN54 BP54 BR54 BT54 BV54 AG61:AH67 AF68 AH68 AJ68 AL68 AN68 AP68 AR68 AT68 AV68 AX68 AZ68 BB68 BD68 BF68 BH68 BJ68 BL68 BN68 BP68 BR68 BT68 BV68 AG71:AH77 AF78 AH78 AJ78 AL78 AN78 AP78 AR78 AT78 AV78 AX78 AZ78 BB78 BD78 BF78 BH78 BJ78 BL78 BN78 BP78 BR78 BT78 BV78 AG81:AH87 AF88 AH88 AJ88 AL88 AN88 AP88 AR88 AT88 AV88 AX88 AZ88 BB88 BD88 BF88 BH88 BJ88 BL88 BN88 BP88 BR88 BT88 BV88 AG91:AH97 AF98 AH98 AJ98 AL98 AN98 AP98 AR98 AT98 AV98 AX98 AZ98 BB98 BD98 BF98 BH98 BJ98 BL98 BN98 BP98 BR98 BT98 BV98 AG115:AH121 AF122 AH122 AJ122 AL122 AN122 AP122 AR122 AT122 AV122 AX122 AZ122 BB122 BD122 BF122 BH122 BJ122 BL122 BN122 BP122 BR122 BT122 BV122 AG125:AH131 AF132 AH132 AJ132 AL132 AN132 AP132 AR132 AT132 AV132 AX132 AZ132 BB132 BD132 BF132 BH132 BJ132 BL132 BN132 BP132 BR132 BT132 BV132 AG135:AH141 AF142 AH142 AJ142 AL142 AN142 AP142 AR142 AT142 AV142 AX142 AZ142 BB142 BD142 BF142 BH142 BJ142 BL142 BN142 BP142 BR142 BT142 BV142 AG145:AH151 AF152 AH152 AJ152 AL152 AN152 AP152 AR152 AT152 AV152 AX152 AZ152 BB152 BD152 BF152 BH152 BJ152 BL152 BN152 BP152 BR152 BT152 BV152 AG155:AH161 AF162 AH162 AJ162 AL162 AN162 AP162 AR162 AT162 AV162 AX162 AZ162 BB162 BD162 BF162 BH162 BJ162 BL162 BN162 BP162 BR162 BT162 BV162 CH47 CI17:CI23 CH24 CG28:CI33 CA25:CF25 CI38:CI43 CA45:CF45 CA48:CF55 CH54 CH68 CI71:CI77 CA79:CF79 CA78:CE78 CI81:CI87 CH88 CI91:CI97 CH98 CA99:CF109 CA91:CE98 CG115:CI121 CH122 CI125:CI131 CH132 CA133:CF133 CA132:CE132 CI135:CI141 CH142 CA143:CF143 CA142:CE142 CI145:CI151 CH152 CA153:CF153 CA152:CE152 CG155:CI161 CH162 CN24:CQ24 CS71 CR72:CS77 CN71:CQ78 CR47:CS53 CN47:CQ54 CR37:CS43 CN37:CQ44 CR27:CS33 CN27:CQ34 CR62:DD67 CS61 CN61:CQ68 CU61 CW61 CY61 DA61 DC61 CA69:CF69 CA80:CE88 CA115:CF123 CA113:CE114 CA125:CF131 CA124:CE124 CA135:CF141 CA134:CE134 CA145:CF151 CA144:CE144 CA155:CF162 CA154:CE154 CA46:CE47 CA36:CE44 CA26:CE26 CA16:CE24 AD124:AE124 AD134:AE134 AD144:AE144 AD154:AE154 CN154:CP154 CN144:CP144 CN134:CP134 CN124:CP124 CN80:CP80 CN70:CP70 CN46:CP46 CN36:CP36 CN26:CP26 CS24 CU24 CW24 CY24 DA24 DC24 CS34 CU34 CW34 CY34 DA34 DC34 CS44 CU44 CW44 CY44 DA44 DC44 CS54 CU54 CW54 CY54 DA54 DC54 CS68 CU68 CW68 CY68 DA68 DC68 CS78 CU78 CW78 CY78 DA78 DC78 CR81:CS87 CN81:CQ88 CS88 CU88 CW88 CY88 DA88 DC88 CR91:CS97 CN91:CQ98 CS98 CU98 CW98 CY98 DA98 DC98 CR115:CS121 CN115:CQ122 CS122 CU122 CW122 CY122 DA122 DC122 CR125:CS131 CN125:CQ132 CS132 CU132 CW132 CY132 DA132 DC132 U59:AB59 A59:C59 G59 I59 K59 M59 O59 Q59 S59 A113:C113 E113 G113 I113 K113 M113 O113 Q113 S113 AD113:AF113 AH113 AJ113 AL113 AN113 AP113 AR113 AT113 AV113 AX113 AZ113 BB113 BD113 BF113 BH113 BJ113 BL113 BN113 BP113 BR113 BT113 BV113 CF113 CH113 CQ113 CS113 CU113 CW113 CY113 DA113 DC113 CC111:CE112 CN111:CP114 A56:B58 AD59:AF59 AD56:AE58 CC57:CE58 CN57:CP60 CA110:CE110 CA56:CE56 C7:C14 E7 AD110:AE112 A110:B112 CH61 CA70:CE71 CA72:CG77 CA59:CE68 CA7:CF15 CQ7:CQ13 CN16:CP23 C27:C34 E14 U7:Y14 D8:T13 AF8:BW13 CR8:DD13 C18:Y23 AF18:BW23 CH37:CH44 CA27:CF35 CH27:CH34 CF48:CI53 CF61:CF68 CF62:CI67 CH71:CH78 CF71:CF77">
    <cfRule type="containsText" dxfId="28096" priority="69200" operator="containsText" text="09.00 - 13.00">
      <formula>NOT(ISERROR(SEARCH("09.00 - 13.00",A1)))</formula>
    </cfRule>
    <cfRule type="containsText" dxfId="28095" priority="69201" operator="containsText" text="09.00 – 15:00">
      <formula>NOT(ISERROR(SEARCH("09.00 – 15:00",A1)))</formula>
    </cfRule>
    <cfRule type="containsText" dxfId="28094" priority="69202" operator="containsText" text="09.00 – 16.00">
      <formula>NOT(ISERROR(SEARCH("09.00 – 16.00",A1)))</formula>
    </cfRule>
    <cfRule type="containsText" dxfId="28093" priority="69203" operator="containsText" text="09.00 - 13:00">
      <formula>NOT(ISERROR(SEARCH("09.00 - 13:00",A1)))</formula>
    </cfRule>
    <cfRule type="containsText" dxfId="28092" priority="69204" operator="containsText" text="08.30 – 16:30 ">
      <formula>NOT(ISERROR(SEARCH("08.30 – 16:30 ",A1)))</formula>
    </cfRule>
    <cfRule type="containsText" dxfId="28091" priority="69205" operator="containsText" text="08.30 – 17:30 ">
      <formula>NOT(ISERROR(SEARCH("08.30 – 17:30 ",A1)))</formula>
    </cfRule>
  </conditionalFormatting>
  <conditionalFormatting sqref="U134:AB134">
    <cfRule type="cellIs" dxfId="28090" priority="69128" operator="equal">
      <formula>"09.00 – 15.00"</formula>
    </cfRule>
  </conditionalFormatting>
  <conditionalFormatting sqref="U134:AB134">
    <cfRule type="cellIs" dxfId="28089" priority="69129" operator="equal">
      <formula>"09.00 – 18.00"</formula>
    </cfRule>
  </conditionalFormatting>
  <conditionalFormatting sqref="U134:AB134">
    <cfRule type="cellIs" dxfId="28088" priority="69130" operator="equal">
      <formula>"09.30 – 13.00"</formula>
    </cfRule>
  </conditionalFormatting>
  <conditionalFormatting sqref="U134:AB134">
    <cfRule type="cellIs" dxfId="28087" priority="69131" operator="equal">
      <formula>"10.30 – 19.30"</formula>
    </cfRule>
  </conditionalFormatting>
  <conditionalFormatting sqref="U134:AB134">
    <cfRule type="cellIs" dxfId="28086" priority="69132" operator="equal">
      <formula>"11.30 – 19.30"</formula>
    </cfRule>
  </conditionalFormatting>
  <conditionalFormatting sqref="U134:AB134">
    <cfRule type="cellIs" dxfId="28085" priority="69133" operator="equal">
      <formula>_FV(13,"3")</formula>
    </cfRule>
  </conditionalFormatting>
  <conditionalFormatting sqref="U134:AB134">
    <cfRule type="cellIs" dxfId="28084" priority="69135" operator="equal">
      <formula>_FV(13,"3")</formula>
    </cfRule>
  </conditionalFormatting>
  <conditionalFormatting sqref="U134:AB134">
    <cfRule type="containsText" dxfId="28083" priority="69118" operator="containsText" text="DOMENICA">
      <formula>NOT(ISERROR(SEARCH("DOMENICA",U134)))</formula>
    </cfRule>
    <cfRule type="containsText" dxfId="28082" priority="69119" operator="containsText" text="08.30 – 14.30">
      <formula>NOT(ISERROR(SEARCH("08.30 – 14.30",U134)))</formula>
    </cfRule>
    <cfRule type="containsText" dxfId="28081" priority="69120" operator="containsText" text="09.30 – 18.30">
      <formula>NOT(ISERROR(SEARCH("09.30 – 18.30",U134)))</formula>
    </cfRule>
    <cfRule type="containsText" dxfId="28080" priority="69121" operator="containsText" text="08.30 – 16.30">
      <formula>NOT(ISERROR(SEARCH("08.30 – 16.30",U134)))</formula>
    </cfRule>
    <cfRule type="containsText" dxfId="28079" priority="69122" operator="containsText" text="08.30 – 17.30">
      <formula>NOT(ISERROR(SEARCH("08.30 – 17.30",U134)))</formula>
    </cfRule>
    <cfRule type="containsText" dxfId="28078" priority="69123" operator="containsText" text="09.00 – 18.00">
      <formula>NOT(ISERROR(SEARCH("09.00 – 18.00",U134)))</formula>
    </cfRule>
    <cfRule type="containsText" dxfId="28077" priority="69124" operator="containsText" text="09.00 – 15.00">
      <formula>NOT(ISERROR(SEARCH("09.00 – 15.00",U134)))</formula>
    </cfRule>
    <cfRule type="containsText" dxfId="28076" priority="69125" operator="containsText" text="10.30 – 19.30">
      <formula>NOT(ISERROR(SEARCH("10.30 – 19.30",U134)))</formula>
    </cfRule>
    <cfRule type="containsText" dxfId="28075" priority="69126" operator="containsText" text="09.00 – 13.00">
      <formula>NOT(ISERROR(SEARCH("09.00 – 13.00",U134)))</formula>
    </cfRule>
    <cfRule type="containsText" dxfId="28074" priority="69127" operator="containsText" text="11.30 – 19.30">
      <formula>NOT(ISERROR(SEARCH("11.30 – 19.30",U134)))</formula>
    </cfRule>
  </conditionalFormatting>
  <conditionalFormatting sqref="U134:AB134">
    <cfRule type="cellIs" dxfId="28073" priority="69111" operator="equal">
      <formula>"09.00 – 18.00"</formula>
    </cfRule>
  </conditionalFormatting>
  <conditionalFormatting sqref="U134:AB134">
    <cfRule type="cellIs" dxfId="28072" priority="69112" operator="equal">
      <formula>"09.30 – 13.00"</formula>
    </cfRule>
  </conditionalFormatting>
  <conditionalFormatting sqref="U134:AB134">
    <cfRule type="cellIs" dxfId="28071" priority="69113" operator="equal">
      <formula>"10.30 – 19.30"</formula>
    </cfRule>
  </conditionalFormatting>
  <conditionalFormatting sqref="U134:AB134">
    <cfRule type="cellIs" dxfId="28070" priority="69114" operator="equal">
      <formula>"11.30 – 19.30"</formula>
    </cfRule>
  </conditionalFormatting>
  <conditionalFormatting sqref="U134:AB134">
    <cfRule type="cellIs" dxfId="28069" priority="69115" operator="equal">
      <formula>_FV(13,"3")</formula>
    </cfRule>
  </conditionalFormatting>
  <conditionalFormatting sqref="U134:AB134">
    <cfRule type="cellIs" dxfId="28068" priority="69116" operator="equal">
      <formula>_FV(13,"3")</formula>
    </cfRule>
  </conditionalFormatting>
  <conditionalFormatting sqref="U134:AB134">
    <cfRule type="cellIs" dxfId="28067" priority="69117" operator="equal">
      <formula>_FV(13,"3")</formula>
    </cfRule>
  </conditionalFormatting>
  <conditionalFormatting sqref="U134:AB134">
    <cfRule type="cellIs" dxfId="28066" priority="69104" operator="equal">
      <formula>"09.00 – 18.00"</formula>
    </cfRule>
  </conditionalFormatting>
  <conditionalFormatting sqref="U134:AB134">
    <cfRule type="cellIs" dxfId="28065" priority="69105" operator="equal">
      <formula>"09.30 – 13.00"</formula>
    </cfRule>
  </conditionalFormatting>
  <conditionalFormatting sqref="U134:AB134">
    <cfRule type="cellIs" dxfId="28064" priority="69106" operator="equal">
      <formula>"10.30 – 19.30"</formula>
    </cfRule>
  </conditionalFormatting>
  <conditionalFormatting sqref="U134:AB134">
    <cfRule type="cellIs" dxfId="28063" priority="69107" operator="equal">
      <formula>"11.30 – 19.30"</formula>
    </cfRule>
  </conditionalFormatting>
  <conditionalFormatting sqref="U134:AB134">
    <cfRule type="cellIs" dxfId="28062" priority="69110" operator="equal">
      <formula>_FV(13,"3")</formula>
    </cfRule>
  </conditionalFormatting>
  <conditionalFormatting sqref="U144:AB144">
    <cfRule type="cellIs" dxfId="28061" priority="69064" operator="equal">
      <formula>"09.00 – 15.00"</formula>
    </cfRule>
  </conditionalFormatting>
  <conditionalFormatting sqref="U144:AB144">
    <cfRule type="cellIs" dxfId="28060" priority="69065" operator="equal">
      <formula>"09.00 – 18.00"</formula>
    </cfRule>
  </conditionalFormatting>
  <conditionalFormatting sqref="U144:AB144">
    <cfRule type="cellIs" dxfId="28059" priority="69066" operator="equal">
      <formula>"09.30 – 13.00"</formula>
    </cfRule>
  </conditionalFormatting>
  <conditionalFormatting sqref="U144:AB144">
    <cfRule type="cellIs" dxfId="28058" priority="69067" operator="equal">
      <formula>"10.30 – 19.30"</formula>
    </cfRule>
  </conditionalFormatting>
  <conditionalFormatting sqref="U144:AB144">
    <cfRule type="cellIs" dxfId="28057" priority="69068" operator="equal">
      <formula>"11.30 – 19.30"</formula>
    </cfRule>
  </conditionalFormatting>
  <conditionalFormatting sqref="U144:AB144">
    <cfRule type="cellIs" dxfId="28056" priority="69069" operator="equal">
      <formula>_FV(13,"3")</formula>
    </cfRule>
  </conditionalFormatting>
  <conditionalFormatting sqref="U144:AB144">
    <cfRule type="cellIs" dxfId="28055" priority="69070" operator="equal">
      <formula>_FV(13,"3")</formula>
    </cfRule>
  </conditionalFormatting>
  <conditionalFormatting sqref="U144:AB144">
    <cfRule type="cellIs" dxfId="28054" priority="69071" operator="equal">
      <formula>_FV(13,"3")</formula>
    </cfRule>
  </conditionalFormatting>
  <conditionalFormatting sqref="U144:AB144">
    <cfRule type="containsText" dxfId="28053" priority="69054" operator="containsText" text="DOMENICA">
      <formula>NOT(ISERROR(SEARCH("DOMENICA",U144)))</formula>
    </cfRule>
    <cfRule type="containsText" dxfId="28052" priority="69055" operator="containsText" text="08.30 – 14.30">
      <formula>NOT(ISERROR(SEARCH("08.30 – 14.30",U144)))</formula>
    </cfRule>
    <cfRule type="containsText" dxfId="28051" priority="69056" operator="containsText" text="09.30 – 18.30">
      <formula>NOT(ISERROR(SEARCH("09.30 – 18.30",U144)))</formula>
    </cfRule>
    <cfRule type="containsText" dxfId="28050" priority="69057" operator="containsText" text="08.30 – 16.30">
      <formula>NOT(ISERROR(SEARCH("08.30 – 16.30",U144)))</formula>
    </cfRule>
    <cfRule type="containsText" dxfId="28049" priority="69058" operator="containsText" text="08.30 – 17.30">
      <formula>NOT(ISERROR(SEARCH("08.30 – 17.30",U144)))</formula>
    </cfRule>
    <cfRule type="containsText" dxfId="28048" priority="69059" operator="containsText" text="09.00 – 18.00">
      <formula>NOT(ISERROR(SEARCH("09.00 – 18.00",U144)))</formula>
    </cfRule>
    <cfRule type="containsText" dxfId="28047" priority="69060" operator="containsText" text="09.00 – 15.00">
      <formula>NOT(ISERROR(SEARCH("09.00 – 15.00",U144)))</formula>
    </cfRule>
    <cfRule type="containsText" dxfId="28046" priority="69061" operator="containsText" text="10.30 – 19.30">
      <formula>NOT(ISERROR(SEARCH("10.30 – 19.30",U144)))</formula>
    </cfRule>
    <cfRule type="containsText" dxfId="28045" priority="69062" operator="containsText" text="09.00 – 13.00">
      <formula>NOT(ISERROR(SEARCH("09.00 – 13.00",U144)))</formula>
    </cfRule>
    <cfRule type="containsText" dxfId="28044" priority="69063" operator="containsText" text="11.30 – 19.30">
      <formula>NOT(ISERROR(SEARCH("11.30 – 19.30",U144)))</formula>
    </cfRule>
  </conditionalFormatting>
  <conditionalFormatting sqref="U144:AB144">
    <cfRule type="cellIs" dxfId="28043" priority="69047" operator="equal">
      <formula>"09.00 – 18.00"</formula>
    </cfRule>
  </conditionalFormatting>
  <conditionalFormatting sqref="U144:AB144">
    <cfRule type="cellIs" dxfId="28042" priority="69048" operator="equal">
      <formula>"09.30 – 13.00"</formula>
    </cfRule>
  </conditionalFormatting>
  <conditionalFormatting sqref="U144:AB144">
    <cfRule type="cellIs" dxfId="28041" priority="69049" operator="equal">
      <formula>"10.30 – 19.30"</formula>
    </cfRule>
  </conditionalFormatting>
  <conditionalFormatting sqref="U144:AB144">
    <cfRule type="cellIs" dxfId="28040" priority="69050" operator="equal">
      <formula>"11.30 – 19.30"</formula>
    </cfRule>
  </conditionalFormatting>
  <conditionalFormatting sqref="U144:AB144">
    <cfRule type="cellIs" dxfId="28039" priority="69051" operator="equal">
      <formula>_FV(13,"3")</formula>
    </cfRule>
  </conditionalFormatting>
  <conditionalFormatting sqref="U144:AB144">
    <cfRule type="cellIs" dxfId="28038" priority="69052" operator="equal">
      <formula>_FV(13,"3")</formula>
    </cfRule>
  </conditionalFormatting>
  <conditionalFormatting sqref="U144:AB144">
    <cfRule type="cellIs" dxfId="28037" priority="69053" operator="equal">
      <formula>_FV(13,"3")</formula>
    </cfRule>
  </conditionalFormatting>
  <conditionalFormatting sqref="U144:AB144">
    <cfRule type="cellIs" dxfId="28036" priority="69040" operator="equal">
      <formula>"09.00 – 18.00"</formula>
    </cfRule>
  </conditionalFormatting>
  <conditionalFormatting sqref="U144:AB144">
    <cfRule type="cellIs" dxfId="28035" priority="69041" operator="equal">
      <formula>"09.30 – 13.00"</formula>
    </cfRule>
  </conditionalFormatting>
  <conditionalFormatting sqref="U144:AB144">
    <cfRule type="cellIs" dxfId="28034" priority="69042" operator="equal">
      <formula>"10.30 – 19.30"</formula>
    </cfRule>
  </conditionalFormatting>
  <conditionalFormatting sqref="U144:AB144">
    <cfRule type="cellIs" dxfId="28033" priority="69043" operator="equal">
      <formula>"11.30 – 19.30"</formula>
    </cfRule>
  </conditionalFormatting>
  <conditionalFormatting sqref="U144:AB144">
    <cfRule type="cellIs" dxfId="28032" priority="69044" operator="equal">
      <formula>_FV(13,"3")</formula>
    </cfRule>
  </conditionalFormatting>
  <conditionalFormatting sqref="U144:AB144">
    <cfRule type="cellIs" dxfId="28031" priority="69045" operator="equal">
      <formula>_FV(13,"3")</formula>
    </cfRule>
  </conditionalFormatting>
  <conditionalFormatting sqref="U144:AB144">
    <cfRule type="cellIs" dxfId="28030" priority="69046" operator="equal">
      <formula>_FV(13,"3")</formula>
    </cfRule>
  </conditionalFormatting>
  <conditionalFormatting sqref="U154:AB154">
    <cfRule type="cellIs" dxfId="28029" priority="69000" operator="equal">
      <formula>"09.00 – 15.00"</formula>
    </cfRule>
  </conditionalFormatting>
  <conditionalFormatting sqref="U154:AB154">
    <cfRule type="cellIs" dxfId="28028" priority="69001" operator="equal">
      <formula>"09.00 – 18.00"</formula>
    </cfRule>
  </conditionalFormatting>
  <conditionalFormatting sqref="U154:AB154">
    <cfRule type="cellIs" dxfId="28027" priority="69002" operator="equal">
      <formula>"09.30 – 13.00"</formula>
    </cfRule>
  </conditionalFormatting>
  <conditionalFormatting sqref="U154:AB154">
    <cfRule type="cellIs" dxfId="28026" priority="69003" operator="equal">
      <formula>"10.30 – 19.30"</formula>
    </cfRule>
  </conditionalFormatting>
  <conditionalFormatting sqref="U154:AB154">
    <cfRule type="cellIs" dxfId="28025" priority="69004" operator="equal">
      <formula>"11.30 – 19.30"</formula>
    </cfRule>
  </conditionalFormatting>
  <conditionalFormatting sqref="U154:AB154">
    <cfRule type="cellIs" dxfId="28024" priority="69005" operator="equal">
      <formula>_FV(13,"3")</formula>
    </cfRule>
  </conditionalFormatting>
  <conditionalFormatting sqref="U154:AB154">
    <cfRule type="cellIs" dxfId="28023" priority="69006" operator="equal">
      <formula>_FV(13,"3")</formula>
    </cfRule>
  </conditionalFormatting>
  <conditionalFormatting sqref="U154:AB154">
    <cfRule type="cellIs" dxfId="28022" priority="69007" operator="equal">
      <formula>_FV(13,"3")</formula>
    </cfRule>
  </conditionalFormatting>
  <conditionalFormatting sqref="U154:AB154">
    <cfRule type="containsText" dxfId="28021" priority="68990" operator="containsText" text="DOMENICA">
      <formula>NOT(ISERROR(SEARCH("DOMENICA",U154)))</formula>
    </cfRule>
    <cfRule type="containsText" dxfId="28020" priority="68991" operator="containsText" text="08.30 – 14.30">
      <formula>NOT(ISERROR(SEARCH("08.30 – 14.30",U154)))</formula>
    </cfRule>
    <cfRule type="containsText" dxfId="28019" priority="68992" operator="containsText" text="09.30 – 18.30">
      <formula>NOT(ISERROR(SEARCH("09.30 – 18.30",U154)))</formula>
    </cfRule>
    <cfRule type="containsText" dxfId="28018" priority="68993" operator="containsText" text="08.30 – 16.30">
      <formula>NOT(ISERROR(SEARCH("08.30 – 16.30",U154)))</formula>
    </cfRule>
    <cfRule type="containsText" dxfId="28017" priority="68994" operator="containsText" text="08.30 – 17.30">
      <formula>NOT(ISERROR(SEARCH("08.30 – 17.30",U154)))</formula>
    </cfRule>
    <cfRule type="containsText" dxfId="28016" priority="68995" operator="containsText" text="09.00 – 18.00">
      <formula>NOT(ISERROR(SEARCH("09.00 – 18.00",U154)))</formula>
    </cfRule>
    <cfRule type="containsText" dxfId="28015" priority="68996" operator="containsText" text="09.00 – 15.00">
      <formula>NOT(ISERROR(SEARCH("09.00 – 15.00",U154)))</formula>
    </cfRule>
    <cfRule type="containsText" dxfId="28014" priority="68997" operator="containsText" text="10.30 – 19.30">
      <formula>NOT(ISERROR(SEARCH("10.30 – 19.30",U154)))</formula>
    </cfRule>
    <cfRule type="containsText" dxfId="28013" priority="68998" operator="containsText" text="09.00 – 13.00">
      <formula>NOT(ISERROR(SEARCH("09.00 – 13.00",U154)))</formula>
    </cfRule>
    <cfRule type="containsText" dxfId="28012" priority="68999" operator="containsText" text="11.30 – 19.30">
      <formula>NOT(ISERROR(SEARCH("11.30 – 19.30",U154)))</formula>
    </cfRule>
  </conditionalFormatting>
  <conditionalFormatting sqref="U154:AB154">
    <cfRule type="cellIs" dxfId="28011" priority="68983" operator="equal">
      <formula>"09.00 – 18.00"</formula>
    </cfRule>
  </conditionalFormatting>
  <conditionalFormatting sqref="U154:AB154">
    <cfRule type="cellIs" dxfId="28010" priority="68984" operator="equal">
      <formula>"09.30 – 13.00"</formula>
    </cfRule>
  </conditionalFormatting>
  <conditionalFormatting sqref="U154:AB154">
    <cfRule type="cellIs" dxfId="28009" priority="68985" operator="equal">
      <formula>"10.30 – 19.30"</formula>
    </cfRule>
  </conditionalFormatting>
  <conditionalFormatting sqref="U154:AB154">
    <cfRule type="cellIs" dxfId="28008" priority="68986" operator="equal">
      <formula>"11.30 – 19.30"</formula>
    </cfRule>
  </conditionalFormatting>
  <conditionalFormatting sqref="U154:AB154">
    <cfRule type="cellIs" dxfId="28007" priority="68987" operator="equal">
      <formula>_FV(13,"3")</formula>
    </cfRule>
  </conditionalFormatting>
  <conditionalFormatting sqref="U154:AB154">
    <cfRule type="cellIs" dxfId="28006" priority="68988" operator="equal">
      <formula>_FV(13,"3")</formula>
    </cfRule>
  </conditionalFormatting>
  <conditionalFormatting sqref="U154:AB154">
    <cfRule type="cellIs" dxfId="28005" priority="68989" operator="equal">
      <formula>_FV(13,"3")</formula>
    </cfRule>
  </conditionalFormatting>
  <conditionalFormatting sqref="U154:AB154">
    <cfRule type="cellIs" dxfId="28004" priority="68976" operator="equal">
      <formula>"09.00 – 18.00"</formula>
    </cfRule>
  </conditionalFormatting>
  <conditionalFormatting sqref="U154:AB154">
    <cfRule type="cellIs" dxfId="28003" priority="68977" operator="equal">
      <formula>"09.30 – 13.00"</formula>
    </cfRule>
  </conditionalFormatting>
  <conditionalFormatting sqref="U154:AB154">
    <cfRule type="cellIs" dxfId="28002" priority="68978" operator="equal">
      <formula>"10.30 – 19.30"</formula>
    </cfRule>
  </conditionalFormatting>
  <conditionalFormatting sqref="U154:AB154">
    <cfRule type="cellIs" dxfId="28001" priority="68979" operator="equal">
      <formula>"11.30 – 19.30"</formula>
    </cfRule>
  </conditionalFormatting>
  <conditionalFormatting sqref="U154:AB154">
    <cfRule type="cellIs" dxfId="28000" priority="68980" operator="equal">
      <formula>_FV(13,"3")</formula>
    </cfRule>
  </conditionalFormatting>
  <conditionalFormatting sqref="U154:AB154">
    <cfRule type="cellIs" dxfId="27999" priority="68981" operator="equal">
      <formula>_FV(13,"3")</formula>
    </cfRule>
  </conditionalFormatting>
  <conditionalFormatting sqref="U154:AB154">
    <cfRule type="cellIs" dxfId="27998" priority="68982" operator="equal">
      <formula>_FV(13,"3")</formula>
    </cfRule>
  </conditionalFormatting>
  <conditionalFormatting sqref="Z46:AB46">
    <cfRule type="cellIs" dxfId="27997" priority="68616" operator="equal">
      <formula>"09.00 – 15.00"</formula>
    </cfRule>
  </conditionalFormatting>
  <conditionalFormatting sqref="Z46:AB46">
    <cfRule type="cellIs" dxfId="27996" priority="68617" operator="equal">
      <formula>"09.00 – 18.00"</formula>
    </cfRule>
  </conditionalFormatting>
  <conditionalFormatting sqref="Z46:AB46">
    <cfRule type="cellIs" dxfId="27995" priority="68618" operator="equal">
      <formula>"09.30 – 13.00"</formula>
    </cfRule>
  </conditionalFormatting>
  <conditionalFormatting sqref="Z46:AB46">
    <cfRule type="cellIs" dxfId="27994" priority="68619" operator="equal">
      <formula>"10.30 – 19.30"</formula>
    </cfRule>
  </conditionalFormatting>
  <conditionalFormatting sqref="Z46:AB46">
    <cfRule type="cellIs" dxfId="27993" priority="68620" operator="equal">
      <formula>"11.30 – 19.30"</formula>
    </cfRule>
  </conditionalFormatting>
  <conditionalFormatting sqref="Z46:AB46">
    <cfRule type="cellIs" dxfId="27992" priority="68621" operator="equal">
      <formula>_FV(13,"3")</formula>
    </cfRule>
  </conditionalFormatting>
  <conditionalFormatting sqref="Z46:AB46">
    <cfRule type="cellIs" dxfId="27991" priority="68622" operator="equal">
      <formula>_FV(13,"3")</formula>
    </cfRule>
  </conditionalFormatting>
  <conditionalFormatting sqref="Z46:AB46">
    <cfRule type="cellIs" dxfId="27990" priority="68623" operator="equal">
      <formula>_FV(13,"3")</formula>
    </cfRule>
  </conditionalFormatting>
  <conditionalFormatting sqref="Z46:AB46">
    <cfRule type="containsText" dxfId="27989" priority="68606" operator="containsText" text="DOMENICA">
      <formula>NOT(ISERROR(SEARCH("DOMENICA",Z46)))</formula>
    </cfRule>
    <cfRule type="containsText" dxfId="27988" priority="68607" operator="containsText" text="08.30 – 14.30">
      <formula>NOT(ISERROR(SEARCH("08.30 – 14.30",Z46)))</formula>
    </cfRule>
    <cfRule type="containsText" dxfId="27987" priority="68608" operator="containsText" text="09.30 – 18.30">
      <formula>NOT(ISERROR(SEARCH("09.30 – 18.30",Z46)))</formula>
    </cfRule>
    <cfRule type="containsText" dxfId="27986" priority="68609" operator="containsText" text="08.30 – 16.30">
      <formula>NOT(ISERROR(SEARCH("08.30 – 16.30",Z46)))</formula>
    </cfRule>
    <cfRule type="containsText" dxfId="27985" priority="68610" operator="containsText" text="08.30 – 17.30">
      <formula>NOT(ISERROR(SEARCH("08.30 – 17.30",Z46)))</formula>
    </cfRule>
    <cfRule type="containsText" dxfId="27984" priority="68611" operator="containsText" text="09.00 – 18.00">
      <formula>NOT(ISERROR(SEARCH("09.00 – 18.00",Z46)))</formula>
    </cfRule>
    <cfRule type="containsText" dxfId="27983" priority="68612" operator="containsText" text="09.00 – 15.00">
      <formula>NOT(ISERROR(SEARCH("09.00 – 15.00",Z46)))</formula>
    </cfRule>
    <cfRule type="containsText" dxfId="27982" priority="68613" operator="containsText" text="10.30 – 19.30">
      <formula>NOT(ISERROR(SEARCH("10.30 – 19.30",Z46)))</formula>
    </cfRule>
    <cfRule type="containsText" dxfId="27981" priority="68614" operator="containsText" text="09.00 – 13.00">
      <formula>NOT(ISERROR(SEARCH("09.00 – 13.00",Z46)))</formula>
    </cfRule>
    <cfRule type="containsText" dxfId="27980" priority="68615" operator="containsText" text="11.30 – 19.30">
      <formula>NOT(ISERROR(SEARCH("11.30 – 19.30",Z46)))</formula>
    </cfRule>
  </conditionalFormatting>
  <conditionalFormatting sqref="Z46:AB46">
    <cfRule type="cellIs" dxfId="27979" priority="68599" operator="equal">
      <formula>"09.00 – 18.00"</formula>
    </cfRule>
  </conditionalFormatting>
  <conditionalFormatting sqref="Z46:AB46">
    <cfRule type="cellIs" dxfId="27978" priority="68600" operator="equal">
      <formula>"09.30 – 13.00"</formula>
    </cfRule>
  </conditionalFormatting>
  <conditionalFormatting sqref="Z46:AB46">
    <cfRule type="cellIs" dxfId="27977" priority="68601" operator="equal">
      <formula>"10.30 – 19.30"</formula>
    </cfRule>
  </conditionalFormatting>
  <conditionalFormatting sqref="Z46:AB46">
    <cfRule type="cellIs" dxfId="27976" priority="68602" operator="equal">
      <formula>"11.30 – 19.30"</formula>
    </cfRule>
  </conditionalFormatting>
  <conditionalFormatting sqref="Z46:AB46">
    <cfRule type="cellIs" dxfId="27975" priority="68603" operator="equal">
      <formula>_FV(13,"3")</formula>
    </cfRule>
  </conditionalFormatting>
  <conditionalFormatting sqref="Z46:AB46">
    <cfRule type="cellIs" dxfId="27974" priority="68604" operator="equal">
      <formula>_FV(13,"3")</formula>
    </cfRule>
  </conditionalFormatting>
  <conditionalFormatting sqref="Z46:AB46">
    <cfRule type="cellIs" dxfId="27973" priority="68605" operator="equal">
      <formula>_FV(13,"3")</formula>
    </cfRule>
  </conditionalFormatting>
  <conditionalFormatting sqref="Z46:AB46">
    <cfRule type="cellIs" dxfId="27972" priority="68592" operator="equal">
      <formula>"09.00 – 18.00"</formula>
    </cfRule>
  </conditionalFormatting>
  <conditionalFormatting sqref="Z46:AB46">
    <cfRule type="cellIs" dxfId="27971" priority="68593" operator="equal">
      <formula>"09.30 – 13.00"</formula>
    </cfRule>
  </conditionalFormatting>
  <conditionalFormatting sqref="Z46:AB46">
    <cfRule type="cellIs" dxfId="27970" priority="68594" operator="equal">
      <formula>"10.30 – 19.30"</formula>
    </cfRule>
  </conditionalFormatting>
  <conditionalFormatting sqref="Z46:AB46">
    <cfRule type="cellIs" dxfId="27969" priority="68595" operator="equal">
      <formula>"11.30 – 19.30"</formula>
    </cfRule>
  </conditionalFormatting>
  <conditionalFormatting sqref="Z46:AB46">
    <cfRule type="cellIs" dxfId="27968" priority="68596" operator="equal">
      <formula>_FV(13,"3")</formula>
    </cfRule>
  </conditionalFormatting>
  <conditionalFormatting sqref="Z46:AB46">
    <cfRule type="cellIs" dxfId="27967" priority="68597" operator="equal">
      <formula>_FV(13,"3")</formula>
    </cfRule>
  </conditionalFormatting>
  <conditionalFormatting sqref="Z46:AB46">
    <cfRule type="cellIs" dxfId="27966" priority="68598" operator="equal">
      <formula>_FV(13,"3")</formula>
    </cfRule>
  </conditionalFormatting>
  <conditionalFormatting sqref="A70:B70">
    <cfRule type="cellIs" dxfId="27965" priority="58919" operator="equal">
      <formula>_FV(13,"3")</formula>
    </cfRule>
  </conditionalFormatting>
  <conditionalFormatting sqref="U60:Y60">
    <cfRule type="cellIs" dxfId="27964" priority="59647" operator="equal">
      <formula>_FV(13,"3")</formula>
    </cfRule>
  </conditionalFormatting>
  <conditionalFormatting sqref="Z100:AB100">
    <cfRule type="cellIs" dxfId="27963" priority="56738" operator="equal">
      <formula>"09.00 – 18.00"</formula>
    </cfRule>
  </conditionalFormatting>
  <conditionalFormatting sqref="Z100:AB100">
    <cfRule type="cellIs" dxfId="27962" priority="56739" operator="equal">
      <formula>"09.30 – 13.00"</formula>
    </cfRule>
  </conditionalFormatting>
  <conditionalFormatting sqref="Z100:AB100">
    <cfRule type="cellIs" dxfId="27961" priority="56740" operator="equal">
      <formula>"10.30 – 19.30"</formula>
    </cfRule>
  </conditionalFormatting>
  <conditionalFormatting sqref="Z100:AB100">
    <cfRule type="cellIs" dxfId="27960" priority="56713" operator="equal">
      <formula>"09.00 – 18.00"</formula>
    </cfRule>
  </conditionalFormatting>
  <conditionalFormatting sqref="Z100:AB100">
    <cfRule type="cellIs" dxfId="27959" priority="56714" operator="equal">
      <formula>"09.30 – 13.00"</formula>
    </cfRule>
  </conditionalFormatting>
  <conditionalFormatting sqref="Z100:AB100">
    <cfRule type="cellIs" dxfId="27958" priority="56715" operator="equal">
      <formula>"10.30 – 19.30"</formula>
    </cfRule>
  </conditionalFormatting>
  <conditionalFormatting sqref="Z100:AB100">
    <cfRule type="cellIs" dxfId="27957" priority="56716" operator="equal">
      <formula>"11.30 – 19.30"</formula>
    </cfRule>
  </conditionalFormatting>
  <conditionalFormatting sqref="Z100:AB100">
    <cfRule type="cellIs" dxfId="27956" priority="56717" operator="equal">
      <formula>_FV(13,"3")</formula>
    </cfRule>
  </conditionalFormatting>
  <conditionalFormatting sqref="Z100:AB100">
    <cfRule type="cellIs" dxfId="27955" priority="56718" operator="equal">
      <formula>_FV(13,"3")</formula>
    </cfRule>
  </conditionalFormatting>
  <conditionalFormatting sqref="Z100:AB100">
    <cfRule type="cellIs" dxfId="27954" priority="56719" operator="equal">
      <formula>_FV(13,"3")</formula>
    </cfRule>
  </conditionalFormatting>
  <conditionalFormatting sqref="D100:M100 P100:Y100">
    <cfRule type="cellIs" dxfId="27953" priority="56706" operator="equal">
      <formula>"09.00 – 18.00"</formula>
    </cfRule>
  </conditionalFormatting>
  <conditionalFormatting sqref="A60:B60">
    <cfRule type="cellIs" dxfId="27952" priority="59682" operator="equal">
      <formula>"09.00 – 18.00"</formula>
    </cfRule>
  </conditionalFormatting>
  <conditionalFormatting sqref="U60:Y60">
    <cfRule type="cellIs" dxfId="27951" priority="59650" operator="equal">
      <formula>"09.00 – 18.00"</formula>
    </cfRule>
  </conditionalFormatting>
  <conditionalFormatting sqref="U60:Y60">
    <cfRule type="cellIs" dxfId="27950" priority="59651" operator="equal">
      <formula>"09.30 – 13.00"</formula>
    </cfRule>
  </conditionalFormatting>
  <conditionalFormatting sqref="U60:Y60">
    <cfRule type="cellIs" dxfId="27949" priority="59652" operator="equal">
      <formula>"10.30 – 19.30"</formula>
    </cfRule>
  </conditionalFormatting>
  <conditionalFormatting sqref="U60:Y60">
    <cfRule type="cellIs" dxfId="27948" priority="59653" operator="equal">
      <formula>"11.30 – 19.30"</formula>
    </cfRule>
  </conditionalFormatting>
  <conditionalFormatting sqref="U60:Y60">
    <cfRule type="cellIs" dxfId="27947" priority="59654" operator="equal">
      <formula>_FV(13,"3")</formula>
    </cfRule>
  </conditionalFormatting>
  <conditionalFormatting sqref="U60:Y60">
    <cfRule type="cellIs" dxfId="27946" priority="59655" operator="equal">
      <formula>_FV(13,"3")</formula>
    </cfRule>
  </conditionalFormatting>
  <conditionalFormatting sqref="U60:Y60">
    <cfRule type="cellIs" dxfId="27945" priority="59656" operator="equal">
      <formula>_FV(13,"3")</formula>
    </cfRule>
  </conditionalFormatting>
  <conditionalFormatting sqref="U60:Y60">
    <cfRule type="cellIs" dxfId="27944" priority="59643" operator="equal">
      <formula>"09.00 – 18.00"</formula>
    </cfRule>
  </conditionalFormatting>
  <conditionalFormatting sqref="U60:Y60">
    <cfRule type="cellIs" dxfId="27943" priority="59644" operator="equal">
      <formula>"09.30 – 13.00"</formula>
    </cfRule>
  </conditionalFormatting>
  <conditionalFormatting sqref="U60:Y60">
    <cfRule type="cellIs" dxfId="27942" priority="59645" operator="equal">
      <formula>"10.30 – 19.30"</formula>
    </cfRule>
  </conditionalFormatting>
  <conditionalFormatting sqref="DE26:DF26">
    <cfRule type="cellIs" dxfId="27941" priority="61729" operator="equal">
      <formula>"09.00 – 18.00"</formula>
    </cfRule>
  </conditionalFormatting>
  <conditionalFormatting sqref="DE26:DF26">
    <cfRule type="cellIs" dxfId="27940" priority="61669" operator="equal">
      <formula>_FV(13,"3")</formula>
    </cfRule>
  </conditionalFormatting>
  <conditionalFormatting sqref="DE124:DF124">
    <cfRule type="cellIs" dxfId="27939" priority="66344" operator="equal">
      <formula>"09.00 – 15.00"</formula>
    </cfRule>
  </conditionalFormatting>
  <conditionalFormatting sqref="DE124:DF124">
    <cfRule type="cellIs" dxfId="27938" priority="66345" operator="equal">
      <formula>"09.00 – 18.00"</formula>
    </cfRule>
  </conditionalFormatting>
  <conditionalFormatting sqref="DE124:DF124">
    <cfRule type="cellIs" dxfId="27937" priority="66346" operator="equal">
      <formula>"09.30 – 13.00"</formula>
    </cfRule>
  </conditionalFormatting>
  <conditionalFormatting sqref="DE124:DF124">
    <cfRule type="cellIs" dxfId="27936" priority="66347" operator="equal">
      <formula>"10.30 – 19.30"</formula>
    </cfRule>
  </conditionalFormatting>
  <conditionalFormatting sqref="DE124:DF124">
    <cfRule type="cellIs" dxfId="27935" priority="66348" operator="equal">
      <formula>"11.30 – 19.30"</formula>
    </cfRule>
  </conditionalFormatting>
  <conditionalFormatting sqref="DE124:DF124">
    <cfRule type="cellIs" dxfId="27934" priority="66349" operator="equal">
      <formula>_FV(13,"3")</formula>
    </cfRule>
  </conditionalFormatting>
  <conditionalFormatting sqref="DE124:DF124">
    <cfRule type="cellIs" dxfId="27933" priority="66350" operator="equal">
      <formula>_FV(13,"3")</formula>
    </cfRule>
  </conditionalFormatting>
  <conditionalFormatting sqref="DE124:DF124">
    <cfRule type="cellIs" dxfId="27932" priority="66351" operator="equal">
      <formula>_FV(13,"3")</formula>
    </cfRule>
  </conditionalFormatting>
  <conditionalFormatting sqref="DE124:DF124">
    <cfRule type="containsText" dxfId="27931" priority="66334" operator="containsText" text="DOMENICA">
      <formula>NOT(ISERROR(SEARCH("DOMENICA",DE124)))</formula>
    </cfRule>
    <cfRule type="containsText" dxfId="27930" priority="66335" operator="containsText" text="08.30 – 14.30">
      <formula>NOT(ISERROR(SEARCH("08.30 – 14.30",DE124)))</formula>
    </cfRule>
    <cfRule type="containsText" dxfId="27929" priority="66336" operator="containsText" text="09.30 – 18.30">
      <formula>NOT(ISERROR(SEARCH("09.30 – 18.30",DE124)))</formula>
    </cfRule>
    <cfRule type="containsText" dxfId="27928" priority="66337" operator="containsText" text="08.30 – 16.30">
      <formula>NOT(ISERROR(SEARCH("08.30 – 16.30",DE124)))</formula>
    </cfRule>
    <cfRule type="containsText" dxfId="27927" priority="66338" operator="containsText" text="08.30 – 17.30">
      <formula>NOT(ISERROR(SEARCH("08.30 – 17.30",DE124)))</formula>
    </cfRule>
    <cfRule type="containsText" dxfId="27926" priority="66339" operator="containsText" text="09.00 – 18.00">
      <formula>NOT(ISERROR(SEARCH("09.00 – 18.00",DE124)))</formula>
    </cfRule>
    <cfRule type="containsText" dxfId="27925" priority="66340" operator="containsText" text="09.00 – 15.00">
      <formula>NOT(ISERROR(SEARCH("09.00 – 15.00",DE124)))</formula>
    </cfRule>
    <cfRule type="containsText" dxfId="27924" priority="66341" operator="containsText" text="10.30 – 19.30">
      <formula>NOT(ISERROR(SEARCH("10.30 – 19.30",DE124)))</formula>
    </cfRule>
    <cfRule type="containsText" dxfId="27923" priority="66342" operator="containsText" text="09.00 – 13.00">
      <formula>NOT(ISERROR(SEARCH("09.00 – 13.00",DE124)))</formula>
    </cfRule>
    <cfRule type="containsText" dxfId="27922" priority="66343" operator="containsText" text="11.30 – 19.30">
      <formula>NOT(ISERROR(SEARCH("11.30 – 19.30",DE124)))</formula>
    </cfRule>
  </conditionalFormatting>
  <conditionalFormatting sqref="DE124:DF124">
    <cfRule type="cellIs" dxfId="27921" priority="66327" operator="equal">
      <formula>"09.00 – 18.00"</formula>
    </cfRule>
  </conditionalFormatting>
  <conditionalFormatting sqref="DE124:DF124">
    <cfRule type="cellIs" dxfId="27920" priority="66328" operator="equal">
      <formula>"09.30 – 13.00"</formula>
    </cfRule>
  </conditionalFormatting>
  <conditionalFormatting sqref="DE124:DF124">
    <cfRule type="cellIs" dxfId="27919" priority="66329" operator="equal">
      <formula>"10.30 – 19.30"</formula>
    </cfRule>
  </conditionalFormatting>
  <conditionalFormatting sqref="DE124:DF124">
    <cfRule type="cellIs" dxfId="27918" priority="66330" operator="equal">
      <formula>"11.30 – 19.30"</formula>
    </cfRule>
  </conditionalFormatting>
  <conditionalFormatting sqref="DE124:DF124">
    <cfRule type="cellIs" dxfId="27917" priority="66331" operator="equal">
      <formula>_FV(13,"3")</formula>
    </cfRule>
  </conditionalFormatting>
  <conditionalFormatting sqref="DE124:DF124">
    <cfRule type="cellIs" dxfId="27916" priority="66332" operator="equal">
      <formula>_FV(13,"3")</formula>
    </cfRule>
  </conditionalFormatting>
  <conditionalFormatting sqref="DE124:DF124">
    <cfRule type="cellIs" dxfId="27915" priority="66333" operator="equal">
      <formula>_FV(13,"3")</formula>
    </cfRule>
  </conditionalFormatting>
  <conditionalFormatting sqref="DE124:DF124">
    <cfRule type="cellIs" dxfId="27914" priority="66320" operator="equal">
      <formula>"09.00 – 18.00"</formula>
    </cfRule>
  </conditionalFormatting>
  <conditionalFormatting sqref="DE124:DF124">
    <cfRule type="cellIs" dxfId="27913" priority="66321" operator="equal">
      <formula>"09.30 – 13.00"</formula>
    </cfRule>
  </conditionalFormatting>
  <conditionalFormatting sqref="DE124:DF124">
    <cfRule type="cellIs" dxfId="27912" priority="66322" operator="equal">
      <formula>"10.30 – 19.30"</formula>
    </cfRule>
  </conditionalFormatting>
  <conditionalFormatting sqref="DE124:DF124">
    <cfRule type="cellIs" dxfId="27911" priority="66323" operator="equal">
      <formula>"11.30 – 19.30"</formula>
    </cfRule>
  </conditionalFormatting>
  <conditionalFormatting sqref="DE124:DF124">
    <cfRule type="cellIs" dxfId="27910" priority="66324" operator="equal">
      <formula>_FV(13,"3")</formula>
    </cfRule>
  </conditionalFormatting>
  <conditionalFormatting sqref="DE124:DF124">
    <cfRule type="cellIs" dxfId="27909" priority="66325" operator="equal">
      <formula>_FV(13,"3")</formula>
    </cfRule>
  </conditionalFormatting>
  <conditionalFormatting sqref="DE124:DF124">
    <cfRule type="cellIs" dxfId="27908" priority="66326" operator="equal">
      <formula>_FV(13,"3")</formula>
    </cfRule>
  </conditionalFormatting>
  <conditionalFormatting sqref="DE124:DF124">
    <cfRule type="cellIs" dxfId="27907" priority="66312" operator="equal">
      <formula>"09.00 – 15.00"</formula>
    </cfRule>
  </conditionalFormatting>
  <conditionalFormatting sqref="DE124:DF124">
    <cfRule type="cellIs" dxfId="27906" priority="66313" operator="equal">
      <formula>"09.00 – 18.00"</formula>
    </cfRule>
  </conditionalFormatting>
  <conditionalFormatting sqref="DE124:DF124">
    <cfRule type="cellIs" dxfId="27905" priority="66314" operator="equal">
      <formula>"09.30 – 13.00"</formula>
    </cfRule>
  </conditionalFormatting>
  <conditionalFormatting sqref="DE124:DF124">
    <cfRule type="cellIs" dxfId="27904" priority="66315" operator="equal">
      <formula>"10.30 – 19.30"</formula>
    </cfRule>
  </conditionalFormatting>
  <conditionalFormatting sqref="DE124:DF124">
    <cfRule type="cellIs" dxfId="27903" priority="66316" operator="equal">
      <formula>"11.30 – 19.30"</formula>
    </cfRule>
  </conditionalFormatting>
  <conditionalFormatting sqref="DE124:DF124">
    <cfRule type="cellIs" dxfId="27902" priority="66317" operator="equal">
      <formula>_FV(13,"3")</formula>
    </cfRule>
  </conditionalFormatting>
  <conditionalFormatting sqref="DE124:DF124">
    <cfRule type="cellIs" dxfId="27901" priority="66318" operator="equal">
      <formula>_FV(13,"3")</formula>
    </cfRule>
  </conditionalFormatting>
  <conditionalFormatting sqref="DE124:DF124">
    <cfRule type="cellIs" dxfId="27900" priority="66319" operator="equal">
      <formula>_FV(13,"3")</formula>
    </cfRule>
  </conditionalFormatting>
  <conditionalFormatting sqref="DE124:DF124">
    <cfRule type="containsText" dxfId="27899" priority="66302" operator="containsText" text="DOMENICA">
      <formula>NOT(ISERROR(SEARCH("DOMENICA",DE124)))</formula>
    </cfRule>
    <cfRule type="containsText" dxfId="27898" priority="66303" operator="containsText" text="08.30 – 14.30">
      <formula>NOT(ISERROR(SEARCH("08.30 – 14.30",DE124)))</formula>
    </cfRule>
    <cfRule type="containsText" dxfId="27897" priority="66304" operator="containsText" text="09.30 – 18.30">
      <formula>NOT(ISERROR(SEARCH("09.30 – 18.30",DE124)))</formula>
    </cfRule>
    <cfRule type="containsText" dxfId="27896" priority="66305" operator="containsText" text="08.30 – 16.30">
      <formula>NOT(ISERROR(SEARCH("08.30 – 16.30",DE124)))</formula>
    </cfRule>
    <cfRule type="containsText" dxfId="27895" priority="66306" operator="containsText" text="08.30 – 17.30">
      <formula>NOT(ISERROR(SEARCH("08.30 – 17.30",DE124)))</formula>
    </cfRule>
    <cfRule type="containsText" dxfId="27894" priority="66307" operator="containsText" text="09.00 – 18.00">
      <formula>NOT(ISERROR(SEARCH("09.00 – 18.00",DE124)))</formula>
    </cfRule>
    <cfRule type="containsText" dxfId="27893" priority="66308" operator="containsText" text="09.00 – 15.00">
      <formula>NOT(ISERROR(SEARCH("09.00 – 15.00",DE124)))</formula>
    </cfRule>
    <cfRule type="containsText" dxfId="27892" priority="66309" operator="containsText" text="10.30 – 19.30">
      <formula>NOT(ISERROR(SEARCH("10.30 – 19.30",DE124)))</formula>
    </cfRule>
    <cfRule type="containsText" dxfId="27891" priority="66310" operator="containsText" text="09.00 – 13.00">
      <formula>NOT(ISERROR(SEARCH("09.00 – 13.00",DE124)))</formula>
    </cfRule>
    <cfRule type="containsText" dxfId="27890" priority="66311" operator="containsText" text="11.30 – 19.30">
      <formula>NOT(ISERROR(SEARCH("11.30 – 19.30",DE124)))</formula>
    </cfRule>
  </conditionalFormatting>
  <conditionalFormatting sqref="DE124:DF124">
    <cfRule type="cellIs" dxfId="27889" priority="66295" operator="equal">
      <formula>"09.00 – 18.00"</formula>
    </cfRule>
  </conditionalFormatting>
  <conditionalFormatting sqref="DE124:DF124">
    <cfRule type="cellIs" dxfId="27888" priority="66296" operator="equal">
      <formula>"09.30 – 13.00"</formula>
    </cfRule>
  </conditionalFormatting>
  <conditionalFormatting sqref="DE124:DF124">
    <cfRule type="cellIs" dxfId="27887" priority="66297" operator="equal">
      <formula>"10.30 – 19.30"</formula>
    </cfRule>
  </conditionalFormatting>
  <conditionalFormatting sqref="DE124:DF124">
    <cfRule type="cellIs" dxfId="27886" priority="66298" operator="equal">
      <formula>"11.30 – 19.30"</formula>
    </cfRule>
  </conditionalFormatting>
  <conditionalFormatting sqref="DE124:DF124">
    <cfRule type="cellIs" dxfId="27885" priority="66299" operator="equal">
      <formula>_FV(13,"3")</formula>
    </cfRule>
  </conditionalFormatting>
  <conditionalFormatting sqref="DE124:DF124">
    <cfRule type="cellIs" dxfId="27884" priority="66300" operator="equal">
      <formula>_FV(13,"3")</formula>
    </cfRule>
  </conditionalFormatting>
  <conditionalFormatting sqref="DE124:DF124">
    <cfRule type="cellIs" dxfId="27883" priority="66301" operator="equal">
      <formula>_FV(13,"3")</formula>
    </cfRule>
  </conditionalFormatting>
  <conditionalFormatting sqref="DE124:DF124">
    <cfRule type="cellIs" dxfId="27882" priority="66288" operator="equal">
      <formula>"09.00 – 18.00"</formula>
    </cfRule>
  </conditionalFormatting>
  <conditionalFormatting sqref="DE124:DF124">
    <cfRule type="cellIs" dxfId="27881" priority="66289" operator="equal">
      <formula>"09.30 – 13.00"</formula>
    </cfRule>
  </conditionalFormatting>
  <conditionalFormatting sqref="DE124:DF124">
    <cfRule type="cellIs" dxfId="27880" priority="66290" operator="equal">
      <formula>"10.30 – 19.30"</formula>
    </cfRule>
  </conditionalFormatting>
  <conditionalFormatting sqref="DE124:DF124">
    <cfRule type="cellIs" dxfId="27879" priority="66291" operator="equal">
      <formula>"11.30 – 19.30"</formula>
    </cfRule>
  </conditionalFormatting>
  <conditionalFormatting sqref="DE124:DF124">
    <cfRule type="cellIs" dxfId="27878" priority="66292" operator="equal">
      <formula>_FV(13,"3")</formula>
    </cfRule>
  </conditionalFormatting>
  <conditionalFormatting sqref="DE124:DF124">
    <cfRule type="cellIs" dxfId="27877" priority="66293" operator="equal">
      <formula>_FV(13,"3")</formula>
    </cfRule>
  </conditionalFormatting>
  <conditionalFormatting sqref="DE124:DF124">
    <cfRule type="cellIs" dxfId="27876" priority="66294" operator="equal">
      <formula>_FV(13,"3")</formula>
    </cfRule>
  </conditionalFormatting>
  <conditionalFormatting sqref="DE124:DF124">
    <cfRule type="cellIs" dxfId="27875" priority="66280" operator="equal">
      <formula>"09.00 – 15.00"</formula>
    </cfRule>
  </conditionalFormatting>
  <conditionalFormatting sqref="DE124:DF124">
    <cfRule type="cellIs" dxfId="27874" priority="66281" operator="equal">
      <formula>"09.00 – 18.00"</formula>
    </cfRule>
  </conditionalFormatting>
  <conditionalFormatting sqref="DE124:DF124">
    <cfRule type="cellIs" dxfId="27873" priority="66282" operator="equal">
      <formula>"09.30 – 13.00"</formula>
    </cfRule>
  </conditionalFormatting>
  <conditionalFormatting sqref="DE124:DF124">
    <cfRule type="cellIs" dxfId="27872" priority="66283" operator="equal">
      <formula>"10.30 – 19.30"</formula>
    </cfRule>
  </conditionalFormatting>
  <conditionalFormatting sqref="DE124:DF124">
    <cfRule type="cellIs" dxfId="27871" priority="66284" operator="equal">
      <formula>"11.30 – 19.30"</formula>
    </cfRule>
  </conditionalFormatting>
  <conditionalFormatting sqref="DE124:DF124">
    <cfRule type="cellIs" dxfId="27870" priority="66285" operator="equal">
      <formula>_FV(13,"3")</formula>
    </cfRule>
  </conditionalFormatting>
  <conditionalFormatting sqref="DE124:DF124">
    <cfRule type="cellIs" dxfId="27869" priority="66286" operator="equal">
      <formula>_FV(13,"3")</formula>
    </cfRule>
  </conditionalFormatting>
  <conditionalFormatting sqref="DE124:DF124">
    <cfRule type="cellIs" dxfId="27868" priority="66287" operator="equal">
      <formula>_FV(13,"3")</formula>
    </cfRule>
  </conditionalFormatting>
  <conditionalFormatting sqref="DE124:DF124">
    <cfRule type="containsText" dxfId="27867" priority="66270" operator="containsText" text="DOMENICA">
      <formula>NOT(ISERROR(SEARCH("DOMENICA",DE124)))</formula>
    </cfRule>
    <cfRule type="containsText" dxfId="27866" priority="66271" operator="containsText" text="08.30 – 14.30">
      <formula>NOT(ISERROR(SEARCH("08.30 – 14.30",DE124)))</formula>
    </cfRule>
    <cfRule type="containsText" dxfId="27865" priority="66272" operator="containsText" text="09.30 – 18.30">
      <formula>NOT(ISERROR(SEARCH("09.30 – 18.30",DE124)))</formula>
    </cfRule>
    <cfRule type="containsText" dxfId="27864" priority="66273" operator="containsText" text="08.30 – 16.30">
      <formula>NOT(ISERROR(SEARCH("08.30 – 16.30",DE124)))</formula>
    </cfRule>
    <cfRule type="containsText" dxfId="27863" priority="66274" operator="containsText" text="08.30 – 17.30">
      <formula>NOT(ISERROR(SEARCH("08.30 – 17.30",DE124)))</formula>
    </cfRule>
    <cfRule type="containsText" dxfId="27862" priority="66275" operator="containsText" text="09.00 – 18.00">
      <formula>NOT(ISERROR(SEARCH("09.00 – 18.00",DE124)))</formula>
    </cfRule>
    <cfRule type="containsText" dxfId="27861" priority="66276" operator="containsText" text="09.00 – 15.00">
      <formula>NOT(ISERROR(SEARCH("09.00 – 15.00",DE124)))</formula>
    </cfRule>
    <cfRule type="containsText" dxfId="27860" priority="66277" operator="containsText" text="10.30 – 19.30">
      <formula>NOT(ISERROR(SEARCH("10.30 – 19.30",DE124)))</formula>
    </cfRule>
    <cfRule type="containsText" dxfId="27859" priority="66278" operator="containsText" text="09.00 – 13.00">
      <formula>NOT(ISERROR(SEARCH("09.00 – 13.00",DE124)))</formula>
    </cfRule>
    <cfRule type="containsText" dxfId="27858" priority="66279" operator="containsText" text="11.30 – 19.30">
      <formula>NOT(ISERROR(SEARCH("11.30 – 19.30",DE124)))</formula>
    </cfRule>
  </conditionalFormatting>
  <conditionalFormatting sqref="DE124:DF124">
    <cfRule type="cellIs" dxfId="27857" priority="66263" operator="equal">
      <formula>"09.00 – 18.00"</formula>
    </cfRule>
  </conditionalFormatting>
  <conditionalFormatting sqref="DE124:DF124">
    <cfRule type="cellIs" dxfId="27856" priority="66264" operator="equal">
      <formula>"09.30 – 13.00"</formula>
    </cfRule>
  </conditionalFormatting>
  <conditionalFormatting sqref="DE124:DF124">
    <cfRule type="cellIs" dxfId="27855" priority="66265" operator="equal">
      <formula>"10.30 – 19.30"</formula>
    </cfRule>
  </conditionalFormatting>
  <conditionalFormatting sqref="DE124:DF124">
    <cfRule type="cellIs" dxfId="27854" priority="66266" operator="equal">
      <formula>"11.30 – 19.30"</formula>
    </cfRule>
  </conditionalFormatting>
  <conditionalFormatting sqref="DE124:DF124">
    <cfRule type="cellIs" dxfId="27853" priority="66267" operator="equal">
      <formula>_FV(13,"3")</formula>
    </cfRule>
  </conditionalFormatting>
  <conditionalFormatting sqref="DE124:DF124">
    <cfRule type="cellIs" dxfId="27852" priority="66268" operator="equal">
      <formula>_FV(13,"3")</formula>
    </cfRule>
  </conditionalFormatting>
  <conditionalFormatting sqref="DE124:DF124">
    <cfRule type="cellIs" dxfId="27851" priority="66269" operator="equal">
      <formula>_FV(13,"3")</formula>
    </cfRule>
  </conditionalFormatting>
  <conditionalFormatting sqref="DE124:DF124">
    <cfRule type="cellIs" dxfId="27850" priority="66256" operator="equal">
      <formula>"09.00 – 18.00"</formula>
    </cfRule>
  </conditionalFormatting>
  <conditionalFormatting sqref="DE124:DF124">
    <cfRule type="cellIs" dxfId="27849" priority="66257" operator="equal">
      <formula>"09.30 – 13.00"</formula>
    </cfRule>
  </conditionalFormatting>
  <conditionalFormatting sqref="DE124:DF124">
    <cfRule type="cellIs" dxfId="27848" priority="66258" operator="equal">
      <formula>"10.30 – 19.30"</formula>
    </cfRule>
  </conditionalFormatting>
  <conditionalFormatting sqref="DE124:DF124">
    <cfRule type="cellIs" dxfId="27847" priority="66259" operator="equal">
      <formula>"11.30 – 19.30"</formula>
    </cfRule>
  </conditionalFormatting>
  <conditionalFormatting sqref="DE124:DF124">
    <cfRule type="cellIs" dxfId="27846" priority="66260" operator="equal">
      <formula>_FV(13,"3")</formula>
    </cfRule>
  </conditionalFormatting>
  <conditionalFormatting sqref="DE124:DF124">
    <cfRule type="cellIs" dxfId="27845" priority="66261" operator="equal">
      <formula>_FV(13,"3")</formula>
    </cfRule>
  </conditionalFormatting>
  <conditionalFormatting sqref="DE124:DF124">
    <cfRule type="cellIs" dxfId="27844" priority="66262" operator="equal">
      <formula>_FV(13,"3")</formula>
    </cfRule>
  </conditionalFormatting>
  <conditionalFormatting sqref="DE134:DF134">
    <cfRule type="cellIs" dxfId="27843" priority="66248" operator="equal">
      <formula>"09.00 – 15.00"</formula>
    </cfRule>
  </conditionalFormatting>
  <conditionalFormatting sqref="DE134:DF134">
    <cfRule type="cellIs" dxfId="27842" priority="66249" operator="equal">
      <formula>"09.00 – 18.00"</formula>
    </cfRule>
  </conditionalFormatting>
  <conditionalFormatting sqref="DE134:DF134">
    <cfRule type="cellIs" dxfId="27841" priority="66250" operator="equal">
      <formula>"09.30 – 13.00"</formula>
    </cfRule>
  </conditionalFormatting>
  <conditionalFormatting sqref="DE134:DF134">
    <cfRule type="cellIs" dxfId="27840" priority="66251" operator="equal">
      <formula>"10.30 – 19.30"</formula>
    </cfRule>
  </conditionalFormatting>
  <conditionalFormatting sqref="DE134:DF134">
    <cfRule type="cellIs" dxfId="27839" priority="66252" operator="equal">
      <formula>"11.30 – 19.30"</formula>
    </cfRule>
  </conditionalFormatting>
  <conditionalFormatting sqref="DE134:DF134">
    <cfRule type="cellIs" dxfId="27838" priority="66253" operator="equal">
      <formula>_FV(13,"3")</formula>
    </cfRule>
  </conditionalFormatting>
  <conditionalFormatting sqref="DE134:DF134">
    <cfRule type="cellIs" dxfId="27837" priority="66254" operator="equal">
      <formula>_FV(13,"3")</formula>
    </cfRule>
  </conditionalFormatting>
  <conditionalFormatting sqref="DE134:DF134">
    <cfRule type="cellIs" dxfId="27836" priority="66255" operator="equal">
      <formula>_FV(13,"3")</formula>
    </cfRule>
  </conditionalFormatting>
  <conditionalFormatting sqref="DE134:DF134">
    <cfRule type="containsText" dxfId="27835" priority="66238" operator="containsText" text="DOMENICA">
      <formula>NOT(ISERROR(SEARCH("DOMENICA",DE134)))</formula>
    </cfRule>
    <cfRule type="containsText" dxfId="27834" priority="66239" operator="containsText" text="08.30 – 14.30">
      <formula>NOT(ISERROR(SEARCH("08.30 – 14.30",DE134)))</formula>
    </cfRule>
    <cfRule type="containsText" dxfId="27833" priority="66240" operator="containsText" text="09.30 – 18.30">
      <formula>NOT(ISERROR(SEARCH("09.30 – 18.30",DE134)))</formula>
    </cfRule>
    <cfRule type="containsText" dxfId="27832" priority="66241" operator="containsText" text="08.30 – 16.30">
      <formula>NOT(ISERROR(SEARCH("08.30 – 16.30",DE134)))</formula>
    </cfRule>
    <cfRule type="containsText" dxfId="27831" priority="66242" operator="containsText" text="08.30 – 17.30">
      <formula>NOT(ISERROR(SEARCH("08.30 – 17.30",DE134)))</formula>
    </cfRule>
    <cfRule type="containsText" dxfId="27830" priority="66243" operator="containsText" text="09.00 – 18.00">
      <formula>NOT(ISERROR(SEARCH("09.00 – 18.00",DE134)))</formula>
    </cfRule>
    <cfRule type="containsText" dxfId="27829" priority="66244" operator="containsText" text="09.00 – 15.00">
      <formula>NOT(ISERROR(SEARCH("09.00 – 15.00",DE134)))</formula>
    </cfRule>
    <cfRule type="containsText" dxfId="27828" priority="66245" operator="containsText" text="10.30 – 19.30">
      <formula>NOT(ISERROR(SEARCH("10.30 – 19.30",DE134)))</formula>
    </cfRule>
    <cfRule type="containsText" dxfId="27827" priority="66246" operator="containsText" text="09.00 – 13.00">
      <formula>NOT(ISERROR(SEARCH("09.00 – 13.00",DE134)))</formula>
    </cfRule>
    <cfRule type="containsText" dxfId="27826" priority="66247" operator="containsText" text="11.30 – 19.30">
      <formula>NOT(ISERROR(SEARCH("11.30 – 19.30",DE134)))</formula>
    </cfRule>
  </conditionalFormatting>
  <conditionalFormatting sqref="DE134:DF134">
    <cfRule type="cellIs" dxfId="27825" priority="66231" operator="equal">
      <formula>"09.00 – 18.00"</formula>
    </cfRule>
  </conditionalFormatting>
  <conditionalFormatting sqref="DE134:DF134">
    <cfRule type="cellIs" dxfId="27824" priority="66232" operator="equal">
      <formula>"09.30 – 13.00"</formula>
    </cfRule>
  </conditionalFormatting>
  <conditionalFormatting sqref="DE134:DF134">
    <cfRule type="cellIs" dxfId="27823" priority="66233" operator="equal">
      <formula>"10.30 – 19.30"</formula>
    </cfRule>
  </conditionalFormatting>
  <conditionalFormatting sqref="DE134:DF134">
    <cfRule type="cellIs" dxfId="27822" priority="66234" operator="equal">
      <formula>"11.30 – 19.30"</formula>
    </cfRule>
  </conditionalFormatting>
  <conditionalFormatting sqref="DE134:DF134">
    <cfRule type="cellIs" dxfId="27821" priority="66235" operator="equal">
      <formula>_FV(13,"3")</formula>
    </cfRule>
  </conditionalFormatting>
  <conditionalFormatting sqref="DE134:DF134">
    <cfRule type="cellIs" dxfId="27820" priority="66236" operator="equal">
      <formula>_FV(13,"3")</formula>
    </cfRule>
  </conditionalFormatting>
  <conditionalFormatting sqref="DE134:DF134">
    <cfRule type="cellIs" dxfId="27819" priority="66237" operator="equal">
      <formula>_FV(13,"3")</formula>
    </cfRule>
  </conditionalFormatting>
  <conditionalFormatting sqref="DE134:DF134">
    <cfRule type="cellIs" dxfId="27818" priority="66224" operator="equal">
      <formula>"09.00 – 18.00"</formula>
    </cfRule>
  </conditionalFormatting>
  <conditionalFormatting sqref="DE134:DF134">
    <cfRule type="cellIs" dxfId="27817" priority="66225" operator="equal">
      <formula>"09.30 – 13.00"</formula>
    </cfRule>
  </conditionalFormatting>
  <conditionalFormatting sqref="DE134:DF134">
    <cfRule type="cellIs" dxfId="27816" priority="66226" operator="equal">
      <formula>"10.30 – 19.30"</formula>
    </cfRule>
  </conditionalFormatting>
  <conditionalFormatting sqref="DE134:DF134">
    <cfRule type="cellIs" dxfId="27815" priority="66227" operator="equal">
      <formula>"11.30 – 19.30"</formula>
    </cfRule>
  </conditionalFormatting>
  <conditionalFormatting sqref="DE134:DF134">
    <cfRule type="cellIs" dxfId="27814" priority="66228" operator="equal">
      <formula>_FV(13,"3")</formula>
    </cfRule>
  </conditionalFormatting>
  <conditionalFormatting sqref="DE134:DF134">
    <cfRule type="cellIs" dxfId="27813" priority="66229" operator="equal">
      <formula>_FV(13,"3")</formula>
    </cfRule>
  </conditionalFormatting>
  <conditionalFormatting sqref="DE134:DF134">
    <cfRule type="cellIs" dxfId="27812" priority="66230" operator="equal">
      <formula>_FV(13,"3")</formula>
    </cfRule>
  </conditionalFormatting>
  <conditionalFormatting sqref="DE134:DF134">
    <cfRule type="cellIs" dxfId="27811" priority="66216" operator="equal">
      <formula>"09.00 – 15.00"</formula>
    </cfRule>
  </conditionalFormatting>
  <conditionalFormatting sqref="DE134:DF134">
    <cfRule type="cellIs" dxfId="27810" priority="66217" operator="equal">
      <formula>"09.00 – 18.00"</formula>
    </cfRule>
  </conditionalFormatting>
  <conditionalFormatting sqref="DE134:DF134">
    <cfRule type="cellIs" dxfId="27809" priority="66218" operator="equal">
      <formula>"09.30 – 13.00"</formula>
    </cfRule>
  </conditionalFormatting>
  <conditionalFormatting sqref="DE134:DF134">
    <cfRule type="cellIs" dxfId="27808" priority="66219" operator="equal">
      <formula>"10.30 – 19.30"</formula>
    </cfRule>
  </conditionalFormatting>
  <conditionalFormatting sqref="DE134:DF134">
    <cfRule type="cellIs" dxfId="27807" priority="66220" operator="equal">
      <formula>"11.30 – 19.30"</formula>
    </cfRule>
  </conditionalFormatting>
  <conditionalFormatting sqref="DE134:DF134">
    <cfRule type="cellIs" dxfId="27806" priority="66221" operator="equal">
      <formula>_FV(13,"3")</formula>
    </cfRule>
  </conditionalFormatting>
  <conditionalFormatting sqref="DE134:DF134">
    <cfRule type="cellIs" dxfId="27805" priority="66222" operator="equal">
      <formula>_FV(13,"3")</formula>
    </cfRule>
  </conditionalFormatting>
  <conditionalFormatting sqref="DE134:DF134">
    <cfRule type="cellIs" dxfId="27804" priority="66223" operator="equal">
      <formula>_FV(13,"3")</formula>
    </cfRule>
  </conditionalFormatting>
  <conditionalFormatting sqref="DE134:DF134">
    <cfRule type="containsText" dxfId="27803" priority="66206" operator="containsText" text="DOMENICA">
      <formula>NOT(ISERROR(SEARCH("DOMENICA",DE134)))</formula>
    </cfRule>
    <cfRule type="containsText" dxfId="27802" priority="66207" operator="containsText" text="08.30 – 14.30">
      <formula>NOT(ISERROR(SEARCH("08.30 – 14.30",DE134)))</formula>
    </cfRule>
    <cfRule type="containsText" dxfId="27801" priority="66208" operator="containsText" text="09.30 – 18.30">
      <formula>NOT(ISERROR(SEARCH("09.30 – 18.30",DE134)))</formula>
    </cfRule>
    <cfRule type="containsText" dxfId="27800" priority="66209" operator="containsText" text="08.30 – 16.30">
      <formula>NOT(ISERROR(SEARCH("08.30 – 16.30",DE134)))</formula>
    </cfRule>
    <cfRule type="containsText" dxfId="27799" priority="66210" operator="containsText" text="08.30 – 17.30">
      <formula>NOT(ISERROR(SEARCH("08.30 – 17.30",DE134)))</formula>
    </cfRule>
    <cfRule type="containsText" dxfId="27798" priority="66211" operator="containsText" text="09.00 – 18.00">
      <formula>NOT(ISERROR(SEARCH("09.00 – 18.00",DE134)))</formula>
    </cfRule>
    <cfRule type="containsText" dxfId="27797" priority="66212" operator="containsText" text="09.00 – 15.00">
      <formula>NOT(ISERROR(SEARCH("09.00 – 15.00",DE134)))</formula>
    </cfRule>
    <cfRule type="containsText" dxfId="27796" priority="66213" operator="containsText" text="10.30 – 19.30">
      <formula>NOT(ISERROR(SEARCH("10.30 – 19.30",DE134)))</formula>
    </cfRule>
    <cfRule type="containsText" dxfId="27795" priority="66214" operator="containsText" text="09.00 – 13.00">
      <formula>NOT(ISERROR(SEARCH("09.00 – 13.00",DE134)))</formula>
    </cfRule>
    <cfRule type="containsText" dxfId="27794" priority="66215" operator="containsText" text="11.30 – 19.30">
      <formula>NOT(ISERROR(SEARCH("11.30 – 19.30",DE134)))</formula>
    </cfRule>
  </conditionalFormatting>
  <conditionalFormatting sqref="DE134:DF134">
    <cfRule type="cellIs" dxfId="27793" priority="66199" operator="equal">
      <formula>"09.00 – 18.00"</formula>
    </cfRule>
  </conditionalFormatting>
  <conditionalFormatting sqref="DE134:DF134">
    <cfRule type="cellIs" dxfId="27792" priority="66200" operator="equal">
      <formula>"09.30 – 13.00"</formula>
    </cfRule>
  </conditionalFormatting>
  <conditionalFormatting sqref="DE134:DF134">
    <cfRule type="cellIs" dxfId="27791" priority="66201" operator="equal">
      <formula>"10.30 – 19.30"</formula>
    </cfRule>
  </conditionalFormatting>
  <conditionalFormatting sqref="DE134:DF134">
    <cfRule type="cellIs" dxfId="27790" priority="66202" operator="equal">
      <formula>"11.30 – 19.30"</formula>
    </cfRule>
  </conditionalFormatting>
  <conditionalFormatting sqref="DE134:DF134">
    <cfRule type="cellIs" dxfId="27789" priority="66203" operator="equal">
      <formula>_FV(13,"3")</formula>
    </cfRule>
  </conditionalFormatting>
  <conditionalFormatting sqref="DE134:DF134">
    <cfRule type="cellIs" dxfId="27788" priority="66204" operator="equal">
      <formula>_FV(13,"3")</formula>
    </cfRule>
  </conditionalFormatting>
  <conditionalFormatting sqref="DE134:DF134">
    <cfRule type="cellIs" dxfId="27787" priority="66205" operator="equal">
      <formula>_FV(13,"3")</formula>
    </cfRule>
  </conditionalFormatting>
  <conditionalFormatting sqref="DE134:DF134">
    <cfRule type="cellIs" dxfId="27786" priority="66192" operator="equal">
      <formula>"09.00 – 18.00"</formula>
    </cfRule>
  </conditionalFormatting>
  <conditionalFormatting sqref="DE134:DF134">
    <cfRule type="cellIs" dxfId="27785" priority="66193" operator="equal">
      <formula>"09.30 – 13.00"</formula>
    </cfRule>
  </conditionalFormatting>
  <conditionalFormatting sqref="DE134:DF134">
    <cfRule type="cellIs" dxfId="27784" priority="66194" operator="equal">
      <formula>"10.30 – 19.30"</formula>
    </cfRule>
  </conditionalFormatting>
  <conditionalFormatting sqref="DE134:DF134">
    <cfRule type="cellIs" dxfId="27783" priority="66195" operator="equal">
      <formula>"11.30 – 19.30"</formula>
    </cfRule>
  </conditionalFormatting>
  <conditionalFormatting sqref="DE134:DF134">
    <cfRule type="cellIs" dxfId="27782" priority="66196" operator="equal">
      <formula>_FV(13,"3")</formula>
    </cfRule>
  </conditionalFormatting>
  <conditionalFormatting sqref="DE134:DF134">
    <cfRule type="cellIs" dxfId="27781" priority="66197" operator="equal">
      <formula>_FV(13,"3")</formula>
    </cfRule>
  </conditionalFormatting>
  <conditionalFormatting sqref="DE134:DF134">
    <cfRule type="cellIs" dxfId="27780" priority="66198" operator="equal">
      <formula>_FV(13,"3")</formula>
    </cfRule>
  </conditionalFormatting>
  <conditionalFormatting sqref="DE134:DF134">
    <cfRule type="cellIs" dxfId="27779" priority="66184" operator="equal">
      <formula>"09.00 – 15.00"</formula>
    </cfRule>
  </conditionalFormatting>
  <conditionalFormatting sqref="DE134:DF134">
    <cfRule type="cellIs" dxfId="27778" priority="66185" operator="equal">
      <formula>"09.00 – 18.00"</formula>
    </cfRule>
  </conditionalFormatting>
  <conditionalFormatting sqref="DE134:DF134">
    <cfRule type="cellIs" dxfId="27777" priority="66186" operator="equal">
      <formula>"09.30 – 13.00"</formula>
    </cfRule>
  </conditionalFormatting>
  <conditionalFormatting sqref="DE134:DF134">
    <cfRule type="cellIs" dxfId="27776" priority="66187" operator="equal">
      <formula>"10.30 – 19.30"</formula>
    </cfRule>
  </conditionalFormatting>
  <conditionalFormatting sqref="DE134:DF134">
    <cfRule type="cellIs" dxfId="27775" priority="66188" operator="equal">
      <formula>"11.30 – 19.30"</formula>
    </cfRule>
  </conditionalFormatting>
  <conditionalFormatting sqref="DE134:DF134">
    <cfRule type="cellIs" dxfId="27774" priority="66189" operator="equal">
      <formula>_FV(13,"3")</formula>
    </cfRule>
  </conditionalFormatting>
  <conditionalFormatting sqref="DE134:DF134">
    <cfRule type="cellIs" dxfId="27773" priority="66190" operator="equal">
      <formula>_FV(13,"3")</formula>
    </cfRule>
  </conditionalFormatting>
  <conditionalFormatting sqref="DE134:DF134">
    <cfRule type="cellIs" dxfId="27772" priority="66191" operator="equal">
      <formula>_FV(13,"3")</formula>
    </cfRule>
  </conditionalFormatting>
  <conditionalFormatting sqref="DE134:DF134">
    <cfRule type="containsText" dxfId="27771" priority="66174" operator="containsText" text="DOMENICA">
      <formula>NOT(ISERROR(SEARCH("DOMENICA",DE134)))</formula>
    </cfRule>
    <cfRule type="containsText" dxfId="27770" priority="66175" operator="containsText" text="08.30 – 14.30">
      <formula>NOT(ISERROR(SEARCH("08.30 – 14.30",DE134)))</formula>
    </cfRule>
    <cfRule type="containsText" dxfId="27769" priority="66176" operator="containsText" text="09.30 – 18.30">
      <formula>NOT(ISERROR(SEARCH("09.30 – 18.30",DE134)))</formula>
    </cfRule>
    <cfRule type="containsText" dxfId="27768" priority="66177" operator="containsText" text="08.30 – 16.30">
      <formula>NOT(ISERROR(SEARCH("08.30 – 16.30",DE134)))</formula>
    </cfRule>
    <cfRule type="containsText" dxfId="27767" priority="66178" operator="containsText" text="08.30 – 17.30">
      <formula>NOT(ISERROR(SEARCH("08.30 – 17.30",DE134)))</formula>
    </cfRule>
    <cfRule type="containsText" dxfId="27766" priority="66179" operator="containsText" text="09.00 – 18.00">
      <formula>NOT(ISERROR(SEARCH("09.00 – 18.00",DE134)))</formula>
    </cfRule>
    <cfRule type="containsText" dxfId="27765" priority="66180" operator="containsText" text="09.00 – 15.00">
      <formula>NOT(ISERROR(SEARCH("09.00 – 15.00",DE134)))</formula>
    </cfRule>
    <cfRule type="containsText" dxfId="27764" priority="66181" operator="containsText" text="10.30 – 19.30">
      <formula>NOT(ISERROR(SEARCH("10.30 – 19.30",DE134)))</formula>
    </cfRule>
    <cfRule type="containsText" dxfId="27763" priority="66182" operator="containsText" text="09.00 – 13.00">
      <formula>NOT(ISERROR(SEARCH("09.00 – 13.00",DE134)))</formula>
    </cfRule>
    <cfRule type="containsText" dxfId="27762" priority="66183" operator="containsText" text="11.30 – 19.30">
      <formula>NOT(ISERROR(SEARCH("11.30 – 19.30",DE134)))</formula>
    </cfRule>
  </conditionalFormatting>
  <conditionalFormatting sqref="DE134:DF134">
    <cfRule type="cellIs" dxfId="27761" priority="66167" operator="equal">
      <formula>"09.00 – 18.00"</formula>
    </cfRule>
  </conditionalFormatting>
  <conditionalFormatting sqref="DE134:DF134">
    <cfRule type="cellIs" dxfId="27760" priority="66168" operator="equal">
      <formula>"09.30 – 13.00"</formula>
    </cfRule>
  </conditionalFormatting>
  <conditionalFormatting sqref="DE134:DF134">
    <cfRule type="cellIs" dxfId="27759" priority="66169" operator="equal">
      <formula>"10.30 – 19.30"</formula>
    </cfRule>
  </conditionalFormatting>
  <conditionalFormatting sqref="DE134:DF134">
    <cfRule type="cellIs" dxfId="27758" priority="66170" operator="equal">
      <formula>"11.30 – 19.30"</formula>
    </cfRule>
  </conditionalFormatting>
  <conditionalFormatting sqref="DE134:DF134">
    <cfRule type="cellIs" dxfId="27757" priority="66171" operator="equal">
      <formula>_FV(13,"3")</formula>
    </cfRule>
  </conditionalFormatting>
  <conditionalFormatting sqref="DE134:DF134">
    <cfRule type="cellIs" dxfId="27756" priority="66172" operator="equal">
      <formula>_FV(13,"3")</formula>
    </cfRule>
  </conditionalFormatting>
  <conditionalFormatting sqref="DE134:DF134">
    <cfRule type="cellIs" dxfId="27755" priority="66173" operator="equal">
      <formula>_FV(13,"3")</formula>
    </cfRule>
  </conditionalFormatting>
  <conditionalFormatting sqref="DE134:DF134">
    <cfRule type="cellIs" dxfId="27754" priority="66160" operator="equal">
      <formula>"09.00 – 18.00"</formula>
    </cfRule>
  </conditionalFormatting>
  <conditionalFormatting sqref="DE134:DF134">
    <cfRule type="cellIs" dxfId="27753" priority="66161" operator="equal">
      <formula>"09.30 – 13.00"</formula>
    </cfRule>
  </conditionalFormatting>
  <conditionalFormatting sqref="DE134:DF134">
    <cfRule type="cellIs" dxfId="27752" priority="66162" operator="equal">
      <formula>"10.30 – 19.30"</formula>
    </cfRule>
  </conditionalFormatting>
  <conditionalFormatting sqref="DE134:DF134">
    <cfRule type="cellIs" dxfId="27751" priority="66163" operator="equal">
      <formula>"11.30 – 19.30"</formula>
    </cfRule>
  </conditionalFormatting>
  <conditionalFormatting sqref="DE134:DF134">
    <cfRule type="cellIs" dxfId="27750" priority="66164" operator="equal">
      <formula>_FV(13,"3")</formula>
    </cfRule>
  </conditionalFormatting>
  <conditionalFormatting sqref="DE134:DF134">
    <cfRule type="cellIs" dxfId="27749" priority="66165" operator="equal">
      <formula>_FV(13,"3")</formula>
    </cfRule>
  </conditionalFormatting>
  <conditionalFormatting sqref="DE134:DF134">
    <cfRule type="cellIs" dxfId="27748" priority="66166" operator="equal">
      <formula>_FV(13,"3")</formula>
    </cfRule>
  </conditionalFormatting>
  <conditionalFormatting sqref="DE144:DF144">
    <cfRule type="cellIs" dxfId="27747" priority="66152" operator="equal">
      <formula>"09.00 – 15.00"</formula>
    </cfRule>
  </conditionalFormatting>
  <conditionalFormatting sqref="DE144:DF144">
    <cfRule type="cellIs" dxfId="27746" priority="66153" operator="equal">
      <formula>"09.00 – 18.00"</formula>
    </cfRule>
  </conditionalFormatting>
  <conditionalFormatting sqref="DE144:DF144">
    <cfRule type="cellIs" dxfId="27745" priority="66154" operator="equal">
      <formula>"09.30 – 13.00"</formula>
    </cfRule>
  </conditionalFormatting>
  <conditionalFormatting sqref="DE144:DF144">
    <cfRule type="cellIs" dxfId="27744" priority="66155" operator="equal">
      <formula>"10.30 – 19.30"</formula>
    </cfRule>
  </conditionalFormatting>
  <conditionalFormatting sqref="DE144:DF144">
    <cfRule type="cellIs" dxfId="27743" priority="66156" operator="equal">
      <formula>"11.30 – 19.30"</formula>
    </cfRule>
  </conditionalFormatting>
  <conditionalFormatting sqref="DE144:DF144">
    <cfRule type="cellIs" dxfId="27742" priority="66157" operator="equal">
      <formula>_FV(13,"3")</formula>
    </cfRule>
  </conditionalFormatting>
  <conditionalFormatting sqref="DE144:DF144">
    <cfRule type="cellIs" dxfId="27741" priority="66158" operator="equal">
      <formula>_FV(13,"3")</formula>
    </cfRule>
  </conditionalFormatting>
  <conditionalFormatting sqref="DE144:DF144">
    <cfRule type="cellIs" dxfId="27740" priority="66159" operator="equal">
      <formula>_FV(13,"3")</formula>
    </cfRule>
  </conditionalFormatting>
  <conditionalFormatting sqref="DE144:DF144">
    <cfRule type="containsText" dxfId="27739" priority="66142" operator="containsText" text="DOMENICA">
      <formula>NOT(ISERROR(SEARCH("DOMENICA",DE144)))</formula>
    </cfRule>
    <cfRule type="containsText" dxfId="27738" priority="66143" operator="containsText" text="08.30 – 14.30">
      <formula>NOT(ISERROR(SEARCH("08.30 – 14.30",DE144)))</formula>
    </cfRule>
    <cfRule type="containsText" dxfId="27737" priority="66144" operator="containsText" text="09.30 – 18.30">
      <formula>NOT(ISERROR(SEARCH("09.30 – 18.30",DE144)))</formula>
    </cfRule>
    <cfRule type="containsText" dxfId="27736" priority="66145" operator="containsText" text="08.30 – 16.30">
      <formula>NOT(ISERROR(SEARCH("08.30 – 16.30",DE144)))</formula>
    </cfRule>
    <cfRule type="containsText" dxfId="27735" priority="66146" operator="containsText" text="08.30 – 17.30">
      <formula>NOT(ISERROR(SEARCH("08.30 – 17.30",DE144)))</formula>
    </cfRule>
    <cfRule type="containsText" dxfId="27734" priority="66147" operator="containsText" text="09.00 – 18.00">
      <formula>NOT(ISERROR(SEARCH("09.00 – 18.00",DE144)))</formula>
    </cfRule>
    <cfRule type="containsText" dxfId="27733" priority="66148" operator="containsText" text="09.00 – 15.00">
      <formula>NOT(ISERROR(SEARCH("09.00 – 15.00",DE144)))</formula>
    </cfRule>
    <cfRule type="containsText" dxfId="27732" priority="66149" operator="containsText" text="10.30 – 19.30">
      <formula>NOT(ISERROR(SEARCH("10.30 – 19.30",DE144)))</formula>
    </cfRule>
    <cfRule type="containsText" dxfId="27731" priority="66150" operator="containsText" text="09.00 – 13.00">
      <formula>NOT(ISERROR(SEARCH("09.00 – 13.00",DE144)))</formula>
    </cfRule>
    <cfRule type="containsText" dxfId="27730" priority="66151" operator="containsText" text="11.30 – 19.30">
      <formula>NOT(ISERROR(SEARCH("11.30 – 19.30",DE144)))</formula>
    </cfRule>
  </conditionalFormatting>
  <conditionalFormatting sqref="DE144:DF144">
    <cfRule type="cellIs" dxfId="27729" priority="66135" operator="equal">
      <formula>"09.00 – 18.00"</formula>
    </cfRule>
  </conditionalFormatting>
  <conditionalFormatting sqref="DE144:DF144">
    <cfRule type="cellIs" dxfId="27728" priority="66136" operator="equal">
      <formula>"09.30 – 13.00"</formula>
    </cfRule>
  </conditionalFormatting>
  <conditionalFormatting sqref="DE144:DF144">
    <cfRule type="cellIs" dxfId="27727" priority="66137" operator="equal">
      <formula>"10.30 – 19.30"</formula>
    </cfRule>
  </conditionalFormatting>
  <conditionalFormatting sqref="DE144:DF144">
    <cfRule type="cellIs" dxfId="27726" priority="66138" operator="equal">
      <formula>"11.30 – 19.30"</formula>
    </cfRule>
  </conditionalFormatting>
  <conditionalFormatting sqref="DE144:DF144">
    <cfRule type="cellIs" dxfId="27725" priority="66139" operator="equal">
      <formula>_FV(13,"3")</formula>
    </cfRule>
  </conditionalFormatting>
  <conditionalFormatting sqref="DE144:DF144">
    <cfRule type="cellIs" dxfId="27724" priority="66140" operator="equal">
      <formula>_FV(13,"3")</formula>
    </cfRule>
  </conditionalFormatting>
  <conditionalFormatting sqref="DE144:DF144">
    <cfRule type="cellIs" dxfId="27723" priority="66141" operator="equal">
      <formula>_FV(13,"3")</formula>
    </cfRule>
  </conditionalFormatting>
  <conditionalFormatting sqref="DE144:DF144">
    <cfRule type="cellIs" dxfId="27722" priority="66128" operator="equal">
      <formula>"09.00 – 18.00"</formula>
    </cfRule>
  </conditionalFormatting>
  <conditionalFormatting sqref="DE144:DF144">
    <cfRule type="cellIs" dxfId="27721" priority="66129" operator="equal">
      <formula>"09.30 – 13.00"</formula>
    </cfRule>
  </conditionalFormatting>
  <conditionalFormatting sqref="DE144:DF144">
    <cfRule type="cellIs" dxfId="27720" priority="66130" operator="equal">
      <formula>"10.30 – 19.30"</formula>
    </cfRule>
  </conditionalFormatting>
  <conditionalFormatting sqref="DE144:DF144">
    <cfRule type="cellIs" dxfId="27719" priority="66131" operator="equal">
      <formula>"11.30 – 19.30"</formula>
    </cfRule>
  </conditionalFormatting>
  <conditionalFormatting sqref="DE144:DF144">
    <cfRule type="cellIs" dxfId="27718" priority="66132" operator="equal">
      <formula>_FV(13,"3")</formula>
    </cfRule>
  </conditionalFormatting>
  <conditionalFormatting sqref="DE144:DF144">
    <cfRule type="cellIs" dxfId="27717" priority="66133" operator="equal">
      <formula>_FV(13,"3")</formula>
    </cfRule>
  </conditionalFormatting>
  <conditionalFormatting sqref="DE144:DF144">
    <cfRule type="cellIs" dxfId="27716" priority="66134" operator="equal">
      <formula>_FV(13,"3")</formula>
    </cfRule>
  </conditionalFormatting>
  <conditionalFormatting sqref="DE144:DF144">
    <cfRule type="cellIs" dxfId="27715" priority="66120" operator="equal">
      <formula>"09.00 – 15.00"</formula>
    </cfRule>
  </conditionalFormatting>
  <conditionalFormatting sqref="DE144:DF144">
    <cfRule type="cellIs" dxfId="27714" priority="66121" operator="equal">
      <formula>"09.00 – 18.00"</formula>
    </cfRule>
  </conditionalFormatting>
  <conditionalFormatting sqref="DE144:DF144">
    <cfRule type="cellIs" dxfId="27713" priority="66122" operator="equal">
      <formula>"09.30 – 13.00"</formula>
    </cfRule>
  </conditionalFormatting>
  <conditionalFormatting sqref="DE144:DF144">
    <cfRule type="cellIs" dxfId="27712" priority="66123" operator="equal">
      <formula>"10.30 – 19.30"</formula>
    </cfRule>
  </conditionalFormatting>
  <conditionalFormatting sqref="DE144:DF144">
    <cfRule type="cellIs" dxfId="27711" priority="66124" operator="equal">
      <formula>"11.30 – 19.30"</formula>
    </cfRule>
  </conditionalFormatting>
  <conditionalFormatting sqref="DE144:DF144">
    <cfRule type="cellIs" dxfId="27710" priority="66125" operator="equal">
      <formula>_FV(13,"3")</formula>
    </cfRule>
  </conditionalFormatting>
  <conditionalFormatting sqref="DE144:DF144">
    <cfRule type="cellIs" dxfId="27709" priority="66126" operator="equal">
      <formula>_FV(13,"3")</formula>
    </cfRule>
  </conditionalFormatting>
  <conditionalFormatting sqref="DE144:DF144">
    <cfRule type="cellIs" dxfId="27708" priority="66127" operator="equal">
      <formula>_FV(13,"3")</formula>
    </cfRule>
  </conditionalFormatting>
  <conditionalFormatting sqref="DE144:DF144">
    <cfRule type="containsText" dxfId="27707" priority="66110" operator="containsText" text="DOMENICA">
      <formula>NOT(ISERROR(SEARCH("DOMENICA",DE144)))</formula>
    </cfRule>
    <cfRule type="containsText" dxfId="27706" priority="66111" operator="containsText" text="08.30 – 14.30">
      <formula>NOT(ISERROR(SEARCH("08.30 – 14.30",DE144)))</formula>
    </cfRule>
    <cfRule type="containsText" dxfId="27705" priority="66112" operator="containsText" text="09.30 – 18.30">
      <formula>NOT(ISERROR(SEARCH("09.30 – 18.30",DE144)))</formula>
    </cfRule>
    <cfRule type="containsText" dxfId="27704" priority="66113" operator="containsText" text="08.30 – 16.30">
      <formula>NOT(ISERROR(SEARCH("08.30 – 16.30",DE144)))</formula>
    </cfRule>
    <cfRule type="containsText" dxfId="27703" priority="66114" operator="containsText" text="08.30 – 17.30">
      <formula>NOT(ISERROR(SEARCH("08.30 – 17.30",DE144)))</formula>
    </cfRule>
    <cfRule type="containsText" dxfId="27702" priority="66115" operator="containsText" text="09.00 – 18.00">
      <formula>NOT(ISERROR(SEARCH("09.00 – 18.00",DE144)))</formula>
    </cfRule>
    <cfRule type="containsText" dxfId="27701" priority="66116" operator="containsText" text="09.00 – 15.00">
      <formula>NOT(ISERROR(SEARCH("09.00 – 15.00",DE144)))</formula>
    </cfRule>
    <cfRule type="containsText" dxfId="27700" priority="66117" operator="containsText" text="10.30 – 19.30">
      <formula>NOT(ISERROR(SEARCH("10.30 – 19.30",DE144)))</formula>
    </cfRule>
    <cfRule type="containsText" dxfId="27699" priority="66118" operator="containsText" text="09.00 – 13.00">
      <formula>NOT(ISERROR(SEARCH("09.00 – 13.00",DE144)))</formula>
    </cfRule>
    <cfRule type="containsText" dxfId="27698" priority="66119" operator="containsText" text="11.30 – 19.30">
      <formula>NOT(ISERROR(SEARCH("11.30 – 19.30",DE144)))</formula>
    </cfRule>
  </conditionalFormatting>
  <conditionalFormatting sqref="DE144:DF144">
    <cfRule type="cellIs" dxfId="27697" priority="66103" operator="equal">
      <formula>"09.00 – 18.00"</formula>
    </cfRule>
  </conditionalFormatting>
  <conditionalFormatting sqref="DE144:DF144">
    <cfRule type="cellIs" dxfId="27696" priority="66104" operator="equal">
      <formula>"09.30 – 13.00"</formula>
    </cfRule>
  </conditionalFormatting>
  <conditionalFormatting sqref="DE144:DF144">
    <cfRule type="cellIs" dxfId="27695" priority="66105" operator="equal">
      <formula>"10.30 – 19.30"</formula>
    </cfRule>
  </conditionalFormatting>
  <conditionalFormatting sqref="DE144:DF144">
    <cfRule type="cellIs" dxfId="27694" priority="66106" operator="equal">
      <formula>"11.30 – 19.30"</formula>
    </cfRule>
  </conditionalFormatting>
  <conditionalFormatting sqref="DE144:DF144">
    <cfRule type="cellIs" dxfId="27693" priority="66107" operator="equal">
      <formula>_FV(13,"3")</formula>
    </cfRule>
  </conditionalFormatting>
  <conditionalFormatting sqref="DE144:DF144">
    <cfRule type="cellIs" dxfId="27692" priority="66108" operator="equal">
      <formula>_FV(13,"3")</formula>
    </cfRule>
  </conditionalFormatting>
  <conditionalFormatting sqref="DE144:DF144">
    <cfRule type="cellIs" dxfId="27691" priority="66109" operator="equal">
      <formula>_FV(13,"3")</formula>
    </cfRule>
  </conditionalFormatting>
  <conditionalFormatting sqref="DE144:DF144">
    <cfRule type="cellIs" dxfId="27690" priority="66096" operator="equal">
      <formula>"09.00 – 18.00"</formula>
    </cfRule>
  </conditionalFormatting>
  <conditionalFormatting sqref="DE144:DF144">
    <cfRule type="cellIs" dxfId="27689" priority="66097" operator="equal">
      <formula>"09.30 – 13.00"</formula>
    </cfRule>
  </conditionalFormatting>
  <conditionalFormatting sqref="DE144:DF144">
    <cfRule type="cellIs" dxfId="27688" priority="66098" operator="equal">
      <formula>"10.30 – 19.30"</formula>
    </cfRule>
  </conditionalFormatting>
  <conditionalFormatting sqref="DE144:DF144">
    <cfRule type="cellIs" dxfId="27687" priority="66099" operator="equal">
      <formula>"11.30 – 19.30"</formula>
    </cfRule>
  </conditionalFormatting>
  <conditionalFormatting sqref="DE144:DF144">
    <cfRule type="cellIs" dxfId="27686" priority="66100" operator="equal">
      <formula>_FV(13,"3")</formula>
    </cfRule>
  </conditionalFormatting>
  <conditionalFormatting sqref="DE144:DF144">
    <cfRule type="cellIs" dxfId="27685" priority="66101" operator="equal">
      <formula>_FV(13,"3")</formula>
    </cfRule>
  </conditionalFormatting>
  <conditionalFormatting sqref="DE144:DF144">
    <cfRule type="cellIs" dxfId="27684" priority="66102" operator="equal">
      <formula>_FV(13,"3")</formula>
    </cfRule>
  </conditionalFormatting>
  <conditionalFormatting sqref="DE144:DF144">
    <cfRule type="cellIs" dxfId="27683" priority="66088" operator="equal">
      <formula>"09.00 – 15.00"</formula>
    </cfRule>
  </conditionalFormatting>
  <conditionalFormatting sqref="DE144:DF144">
    <cfRule type="cellIs" dxfId="27682" priority="66089" operator="equal">
      <formula>"09.00 – 18.00"</formula>
    </cfRule>
  </conditionalFormatting>
  <conditionalFormatting sqref="DE144:DF144">
    <cfRule type="cellIs" dxfId="27681" priority="66090" operator="equal">
      <formula>"09.30 – 13.00"</formula>
    </cfRule>
  </conditionalFormatting>
  <conditionalFormatting sqref="DE144:DF144">
    <cfRule type="cellIs" dxfId="27680" priority="66091" operator="equal">
      <formula>"10.30 – 19.30"</formula>
    </cfRule>
  </conditionalFormatting>
  <conditionalFormatting sqref="DE144:DF144">
    <cfRule type="cellIs" dxfId="27679" priority="66092" operator="equal">
      <formula>"11.30 – 19.30"</formula>
    </cfRule>
  </conditionalFormatting>
  <conditionalFormatting sqref="DE144:DF144">
    <cfRule type="cellIs" dxfId="27678" priority="66093" operator="equal">
      <formula>_FV(13,"3")</formula>
    </cfRule>
  </conditionalFormatting>
  <conditionalFormatting sqref="DE144:DF144">
    <cfRule type="cellIs" dxfId="27677" priority="66094" operator="equal">
      <formula>_FV(13,"3")</formula>
    </cfRule>
  </conditionalFormatting>
  <conditionalFormatting sqref="DE144:DF144">
    <cfRule type="cellIs" dxfId="27676" priority="66095" operator="equal">
      <formula>_FV(13,"3")</formula>
    </cfRule>
  </conditionalFormatting>
  <conditionalFormatting sqref="DE144:DF144">
    <cfRule type="containsText" dxfId="27675" priority="66078" operator="containsText" text="DOMENICA">
      <formula>NOT(ISERROR(SEARCH("DOMENICA",DE144)))</formula>
    </cfRule>
    <cfRule type="containsText" dxfId="27674" priority="66079" operator="containsText" text="08.30 – 14.30">
      <formula>NOT(ISERROR(SEARCH("08.30 – 14.30",DE144)))</formula>
    </cfRule>
    <cfRule type="containsText" dxfId="27673" priority="66080" operator="containsText" text="09.30 – 18.30">
      <formula>NOT(ISERROR(SEARCH("09.30 – 18.30",DE144)))</formula>
    </cfRule>
    <cfRule type="containsText" dxfId="27672" priority="66081" operator="containsText" text="08.30 – 16.30">
      <formula>NOT(ISERROR(SEARCH("08.30 – 16.30",DE144)))</formula>
    </cfRule>
    <cfRule type="containsText" dxfId="27671" priority="66082" operator="containsText" text="08.30 – 17.30">
      <formula>NOT(ISERROR(SEARCH("08.30 – 17.30",DE144)))</formula>
    </cfRule>
    <cfRule type="containsText" dxfId="27670" priority="66083" operator="containsText" text="09.00 – 18.00">
      <formula>NOT(ISERROR(SEARCH("09.00 – 18.00",DE144)))</formula>
    </cfRule>
    <cfRule type="containsText" dxfId="27669" priority="66084" operator="containsText" text="09.00 – 15.00">
      <formula>NOT(ISERROR(SEARCH("09.00 – 15.00",DE144)))</formula>
    </cfRule>
    <cfRule type="containsText" dxfId="27668" priority="66085" operator="containsText" text="10.30 – 19.30">
      <formula>NOT(ISERROR(SEARCH("10.30 – 19.30",DE144)))</formula>
    </cfRule>
    <cfRule type="containsText" dxfId="27667" priority="66086" operator="containsText" text="09.00 – 13.00">
      <formula>NOT(ISERROR(SEARCH("09.00 – 13.00",DE144)))</formula>
    </cfRule>
    <cfRule type="containsText" dxfId="27666" priority="66087" operator="containsText" text="11.30 – 19.30">
      <formula>NOT(ISERROR(SEARCH("11.30 – 19.30",DE144)))</formula>
    </cfRule>
  </conditionalFormatting>
  <conditionalFormatting sqref="DE144:DF144">
    <cfRule type="cellIs" dxfId="27665" priority="66071" operator="equal">
      <formula>"09.00 – 18.00"</formula>
    </cfRule>
  </conditionalFormatting>
  <conditionalFormatting sqref="DE144:DF144">
    <cfRule type="cellIs" dxfId="27664" priority="66072" operator="equal">
      <formula>"09.30 – 13.00"</formula>
    </cfRule>
  </conditionalFormatting>
  <conditionalFormatting sqref="DE144:DF144">
    <cfRule type="cellIs" dxfId="27663" priority="66073" operator="equal">
      <formula>"10.30 – 19.30"</formula>
    </cfRule>
  </conditionalFormatting>
  <conditionalFormatting sqref="DE144:DF144">
    <cfRule type="cellIs" dxfId="27662" priority="66074" operator="equal">
      <formula>"11.30 – 19.30"</formula>
    </cfRule>
  </conditionalFormatting>
  <conditionalFormatting sqref="DE144:DF144">
    <cfRule type="cellIs" dxfId="27661" priority="66075" operator="equal">
      <formula>_FV(13,"3")</formula>
    </cfRule>
  </conditionalFormatting>
  <conditionalFormatting sqref="DE144:DF144">
    <cfRule type="cellIs" dxfId="27660" priority="66076" operator="equal">
      <formula>_FV(13,"3")</formula>
    </cfRule>
  </conditionalFormatting>
  <conditionalFormatting sqref="DE144:DF144">
    <cfRule type="cellIs" dxfId="27659" priority="66077" operator="equal">
      <formula>_FV(13,"3")</formula>
    </cfRule>
  </conditionalFormatting>
  <conditionalFormatting sqref="DE144:DF144">
    <cfRule type="cellIs" dxfId="27658" priority="66064" operator="equal">
      <formula>"09.00 – 18.00"</formula>
    </cfRule>
  </conditionalFormatting>
  <conditionalFormatting sqref="DE144:DF144">
    <cfRule type="cellIs" dxfId="27657" priority="66065" operator="equal">
      <formula>"09.30 – 13.00"</formula>
    </cfRule>
  </conditionalFormatting>
  <conditionalFormatting sqref="DE144:DF144">
    <cfRule type="cellIs" dxfId="27656" priority="66066" operator="equal">
      <formula>"10.30 – 19.30"</formula>
    </cfRule>
  </conditionalFormatting>
  <conditionalFormatting sqref="DE144:DF144">
    <cfRule type="cellIs" dxfId="27655" priority="66067" operator="equal">
      <formula>"11.30 – 19.30"</formula>
    </cfRule>
  </conditionalFormatting>
  <conditionalFormatting sqref="DE144:DF144">
    <cfRule type="cellIs" dxfId="27654" priority="66068" operator="equal">
      <formula>_FV(13,"3")</formula>
    </cfRule>
  </conditionalFormatting>
  <conditionalFormatting sqref="DE144:DF144">
    <cfRule type="cellIs" dxfId="27653" priority="66069" operator="equal">
      <formula>_FV(13,"3")</formula>
    </cfRule>
  </conditionalFormatting>
  <conditionalFormatting sqref="DE144:DF144">
    <cfRule type="cellIs" dxfId="27652" priority="66070" operator="equal">
      <formula>_FV(13,"3")</formula>
    </cfRule>
  </conditionalFormatting>
  <conditionalFormatting sqref="DE154:DF154">
    <cfRule type="cellIs" dxfId="27651" priority="66056" operator="equal">
      <formula>"09.00 – 15.00"</formula>
    </cfRule>
  </conditionalFormatting>
  <conditionalFormatting sqref="DE154:DF154">
    <cfRule type="cellIs" dxfId="27650" priority="66057" operator="equal">
      <formula>"09.00 – 18.00"</formula>
    </cfRule>
  </conditionalFormatting>
  <conditionalFormatting sqref="DE154:DF154">
    <cfRule type="cellIs" dxfId="27649" priority="66058" operator="equal">
      <formula>"09.30 – 13.00"</formula>
    </cfRule>
  </conditionalFormatting>
  <conditionalFormatting sqref="DE154:DF154">
    <cfRule type="cellIs" dxfId="27648" priority="66059" operator="equal">
      <formula>"10.30 – 19.30"</formula>
    </cfRule>
  </conditionalFormatting>
  <conditionalFormatting sqref="DE154:DF154">
    <cfRule type="cellIs" dxfId="27647" priority="66060" operator="equal">
      <formula>"11.30 – 19.30"</formula>
    </cfRule>
  </conditionalFormatting>
  <conditionalFormatting sqref="DE154:DF154">
    <cfRule type="cellIs" dxfId="27646" priority="66061" operator="equal">
      <formula>_FV(13,"3")</formula>
    </cfRule>
  </conditionalFormatting>
  <conditionalFormatting sqref="DE154:DF154">
    <cfRule type="cellIs" dxfId="27645" priority="66062" operator="equal">
      <formula>_FV(13,"3")</formula>
    </cfRule>
  </conditionalFormatting>
  <conditionalFormatting sqref="DE154:DF154">
    <cfRule type="cellIs" dxfId="27644" priority="66063" operator="equal">
      <formula>_FV(13,"3")</formula>
    </cfRule>
  </conditionalFormatting>
  <conditionalFormatting sqref="DE154:DF154">
    <cfRule type="containsText" dxfId="27643" priority="66046" operator="containsText" text="DOMENICA">
      <formula>NOT(ISERROR(SEARCH("DOMENICA",DE154)))</formula>
    </cfRule>
    <cfRule type="containsText" dxfId="27642" priority="66047" operator="containsText" text="08.30 – 14.30">
      <formula>NOT(ISERROR(SEARCH("08.30 – 14.30",DE154)))</formula>
    </cfRule>
    <cfRule type="containsText" dxfId="27641" priority="66048" operator="containsText" text="09.30 – 18.30">
      <formula>NOT(ISERROR(SEARCH("09.30 – 18.30",DE154)))</formula>
    </cfRule>
    <cfRule type="containsText" dxfId="27640" priority="66049" operator="containsText" text="08.30 – 16.30">
      <formula>NOT(ISERROR(SEARCH("08.30 – 16.30",DE154)))</formula>
    </cfRule>
    <cfRule type="containsText" dxfId="27639" priority="66050" operator="containsText" text="08.30 – 17.30">
      <formula>NOT(ISERROR(SEARCH("08.30 – 17.30",DE154)))</formula>
    </cfRule>
    <cfRule type="containsText" dxfId="27638" priority="66051" operator="containsText" text="09.00 – 18.00">
      <formula>NOT(ISERROR(SEARCH("09.00 – 18.00",DE154)))</formula>
    </cfRule>
    <cfRule type="containsText" dxfId="27637" priority="66052" operator="containsText" text="09.00 – 15.00">
      <formula>NOT(ISERROR(SEARCH("09.00 – 15.00",DE154)))</formula>
    </cfRule>
    <cfRule type="containsText" dxfId="27636" priority="66053" operator="containsText" text="10.30 – 19.30">
      <formula>NOT(ISERROR(SEARCH("10.30 – 19.30",DE154)))</formula>
    </cfRule>
    <cfRule type="containsText" dxfId="27635" priority="66054" operator="containsText" text="09.00 – 13.00">
      <formula>NOT(ISERROR(SEARCH("09.00 – 13.00",DE154)))</formula>
    </cfRule>
    <cfRule type="containsText" dxfId="27634" priority="66055" operator="containsText" text="11.30 – 19.30">
      <formula>NOT(ISERROR(SEARCH("11.30 – 19.30",DE154)))</formula>
    </cfRule>
  </conditionalFormatting>
  <conditionalFormatting sqref="DE154:DF154">
    <cfRule type="cellIs" dxfId="27633" priority="66039" operator="equal">
      <formula>"09.00 – 18.00"</formula>
    </cfRule>
  </conditionalFormatting>
  <conditionalFormatting sqref="DE154:DF154">
    <cfRule type="cellIs" dxfId="27632" priority="66040" operator="equal">
      <formula>"09.30 – 13.00"</formula>
    </cfRule>
  </conditionalFormatting>
  <conditionalFormatting sqref="DE154:DF154">
    <cfRule type="cellIs" dxfId="27631" priority="66041" operator="equal">
      <formula>"10.30 – 19.30"</formula>
    </cfRule>
  </conditionalFormatting>
  <conditionalFormatting sqref="DE154:DF154">
    <cfRule type="cellIs" dxfId="27630" priority="66042" operator="equal">
      <formula>"11.30 – 19.30"</formula>
    </cfRule>
  </conditionalFormatting>
  <conditionalFormatting sqref="DE154:DF154">
    <cfRule type="cellIs" dxfId="27629" priority="66043" operator="equal">
      <formula>_FV(13,"3")</formula>
    </cfRule>
  </conditionalFormatting>
  <conditionalFormatting sqref="DE154:DF154">
    <cfRule type="cellIs" dxfId="27628" priority="66044" operator="equal">
      <formula>_FV(13,"3")</formula>
    </cfRule>
  </conditionalFormatting>
  <conditionalFormatting sqref="DE154:DF154">
    <cfRule type="cellIs" dxfId="27627" priority="66045" operator="equal">
      <formula>_FV(13,"3")</formula>
    </cfRule>
  </conditionalFormatting>
  <conditionalFormatting sqref="DE154:DF154">
    <cfRule type="cellIs" dxfId="27626" priority="66032" operator="equal">
      <formula>"09.00 – 18.00"</formula>
    </cfRule>
  </conditionalFormatting>
  <conditionalFormatting sqref="DE154:DF154">
    <cfRule type="cellIs" dxfId="27625" priority="66033" operator="equal">
      <formula>"09.30 – 13.00"</formula>
    </cfRule>
  </conditionalFormatting>
  <conditionalFormatting sqref="DE154:DF154">
    <cfRule type="cellIs" dxfId="27624" priority="66034" operator="equal">
      <formula>"10.30 – 19.30"</formula>
    </cfRule>
  </conditionalFormatting>
  <conditionalFormatting sqref="DE154:DF154">
    <cfRule type="cellIs" dxfId="27623" priority="66035" operator="equal">
      <formula>"11.30 – 19.30"</formula>
    </cfRule>
  </conditionalFormatting>
  <conditionalFormatting sqref="DE154:DF154">
    <cfRule type="cellIs" dxfId="27622" priority="66036" operator="equal">
      <formula>_FV(13,"3")</formula>
    </cfRule>
  </conditionalFormatting>
  <conditionalFormatting sqref="DE154:DF154">
    <cfRule type="cellIs" dxfId="27621" priority="66037" operator="equal">
      <formula>_FV(13,"3")</formula>
    </cfRule>
  </conditionalFormatting>
  <conditionalFormatting sqref="DE154:DF154">
    <cfRule type="cellIs" dxfId="27620" priority="66038" operator="equal">
      <formula>_FV(13,"3")</formula>
    </cfRule>
  </conditionalFormatting>
  <conditionalFormatting sqref="DE154:DF154">
    <cfRule type="cellIs" dxfId="27619" priority="66024" operator="equal">
      <formula>"09.00 – 15.00"</formula>
    </cfRule>
  </conditionalFormatting>
  <conditionalFormatting sqref="DE154:DF154">
    <cfRule type="cellIs" dxfId="27618" priority="66025" operator="equal">
      <formula>"09.00 – 18.00"</formula>
    </cfRule>
  </conditionalFormatting>
  <conditionalFormatting sqref="DE154:DF154">
    <cfRule type="cellIs" dxfId="27617" priority="66026" operator="equal">
      <formula>"09.30 – 13.00"</formula>
    </cfRule>
  </conditionalFormatting>
  <conditionalFormatting sqref="DE154:DF154">
    <cfRule type="cellIs" dxfId="27616" priority="66027" operator="equal">
      <formula>"10.30 – 19.30"</formula>
    </cfRule>
  </conditionalFormatting>
  <conditionalFormatting sqref="DE154:DF154">
    <cfRule type="cellIs" dxfId="27615" priority="66028" operator="equal">
      <formula>"11.30 – 19.30"</formula>
    </cfRule>
  </conditionalFormatting>
  <conditionalFormatting sqref="DE154:DF154">
    <cfRule type="cellIs" dxfId="27614" priority="66029" operator="equal">
      <formula>_FV(13,"3")</formula>
    </cfRule>
  </conditionalFormatting>
  <conditionalFormatting sqref="DE154:DF154">
    <cfRule type="cellIs" dxfId="27613" priority="66030" operator="equal">
      <formula>_FV(13,"3")</formula>
    </cfRule>
  </conditionalFormatting>
  <conditionalFormatting sqref="DE154:DF154">
    <cfRule type="cellIs" dxfId="27612" priority="66031" operator="equal">
      <formula>_FV(13,"3")</formula>
    </cfRule>
  </conditionalFormatting>
  <conditionalFormatting sqref="DE154:DF154">
    <cfRule type="containsText" dxfId="27611" priority="66014" operator="containsText" text="DOMENICA">
      <formula>NOT(ISERROR(SEARCH("DOMENICA",DE154)))</formula>
    </cfRule>
    <cfRule type="containsText" dxfId="27610" priority="66015" operator="containsText" text="08.30 – 14.30">
      <formula>NOT(ISERROR(SEARCH("08.30 – 14.30",DE154)))</formula>
    </cfRule>
    <cfRule type="containsText" dxfId="27609" priority="66016" operator="containsText" text="09.30 – 18.30">
      <formula>NOT(ISERROR(SEARCH("09.30 – 18.30",DE154)))</formula>
    </cfRule>
    <cfRule type="containsText" dxfId="27608" priority="66017" operator="containsText" text="08.30 – 16.30">
      <formula>NOT(ISERROR(SEARCH("08.30 – 16.30",DE154)))</formula>
    </cfRule>
    <cfRule type="containsText" dxfId="27607" priority="66018" operator="containsText" text="08.30 – 17.30">
      <formula>NOT(ISERROR(SEARCH("08.30 – 17.30",DE154)))</formula>
    </cfRule>
    <cfRule type="containsText" dxfId="27606" priority="66019" operator="containsText" text="09.00 – 18.00">
      <formula>NOT(ISERROR(SEARCH("09.00 – 18.00",DE154)))</formula>
    </cfRule>
    <cfRule type="containsText" dxfId="27605" priority="66020" operator="containsText" text="09.00 – 15.00">
      <formula>NOT(ISERROR(SEARCH("09.00 – 15.00",DE154)))</formula>
    </cfRule>
    <cfRule type="containsText" dxfId="27604" priority="66021" operator="containsText" text="10.30 – 19.30">
      <formula>NOT(ISERROR(SEARCH("10.30 – 19.30",DE154)))</formula>
    </cfRule>
    <cfRule type="containsText" dxfId="27603" priority="66022" operator="containsText" text="09.00 – 13.00">
      <formula>NOT(ISERROR(SEARCH("09.00 – 13.00",DE154)))</formula>
    </cfRule>
    <cfRule type="containsText" dxfId="27602" priority="66023" operator="containsText" text="11.30 – 19.30">
      <formula>NOT(ISERROR(SEARCH("11.30 – 19.30",DE154)))</formula>
    </cfRule>
  </conditionalFormatting>
  <conditionalFormatting sqref="DE154:DF154">
    <cfRule type="cellIs" dxfId="27601" priority="66007" operator="equal">
      <formula>"09.00 – 18.00"</formula>
    </cfRule>
  </conditionalFormatting>
  <conditionalFormatting sqref="DE154:DF154">
    <cfRule type="cellIs" dxfId="27600" priority="66008" operator="equal">
      <formula>"09.30 – 13.00"</formula>
    </cfRule>
  </conditionalFormatting>
  <conditionalFormatting sqref="DE154:DF154">
    <cfRule type="cellIs" dxfId="27599" priority="66009" operator="equal">
      <formula>"10.30 – 19.30"</formula>
    </cfRule>
  </conditionalFormatting>
  <conditionalFormatting sqref="DE154:DF154">
    <cfRule type="cellIs" dxfId="27598" priority="66010" operator="equal">
      <formula>"11.30 – 19.30"</formula>
    </cfRule>
  </conditionalFormatting>
  <conditionalFormatting sqref="DE154:DF154">
    <cfRule type="cellIs" dxfId="27597" priority="66011" operator="equal">
      <formula>_FV(13,"3")</formula>
    </cfRule>
  </conditionalFormatting>
  <conditionalFormatting sqref="DE154:DF154">
    <cfRule type="cellIs" dxfId="27596" priority="66012" operator="equal">
      <formula>_FV(13,"3")</formula>
    </cfRule>
  </conditionalFormatting>
  <conditionalFormatting sqref="DE154:DF154">
    <cfRule type="cellIs" dxfId="27595" priority="66013" operator="equal">
      <formula>_FV(13,"3")</formula>
    </cfRule>
  </conditionalFormatting>
  <conditionalFormatting sqref="DE154:DF154">
    <cfRule type="cellIs" dxfId="27594" priority="66000" operator="equal">
      <formula>"09.00 – 18.00"</formula>
    </cfRule>
  </conditionalFormatting>
  <conditionalFormatting sqref="DE154:DF154">
    <cfRule type="cellIs" dxfId="27593" priority="66001" operator="equal">
      <formula>"09.30 – 13.00"</formula>
    </cfRule>
  </conditionalFormatting>
  <conditionalFormatting sqref="DE154:DF154">
    <cfRule type="cellIs" dxfId="27592" priority="66002" operator="equal">
      <formula>"10.30 – 19.30"</formula>
    </cfRule>
  </conditionalFormatting>
  <conditionalFormatting sqref="DE154:DF154">
    <cfRule type="cellIs" dxfId="27591" priority="66003" operator="equal">
      <formula>"11.30 – 19.30"</formula>
    </cfRule>
  </conditionalFormatting>
  <conditionalFormatting sqref="DE154:DF154">
    <cfRule type="cellIs" dxfId="27590" priority="66004" operator="equal">
      <formula>_FV(13,"3")</formula>
    </cfRule>
  </conditionalFormatting>
  <conditionalFormatting sqref="DE154:DF154">
    <cfRule type="cellIs" dxfId="27589" priority="66005" operator="equal">
      <formula>_FV(13,"3")</formula>
    </cfRule>
  </conditionalFormatting>
  <conditionalFormatting sqref="DE154:DF154">
    <cfRule type="cellIs" dxfId="27588" priority="66006" operator="equal">
      <formula>_FV(13,"3")</formula>
    </cfRule>
  </conditionalFormatting>
  <conditionalFormatting sqref="DE154:DF154">
    <cfRule type="cellIs" dxfId="27587" priority="65992" operator="equal">
      <formula>"09.00 – 15.00"</formula>
    </cfRule>
  </conditionalFormatting>
  <conditionalFormatting sqref="DE154:DF154">
    <cfRule type="cellIs" dxfId="27586" priority="65993" operator="equal">
      <formula>"09.00 – 18.00"</formula>
    </cfRule>
  </conditionalFormatting>
  <conditionalFormatting sqref="DE154:DF154">
    <cfRule type="cellIs" dxfId="27585" priority="65994" operator="equal">
      <formula>"09.30 – 13.00"</formula>
    </cfRule>
  </conditionalFormatting>
  <conditionalFormatting sqref="DE154:DF154">
    <cfRule type="cellIs" dxfId="27584" priority="65995" operator="equal">
      <formula>"10.30 – 19.30"</formula>
    </cfRule>
  </conditionalFormatting>
  <conditionalFormatting sqref="DE154:DF154">
    <cfRule type="cellIs" dxfId="27583" priority="65996" operator="equal">
      <formula>"11.30 – 19.30"</formula>
    </cfRule>
  </conditionalFormatting>
  <conditionalFormatting sqref="DE154:DF154">
    <cfRule type="cellIs" dxfId="27582" priority="65997" operator="equal">
      <formula>_FV(13,"3")</formula>
    </cfRule>
  </conditionalFormatting>
  <conditionalFormatting sqref="DE154:DF154">
    <cfRule type="cellIs" dxfId="27581" priority="65998" operator="equal">
      <formula>_FV(13,"3")</formula>
    </cfRule>
  </conditionalFormatting>
  <conditionalFormatting sqref="DE154:DF154">
    <cfRule type="cellIs" dxfId="27580" priority="65999" operator="equal">
      <formula>_FV(13,"3")</formula>
    </cfRule>
  </conditionalFormatting>
  <conditionalFormatting sqref="DE154:DF154">
    <cfRule type="containsText" dxfId="27579" priority="65982" operator="containsText" text="DOMENICA">
      <formula>NOT(ISERROR(SEARCH("DOMENICA",DE154)))</formula>
    </cfRule>
    <cfRule type="containsText" dxfId="27578" priority="65983" operator="containsText" text="08.30 – 14.30">
      <formula>NOT(ISERROR(SEARCH("08.30 – 14.30",DE154)))</formula>
    </cfRule>
    <cfRule type="containsText" dxfId="27577" priority="65984" operator="containsText" text="09.30 – 18.30">
      <formula>NOT(ISERROR(SEARCH("09.30 – 18.30",DE154)))</formula>
    </cfRule>
    <cfRule type="containsText" dxfId="27576" priority="65985" operator="containsText" text="08.30 – 16.30">
      <formula>NOT(ISERROR(SEARCH("08.30 – 16.30",DE154)))</formula>
    </cfRule>
    <cfRule type="containsText" dxfId="27575" priority="65986" operator="containsText" text="08.30 – 17.30">
      <formula>NOT(ISERROR(SEARCH("08.30 – 17.30",DE154)))</formula>
    </cfRule>
    <cfRule type="containsText" dxfId="27574" priority="65987" operator="containsText" text="09.00 – 18.00">
      <formula>NOT(ISERROR(SEARCH("09.00 – 18.00",DE154)))</formula>
    </cfRule>
    <cfRule type="containsText" dxfId="27573" priority="65988" operator="containsText" text="09.00 – 15.00">
      <formula>NOT(ISERROR(SEARCH("09.00 – 15.00",DE154)))</formula>
    </cfRule>
    <cfRule type="containsText" dxfId="27572" priority="65989" operator="containsText" text="10.30 – 19.30">
      <formula>NOT(ISERROR(SEARCH("10.30 – 19.30",DE154)))</formula>
    </cfRule>
    <cfRule type="containsText" dxfId="27571" priority="65990" operator="containsText" text="09.00 – 13.00">
      <formula>NOT(ISERROR(SEARCH("09.00 – 13.00",DE154)))</formula>
    </cfRule>
    <cfRule type="containsText" dxfId="27570" priority="65991" operator="containsText" text="11.30 – 19.30">
      <formula>NOT(ISERROR(SEARCH("11.30 – 19.30",DE154)))</formula>
    </cfRule>
  </conditionalFormatting>
  <conditionalFormatting sqref="DE154:DF154">
    <cfRule type="cellIs" dxfId="27569" priority="65975" operator="equal">
      <formula>"09.00 – 18.00"</formula>
    </cfRule>
  </conditionalFormatting>
  <conditionalFormatting sqref="DE154:DF154">
    <cfRule type="cellIs" dxfId="27568" priority="65976" operator="equal">
      <formula>"09.30 – 13.00"</formula>
    </cfRule>
  </conditionalFormatting>
  <conditionalFormatting sqref="DE154:DF154">
    <cfRule type="cellIs" dxfId="27567" priority="65977" operator="equal">
      <formula>"10.30 – 19.30"</formula>
    </cfRule>
  </conditionalFormatting>
  <conditionalFormatting sqref="DE154:DF154">
    <cfRule type="cellIs" dxfId="27566" priority="65978" operator="equal">
      <formula>"11.30 – 19.30"</formula>
    </cfRule>
  </conditionalFormatting>
  <conditionalFormatting sqref="DE154:DF154">
    <cfRule type="cellIs" dxfId="27565" priority="65979" operator="equal">
      <formula>_FV(13,"3")</formula>
    </cfRule>
  </conditionalFormatting>
  <conditionalFormatting sqref="DE154:DF154">
    <cfRule type="cellIs" dxfId="27564" priority="65980" operator="equal">
      <formula>_FV(13,"3")</formula>
    </cfRule>
  </conditionalFormatting>
  <conditionalFormatting sqref="DE154:DF154">
    <cfRule type="cellIs" dxfId="27563" priority="65981" operator="equal">
      <formula>_FV(13,"3")</formula>
    </cfRule>
  </conditionalFormatting>
  <conditionalFormatting sqref="DE154:DF154">
    <cfRule type="cellIs" dxfId="27562" priority="65968" operator="equal">
      <formula>"09.00 – 18.00"</formula>
    </cfRule>
  </conditionalFormatting>
  <conditionalFormatting sqref="DE154:DF154">
    <cfRule type="cellIs" dxfId="27561" priority="65969" operator="equal">
      <formula>"09.30 – 13.00"</formula>
    </cfRule>
  </conditionalFormatting>
  <conditionalFormatting sqref="DE154:DF154">
    <cfRule type="cellIs" dxfId="27560" priority="65970" operator="equal">
      <formula>"10.30 – 19.30"</formula>
    </cfRule>
  </conditionalFormatting>
  <conditionalFormatting sqref="DE154:DF154">
    <cfRule type="cellIs" dxfId="27559" priority="65971" operator="equal">
      <formula>"11.30 – 19.30"</formula>
    </cfRule>
  </conditionalFormatting>
  <conditionalFormatting sqref="DE154:DF154">
    <cfRule type="cellIs" dxfId="27558" priority="65972" operator="equal">
      <formula>_FV(13,"3")</formula>
    </cfRule>
  </conditionalFormatting>
  <conditionalFormatting sqref="DE154:DF154">
    <cfRule type="cellIs" dxfId="27557" priority="65973" operator="equal">
      <formula>_FV(13,"3")</formula>
    </cfRule>
  </conditionalFormatting>
  <conditionalFormatting sqref="DE154:DF154">
    <cfRule type="cellIs" dxfId="27556" priority="65974" operator="equal">
      <formula>_FV(13,"3")</formula>
    </cfRule>
  </conditionalFormatting>
  <conditionalFormatting sqref="C14 G14 I14 S14 Q14 O14 M14 K14 CF7 CG9:CG13 CF14 CH14 CH7 CQ7 CS7 CU7 CW7 CY7 DA7 DC7 U7:Y7 C7 E7 G7 I7 K7 M7 O7 Q7 S7 AH7 AF7 AJ7 AL7 AN7 AP7 AR7 AT7 AV7 AX7 AZ7 BB7 BD7 BF7 BH7 BJ7 BL7 BN7 BP7 BR7 BT7 BV7 D157:Y161 U162:Y162 C162 E155:Y155 C155 D147:Y151 U152:Y152 C152 E145:Y145 C145 D137:Y141 U142:Y142 C142 E135:Y135 C135 D127:Y131 U132:Y132 C132 E125:Y125 C125 D117:Y121 U122:Y122 C122 E115:Y115 C115 D93:Y97 U98:Y98 C98 E91:Y91 C91 D83:Y87 U88:Y88 C88 E81:Y81 C81 E61:Y61 C61 D73:Y77 U78:Y78 C78 D63:Y67 U68:Y68 C68 D49:Y53 U54:Y54 C54 D39:Y43 U44:Y44 C44 D29:Y33 U34:Y34 C34 U24:Y24 C24 U17:Y17 E17 C17 G17 I17 K17 M17 O17 Q17 S17 E24 G24 I24 K24 M24 O24 Q24 S24 U27:Y27 E27 C27 G27 I27 K27 M27 O27 Q27 S27 E34 G34 I34 K34 M34 O34 Q34 S34 U37:Y37 E37 C37 G37 I37 K37 M37 O37 Q37 S37 U47:Y47 E47 C47 G47 I47 K47 M47 O47 Q47 S47 E142 G142 I142 K142 M142 O142 Q142 S142 E152 G152 I152 K152 M152 O152 Q152 S152 E162 G162 I162 K162 M162 O162 Q162 S162 E132 G132 I132 K132 M132 O132 Q132 S132 E122 G122 I122 K122 M122 O122 Q122 S122 E98 G98 I98 K98 M98 O98 Q98 S98 E88 G88 I88 K88 M88 O88 Q88 S88 E78 G78 I78 K78 M78 O78 Q78 S78 E68 G68 I68 K68 M68 O68 Q68 S68 E54 G54 I54 K54 M54 O54 Q54 S54 E44 G44 I44 K44 M44 O44 Q44 S44 AH17 AJ17 AL17 AN17 AP17 AR17 AT17 AV17 AX17 AZ17 BB17 BD17 BF17 BH17 BJ17 BL17 BN17 BP17 BR17 BT17 BV17 AH27 AJ27 AL27 AN27 AP27 AR27 AT27 AV27 AX27 AZ27 BB27 BD27 BF27 BH27 BJ27 BL27 BN27 BP27 BR27 BT27 BV27 AF14 AH14 AJ14 AL14 AN14 AP14 AR14 AT14 AV14 AX14 AZ14 BB14 BD14 BF14 BH14 BJ14 BL14 BN14 BP14 BR14 BT14 BV14 AF24 AH24 AJ24 AL24 AN24 AP24 AR24 AT24 AV24 AX24 AZ24 BB24 BD24 BF24 BH24 BJ24 BL24 BN24 BP24 BR24 BT24 BV24 AG29:AH33 AF34 AH34 AJ34 AL34 AN34 AP34 AR34 AT34 AV34 AX34 AZ34 BB34 BD34 BF34 BH34 BJ34 BL34 BN34 BP34 BR34 BT34 BV34 AG39:AH43 AF44 AH44 AJ44 AL44 AN44 AP44 AR44 AT44 AV44 AX44 AZ44 BB44 BD44 BF44 BH44 BJ44 BL44 BN44 BP44 BR44 BT44 BV44 AG49:AH53 AF54 AH54 AJ54 AL54 AN54 AP54 AR54 AT54 AV54 AX54 AZ54 BB54 BD54 BF54 BH54 BJ54 BL54 BN54 BP54 BR54 BT54 BV54 AG63:AH67 AF68 AH68 AJ68 AL68 AN68 AP68 AR68 AT68 AV68 AX68 AZ68 BB68 BD68 BF68 BH68 BJ68 BL68 BN68 BP68 BR68 BT68 BV68 AG73:AH77 AF78 AH78 AJ78 AL78 AN78 AP78 AR78 AT78 AV78 AX78 AZ78 BB78 BD78 BF78 BH78 BJ78 BL78 BN78 BP78 BR78 BT78 BV78 AG83:AH87 AF88 AH88 AJ88 AL88 AN88 AP88 AR88 AT88 AV88 AX88 AZ88 BB88 BD88 BF88 BH88 BJ88 BL88 BN88 BP88 BR88 BT88 BV88 AG93:AH97 AF98 AH98 AJ98 AL98 AN98 AP98 AR98 AT98 AV98 AX98 AZ98 BB98 BD98 BF98 BH98 BJ98 BL98 BN98 BP98 BR98 BT98 BV98 AG117:AH121 AF122 AH122 AJ122 AL122 AN122 AP122 AR122 AT122 AV122 AX122 AZ122 BB122 BD122 BF122 BH122 BJ122 BL122 BN122 BP122 BR122 BT122 BV122 AG127:AH131 AF132 AH132 AJ132 AL132 AN132 AP132 AR132 AT132 AV132 AX132 AZ132 BB132 BD132 BF132 BH132 BJ132 BL132 BN132 BP132 BR132 BT132 BV132 AG137:AH141 AF142 AH142 AJ142 AL142 AN142 AP142 AR142 AT142 AV142 AX142 AZ142 BB142 BD142 BF142 BH142 BJ142 BL142 BN142 BP142 BR142 BT142 BV142 AG147:AH151 AF152 AH152 AJ152 AL152 AN152 AP152 AR152 AT152 AV152 AX152 AZ152 BB152 BD152 BF152 BH152 BJ152 BL152 BN152 BP152 BR152 BT152 BV152 AG157:AH161 AF162 AH162 AJ162 AL162 AN162 AP162 AR162 AT162 AV162 AX162 AZ162 BB162 BD162 BF162 BH162 BJ162 BL162 BN162 BP162 BR162 BT162 BV162 CF162 CI19:CI23 CH24 CF27 CF34 CH34 CI39:CI43 CH44 CF54 CH54 CH68 CI73:CI77 CH78 CI83:CI87 CH88 CI93:CI97 CH98 CF122 CG117:CI121 CH122 CI127:CI131 CH132 CI137:CI141 CH142 CI147:CI151 CH152 CG157:CI161 CH162 CQ24 CS71 CQ71 CR73:CS77 CQ78 CR63:CS67 CQ68 CR49:CS53 CQ54 CR39:CS43 CQ44 CR29:CS33 CQ34 CS61 CQ61 CU61 CW61 CY61 DA61 DC61 CS24 CU24 CW24 CY24 DA24 DC24 CS34 CU34 CW34 CY34 DA34 DC34 CS44 CU44 CW44 CY44 DA44 DC44 CS54 CU54 CW54 CY54 DA54 DC54 CS68 CU68 CW68 CY68 DA68 DC68 CS78 CU78 CW78 CY78 DA78 DC78 CR83:CS87 CQ88 CS88 CU88 CW88 CY88 DA88 DC88 CR93:CS97 CQ98 CS98 CU98 CW98 CY98 DA98 DC98 CR117:CS121 CQ122 CS122 CU122 CW122 CY122 DA122 DC122 CR127:CS131 CQ132 CS132 CU132 CW132 CY132 DA132 DC132 E14 CF71 D9:D13 U9:Y14 F9:F13 H9:H13 J9:J13 L9:L13 N9:N13 P9:P13 R9:R13 T9:T13 AG9:BW13 C19:Y23 CF29:CI33 CF49:CI53 CF63:CF68 CF63:CI67">
    <cfRule type="containsText" dxfId="27555" priority="53886" operator="containsText" text="09.00 -13.00">
      <formula>NOT(ISERROR(SEARCH("09.00 -13.00",C7)))</formula>
    </cfRule>
    <cfRule type="containsText" dxfId="27554" priority="53887" operator="containsText" text="09.00 -15:00">
      <formula>NOT(ISERROR(SEARCH("09.00 -15:00",C7)))</formula>
    </cfRule>
    <cfRule type="containsText" dxfId="27553" priority="53888" operator="containsText" text="09.00 -16.00">
      <formula>NOT(ISERROR(SEARCH("09.00 -16.00",C7)))</formula>
    </cfRule>
  </conditionalFormatting>
  <conditionalFormatting sqref="D136:Y136">
    <cfRule type="containsText" dxfId="27552" priority="53889" operator="containsText" text="09.00 -13.00">
      <formula>NOT(ISERROR(SEARCH("09.00 -13.00",D136)))</formula>
    </cfRule>
    <cfRule type="containsText" dxfId="27551" priority="53890" operator="containsText" text="09.00 -15:00">
      <formula>NOT(ISERROR(SEARCH("09.00 -15:00",D136)))</formula>
    </cfRule>
    <cfRule type="containsText" dxfId="27550" priority="53891" operator="containsText" text="09.00 -16.00">
      <formula>NOT(ISERROR(SEARCH("09.00 -16.00",D136)))</formula>
    </cfRule>
  </conditionalFormatting>
  <conditionalFormatting sqref="D136:Y136">
    <cfRule type="containsText" dxfId="27549" priority="53877" operator="containsText" text="09.00 -13.00">
      <formula>NOT(ISERROR(SEARCH("09.00 -13.00",D136)))</formula>
    </cfRule>
    <cfRule type="containsText" dxfId="27548" priority="53878" operator="containsText" text="09.00 -15:00">
      <formula>NOT(ISERROR(SEARCH("09.00 -15:00",D136)))</formula>
    </cfRule>
    <cfRule type="containsText" dxfId="27547" priority="53879" operator="containsText" text="09.00 -16.00">
      <formula>NOT(ISERROR(SEARCH("09.00 -16.00",D136)))</formula>
    </cfRule>
  </conditionalFormatting>
  <conditionalFormatting sqref="AG135:AH135 CF7 CH7 CQ7 CS7 CU7 CW7 CY7 DA7 DC7 U7:Y7 C7 E7 G7 I7 K7 M7 O7 Q7 S7 AH7 AF7 AJ7 AL7 AN7 AP7 AR7 AT7 AV7 AX7 AZ7 BB7 BD7 BF7 BH7 BJ7 BL7 BN7 BP7 BR7 BT7 BV7 E155:Y155 C155 E145:Y145 C145 E135:Y135 C135 E125:Y125 C125 E115:Y115 C115 E91:Y91 C91 E81:Y81 C81 E61:Y61 C61 U17:Y17 E17 C17 G17 I17 K17 M17 O17 Q17 S17 U27:Y27 E27 C27 G27 I27 K27 M27 O27 Q27 S27 U37:Y37 E37 C37 G37 I37 K37 M37 O37 Q37 S37 U47:Y47 E47 C47 G47 I47 K47 M47 O47 Q47 S47 AH17 AJ17 AL17 AN17 AP17 AR17 AT17 AV17 AX17 AZ17 BB17 BD17 BF17 BH17 BJ17 BL17 BN17 BP17 BR17 BT17 BV17 AH27 AJ27 AL27 AN27 AP27 AR27 AT27 AV27 AX27 AZ27 BB27 BD27 BF27 BH27 BJ27 BL27 BN27 BP27 BR27 BT27 BV27 CF27 CS71 CQ71 CS61 CQ61 CU61 CW61 CY61 DA61 DC61 CF71">
    <cfRule type="containsText" dxfId="27546" priority="53831" operator="containsText" text="13:00">
      <formula>NOT(ISERROR(SEARCH("13:00",C7)))</formula>
    </cfRule>
  </conditionalFormatting>
  <conditionalFormatting sqref="AG135:AH135">
    <cfRule type="containsText" dxfId="27545" priority="53818" operator="containsText" text="09.00 -13.00">
      <formula>NOT(ISERROR(SEARCH("09.00 -13.00",AG135)))</formula>
    </cfRule>
    <cfRule type="containsText" dxfId="27544" priority="53819" operator="containsText" text="09.00 -15:00">
      <formula>NOT(ISERROR(SEARCH("09.00 -15:00",AG135)))</formula>
    </cfRule>
    <cfRule type="containsText" dxfId="27543" priority="53820" operator="containsText" text="09.00 -16.00">
      <formula>NOT(ISERROR(SEARCH("09.00 -16.00",AG135)))</formula>
    </cfRule>
  </conditionalFormatting>
  <conditionalFormatting sqref="AG135:AH135">
    <cfRule type="containsText" dxfId="27542" priority="53806" operator="containsText" text="09.00 -13.00">
      <formula>NOT(ISERROR(SEARCH("09.00 -13.00",AG135)))</formula>
    </cfRule>
    <cfRule type="containsText" dxfId="27541" priority="53807" operator="containsText" text="09.00 -15:00">
      <formula>NOT(ISERROR(SEARCH("09.00 -15:00",AG135)))</formula>
    </cfRule>
    <cfRule type="containsText" dxfId="27540" priority="53808" operator="containsText" text="09.00 -16.00">
      <formula>NOT(ISERROR(SEARCH("09.00 -16.00",AG135)))</formula>
    </cfRule>
  </conditionalFormatting>
  <conditionalFormatting sqref="AG136:AH136">
    <cfRule type="containsText" dxfId="27539" priority="53812" operator="containsText" text="09.00 -13.00">
      <formula>NOT(ISERROR(SEARCH("09.00 -13.00",AG136)))</formula>
    </cfRule>
    <cfRule type="containsText" dxfId="27538" priority="53813" operator="containsText" text="09.00 -15:00">
      <formula>NOT(ISERROR(SEARCH("09.00 -15:00",AG136)))</formula>
    </cfRule>
    <cfRule type="containsText" dxfId="27537" priority="53814" operator="containsText" text="09.00 -16.00">
      <formula>NOT(ISERROR(SEARCH("09.00 -16.00",AG136)))</formula>
    </cfRule>
  </conditionalFormatting>
  <conditionalFormatting sqref="CR137:CS142 DE137:DF142">
    <cfRule type="containsText" dxfId="27536" priority="53744" operator="containsText" text="09.00 -13.00">
      <formula>NOT(ISERROR(SEARCH("09.00 -13.00",CR137)))</formula>
    </cfRule>
    <cfRule type="containsText" dxfId="27535" priority="53745" operator="containsText" text="09.00 -15:00">
      <formula>NOT(ISERROR(SEARCH("09.00 -15:00",CR137)))</formula>
    </cfRule>
    <cfRule type="containsText" dxfId="27534" priority="53746" operator="containsText" text="09.00 -16.00">
      <formula>NOT(ISERROR(SEARCH("09.00 -16.00",CR137)))</formula>
    </cfRule>
  </conditionalFormatting>
  <conditionalFormatting sqref="CR135:CS135 DE135:DF135">
    <cfRule type="containsText" dxfId="27533" priority="53741" operator="containsText" text="09.00 -13.00">
      <formula>NOT(ISERROR(SEARCH("09.00 -13.00",CR135)))</formula>
    </cfRule>
    <cfRule type="containsText" dxfId="27532" priority="53742" operator="containsText" text="09.00 -15:00">
      <formula>NOT(ISERROR(SEARCH("09.00 -15:00",CR135)))</formula>
    </cfRule>
    <cfRule type="containsText" dxfId="27531" priority="53743" operator="containsText" text="09.00 -16.00">
      <formula>NOT(ISERROR(SEARCH("09.00 -16.00",CR135)))</formula>
    </cfRule>
  </conditionalFormatting>
  <conditionalFormatting sqref="CR135:CS135 DE135:DF135">
    <cfRule type="containsText" dxfId="27530" priority="53729" operator="containsText" text="09.00 -13.00">
      <formula>NOT(ISERROR(SEARCH("09.00 -13.00",CR135)))</formula>
    </cfRule>
    <cfRule type="containsText" dxfId="27529" priority="53730" operator="containsText" text="09.00 -15:00">
      <formula>NOT(ISERROR(SEARCH("09.00 -15:00",CR135)))</formula>
    </cfRule>
    <cfRule type="containsText" dxfId="27528" priority="53731" operator="containsText" text="09.00 -16.00">
      <formula>NOT(ISERROR(SEARCH("09.00 -16.00",CR135)))</formula>
    </cfRule>
  </conditionalFormatting>
  <conditionalFormatting sqref="CR141:CS142 DE141:DF142 G14 I14 S14 Q14 O14 M14 K14 CG8:CG13 CH14 CH7 CQ7 CS7 CU7 CW7 CY7 DA7 DC7 G7 I7 K7 M7 O7 Q7 S7 AH7 AF7 AJ7 AL7 AN7 AP7 AR7 AT7 AV7 AX7 AZ7 BB7 BD7 BF7 BH7 BJ7 BL7 BN7 BP7 BR7 BT7 BV7 U162:Y162 C162 D156:Y161 E155:Y155 C155 U152:Y152 C152 D146:Y151 E145:Y145 C145 U142:Y142 C142 D136:Y141 E135:Y135 C135 U132:Y132 C132 D126:Y131 E125:Y125 C125 U122:Y122 C122 D116:Y121 E115:Y115 C115 U98:Y98 C98 D92:Y97 E91:Y91 C91 U88:Y88 C88 D82:Y87 E81:Y81 C81 E61:Y61 C61 D71:Y77 U78:Y78 C78 D64:S67 D67:Y67 U68:Y68 C68 U54:Y54 C54 U44:Y44 C44 U34:Y34 U24:Y24 C24 D48:Y53 D38:Y43 D28:Y33 U17:Y17 E17 C17 G17 I17 K17 M17 O17 Q17 S17 E24 G24 I24 K24 M24 O24 Q24 S24 U27:Y27 E27 G27 I27 K27 M27 O27 Q27 S27 E34 G34 I34 K34 M34 O34 Q34 S34 U37:Y37 E37 C37 G37 I37 K37 M37 O37 Q37 S37 U47:Y47 E47 C47 G47 I47 K47 M47 O47 Q47 S47 E142 G142 I142 K142 M142 O142 Q142 S142 E152 G152 I152 K152 M152 O152 Q152 S152 E162 G162 I162 K162 M162 O162 Q162 S162 E132 G132 I132 K132 M132 O132 Q132 S132 E122 G122 I122 K122 M122 O122 Q122 S122 E98 G98 I98 K98 M98 O98 Q98 S98 E88 G88 I88 K88 M88 O88 Q88 S88 E78 G78 I78 K78 M78 O78 Q78 S78 E68 G68 I68 K68 M68 O68 Q68 S68 E54 G54 I54 K54 M54 O54 Q54 S54 E44 G44 I44 K44 M44 O44 Q44 S44 AH17 AJ17 AL17 AN17 AP17 AR17 AT17 AV17 AX17 AZ17 BB17 BD17 BF17 BH17 BJ17 BL17 BN17 BP17 BR17 BT17 BV17 AH27 AJ27 AL27 AN27 AP27 AR27 AT27 AV27 AX27 AZ27 BB27 BD27 BF27 BH27 BJ27 BL27 BN27 BP27 BR27 BT27 BV27 AF14 AH14 AJ14 AL14 AN14 AP14 AR14 AT14 AV14 AX14 AZ14 BB14 BD14 BF14 BH14 BJ14 BL14 BN14 BP14 BR14 BT14 BV14 AF24 AH24 AJ24 AL24 AN24 AP24 AR24 AT24 AV24 AX24 AZ24 BB24 BD24 BF24 BH24 BJ24 BL24 BN24 BP24 BR24 BT24 BV24 AG28:BW33 AF34 AH34 AJ34 AL34 AN34 AP34 AR34 AT34 AV34 AX34 AZ34 BB34 BD34 BF34 BH34 BJ34 BL34 BN34 BP34 BR34 BT34 BV34 AG37:AH43 AF44 AH44 AJ44 AL44 AN44 AP44 AR44 AT44 AV44 AX44 AZ44 BB44 BD44 BF44 BH44 BJ44 BL44 BN44 BP44 BR44 BT44 BV44 AG47:AH53 AF54 AH54 AJ54 AL54 AN54 AP54 AR54 AT54 AV54 AX54 AZ54 BB54 BD54 BF54 BH54 BJ54 BL54 BN54 BP54 BR54 BT54 BV54 AG61:AH67 AF68 AH68 AJ68 AL68 AN68 AP68 AR68 AT68 AV68 AX68 AZ68 BB68 BD68 BF68 BH68 BJ68 BL68 BN68 BP68 BR68 BT68 BV68 AG71:AH77 AF78 AH78 AJ78 AL78 AN78 AP78 AR78 AT78 AV78 AX78 AZ78 BB78 BD78 BF78 BH78 BJ78 BL78 BN78 BP78 BR78 BT78 BV78 AG81:AH87 AF88 AH88 AJ88 AL88 AN88 AP88 AR88 AT88 AV88 AX88 AZ88 BB88 BD88 BF88 BH88 BJ88 BL88 BN88 BP88 BR88 BT88 BV88 AG91:AH97 AF98 AH98 AJ98 AL98 AN98 AP98 AR98 AT98 AV98 AX98 AZ98 BB98 BD98 BF98 BH98 BJ98 BL98 BN98 BP98 BR98 BT98 BV98 AG115:AH121 AF122 AH122 AJ122 AL122 AN122 AP122 AR122 AT122 AV122 AX122 AZ122 BB122 BD122 BF122 BH122 BJ122 BL122 BN122 BP122 BR122 BT122 BV122 AG125:AH131 AF132 AH132 AJ132 AL132 AN132 AP132 AR132 AT132 AV132 AX132 AZ132 BB132 BD132 BF132 BH132 BJ132 BL132 BN132 BP132 BR132 BT132 BV132 AG135:AH141 AF142 AH142 AJ142 AL142 AN142 AP142 AR142 AT142 AV142 AX142 AZ142 BB142 BD142 BF142 BH142 BJ142 BL142 BN142 BP142 BR142 BT142 BV142 AG145:AH151 AF152 AH152 AJ152 AL152 AN152 AP152 AR152 AT152 AV152 AX152 AZ152 BB152 BD152 BF152 BH152 BJ152 BL152 BN152 BP152 BR152 BT152 BV152 AG155:AH161 AF162 AH162 AJ162 AL162 AN162 AP162 AR162 AT162 AV162 AX162 AZ162 BB162 BD162 BF162 BH162 BJ162 BL162 BN162 BP162 BR162 BT162 BV162 CF162 CH47 CI17:CI23 CH24 CF27 CH27 CF34 CH34 CI38:CI43 CF54 CH54 CH68 CI71:CI77 CI81:CI87 CH88 CI91:CI97 CH98 CF122 CG115:CI121 CH122 CI125:CI131 CH132 CI135:CI141 CH142 CI145:CI151 CH152 CG155:CI161 CH162 CQ24 CS71 CQ71 CR72:CS77 CQ78 CQ68 CR47:CS53 CQ54 CR37:CS43 CQ44 CR27:CS33 CQ34 CR62:DD67 CS61 CQ61 CU61 CW61 CY61 DA61 DC61 CS24 CU24 CW24 CY24 DA24 DC24 CS34 CU34 CW34 CY34 DA34 DC34 CS44 CU44 CW44 CY44 DA44 DC44 CS54 CU54 CW54 CY54 DA54 DC54 CS68 CU68 CW68 CY68 DA68 DC68 CS78 CU78 CW78 CY78 DA78 DC78 CR81:CS87 CQ88 CS88 CU88 CW88 CY88 DA88 DC88 CR91:CS97 CQ98 CS98 CU98 CW98 CY98 DA98 DC98 CR115:CS121 CQ122 CS122 CU122 CW122 CY122 DA122 DC122 CR125:CS131 CQ132 CS132 CU132 CW132 CY132 DA132 DC132 C7:C14 E7 CH61 CG72:CG77 CF71 CF7:CF14 CR8:CR13 C27:C34 E14 U7:Y14 D8:T13 AF8:BW13 CT8:CT13 CV8:CV13 CX8:CX13 CZ8:CZ13 DB8:DB13 DD8:DD13 C18:Y23 AF18:BW23 CH37:CH44 CF28:CI33 CF48:CI53 CF61:CF68 CF62:CI67 CH71:CH78">
    <cfRule type="containsText" dxfId="27527" priority="53762" operator="containsText" text="09:00 – 13.00 ">
      <formula>NOT(ISERROR(SEARCH("09:00 – 13.00 ",C7)))</formula>
    </cfRule>
  </conditionalFormatting>
  <conditionalFormatting sqref="CR137:CS142 DE137:DF142">
    <cfRule type="containsText" dxfId="27526" priority="53735" operator="containsText" text="09.00 -13.00">
      <formula>NOT(ISERROR(SEARCH("09.00 -13.00",CR137)))</formula>
    </cfRule>
    <cfRule type="containsText" dxfId="27525" priority="53736" operator="containsText" text="09.00 -15:00">
      <formula>NOT(ISERROR(SEARCH("09.00 -15:00",CR137)))</formula>
    </cfRule>
    <cfRule type="containsText" dxfId="27524" priority="53737" operator="containsText" text="09.00 -16.00">
      <formula>NOT(ISERROR(SEARCH("09.00 -16.00",CR137)))</formula>
    </cfRule>
  </conditionalFormatting>
  <conditionalFormatting sqref="CR151:CS151 DE151:DF151">
    <cfRule type="containsText" dxfId="27523" priority="53401" operator="containsText" text="09:00 – 13.00 ">
      <formula>NOT(ISERROR(SEARCH("09:00 – 13.00 ",CR151)))</formula>
    </cfRule>
  </conditionalFormatting>
  <conditionalFormatting sqref="A116:C121 A122:B122">
    <cfRule type="containsText" dxfId="27522" priority="52832" operator="containsText" text="09.00 - 13.00">
      <formula>NOT(ISERROR(SEARCH("09.00 - 13.00",A116)))</formula>
    </cfRule>
    <cfRule type="containsText" dxfId="27521" priority="52833" operator="containsText" text="09.00 – 15:00">
      <formula>NOT(ISERROR(SEARCH("09.00 – 15:00",A116)))</formula>
    </cfRule>
    <cfRule type="containsText" dxfId="27520" priority="52834" operator="containsText" text="09.00 – 16.00">
      <formula>NOT(ISERROR(SEARCH("09.00 – 16.00",A116)))</formula>
    </cfRule>
    <cfRule type="containsText" dxfId="27519" priority="52835" operator="containsText" text="09.00 - 13:00">
      <formula>NOT(ISERROR(SEARCH("09.00 - 13:00",A116)))</formula>
    </cfRule>
    <cfRule type="containsText" dxfId="27518" priority="52836" operator="containsText" text="08.30 – 16:30 ">
      <formula>NOT(ISERROR(SEARCH("08.30 – 16:30 ",A116)))</formula>
    </cfRule>
    <cfRule type="containsText" dxfId="27517" priority="52837" operator="containsText" text="08.30 – 17:30 ">
      <formula>NOT(ISERROR(SEARCH("08.30 – 17:30 ",A116)))</formula>
    </cfRule>
  </conditionalFormatting>
  <conditionalFormatting sqref="Z6:AB6">
    <cfRule type="cellIs" dxfId="27516" priority="60618" operator="equal">
      <formula>"09.00 – 18.00"</formula>
    </cfRule>
  </conditionalFormatting>
  <conditionalFormatting sqref="Z6:AB6">
    <cfRule type="cellIs" dxfId="27515" priority="60619" operator="equal">
      <formula>"09.30 – 13.00"</formula>
    </cfRule>
  </conditionalFormatting>
  <conditionalFormatting sqref="Z6:AB6">
    <cfRule type="cellIs" dxfId="27514" priority="60620" operator="equal">
      <formula>"10.30 – 19.30"</formula>
    </cfRule>
  </conditionalFormatting>
  <conditionalFormatting sqref="D79:Y79">
    <cfRule type="containsText" dxfId="27513" priority="64451" operator="containsText" text="08.30 – 14.30">
      <formula>NOT(ISERROR(SEARCH("08.30 – 14.30",D79)))</formula>
    </cfRule>
    <cfRule type="containsText" dxfId="27512" priority="64452" operator="containsText" text="09:30 – 18.30">
      <formula>NOT(ISERROR(SEARCH("09:30 – 18.30",D79)))</formula>
    </cfRule>
    <cfRule type="containsText" dxfId="27511" priority="64453" operator="containsText" text="10.30 – 18.30">
      <formula>NOT(ISERROR(SEARCH("10.30 – 18.30",D79)))</formula>
    </cfRule>
    <cfRule type="containsText" dxfId="27510" priority="64454" operator="containsText" text="09.30 – 18.30">
      <formula>NOT(ISERROR(SEARCH("09.30 – 18.30",D79)))</formula>
    </cfRule>
    <cfRule type="containsText" dxfId="27509" priority="64455" operator="containsText" text="09.00 – 13:00">
      <formula>NOT(ISERROR(SEARCH("09.00 – 13:00",D79)))</formula>
    </cfRule>
    <cfRule type="containsText" dxfId="27508" priority="64456" operator="containsText" text="08.30 – 16.30">
      <formula>NOT(ISERROR(SEARCH("08.30 – 16.30",D79)))</formula>
    </cfRule>
    <cfRule type="containsText" dxfId="27507" priority="64457" operator="containsText" text="08:30 – 17.30">
      <formula>NOT(ISERROR(SEARCH("08:30 – 17.30",D79)))</formula>
    </cfRule>
    <cfRule type="containsText" dxfId="27506" priority="64458" operator="containsText" text="08.30 – 17.30">
      <formula>NOT(ISERROR(SEARCH("08.30 – 17.30",D79)))</formula>
    </cfRule>
    <cfRule type="containsText" dxfId="27505" priority="64459" operator="containsText" text="09.00 – 18.00">
      <formula>NOT(ISERROR(SEARCH("09.00 – 18.00",D79)))</formula>
    </cfRule>
    <cfRule type="containsText" dxfId="27504" priority="64460" operator="containsText" text="09.00 – 13.00">
      <formula>NOT(ISERROR(SEARCH("09.00 – 13.00",D79)))</formula>
    </cfRule>
    <cfRule type="containsText" dxfId="27503" priority="64461" operator="containsText" text="11.30 – 19.30">
      <formula>NOT(ISERROR(SEARCH("11.30 – 19.30",D79)))</formula>
    </cfRule>
    <cfRule type="containsText" dxfId="27502" priority="64462" operator="containsText" text="10.30 – 19.30">
      <formula>NOT(ISERROR(SEARCH("10.30 – 19.30",D79)))</formula>
    </cfRule>
    <cfRule type="containsText" dxfId="27501" priority="64463" operator="containsText" text="09.00 – 15.00">
      <formula>NOT(ISERROR(SEARCH("09.00 – 15.00",D79)))</formula>
    </cfRule>
    <cfRule type="containsText" dxfId="27500" priority="64464" operator="containsText" text="12:30">
      <formula>NOT(ISERROR(SEARCH("12:30",D79)))</formula>
    </cfRule>
    <cfRule type="containsText" dxfId="27499" priority="64465" operator="containsText" text="13:30">
      <formula>NOT(ISERROR(SEARCH("13:30",D79)))</formula>
    </cfRule>
    <cfRule type="containsText" dxfId="27498" priority="64466" operator="containsText" text="FESTIVITÁ">
      <formula>NOT(ISERROR(SEARCH("FESTIVITÁ",D79)))</formula>
    </cfRule>
    <cfRule type="cellIs" dxfId="27497" priority="64467" operator="equal">
      <formula>"DOMENICA"</formula>
    </cfRule>
  </conditionalFormatting>
  <conditionalFormatting sqref="D69:Y69">
    <cfRule type="containsText" dxfId="27496" priority="64367" operator="containsText" text="08.30 – 14.30">
      <formula>NOT(ISERROR(SEARCH("08.30 – 14.30",D69)))</formula>
    </cfRule>
    <cfRule type="containsText" dxfId="27495" priority="64368" operator="containsText" text="09:30 – 18.30">
      <formula>NOT(ISERROR(SEARCH("09:30 – 18.30",D69)))</formula>
    </cfRule>
    <cfRule type="containsText" dxfId="27494" priority="64369" operator="containsText" text="10.30 – 18.30">
      <formula>NOT(ISERROR(SEARCH("10.30 – 18.30",D69)))</formula>
    </cfRule>
    <cfRule type="containsText" dxfId="27493" priority="64370" operator="containsText" text="09.30 – 18.30">
      <formula>NOT(ISERROR(SEARCH("09.30 – 18.30",D69)))</formula>
    </cfRule>
    <cfRule type="containsText" dxfId="27492" priority="64371" operator="containsText" text="09.00 – 13:00">
      <formula>NOT(ISERROR(SEARCH("09.00 – 13:00",D69)))</formula>
    </cfRule>
    <cfRule type="containsText" dxfId="27491" priority="64372" operator="containsText" text="08.30 – 16.30">
      <formula>NOT(ISERROR(SEARCH("08.30 – 16.30",D69)))</formula>
    </cfRule>
    <cfRule type="containsText" dxfId="27490" priority="64373" operator="containsText" text="08:30 – 17.30">
      <formula>NOT(ISERROR(SEARCH("08:30 – 17.30",D69)))</formula>
    </cfRule>
    <cfRule type="containsText" dxfId="27489" priority="64374" operator="containsText" text="08.30 – 17.30">
      <formula>NOT(ISERROR(SEARCH("08.30 – 17.30",D69)))</formula>
    </cfRule>
    <cfRule type="containsText" dxfId="27488" priority="64375" operator="containsText" text="09.00 – 18.00">
      <formula>NOT(ISERROR(SEARCH("09.00 – 18.00",D69)))</formula>
    </cfRule>
    <cfRule type="containsText" dxfId="27487" priority="64376" operator="containsText" text="09.00 – 13.00">
      <formula>NOT(ISERROR(SEARCH("09.00 – 13.00",D69)))</formula>
    </cfRule>
    <cfRule type="containsText" dxfId="27486" priority="64377" operator="containsText" text="11.30 – 19.30">
      <formula>NOT(ISERROR(SEARCH("11.30 – 19.30",D69)))</formula>
    </cfRule>
    <cfRule type="containsText" dxfId="27485" priority="64378" operator="containsText" text="10.30 – 19.30">
      <formula>NOT(ISERROR(SEARCH("10.30 – 19.30",D69)))</formula>
    </cfRule>
    <cfRule type="containsText" dxfId="27484" priority="64379" operator="containsText" text="09.00 – 15.00">
      <formula>NOT(ISERROR(SEARCH("09.00 – 15.00",D69)))</formula>
    </cfRule>
    <cfRule type="containsText" dxfId="27483" priority="64380" operator="containsText" text="12:30">
      <formula>NOT(ISERROR(SEARCH("12:30",D69)))</formula>
    </cfRule>
    <cfRule type="containsText" dxfId="27482" priority="64381" operator="containsText" text="13:30">
      <formula>NOT(ISERROR(SEARCH("13:30",D69)))</formula>
    </cfRule>
    <cfRule type="containsText" dxfId="27481" priority="64382" operator="containsText" text="FESTIVITÁ">
      <formula>NOT(ISERROR(SEARCH("FESTIVITÁ",D69)))</formula>
    </cfRule>
    <cfRule type="cellIs" dxfId="27480" priority="64383" operator="equal">
      <formula>"DOMENICA"</formula>
    </cfRule>
  </conditionalFormatting>
  <conditionalFormatting sqref="DE60:DF60">
    <cfRule type="cellIs" dxfId="27479" priority="59373" operator="equal">
      <formula>"09.00 – 15.00"</formula>
    </cfRule>
  </conditionalFormatting>
  <conditionalFormatting sqref="DE60:DF60">
    <cfRule type="cellIs" dxfId="27478" priority="59374" operator="equal">
      <formula>"09.00 – 18.00"</formula>
    </cfRule>
  </conditionalFormatting>
  <conditionalFormatting sqref="DE60:DF60">
    <cfRule type="cellIs" dxfId="27477" priority="59375" operator="equal">
      <formula>"09.30 – 13.00"</formula>
    </cfRule>
  </conditionalFormatting>
  <conditionalFormatting sqref="DE60:DF60">
    <cfRule type="cellIs" dxfId="27476" priority="59376" operator="equal">
      <formula>"10.30 – 19.30"</formula>
    </cfRule>
  </conditionalFormatting>
  <conditionalFormatting sqref="DE60:DF60">
    <cfRule type="cellIs" dxfId="27475" priority="59377" operator="equal">
      <formula>"11.30 – 19.30"</formula>
    </cfRule>
  </conditionalFormatting>
  <conditionalFormatting sqref="DE60:DF60">
    <cfRule type="cellIs" dxfId="27474" priority="59378" operator="equal">
      <formula>_FV(13,"3")</formula>
    </cfRule>
  </conditionalFormatting>
  <conditionalFormatting sqref="DE60:DF60">
    <cfRule type="cellIs" dxfId="27473" priority="59379" operator="equal">
      <formula>_FV(13,"3")</formula>
    </cfRule>
  </conditionalFormatting>
  <conditionalFormatting sqref="DE60:DF60">
    <cfRule type="cellIs" dxfId="27472" priority="59380" operator="equal">
      <formula>_FV(13,"3")</formula>
    </cfRule>
  </conditionalFormatting>
  <conditionalFormatting sqref="DE60:DF60">
    <cfRule type="cellIs" dxfId="27471" priority="59346" operator="equal">
      <formula>_FV(13,"3")</formula>
    </cfRule>
  </conditionalFormatting>
  <conditionalFormatting sqref="DE60:DF60">
    <cfRule type="cellIs" dxfId="27470" priority="59339" operator="equal">
      <formula>_FV(13,"3")</formula>
    </cfRule>
  </conditionalFormatting>
  <conditionalFormatting sqref="D69:Y69 D79:Y79">
    <cfRule type="containsText" dxfId="27469" priority="64213" operator="containsText" text="09.00 - 13.00">
      <formula>NOT(ISERROR(SEARCH("09.00 - 13.00",D69)))</formula>
    </cfRule>
    <cfRule type="containsText" dxfId="27468" priority="64214" operator="containsText" text="09.00 – 15:00">
      <formula>NOT(ISERROR(SEARCH("09.00 – 15:00",D69)))</formula>
    </cfRule>
    <cfRule type="containsText" dxfId="27467" priority="64215" operator="containsText" text="09.00 – 16.00">
      <formula>NOT(ISERROR(SEARCH("09.00 – 16.00",D69)))</formula>
    </cfRule>
    <cfRule type="containsText" dxfId="27466" priority="64216" operator="containsText" text="09.00 - 13:00">
      <formula>NOT(ISERROR(SEARCH("09.00 - 13:00",D69)))</formula>
    </cfRule>
    <cfRule type="containsText" dxfId="27465" priority="64217" operator="containsText" text="08.30 – 16:30 ">
      <formula>NOT(ISERROR(SEARCH("08.30 – 16:30 ",D69)))</formula>
    </cfRule>
    <cfRule type="containsText" dxfId="27464" priority="64218" operator="containsText" text="08.30 – 17:30 ">
      <formula>NOT(ISERROR(SEARCH("08.30 – 17:30 ",D69)))</formula>
    </cfRule>
  </conditionalFormatting>
  <conditionalFormatting sqref="U46:Y46">
    <cfRule type="cellIs" dxfId="27463" priority="63688" operator="equal">
      <formula>"09.00 – 13.00"</formula>
    </cfRule>
  </conditionalFormatting>
  <conditionalFormatting sqref="U46:Y46">
    <cfRule type="cellIs" dxfId="27462" priority="63689" operator="equal">
      <formula>"09.00 – 15.00"</formula>
    </cfRule>
  </conditionalFormatting>
  <conditionalFormatting sqref="U46:Y46">
    <cfRule type="cellIs" dxfId="27461" priority="63690" operator="equal">
      <formula>"09.00 – 18.00"</formula>
    </cfRule>
  </conditionalFormatting>
  <conditionalFormatting sqref="U46:Y46">
    <cfRule type="cellIs" dxfId="27460" priority="63691" operator="equal">
      <formula>"09.30 – 13.00"</formula>
    </cfRule>
  </conditionalFormatting>
  <conditionalFormatting sqref="U46:Y46">
    <cfRule type="cellIs" dxfId="27459" priority="63692" operator="equal">
      <formula>"10.30 – 19.30"</formula>
    </cfRule>
  </conditionalFormatting>
  <conditionalFormatting sqref="U46:Y46">
    <cfRule type="cellIs" dxfId="27458" priority="63693" operator="equal">
      <formula>"11.30 – 19.30"</formula>
    </cfRule>
  </conditionalFormatting>
  <conditionalFormatting sqref="U46:Y46">
    <cfRule type="cellIs" dxfId="27457" priority="63694" operator="equal">
      <formula>_FV(13,"3")</formula>
    </cfRule>
  </conditionalFormatting>
  <conditionalFormatting sqref="U46:Y46">
    <cfRule type="cellIs" dxfId="27456" priority="63695" operator="equal">
      <formula>_FV(13,"3")</formula>
    </cfRule>
  </conditionalFormatting>
  <conditionalFormatting sqref="U46:Y46">
    <cfRule type="cellIs" dxfId="27455" priority="63696" operator="equal">
      <formula>_FV(13,"3")</formula>
    </cfRule>
  </conditionalFormatting>
  <conditionalFormatting sqref="U46:Y46">
    <cfRule type="containsText" dxfId="27454" priority="63678" operator="containsText" text="DOMENICA">
      <formula>NOT(ISERROR(SEARCH("DOMENICA",U46)))</formula>
    </cfRule>
    <cfRule type="containsText" dxfId="27453" priority="63679" operator="containsText" text="08.30 – 14.30">
      <formula>NOT(ISERROR(SEARCH("08.30 – 14.30",U46)))</formula>
    </cfRule>
    <cfRule type="containsText" dxfId="27452" priority="63680" operator="containsText" text="09.30 – 18.30">
      <formula>NOT(ISERROR(SEARCH("09.30 – 18.30",U46)))</formula>
    </cfRule>
    <cfRule type="containsText" dxfId="27451" priority="63681" operator="containsText" text="08.30 – 16.30">
      <formula>NOT(ISERROR(SEARCH("08.30 – 16.30",U46)))</formula>
    </cfRule>
    <cfRule type="containsText" dxfId="27450" priority="63682" operator="containsText" text="08.30 – 17.30">
      <formula>NOT(ISERROR(SEARCH("08.30 – 17.30",U46)))</formula>
    </cfRule>
    <cfRule type="containsText" dxfId="27449" priority="63683" operator="containsText" text="09.00 – 18.00">
      <formula>NOT(ISERROR(SEARCH("09.00 – 18.00",U46)))</formula>
    </cfRule>
    <cfRule type="containsText" dxfId="27448" priority="63684" operator="containsText" text="09.00 – 15.00">
      <formula>NOT(ISERROR(SEARCH("09.00 – 15.00",U46)))</formula>
    </cfRule>
    <cfRule type="containsText" dxfId="27447" priority="63685" operator="containsText" text="10.30 – 19.30">
      <formula>NOT(ISERROR(SEARCH("10.30 – 19.30",U46)))</formula>
    </cfRule>
    <cfRule type="containsText" dxfId="27446" priority="63686" operator="containsText" text="09.00 – 13.00">
      <formula>NOT(ISERROR(SEARCH("09.00 – 13.00",U46)))</formula>
    </cfRule>
    <cfRule type="containsText" dxfId="27445" priority="63687" operator="containsText" text="11.30 – 19.30">
      <formula>NOT(ISERROR(SEARCH("11.30 – 19.30",U46)))</formula>
    </cfRule>
  </conditionalFormatting>
  <conditionalFormatting sqref="U46:Y46">
    <cfRule type="cellIs" dxfId="27444" priority="63670" operator="equal">
      <formula>"09.00 – 15.00"</formula>
    </cfRule>
  </conditionalFormatting>
  <conditionalFormatting sqref="U46:Y46">
    <cfRule type="cellIs" dxfId="27443" priority="63671" operator="equal">
      <formula>"09.00 – 18.00"</formula>
    </cfRule>
  </conditionalFormatting>
  <conditionalFormatting sqref="U46:Y46">
    <cfRule type="cellIs" dxfId="27442" priority="63672" operator="equal">
      <formula>"09.30 – 13.00"</formula>
    </cfRule>
  </conditionalFormatting>
  <conditionalFormatting sqref="U46:Y46">
    <cfRule type="cellIs" dxfId="27441" priority="63673" operator="equal">
      <formula>"10.30 – 19.30"</formula>
    </cfRule>
  </conditionalFormatting>
  <conditionalFormatting sqref="U46:Y46">
    <cfRule type="cellIs" dxfId="27440" priority="63674" operator="equal">
      <formula>"11.30 – 19.30"</formula>
    </cfRule>
  </conditionalFormatting>
  <conditionalFormatting sqref="U46:Y46">
    <cfRule type="cellIs" dxfId="27439" priority="63675" operator="equal">
      <formula>_FV(13,"3")</formula>
    </cfRule>
  </conditionalFormatting>
  <conditionalFormatting sqref="U46:Y46">
    <cfRule type="cellIs" dxfId="27438" priority="63676" operator="equal">
      <formula>_FV(13,"3")</formula>
    </cfRule>
  </conditionalFormatting>
  <conditionalFormatting sqref="U46:Y46">
    <cfRule type="cellIs" dxfId="27437" priority="63677" operator="equal">
      <formula>_FV(13,"3")</formula>
    </cfRule>
  </conditionalFormatting>
  <conditionalFormatting sqref="U46:Y46">
    <cfRule type="cellIs" dxfId="27436" priority="63662" operator="equal">
      <formula>"09.00 – 15.00"</formula>
    </cfRule>
  </conditionalFormatting>
  <conditionalFormatting sqref="U46:Y46">
    <cfRule type="cellIs" dxfId="27435" priority="63663" operator="equal">
      <formula>"09.00 – 18.00"</formula>
    </cfRule>
  </conditionalFormatting>
  <conditionalFormatting sqref="U46:Y46">
    <cfRule type="cellIs" dxfId="27434" priority="63664" operator="equal">
      <formula>"09.30 – 13.00"</formula>
    </cfRule>
  </conditionalFormatting>
  <conditionalFormatting sqref="U46:Y46">
    <cfRule type="cellIs" dxfId="27433" priority="63665" operator="equal">
      <formula>"10.30 – 19.30"</formula>
    </cfRule>
  </conditionalFormatting>
  <conditionalFormatting sqref="U46:Y46">
    <cfRule type="cellIs" dxfId="27432" priority="63666" operator="equal">
      <formula>"11.30 – 19.30"</formula>
    </cfRule>
  </conditionalFormatting>
  <conditionalFormatting sqref="U46:Y46">
    <cfRule type="cellIs" dxfId="27431" priority="63667" operator="equal">
      <formula>_FV(13,"3")</formula>
    </cfRule>
  </conditionalFormatting>
  <conditionalFormatting sqref="U46:Y46">
    <cfRule type="cellIs" dxfId="27430" priority="63668" operator="equal">
      <formula>_FV(13,"3")</formula>
    </cfRule>
  </conditionalFormatting>
  <conditionalFormatting sqref="U46:Y46">
    <cfRule type="cellIs" dxfId="27429" priority="63669" operator="equal">
      <formula>_FV(13,"3")</formula>
    </cfRule>
  </conditionalFormatting>
  <conditionalFormatting sqref="A48:C53 A54:B54">
    <cfRule type="containsText" dxfId="27428" priority="63613" operator="containsText" text="08.30 – 14.30">
      <formula>NOT(ISERROR(SEARCH("08.30 – 14.30",A48)))</formula>
    </cfRule>
    <cfRule type="containsText" dxfId="27427" priority="63614" operator="containsText" text="09:30 – 18.30">
      <formula>NOT(ISERROR(SEARCH("09:30 – 18.30",A48)))</formula>
    </cfRule>
    <cfRule type="containsText" dxfId="27426" priority="63615" operator="containsText" text="10.30 – 18.30">
      <formula>NOT(ISERROR(SEARCH("10.30 – 18.30",A48)))</formula>
    </cfRule>
    <cfRule type="containsText" dxfId="27425" priority="63616" operator="containsText" text="09.30 – 18.30">
      <formula>NOT(ISERROR(SEARCH("09.30 – 18.30",A48)))</formula>
    </cfRule>
    <cfRule type="containsText" dxfId="27424" priority="63617" operator="containsText" text="09.00 – 13:00">
      <formula>NOT(ISERROR(SEARCH("09.00 – 13:00",A48)))</formula>
    </cfRule>
    <cfRule type="containsText" dxfId="27423" priority="63618" operator="containsText" text="08.30 – 16.30">
      <formula>NOT(ISERROR(SEARCH("08.30 – 16.30",A48)))</formula>
    </cfRule>
    <cfRule type="containsText" dxfId="27422" priority="63619" operator="containsText" text="08:30 – 17.30">
      <formula>NOT(ISERROR(SEARCH("08:30 – 17.30",A48)))</formula>
    </cfRule>
    <cfRule type="containsText" dxfId="27421" priority="63620" operator="containsText" text="08.30 – 17.30">
      <formula>NOT(ISERROR(SEARCH("08.30 – 17.30",A48)))</formula>
    </cfRule>
    <cfRule type="containsText" dxfId="27420" priority="63621" operator="containsText" text="09.00 – 18.00">
      <formula>NOT(ISERROR(SEARCH("09.00 – 18.00",A48)))</formula>
    </cfRule>
    <cfRule type="containsText" dxfId="27419" priority="63622" operator="containsText" text="09.00 – 13.00">
      <formula>NOT(ISERROR(SEARCH("09.00 – 13.00",A48)))</formula>
    </cfRule>
    <cfRule type="containsText" dxfId="27418" priority="63623" operator="containsText" text="11.30 – 19.30">
      <formula>NOT(ISERROR(SEARCH("11.30 – 19.30",A48)))</formula>
    </cfRule>
    <cfRule type="containsText" dxfId="27417" priority="63624" operator="containsText" text="10.30 – 19.30">
      <formula>NOT(ISERROR(SEARCH("10.30 – 19.30",A48)))</formula>
    </cfRule>
    <cfRule type="containsText" dxfId="27416" priority="63625" operator="containsText" text="09.00 – 15.00">
      <formula>NOT(ISERROR(SEARCH("09.00 – 15.00",A48)))</formula>
    </cfRule>
    <cfRule type="containsText" dxfId="27415" priority="63626" operator="containsText" text="12:30">
      <formula>NOT(ISERROR(SEARCH("12:30",A48)))</formula>
    </cfRule>
    <cfRule type="containsText" dxfId="27414" priority="63627" operator="containsText" text="13:30">
      <formula>NOT(ISERROR(SEARCH("13:30",A48)))</formula>
    </cfRule>
    <cfRule type="containsText" dxfId="27413" priority="63628" operator="containsText" text="FESTIVITÁ">
      <formula>NOT(ISERROR(SEARCH("FESTIVITÁ",A48)))</formula>
    </cfRule>
    <cfRule type="cellIs" dxfId="27412" priority="63629" operator="equal">
      <formula>"DOMENICA"</formula>
    </cfRule>
  </conditionalFormatting>
  <conditionalFormatting sqref="B48:C53 B54">
    <cfRule type="iconSet" priority="63612">
      <iconSet iconSet="3Symbols2">
        <cfvo type="percent" val="0"/>
        <cfvo type="percent" val="0"/>
        <cfvo type="formula" val="TODAY()" gte="0"/>
      </iconSet>
    </cfRule>
  </conditionalFormatting>
  <conditionalFormatting sqref="A47:B47">
    <cfRule type="containsText" dxfId="27411" priority="63595" operator="containsText" text="08.30 – 14.30">
      <formula>NOT(ISERROR(SEARCH("08.30 – 14.30",A47)))</formula>
    </cfRule>
    <cfRule type="containsText" dxfId="27410" priority="63596" operator="containsText" text="09:30 – 18.30">
      <formula>NOT(ISERROR(SEARCH("09:30 – 18.30",A47)))</formula>
    </cfRule>
    <cfRule type="containsText" dxfId="27409" priority="63597" operator="containsText" text="10.30 – 18.30">
      <formula>NOT(ISERROR(SEARCH("10.30 – 18.30",A47)))</formula>
    </cfRule>
    <cfRule type="containsText" dxfId="27408" priority="63598" operator="containsText" text="09.30 – 18.30">
      <formula>NOT(ISERROR(SEARCH("09.30 – 18.30",A47)))</formula>
    </cfRule>
    <cfRule type="containsText" dxfId="27407" priority="63599" operator="containsText" text="09.00 – 13:00">
      <formula>NOT(ISERROR(SEARCH("09.00 – 13:00",A47)))</formula>
    </cfRule>
    <cfRule type="containsText" dxfId="27406" priority="63600" operator="containsText" text="08.30 – 16.30">
      <formula>NOT(ISERROR(SEARCH("08.30 – 16.30",A47)))</formula>
    </cfRule>
    <cfRule type="containsText" dxfId="27405" priority="63601" operator="containsText" text="08:30 – 17.30">
      <formula>NOT(ISERROR(SEARCH("08:30 – 17.30",A47)))</formula>
    </cfRule>
    <cfRule type="containsText" dxfId="27404" priority="63602" operator="containsText" text="08.30 – 17.30">
      <formula>NOT(ISERROR(SEARCH("08.30 – 17.30",A47)))</formula>
    </cfRule>
    <cfRule type="containsText" dxfId="27403" priority="63603" operator="containsText" text="09.00 – 18.00">
      <formula>NOT(ISERROR(SEARCH("09.00 – 18.00",A47)))</formula>
    </cfRule>
    <cfRule type="containsText" dxfId="27402" priority="63604" operator="containsText" text="09.00 – 13.00">
      <formula>NOT(ISERROR(SEARCH("09.00 – 13.00",A47)))</formula>
    </cfRule>
    <cfRule type="containsText" dxfId="27401" priority="63605" operator="containsText" text="11.30 – 19.30">
      <formula>NOT(ISERROR(SEARCH("11.30 – 19.30",A47)))</formula>
    </cfRule>
    <cfRule type="containsText" dxfId="27400" priority="63606" operator="containsText" text="10.30 – 19.30">
      <formula>NOT(ISERROR(SEARCH("10.30 – 19.30",A47)))</formula>
    </cfRule>
    <cfRule type="containsText" dxfId="27399" priority="63607" operator="containsText" text="09.00 – 15.00">
      <formula>NOT(ISERROR(SEARCH("09.00 – 15.00",A47)))</formula>
    </cfRule>
    <cfRule type="containsText" dxfId="27398" priority="63608" operator="containsText" text="12:30">
      <formula>NOT(ISERROR(SEARCH("12:30",A47)))</formula>
    </cfRule>
    <cfRule type="containsText" dxfId="27397" priority="63609" operator="containsText" text="13:30">
      <formula>NOT(ISERROR(SEARCH("13:30",A47)))</formula>
    </cfRule>
    <cfRule type="containsText" dxfId="27396" priority="63610" operator="containsText" text="FESTIVITÁ">
      <formula>NOT(ISERROR(SEARCH("FESTIVITÁ",A47)))</formula>
    </cfRule>
    <cfRule type="cellIs" dxfId="27395" priority="63611" operator="equal">
      <formula>"DOMENICA"</formula>
    </cfRule>
  </conditionalFormatting>
  <conditionalFormatting sqref="A46:B46">
    <cfRule type="cellIs" dxfId="27394" priority="63587" operator="equal">
      <formula>"09.00 – 15.00"</formula>
    </cfRule>
  </conditionalFormatting>
  <conditionalFormatting sqref="A46:B46">
    <cfRule type="cellIs" dxfId="27393" priority="63588" operator="equal">
      <formula>"09.00 – 18.00"</formula>
    </cfRule>
  </conditionalFormatting>
  <conditionalFormatting sqref="A46:B46">
    <cfRule type="cellIs" dxfId="27392" priority="63589" operator="equal">
      <formula>"09.30 – 13.00"</formula>
    </cfRule>
  </conditionalFormatting>
  <conditionalFormatting sqref="A46:B46">
    <cfRule type="cellIs" dxfId="27391" priority="63590" operator="equal">
      <formula>"10.30 – 19.30"</formula>
    </cfRule>
  </conditionalFormatting>
  <conditionalFormatting sqref="A46:B46">
    <cfRule type="cellIs" dxfId="27390" priority="63591" operator="equal">
      <formula>"11.30 – 19.30"</formula>
    </cfRule>
  </conditionalFormatting>
  <conditionalFormatting sqref="A46:B46">
    <cfRule type="cellIs" dxfId="27389" priority="63592" operator="equal">
      <formula>_FV(13,"3")</formula>
    </cfRule>
  </conditionalFormatting>
  <conditionalFormatting sqref="A46:B46">
    <cfRule type="cellIs" dxfId="27388" priority="63593" operator="equal">
      <formula>_FV(13,"3")</formula>
    </cfRule>
  </conditionalFormatting>
  <conditionalFormatting sqref="A46:B46">
    <cfRule type="cellIs" dxfId="27387" priority="63594" operator="equal">
      <formula>_FV(13,"3")</formula>
    </cfRule>
  </conditionalFormatting>
  <conditionalFormatting sqref="A46:B46">
    <cfRule type="containsText" dxfId="27386" priority="63577" operator="containsText" text="DOMENICA">
      <formula>NOT(ISERROR(SEARCH("DOMENICA",A46)))</formula>
    </cfRule>
    <cfRule type="containsText" dxfId="27385" priority="63578" operator="containsText" text="08.30 – 14.30">
      <formula>NOT(ISERROR(SEARCH("08.30 – 14.30",A46)))</formula>
    </cfRule>
    <cfRule type="containsText" dxfId="27384" priority="63579" operator="containsText" text="09.30 – 18.30">
      <formula>NOT(ISERROR(SEARCH("09.30 – 18.30",A46)))</formula>
    </cfRule>
    <cfRule type="containsText" dxfId="27383" priority="63580" operator="containsText" text="08.30 – 16.30">
      <formula>NOT(ISERROR(SEARCH("08.30 – 16.30",A46)))</formula>
    </cfRule>
    <cfRule type="containsText" dxfId="27382" priority="63581" operator="containsText" text="08.30 – 17.30">
      <formula>NOT(ISERROR(SEARCH("08.30 – 17.30",A46)))</formula>
    </cfRule>
    <cfRule type="containsText" dxfId="27381" priority="63582" operator="containsText" text="09.00 – 18.00">
      <formula>NOT(ISERROR(SEARCH("09.00 – 18.00",A46)))</formula>
    </cfRule>
    <cfRule type="containsText" dxfId="27380" priority="63583" operator="containsText" text="09.00 – 15.00">
      <formula>NOT(ISERROR(SEARCH("09.00 – 15.00",A46)))</formula>
    </cfRule>
    <cfRule type="containsText" dxfId="27379" priority="63584" operator="containsText" text="10.30 – 19.30">
      <formula>NOT(ISERROR(SEARCH("10.30 – 19.30",A46)))</formula>
    </cfRule>
    <cfRule type="containsText" dxfId="27378" priority="63585" operator="containsText" text="09.00 – 13.00">
      <formula>NOT(ISERROR(SEARCH("09.00 – 13.00",A46)))</formula>
    </cfRule>
    <cfRule type="containsText" dxfId="27377" priority="63586" operator="containsText" text="11.30 – 19.30">
      <formula>NOT(ISERROR(SEARCH("11.30 – 19.30",A46)))</formula>
    </cfRule>
  </conditionalFormatting>
  <conditionalFormatting sqref="A46:B46">
    <cfRule type="cellIs" dxfId="27376" priority="63569" operator="equal">
      <formula>"09.00 – 15.00"</formula>
    </cfRule>
  </conditionalFormatting>
  <conditionalFormatting sqref="A46:B46">
    <cfRule type="cellIs" dxfId="27375" priority="63570" operator="equal">
      <formula>"09.00 – 18.00"</formula>
    </cfRule>
  </conditionalFormatting>
  <conditionalFormatting sqref="A46:B46">
    <cfRule type="cellIs" dxfId="27374" priority="63571" operator="equal">
      <formula>"09.30 – 13.00"</formula>
    </cfRule>
  </conditionalFormatting>
  <conditionalFormatting sqref="A46:B46">
    <cfRule type="cellIs" dxfId="27373" priority="63572" operator="equal">
      <formula>"10.30 – 19.30"</formula>
    </cfRule>
  </conditionalFormatting>
  <conditionalFormatting sqref="A46:B46">
    <cfRule type="cellIs" dxfId="27372" priority="63573" operator="equal">
      <formula>"11.30 – 19.30"</formula>
    </cfRule>
  </conditionalFormatting>
  <conditionalFormatting sqref="A46:B46">
    <cfRule type="cellIs" dxfId="27371" priority="63574" operator="equal">
      <formula>_FV(13,"3")</formula>
    </cfRule>
  </conditionalFormatting>
  <conditionalFormatting sqref="A46:B46">
    <cfRule type="cellIs" dxfId="27370" priority="63575" operator="equal">
      <formula>_FV(13,"3")</formula>
    </cfRule>
  </conditionalFormatting>
  <conditionalFormatting sqref="A46:B46">
    <cfRule type="cellIs" dxfId="27369" priority="63576" operator="equal">
      <formula>_FV(13,"3")</formula>
    </cfRule>
  </conditionalFormatting>
  <conditionalFormatting sqref="A46:B46">
    <cfRule type="cellIs" dxfId="27368" priority="63561" operator="equal">
      <formula>"09.00 – 15.00"</formula>
    </cfRule>
  </conditionalFormatting>
  <conditionalFormatting sqref="A46:B46">
    <cfRule type="cellIs" dxfId="27367" priority="63562" operator="equal">
      <formula>"09.00 – 18.00"</formula>
    </cfRule>
  </conditionalFormatting>
  <conditionalFormatting sqref="A46:B46">
    <cfRule type="cellIs" dxfId="27366" priority="63563" operator="equal">
      <formula>"09.30 – 13.00"</formula>
    </cfRule>
  </conditionalFormatting>
  <conditionalFormatting sqref="A46:B46">
    <cfRule type="cellIs" dxfId="27365" priority="63564" operator="equal">
      <formula>"10.30 – 19.30"</formula>
    </cfRule>
  </conditionalFormatting>
  <conditionalFormatting sqref="A46:B46">
    <cfRule type="cellIs" dxfId="27364" priority="63565" operator="equal">
      <formula>"11.30 – 19.30"</formula>
    </cfRule>
  </conditionalFormatting>
  <conditionalFormatting sqref="A46:B46">
    <cfRule type="cellIs" dxfId="27363" priority="63566" operator="equal">
      <formula>_FV(13,"3")</formula>
    </cfRule>
  </conditionalFormatting>
  <conditionalFormatting sqref="A46:B46">
    <cfRule type="cellIs" dxfId="27362" priority="63567" operator="equal">
      <formula>_FV(13,"3")</formula>
    </cfRule>
  </conditionalFormatting>
  <conditionalFormatting sqref="A46:B46">
    <cfRule type="cellIs" dxfId="27361" priority="63568" operator="equal">
      <formula>_FV(13,"3")</formula>
    </cfRule>
  </conditionalFormatting>
  <conditionalFormatting sqref="A48:C53 A54:B54 A46:B47 U46:Y46">
    <cfRule type="containsText" dxfId="27360" priority="63555" operator="containsText" text="09.00 - 13.00">
      <formula>NOT(ISERROR(SEARCH("09.00 - 13.00",A46)))</formula>
    </cfRule>
    <cfRule type="containsText" dxfId="27359" priority="63556" operator="containsText" text="09.00 – 15:00">
      <formula>NOT(ISERROR(SEARCH("09.00 – 15:00",A46)))</formula>
    </cfRule>
    <cfRule type="containsText" dxfId="27358" priority="63557" operator="containsText" text="09.00 – 16.00">
      <formula>NOT(ISERROR(SEARCH("09.00 – 16.00",A46)))</formula>
    </cfRule>
    <cfRule type="containsText" dxfId="27357" priority="63558" operator="containsText" text="09.00 - 13:00">
      <formula>NOT(ISERROR(SEARCH("09.00 - 13:00",A46)))</formula>
    </cfRule>
    <cfRule type="containsText" dxfId="27356" priority="63559" operator="containsText" text="08.30 – 16:30 ">
      <formula>NOT(ISERROR(SEARCH("08.30 – 16:30 ",A46)))</formula>
    </cfRule>
    <cfRule type="containsText" dxfId="27355" priority="63560" operator="containsText" text="08.30 – 17:30 ">
      <formula>NOT(ISERROR(SEARCH("08.30 – 17:30 ",A46)))</formula>
    </cfRule>
  </conditionalFormatting>
  <conditionalFormatting sqref="U46:Y46">
    <cfRule type="cellIs" dxfId="27354" priority="63547" operator="equal">
      <formula>"09.00 – 15.00"</formula>
    </cfRule>
  </conditionalFormatting>
  <conditionalFormatting sqref="U46:Y46">
    <cfRule type="cellIs" dxfId="27353" priority="63548" operator="equal">
      <formula>"09.00 – 18.00"</formula>
    </cfRule>
  </conditionalFormatting>
  <conditionalFormatting sqref="U46:Y46">
    <cfRule type="cellIs" dxfId="27352" priority="63549" operator="equal">
      <formula>"09.30 – 13.00"</formula>
    </cfRule>
  </conditionalFormatting>
  <conditionalFormatting sqref="U46:Y46">
    <cfRule type="cellIs" dxfId="27351" priority="63550" operator="equal">
      <formula>"10.30 – 19.30"</formula>
    </cfRule>
  </conditionalFormatting>
  <conditionalFormatting sqref="U46:Y46">
    <cfRule type="cellIs" dxfId="27350" priority="63551" operator="equal">
      <formula>"11.30 – 19.30"</formula>
    </cfRule>
  </conditionalFormatting>
  <conditionalFormatting sqref="U46:Y46">
    <cfRule type="cellIs" dxfId="27349" priority="63552" operator="equal">
      <formula>_FV(13,"3")</formula>
    </cfRule>
  </conditionalFormatting>
  <conditionalFormatting sqref="U46:Y46">
    <cfRule type="cellIs" dxfId="27348" priority="63553" operator="equal">
      <formula>_FV(13,"3")</formula>
    </cfRule>
  </conditionalFormatting>
  <conditionalFormatting sqref="U46:Y46">
    <cfRule type="cellIs" dxfId="27347" priority="63554" operator="equal">
      <formula>_FV(13,"3")</formula>
    </cfRule>
  </conditionalFormatting>
  <conditionalFormatting sqref="U46:Y46">
    <cfRule type="containsText" dxfId="27346" priority="63537" operator="containsText" text="DOMENICA">
      <formula>NOT(ISERROR(SEARCH("DOMENICA",U46)))</formula>
    </cfRule>
    <cfRule type="containsText" dxfId="27345" priority="63538" operator="containsText" text="08.30 – 14.30">
      <formula>NOT(ISERROR(SEARCH("08.30 – 14.30",U46)))</formula>
    </cfRule>
    <cfRule type="containsText" dxfId="27344" priority="63539" operator="containsText" text="09.30 – 18.30">
      <formula>NOT(ISERROR(SEARCH("09.30 – 18.30",U46)))</formula>
    </cfRule>
    <cfRule type="containsText" dxfId="27343" priority="63540" operator="containsText" text="08.30 – 16.30">
      <formula>NOT(ISERROR(SEARCH("08.30 – 16.30",U46)))</formula>
    </cfRule>
    <cfRule type="containsText" dxfId="27342" priority="63541" operator="containsText" text="08.30 – 17.30">
      <formula>NOT(ISERROR(SEARCH("08.30 – 17.30",U46)))</formula>
    </cfRule>
    <cfRule type="containsText" dxfId="27341" priority="63542" operator="containsText" text="09.00 – 18.00">
      <formula>NOT(ISERROR(SEARCH("09.00 – 18.00",U46)))</formula>
    </cfRule>
    <cfRule type="containsText" dxfId="27340" priority="63543" operator="containsText" text="09.00 – 15.00">
      <formula>NOT(ISERROR(SEARCH("09.00 – 15.00",U46)))</formula>
    </cfRule>
    <cfRule type="containsText" dxfId="27339" priority="63544" operator="containsText" text="10.30 – 19.30">
      <formula>NOT(ISERROR(SEARCH("10.30 – 19.30",U46)))</formula>
    </cfRule>
    <cfRule type="containsText" dxfId="27338" priority="63545" operator="containsText" text="09.00 – 13.00">
      <formula>NOT(ISERROR(SEARCH("09.00 – 13.00",U46)))</formula>
    </cfRule>
    <cfRule type="containsText" dxfId="27337" priority="63546" operator="containsText" text="11.30 – 19.30">
      <formula>NOT(ISERROR(SEARCH("11.30 – 19.30",U46)))</formula>
    </cfRule>
  </conditionalFormatting>
  <conditionalFormatting sqref="U46:Y46">
    <cfRule type="cellIs" dxfId="27336" priority="63530" operator="equal">
      <formula>"09.00 – 18.00"</formula>
    </cfRule>
  </conditionalFormatting>
  <conditionalFormatting sqref="U46:Y46">
    <cfRule type="cellIs" dxfId="27335" priority="63531" operator="equal">
      <formula>"09.30 – 13.00"</formula>
    </cfRule>
  </conditionalFormatting>
  <conditionalFormatting sqref="U46:Y46">
    <cfRule type="cellIs" dxfId="27334" priority="63532" operator="equal">
      <formula>"10.30 – 19.30"</formula>
    </cfRule>
  </conditionalFormatting>
  <conditionalFormatting sqref="U46:Y46">
    <cfRule type="cellIs" dxfId="27333" priority="63533" operator="equal">
      <formula>"11.30 – 19.30"</formula>
    </cfRule>
  </conditionalFormatting>
  <conditionalFormatting sqref="U46:Y46">
    <cfRule type="cellIs" dxfId="27332" priority="63534" operator="equal">
      <formula>_FV(13,"3")</formula>
    </cfRule>
  </conditionalFormatting>
  <conditionalFormatting sqref="U46:Y46">
    <cfRule type="cellIs" dxfId="27331" priority="63535" operator="equal">
      <formula>_FV(13,"3")</formula>
    </cfRule>
  </conditionalFormatting>
  <conditionalFormatting sqref="U46:Y46">
    <cfRule type="cellIs" dxfId="27330" priority="63536" operator="equal">
      <formula>_FV(13,"3")</formula>
    </cfRule>
  </conditionalFormatting>
  <conditionalFormatting sqref="U46:Y46">
    <cfRule type="cellIs" dxfId="27329" priority="63523" operator="equal">
      <formula>"09.00 – 18.00"</formula>
    </cfRule>
  </conditionalFormatting>
  <conditionalFormatting sqref="U46:Y46">
    <cfRule type="cellIs" dxfId="27328" priority="63524" operator="equal">
      <formula>"09.30 – 13.00"</formula>
    </cfRule>
  </conditionalFormatting>
  <conditionalFormatting sqref="U46:Y46">
    <cfRule type="cellIs" dxfId="27327" priority="63525" operator="equal">
      <formula>"10.30 – 19.30"</formula>
    </cfRule>
  </conditionalFormatting>
  <conditionalFormatting sqref="U46:Y46">
    <cfRule type="cellIs" dxfId="27326" priority="63526" operator="equal">
      <formula>"11.30 – 19.30"</formula>
    </cfRule>
  </conditionalFormatting>
  <conditionalFormatting sqref="U46:Y46">
    <cfRule type="cellIs" dxfId="27325" priority="63527" operator="equal">
      <formula>_FV(13,"3")</formula>
    </cfRule>
  </conditionalFormatting>
  <conditionalFormatting sqref="U46:Y46">
    <cfRule type="cellIs" dxfId="27324" priority="63528" operator="equal">
      <formula>_FV(13,"3")</formula>
    </cfRule>
  </conditionalFormatting>
  <conditionalFormatting sqref="U46:Y46">
    <cfRule type="cellIs" dxfId="27323" priority="63529" operator="equal">
      <formula>_FV(13,"3")</formula>
    </cfRule>
  </conditionalFormatting>
  <conditionalFormatting sqref="G14 I14 S14 Q14 O14 M14 K14 CG8:CG13 CH14 CH7 CQ7 CS7 CU7 CW7 CY7 DA7 DC7 G7 I7 K7 M7 O7 Q7 S7 AH7 AF7 AJ7 AL7 AN7 AP7 AR7 AT7 AV7 AX7 AZ7 BB7 BD7 BF7 BH7 BJ7 BL7 BN7 BP7 BR7 BT7 BV7 U162:Y162 C162 D156:Y161 E155:Y155 C155 U152:Y152 C152 D146:Y151 E145:Y145 C145 U142:Y142 C142 D136:Y141 E135:Y135 C135 U132:Y132 C132 D126:Y131 E125:Y125 C125 U122:Y122 C122 D116:Y121 E115:Y115 C115 U98:Y98 C98 D92:Y97 E91:Y91 C91 U88:Y88 C88 D82:Y87 E81:Y81 C81 E61:Y61 C61 D71:Y77 U78:Y78 C78 D64:S67 C68 U54:Y54 C54 U44:Y44 C44 U34:Y34 U24:Y24 C24 D48:Y53 D38:Y43 D28:Y33 U17:Y17 E17 C17 G17 I17 K17 M17 O17 Q17 S17 E24 G24 I24 K24 M24 O24 Q24 S24 U27:Y27 E27 G27 I27 K27 M27 O27 Q27 S27 E34 G34 I34 K34 M34 O34 Q34 S34 U37:Y37 E37 C37 G37 I37 K37 M37 O37 Q37 S37 U47:Y47 E47 C47 G47 I47 K47 M47 O47 Q47 S47 E142 G142 I142 K142 M142 O142 Q142 S142 E152 G152 I152 K152 M152 O152 Q152 S152 E162 G162 I162 K162 M162 O162 Q162 S162 E132 G132 I132 K132 M132 O132 Q132 S132 E122 G122 I122 K122 M122 O122 Q122 S122 E98 G98 I98 K98 M98 O98 Q98 S98 E88 G88 I88 K88 M88 O88 Q88 S88 E78 G78 I78 K78 M78 O78 Q78 S78 E68 G68 I68 K68 M68 O68 Q68 S68 E54 G54 I54 K54 M54 O54 Q54 S54 E44 G44 I44 K44 M44 O44 Q44 S44 AH17 AJ17 AL17 AN17 AP17 AR17 AT17 AV17 AX17 AZ17 BB17 BD17 BF17 BH17 BJ17 BL17 BN17 BP17 BR17 BT17 BV17 AH27 AJ27 AL27 AN27 AP27 AR27 AT27 AV27 AX27 AZ27 BB27 BD27 BF27 BH27 BJ27 BL27 BN27 BP27 BR27 BT27 BV27 AF14 AH14 AJ14 AL14 AN14 AP14 AR14 AT14 AV14 AX14 AZ14 BB14 BD14 BF14 BH14 BJ14 BL14 BN14 BP14 BR14 BT14 BV14 AF24 AH24 AJ24 AL24 AN24 AP24 AR24 AT24 AV24 AX24 AZ24 BB24 BD24 BF24 BH24 BJ24 BL24 BN24 BP24 BR24 BT24 BV24 AG28:BW33 AF34 AH34 AJ34 AL34 AN34 AP34 AR34 AT34 AV34 AX34 AZ34 BB34 BD34 BF34 BH34 BJ34 BL34 BN34 BP34 BR34 BT34 BV34 AG37:AH43 AF44 AH44 AJ44 AL44 AN44 AP44 AR44 AT44 AV44 AX44 AZ44 BB44 BD44 BF44 BH44 BJ44 BL44 BN44 BP44 BR44 BT44 BV44 AG47:AH53 AF54 AH54 AJ54 AL54 AN54 AP54 AR54 AT54 AV54 AX54 AZ54 BB54 BD54 BF54 BH54 BJ54 BL54 BN54 BP54 BR54 BT54 BV54 AG61:AH67 AF68 AH68 AJ68 AL68 AN68 AP68 AR68 AT68 AV68 AX68 AZ68 BB68 BD68 BF68 BH68 BJ68 BL68 BN68 BP68 BR68 BT68 BV68 AG71:AH77 AF78 AH78 AJ78 AL78 AN78 AP78 AR78 AT78 AV78 AX78 AZ78 BB78 BD78 BF78 BH78 BJ78 BL78 BN78 BP78 BR78 BT78 BV78 AG81:AH87 AF88 AH88 AJ88 AL88 AN88 AP88 AR88 AT88 AV88 AX88 AZ88 BB88 BD88 BF88 BH88 BJ88 BL88 BN88 BP88 BR88 BT88 BV88 AG91:AH97 AF98 AH98 AJ98 AL98 AN98 AP98 AR98 AT98 AV98 AX98 AZ98 BB98 BD98 BF98 BH98 BJ98 BL98 BN98 BP98 BR98 BT98 BV98 AG115:AH121 AF122 AH122 AJ122 AL122 AN122 AP122 AR122 AT122 AV122 AX122 AZ122 BB122 BD122 BF122 BH122 BJ122 BL122 BN122 BP122 BR122 BT122 BV122 AG125:AH131 AF132 AH132 AJ132 AL132 AN132 AP132 AR132 AT132 AV132 AX132 AZ132 BB132 BD132 BF132 BH132 BJ132 BL132 BN132 BP132 BR132 BT132 BV132 AG135:AH141 AF142 AH142 AJ142 AL142 AN142 AP142 AR142 AT142 AV142 AX142 AZ142 BB142 BD142 BF142 BH142 BJ142 BL142 BN142 BP142 BR142 BT142 BV142 AG145:AH151 AF152 AH152 AJ152 AL152 AN152 AP152 AR152 AT152 AV152 AX152 AZ152 BB152 BD152 BF152 BH152 BJ152 BL152 BN152 BP152 BR152 BT152 BV152 AG155:AH161 AF162 AH162 AJ162 AL162 AN162 AP162 AR162 AT162 AV162 AX162 AZ162 BB162 BD162 BF162 BH162 BJ162 BL162 BN162 BP162 BR162 BT162 BV162 CF162 CH47 CI17:CI23 CH24 CG28:CI33 CI38:CI43 CF54 CH54 CH68 CI71:CI77 CI81:CI87 CH88 CI91:CI97 CH98 CF122 CG115:CI121 CH122 CI125:CI131 CH132 CI135:CI141 CH142 CI145:CI151 CH152 CG155:CI161 CH162 CQ24 CS71 CQ71 CR72:CS77 CQ78 CQ68 CR47:CS53 CQ54 CR37:CS43 CQ44 CR27:CS33 CQ34 CR62:DD67 CS61 CQ61 CU61 CW61 CY61 DA61 DC61 CS24 CU24 CW24 CY24 DA24 DC24 CS34 CU34 CW34 CY34 DA34 DC34 CS44 CU44 CW44 CY44 DA44 DC44 CS54 CU54 CW54 CY54 DA54 DC54 CS68 CU68 CW68 CY68 DA68 DC68 CS78 CU78 CW78 CY78 DA78 DC78 CR81:CS87 CQ88 CS88 CU88 CW88 CY88 DA88 DC88 CR91:CS97 CQ98 CS98 CU98 CW98 CY98 DA98 DC98 CR115:CS121 CQ122 CS122 CU122 CW122 CY122 DA122 DC122 CR125:CS131 CQ132 CS132 CU132 CW132 CY132 DA132 DC132 C7:C14 E7 CH61 CG72:CG77 CF71 CF7:CF14 CR8:CR13 C27:C34 E14 U7:Y14 D8:T13 AF8:BW13 CT8:CT13 CV8:CV13 CX8:CX13 CZ8:CZ13 DB8:DB13 DD8:DD13 C18:Y23 AF18:BW23 CH37:CH44 CF27:CF34 CH27:CH34 CF48:CI53 CF61:CF68 CF62:CI67 CH71:CH78">
    <cfRule type="containsText" dxfId="27322" priority="63473" operator="containsText" text="08.30 – 14.30">
      <formula>NOT(ISERROR(SEARCH("08.30 – 14.30",C7)))</formula>
    </cfRule>
    <cfRule type="containsText" dxfId="27321" priority="63474" operator="containsText" text="09:30 – 18.30">
      <formula>NOT(ISERROR(SEARCH("09:30 – 18.30",C7)))</formula>
    </cfRule>
    <cfRule type="containsText" dxfId="27320" priority="63475" operator="containsText" text="10.30 – 18.30">
      <formula>NOT(ISERROR(SEARCH("10.30 – 18.30",C7)))</formula>
    </cfRule>
    <cfRule type="containsText" dxfId="27319" priority="63476" operator="containsText" text="09.30 – 18.30">
      <formula>NOT(ISERROR(SEARCH("09.30 – 18.30",C7)))</formula>
    </cfRule>
    <cfRule type="containsText" dxfId="27318" priority="63478" operator="containsText" text="09.00 – 13:00">
      <formula>NOT(ISERROR(SEARCH("09.00 – 13:00",C7)))</formula>
    </cfRule>
    <cfRule type="containsText" dxfId="27317" priority="63479" operator="containsText" text="08.30 – 16.30">
      <formula>NOT(ISERROR(SEARCH("08.30 – 16.30",C7)))</formula>
    </cfRule>
    <cfRule type="containsText" dxfId="27316" priority="63480" operator="containsText" text="08:30 – 17.30">
      <formula>NOT(ISERROR(SEARCH("08:30 – 17.30",C7)))</formula>
    </cfRule>
    <cfRule type="containsText" dxfId="27315" priority="63481" operator="containsText" text="08.30 – 17.30">
      <formula>NOT(ISERROR(SEARCH("08.30 – 17.30",C7)))</formula>
    </cfRule>
    <cfRule type="containsText" dxfId="27314" priority="63482" operator="containsText" text="09.00 – 18.00">
      <formula>NOT(ISERROR(SEARCH("09.00 – 18.00",C7)))</formula>
    </cfRule>
    <cfRule type="containsText" dxfId="27313" priority="63483" operator="containsText" text="09.00 – 13.00">
      <formula>NOT(ISERROR(SEARCH("09.00 – 13.00",C7)))</formula>
    </cfRule>
    <cfRule type="containsText" dxfId="27312" priority="63484" operator="containsText" text="11.30 – 19.30">
      <formula>NOT(ISERROR(SEARCH("11.30 – 19.30",C7)))</formula>
    </cfRule>
    <cfRule type="containsText" dxfId="27311" priority="63485" operator="containsText" text="10.30 – 19.30">
      <formula>NOT(ISERROR(SEARCH("10.30 – 19.30",C7)))</formula>
    </cfRule>
    <cfRule type="containsText" dxfId="27310" priority="63486" operator="containsText" text="09.00 – 15.00">
      <formula>NOT(ISERROR(SEARCH("09.00 – 15.00",C7)))</formula>
    </cfRule>
    <cfRule type="containsText" dxfId="27309" priority="63487" operator="containsText" text="1 2 : 3 0">
      <formula>NOT(ISERROR(SEARCH("1 2 : 3 0",C7)))</formula>
    </cfRule>
    <cfRule type="containsText" dxfId="27308" priority="63488" operator="containsText" text="1 3 : 3 0">
      <formula>NOT(ISERROR(SEARCH("1 3 : 3 0",C7)))</formula>
    </cfRule>
    <cfRule type="containsText" dxfId="27307" priority="63489" operator="containsText" text="FESTIVITÁ">
      <formula>NOT(ISERROR(SEARCH("FESTIVITÁ",C7)))</formula>
    </cfRule>
    <cfRule type="cellIs" dxfId="27306" priority="63490" operator="equal">
      <formula>"DOMENICA"</formula>
    </cfRule>
  </conditionalFormatting>
  <conditionalFormatting sqref="G14 I14 S14 Q14 O14 M14 K14 CG8:CG13 CH14 CH7 CQ7 CS7 CU7 CW7 CY7 DA7 DC7 G7 I7 K7 M7 O7 Q7 S7 AH7 AF7 AJ7 AL7 AN7 AP7 AR7 AT7 AV7 AX7 AZ7 BB7 BD7 BF7 BH7 BJ7 BL7 BN7 BP7 BR7 BT7 BV7 U162:Y162 C162 D156:Y161 E155:Y155 C155 U152:Y152 C152 D146:Y151 E145:Y145 C145 U142:Y142 C142 D136:Y141 E135:Y135 C135 U132:Y132 C132 D126:Y131 E125:Y125 C125 U122:Y122 C122 D116:Y121 E115:Y115 C115 U98:Y98 C98 D92:Y97 E91:Y91 C91 U88:Y88 C88 D82:Y87 E81:Y81 C81 E61:Y61 C61 D71:Y77 U78:Y78 C78 D64:S67 C68 U54:Y54 C54 U44:Y44 C44 U34:Y34 U24:Y24 C24 D48:Y53 D38:Y43 D28:Y33 U17:Y17 E17 C17 G17 I17 K17 M17 O17 Q17 S17 E24 G24 I24 K24 M24 O24 Q24 S24 U27:Y27 E27 G27 I27 K27 M27 O27 Q27 S27 E34 G34 I34 K34 M34 O34 Q34 S34 U37:Y37 E37 C37 G37 I37 K37 M37 O37 Q37 S37 U47:Y47 E47 C47 G47 I47 K47 M47 O47 Q47 S47 E142 G142 I142 K142 M142 O142 Q142 S142 E152 G152 I152 K152 M152 O152 Q152 S152 E162 G162 I162 K162 M162 O162 Q162 S162 E132 G132 I132 K132 M132 O132 Q132 S132 E122 G122 I122 K122 M122 O122 Q122 S122 E98 G98 I98 K98 M98 O98 Q98 S98 E88 G88 I88 K88 M88 O88 Q88 S88 E78 G78 I78 K78 M78 O78 Q78 S78 E68 G68 I68 K68 M68 O68 Q68 S68 E54 G54 I54 K54 M54 O54 Q54 S54 E44 G44 I44 K44 M44 O44 Q44 S44 AH17 AJ17 AL17 AN17 AP17 AR17 AT17 AV17 AX17 AZ17 BB17 BD17 BF17 BH17 BJ17 BL17 BN17 BP17 BR17 BT17 BV17 AH27 AJ27 AL27 AN27 AP27 AR27 AT27 AV27 AX27 AZ27 BB27 BD27 BF27 BH27 BJ27 BL27 BN27 BP27 BR27 BT27 BV27 AF14 AH14 AJ14 AL14 AN14 AP14 AR14 AT14 AV14 AX14 AZ14 BB14 BD14 BF14 BH14 BJ14 BL14 BN14 BP14 BR14 BT14 BV14 AF24 AH24 AJ24 AL24 AN24 AP24 AR24 AT24 AV24 AX24 AZ24 BB24 BD24 BF24 BH24 BJ24 BL24 BN24 BP24 BR24 BT24 BV24 AG28:BW33 AF34 AH34 AJ34 AL34 AN34 AP34 AR34 AT34 AV34 AX34 AZ34 BB34 BD34 BF34 BH34 BJ34 BL34 BN34 BP34 BR34 BT34 BV34 AG37:AH43 AF44 AH44 AJ44 AL44 AN44 AP44 AR44 AT44 AV44 AX44 AZ44 BB44 BD44 BF44 BH44 BJ44 BL44 BN44 BP44 BR44 BT44 BV44 AG47:AH53 AF54 AH54 AJ54 AL54 AN54 AP54 AR54 AT54 AV54 AX54 AZ54 BB54 BD54 BF54 BH54 BJ54 BL54 BN54 BP54 BR54 BT54 BV54 AG61:AH67 AF68 AH68 AJ68 AL68 AN68 AP68 AR68 AT68 AV68 AX68 AZ68 BB68 BD68 BF68 BH68 BJ68 BL68 BN68 BP68 BR68 BT68 BV68 AG71:AH77 AF78 AH78 AJ78 AL78 AN78 AP78 AR78 AT78 AV78 AX78 AZ78 BB78 BD78 BF78 BH78 BJ78 BL78 BN78 BP78 BR78 BT78 BV78 AG81:AH87 AF88 AH88 AJ88 AL88 AN88 AP88 AR88 AT88 AV88 AX88 AZ88 BB88 BD88 BF88 BH88 BJ88 BL88 BN88 BP88 BR88 BT88 BV88 AG91:AH97 AF98 AH98 AJ98 AL98 AN98 AP98 AR98 AT98 AV98 AX98 AZ98 BB98 BD98 BF98 BH98 BJ98 BL98 BN98 BP98 BR98 BT98 BV98 AG115:AH121 AF122 AH122 AJ122 AL122 AN122 AP122 AR122 AT122 AV122 AX122 AZ122 BB122 BD122 BF122 BH122 BJ122 BL122 BN122 BP122 BR122 BT122 BV122 AG125:AH131 AF132 AH132 AJ132 AL132 AN132 AP132 AR132 AT132 AV132 AX132 AZ132 BB132 BD132 BF132 BH132 BJ132 BL132 BN132 BP132 BR132 BT132 BV132 AG135:AH141 AF142 AH142 AJ142 AL142 AN142 AP142 AR142 AT142 AV142 AX142 AZ142 BB142 BD142 BF142 BH142 BJ142 BL142 BN142 BP142 BR142 BT142 BV142 AG145:AH151 AF152 AH152 AJ152 AL152 AN152 AP152 AR152 AT152 AV152 AX152 AZ152 BB152 BD152 BF152 BH152 BJ152 BL152 BN152 BP152 BR152 BT152 BV152 AG155:AH161 AF162 AH162 AJ162 AL162 AN162 AP162 AR162 AT162 AV162 AX162 AZ162 BB162 BD162 BF162 BH162 BJ162 BL162 BN162 BP162 BR162 BT162 BV162 CF162 CH47 CI17:CI23 CH24 CG28:CI33 CI38:CI43 CF54 CH54 CH68 CI71:CI77 CI81:CI87 CH88 CI91:CI97 CH98 CF122 CG115:CI121 CH122 CI125:CI131 CH132 CI135:CI141 CH142 CI145:CI151 CH152 CG155:CI161 CH162 CQ24 CS71 CQ71 CR72:CS77 CQ78 CQ68 CR47:CS53 CQ54 CR37:CS43 CQ44 CR27:CS33 CQ34 CR62:DD67 CS61 CQ61 CU61 CW61 CY61 DA61 DC61 CS24 CU24 CW24 CY24 DA24 DC24 CS34 CU34 CW34 CY34 DA34 DC34 CS44 CU44 CW44 CY44 DA44 DC44 CS54 CU54 CW54 CY54 DA54 DC54 CS68 CU68 CW68 CY68 DA68 DC68 CS78 CU78 CW78 CY78 DA78 DC78 CR81:CS87 CQ88 CS88 CU88 CW88 CY88 DA88 DC88 CR91:CS97 CQ98 CS98 CU98 CW98 CY98 DA98 DC98 CR115:CS121 CQ122 CS122 CU122 CW122 CY122 DA122 DC122 CR125:CS131 CQ132 CS132 CU132 CW132 CY132 DA132 DC132 C7:C14 E7 CH61 CG72:CG77 CF71 CF7:CF14 CR8:CR13 C27:C34 E14 U7:Y14 D8:T13 AF8:BW13 CT8:CT13 CV8:CV13 CX8:CX13 CZ8:CZ13 DB8:DB13 DD8:DD13 C18:Y23 AF18:BW23 CH37:CH44 CF27:CF34 CH27:CH34 CF48:CI53 CF61:CF68 CF62:CI67 CH71:CH78">
    <cfRule type="containsText" dxfId="27305" priority="63467" operator="containsText" text="1 3 : 0 0">
      <formula>NOT(ISERROR(SEARCH("1 3 : 0 0",C7)))</formula>
    </cfRule>
  </conditionalFormatting>
  <conditionalFormatting sqref="D53:Y53">
    <cfRule type="containsText" dxfId="27304" priority="63464" operator="containsText" text="09:00 – 13.00 ">
      <formula>NOT(ISERROR(SEARCH("09:00 – 13.00 ",D53)))</formula>
    </cfRule>
  </conditionalFormatting>
  <conditionalFormatting sqref="D48:Y48">
    <cfRule type="containsText" dxfId="27303" priority="63459" operator="containsText" text="09.00 -13.00">
      <formula>NOT(ISERROR(SEARCH("09.00 -13.00",D48)))</formula>
    </cfRule>
    <cfRule type="containsText" dxfId="27302" priority="63460" operator="containsText" text="09.00 -15:00">
      <formula>NOT(ISERROR(SEARCH("09.00 -15:00",D48)))</formula>
    </cfRule>
    <cfRule type="containsText" dxfId="27301" priority="63461" operator="containsText" text="09.00 -16.00">
      <formula>NOT(ISERROR(SEARCH("09.00 -16.00",D48)))</formula>
    </cfRule>
  </conditionalFormatting>
  <conditionalFormatting sqref="D53:Y53">
    <cfRule type="containsText" dxfId="27300" priority="63452" operator="containsText" text="09:00 – 13.00 ">
      <formula>NOT(ISERROR(SEARCH("09:00 – 13.00 ",D53)))</formula>
    </cfRule>
  </conditionalFormatting>
  <conditionalFormatting sqref="D48:Y48">
    <cfRule type="containsText" dxfId="27299" priority="63447" operator="containsText" text="09.00 -13.00">
      <formula>NOT(ISERROR(SEARCH("09.00 -13.00",D48)))</formula>
    </cfRule>
    <cfRule type="containsText" dxfId="27298" priority="63448" operator="containsText" text="09.00 -15:00">
      <formula>NOT(ISERROR(SEARCH("09.00 -15:00",D48)))</formula>
    </cfRule>
    <cfRule type="containsText" dxfId="27297" priority="63449" operator="containsText" text="09.00 -16.00">
      <formula>NOT(ISERROR(SEARCH("09.00 -16.00",D48)))</formula>
    </cfRule>
  </conditionalFormatting>
  <conditionalFormatting sqref="C14 G14 I14 S14 Q14 O14 M14 K14 CF7 CG9:CG13 CF14 CH14 CH7 CQ7 CS7 CU7 CW7 CY7 DA7 DC7 U7:Y7 C7 E7 G7 I7 K7 M7 O7 Q7 S7 AH7 AF7 AJ7 AL7 AN7 AP7 AR7 AT7 AV7 AX7 AZ7 BB7 BD7 BF7 BH7 BJ7 BL7 BN7 BP7 BR7 BT7 BV7 D157:Y161 U162:Y162 C162 E155:Y155 C155 D147:Y151 U152:Y152 C152 E145:Y145 C145 D137:Y141 U142:Y142 C142 E135:Y135 C135 D127:Y131 U132:Y132 C132 E125:Y125 C125 D117:Y121 U122:Y122 C122 E115:Y115 C115 D93:Y97 U98:Y98 C98 E91:Y91 C91 D83:Y87 U88:Y88 C88 E81:Y81 C81 E61:Y61 C61 D73:Y77 U78:Y78 C78 D63:Y67 U68:Y68 C68 D48:Y53 U54:Y54 C54 D39:Y43 U44:Y44 C44 D29:Y33 U34:Y34 C34 U24:Y24 C24 U17:Y17 E17 C17 G17 I17 K17 M17 O17 Q17 S17 E24 G24 I24 K24 M24 O24 Q24 S24 U27:Y27 E27 C27 G27 I27 K27 M27 O27 Q27 S27 E34 G34 I34 K34 M34 O34 Q34 S34 U37:Y37 E37 C37 G37 I37 K37 M37 O37 Q37 S37 U47:Y47 E47 C47 G47 I47 K47 M47 O47 Q47 S47 E142 G142 I142 K142 M142 O142 Q142 S142 E152 G152 I152 K152 M152 O152 Q152 S152 E162 G162 I162 K162 M162 O162 Q162 S162 E132 G132 I132 K132 M132 O132 Q132 S132 E122 G122 I122 K122 M122 O122 Q122 S122 E98 G98 I98 K98 M98 O98 Q98 S98 E88 G88 I88 K88 M88 O88 Q88 S88 E78 G78 I78 K78 M78 O78 Q78 S78 E68 G68 I68 K68 M68 O68 Q68 S68 E54 G54 I54 K54 M54 O54 Q54 S54 E44 G44 I44 K44 M44 O44 Q44 S44 AH17 AJ17 AL17 AN17 AP17 AR17 AT17 AV17 AX17 AZ17 BB17 BD17 BF17 BH17 BJ17 BL17 BN17 BP17 BR17 BT17 BV17 AH27 AJ27 AL27 AN27 AP27 AR27 AT27 AV27 AX27 AZ27 BB27 BD27 BF27 BH27 BJ27 BL27 BN27 BP27 BR27 BT27 BV27 AF14 AH14 AJ14 AL14 AN14 AP14 AR14 AT14 AV14 AX14 AZ14 BB14 BD14 BF14 BH14 BJ14 BL14 BN14 BP14 BR14 BT14 BV14 AF24 AH24 AJ24 AL24 AN24 AP24 AR24 AT24 AV24 AX24 AZ24 BB24 BD24 BF24 BH24 BJ24 BL24 BN24 BP24 BR24 BT24 BV24 AG29:AH33 AF34 AH34 AJ34 AL34 AN34 AP34 AR34 AT34 AV34 AX34 AZ34 BB34 BD34 BF34 BH34 BJ34 BL34 BN34 BP34 BR34 BT34 BV34 AG39:AH43 AF44 AH44 AJ44 AL44 AN44 AP44 AR44 AT44 AV44 AX44 AZ44 BB44 BD44 BF44 BH44 BJ44 BL44 BN44 BP44 BR44 BT44 BV44 AG49:AH53 AF54 AH54 AJ54 AL54 AN54 AP54 AR54 AT54 AV54 AX54 AZ54 BB54 BD54 BF54 BH54 BJ54 BL54 BN54 BP54 BR54 BT54 BV54 AG63:AH67 AF68 AH68 AJ68 AL68 AN68 AP68 AR68 AT68 AV68 AX68 AZ68 BB68 BD68 BF68 BH68 BJ68 BL68 BN68 BP68 BR68 BT68 BV68 AG73:AH77 AF78 AH78 AJ78 AL78 AN78 AP78 AR78 AT78 AV78 AX78 AZ78 BB78 BD78 BF78 BH78 BJ78 BL78 BN78 BP78 BR78 BT78 BV78 AG83:AH87 AF88 AH88 AJ88 AL88 AN88 AP88 AR88 AT88 AV88 AX88 AZ88 BB88 BD88 BF88 BH88 BJ88 BL88 BN88 BP88 BR88 BT88 BV88 AG93:AH97 AF98 AH98 AJ98 AL98 AN98 AP98 AR98 AT98 AV98 AX98 AZ98 BB98 BD98 BF98 BH98 BJ98 BL98 BN98 BP98 BR98 BT98 BV98 AG117:AH121 AF122 AH122 AJ122 AL122 AN122 AP122 AR122 AT122 AV122 AX122 AZ122 BB122 BD122 BF122 BH122 BJ122 BL122 BN122 BP122 BR122 BT122 BV122 AG127:AH131 AF132 AH132 AJ132 AL132 AN132 AP132 AR132 AT132 AV132 AX132 AZ132 BB132 BD132 BF132 BH132 BJ132 BL132 BN132 BP132 BR132 BT132 BV132 AG137:AH141 AF142 AH142 AJ142 AL142 AN142 AP142 AR142 AT142 AV142 AX142 AZ142 BB142 BD142 BF142 BH142 BJ142 BL142 BN142 BP142 BR142 BT142 BV142 AG147:AH151 AF152 AH152 AJ152 AL152 AN152 AP152 AR152 AT152 AV152 AX152 AZ152 BB152 BD152 BF152 BH152 BJ152 BL152 BN152 BP152 BR152 BT152 BV152 AG157:AH161 AF162 AH162 AJ162 AL162 AN162 AP162 AR162 AT162 AV162 AX162 AZ162 BB162 BD162 BF162 BH162 BJ162 BL162 BN162 BP162 BR162 BT162 BV162 CF162 CI19:CI23 CH24 CF27 CF34 CH34 CI39:CI43 CH44 CF54 CH54 CH68 CI73:CI77 CH78 CI83:CI87 CH88 CI93:CI97 CH98 CF122 CG117:CI121 CH122 CI127:CI131 CH132 CI137:CI141 CH142 CI147:CI151 CH152 CG157:CI161 CH162 CQ24 CS71 CQ71 CR73:CS77 CQ78 CR63:CS67 CQ68 CR49:CS53 CQ54 CR39:CS43 CQ44 CR29:CS33 CQ34 CS61 CQ61 CU61 CW61 CY61 DA61 DC61 CS24 CU24 CW24 CY24 DA24 DC24 CS34 CU34 CW34 CY34 DA34 DC34 CS44 CU44 CW44 CY44 DA44 DC44 CS54 CU54 CW54 CY54 DA54 DC54 CS68 CU68 CW68 CY68 DA68 DC68 CS78 CU78 CW78 CY78 DA78 DC78 CR83:CS87 CQ88 CS88 CU88 CW88 CY88 DA88 DC88 CR93:CS97 CQ98 CS98 CU98 CW98 CY98 DA98 DC98 CR117:CS121 CQ122 CS122 CU122 CW122 CY122 DA122 DC122 CR127:CS131 CQ132 CS132 CU132 CW132 CY132 DA132 DC132 E14 CF71 D9:D13 U9:Y14 F9:F13 H9:H13 J9:J13 L9:L13 N9:N13 P9:P13 R9:R13 T9:T13 AG9:BW13 C19:Y23 CF29:CI33 CF49:CI53 CF63:CF68 CF63:CI67">
    <cfRule type="containsText" dxfId="27296" priority="63438" operator="containsText" text="09.00 -13:00">
      <formula>NOT(ISERROR(SEARCH("09.00 -13:00",C7)))</formula>
    </cfRule>
    <cfRule type="containsText" dxfId="27295" priority="63439" operator="containsText" text="08.30 -17.30">
      <formula>NOT(ISERROR(SEARCH("08.30 -17.30",C7)))</formula>
    </cfRule>
    <cfRule type="containsText" dxfId="27294" priority="63440" operator="containsText" text="08.30 -15:30">
      <formula>NOT(ISERROR(SEARCH("08.30 -15:30",C7)))</formula>
    </cfRule>
  </conditionalFormatting>
  <conditionalFormatting sqref="AG47:AH47">
    <cfRule type="containsText" dxfId="27293" priority="63328" operator="containsText" text="13:00">
      <formula>NOT(ISERROR(SEARCH("13:00",AG47)))</formula>
    </cfRule>
  </conditionalFormatting>
  <conditionalFormatting sqref="AG53:AH53">
    <cfRule type="containsText" dxfId="27292" priority="63326" operator="containsText" text="09:00 – 13.00 ">
      <formula>NOT(ISERROR(SEARCH("09:00 – 13.00 ",AG53)))</formula>
    </cfRule>
  </conditionalFormatting>
  <conditionalFormatting sqref="AG48:AH48">
    <cfRule type="containsText" dxfId="27291" priority="63321" operator="containsText" text="09.00 -13.00">
      <formula>NOT(ISERROR(SEARCH("09.00 -13.00",AG48)))</formula>
    </cfRule>
    <cfRule type="containsText" dxfId="27290" priority="63322" operator="containsText" text="09.00 -15:00">
      <formula>NOT(ISERROR(SEARCH("09.00 -15:00",AG48)))</formula>
    </cfRule>
    <cfRule type="containsText" dxfId="27289" priority="63323" operator="containsText" text="09.00 -16.00">
      <formula>NOT(ISERROR(SEARCH("09.00 -16.00",AG48)))</formula>
    </cfRule>
  </conditionalFormatting>
  <conditionalFormatting sqref="AG47:AH47">
    <cfRule type="containsText" dxfId="27288" priority="63315" operator="containsText" text="09.00 -13.00">
      <formula>NOT(ISERROR(SEARCH("09.00 -13.00",AG47)))</formula>
    </cfRule>
    <cfRule type="containsText" dxfId="27287" priority="63316" operator="containsText" text="09.00 -15:00">
      <formula>NOT(ISERROR(SEARCH("09.00 -15:00",AG47)))</formula>
    </cfRule>
    <cfRule type="containsText" dxfId="27286" priority="63317" operator="containsText" text="09.00 -16.00">
      <formula>NOT(ISERROR(SEARCH("09.00 -16.00",AG47)))</formula>
    </cfRule>
  </conditionalFormatting>
  <conditionalFormatting sqref="AG53:AH53">
    <cfRule type="containsText" dxfId="27285" priority="63314" operator="containsText" text="09:00 – 13.00 ">
      <formula>NOT(ISERROR(SEARCH("09:00 – 13.00 ",AG53)))</formula>
    </cfRule>
  </conditionalFormatting>
  <conditionalFormatting sqref="AG48:AH48">
    <cfRule type="containsText" dxfId="27284" priority="63309" operator="containsText" text="09.00 -13.00">
      <formula>NOT(ISERROR(SEARCH("09.00 -13.00",AG48)))</formula>
    </cfRule>
    <cfRule type="containsText" dxfId="27283" priority="63310" operator="containsText" text="09.00 -15:00">
      <formula>NOT(ISERROR(SEARCH("09.00 -15:00",AG48)))</formula>
    </cfRule>
    <cfRule type="containsText" dxfId="27282" priority="63311" operator="containsText" text="09.00 -16.00">
      <formula>NOT(ISERROR(SEARCH("09.00 -16.00",AG48)))</formula>
    </cfRule>
  </conditionalFormatting>
  <conditionalFormatting sqref="AG47:AH47">
    <cfRule type="containsText" dxfId="27281" priority="63303" operator="containsText" text="09.00 -13.00">
      <formula>NOT(ISERROR(SEARCH("09.00 -13.00",AG47)))</formula>
    </cfRule>
    <cfRule type="containsText" dxfId="27280" priority="63304" operator="containsText" text="09.00 -15:00">
      <formula>NOT(ISERROR(SEARCH("09.00 -15:00",AG47)))</formula>
    </cfRule>
    <cfRule type="containsText" dxfId="27279" priority="63305" operator="containsText" text="09.00 -16.00">
      <formula>NOT(ISERROR(SEARCH("09.00 -16.00",AG47)))</formula>
    </cfRule>
  </conditionalFormatting>
  <conditionalFormatting sqref="AG48:AH48">
    <cfRule type="containsText" dxfId="27278" priority="63300" operator="containsText" text="09.00 -13:00">
      <formula>NOT(ISERROR(SEARCH("09.00 -13:00",AG48)))</formula>
    </cfRule>
    <cfRule type="containsText" dxfId="27277" priority="63301" operator="containsText" text="08.30 -17.30">
      <formula>NOT(ISERROR(SEARCH("08.30 -17.30",AG48)))</formula>
    </cfRule>
    <cfRule type="containsText" dxfId="27276" priority="63302" operator="containsText" text="08.30 -15:30">
      <formula>NOT(ISERROR(SEARCH("08.30 -15:30",AG48)))</formula>
    </cfRule>
  </conditionalFormatting>
  <conditionalFormatting sqref="AG47:AH47">
    <cfRule type="containsText" dxfId="27275" priority="63291" operator="containsText" text="09.00 -13.00">
      <formula>NOT(ISERROR(SEARCH("09.00 -13.00",AG47)))</formula>
    </cfRule>
    <cfRule type="containsText" dxfId="27274" priority="63292" operator="containsText" text="09.00 -15:00">
      <formula>NOT(ISERROR(SEARCH("09.00 -15:00",AG47)))</formula>
    </cfRule>
    <cfRule type="containsText" dxfId="27273" priority="63293" operator="containsText" text="09.00 -16.00">
      <formula>NOT(ISERROR(SEARCH("09.00 -16.00",AG47)))</formula>
    </cfRule>
  </conditionalFormatting>
  <conditionalFormatting sqref="AG47:AH47">
    <cfRule type="containsText" dxfId="27272" priority="63288" operator="containsText" text="09.00 -13:00">
      <formula>NOT(ISERROR(SEARCH("09.00 -13:00",AG47)))</formula>
    </cfRule>
    <cfRule type="containsText" dxfId="27271" priority="63289" operator="containsText" text="08.30 -17.30">
      <formula>NOT(ISERROR(SEARCH("08.30 -17.30",AG47)))</formula>
    </cfRule>
    <cfRule type="containsText" dxfId="27270" priority="63290" operator="containsText" text="08.30 -15:30">
      <formula>NOT(ISERROR(SEARCH("08.30 -15:30",AG47)))</formula>
    </cfRule>
  </conditionalFormatting>
  <conditionalFormatting sqref="DE46:DF46">
    <cfRule type="cellIs" dxfId="27269" priority="63279" operator="equal">
      <formula>"09.00 – 13.00"</formula>
    </cfRule>
  </conditionalFormatting>
  <conditionalFormatting sqref="DE46:DF46">
    <cfRule type="cellIs" dxfId="27268" priority="63280" operator="equal">
      <formula>"09.00 – 15.00"</formula>
    </cfRule>
  </conditionalFormatting>
  <conditionalFormatting sqref="DE46:DF46">
    <cfRule type="cellIs" dxfId="27267" priority="63281" operator="equal">
      <formula>"09.00 – 18.00"</formula>
    </cfRule>
  </conditionalFormatting>
  <conditionalFormatting sqref="DE46:DF46">
    <cfRule type="cellIs" dxfId="27266" priority="63282" operator="equal">
      <formula>"09.30 – 13.00"</formula>
    </cfRule>
  </conditionalFormatting>
  <conditionalFormatting sqref="DE46:DF46">
    <cfRule type="cellIs" dxfId="27265" priority="63283" operator="equal">
      <formula>"10.30 – 19.30"</formula>
    </cfRule>
  </conditionalFormatting>
  <conditionalFormatting sqref="DE46:DF46">
    <cfRule type="cellIs" dxfId="27264" priority="63284" operator="equal">
      <formula>"11.30 – 19.30"</formula>
    </cfRule>
  </conditionalFormatting>
  <conditionalFormatting sqref="DE46:DF46">
    <cfRule type="cellIs" dxfId="27263" priority="63285" operator="equal">
      <formula>_FV(13,"3")</formula>
    </cfRule>
  </conditionalFormatting>
  <conditionalFormatting sqref="DE46:DF46">
    <cfRule type="cellIs" dxfId="27262" priority="63286" operator="equal">
      <formula>_FV(13,"3")</formula>
    </cfRule>
  </conditionalFormatting>
  <conditionalFormatting sqref="DE46:DF46">
    <cfRule type="cellIs" dxfId="27261" priority="63287" operator="equal">
      <formula>_FV(13,"3")</formula>
    </cfRule>
  </conditionalFormatting>
  <conditionalFormatting sqref="DE46:DF46">
    <cfRule type="containsText" dxfId="27260" priority="63269" operator="containsText" text="DOMENICA">
      <formula>NOT(ISERROR(SEARCH("DOMENICA",DE46)))</formula>
    </cfRule>
    <cfRule type="containsText" dxfId="27259" priority="63270" operator="containsText" text="08.30 – 14.30">
      <formula>NOT(ISERROR(SEARCH("08.30 – 14.30",DE46)))</formula>
    </cfRule>
    <cfRule type="containsText" dxfId="27258" priority="63271" operator="containsText" text="09.30 – 18.30">
      <formula>NOT(ISERROR(SEARCH("09.30 – 18.30",DE46)))</formula>
    </cfRule>
    <cfRule type="containsText" dxfId="27257" priority="63272" operator="containsText" text="08.30 – 16.30">
      <formula>NOT(ISERROR(SEARCH("08.30 – 16.30",DE46)))</formula>
    </cfRule>
    <cfRule type="containsText" dxfId="27256" priority="63273" operator="containsText" text="08.30 – 17.30">
      <formula>NOT(ISERROR(SEARCH("08.30 – 17.30",DE46)))</formula>
    </cfRule>
    <cfRule type="containsText" dxfId="27255" priority="63274" operator="containsText" text="09.00 – 18.00">
      <formula>NOT(ISERROR(SEARCH("09.00 – 18.00",DE46)))</formula>
    </cfRule>
    <cfRule type="containsText" dxfId="27254" priority="63275" operator="containsText" text="09.00 – 15.00">
      <formula>NOT(ISERROR(SEARCH("09.00 – 15.00",DE46)))</formula>
    </cfRule>
    <cfRule type="containsText" dxfId="27253" priority="63276" operator="containsText" text="10.30 – 19.30">
      <formula>NOT(ISERROR(SEARCH("10.30 – 19.30",DE46)))</formula>
    </cfRule>
    <cfRule type="containsText" dxfId="27252" priority="63277" operator="containsText" text="09.00 – 13.00">
      <formula>NOT(ISERROR(SEARCH("09.00 – 13.00",DE46)))</formula>
    </cfRule>
    <cfRule type="containsText" dxfId="27251" priority="63278" operator="containsText" text="11.30 – 19.30">
      <formula>NOT(ISERROR(SEARCH("11.30 – 19.30",DE46)))</formula>
    </cfRule>
  </conditionalFormatting>
  <conditionalFormatting sqref="DE46:DF46">
    <cfRule type="cellIs" dxfId="27250" priority="63261" operator="equal">
      <formula>"09.00 – 15.00"</formula>
    </cfRule>
  </conditionalFormatting>
  <conditionalFormatting sqref="DE46:DF46">
    <cfRule type="cellIs" dxfId="27249" priority="63262" operator="equal">
      <formula>"09.00 – 18.00"</formula>
    </cfRule>
  </conditionalFormatting>
  <conditionalFormatting sqref="DE46:DF46">
    <cfRule type="cellIs" dxfId="27248" priority="63263" operator="equal">
      <formula>"09.30 – 13.00"</formula>
    </cfRule>
  </conditionalFormatting>
  <conditionalFormatting sqref="DE46:DF46">
    <cfRule type="cellIs" dxfId="27247" priority="63264" operator="equal">
      <formula>"10.30 – 19.30"</formula>
    </cfRule>
  </conditionalFormatting>
  <conditionalFormatting sqref="DE46:DF46">
    <cfRule type="cellIs" dxfId="27246" priority="63265" operator="equal">
      <formula>"11.30 – 19.30"</formula>
    </cfRule>
  </conditionalFormatting>
  <conditionalFormatting sqref="DE46:DF46">
    <cfRule type="cellIs" dxfId="27245" priority="63266" operator="equal">
      <formula>_FV(13,"3")</formula>
    </cfRule>
  </conditionalFormatting>
  <conditionalFormatting sqref="DE46:DF46">
    <cfRule type="cellIs" dxfId="27244" priority="63267" operator="equal">
      <formula>_FV(13,"3")</formula>
    </cfRule>
  </conditionalFormatting>
  <conditionalFormatting sqref="DE46:DF46">
    <cfRule type="cellIs" dxfId="27243" priority="63268" operator="equal">
      <formula>_FV(13,"3")</formula>
    </cfRule>
  </conditionalFormatting>
  <conditionalFormatting sqref="DE46:DF46">
    <cfRule type="cellIs" dxfId="27242" priority="63253" operator="equal">
      <formula>"09.00 – 15.00"</formula>
    </cfRule>
  </conditionalFormatting>
  <conditionalFormatting sqref="DE46:DF46">
    <cfRule type="cellIs" dxfId="27241" priority="63254" operator="equal">
      <formula>"09.00 – 18.00"</formula>
    </cfRule>
  </conditionalFormatting>
  <conditionalFormatting sqref="DE46:DF46">
    <cfRule type="cellIs" dxfId="27240" priority="63255" operator="equal">
      <formula>"09.30 – 13.00"</formula>
    </cfRule>
  </conditionalFormatting>
  <conditionalFormatting sqref="DE46:DF46">
    <cfRule type="cellIs" dxfId="27239" priority="63256" operator="equal">
      <formula>"10.30 – 19.30"</formula>
    </cfRule>
  </conditionalFormatting>
  <conditionalFormatting sqref="DE46:DF46">
    <cfRule type="cellIs" dxfId="27238" priority="63257" operator="equal">
      <formula>"11.30 – 19.30"</formula>
    </cfRule>
  </conditionalFormatting>
  <conditionalFormatting sqref="DE46:DF46">
    <cfRule type="cellIs" dxfId="27237" priority="63258" operator="equal">
      <formula>_FV(13,"3")</formula>
    </cfRule>
  </conditionalFormatting>
  <conditionalFormatting sqref="DE46:DF46">
    <cfRule type="cellIs" dxfId="27236" priority="63259" operator="equal">
      <formula>_FV(13,"3")</formula>
    </cfRule>
  </conditionalFormatting>
  <conditionalFormatting sqref="DE46:DF46">
    <cfRule type="cellIs" dxfId="27235" priority="63260" operator="equal">
      <formula>_FV(13,"3")</formula>
    </cfRule>
  </conditionalFormatting>
  <conditionalFormatting sqref="DE46:DF46">
    <cfRule type="containsText" dxfId="27234" priority="63247" operator="containsText" text="09.00 - 13.00">
      <formula>NOT(ISERROR(SEARCH("09.00 - 13.00",DE46)))</formula>
    </cfRule>
    <cfRule type="containsText" dxfId="27233" priority="63248" operator="containsText" text="09.00 – 15:00">
      <formula>NOT(ISERROR(SEARCH("09.00 – 15:00",DE46)))</formula>
    </cfRule>
    <cfRule type="containsText" dxfId="27232" priority="63249" operator="containsText" text="09.00 – 16.00">
      <formula>NOT(ISERROR(SEARCH("09.00 – 16.00",DE46)))</formula>
    </cfRule>
    <cfRule type="containsText" dxfId="27231" priority="63250" operator="containsText" text="09.00 - 13:00">
      <formula>NOT(ISERROR(SEARCH("09.00 - 13:00",DE46)))</formula>
    </cfRule>
    <cfRule type="containsText" dxfId="27230" priority="63251" operator="containsText" text="08.30 – 16:30 ">
      <formula>NOT(ISERROR(SEARCH("08.30 – 16:30 ",DE46)))</formula>
    </cfRule>
    <cfRule type="containsText" dxfId="27229" priority="63252" operator="containsText" text="08.30 – 17:30 ">
      <formula>NOT(ISERROR(SEARCH("08.30 – 17:30 ",DE46)))</formula>
    </cfRule>
  </conditionalFormatting>
  <conditionalFormatting sqref="DE46:DF46">
    <cfRule type="cellIs" dxfId="27228" priority="63239" operator="equal">
      <formula>"09.00 – 15.00"</formula>
    </cfRule>
  </conditionalFormatting>
  <conditionalFormatting sqref="DE46:DF46">
    <cfRule type="cellIs" dxfId="27227" priority="63240" operator="equal">
      <formula>"09.00 – 18.00"</formula>
    </cfRule>
  </conditionalFormatting>
  <conditionalFormatting sqref="DE46:DF46">
    <cfRule type="cellIs" dxfId="27226" priority="63241" operator="equal">
      <formula>"09.30 – 13.00"</formula>
    </cfRule>
  </conditionalFormatting>
  <conditionalFormatting sqref="DE46:DF46">
    <cfRule type="cellIs" dxfId="27225" priority="63242" operator="equal">
      <formula>"10.30 – 19.30"</formula>
    </cfRule>
  </conditionalFormatting>
  <conditionalFormatting sqref="DE46:DF46">
    <cfRule type="cellIs" dxfId="27224" priority="63243" operator="equal">
      <formula>"11.30 – 19.30"</formula>
    </cfRule>
  </conditionalFormatting>
  <conditionalFormatting sqref="DE46:DF46">
    <cfRule type="cellIs" dxfId="27223" priority="63244" operator="equal">
      <formula>_FV(13,"3")</formula>
    </cfRule>
  </conditionalFormatting>
  <conditionalFormatting sqref="DE46:DF46">
    <cfRule type="cellIs" dxfId="27222" priority="63245" operator="equal">
      <formula>_FV(13,"3")</formula>
    </cfRule>
  </conditionalFormatting>
  <conditionalFormatting sqref="DE46:DF46">
    <cfRule type="cellIs" dxfId="27221" priority="63246" operator="equal">
      <formula>_FV(13,"3")</formula>
    </cfRule>
  </conditionalFormatting>
  <conditionalFormatting sqref="DE46:DF46">
    <cfRule type="containsText" dxfId="27220" priority="63229" operator="containsText" text="DOMENICA">
      <formula>NOT(ISERROR(SEARCH("DOMENICA",DE46)))</formula>
    </cfRule>
    <cfRule type="containsText" dxfId="27219" priority="63230" operator="containsText" text="08.30 – 14.30">
      <formula>NOT(ISERROR(SEARCH("08.30 – 14.30",DE46)))</formula>
    </cfRule>
    <cfRule type="containsText" dxfId="27218" priority="63231" operator="containsText" text="09.30 – 18.30">
      <formula>NOT(ISERROR(SEARCH("09.30 – 18.30",DE46)))</formula>
    </cfRule>
    <cfRule type="containsText" dxfId="27217" priority="63232" operator="containsText" text="08.30 – 16.30">
      <formula>NOT(ISERROR(SEARCH("08.30 – 16.30",DE46)))</formula>
    </cfRule>
    <cfRule type="containsText" dxfId="27216" priority="63233" operator="containsText" text="08.30 – 17.30">
      <formula>NOT(ISERROR(SEARCH("08.30 – 17.30",DE46)))</formula>
    </cfRule>
    <cfRule type="containsText" dxfId="27215" priority="63234" operator="containsText" text="09.00 – 18.00">
      <formula>NOT(ISERROR(SEARCH("09.00 – 18.00",DE46)))</formula>
    </cfRule>
    <cfRule type="containsText" dxfId="27214" priority="63235" operator="containsText" text="09.00 – 15.00">
      <formula>NOT(ISERROR(SEARCH("09.00 – 15.00",DE46)))</formula>
    </cfRule>
    <cfRule type="containsText" dxfId="27213" priority="63236" operator="containsText" text="10.30 – 19.30">
      <formula>NOT(ISERROR(SEARCH("10.30 – 19.30",DE46)))</formula>
    </cfRule>
    <cfRule type="containsText" dxfId="27212" priority="63237" operator="containsText" text="09.00 – 13.00">
      <formula>NOT(ISERROR(SEARCH("09.00 – 13.00",DE46)))</formula>
    </cfRule>
    <cfRule type="containsText" dxfId="27211" priority="63238" operator="containsText" text="11.30 – 19.30">
      <formula>NOT(ISERROR(SEARCH("11.30 – 19.30",DE46)))</formula>
    </cfRule>
  </conditionalFormatting>
  <conditionalFormatting sqref="DE46:DF46">
    <cfRule type="cellIs" dxfId="27210" priority="63222" operator="equal">
      <formula>"09.00 – 18.00"</formula>
    </cfRule>
  </conditionalFormatting>
  <conditionalFormatting sqref="DE46:DF46">
    <cfRule type="cellIs" dxfId="27209" priority="63223" operator="equal">
      <formula>"09.30 – 13.00"</formula>
    </cfRule>
  </conditionalFormatting>
  <conditionalFormatting sqref="DE46:DF46">
    <cfRule type="cellIs" dxfId="27208" priority="63224" operator="equal">
      <formula>"10.30 – 19.30"</formula>
    </cfRule>
  </conditionalFormatting>
  <conditionalFormatting sqref="DE46:DF46">
    <cfRule type="cellIs" dxfId="27207" priority="63225" operator="equal">
      <formula>"11.30 – 19.30"</formula>
    </cfRule>
  </conditionalFormatting>
  <conditionalFormatting sqref="DE46:DF46">
    <cfRule type="cellIs" dxfId="27206" priority="63226" operator="equal">
      <formula>_FV(13,"3")</formula>
    </cfRule>
  </conditionalFormatting>
  <conditionalFormatting sqref="DE46:DF46">
    <cfRule type="cellIs" dxfId="27205" priority="63227" operator="equal">
      <formula>_FV(13,"3")</formula>
    </cfRule>
  </conditionalFormatting>
  <conditionalFormatting sqref="DE46:DF46">
    <cfRule type="cellIs" dxfId="27204" priority="63228" operator="equal">
      <formula>_FV(13,"3")</formula>
    </cfRule>
  </conditionalFormatting>
  <conditionalFormatting sqref="DE46:DF46">
    <cfRule type="cellIs" dxfId="27203" priority="63215" operator="equal">
      <formula>"09.00 – 18.00"</formula>
    </cfRule>
  </conditionalFormatting>
  <conditionalFormatting sqref="DE46:DF46">
    <cfRule type="cellIs" dxfId="27202" priority="63216" operator="equal">
      <formula>"09.30 – 13.00"</formula>
    </cfRule>
  </conditionalFormatting>
  <conditionalFormatting sqref="DE46:DF46">
    <cfRule type="cellIs" dxfId="27201" priority="63217" operator="equal">
      <formula>"10.30 – 19.30"</formula>
    </cfRule>
  </conditionalFormatting>
  <conditionalFormatting sqref="DE46:DF46">
    <cfRule type="cellIs" dxfId="27200" priority="63218" operator="equal">
      <formula>"11.30 – 19.30"</formula>
    </cfRule>
  </conditionalFormatting>
  <conditionalFormatting sqref="DE46:DF46">
    <cfRule type="cellIs" dxfId="27199" priority="63219" operator="equal">
      <formula>_FV(13,"3")</formula>
    </cfRule>
  </conditionalFormatting>
  <conditionalFormatting sqref="DE46:DF46">
    <cfRule type="cellIs" dxfId="27198" priority="63220" operator="equal">
      <formula>_FV(13,"3")</formula>
    </cfRule>
  </conditionalFormatting>
  <conditionalFormatting sqref="DE46:DF46">
    <cfRule type="cellIs" dxfId="27197" priority="63221" operator="equal">
      <formula>_FV(13,"3")</formula>
    </cfRule>
  </conditionalFormatting>
  <conditionalFormatting sqref="DE47:DF54">
    <cfRule type="containsText" dxfId="27196" priority="63197" operator="containsText" text="08.30 – 14.30">
      <formula>NOT(ISERROR(SEARCH("08.30 – 14.30",DE47)))</formula>
    </cfRule>
    <cfRule type="containsText" dxfId="27195" priority="63198" operator="containsText" text="09:30 – 18.30">
      <formula>NOT(ISERROR(SEARCH("09:30 – 18.30",DE47)))</formula>
    </cfRule>
    <cfRule type="containsText" dxfId="27194" priority="63199" operator="containsText" text="10.30 – 18.30">
      <formula>NOT(ISERROR(SEARCH("10.30 – 18.30",DE47)))</formula>
    </cfRule>
    <cfRule type="containsText" dxfId="27193" priority="63200" operator="containsText" text="09.30 – 18.30">
      <formula>NOT(ISERROR(SEARCH("09.30 – 18.30",DE47)))</formula>
    </cfRule>
    <cfRule type="containsText" dxfId="27192" priority="63202" operator="containsText" text="09.00 – 13:00">
      <formula>NOT(ISERROR(SEARCH("09.00 – 13:00",DE47)))</formula>
    </cfRule>
    <cfRule type="containsText" dxfId="27191" priority="63203" operator="containsText" text="08.30 – 16.30">
      <formula>NOT(ISERROR(SEARCH("08.30 – 16.30",DE47)))</formula>
    </cfRule>
    <cfRule type="containsText" dxfId="27190" priority="63204" operator="containsText" text="08:30 – 17.30">
      <formula>NOT(ISERROR(SEARCH("08:30 – 17.30",DE47)))</formula>
    </cfRule>
    <cfRule type="containsText" dxfId="27189" priority="63205" operator="containsText" text="08.30 – 17.30">
      <formula>NOT(ISERROR(SEARCH("08.30 – 17.30",DE47)))</formula>
    </cfRule>
    <cfRule type="containsText" dxfId="27188" priority="63206" operator="containsText" text="09.00 – 18.00">
      <formula>NOT(ISERROR(SEARCH("09.00 – 18.00",DE47)))</formula>
    </cfRule>
    <cfRule type="containsText" dxfId="27187" priority="63207" operator="containsText" text="09.00 – 13.00">
      <formula>NOT(ISERROR(SEARCH("09.00 – 13.00",DE47)))</formula>
    </cfRule>
    <cfRule type="containsText" dxfId="27186" priority="63208" operator="containsText" text="11.30 – 19.30">
      <formula>NOT(ISERROR(SEARCH("11.30 – 19.30",DE47)))</formula>
    </cfRule>
    <cfRule type="containsText" dxfId="27185" priority="63209" operator="containsText" text="10.30 – 19.30">
      <formula>NOT(ISERROR(SEARCH("10.30 – 19.30",DE47)))</formula>
    </cfRule>
    <cfRule type="containsText" dxfId="27184" priority="63210" operator="containsText" text="09.00 – 15.00">
      <formula>NOT(ISERROR(SEARCH("09.00 – 15.00",DE47)))</formula>
    </cfRule>
    <cfRule type="containsText" dxfId="27183" priority="63211" operator="containsText" text="1 2 : 3 0">
      <formula>NOT(ISERROR(SEARCH("1 2 : 3 0",DE47)))</formula>
    </cfRule>
    <cfRule type="containsText" dxfId="27182" priority="63212" operator="containsText" text="1 3 : 3 0">
      <formula>NOT(ISERROR(SEARCH("1 3 : 3 0",DE47)))</formula>
    </cfRule>
    <cfRule type="containsText" dxfId="27181" priority="63213" operator="containsText" text="FESTIVITÁ">
      <formula>NOT(ISERROR(SEARCH("FESTIVITÁ",DE47)))</formula>
    </cfRule>
    <cfRule type="cellIs" dxfId="27180" priority="63214" operator="equal">
      <formula>"DOMENICA"</formula>
    </cfRule>
  </conditionalFormatting>
  <conditionalFormatting sqref="DE47:DF54">
    <cfRule type="containsText" dxfId="27179" priority="63189" operator="containsText" text="09.00 - 13.00">
      <formula>NOT(ISERROR(SEARCH("09.00 - 13.00",DE47)))</formula>
    </cfRule>
    <cfRule type="containsText" dxfId="27178" priority="63192" operator="containsText" text="09.00 – 15:00">
      <formula>NOT(ISERROR(SEARCH("09.00 – 15:00",DE47)))</formula>
    </cfRule>
    <cfRule type="containsText" dxfId="27177" priority="63193" operator="containsText" text="09.00 – 16.00">
      <formula>NOT(ISERROR(SEARCH("09.00 – 16.00",DE47)))</formula>
    </cfRule>
    <cfRule type="containsText" dxfId="27176" priority="63194" operator="containsText" text="09.00 - 13:00">
      <formula>NOT(ISERROR(SEARCH("09.00 - 13:00",DE47)))</formula>
    </cfRule>
    <cfRule type="containsText" dxfId="27175" priority="63195" operator="containsText" text="08.30 – 16:30 ">
      <formula>NOT(ISERROR(SEARCH("08.30 – 16:30 ",DE47)))</formula>
    </cfRule>
    <cfRule type="containsText" dxfId="27174" priority="63196" operator="containsText" text="08.30 – 17:30 ">
      <formula>NOT(ISERROR(SEARCH("08.30 – 17:30 ",DE47)))</formula>
    </cfRule>
  </conditionalFormatting>
  <conditionalFormatting sqref="DE47:DF54">
    <cfRule type="containsText" dxfId="27173" priority="63191" operator="containsText" text="1 3 : 0 0">
      <formula>NOT(ISERROR(SEARCH("1 3 : 0 0",DE47)))</formula>
    </cfRule>
  </conditionalFormatting>
  <conditionalFormatting sqref="DE47:DF47">
    <cfRule type="containsText" dxfId="27172" priority="63190" operator="containsText" text="13:00">
      <formula>NOT(ISERROR(SEARCH("13:00",DE47)))</formula>
    </cfRule>
  </conditionalFormatting>
  <conditionalFormatting sqref="DE47:DF54">
    <cfRule type="containsText" dxfId="27171" priority="63201" operator="containsText" text="09:00 – 13.00 ">
      <formula>NOT(ISERROR(SEARCH("09:00 – 13.00 ",DE47)))</formula>
    </cfRule>
  </conditionalFormatting>
  <conditionalFormatting sqref="DE53:DF53">
    <cfRule type="containsText" dxfId="27170" priority="63188" operator="containsText" text="09:00 – 13.00 ">
      <formula>NOT(ISERROR(SEARCH("09:00 – 13.00 ",DE53)))</formula>
    </cfRule>
  </conditionalFormatting>
  <conditionalFormatting sqref="DE47:DF54">
    <cfRule type="containsText" dxfId="27169" priority="63187" operator="containsText" text="09:00 – 13.00 ">
      <formula>NOT(ISERROR(SEARCH("09:00 – 13.00 ",DE47)))</formula>
    </cfRule>
  </conditionalFormatting>
  <conditionalFormatting sqref="DE53:DF54">
    <cfRule type="containsText" dxfId="27168" priority="63186" operator="containsText" text="09:00 – 13.00 ">
      <formula>NOT(ISERROR(SEARCH("09:00 – 13.00 ",DE53)))</formula>
    </cfRule>
  </conditionalFormatting>
  <conditionalFormatting sqref="DE48:DF48">
    <cfRule type="containsText" dxfId="27167" priority="63183" operator="containsText" text="09.00 -13.00">
      <formula>NOT(ISERROR(SEARCH("09.00 -13.00",DE48)))</formula>
    </cfRule>
    <cfRule type="containsText" dxfId="27166" priority="63184" operator="containsText" text="09.00 -15:00">
      <formula>NOT(ISERROR(SEARCH("09.00 -15:00",DE48)))</formula>
    </cfRule>
    <cfRule type="containsText" dxfId="27165" priority="63185" operator="containsText" text="09.00 -16.00">
      <formula>NOT(ISERROR(SEARCH("09.00 -16.00",DE48)))</formula>
    </cfRule>
  </conditionalFormatting>
  <conditionalFormatting sqref="DE49:DF54">
    <cfRule type="containsText" dxfId="27164" priority="63180" operator="containsText" text="09.00 -13.00">
      <formula>NOT(ISERROR(SEARCH("09.00 -13.00",DE49)))</formula>
    </cfRule>
    <cfRule type="containsText" dxfId="27163" priority="63181" operator="containsText" text="09.00 -15:00">
      <formula>NOT(ISERROR(SEARCH("09.00 -15:00",DE49)))</formula>
    </cfRule>
    <cfRule type="containsText" dxfId="27162" priority="63182" operator="containsText" text="09.00 -16.00">
      <formula>NOT(ISERROR(SEARCH("09.00 -16.00",DE49)))</formula>
    </cfRule>
  </conditionalFormatting>
  <conditionalFormatting sqref="DE47:DF47">
    <cfRule type="containsText" dxfId="27161" priority="63177" operator="containsText" text="09.00 -13.00">
      <formula>NOT(ISERROR(SEARCH("09.00 -13.00",DE47)))</formula>
    </cfRule>
    <cfRule type="containsText" dxfId="27160" priority="63178" operator="containsText" text="09.00 -15:00">
      <formula>NOT(ISERROR(SEARCH("09.00 -15:00",DE47)))</formula>
    </cfRule>
    <cfRule type="containsText" dxfId="27159" priority="63179" operator="containsText" text="09.00 -16.00">
      <formula>NOT(ISERROR(SEARCH("09.00 -16.00",DE47)))</formula>
    </cfRule>
  </conditionalFormatting>
  <conditionalFormatting sqref="DE53:DF53">
    <cfRule type="containsText" dxfId="27158" priority="63176" operator="containsText" text="09:00 – 13.00 ">
      <formula>NOT(ISERROR(SEARCH("09:00 – 13.00 ",DE53)))</formula>
    </cfRule>
  </conditionalFormatting>
  <conditionalFormatting sqref="DE47:DF54">
    <cfRule type="containsText" dxfId="27157" priority="63175" operator="containsText" text="09:00 – 13.00 ">
      <formula>NOT(ISERROR(SEARCH("09:00 – 13.00 ",DE47)))</formula>
    </cfRule>
  </conditionalFormatting>
  <conditionalFormatting sqref="DE53:DF54">
    <cfRule type="containsText" dxfId="27156" priority="63174" operator="containsText" text="09:00 – 13.00 ">
      <formula>NOT(ISERROR(SEARCH("09:00 – 13.00 ",DE53)))</formula>
    </cfRule>
  </conditionalFormatting>
  <conditionalFormatting sqref="DE48:DF48">
    <cfRule type="containsText" dxfId="27155" priority="63171" operator="containsText" text="09.00 -13.00">
      <formula>NOT(ISERROR(SEARCH("09.00 -13.00",DE48)))</formula>
    </cfRule>
    <cfRule type="containsText" dxfId="27154" priority="63172" operator="containsText" text="09.00 -15:00">
      <formula>NOT(ISERROR(SEARCH("09.00 -15:00",DE48)))</formula>
    </cfRule>
    <cfRule type="containsText" dxfId="27153" priority="63173" operator="containsText" text="09.00 -16.00">
      <formula>NOT(ISERROR(SEARCH("09.00 -16.00",DE48)))</formula>
    </cfRule>
  </conditionalFormatting>
  <conditionalFormatting sqref="DE49:DF54">
    <cfRule type="containsText" dxfId="27152" priority="63168" operator="containsText" text="09.00 -13.00">
      <formula>NOT(ISERROR(SEARCH("09.00 -13.00",DE49)))</formula>
    </cfRule>
    <cfRule type="containsText" dxfId="27151" priority="63169" operator="containsText" text="09.00 -15:00">
      <formula>NOT(ISERROR(SEARCH("09.00 -15:00",DE49)))</formula>
    </cfRule>
    <cfRule type="containsText" dxfId="27150" priority="63170" operator="containsText" text="09.00 -16.00">
      <formula>NOT(ISERROR(SEARCH("09.00 -16.00",DE49)))</formula>
    </cfRule>
  </conditionalFormatting>
  <conditionalFormatting sqref="DE47:DF47">
    <cfRule type="containsText" dxfId="27149" priority="63165" operator="containsText" text="09.00 -13.00">
      <formula>NOT(ISERROR(SEARCH("09.00 -13.00",DE47)))</formula>
    </cfRule>
    <cfRule type="containsText" dxfId="27148" priority="63166" operator="containsText" text="09.00 -15:00">
      <formula>NOT(ISERROR(SEARCH("09.00 -15:00",DE47)))</formula>
    </cfRule>
    <cfRule type="containsText" dxfId="27147" priority="63167" operator="containsText" text="09.00 -16.00">
      <formula>NOT(ISERROR(SEARCH("09.00 -16.00",DE47)))</formula>
    </cfRule>
  </conditionalFormatting>
  <conditionalFormatting sqref="DE48:DF48">
    <cfRule type="containsText" dxfId="27146" priority="63162" operator="containsText" text="09.00 -13:00">
      <formula>NOT(ISERROR(SEARCH("09.00 -13:00",DE48)))</formula>
    </cfRule>
    <cfRule type="containsText" dxfId="27145" priority="63163" operator="containsText" text="08.30 -17.30">
      <formula>NOT(ISERROR(SEARCH("08.30 -17.30",DE48)))</formula>
    </cfRule>
    <cfRule type="containsText" dxfId="27144" priority="63164" operator="containsText" text="08.30 -15:30">
      <formula>NOT(ISERROR(SEARCH("08.30 -15:30",DE48)))</formula>
    </cfRule>
  </conditionalFormatting>
  <conditionalFormatting sqref="DE49:DF54">
    <cfRule type="containsText" dxfId="27143" priority="63159" operator="containsText" text="09.00 -13.00">
      <formula>NOT(ISERROR(SEARCH("09.00 -13.00",DE49)))</formula>
    </cfRule>
    <cfRule type="containsText" dxfId="27142" priority="63160" operator="containsText" text="09.00 -15:00">
      <formula>NOT(ISERROR(SEARCH("09.00 -15:00",DE49)))</formula>
    </cfRule>
    <cfRule type="containsText" dxfId="27141" priority="63161" operator="containsText" text="09.00 -16.00">
      <formula>NOT(ISERROR(SEARCH("09.00 -16.00",DE49)))</formula>
    </cfRule>
  </conditionalFormatting>
  <conditionalFormatting sqref="DE49:DF54">
    <cfRule type="containsText" dxfId="27140" priority="63156" operator="containsText" text="09.00 -13:00">
      <formula>NOT(ISERROR(SEARCH("09.00 -13:00",DE49)))</formula>
    </cfRule>
    <cfRule type="containsText" dxfId="27139" priority="63157" operator="containsText" text="08.30 -17.30">
      <formula>NOT(ISERROR(SEARCH("08.30 -17.30",DE49)))</formula>
    </cfRule>
    <cfRule type="containsText" dxfId="27138" priority="63158" operator="containsText" text="08.30 -15:30">
      <formula>NOT(ISERROR(SEARCH("08.30 -15:30",DE49)))</formula>
    </cfRule>
  </conditionalFormatting>
  <conditionalFormatting sqref="DE47:DF47">
    <cfRule type="containsText" dxfId="27137" priority="63153" operator="containsText" text="09.00 -13.00">
      <formula>NOT(ISERROR(SEARCH("09.00 -13.00",DE47)))</formula>
    </cfRule>
    <cfRule type="containsText" dxfId="27136" priority="63154" operator="containsText" text="09.00 -15:00">
      <formula>NOT(ISERROR(SEARCH("09.00 -15:00",DE47)))</formula>
    </cfRule>
    <cfRule type="containsText" dxfId="27135" priority="63155" operator="containsText" text="09.00 -16.00">
      <formula>NOT(ISERROR(SEARCH("09.00 -16.00",DE47)))</formula>
    </cfRule>
  </conditionalFormatting>
  <conditionalFormatting sqref="DE47:DF47">
    <cfRule type="containsText" dxfId="27134" priority="63150" operator="containsText" text="09.00 -13:00">
      <formula>NOT(ISERROR(SEARCH("09.00 -13:00",DE47)))</formula>
    </cfRule>
    <cfRule type="containsText" dxfId="27133" priority="63151" operator="containsText" text="08.30 -17.30">
      <formula>NOT(ISERROR(SEARCH("08.30 -17.30",DE47)))</formula>
    </cfRule>
    <cfRule type="containsText" dxfId="27132" priority="63152" operator="containsText" text="08.30 -15:30">
      <formula>NOT(ISERROR(SEARCH("08.30 -15:30",DE47)))</formula>
    </cfRule>
  </conditionalFormatting>
  <conditionalFormatting sqref="DH37:AOL44 Z37:AB37">
    <cfRule type="containsText" dxfId="27131" priority="63133" operator="containsText" text="08.30 – 14.30">
      <formula>NOT(ISERROR(SEARCH("08.30 – 14.30",Z37)))</formula>
    </cfRule>
    <cfRule type="containsText" dxfId="27130" priority="63134" operator="containsText" text="09:30 – 18.30">
      <formula>NOT(ISERROR(SEARCH("09:30 – 18.30",Z37)))</formula>
    </cfRule>
    <cfRule type="containsText" dxfId="27129" priority="63135" operator="containsText" text="10.30 – 18.30">
      <formula>NOT(ISERROR(SEARCH("10.30 – 18.30",Z37)))</formula>
    </cfRule>
    <cfRule type="containsText" dxfId="27128" priority="63136" operator="containsText" text="09.30 – 18.30">
      <formula>NOT(ISERROR(SEARCH("09.30 – 18.30",Z37)))</formula>
    </cfRule>
    <cfRule type="containsText" dxfId="27127" priority="63137" operator="containsText" text="09.00 – 13:00">
      <formula>NOT(ISERROR(SEARCH("09.00 – 13:00",Z37)))</formula>
    </cfRule>
    <cfRule type="containsText" dxfId="27126" priority="63138" operator="containsText" text="08.30 – 16.30">
      <formula>NOT(ISERROR(SEARCH("08.30 – 16.30",Z37)))</formula>
    </cfRule>
    <cfRule type="containsText" dxfId="27125" priority="63139" operator="containsText" text="08:30 – 17.30">
      <formula>NOT(ISERROR(SEARCH("08:30 – 17.30",Z37)))</formula>
    </cfRule>
    <cfRule type="containsText" dxfId="27124" priority="63140" operator="containsText" text="08.30 – 17.30">
      <formula>NOT(ISERROR(SEARCH("08.30 – 17.30",Z37)))</formula>
    </cfRule>
    <cfRule type="containsText" dxfId="27123" priority="63141" operator="containsText" text="09.00 – 18.00">
      <formula>NOT(ISERROR(SEARCH("09.00 – 18.00",Z37)))</formula>
    </cfRule>
    <cfRule type="containsText" dxfId="27122" priority="63142" operator="containsText" text="09.00 – 13.00">
      <formula>NOT(ISERROR(SEARCH("09.00 – 13.00",Z37)))</formula>
    </cfRule>
    <cfRule type="containsText" dxfId="27121" priority="63143" operator="containsText" text="11.30 – 19.30">
      <formula>NOT(ISERROR(SEARCH("11.30 – 19.30",Z37)))</formula>
    </cfRule>
    <cfRule type="containsText" dxfId="27120" priority="63144" operator="containsText" text="10.30 – 19.30">
      <formula>NOT(ISERROR(SEARCH("10.30 – 19.30",Z37)))</formula>
    </cfRule>
    <cfRule type="containsText" dxfId="27119" priority="63145" operator="containsText" text="09.00 – 15.00">
      <formula>NOT(ISERROR(SEARCH("09.00 – 15.00",Z37)))</formula>
    </cfRule>
    <cfRule type="containsText" dxfId="27118" priority="63146" operator="containsText" text="12:30">
      <formula>NOT(ISERROR(SEARCH("12:30",Z37)))</formula>
    </cfRule>
    <cfRule type="containsText" dxfId="27117" priority="63147" operator="containsText" text="13:30">
      <formula>NOT(ISERROR(SEARCH("13:30",Z37)))</formula>
    </cfRule>
    <cfRule type="containsText" dxfId="27116" priority="63148" operator="containsText" text="FESTIVITÁ">
      <formula>NOT(ISERROR(SEARCH("FESTIVITÁ",Z37)))</formula>
    </cfRule>
    <cfRule type="cellIs" dxfId="27115" priority="63149" operator="equal">
      <formula>"DOMENICA"</formula>
    </cfRule>
  </conditionalFormatting>
  <conditionalFormatting sqref="Z36:AB36">
    <cfRule type="cellIs" dxfId="27114" priority="63124" operator="equal">
      <formula>"09.00 – 13.00"</formula>
    </cfRule>
  </conditionalFormatting>
  <conditionalFormatting sqref="AD36:AE36">
    <cfRule type="cellIs" dxfId="27113" priority="63039" operator="equal">
      <formula>"09.00 – 15.00"</formula>
    </cfRule>
  </conditionalFormatting>
  <conditionalFormatting sqref="Z36:AB36">
    <cfRule type="cellIs" dxfId="27112" priority="63125" operator="equal">
      <formula>"09.00 – 15.00"</formula>
    </cfRule>
  </conditionalFormatting>
  <conditionalFormatting sqref="Z36:AB36">
    <cfRule type="cellIs" dxfId="27111" priority="63126" operator="equal">
      <formula>"09.00 – 18.00"</formula>
    </cfRule>
  </conditionalFormatting>
  <conditionalFormatting sqref="Z36:AB36">
    <cfRule type="cellIs" dxfId="27110" priority="63127" operator="equal">
      <formula>"09.30 – 13.00"</formula>
    </cfRule>
  </conditionalFormatting>
  <conditionalFormatting sqref="Z36:AB36">
    <cfRule type="cellIs" dxfId="27109" priority="63128" operator="equal">
      <formula>"10.30 – 19.30"</formula>
    </cfRule>
  </conditionalFormatting>
  <conditionalFormatting sqref="Z36:AB36">
    <cfRule type="cellIs" dxfId="27108" priority="63129" operator="equal">
      <formula>"11.30 – 19.30"</formula>
    </cfRule>
  </conditionalFormatting>
  <conditionalFormatting sqref="Z36:AB36">
    <cfRule type="cellIs" dxfId="27107" priority="63130" operator="equal">
      <formula>_FV(13,"3")</formula>
    </cfRule>
  </conditionalFormatting>
  <conditionalFormatting sqref="Z36:AB36">
    <cfRule type="cellIs" dxfId="27106" priority="63131" operator="equal">
      <formula>_FV(13,"3")</formula>
    </cfRule>
  </conditionalFormatting>
  <conditionalFormatting sqref="Z36:AB36">
    <cfRule type="cellIs" dxfId="27105" priority="63132" operator="equal">
      <formula>_FV(13,"3")</formula>
    </cfRule>
  </conditionalFormatting>
  <conditionalFormatting sqref="DH36:XFD36 Z36:AB36">
    <cfRule type="containsText" dxfId="27104" priority="63114" operator="containsText" text="DOMENICA">
      <formula>NOT(ISERROR(SEARCH("DOMENICA",Z36)))</formula>
    </cfRule>
    <cfRule type="containsText" dxfId="27103" priority="63115" operator="containsText" text="08.30 – 14.30">
      <formula>NOT(ISERROR(SEARCH("08.30 – 14.30",Z36)))</formula>
    </cfRule>
    <cfRule type="containsText" dxfId="27102" priority="63116" operator="containsText" text="09.30 – 18.30">
      <formula>NOT(ISERROR(SEARCH("09.30 – 18.30",Z36)))</formula>
    </cfRule>
    <cfRule type="containsText" dxfId="27101" priority="63117" operator="containsText" text="08.30 – 16.30">
      <formula>NOT(ISERROR(SEARCH("08.30 – 16.30",Z36)))</formula>
    </cfRule>
    <cfRule type="containsText" dxfId="27100" priority="63118" operator="containsText" text="08.30 – 17.30">
      <formula>NOT(ISERROR(SEARCH("08.30 – 17.30",Z36)))</formula>
    </cfRule>
    <cfRule type="containsText" dxfId="27099" priority="63119" operator="containsText" text="09.00 – 18.00">
      <formula>NOT(ISERROR(SEARCH("09.00 – 18.00",Z36)))</formula>
    </cfRule>
    <cfRule type="containsText" dxfId="27098" priority="63120" operator="containsText" text="09.00 – 15.00">
      <formula>NOT(ISERROR(SEARCH("09.00 – 15.00",Z36)))</formula>
    </cfRule>
    <cfRule type="containsText" dxfId="27097" priority="63121" operator="containsText" text="10.30 – 19.30">
      <formula>NOT(ISERROR(SEARCH("10.30 – 19.30",Z36)))</formula>
    </cfRule>
    <cfRule type="containsText" dxfId="27096" priority="63122" operator="containsText" text="09.00 – 13.00">
      <formula>NOT(ISERROR(SEARCH("09.00 – 13.00",Z36)))</formula>
    </cfRule>
    <cfRule type="containsText" dxfId="27095" priority="63123" operator="containsText" text="11.30 – 19.30">
      <formula>NOT(ISERROR(SEARCH("11.30 – 19.30",Z36)))</formula>
    </cfRule>
  </conditionalFormatting>
  <conditionalFormatting sqref="Z36:AB36">
    <cfRule type="cellIs" dxfId="27094" priority="63106" operator="equal">
      <formula>"09.00 – 15.00"</formula>
    </cfRule>
  </conditionalFormatting>
  <conditionalFormatting sqref="Z36:AB36">
    <cfRule type="cellIs" dxfId="27093" priority="63107" operator="equal">
      <formula>"09.00 – 18.00"</formula>
    </cfRule>
  </conditionalFormatting>
  <conditionalFormatting sqref="Z36:AB36">
    <cfRule type="cellIs" dxfId="27092" priority="63108" operator="equal">
      <formula>"09.30 – 13.00"</formula>
    </cfRule>
  </conditionalFormatting>
  <conditionalFormatting sqref="Z36:AB36">
    <cfRule type="cellIs" dxfId="27091" priority="63109" operator="equal">
      <formula>"10.30 – 19.30"</formula>
    </cfRule>
  </conditionalFormatting>
  <conditionalFormatting sqref="Z36:AB36">
    <cfRule type="cellIs" dxfId="27090" priority="63110" operator="equal">
      <formula>"11.30 – 19.30"</formula>
    </cfRule>
  </conditionalFormatting>
  <conditionalFormatting sqref="Z36:AB36">
    <cfRule type="cellIs" dxfId="27089" priority="63111" operator="equal">
      <formula>_FV(13,"3")</formula>
    </cfRule>
  </conditionalFormatting>
  <conditionalFormatting sqref="Z36:AB36">
    <cfRule type="cellIs" dxfId="27088" priority="63112" operator="equal">
      <formula>_FV(13,"3")</formula>
    </cfRule>
  </conditionalFormatting>
  <conditionalFormatting sqref="Z36:AB36">
    <cfRule type="cellIs" dxfId="27087" priority="63113" operator="equal">
      <formula>_FV(13,"3")</formula>
    </cfRule>
  </conditionalFormatting>
  <conditionalFormatting sqref="Z36:AB36">
    <cfRule type="cellIs" dxfId="27086" priority="63098" operator="equal">
      <formula>"09.00 – 15.00"</formula>
    </cfRule>
  </conditionalFormatting>
  <conditionalFormatting sqref="Z36:AB36">
    <cfRule type="cellIs" dxfId="27085" priority="63099" operator="equal">
      <formula>"09.00 – 18.00"</formula>
    </cfRule>
  </conditionalFormatting>
  <conditionalFormatting sqref="Z36:AB36">
    <cfRule type="cellIs" dxfId="27084" priority="63100" operator="equal">
      <formula>"09.30 – 13.00"</formula>
    </cfRule>
  </conditionalFormatting>
  <conditionalFormatting sqref="Z36:AB36">
    <cfRule type="cellIs" dxfId="27083" priority="63101" operator="equal">
      <formula>"10.30 – 19.30"</formula>
    </cfRule>
  </conditionalFormatting>
  <conditionalFormatting sqref="Z36:AB36">
    <cfRule type="cellIs" dxfId="27082" priority="63102" operator="equal">
      <formula>"11.30 – 19.30"</formula>
    </cfRule>
  </conditionalFormatting>
  <conditionalFormatting sqref="Z36:AB36">
    <cfRule type="cellIs" dxfId="27081" priority="63103" operator="equal">
      <formula>_FV(13,"3")</formula>
    </cfRule>
  </conditionalFormatting>
  <conditionalFormatting sqref="Z36:AB36">
    <cfRule type="cellIs" dxfId="27080" priority="63104" operator="equal">
      <formula>_FV(13,"3")</formula>
    </cfRule>
  </conditionalFormatting>
  <conditionalFormatting sqref="Z36:AB36">
    <cfRule type="cellIs" dxfId="27079" priority="63105" operator="equal">
      <formula>_FV(13,"3")</formula>
    </cfRule>
  </conditionalFormatting>
  <conditionalFormatting sqref="CA36:CC44">
    <cfRule type="containsText" dxfId="27078" priority="63081" operator="containsText" text="08.30 – 14.30">
      <formula>NOT(ISERROR(SEARCH("08.30 – 14.30",CA36)))</formula>
    </cfRule>
    <cfRule type="containsText" dxfId="27077" priority="63082" operator="containsText" text="09:30 – 18.30">
      <formula>NOT(ISERROR(SEARCH("09:30 – 18.30",CA36)))</formula>
    </cfRule>
    <cfRule type="containsText" dxfId="27076" priority="63083" operator="containsText" text="10.30 – 18.30">
      <formula>NOT(ISERROR(SEARCH("10.30 – 18.30",CA36)))</formula>
    </cfRule>
    <cfRule type="containsText" dxfId="27075" priority="63084" operator="containsText" text="09.30 – 18.30">
      <formula>NOT(ISERROR(SEARCH("09.30 – 18.30",CA36)))</formula>
    </cfRule>
    <cfRule type="containsText" dxfId="27074" priority="63085" operator="containsText" text="09.00 – 13:00">
      <formula>NOT(ISERROR(SEARCH("09.00 – 13:00",CA36)))</formula>
    </cfRule>
    <cfRule type="containsText" dxfId="27073" priority="63086" operator="containsText" text="08.30 – 16.30">
      <formula>NOT(ISERROR(SEARCH("08.30 – 16.30",CA36)))</formula>
    </cfRule>
    <cfRule type="containsText" dxfId="27072" priority="63087" operator="containsText" text="08:30 – 17.30">
      <formula>NOT(ISERROR(SEARCH("08:30 – 17.30",CA36)))</formula>
    </cfRule>
    <cfRule type="containsText" dxfId="27071" priority="63088" operator="containsText" text="08.30 – 17.30">
      <formula>NOT(ISERROR(SEARCH("08.30 – 17.30",CA36)))</formula>
    </cfRule>
    <cfRule type="containsText" dxfId="27070" priority="63089" operator="containsText" text="09.00 – 18.00">
      <formula>NOT(ISERROR(SEARCH("09.00 – 18.00",CA36)))</formula>
    </cfRule>
    <cfRule type="containsText" dxfId="27069" priority="63090" operator="containsText" text="09.00 – 13.00">
      <formula>NOT(ISERROR(SEARCH("09.00 – 13.00",CA36)))</formula>
    </cfRule>
    <cfRule type="containsText" dxfId="27068" priority="63091" operator="containsText" text="11.30 – 19.30">
      <formula>NOT(ISERROR(SEARCH("11.30 – 19.30",CA36)))</formula>
    </cfRule>
    <cfRule type="containsText" dxfId="27067" priority="63092" operator="containsText" text="10.30 – 19.30">
      <formula>NOT(ISERROR(SEARCH("10.30 – 19.30",CA36)))</formula>
    </cfRule>
    <cfRule type="containsText" dxfId="27066" priority="63093" operator="containsText" text="09.00 – 15.00">
      <formula>NOT(ISERROR(SEARCH("09.00 – 15.00",CA36)))</formula>
    </cfRule>
    <cfRule type="containsText" dxfId="27065" priority="63094" operator="containsText" text="12:30">
      <formula>NOT(ISERROR(SEARCH("12:30",CA36)))</formula>
    </cfRule>
    <cfRule type="containsText" dxfId="27064" priority="63095" operator="containsText" text="13:30">
      <formula>NOT(ISERROR(SEARCH("13:30",CA36)))</formula>
    </cfRule>
    <cfRule type="containsText" dxfId="27063" priority="63096" operator="containsText" text="FESTIVITÁ">
      <formula>NOT(ISERROR(SEARCH("FESTIVITÁ",CA36)))</formula>
    </cfRule>
    <cfRule type="cellIs" dxfId="27062" priority="63097" operator="equal">
      <formula>"DOMENICA"</formula>
    </cfRule>
  </conditionalFormatting>
  <conditionalFormatting sqref="Z38:AB44">
    <cfRule type="containsText" dxfId="27061" priority="63064" operator="containsText" text="08.30 – 14.30">
      <formula>NOT(ISERROR(SEARCH("08.30 – 14.30",Z38)))</formula>
    </cfRule>
    <cfRule type="containsText" dxfId="27060" priority="63065" operator="containsText" text="09:30 – 18.30">
      <formula>NOT(ISERROR(SEARCH("09:30 – 18.30",Z38)))</formula>
    </cfRule>
    <cfRule type="containsText" dxfId="27059" priority="63066" operator="containsText" text="10.30 – 18.30">
      <formula>NOT(ISERROR(SEARCH("10.30 – 18.30",Z38)))</formula>
    </cfRule>
    <cfRule type="containsText" dxfId="27058" priority="63067" operator="containsText" text="09.30 – 18.30">
      <formula>NOT(ISERROR(SEARCH("09.30 – 18.30",Z38)))</formula>
    </cfRule>
    <cfRule type="containsText" dxfId="27057" priority="63068" operator="containsText" text="09.00 – 13:00">
      <formula>NOT(ISERROR(SEARCH("09.00 – 13:00",Z38)))</formula>
    </cfRule>
    <cfRule type="containsText" dxfId="27056" priority="63069" operator="containsText" text="08.30 – 16.30">
      <formula>NOT(ISERROR(SEARCH("08.30 – 16.30",Z38)))</formula>
    </cfRule>
    <cfRule type="containsText" dxfId="27055" priority="63070" operator="containsText" text="08:30 – 17.30">
      <formula>NOT(ISERROR(SEARCH("08:30 – 17.30",Z38)))</formula>
    </cfRule>
    <cfRule type="containsText" dxfId="27054" priority="63071" operator="containsText" text="08.30 – 17.30">
      <formula>NOT(ISERROR(SEARCH("08.30 – 17.30",Z38)))</formula>
    </cfRule>
    <cfRule type="containsText" dxfId="27053" priority="63072" operator="containsText" text="09.00 – 18.00">
      <formula>NOT(ISERROR(SEARCH("09.00 – 18.00",Z38)))</formula>
    </cfRule>
    <cfRule type="containsText" dxfId="27052" priority="63073" operator="containsText" text="09.00 – 13.00">
      <formula>NOT(ISERROR(SEARCH("09.00 – 13.00",Z38)))</formula>
    </cfRule>
    <cfRule type="containsText" dxfId="27051" priority="63074" operator="containsText" text="11.30 – 19.30">
      <formula>NOT(ISERROR(SEARCH("11.30 – 19.30",Z38)))</formula>
    </cfRule>
    <cfRule type="containsText" dxfId="27050" priority="63075" operator="containsText" text="10.30 – 19.30">
      <formula>NOT(ISERROR(SEARCH("10.30 – 19.30",Z38)))</formula>
    </cfRule>
    <cfRule type="containsText" dxfId="27049" priority="63076" operator="containsText" text="09.00 – 15.00">
      <formula>NOT(ISERROR(SEARCH("09.00 – 15.00",Z38)))</formula>
    </cfRule>
    <cfRule type="containsText" dxfId="27048" priority="63077" operator="containsText" text="12:30">
      <formula>NOT(ISERROR(SEARCH("12:30",Z38)))</formula>
    </cfRule>
    <cfRule type="containsText" dxfId="27047" priority="63078" operator="containsText" text="13:30">
      <formula>NOT(ISERROR(SEARCH("13:30",Z38)))</formula>
    </cfRule>
    <cfRule type="containsText" dxfId="27046" priority="63079" operator="containsText" text="FESTIVITÁ">
      <formula>NOT(ISERROR(SEARCH("FESTIVITÁ",Z38)))</formula>
    </cfRule>
    <cfRule type="cellIs" dxfId="27045" priority="63080" operator="equal">
      <formula>"DOMENICA"</formula>
    </cfRule>
  </conditionalFormatting>
  <conditionalFormatting sqref="AD37:AF37 AD38:AD44">
    <cfRule type="containsText" dxfId="27044" priority="63047" operator="containsText" text="08.30 – 14.30">
      <formula>NOT(ISERROR(SEARCH("08.30 – 14.30",AD37)))</formula>
    </cfRule>
    <cfRule type="containsText" dxfId="27043" priority="63048" operator="containsText" text="09:30 – 18.30">
      <formula>NOT(ISERROR(SEARCH("09:30 – 18.30",AD37)))</formula>
    </cfRule>
    <cfRule type="containsText" dxfId="27042" priority="63049" operator="containsText" text="10.30 – 18.30">
      <formula>NOT(ISERROR(SEARCH("10.30 – 18.30",AD37)))</formula>
    </cfRule>
    <cfRule type="containsText" dxfId="27041" priority="63050" operator="containsText" text="09.30 – 18.30">
      <formula>NOT(ISERROR(SEARCH("09.30 – 18.30",AD37)))</formula>
    </cfRule>
    <cfRule type="containsText" dxfId="27040" priority="63051" operator="containsText" text="09.00 – 13:00">
      <formula>NOT(ISERROR(SEARCH("09.00 – 13:00",AD37)))</formula>
    </cfRule>
    <cfRule type="containsText" dxfId="27039" priority="63052" operator="containsText" text="08.30 – 16.30">
      <formula>NOT(ISERROR(SEARCH("08.30 – 16.30",AD37)))</formula>
    </cfRule>
    <cfRule type="containsText" dxfId="27038" priority="63053" operator="containsText" text="08:30 – 17.30">
      <formula>NOT(ISERROR(SEARCH("08:30 – 17.30",AD37)))</formula>
    </cfRule>
    <cfRule type="containsText" dxfId="27037" priority="63054" operator="containsText" text="08.30 – 17.30">
      <formula>NOT(ISERROR(SEARCH("08.30 – 17.30",AD37)))</formula>
    </cfRule>
    <cfRule type="containsText" dxfId="27036" priority="63055" operator="containsText" text="09.00 – 18.00">
      <formula>NOT(ISERROR(SEARCH("09.00 – 18.00",AD37)))</formula>
    </cfRule>
    <cfRule type="containsText" dxfId="27035" priority="63056" operator="containsText" text="09.00 – 13.00">
      <formula>NOT(ISERROR(SEARCH("09.00 – 13.00",AD37)))</formula>
    </cfRule>
    <cfRule type="containsText" dxfId="27034" priority="63057" operator="containsText" text="11.30 – 19.30">
      <formula>NOT(ISERROR(SEARCH("11.30 – 19.30",AD37)))</formula>
    </cfRule>
    <cfRule type="containsText" dxfId="27033" priority="63058" operator="containsText" text="10.30 – 19.30">
      <formula>NOT(ISERROR(SEARCH("10.30 – 19.30",AD37)))</formula>
    </cfRule>
    <cfRule type="containsText" dxfId="27032" priority="63059" operator="containsText" text="09.00 – 15.00">
      <formula>NOT(ISERROR(SEARCH("09.00 – 15.00",AD37)))</formula>
    </cfRule>
    <cfRule type="containsText" dxfId="27031" priority="63060" operator="containsText" text="12:30">
      <formula>NOT(ISERROR(SEARCH("12:30",AD37)))</formula>
    </cfRule>
    <cfRule type="containsText" dxfId="27030" priority="63061" operator="containsText" text="13:30">
      <formula>NOT(ISERROR(SEARCH("13:30",AD37)))</formula>
    </cfRule>
    <cfRule type="containsText" dxfId="27029" priority="63062" operator="containsText" text="FESTIVITÁ">
      <formula>NOT(ISERROR(SEARCH("FESTIVITÁ",AD37)))</formula>
    </cfRule>
    <cfRule type="cellIs" dxfId="27028" priority="63063" operator="equal">
      <formula>"DOMENICA"</formula>
    </cfRule>
  </conditionalFormatting>
  <conditionalFormatting sqref="AD36:AE36">
    <cfRule type="cellIs" dxfId="27027" priority="63038" stopIfTrue="1" operator="equal">
      <formula>"09.00 – 13.00"</formula>
    </cfRule>
  </conditionalFormatting>
  <conditionalFormatting sqref="AD36:AE36">
    <cfRule type="cellIs" dxfId="27026" priority="63040" operator="equal">
      <formula>"09.00 – 18.00"</formula>
    </cfRule>
  </conditionalFormatting>
  <conditionalFormatting sqref="AD36:AE36">
    <cfRule type="cellIs" dxfId="27025" priority="63041" operator="equal">
      <formula>"09.30 – 13.00"</formula>
    </cfRule>
  </conditionalFormatting>
  <conditionalFormatting sqref="AD36:AE36">
    <cfRule type="cellIs" dxfId="27024" priority="63042" operator="equal">
      <formula>"10.30 – 19.30"</formula>
    </cfRule>
  </conditionalFormatting>
  <conditionalFormatting sqref="AD36:AE36">
    <cfRule type="cellIs" dxfId="27023" priority="63043" operator="equal">
      <formula>"11.30 – 19.30"</formula>
    </cfRule>
  </conditionalFormatting>
  <conditionalFormatting sqref="AD36:AE36">
    <cfRule type="cellIs" dxfId="27022" priority="63044" operator="equal">
      <formula>_FV(13,"3")</formula>
    </cfRule>
  </conditionalFormatting>
  <conditionalFormatting sqref="AD36:AE36">
    <cfRule type="cellIs" dxfId="27021" priority="63045" operator="equal">
      <formula>_FV(13,"3")</formula>
    </cfRule>
  </conditionalFormatting>
  <conditionalFormatting sqref="AD36:AE36">
    <cfRule type="cellIs" dxfId="27020" priority="63046" operator="equal">
      <formula>_FV(13,"3")</formula>
    </cfRule>
  </conditionalFormatting>
  <conditionalFormatting sqref="AD36:AE36">
    <cfRule type="containsText" dxfId="27019" priority="63028" operator="containsText" text="DOMENICA">
      <formula>NOT(ISERROR(SEARCH("DOMENICA",AD36)))</formula>
    </cfRule>
    <cfRule type="containsText" dxfId="27018" priority="63029" operator="containsText" text="08.30 – 14.30">
      <formula>NOT(ISERROR(SEARCH("08.30 – 14.30",AD36)))</formula>
    </cfRule>
    <cfRule type="containsText" dxfId="27017" priority="63030" operator="containsText" text="09.30 – 18.30">
      <formula>NOT(ISERROR(SEARCH("09.30 – 18.30",AD36)))</formula>
    </cfRule>
    <cfRule type="containsText" dxfId="27016" priority="63031" operator="containsText" text="08.30 – 16.30">
      <formula>NOT(ISERROR(SEARCH("08.30 – 16.30",AD36)))</formula>
    </cfRule>
    <cfRule type="containsText" dxfId="27015" priority="63032" operator="containsText" text="08.30 – 17.30">
      <formula>NOT(ISERROR(SEARCH("08.30 – 17.30",AD36)))</formula>
    </cfRule>
    <cfRule type="containsText" dxfId="27014" priority="63033" operator="containsText" text="09.00 – 18.00">
      <formula>NOT(ISERROR(SEARCH("09.00 – 18.00",AD36)))</formula>
    </cfRule>
    <cfRule type="containsText" dxfId="27013" priority="63034" operator="containsText" text="09.00 – 15.00">
      <formula>NOT(ISERROR(SEARCH("09.00 – 15.00",AD36)))</formula>
    </cfRule>
    <cfRule type="containsText" dxfId="27012" priority="63035" operator="containsText" text="10.30 – 19.30">
      <formula>NOT(ISERROR(SEARCH("10.30 – 19.30",AD36)))</formula>
    </cfRule>
    <cfRule type="containsText" dxfId="27011" priority="63036" operator="containsText" text="09.00 – 13.00">
      <formula>NOT(ISERROR(SEARCH("09.00 – 13.00",AD36)))</formula>
    </cfRule>
    <cfRule type="containsText" dxfId="27010" priority="63037" operator="containsText" text="11.30 – 19.30">
      <formula>NOT(ISERROR(SEARCH("11.30 – 19.30",AD36)))</formula>
    </cfRule>
  </conditionalFormatting>
  <conditionalFormatting sqref="AD36:AE36">
    <cfRule type="cellIs" dxfId="27009" priority="63020" operator="equal">
      <formula>"09.00 – 15.00"</formula>
    </cfRule>
  </conditionalFormatting>
  <conditionalFormatting sqref="AD36:AE36">
    <cfRule type="cellIs" dxfId="27008" priority="63021" operator="equal">
      <formula>"09.00 – 18.00"</formula>
    </cfRule>
  </conditionalFormatting>
  <conditionalFormatting sqref="AD36:AE36">
    <cfRule type="cellIs" dxfId="27007" priority="63022" operator="equal">
      <formula>"09.30 – 13.00"</formula>
    </cfRule>
  </conditionalFormatting>
  <conditionalFormatting sqref="AD36:AE36">
    <cfRule type="cellIs" dxfId="27006" priority="63023" operator="equal">
      <formula>"10.30 – 19.30"</formula>
    </cfRule>
  </conditionalFormatting>
  <conditionalFormatting sqref="AD36:AE36">
    <cfRule type="cellIs" dxfId="27005" priority="63024" operator="equal">
      <formula>"11.30 – 19.30"</formula>
    </cfRule>
  </conditionalFormatting>
  <conditionalFormatting sqref="AD36:AE36">
    <cfRule type="cellIs" dxfId="27004" priority="63025" operator="equal">
      <formula>_FV(13,"3")</formula>
    </cfRule>
  </conditionalFormatting>
  <conditionalFormatting sqref="AD36:AE36">
    <cfRule type="cellIs" dxfId="27003" priority="63026" operator="equal">
      <formula>_FV(13,"3")</formula>
    </cfRule>
  </conditionalFormatting>
  <conditionalFormatting sqref="AD36:AE36">
    <cfRule type="cellIs" dxfId="27002" priority="63027" operator="equal">
      <formula>_FV(13,"3")</formula>
    </cfRule>
  </conditionalFormatting>
  <conditionalFormatting sqref="AD36:AE36">
    <cfRule type="cellIs" dxfId="27001" priority="63012" operator="equal">
      <formula>"09.00 – 15.00"</formula>
    </cfRule>
  </conditionalFormatting>
  <conditionalFormatting sqref="AD36:AE36">
    <cfRule type="cellIs" dxfId="27000" priority="63013" operator="equal">
      <formula>"09.00 – 18.00"</formula>
    </cfRule>
  </conditionalFormatting>
  <conditionalFormatting sqref="AD36:AE36">
    <cfRule type="cellIs" dxfId="26999" priority="63014" operator="equal">
      <formula>"09.30 – 13.00"</formula>
    </cfRule>
  </conditionalFormatting>
  <conditionalFormatting sqref="AD36:AE36">
    <cfRule type="cellIs" dxfId="26998" priority="63015" operator="equal">
      <formula>"10.30 – 19.30"</formula>
    </cfRule>
  </conditionalFormatting>
  <conditionalFormatting sqref="AD36:AE36">
    <cfRule type="cellIs" dxfId="26997" priority="63016" operator="equal">
      <formula>"11.30 – 19.30"</formula>
    </cfRule>
  </conditionalFormatting>
  <conditionalFormatting sqref="AD36:AE36">
    <cfRule type="cellIs" dxfId="26996" priority="63017" operator="equal">
      <formula>_FV(13,"3")</formula>
    </cfRule>
  </conditionalFormatting>
  <conditionalFormatting sqref="AD36:AE36">
    <cfRule type="cellIs" dxfId="26995" priority="63018" operator="equal">
      <formula>_FV(13,"3")</formula>
    </cfRule>
  </conditionalFormatting>
  <conditionalFormatting sqref="AD36:AE36">
    <cfRule type="cellIs" dxfId="26994" priority="63019" operator="equal">
      <formula>_FV(13,"3")</formula>
    </cfRule>
  </conditionalFormatting>
  <conditionalFormatting sqref="AE38:AF43 AE44">
    <cfRule type="containsText" dxfId="26993" priority="62995" operator="containsText" text="08.30 – 14.30">
      <formula>NOT(ISERROR(SEARCH("08.30 – 14.30",AE38)))</formula>
    </cfRule>
    <cfRule type="containsText" dxfId="26992" priority="62996" operator="containsText" text="09:30 – 18.30">
      <formula>NOT(ISERROR(SEARCH("09:30 – 18.30",AE38)))</formula>
    </cfRule>
    <cfRule type="containsText" dxfId="26991" priority="62997" operator="containsText" text="10.30 – 18.30">
      <formula>NOT(ISERROR(SEARCH("10.30 – 18.30",AE38)))</formula>
    </cfRule>
    <cfRule type="containsText" dxfId="26990" priority="62998" operator="containsText" text="09.30 – 18.30">
      <formula>NOT(ISERROR(SEARCH("09.30 – 18.30",AE38)))</formula>
    </cfRule>
    <cfRule type="containsText" dxfId="26989" priority="62999" operator="containsText" text="09.00 – 13:00">
      <formula>NOT(ISERROR(SEARCH("09.00 – 13:00",AE38)))</formula>
    </cfRule>
    <cfRule type="containsText" dxfId="26988" priority="63000" operator="containsText" text="08.30 – 16.30">
      <formula>NOT(ISERROR(SEARCH("08.30 – 16.30",AE38)))</formula>
    </cfRule>
    <cfRule type="containsText" dxfId="26987" priority="63001" operator="containsText" text="08:30 – 17.30">
      <formula>NOT(ISERROR(SEARCH("08:30 – 17.30",AE38)))</formula>
    </cfRule>
    <cfRule type="containsText" dxfId="26986" priority="63002" operator="containsText" text="08.30 – 17.30">
      <formula>NOT(ISERROR(SEARCH("08.30 – 17.30",AE38)))</formula>
    </cfRule>
    <cfRule type="containsText" dxfId="26985" priority="63003" operator="containsText" text="09.00 – 18.00">
      <formula>NOT(ISERROR(SEARCH("09.00 – 18.00",AE38)))</formula>
    </cfRule>
    <cfRule type="containsText" dxfId="26984" priority="63004" operator="containsText" text="09.00 – 13.00">
      <formula>NOT(ISERROR(SEARCH("09.00 – 13.00",AE38)))</formula>
    </cfRule>
    <cfRule type="containsText" dxfId="26983" priority="63005" operator="containsText" text="11.30 – 19.30">
      <formula>NOT(ISERROR(SEARCH("11.30 – 19.30",AE38)))</formula>
    </cfRule>
    <cfRule type="containsText" dxfId="26982" priority="63006" operator="containsText" text="10.30 – 19.30">
      <formula>NOT(ISERROR(SEARCH("10.30 – 19.30",AE38)))</formula>
    </cfRule>
    <cfRule type="containsText" dxfId="26981" priority="63007" operator="containsText" text="09.00 – 15.00">
      <formula>NOT(ISERROR(SEARCH("09.00 – 15.00",AE38)))</formula>
    </cfRule>
    <cfRule type="containsText" dxfId="26980" priority="63008" operator="containsText" text="12:30">
      <formula>NOT(ISERROR(SEARCH("12:30",AE38)))</formula>
    </cfRule>
    <cfRule type="containsText" dxfId="26979" priority="63009" operator="containsText" text="13:30">
      <formula>NOT(ISERROR(SEARCH("13:30",AE38)))</formula>
    </cfRule>
    <cfRule type="containsText" dxfId="26978" priority="63010" operator="containsText" text="FESTIVITÁ">
      <formula>NOT(ISERROR(SEARCH("FESTIVITÁ",AE38)))</formula>
    </cfRule>
    <cfRule type="cellIs" dxfId="26977" priority="63011" operator="equal">
      <formula>"DOMENICA"</formula>
    </cfRule>
  </conditionalFormatting>
  <conditionalFormatting sqref="AE38:AF43 AE44">
    <cfRule type="iconSet" priority="62994">
      <iconSet iconSet="3Symbols2">
        <cfvo type="percent" val="0"/>
        <cfvo type="percent" val="0"/>
        <cfvo type="formula" val="TODAY()" gte="0"/>
      </iconSet>
    </cfRule>
  </conditionalFormatting>
  <conditionalFormatting sqref="CO38:CO44">
    <cfRule type="containsText" dxfId="26976" priority="62977" operator="containsText" text="08.30 – 14.30">
      <formula>NOT(ISERROR(SEARCH("08.30 – 14.30",CO38)))</formula>
    </cfRule>
    <cfRule type="containsText" dxfId="26975" priority="62978" operator="containsText" text="09:30 – 18.30">
      <formula>NOT(ISERROR(SEARCH("09:30 – 18.30",CO38)))</formula>
    </cfRule>
    <cfRule type="containsText" dxfId="26974" priority="62979" operator="containsText" text="10.30 – 18.30">
      <formula>NOT(ISERROR(SEARCH("10.30 – 18.30",CO38)))</formula>
    </cfRule>
    <cfRule type="containsText" dxfId="26973" priority="62980" operator="containsText" text="09.30 – 18.30">
      <formula>NOT(ISERROR(SEARCH("09.30 – 18.30",CO38)))</formula>
    </cfRule>
    <cfRule type="containsText" dxfId="26972" priority="62981" operator="containsText" text="09.00 – 13:00">
      <formula>NOT(ISERROR(SEARCH("09.00 – 13:00",CO38)))</formula>
    </cfRule>
    <cfRule type="containsText" dxfId="26971" priority="62982" operator="containsText" text="08.30 – 16.30">
      <formula>NOT(ISERROR(SEARCH("08.30 – 16.30",CO38)))</formula>
    </cfRule>
    <cfRule type="containsText" dxfId="26970" priority="62983" operator="containsText" text="08:30 – 17.30">
      <formula>NOT(ISERROR(SEARCH("08:30 – 17.30",CO38)))</formula>
    </cfRule>
    <cfRule type="containsText" dxfId="26969" priority="62984" operator="containsText" text="08.30 – 17.30">
      <formula>NOT(ISERROR(SEARCH("08.30 – 17.30",CO38)))</formula>
    </cfRule>
    <cfRule type="containsText" dxfId="26968" priority="62985" operator="containsText" text="09.00 – 18.00">
      <formula>NOT(ISERROR(SEARCH("09.00 – 18.00",CO38)))</formula>
    </cfRule>
    <cfRule type="containsText" dxfId="26967" priority="62986" operator="containsText" text="09.00 – 13.00">
      <formula>NOT(ISERROR(SEARCH("09.00 – 13.00",CO38)))</formula>
    </cfRule>
    <cfRule type="containsText" dxfId="26966" priority="62987" operator="containsText" text="11.30 – 19.30">
      <formula>NOT(ISERROR(SEARCH("11.30 – 19.30",CO38)))</formula>
    </cfRule>
    <cfRule type="containsText" dxfId="26965" priority="62988" operator="containsText" text="10.30 – 19.30">
      <formula>NOT(ISERROR(SEARCH("10.30 – 19.30",CO38)))</formula>
    </cfRule>
    <cfRule type="containsText" dxfId="26964" priority="62989" operator="containsText" text="09.00 – 15.00">
      <formula>NOT(ISERROR(SEARCH("09.00 – 15.00",CO38)))</formula>
    </cfRule>
    <cfRule type="containsText" dxfId="26963" priority="62990" operator="containsText" text="12:30">
      <formula>NOT(ISERROR(SEARCH("12:30",CO38)))</formula>
    </cfRule>
    <cfRule type="containsText" dxfId="26962" priority="62991" operator="containsText" text="13:30">
      <formula>NOT(ISERROR(SEARCH("13:30",CO38)))</formula>
    </cfRule>
    <cfRule type="containsText" dxfId="26961" priority="62992" operator="containsText" text="FESTIVITÁ">
      <formula>NOT(ISERROR(SEARCH("FESTIVITÁ",CO38)))</formula>
    </cfRule>
    <cfRule type="cellIs" dxfId="26960" priority="62993" operator="equal">
      <formula>"DOMENICA"</formula>
    </cfRule>
  </conditionalFormatting>
  <conditionalFormatting sqref="CP38:CQ43 CP44">
    <cfRule type="containsText" dxfId="26959" priority="62960" operator="containsText" text="08.30 – 14.30">
      <formula>NOT(ISERROR(SEARCH("08.30 – 14.30",CP38)))</formula>
    </cfRule>
    <cfRule type="containsText" dxfId="26958" priority="62961" operator="containsText" text="09:30 – 18.30">
      <formula>NOT(ISERROR(SEARCH("09:30 – 18.30",CP38)))</formula>
    </cfRule>
    <cfRule type="containsText" dxfId="26957" priority="62962" operator="containsText" text="10.30 – 18.30">
      <formula>NOT(ISERROR(SEARCH("10.30 – 18.30",CP38)))</formula>
    </cfRule>
    <cfRule type="containsText" dxfId="26956" priority="62963" operator="containsText" text="09.30 – 18.30">
      <formula>NOT(ISERROR(SEARCH("09.30 – 18.30",CP38)))</formula>
    </cfRule>
    <cfRule type="containsText" dxfId="26955" priority="62964" operator="containsText" text="09.00 – 13:00">
      <formula>NOT(ISERROR(SEARCH("09.00 – 13:00",CP38)))</formula>
    </cfRule>
    <cfRule type="containsText" dxfId="26954" priority="62965" operator="containsText" text="08.30 – 16.30">
      <formula>NOT(ISERROR(SEARCH("08.30 – 16.30",CP38)))</formula>
    </cfRule>
    <cfRule type="containsText" dxfId="26953" priority="62966" operator="containsText" text="08:30 – 17.30">
      <formula>NOT(ISERROR(SEARCH("08:30 – 17.30",CP38)))</formula>
    </cfRule>
    <cfRule type="containsText" dxfId="26952" priority="62967" operator="containsText" text="08.30 – 17.30">
      <formula>NOT(ISERROR(SEARCH("08.30 – 17.30",CP38)))</formula>
    </cfRule>
    <cfRule type="containsText" dxfId="26951" priority="62968" operator="containsText" text="09.00 – 18.00">
      <formula>NOT(ISERROR(SEARCH("09.00 – 18.00",CP38)))</formula>
    </cfRule>
    <cfRule type="containsText" dxfId="26950" priority="62969" operator="containsText" text="09.00 – 13.00">
      <formula>NOT(ISERROR(SEARCH("09.00 – 13.00",CP38)))</formula>
    </cfRule>
    <cfRule type="containsText" dxfId="26949" priority="62970" operator="containsText" text="11.30 – 19.30">
      <formula>NOT(ISERROR(SEARCH("11.30 – 19.30",CP38)))</formula>
    </cfRule>
    <cfRule type="containsText" dxfId="26948" priority="62971" operator="containsText" text="10.30 – 19.30">
      <formula>NOT(ISERROR(SEARCH("10.30 – 19.30",CP38)))</formula>
    </cfRule>
    <cfRule type="containsText" dxfId="26947" priority="62972" operator="containsText" text="09.00 – 15.00">
      <formula>NOT(ISERROR(SEARCH("09.00 – 15.00",CP38)))</formula>
    </cfRule>
    <cfRule type="containsText" dxfId="26946" priority="62973" operator="containsText" text="12:30">
      <formula>NOT(ISERROR(SEARCH("12:30",CP38)))</formula>
    </cfRule>
    <cfRule type="containsText" dxfId="26945" priority="62974" operator="containsText" text="13:30">
      <formula>NOT(ISERROR(SEARCH("13:30",CP38)))</formula>
    </cfRule>
    <cfRule type="containsText" dxfId="26944" priority="62975" operator="containsText" text="FESTIVITÁ">
      <formula>NOT(ISERROR(SEARCH("FESTIVITÁ",CP38)))</formula>
    </cfRule>
    <cfRule type="cellIs" dxfId="26943" priority="62976" operator="equal">
      <formula>"DOMENICA"</formula>
    </cfRule>
  </conditionalFormatting>
  <conditionalFormatting sqref="CP38:CQ43 CP44">
    <cfRule type="iconSet" priority="62959">
      <iconSet iconSet="3Symbols2">
        <cfvo type="percent" val="0"/>
        <cfvo type="percent" val="0"/>
        <cfvo type="formula" val="TODAY()" gte="0"/>
      </iconSet>
    </cfRule>
  </conditionalFormatting>
  <conditionalFormatting sqref="Z36:AB44 DH36:XFD44 AD37:AF43 AD36:AE36 AD44:AE44">
    <cfRule type="containsText" dxfId="26942" priority="62953" operator="containsText" text="09.00 - 13.00">
      <formula>NOT(ISERROR(SEARCH("09.00 - 13.00",Z36)))</formula>
    </cfRule>
    <cfRule type="containsText" dxfId="26941" priority="62954" operator="containsText" text="09.00 – 15:00">
      <formula>NOT(ISERROR(SEARCH("09.00 – 15:00",Z36)))</formula>
    </cfRule>
    <cfRule type="containsText" dxfId="26940" priority="62955" operator="containsText" text="09.00 – 16.00">
      <formula>NOT(ISERROR(SEARCH("09.00 – 16.00",Z36)))</formula>
    </cfRule>
    <cfRule type="containsText" dxfId="26939" priority="62956" operator="containsText" text="09.00 - 13:00">
      <formula>NOT(ISERROR(SEARCH("09.00 - 13:00",Z36)))</formula>
    </cfRule>
    <cfRule type="containsText" dxfId="26938" priority="62957" operator="containsText" text="08.30 – 16:30 ">
      <formula>NOT(ISERROR(SEARCH("08.30 – 16:30 ",Z36)))</formula>
    </cfRule>
    <cfRule type="containsText" dxfId="26937" priority="62958" operator="containsText" text="08.30 – 17:30 ">
      <formula>NOT(ISERROR(SEARCH("08.30 – 17:30 ",Z36)))</formula>
    </cfRule>
  </conditionalFormatting>
  <conditionalFormatting sqref="Z36:AB36">
    <cfRule type="cellIs" dxfId="26936" priority="62945" operator="equal">
      <formula>"09.00 – 15.00"</formula>
    </cfRule>
  </conditionalFormatting>
  <conditionalFormatting sqref="Z36:AB36">
    <cfRule type="cellIs" dxfId="26935" priority="62946" operator="equal">
      <formula>"09.00 – 18.00"</formula>
    </cfRule>
  </conditionalFormatting>
  <conditionalFormatting sqref="Z36:AB36">
    <cfRule type="cellIs" dxfId="26934" priority="62947" operator="equal">
      <formula>"09.30 – 13.00"</formula>
    </cfRule>
  </conditionalFormatting>
  <conditionalFormatting sqref="Z36:AB36">
    <cfRule type="cellIs" dxfId="26933" priority="62948" operator="equal">
      <formula>"10.30 – 19.30"</formula>
    </cfRule>
  </conditionalFormatting>
  <conditionalFormatting sqref="Z36:AB36">
    <cfRule type="cellIs" dxfId="26932" priority="62949" operator="equal">
      <formula>"11.30 – 19.30"</formula>
    </cfRule>
  </conditionalFormatting>
  <conditionalFormatting sqref="Z36:AB36">
    <cfRule type="cellIs" dxfId="26931" priority="62950" operator="equal">
      <formula>_FV(13,"3")</formula>
    </cfRule>
  </conditionalFormatting>
  <conditionalFormatting sqref="Z36:AB36">
    <cfRule type="cellIs" dxfId="26930" priority="62951" operator="equal">
      <formula>_FV(13,"3")</formula>
    </cfRule>
  </conditionalFormatting>
  <conditionalFormatting sqref="Z36:AB36">
    <cfRule type="cellIs" dxfId="26929" priority="62952" operator="equal">
      <formula>_FV(13,"3")</formula>
    </cfRule>
  </conditionalFormatting>
  <conditionalFormatting sqref="Z36:AB36">
    <cfRule type="containsText" dxfId="26928" priority="62935" operator="containsText" text="DOMENICA">
      <formula>NOT(ISERROR(SEARCH("DOMENICA",Z36)))</formula>
    </cfRule>
    <cfRule type="containsText" dxfId="26927" priority="62936" operator="containsText" text="08.30 – 14.30">
      <formula>NOT(ISERROR(SEARCH("08.30 – 14.30",Z36)))</formula>
    </cfRule>
    <cfRule type="containsText" dxfId="26926" priority="62937" operator="containsText" text="09.30 – 18.30">
      <formula>NOT(ISERROR(SEARCH("09.30 – 18.30",Z36)))</formula>
    </cfRule>
    <cfRule type="containsText" dxfId="26925" priority="62938" operator="containsText" text="08.30 – 16.30">
      <formula>NOT(ISERROR(SEARCH("08.30 – 16.30",Z36)))</formula>
    </cfRule>
    <cfRule type="containsText" dxfId="26924" priority="62939" operator="containsText" text="08.30 – 17.30">
      <formula>NOT(ISERROR(SEARCH("08.30 – 17.30",Z36)))</formula>
    </cfRule>
    <cfRule type="containsText" dxfId="26923" priority="62940" operator="containsText" text="09.00 – 18.00">
      <formula>NOT(ISERROR(SEARCH("09.00 – 18.00",Z36)))</formula>
    </cfRule>
    <cfRule type="containsText" dxfId="26922" priority="62941" operator="containsText" text="09.00 – 15.00">
      <formula>NOT(ISERROR(SEARCH("09.00 – 15.00",Z36)))</formula>
    </cfRule>
    <cfRule type="containsText" dxfId="26921" priority="62942" operator="containsText" text="10.30 – 19.30">
      <formula>NOT(ISERROR(SEARCH("10.30 – 19.30",Z36)))</formula>
    </cfRule>
    <cfRule type="containsText" dxfId="26920" priority="62943" operator="containsText" text="09.00 – 13.00">
      <formula>NOT(ISERROR(SEARCH("09.00 – 13.00",Z36)))</formula>
    </cfRule>
    <cfRule type="containsText" dxfId="26919" priority="62944" operator="containsText" text="11.30 – 19.30">
      <formula>NOT(ISERROR(SEARCH("11.30 – 19.30",Z36)))</formula>
    </cfRule>
  </conditionalFormatting>
  <conditionalFormatting sqref="Z36:AB36">
    <cfRule type="cellIs" dxfId="26918" priority="62928" operator="equal">
      <formula>"09.00 – 18.00"</formula>
    </cfRule>
  </conditionalFormatting>
  <conditionalFormatting sqref="Z36:AB36">
    <cfRule type="cellIs" dxfId="26917" priority="62929" operator="equal">
      <formula>"09.30 – 13.00"</formula>
    </cfRule>
  </conditionalFormatting>
  <conditionalFormatting sqref="Z36:AB36">
    <cfRule type="cellIs" dxfId="26916" priority="62930" operator="equal">
      <formula>"10.30 – 19.30"</formula>
    </cfRule>
  </conditionalFormatting>
  <conditionalFormatting sqref="Z36:AB36">
    <cfRule type="cellIs" dxfId="26915" priority="62931" operator="equal">
      <formula>"11.30 – 19.30"</formula>
    </cfRule>
  </conditionalFormatting>
  <conditionalFormatting sqref="Z36:AB36">
    <cfRule type="cellIs" dxfId="26914" priority="62932" operator="equal">
      <formula>_FV(13,"3")</formula>
    </cfRule>
  </conditionalFormatting>
  <conditionalFormatting sqref="Z36:AB36">
    <cfRule type="cellIs" dxfId="26913" priority="62933" operator="equal">
      <formula>_FV(13,"3")</formula>
    </cfRule>
  </conditionalFormatting>
  <conditionalFormatting sqref="Z36:AB36">
    <cfRule type="cellIs" dxfId="26912" priority="62934" operator="equal">
      <formula>_FV(13,"3")</formula>
    </cfRule>
  </conditionalFormatting>
  <conditionalFormatting sqref="Z36:AB36">
    <cfRule type="cellIs" dxfId="26911" priority="62921" operator="equal">
      <formula>"09.00 – 18.00"</formula>
    </cfRule>
  </conditionalFormatting>
  <conditionalFormatting sqref="Z36:AB36">
    <cfRule type="cellIs" dxfId="26910" priority="62922" operator="equal">
      <formula>"09.30 – 13.00"</formula>
    </cfRule>
  </conditionalFormatting>
  <conditionalFormatting sqref="Z36:AB36">
    <cfRule type="cellIs" dxfId="26909" priority="62923" operator="equal">
      <formula>"10.30 – 19.30"</formula>
    </cfRule>
  </conditionalFormatting>
  <conditionalFormatting sqref="Z36:AB36">
    <cfRule type="cellIs" dxfId="26908" priority="62924" operator="equal">
      <formula>"11.30 – 19.30"</formula>
    </cfRule>
  </conditionalFormatting>
  <conditionalFormatting sqref="Z36:AB36">
    <cfRule type="cellIs" dxfId="26907" priority="62925" operator="equal">
      <formula>_FV(13,"3")</formula>
    </cfRule>
  </conditionalFormatting>
  <conditionalFormatting sqref="Z36:AB36">
    <cfRule type="cellIs" dxfId="26906" priority="62926" operator="equal">
      <formula>_FV(13,"3")</formula>
    </cfRule>
  </conditionalFormatting>
  <conditionalFormatting sqref="Z36:AB36">
    <cfRule type="cellIs" dxfId="26905" priority="62927" operator="equal">
      <formula>_FV(13,"3")</formula>
    </cfRule>
  </conditionalFormatting>
  <conditionalFormatting sqref="U36:Y36">
    <cfRule type="cellIs" dxfId="26904" priority="62912" operator="equal">
      <formula>"09.00 – 13.00"</formula>
    </cfRule>
  </conditionalFormatting>
  <conditionalFormatting sqref="U36:Y36">
    <cfRule type="cellIs" dxfId="26903" priority="62913" operator="equal">
      <formula>"09.00 – 15.00"</formula>
    </cfRule>
  </conditionalFormatting>
  <conditionalFormatting sqref="U36:Y36">
    <cfRule type="cellIs" dxfId="26902" priority="62914" operator="equal">
      <formula>"09.00 – 18.00"</formula>
    </cfRule>
  </conditionalFormatting>
  <conditionalFormatting sqref="U36:Y36">
    <cfRule type="cellIs" dxfId="26901" priority="62915" operator="equal">
      <formula>"09.30 – 13.00"</formula>
    </cfRule>
  </conditionalFormatting>
  <conditionalFormatting sqref="U36:Y36">
    <cfRule type="cellIs" dxfId="26900" priority="62916" operator="equal">
      <formula>"10.30 – 19.30"</formula>
    </cfRule>
  </conditionalFormatting>
  <conditionalFormatting sqref="U36:Y36">
    <cfRule type="cellIs" dxfId="26899" priority="62917" operator="equal">
      <formula>"11.30 – 19.30"</formula>
    </cfRule>
  </conditionalFormatting>
  <conditionalFormatting sqref="U36:Y36">
    <cfRule type="cellIs" dxfId="26898" priority="62918" operator="equal">
      <formula>_FV(13,"3")</formula>
    </cfRule>
  </conditionalFormatting>
  <conditionalFormatting sqref="U36:Y36">
    <cfRule type="cellIs" dxfId="26897" priority="62919" operator="equal">
      <formula>_FV(13,"3")</formula>
    </cfRule>
  </conditionalFormatting>
  <conditionalFormatting sqref="U36:Y36">
    <cfRule type="cellIs" dxfId="26896" priority="62920" operator="equal">
      <formula>_FV(13,"3")</formula>
    </cfRule>
  </conditionalFormatting>
  <conditionalFormatting sqref="U36:Y36">
    <cfRule type="containsText" dxfId="26895" priority="62902" operator="containsText" text="DOMENICA">
      <formula>NOT(ISERROR(SEARCH("DOMENICA",U36)))</formula>
    </cfRule>
    <cfRule type="containsText" dxfId="26894" priority="62903" operator="containsText" text="08.30 – 14.30">
      <formula>NOT(ISERROR(SEARCH("08.30 – 14.30",U36)))</formula>
    </cfRule>
    <cfRule type="containsText" dxfId="26893" priority="62904" operator="containsText" text="09.30 – 18.30">
      <formula>NOT(ISERROR(SEARCH("09.30 – 18.30",U36)))</formula>
    </cfRule>
    <cfRule type="containsText" dxfId="26892" priority="62905" operator="containsText" text="08.30 – 16.30">
      <formula>NOT(ISERROR(SEARCH("08.30 – 16.30",U36)))</formula>
    </cfRule>
    <cfRule type="containsText" dxfId="26891" priority="62906" operator="containsText" text="08.30 – 17.30">
      <formula>NOT(ISERROR(SEARCH("08.30 – 17.30",U36)))</formula>
    </cfRule>
    <cfRule type="containsText" dxfId="26890" priority="62907" operator="containsText" text="09.00 – 18.00">
      <formula>NOT(ISERROR(SEARCH("09.00 – 18.00",U36)))</formula>
    </cfRule>
    <cfRule type="containsText" dxfId="26889" priority="62908" operator="containsText" text="09.00 – 15.00">
      <formula>NOT(ISERROR(SEARCH("09.00 – 15.00",U36)))</formula>
    </cfRule>
    <cfRule type="containsText" dxfId="26888" priority="62909" operator="containsText" text="10.30 – 19.30">
      <formula>NOT(ISERROR(SEARCH("10.30 – 19.30",U36)))</formula>
    </cfRule>
    <cfRule type="containsText" dxfId="26887" priority="62910" operator="containsText" text="09.00 – 13.00">
      <formula>NOT(ISERROR(SEARCH("09.00 – 13.00",U36)))</formula>
    </cfRule>
    <cfRule type="containsText" dxfId="26886" priority="62911" operator="containsText" text="11.30 – 19.30">
      <formula>NOT(ISERROR(SEARCH("11.30 – 19.30",U36)))</formula>
    </cfRule>
  </conditionalFormatting>
  <conditionalFormatting sqref="U36:Y36">
    <cfRule type="cellIs" dxfId="26885" priority="62894" operator="equal">
      <formula>"09.00 – 15.00"</formula>
    </cfRule>
  </conditionalFormatting>
  <conditionalFormatting sqref="U36:Y36">
    <cfRule type="cellIs" dxfId="26884" priority="62895" operator="equal">
      <formula>"09.00 – 18.00"</formula>
    </cfRule>
  </conditionalFormatting>
  <conditionalFormatting sqref="U36:Y36">
    <cfRule type="cellIs" dxfId="26883" priority="62896" operator="equal">
      <formula>"09.30 – 13.00"</formula>
    </cfRule>
  </conditionalFormatting>
  <conditionalFormatting sqref="U36:Y36">
    <cfRule type="cellIs" dxfId="26882" priority="62897" operator="equal">
      <formula>"10.30 – 19.30"</formula>
    </cfRule>
  </conditionalFormatting>
  <conditionalFormatting sqref="U36:Y36">
    <cfRule type="cellIs" dxfId="26881" priority="62898" operator="equal">
      <formula>"11.30 – 19.30"</formula>
    </cfRule>
  </conditionalFormatting>
  <conditionalFormatting sqref="U36:Y36">
    <cfRule type="cellIs" dxfId="26880" priority="62899" operator="equal">
      <formula>_FV(13,"3")</formula>
    </cfRule>
  </conditionalFormatting>
  <conditionalFormatting sqref="U36:Y36">
    <cfRule type="cellIs" dxfId="26879" priority="62900" operator="equal">
      <formula>_FV(13,"3")</formula>
    </cfRule>
  </conditionalFormatting>
  <conditionalFormatting sqref="U36:Y36">
    <cfRule type="cellIs" dxfId="26878" priority="62901" operator="equal">
      <formula>_FV(13,"3")</formula>
    </cfRule>
  </conditionalFormatting>
  <conditionalFormatting sqref="U36:Y36">
    <cfRule type="cellIs" dxfId="26877" priority="62886" operator="equal">
      <formula>"09.00 – 15.00"</formula>
    </cfRule>
  </conditionalFormatting>
  <conditionalFormatting sqref="U36:Y36">
    <cfRule type="cellIs" dxfId="26876" priority="62887" operator="equal">
      <formula>"09.00 – 18.00"</formula>
    </cfRule>
  </conditionalFormatting>
  <conditionalFormatting sqref="U36:Y36">
    <cfRule type="cellIs" dxfId="26875" priority="62888" operator="equal">
      <formula>"09.30 – 13.00"</formula>
    </cfRule>
  </conditionalFormatting>
  <conditionalFormatting sqref="U36:Y36">
    <cfRule type="cellIs" dxfId="26874" priority="62889" operator="equal">
      <formula>"10.30 – 19.30"</formula>
    </cfRule>
  </conditionalFormatting>
  <conditionalFormatting sqref="U36:Y36">
    <cfRule type="cellIs" dxfId="26873" priority="62890" operator="equal">
      <formula>"11.30 – 19.30"</formula>
    </cfRule>
  </conditionalFormatting>
  <conditionalFormatting sqref="U36:Y36">
    <cfRule type="cellIs" dxfId="26872" priority="62891" operator="equal">
      <formula>_FV(13,"3")</formula>
    </cfRule>
  </conditionalFormatting>
  <conditionalFormatting sqref="U36:Y36">
    <cfRule type="cellIs" dxfId="26871" priority="62892" operator="equal">
      <formula>_FV(13,"3")</formula>
    </cfRule>
  </conditionalFormatting>
  <conditionalFormatting sqref="U36:Y36">
    <cfRule type="cellIs" dxfId="26870" priority="62893" operator="equal">
      <formula>_FV(13,"3")</formula>
    </cfRule>
  </conditionalFormatting>
  <conditionalFormatting sqref="A38:C43 A44:B44">
    <cfRule type="containsText" dxfId="26869" priority="62837" operator="containsText" text="08.30 – 14.30">
      <formula>NOT(ISERROR(SEARCH("08.30 – 14.30",A38)))</formula>
    </cfRule>
    <cfRule type="containsText" dxfId="26868" priority="62838" operator="containsText" text="09:30 – 18.30">
      <formula>NOT(ISERROR(SEARCH("09:30 – 18.30",A38)))</formula>
    </cfRule>
    <cfRule type="containsText" dxfId="26867" priority="62839" operator="containsText" text="10.30 – 18.30">
      <formula>NOT(ISERROR(SEARCH("10.30 – 18.30",A38)))</formula>
    </cfRule>
    <cfRule type="containsText" dxfId="26866" priority="62840" operator="containsText" text="09.30 – 18.30">
      <formula>NOT(ISERROR(SEARCH("09.30 – 18.30",A38)))</formula>
    </cfRule>
    <cfRule type="containsText" dxfId="26865" priority="62841" operator="containsText" text="09.00 – 13:00">
      <formula>NOT(ISERROR(SEARCH("09.00 – 13:00",A38)))</formula>
    </cfRule>
    <cfRule type="containsText" dxfId="26864" priority="62842" operator="containsText" text="08.30 – 16.30">
      <formula>NOT(ISERROR(SEARCH("08.30 – 16.30",A38)))</formula>
    </cfRule>
    <cfRule type="containsText" dxfId="26863" priority="62843" operator="containsText" text="08:30 – 17.30">
      <formula>NOT(ISERROR(SEARCH("08:30 – 17.30",A38)))</formula>
    </cfRule>
    <cfRule type="containsText" dxfId="26862" priority="62844" operator="containsText" text="08.30 – 17.30">
      <formula>NOT(ISERROR(SEARCH("08.30 – 17.30",A38)))</formula>
    </cfRule>
    <cfRule type="containsText" dxfId="26861" priority="62845" operator="containsText" text="09.00 – 18.00">
      <formula>NOT(ISERROR(SEARCH("09.00 – 18.00",A38)))</formula>
    </cfRule>
    <cfRule type="containsText" dxfId="26860" priority="62846" operator="containsText" text="09.00 – 13.00">
      <formula>NOT(ISERROR(SEARCH("09.00 – 13.00",A38)))</formula>
    </cfRule>
    <cfRule type="containsText" dxfId="26859" priority="62847" operator="containsText" text="11.30 – 19.30">
      <formula>NOT(ISERROR(SEARCH("11.30 – 19.30",A38)))</formula>
    </cfRule>
    <cfRule type="containsText" dxfId="26858" priority="62848" operator="containsText" text="10.30 – 19.30">
      <formula>NOT(ISERROR(SEARCH("10.30 – 19.30",A38)))</formula>
    </cfRule>
    <cfRule type="containsText" dxfId="26857" priority="62849" operator="containsText" text="09.00 – 15.00">
      <formula>NOT(ISERROR(SEARCH("09.00 – 15.00",A38)))</formula>
    </cfRule>
    <cfRule type="containsText" dxfId="26856" priority="62850" operator="containsText" text="12:30">
      <formula>NOT(ISERROR(SEARCH("12:30",A38)))</formula>
    </cfRule>
    <cfRule type="containsText" dxfId="26855" priority="62851" operator="containsText" text="13:30">
      <formula>NOT(ISERROR(SEARCH("13:30",A38)))</formula>
    </cfRule>
    <cfRule type="containsText" dxfId="26854" priority="62852" operator="containsText" text="FESTIVITÁ">
      <formula>NOT(ISERROR(SEARCH("FESTIVITÁ",A38)))</formula>
    </cfRule>
    <cfRule type="cellIs" dxfId="26853" priority="62853" operator="equal">
      <formula>"DOMENICA"</formula>
    </cfRule>
  </conditionalFormatting>
  <conditionalFormatting sqref="B38:C43 B44">
    <cfRule type="iconSet" priority="62836">
      <iconSet iconSet="3Symbols2">
        <cfvo type="percent" val="0"/>
        <cfvo type="percent" val="0"/>
        <cfvo type="formula" val="TODAY()" gte="0"/>
      </iconSet>
    </cfRule>
  </conditionalFormatting>
  <conditionalFormatting sqref="A37:B37">
    <cfRule type="containsText" dxfId="26852" priority="62819" operator="containsText" text="08.30 – 14.30">
      <formula>NOT(ISERROR(SEARCH("08.30 – 14.30",A37)))</formula>
    </cfRule>
    <cfRule type="containsText" dxfId="26851" priority="62820" operator="containsText" text="09:30 – 18.30">
      <formula>NOT(ISERROR(SEARCH("09:30 – 18.30",A37)))</formula>
    </cfRule>
    <cfRule type="containsText" dxfId="26850" priority="62821" operator="containsText" text="10.30 – 18.30">
      <formula>NOT(ISERROR(SEARCH("10.30 – 18.30",A37)))</formula>
    </cfRule>
    <cfRule type="containsText" dxfId="26849" priority="62822" operator="containsText" text="09.30 – 18.30">
      <formula>NOT(ISERROR(SEARCH("09.30 – 18.30",A37)))</formula>
    </cfRule>
    <cfRule type="containsText" dxfId="26848" priority="62823" operator="containsText" text="09.00 – 13:00">
      <formula>NOT(ISERROR(SEARCH("09.00 – 13:00",A37)))</formula>
    </cfRule>
    <cfRule type="containsText" dxfId="26847" priority="62824" operator="containsText" text="08.30 – 16.30">
      <formula>NOT(ISERROR(SEARCH("08.30 – 16.30",A37)))</formula>
    </cfRule>
    <cfRule type="containsText" dxfId="26846" priority="62825" operator="containsText" text="08:30 – 17.30">
      <formula>NOT(ISERROR(SEARCH("08:30 – 17.30",A37)))</formula>
    </cfRule>
    <cfRule type="containsText" dxfId="26845" priority="62826" operator="containsText" text="08.30 – 17.30">
      <formula>NOT(ISERROR(SEARCH("08.30 – 17.30",A37)))</formula>
    </cfRule>
    <cfRule type="containsText" dxfId="26844" priority="62827" operator="containsText" text="09.00 – 18.00">
      <formula>NOT(ISERROR(SEARCH("09.00 – 18.00",A37)))</formula>
    </cfRule>
    <cfRule type="containsText" dxfId="26843" priority="62828" operator="containsText" text="09.00 – 13.00">
      <formula>NOT(ISERROR(SEARCH("09.00 – 13.00",A37)))</formula>
    </cfRule>
    <cfRule type="containsText" dxfId="26842" priority="62829" operator="containsText" text="11.30 – 19.30">
      <formula>NOT(ISERROR(SEARCH("11.30 – 19.30",A37)))</formula>
    </cfRule>
    <cfRule type="containsText" dxfId="26841" priority="62830" operator="containsText" text="10.30 – 19.30">
      <formula>NOT(ISERROR(SEARCH("10.30 – 19.30",A37)))</formula>
    </cfRule>
    <cfRule type="containsText" dxfId="26840" priority="62831" operator="containsText" text="09.00 – 15.00">
      <formula>NOT(ISERROR(SEARCH("09.00 – 15.00",A37)))</formula>
    </cfRule>
    <cfRule type="containsText" dxfId="26839" priority="62832" operator="containsText" text="12:30">
      <formula>NOT(ISERROR(SEARCH("12:30",A37)))</formula>
    </cfRule>
    <cfRule type="containsText" dxfId="26838" priority="62833" operator="containsText" text="13:30">
      <formula>NOT(ISERROR(SEARCH("13:30",A37)))</formula>
    </cfRule>
    <cfRule type="containsText" dxfId="26837" priority="62834" operator="containsText" text="FESTIVITÁ">
      <formula>NOT(ISERROR(SEARCH("FESTIVITÁ",A37)))</formula>
    </cfRule>
    <cfRule type="cellIs" dxfId="26836" priority="62835" operator="equal">
      <formula>"DOMENICA"</formula>
    </cfRule>
  </conditionalFormatting>
  <conditionalFormatting sqref="A36:B36">
    <cfRule type="cellIs" dxfId="26835" priority="62811" operator="equal">
      <formula>"09.00 – 15.00"</formula>
    </cfRule>
  </conditionalFormatting>
  <conditionalFormatting sqref="A36:B36">
    <cfRule type="cellIs" dxfId="26834" priority="62812" operator="equal">
      <formula>"09.00 – 18.00"</formula>
    </cfRule>
  </conditionalFormatting>
  <conditionalFormatting sqref="A36:B36">
    <cfRule type="cellIs" dxfId="26833" priority="62813" operator="equal">
      <formula>"09.30 – 13.00"</formula>
    </cfRule>
  </conditionalFormatting>
  <conditionalFormatting sqref="A36:B36">
    <cfRule type="cellIs" dxfId="26832" priority="62814" operator="equal">
      <formula>"10.30 – 19.30"</formula>
    </cfRule>
  </conditionalFormatting>
  <conditionalFormatting sqref="A36:B36">
    <cfRule type="cellIs" dxfId="26831" priority="62815" operator="equal">
      <formula>"11.30 – 19.30"</formula>
    </cfRule>
  </conditionalFormatting>
  <conditionalFormatting sqref="A36:B36">
    <cfRule type="cellIs" dxfId="26830" priority="62816" operator="equal">
      <formula>_FV(13,"3")</formula>
    </cfRule>
  </conditionalFormatting>
  <conditionalFormatting sqref="A36:B36">
    <cfRule type="cellIs" dxfId="26829" priority="62817" operator="equal">
      <formula>_FV(13,"3")</formula>
    </cfRule>
  </conditionalFormatting>
  <conditionalFormatting sqref="A36:B36">
    <cfRule type="cellIs" dxfId="26828" priority="62818" operator="equal">
      <formula>_FV(13,"3")</formula>
    </cfRule>
  </conditionalFormatting>
  <conditionalFormatting sqref="A36:B36">
    <cfRule type="containsText" dxfId="26827" priority="62801" operator="containsText" text="DOMENICA">
      <formula>NOT(ISERROR(SEARCH("DOMENICA",A36)))</formula>
    </cfRule>
    <cfRule type="containsText" dxfId="26826" priority="62802" operator="containsText" text="08.30 – 14.30">
      <formula>NOT(ISERROR(SEARCH("08.30 – 14.30",A36)))</formula>
    </cfRule>
    <cfRule type="containsText" dxfId="26825" priority="62803" operator="containsText" text="09.30 – 18.30">
      <formula>NOT(ISERROR(SEARCH("09.30 – 18.30",A36)))</formula>
    </cfRule>
    <cfRule type="containsText" dxfId="26824" priority="62804" operator="containsText" text="08.30 – 16.30">
      <formula>NOT(ISERROR(SEARCH("08.30 – 16.30",A36)))</formula>
    </cfRule>
    <cfRule type="containsText" dxfId="26823" priority="62805" operator="containsText" text="08.30 – 17.30">
      <formula>NOT(ISERROR(SEARCH("08.30 – 17.30",A36)))</formula>
    </cfRule>
    <cfRule type="containsText" dxfId="26822" priority="62806" operator="containsText" text="09.00 – 18.00">
      <formula>NOT(ISERROR(SEARCH("09.00 – 18.00",A36)))</formula>
    </cfRule>
    <cfRule type="containsText" dxfId="26821" priority="62807" operator="containsText" text="09.00 – 15.00">
      <formula>NOT(ISERROR(SEARCH("09.00 – 15.00",A36)))</formula>
    </cfRule>
    <cfRule type="containsText" dxfId="26820" priority="62808" operator="containsText" text="10.30 – 19.30">
      <formula>NOT(ISERROR(SEARCH("10.30 – 19.30",A36)))</formula>
    </cfRule>
    <cfRule type="containsText" dxfId="26819" priority="62809" operator="containsText" text="09.00 – 13.00">
      <formula>NOT(ISERROR(SEARCH("09.00 – 13.00",A36)))</formula>
    </cfRule>
    <cfRule type="containsText" dxfId="26818" priority="62810" operator="containsText" text="11.30 – 19.30">
      <formula>NOT(ISERROR(SEARCH("11.30 – 19.30",A36)))</formula>
    </cfRule>
  </conditionalFormatting>
  <conditionalFormatting sqref="A36:B36">
    <cfRule type="cellIs" dxfId="26817" priority="62793" operator="equal">
      <formula>"09.00 – 15.00"</formula>
    </cfRule>
  </conditionalFormatting>
  <conditionalFormatting sqref="A36:B36">
    <cfRule type="cellIs" dxfId="26816" priority="62794" operator="equal">
      <formula>"09.00 – 18.00"</formula>
    </cfRule>
  </conditionalFormatting>
  <conditionalFormatting sqref="A36:B36">
    <cfRule type="cellIs" dxfId="26815" priority="62795" operator="equal">
      <formula>"09.30 – 13.00"</formula>
    </cfRule>
  </conditionalFormatting>
  <conditionalFormatting sqref="A36:B36">
    <cfRule type="cellIs" dxfId="26814" priority="62796" operator="equal">
      <formula>"10.30 – 19.30"</formula>
    </cfRule>
  </conditionalFormatting>
  <conditionalFormatting sqref="A36:B36">
    <cfRule type="cellIs" dxfId="26813" priority="62797" operator="equal">
      <formula>"11.30 – 19.30"</formula>
    </cfRule>
  </conditionalFormatting>
  <conditionalFormatting sqref="A36:B36">
    <cfRule type="cellIs" dxfId="26812" priority="62798" operator="equal">
      <formula>_FV(13,"3")</formula>
    </cfRule>
  </conditionalFormatting>
  <conditionalFormatting sqref="A36:B36">
    <cfRule type="cellIs" dxfId="26811" priority="62799" operator="equal">
      <formula>_FV(13,"3")</formula>
    </cfRule>
  </conditionalFormatting>
  <conditionalFormatting sqref="A36:B36">
    <cfRule type="cellIs" dxfId="26810" priority="62800" operator="equal">
      <formula>_FV(13,"3")</formula>
    </cfRule>
  </conditionalFormatting>
  <conditionalFormatting sqref="A36:B36">
    <cfRule type="cellIs" dxfId="26809" priority="62785" operator="equal">
      <formula>"09.00 – 15.00"</formula>
    </cfRule>
  </conditionalFormatting>
  <conditionalFormatting sqref="A36:B36">
    <cfRule type="cellIs" dxfId="26808" priority="62786" operator="equal">
      <formula>"09.00 – 18.00"</formula>
    </cfRule>
  </conditionalFormatting>
  <conditionalFormatting sqref="A36:B36">
    <cfRule type="cellIs" dxfId="26807" priority="62787" operator="equal">
      <formula>"09.30 – 13.00"</formula>
    </cfRule>
  </conditionalFormatting>
  <conditionalFormatting sqref="A36:B36">
    <cfRule type="cellIs" dxfId="26806" priority="62788" operator="equal">
      <formula>"10.30 – 19.30"</formula>
    </cfRule>
  </conditionalFormatting>
  <conditionalFormatting sqref="A36:B36">
    <cfRule type="cellIs" dxfId="26805" priority="62789" operator="equal">
      <formula>"11.30 – 19.30"</formula>
    </cfRule>
  </conditionalFormatting>
  <conditionalFormatting sqref="A36:B36">
    <cfRule type="cellIs" dxfId="26804" priority="62790" operator="equal">
      <formula>_FV(13,"3")</formula>
    </cfRule>
  </conditionalFormatting>
  <conditionalFormatting sqref="A36:B36">
    <cfRule type="cellIs" dxfId="26803" priority="62791" operator="equal">
      <formula>_FV(13,"3")</formula>
    </cfRule>
  </conditionalFormatting>
  <conditionalFormatting sqref="A36:B36">
    <cfRule type="cellIs" dxfId="26802" priority="62792" operator="equal">
      <formula>_FV(13,"3")</formula>
    </cfRule>
  </conditionalFormatting>
  <conditionalFormatting sqref="A38:C43 A44:B44 A36:B37 U36:Y36">
    <cfRule type="containsText" dxfId="26801" priority="62779" operator="containsText" text="09.00 - 13.00">
      <formula>NOT(ISERROR(SEARCH("09.00 - 13.00",A36)))</formula>
    </cfRule>
    <cfRule type="containsText" dxfId="26800" priority="62780" operator="containsText" text="09.00 – 15:00">
      <formula>NOT(ISERROR(SEARCH("09.00 – 15:00",A36)))</formula>
    </cfRule>
    <cfRule type="containsText" dxfId="26799" priority="62781" operator="containsText" text="09.00 – 16.00">
      <formula>NOT(ISERROR(SEARCH("09.00 – 16.00",A36)))</formula>
    </cfRule>
    <cfRule type="containsText" dxfId="26798" priority="62782" operator="containsText" text="09.00 - 13:00">
      <formula>NOT(ISERROR(SEARCH("09.00 - 13:00",A36)))</formula>
    </cfRule>
    <cfRule type="containsText" dxfId="26797" priority="62783" operator="containsText" text="08.30 – 16:30 ">
      <formula>NOT(ISERROR(SEARCH("08.30 – 16:30 ",A36)))</formula>
    </cfRule>
    <cfRule type="containsText" dxfId="26796" priority="62784" operator="containsText" text="08.30 – 17:30 ">
      <formula>NOT(ISERROR(SEARCH("08.30 – 17:30 ",A36)))</formula>
    </cfRule>
  </conditionalFormatting>
  <conditionalFormatting sqref="U36:Y36">
    <cfRule type="cellIs" dxfId="26795" priority="62771" operator="equal">
      <formula>"09.00 – 15.00"</formula>
    </cfRule>
  </conditionalFormatting>
  <conditionalFormatting sqref="U36:Y36">
    <cfRule type="cellIs" dxfId="26794" priority="62772" operator="equal">
      <formula>"09.00 – 18.00"</formula>
    </cfRule>
  </conditionalFormatting>
  <conditionalFormatting sqref="U36:Y36">
    <cfRule type="cellIs" dxfId="26793" priority="62773" operator="equal">
      <formula>"09.30 – 13.00"</formula>
    </cfRule>
  </conditionalFormatting>
  <conditionalFormatting sqref="U36:Y36">
    <cfRule type="cellIs" dxfId="26792" priority="62774" operator="equal">
      <formula>"10.30 – 19.30"</formula>
    </cfRule>
  </conditionalFormatting>
  <conditionalFormatting sqref="U36:Y36">
    <cfRule type="cellIs" dxfId="26791" priority="62775" operator="equal">
      <formula>"11.30 – 19.30"</formula>
    </cfRule>
  </conditionalFormatting>
  <conditionalFormatting sqref="U36:Y36">
    <cfRule type="cellIs" dxfId="26790" priority="62776" operator="equal">
      <formula>_FV(13,"3")</formula>
    </cfRule>
  </conditionalFormatting>
  <conditionalFormatting sqref="U36:Y36">
    <cfRule type="cellIs" dxfId="26789" priority="62777" operator="equal">
      <formula>_FV(13,"3")</formula>
    </cfRule>
  </conditionalFormatting>
  <conditionalFormatting sqref="U36:Y36">
    <cfRule type="cellIs" dxfId="26788" priority="62778" operator="equal">
      <formula>_FV(13,"3")</formula>
    </cfRule>
  </conditionalFormatting>
  <conditionalFormatting sqref="U36:Y36">
    <cfRule type="containsText" dxfId="26787" priority="62761" operator="containsText" text="DOMENICA">
      <formula>NOT(ISERROR(SEARCH("DOMENICA",U36)))</formula>
    </cfRule>
    <cfRule type="containsText" dxfId="26786" priority="62762" operator="containsText" text="08.30 – 14.30">
      <formula>NOT(ISERROR(SEARCH("08.30 – 14.30",U36)))</formula>
    </cfRule>
    <cfRule type="containsText" dxfId="26785" priority="62763" operator="containsText" text="09.30 – 18.30">
      <formula>NOT(ISERROR(SEARCH("09.30 – 18.30",U36)))</formula>
    </cfRule>
    <cfRule type="containsText" dxfId="26784" priority="62764" operator="containsText" text="08.30 – 16.30">
      <formula>NOT(ISERROR(SEARCH("08.30 – 16.30",U36)))</formula>
    </cfRule>
    <cfRule type="containsText" dxfId="26783" priority="62765" operator="containsText" text="08.30 – 17.30">
      <formula>NOT(ISERROR(SEARCH("08.30 – 17.30",U36)))</formula>
    </cfRule>
    <cfRule type="containsText" dxfId="26782" priority="62766" operator="containsText" text="09.00 – 18.00">
      <formula>NOT(ISERROR(SEARCH("09.00 – 18.00",U36)))</formula>
    </cfRule>
    <cfRule type="containsText" dxfId="26781" priority="62767" operator="containsText" text="09.00 – 15.00">
      <formula>NOT(ISERROR(SEARCH("09.00 – 15.00",U36)))</formula>
    </cfRule>
    <cfRule type="containsText" dxfId="26780" priority="62768" operator="containsText" text="10.30 – 19.30">
      <formula>NOT(ISERROR(SEARCH("10.30 – 19.30",U36)))</formula>
    </cfRule>
    <cfRule type="containsText" dxfId="26779" priority="62769" operator="containsText" text="09.00 – 13.00">
      <formula>NOT(ISERROR(SEARCH("09.00 – 13.00",U36)))</formula>
    </cfRule>
    <cfRule type="containsText" dxfId="26778" priority="62770" operator="containsText" text="11.30 – 19.30">
      <formula>NOT(ISERROR(SEARCH("11.30 – 19.30",U36)))</formula>
    </cfRule>
  </conditionalFormatting>
  <conditionalFormatting sqref="U36:Y36">
    <cfRule type="cellIs" dxfId="26777" priority="62754" operator="equal">
      <formula>"09.00 – 18.00"</formula>
    </cfRule>
  </conditionalFormatting>
  <conditionalFormatting sqref="U36:Y36">
    <cfRule type="cellIs" dxfId="26776" priority="62755" operator="equal">
      <formula>"09.30 – 13.00"</formula>
    </cfRule>
  </conditionalFormatting>
  <conditionalFormatting sqref="U36:Y36">
    <cfRule type="cellIs" dxfId="26775" priority="62756" operator="equal">
      <formula>"10.30 – 19.30"</formula>
    </cfRule>
  </conditionalFormatting>
  <conditionalFormatting sqref="U36:Y36">
    <cfRule type="cellIs" dxfId="26774" priority="62757" operator="equal">
      <formula>"11.30 – 19.30"</formula>
    </cfRule>
  </conditionalFormatting>
  <conditionalFormatting sqref="U36:Y36">
    <cfRule type="cellIs" dxfId="26773" priority="62758" operator="equal">
      <formula>_FV(13,"3")</formula>
    </cfRule>
  </conditionalFormatting>
  <conditionalFormatting sqref="U36:Y36">
    <cfRule type="cellIs" dxfId="26772" priority="62759" operator="equal">
      <formula>_FV(13,"3")</formula>
    </cfRule>
  </conditionalFormatting>
  <conditionalFormatting sqref="U36:Y36">
    <cfRule type="cellIs" dxfId="26771" priority="62760" operator="equal">
      <formula>_FV(13,"3")</formula>
    </cfRule>
  </conditionalFormatting>
  <conditionalFormatting sqref="U36:Y36">
    <cfRule type="cellIs" dxfId="26770" priority="62747" operator="equal">
      <formula>"09.00 – 18.00"</formula>
    </cfRule>
  </conditionalFormatting>
  <conditionalFormatting sqref="U36:Y36">
    <cfRule type="cellIs" dxfId="26769" priority="62748" operator="equal">
      <formula>"09.30 – 13.00"</formula>
    </cfRule>
  </conditionalFormatting>
  <conditionalFormatting sqref="U36:Y36">
    <cfRule type="cellIs" dxfId="26768" priority="62749" operator="equal">
      <formula>"10.30 – 19.30"</formula>
    </cfRule>
  </conditionalFormatting>
  <conditionalFormatting sqref="U36:Y36">
    <cfRule type="cellIs" dxfId="26767" priority="62750" operator="equal">
      <formula>"11.30 – 19.30"</formula>
    </cfRule>
  </conditionalFormatting>
  <conditionalFormatting sqref="U36:Y36">
    <cfRule type="cellIs" dxfId="26766" priority="62751" operator="equal">
      <formula>_FV(13,"3")</formula>
    </cfRule>
  </conditionalFormatting>
  <conditionalFormatting sqref="U36:Y36">
    <cfRule type="cellIs" dxfId="26765" priority="62752" operator="equal">
      <formula>_FV(13,"3")</formula>
    </cfRule>
  </conditionalFormatting>
  <conditionalFormatting sqref="U36:Y36">
    <cfRule type="cellIs" dxfId="26764" priority="62753" operator="equal">
      <formula>_FV(13,"3")</formula>
    </cfRule>
  </conditionalFormatting>
  <conditionalFormatting sqref="D43:Y43">
    <cfRule type="containsText" dxfId="26763" priority="62688" operator="containsText" text="09:00 – 13.00 ">
      <formula>NOT(ISERROR(SEARCH("09:00 – 13.00 ",D43)))</formula>
    </cfRule>
  </conditionalFormatting>
  <conditionalFormatting sqref="D38:Y38">
    <cfRule type="containsText" dxfId="26762" priority="62683" operator="containsText" text="09.00 -13.00">
      <formula>NOT(ISERROR(SEARCH("09.00 -13.00",D38)))</formula>
    </cfRule>
    <cfRule type="containsText" dxfId="26761" priority="62684" operator="containsText" text="09.00 -15:00">
      <formula>NOT(ISERROR(SEARCH("09.00 -15:00",D38)))</formula>
    </cfRule>
    <cfRule type="containsText" dxfId="26760" priority="62685" operator="containsText" text="09.00 -16.00">
      <formula>NOT(ISERROR(SEARCH("09.00 -16.00",D38)))</formula>
    </cfRule>
  </conditionalFormatting>
  <conditionalFormatting sqref="D43:Y43">
    <cfRule type="containsText" dxfId="26759" priority="62676" operator="containsText" text="09:00 – 13.00 ">
      <formula>NOT(ISERROR(SEARCH("09:00 – 13.00 ",D43)))</formula>
    </cfRule>
  </conditionalFormatting>
  <conditionalFormatting sqref="D38:Y38">
    <cfRule type="containsText" dxfId="26758" priority="62671" operator="containsText" text="09.00 -13.00">
      <formula>NOT(ISERROR(SEARCH("09.00 -13.00",D38)))</formula>
    </cfRule>
    <cfRule type="containsText" dxfId="26757" priority="62672" operator="containsText" text="09.00 -15:00">
      <formula>NOT(ISERROR(SEARCH("09.00 -15:00",D38)))</formula>
    </cfRule>
    <cfRule type="containsText" dxfId="26756" priority="62673" operator="containsText" text="09.00 -16.00">
      <formula>NOT(ISERROR(SEARCH("09.00 -16.00",D38)))</formula>
    </cfRule>
  </conditionalFormatting>
  <conditionalFormatting sqref="D38:Y38">
    <cfRule type="containsText" dxfId="26755" priority="62662" operator="containsText" text="09.00 -13:00">
      <formula>NOT(ISERROR(SEARCH("09.00 -13:00",D38)))</formula>
    </cfRule>
    <cfRule type="containsText" dxfId="26754" priority="62663" operator="containsText" text="08.30 -17.30">
      <formula>NOT(ISERROR(SEARCH("08.30 -17.30",D38)))</formula>
    </cfRule>
    <cfRule type="containsText" dxfId="26753" priority="62664" operator="containsText" text="08.30 -15:30">
      <formula>NOT(ISERROR(SEARCH("08.30 -15:30",D38)))</formula>
    </cfRule>
  </conditionalFormatting>
  <conditionalFormatting sqref="BX37:BX44">
    <cfRule type="containsText" dxfId="26752" priority="62559" operator="containsText" text="08.30 – 14.30">
      <formula>NOT(ISERROR(SEARCH("08.30 – 14.30",BX37)))</formula>
    </cfRule>
    <cfRule type="containsText" dxfId="26751" priority="62560" operator="containsText" text="09:30 – 18.30">
      <formula>NOT(ISERROR(SEARCH("09:30 – 18.30",BX37)))</formula>
    </cfRule>
    <cfRule type="containsText" dxfId="26750" priority="62561" operator="containsText" text="10.30 – 18.30">
      <formula>NOT(ISERROR(SEARCH("10.30 – 18.30",BX37)))</formula>
    </cfRule>
    <cfRule type="containsText" dxfId="26749" priority="62562" operator="containsText" text="09.30 – 18.30">
      <formula>NOT(ISERROR(SEARCH("09.30 – 18.30",BX37)))</formula>
    </cfRule>
    <cfRule type="containsText" dxfId="26748" priority="62564" operator="containsText" text="09.00 – 13:00">
      <formula>NOT(ISERROR(SEARCH("09.00 – 13:00",BX37)))</formula>
    </cfRule>
    <cfRule type="containsText" dxfId="26747" priority="62565" operator="containsText" text="08.30 – 16.30">
      <formula>NOT(ISERROR(SEARCH("08.30 – 16.30",BX37)))</formula>
    </cfRule>
    <cfRule type="containsText" dxfId="26746" priority="62566" operator="containsText" text="08:30 – 17.30">
      <formula>NOT(ISERROR(SEARCH("08:30 – 17.30",BX37)))</formula>
    </cfRule>
    <cfRule type="containsText" dxfId="26745" priority="62567" operator="containsText" text="08.30 – 17.30">
      <formula>NOT(ISERROR(SEARCH("08.30 – 17.30",BX37)))</formula>
    </cfRule>
    <cfRule type="containsText" dxfId="26744" priority="62568" operator="containsText" text="09.00 – 18.00">
      <formula>NOT(ISERROR(SEARCH("09.00 – 18.00",BX37)))</formula>
    </cfRule>
    <cfRule type="containsText" dxfId="26743" priority="62569" operator="containsText" text="09.00 – 13.00">
      <formula>NOT(ISERROR(SEARCH("09.00 – 13.00",BX37)))</formula>
    </cfRule>
    <cfRule type="containsText" dxfId="26742" priority="62570" operator="containsText" text="11.30 – 19.30">
      <formula>NOT(ISERROR(SEARCH("11.30 – 19.30",BX37)))</formula>
    </cfRule>
    <cfRule type="containsText" dxfId="26741" priority="62571" operator="containsText" text="10.30 – 19.30">
      <formula>NOT(ISERROR(SEARCH("10.30 – 19.30",BX37)))</formula>
    </cfRule>
    <cfRule type="containsText" dxfId="26740" priority="62572" operator="containsText" text="09.00 – 15.00">
      <formula>NOT(ISERROR(SEARCH("09.00 – 15.00",BX37)))</formula>
    </cfRule>
    <cfRule type="containsText" dxfId="26739" priority="62573" operator="containsText" text="1 2 : 3 0">
      <formula>NOT(ISERROR(SEARCH("1 2 : 3 0",BX37)))</formula>
    </cfRule>
    <cfRule type="containsText" dxfId="26738" priority="62574" operator="containsText" text="1 3 : 3 0">
      <formula>NOT(ISERROR(SEARCH("1 3 : 3 0",BX37)))</formula>
    </cfRule>
    <cfRule type="containsText" dxfId="26737" priority="62575" operator="containsText" text="FESTIVITÁ">
      <formula>NOT(ISERROR(SEARCH("FESTIVITÁ",BX37)))</formula>
    </cfRule>
    <cfRule type="cellIs" dxfId="26736" priority="62576" operator="equal">
      <formula>"DOMENICA"</formula>
    </cfRule>
  </conditionalFormatting>
  <conditionalFormatting sqref="BX37:BX44">
    <cfRule type="containsText" dxfId="26735" priority="62551" operator="containsText" text="09.00 - 13.00">
      <formula>NOT(ISERROR(SEARCH("09.00 - 13.00",BX37)))</formula>
    </cfRule>
    <cfRule type="containsText" dxfId="26734" priority="62554" operator="containsText" text="09.00 – 15:00">
      <formula>NOT(ISERROR(SEARCH("09.00 – 15:00",BX37)))</formula>
    </cfRule>
    <cfRule type="containsText" dxfId="26733" priority="62555" operator="containsText" text="09.00 – 16.00">
      <formula>NOT(ISERROR(SEARCH("09.00 – 16.00",BX37)))</formula>
    </cfRule>
    <cfRule type="containsText" dxfId="26732" priority="62556" operator="containsText" text="09.00 - 13:00">
      <formula>NOT(ISERROR(SEARCH("09.00 - 13:00",BX37)))</formula>
    </cfRule>
    <cfRule type="containsText" dxfId="26731" priority="62557" operator="containsText" text="08.30 – 16:30 ">
      <formula>NOT(ISERROR(SEARCH("08.30 – 16:30 ",BX37)))</formula>
    </cfRule>
    <cfRule type="containsText" dxfId="26730" priority="62558" operator="containsText" text="08.30 – 17:30 ">
      <formula>NOT(ISERROR(SEARCH("08.30 – 17:30 ",BX37)))</formula>
    </cfRule>
  </conditionalFormatting>
  <conditionalFormatting sqref="BX37:BX44">
    <cfRule type="containsText" dxfId="26729" priority="62553" operator="containsText" text="1 3 : 0 0">
      <formula>NOT(ISERROR(SEARCH("1 3 : 0 0",BX37)))</formula>
    </cfRule>
  </conditionalFormatting>
  <conditionalFormatting sqref="AG37:AH37 BX37">
    <cfRule type="containsText" dxfId="26728" priority="62552" operator="containsText" text="13:00">
      <formula>NOT(ISERROR(SEARCH("13:00",AG37)))</formula>
    </cfRule>
  </conditionalFormatting>
  <conditionalFormatting sqref="BX37:BX44">
    <cfRule type="containsText" dxfId="26727" priority="62563" operator="containsText" text="09:00 – 13.00 ">
      <formula>NOT(ISERROR(SEARCH("09:00 – 13.00 ",BX37)))</formula>
    </cfRule>
  </conditionalFormatting>
  <conditionalFormatting sqref="AG43:AH43 BX43">
    <cfRule type="containsText" dxfId="26726" priority="62550" operator="containsText" text="09:00 – 13.00 ">
      <formula>NOT(ISERROR(SEARCH("09:00 – 13.00 ",AG43)))</formula>
    </cfRule>
  </conditionalFormatting>
  <conditionalFormatting sqref="BX37:BX44">
    <cfRule type="containsText" dxfId="26725" priority="62549" operator="containsText" text="09:00 – 13.00 ">
      <formula>NOT(ISERROR(SEARCH("09:00 – 13.00 ",BX37)))</formula>
    </cfRule>
  </conditionalFormatting>
  <conditionalFormatting sqref="BX43:BX44">
    <cfRule type="containsText" dxfId="26724" priority="62548" operator="containsText" text="09:00 – 13.00 ">
      <formula>NOT(ISERROR(SEARCH("09:00 – 13.00 ",BX43)))</formula>
    </cfRule>
  </conditionalFormatting>
  <conditionalFormatting sqref="AG38:AH38 BX38">
    <cfRule type="containsText" dxfId="26723" priority="62545" operator="containsText" text="09.00 -13.00">
      <formula>NOT(ISERROR(SEARCH("09.00 -13.00",AG38)))</formula>
    </cfRule>
    <cfRule type="containsText" dxfId="26722" priority="62546" operator="containsText" text="09.00 -15:00">
      <formula>NOT(ISERROR(SEARCH("09.00 -15:00",AG38)))</formula>
    </cfRule>
    <cfRule type="containsText" dxfId="26721" priority="62547" operator="containsText" text="09.00 -16.00">
      <formula>NOT(ISERROR(SEARCH("09.00 -16.00",AG38)))</formula>
    </cfRule>
  </conditionalFormatting>
  <conditionalFormatting sqref="BX39:BX44">
    <cfRule type="containsText" dxfId="26720" priority="62542" operator="containsText" text="09.00 -13.00">
      <formula>NOT(ISERROR(SEARCH("09.00 -13.00",BX39)))</formula>
    </cfRule>
    <cfRule type="containsText" dxfId="26719" priority="62543" operator="containsText" text="09.00 -15:00">
      <formula>NOT(ISERROR(SEARCH("09.00 -15:00",BX39)))</formula>
    </cfRule>
    <cfRule type="containsText" dxfId="26718" priority="62544" operator="containsText" text="09.00 -16.00">
      <formula>NOT(ISERROR(SEARCH("09.00 -16.00",BX39)))</formula>
    </cfRule>
  </conditionalFormatting>
  <conditionalFormatting sqref="AG37:AH37 BX37">
    <cfRule type="containsText" dxfId="26717" priority="62539" operator="containsText" text="09.00 -13.00">
      <formula>NOT(ISERROR(SEARCH("09.00 -13.00",AG37)))</formula>
    </cfRule>
    <cfRule type="containsText" dxfId="26716" priority="62540" operator="containsText" text="09.00 -15:00">
      <formula>NOT(ISERROR(SEARCH("09.00 -15:00",AG37)))</formula>
    </cfRule>
    <cfRule type="containsText" dxfId="26715" priority="62541" operator="containsText" text="09.00 -16.00">
      <formula>NOT(ISERROR(SEARCH("09.00 -16.00",AG37)))</formula>
    </cfRule>
  </conditionalFormatting>
  <conditionalFormatting sqref="AG43:AH43 BX43">
    <cfRule type="containsText" dxfId="26714" priority="62538" operator="containsText" text="09:00 – 13.00 ">
      <formula>NOT(ISERROR(SEARCH("09:00 – 13.00 ",AG43)))</formula>
    </cfRule>
  </conditionalFormatting>
  <conditionalFormatting sqref="BX37:BX44">
    <cfRule type="containsText" dxfId="26713" priority="62537" operator="containsText" text="09:00 – 13.00 ">
      <formula>NOT(ISERROR(SEARCH("09:00 – 13.00 ",BX37)))</formula>
    </cfRule>
  </conditionalFormatting>
  <conditionalFormatting sqref="BX43:BX44">
    <cfRule type="containsText" dxfId="26712" priority="62536" operator="containsText" text="09:00 – 13.00 ">
      <formula>NOT(ISERROR(SEARCH("09:00 – 13.00 ",BX43)))</formula>
    </cfRule>
  </conditionalFormatting>
  <conditionalFormatting sqref="AG38:AH38 BX38">
    <cfRule type="containsText" dxfId="26711" priority="62533" operator="containsText" text="09.00 -13.00">
      <formula>NOT(ISERROR(SEARCH("09.00 -13.00",AG38)))</formula>
    </cfRule>
    <cfRule type="containsText" dxfId="26710" priority="62534" operator="containsText" text="09.00 -15:00">
      <formula>NOT(ISERROR(SEARCH("09.00 -15:00",AG38)))</formula>
    </cfRule>
    <cfRule type="containsText" dxfId="26709" priority="62535" operator="containsText" text="09.00 -16.00">
      <formula>NOT(ISERROR(SEARCH("09.00 -16.00",AG38)))</formula>
    </cfRule>
  </conditionalFormatting>
  <conditionalFormatting sqref="BX39:BX44">
    <cfRule type="containsText" dxfId="26708" priority="62530" operator="containsText" text="09.00 -13.00">
      <formula>NOT(ISERROR(SEARCH("09.00 -13.00",BX39)))</formula>
    </cfRule>
    <cfRule type="containsText" dxfId="26707" priority="62531" operator="containsText" text="09.00 -15:00">
      <formula>NOT(ISERROR(SEARCH("09.00 -15:00",BX39)))</formula>
    </cfRule>
    <cfRule type="containsText" dxfId="26706" priority="62532" operator="containsText" text="09.00 -16.00">
      <formula>NOT(ISERROR(SEARCH("09.00 -16.00",BX39)))</formula>
    </cfRule>
  </conditionalFormatting>
  <conditionalFormatting sqref="AG37:AH37 BX37">
    <cfRule type="containsText" dxfId="26705" priority="62527" operator="containsText" text="09.00 -13.00">
      <formula>NOT(ISERROR(SEARCH("09.00 -13.00",AG37)))</formula>
    </cfRule>
    <cfRule type="containsText" dxfId="26704" priority="62528" operator="containsText" text="09.00 -15:00">
      <formula>NOT(ISERROR(SEARCH("09.00 -15:00",AG37)))</formula>
    </cfRule>
    <cfRule type="containsText" dxfId="26703" priority="62529" operator="containsText" text="09.00 -16.00">
      <formula>NOT(ISERROR(SEARCH("09.00 -16.00",AG37)))</formula>
    </cfRule>
  </conditionalFormatting>
  <conditionalFormatting sqref="AG38:AH38 BX38">
    <cfRule type="containsText" dxfId="26702" priority="62524" operator="containsText" text="09.00 -13:00">
      <formula>NOT(ISERROR(SEARCH("09.00 -13:00",AG38)))</formula>
    </cfRule>
    <cfRule type="containsText" dxfId="26701" priority="62525" operator="containsText" text="08.30 -17.30">
      <formula>NOT(ISERROR(SEARCH("08.30 -17.30",AG38)))</formula>
    </cfRule>
    <cfRule type="containsText" dxfId="26700" priority="62526" operator="containsText" text="08.30 -15:30">
      <formula>NOT(ISERROR(SEARCH("08.30 -15:30",AG38)))</formula>
    </cfRule>
  </conditionalFormatting>
  <conditionalFormatting sqref="BX39:BX44">
    <cfRule type="containsText" dxfId="26699" priority="62521" operator="containsText" text="09.00 -13.00">
      <formula>NOT(ISERROR(SEARCH("09.00 -13.00",BX39)))</formula>
    </cfRule>
    <cfRule type="containsText" dxfId="26698" priority="62522" operator="containsText" text="09.00 -15:00">
      <formula>NOT(ISERROR(SEARCH("09.00 -15:00",BX39)))</formula>
    </cfRule>
    <cfRule type="containsText" dxfId="26697" priority="62523" operator="containsText" text="09.00 -16.00">
      <formula>NOT(ISERROR(SEARCH("09.00 -16.00",BX39)))</formula>
    </cfRule>
  </conditionalFormatting>
  <conditionalFormatting sqref="BX39:BX44">
    <cfRule type="containsText" dxfId="26696" priority="62518" operator="containsText" text="09.00 -13:00">
      <formula>NOT(ISERROR(SEARCH("09.00 -13:00",BX39)))</formula>
    </cfRule>
    <cfRule type="containsText" dxfId="26695" priority="62519" operator="containsText" text="08.30 -17.30">
      <formula>NOT(ISERROR(SEARCH("08.30 -17.30",BX39)))</formula>
    </cfRule>
    <cfRule type="containsText" dxfId="26694" priority="62520" operator="containsText" text="08.30 -15:30">
      <formula>NOT(ISERROR(SEARCH("08.30 -15:30",BX39)))</formula>
    </cfRule>
  </conditionalFormatting>
  <conditionalFormatting sqref="AG37:AH37 BX37">
    <cfRule type="containsText" dxfId="26693" priority="62515" operator="containsText" text="09.00 -13.00">
      <formula>NOT(ISERROR(SEARCH("09.00 -13.00",AG37)))</formula>
    </cfRule>
    <cfRule type="containsText" dxfId="26692" priority="62516" operator="containsText" text="09.00 -15:00">
      <formula>NOT(ISERROR(SEARCH("09.00 -15:00",AG37)))</formula>
    </cfRule>
    <cfRule type="containsText" dxfId="26691" priority="62517" operator="containsText" text="09.00 -16.00">
      <formula>NOT(ISERROR(SEARCH("09.00 -16.00",AG37)))</formula>
    </cfRule>
  </conditionalFormatting>
  <conditionalFormatting sqref="AG37:AH37 BX37">
    <cfRule type="containsText" dxfId="26690" priority="62512" operator="containsText" text="09.00 -13:00">
      <formula>NOT(ISERROR(SEARCH("09.00 -13:00",AG37)))</formula>
    </cfRule>
    <cfRule type="containsText" dxfId="26689" priority="62513" operator="containsText" text="08.30 -17.30">
      <formula>NOT(ISERROR(SEARCH("08.30 -17.30",AG37)))</formula>
    </cfRule>
    <cfRule type="containsText" dxfId="26688" priority="62514" operator="containsText" text="08.30 -15:30">
      <formula>NOT(ISERROR(SEARCH("08.30 -15:30",AG37)))</formula>
    </cfRule>
  </conditionalFormatting>
  <conditionalFormatting sqref="DE36:DF36">
    <cfRule type="cellIs" dxfId="26687" priority="62503" operator="equal">
      <formula>"09.00 – 13.00"</formula>
    </cfRule>
  </conditionalFormatting>
  <conditionalFormatting sqref="DE36:DF36">
    <cfRule type="cellIs" dxfId="26686" priority="62504" operator="equal">
      <formula>"09.00 – 15.00"</formula>
    </cfRule>
  </conditionalFormatting>
  <conditionalFormatting sqref="DE36:DF36">
    <cfRule type="cellIs" dxfId="26685" priority="62505" operator="equal">
      <formula>"09.00 – 18.00"</formula>
    </cfRule>
  </conditionalFormatting>
  <conditionalFormatting sqref="DE36:DF36">
    <cfRule type="cellIs" dxfId="26684" priority="62506" operator="equal">
      <formula>"09.30 – 13.00"</formula>
    </cfRule>
  </conditionalFormatting>
  <conditionalFormatting sqref="DE36:DF36">
    <cfRule type="cellIs" dxfId="26683" priority="62507" operator="equal">
      <formula>"10.30 – 19.30"</formula>
    </cfRule>
  </conditionalFormatting>
  <conditionalFormatting sqref="DE36:DF36">
    <cfRule type="cellIs" dxfId="26682" priority="62508" operator="equal">
      <formula>"11.30 – 19.30"</formula>
    </cfRule>
  </conditionalFormatting>
  <conditionalFormatting sqref="DE36:DF36">
    <cfRule type="cellIs" dxfId="26681" priority="62509" operator="equal">
      <formula>_FV(13,"3")</formula>
    </cfRule>
  </conditionalFormatting>
  <conditionalFormatting sqref="DE36:DF36">
    <cfRule type="cellIs" dxfId="26680" priority="62510" operator="equal">
      <formula>_FV(13,"3")</formula>
    </cfRule>
  </conditionalFormatting>
  <conditionalFormatting sqref="DE36:DF36">
    <cfRule type="cellIs" dxfId="26679" priority="62511" operator="equal">
      <formula>_FV(13,"3")</formula>
    </cfRule>
  </conditionalFormatting>
  <conditionalFormatting sqref="DE36:DF36">
    <cfRule type="containsText" dxfId="26678" priority="62493" operator="containsText" text="DOMENICA">
      <formula>NOT(ISERROR(SEARCH("DOMENICA",DE36)))</formula>
    </cfRule>
    <cfRule type="containsText" dxfId="26677" priority="62494" operator="containsText" text="08.30 – 14.30">
      <formula>NOT(ISERROR(SEARCH("08.30 – 14.30",DE36)))</formula>
    </cfRule>
    <cfRule type="containsText" dxfId="26676" priority="62495" operator="containsText" text="09.30 – 18.30">
      <formula>NOT(ISERROR(SEARCH("09.30 – 18.30",DE36)))</formula>
    </cfRule>
    <cfRule type="containsText" dxfId="26675" priority="62496" operator="containsText" text="08.30 – 16.30">
      <formula>NOT(ISERROR(SEARCH("08.30 – 16.30",DE36)))</formula>
    </cfRule>
    <cfRule type="containsText" dxfId="26674" priority="62497" operator="containsText" text="08.30 – 17.30">
      <formula>NOT(ISERROR(SEARCH("08.30 – 17.30",DE36)))</formula>
    </cfRule>
    <cfRule type="containsText" dxfId="26673" priority="62498" operator="containsText" text="09.00 – 18.00">
      <formula>NOT(ISERROR(SEARCH("09.00 – 18.00",DE36)))</formula>
    </cfRule>
    <cfRule type="containsText" dxfId="26672" priority="62499" operator="containsText" text="09.00 – 15.00">
      <formula>NOT(ISERROR(SEARCH("09.00 – 15.00",DE36)))</formula>
    </cfRule>
    <cfRule type="containsText" dxfId="26671" priority="62500" operator="containsText" text="10.30 – 19.30">
      <formula>NOT(ISERROR(SEARCH("10.30 – 19.30",DE36)))</formula>
    </cfRule>
    <cfRule type="containsText" dxfId="26670" priority="62501" operator="containsText" text="09.00 – 13.00">
      <formula>NOT(ISERROR(SEARCH("09.00 – 13.00",DE36)))</formula>
    </cfRule>
    <cfRule type="containsText" dxfId="26669" priority="62502" operator="containsText" text="11.30 – 19.30">
      <formula>NOT(ISERROR(SEARCH("11.30 – 19.30",DE36)))</formula>
    </cfRule>
  </conditionalFormatting>
  <conditionalFormatting sqref="DE36:DF36">
    <cfRule type="cellIs" dxfId="26668" priority="62485" operator="equal">
      <formula>"09.00 – 15.00"</formula>
    </cfRule>
  </conditionalFormatting>
  <conditionalFormatting sqref="DE36:DF36">
    <cfRule type="cellIs" dxfId="26667" priority="62486" operator="equal">
      <formula>"09.00 – 18.00"</formula>
    </cfRule>
  </conditionalFormatting>
  <conditionalFormatting sqref="DE36:DF36">
    <cfRule type="cellIs" dxfId="26666" priority="62487" operator="equal">
      <formula>"09.30 – 13.00"</formula>
    </cfRule>
  </conditionalFormatting>
  <conditionalFormatting sqref="DE36:DF36">
    <cfRule type="cellIs" dxfId="26665" priority="62488" operator="equal">
      <formula>"10.30 – 19.30"</formula>
    </cfRule>
  </conditionalFormatting>
  <conditionalFormatting sqref="DE36:DF36">
    <cfRule type="cellIs" dxfId="26664" priority="62489" operator="equal">
      <formula>"11.30 – 19.30"</formula>
    </cfRule>
  </conditionalFormatting>
  <conditionalFormatting sqref="DE36:DF36">
    <cfRule type="cellIs" dxfId="26663" priority="62490" operator="equal">
      <formula>_FV(13,"3")</formula>
    </cfRule>
  </conditionalFormatting>
  <conditionalFormatting sqref="DE36:DF36">
    <cfRule type="cellIs" dxfId="26662" priority="62491" operator="equal">
      <formula>_FV(13,"3")</formula>
    </cfRule>
  </conditionalFormatting>
  <conditionalFormatting sqref="DE36:DF36">
    <cfRule type="cellIs" dxfId="26661" priority="62492" operator="equal">
      <formula>_FV(13,"3")</formula>
    </cfRule>
  </conditionalFormatting>
  <conditionalFormatting sqref="DE36:DF36">
    <cfRule type="cellIs" dxfId="26660" priority="62477" operator="equal">
      <formula>"09.00 – 15.00"</formula>
    </cfRule>
  </conditionalFormatting>
  <conditionalFormatting sqref="DE36:DF36">
    <cfRule type="cellIs" dxfId="26659" priority="62478" operator="equal">
      <formula>"09.00 – 18.00"</formula>
    </cfRule>
  </conditionalFormatting>
  <conditionalFormatting sqref="DE36:DF36">
    <cfRule type="cellIs" dxfId="26658" priority="62479" operator="equal">
      <formula>"09.30 – 13.00"</formula>
    </cfRule>
  </conditionalFormatting>
  <conditionalFormatting sqref="DE36:DF36">
    <cfRule type="cellIs" dxfId="26657" priority="62480" operator="equal">
      <formula>"10.30 – 19.30"</formula>
    </cfRule>
  </conditionalFormatting>
  <conditionalFormatting sqref="DE36:DF36">
    <cfRule type="cellIs" dxfId="26656" priority="62481" operator="equal">
      <formula>"11.30 – 19.30"</formula>
    </cfRule>
  </conditionalFormatting>
  <conditionalFormatting sqref="DE36:DF36">
    <cfRule type="cellIs" dxfId="26655" priority="62482" operator="equal">
      <formula>_FV(13,"3")</formula>
    </cfRule>
  </conditionalFormatting>
  <conditionalFormatting sqref="DE36:DF36">
    <cfRule type="cellIs" dxfId="26654" priority="62483" operator="equal">
      <formula>_FV(13,"3")</formula>
    </cfRule>
  </conditionalFormatting>
  <conditionalFormatting sqref="DE36:DF36">
    <cfRule type="cellIs" dxfId="26653" priority="62484" operator="equal">
      <formula>_FV(13,"3")</formula>
    </cfRule>
  </conditionalFormatting>
  <conditionalFormatting sqref="DE36:DF36">
    <cfRule type="containsText" dxfId="26652" priority="62471" operator="containsText" text="09.00 - 13.00">
      <formula>NOT(ISERROR(SEARCH("09.00 - 13.00",DE36)))</formula>
    </cfRule>
    <cfRule type="containsText" dxfId="26651" priority="62472" operator="containsText" text="09.00 – 15:00">
      <formula>NOT(ISERROR(SEARCH("09.00 – 15:00",DE36)))</formula>
    </cfRule>
    <cfRule type="containsText" dxfId="26650" priority="62473" operator="containsText" text="09.00 – 16.00">
      <formula>NOT(ISERROR(SEARCH("09.00 – 16.00",DE36)))</formula>
    </cfRule>
    <cfRule type="containsText" dxfId="26649" priority="62474" operator="containsText" text="09.00 - 13:00">
      <formula>NOT(ISERROR(SEARCH("09.00 - 13:00",DE36)))</formula>
    </cfRule>
    <cfRule type="containsText" dxfId="26648" priority="62475" operator="containsText" text="08.30 – 16:30 ">
      <formula>NOT(ISERROR(SEARCH("08.30 – 16:30 ",DE36)))</formula>
    </cfRule>
    <cfRule type="containsText" dxfId="26647" priority="62476" operator="containsText" text="08.30 – 17:30 ">
      <formula>NOT(ISERROR(SEARCH("08.30 – 17:30 ",DE36)))</formula>
    </cfRule>
  </conditionalFormatting>
  <conditionalFormatting sqref="DE36:DF36">
    <cfRule type="cellIs" dxfId="26646" priority="62463" operator="equal">
      <formula>"09.00 – 15.00"</formula>
    </cfRule>
  </conditionalFormatting>
  <conditionalFormatting sqref="DE36:DF36">
    <cfRule type="cellIs" dxfId="26645" priority="62464" operator="equal">
      <formula>"09.00 – 18.00"</formula>
    </cfRule>
  </conditionalFormatting>
  <conditionalFormatting sqref="DE36:DF36">
    <cfRule type="cellIs" dxfId="26644" priority="62465" operator="equal">
      <formula>"09.30 – 13.00"</formula>
    </cfRule>
  </conditionalFormatting>
  <conditionalFormatting sqref="DE36:DF36">
    <cfRule type="cellIs" dxfId="26643" priority="62466" operator="equal">
      <formula>"10.30 – 19.30"</formula>
    </cfRule>
  </conditionalFormatting>
  <conditionalFormatting sqref="DE36:DF36">
    <cfRule type="cellIs" dxfId="26642" priority="62467" operator="equal">
      <formula>"11.30 – 19.30"</formula>
    </cfRule>
  </conditionalFormatting>
  <conditionalFormatting sqref="DE36:DF36">
    <cfRule type="cellIs" dxfId="26641" priority="62468" operator="equal">
      <formula>_FV(13,"3")</formula>
    </cfRule>
  </conditionalFormatting>
  <conditionalFormatting sqref="DE36:DF36">
    <cfRule type="cellIs" dxfId="26640" priority="62469" operator="equal">
      <formula>_FV(13,"3")</formula>
    </cfRule>
  </conditionalFormatting>
  <conditionalFormatting sqref="DE36:DF36">
    <cfRule type="cellIs" dxfId="26639" priority="62470" operator="equal">
      <formula>_FV(13,"3")</formula>
    </cfRule>
  </conditionalFormatting>
  <conditionalFormatting sqref="DE36:DF36">
    <cfRule type="containsText" dxfId="26638" priority="62453" operator="containsText" text="DOMENICA">
      <formula>NOT(ISERROR(SEARCH("DOMENICA",DE36)))</formula>
    </cfRule>
    <cfRule type="containsText" dxfId="26637" priority="62454" operator="containsText" text="08.30 – 14.30">
      <formula>NOT(ISERROR(SEARCH("08.30 – 14.30",DE36)))</formula>
    </cfRule>
    <cfRule type="containsText" dxfId="26636" priority="62455" operator="containsText" text="09.30 – 18.30">
      <formula>NOT(ISERROR(SEARCH("09.30 – 18.30",DE36)))</formula>
    </cfRule>
    <cfRule type="containsText" dxfId="26635" priority="62456" operator="containsText" text="08.30 – 16.30">
      <formula>NOT(ISERROR(SEARCH("08.30 – 16.30",DE36)))</formula>
    </cfRule>
    <cfRule type="containsText" dxfId="26634" priority="62457" operator="containsText" text="08.30 – 17.30">
      <formula>NOT(ISERROR(SEARCH("08.30 – 17.30",DE36)))</formula>
    </cfRule>
    <cfRule type="containsText" dxfId="26633" priority="62458" operator="containsText" text="09.00 – 18.00">
      <formula>NOT(ISERROR(SEARCH("09.00 – 18.00",DE36)))</formula>
    </cfRule>
    <cfRule type="containsText" dxfId="26632" priority="62459" operator="containsText" text="09.00 – 15.00">
      <formula>NOT(ISERROR(SEARCH("09.00 – 15.00",DE36)))</formula>
    </cfRule>
    <cfRule type="containsText" dxfId="26631" priority="62460" operator="containsText" text="10.30 – 19.30">
      <formula>NOT(ISERROR(SEARCH("10.30 – 19.30",DE36)))</formula>
    </cfRule>
    <cfRule type="containsText" dxfId="26630" priority="62461" operator="containsText" text="09.00 – 13.00">
      <formula>NOT(ISERROR(SEARCH("09.00 – 13.00",DE36)))</formula>
    </cfRule>
    <cfRule type="containsText" dxfId="26629" priority="62462" operator="containsText" text="11.30 – 19.30">
      <formula>NOT(ISERROR(SEARCH("11.30 – 19.30",DE36)))</formula>
    </cfRule>
  </conditionalFormatting>
  <conditionalFormatting sqref="DE36:DF36">
    <cfRule type="cellIs" dxfId="26628" priority="62446" operator="equal">
      <formula>"09.00 – 18.00"</formula>
    </cfRule>
  </conditionalFormatting>
  <conditionalFormatting sqref="DE36:DF36">
    <cfRule type="cellIs" dxfId="26627" priority="62447" operator="equal">
      <formula>"09.30 – 13.00"</formula>
    </cfRule>
  </conditionalFormatting>
  <conditionalFormatting sqref="DE36:DF36">
    <cfRule type="cellIs" dxfId="26626" priority="62448" operator="equal">
      <formula>"10.30 – 19.30"</formula>
    </cfRule>
  </conditionalFormatting>
  <conditionalFormatting sqref="DE36:DF36">
    <cfRule type="cellIs" dxfId="26625" priority="62449" operator="equal">
      <formula>"11.30 – 19.30"</formula>
    </cfRule>
  </conditionalFormatting>
  <conditionalFormatting sqref="DE36:DF36">
    <cfRule type="cellIs" dxfId="26624" priority="62450" operator="equal">
      <formula>_FV(13,"3")</formula>
    </cfRule>
  </conditionalFormatting>
  <conditionalFormatting sqref="DE36:DF36">
    <cfRule type="cellIs" dxfId="26623" priority="62451" operator="equal">
      <formula>_FV(13,"3")</formula>
    </cfRule>
  </conditionalFormatting>
  <conditionalFormatting sqref="DE36:DF36">
    <cfRule type="cellIs" dxfId="26622" priority="62452" operator="equal">
      <formula>_FV(13,"3")</formula>
    </cfRule>
  </conditionalFormatting>
  <conditionalFormatting sqref="DE36:DF36">
    <cfRule type="cellIs" dxfId="26621" priority="62439" operator="equal">
      <formula>"09.00 – 18.00"</formula>
    </cfRule>
  </conditionalFormatting>
  <conditionalFormatting sqref="DE36:DF36">
    <cfRule type="cellIs" dxfId="26620" priority="62440" operator="equal">
      <formula>"09.30 – 13.00"</formula>
    </cfRule>
  </conditionalFormatting>
  <conditionalFormatting sqref="DE36:DF36">
    <cfRule type="cellIs" dxfId="26619" priority="62441" operator="equal">
      <formula>"10.30 – 19.30"</formula>
    </cfRule>
  </conditionalFormatting>
  <conditionalFormatting sqref="DE36:DF36">
    <cfRule type="cellIs" dxfId="26618" priority="62442" operator="equal">
      <formula>"11.30 – 19.30"</formula>
    </cfRule>
  </conditionalFormatting>
  <conditionalFormatting sqref="DE36:DF36">
    <cfRule type="cellIs" dxfId="26617" priority="62443" operator="equal">
      <formula>_FV(13,"3")</formula>
    </cfRule>
  </conditionalFormatting>
  <conditionalFormatting sqref="DE36:DF36">
    <cfRule type="cellIs" dxfId="26616" priority="62444" operator="equal">
      <formula>_FV(13,"3")</formula>
    </cfRule>
  </conditionalFormatting>
  <conditionalFormatting sqref="DE36:DF36">
    <cfRule type="cellIs" dxfId="26615" priority="62445" operator="equal">
      <formula>_FV(13,"3")</formula>
    </cfRule>
  </conditionalFormatting>
  <conditionalFormatting sqref="DE37:DF44">
    <cfRule type="containsText" dxfId="26614" priority="62421" operator="containsText" text="08.30 – 14.30">
      <formula>NOT(ISERROR(SEARCH("08.30 – 14.30",DE37)))</formula>
    </cfRule>
    <cfRule type="containsText" dxfId="26613" priority="62422" operator="containsText" text="09:30 – 18.30">
      <formula>NOT(ISERROR(SEARCH("09:30 – 18.30",DE37)))</formula>
    </cfRule>
    <cfRule type="containsText" dxfId="26612" priority="62423" operator="containsText" text="10.30 – 18.30">
      <formula>NOT(ISERROR(SEARCH("10.30 – 18.30",DE37)))</formula>
    </cfRule>
    <cfRule type="containsText" dxfId="26611" priority="62424" operator="containsText" text="09.30 – 18.30">
      <formula>NOT(ISERROR(SEARCH("09.30 – 18.30",DE37)))</formula>
    </cfRule>
    <cfRule type="containsText" dxfId="26610" priority="62426" operator="containsText" text="09.00 – 13:00">
      <formula>NOT(ISERROR(SEARCH("09.00 – 13:00",DE37)))</formula>
    </cfRule>
    <cfRule type="containsText" dxfId="26609" priority="62427" operator="containsText" text="08.30 – 16.30">
      <formula>NOT(ISERROR(SEARCH("08.30 – 16.30",DE37)))</formula>
    </cfRule>
    <cfRule type="containsText" dxfId="26608" priority="62428" operator="containsText" text="08:30 – 17.30">
      <formula>NOT(ISERROR(SEARCH("08:30 – 17.30",DE37)))</formula>
    </cfRule>
    <cfRule type="containsText" dxfId="26607" priority="62429" operator="containsText" text="08.30 – 17.30">
      <formula>NOT(ISERROR(SEARCH("08.30 – 17.30",DE37)))</formula>
    </cfRule>
    <cfRule type="containsText" dxfId="26606" priority="62430" operator="containsText" text="09.00 – 18.00">
      <formula>NOT(ISERROR(SEARCH("09.00 – 18.00",DE37)))</formula>
    </cfRule>
    <cfRule type="containsText" dxfId="26605" priority="62431" operator="containsText" text="09.00 – 13.00">
      <formula>NOT(ISERROR(SEARCH("09.00 – 13.00",DE37)))</formula>
    </cfRule>
    <cfRule type="containsText" dxfId="26604" priority="62432" operator="containsText" text="11.30 – 19.30">
      <formula>NOT(ISERROR(SEARCH("11.30 – 19.30",DE37)))</formula>
    </cfRule>
    <cfRule type="containsText" dxfId="26603" priority="62433" operator="containsText" text="10.30 – 19.30">
      <formula>NOT(ISERROR(SEARCH("10.30 – 19.30",DE37)))</formula>
    </cfRule>
    <cfRule type="containsText" dxfId="26602" priority="62434" operator="containsText" text="09.00 – 15.00">
      <formula>NOT(ISERROR(SEARCH("09.00 – 15.00",DE37)))</formula>
    </cfRule>
    <cfRule type="containsText" dxfId="26601" priority="62435" operator="containsText" text="1 2 : 3 0">
      <formula>NOT(ISERROR(SEARCH("1 2 : 3 0",DE37)))</formula>
    </cfRule>
    <cfRule type="containsText" dxfId="26600" priority="62436" operator="containsText" text="1 3 : 3 0">
      <formula>NOT(ISERROR(SEARCH("1 3 : 3 0",DE37)))</formula>
    </cfRule>
    <cfRule type="containsText" dxfId="26599" priority="62437" operator="containsText" text="FESTIVITÁ">
      <formula>NOT(ISERROR(SEARCH("FESTIVITÁ",DE37)))</formula>
    </cfRule>
    <cfRule type="cellIs" dxfId="26598" priority="62438" operator="equal">
      <formula>"DOMENICA"</formula>
    </cfRule>
  </conditionalFormatting>
  <conditionalFormatting sqref="DE37:DF44">
    <cfRule type="containsText" dxfId="26597" priority="62413" operator="containsText" text="09.00 - 13.00">
      <formula>NOT(ISERROR(SEARCH("09.00 - 13.00",DE37)))</formula>
    </cfRule>
    <cfRule type="containsText" dxfId="26596" priority="62416" operator="containsText" text="09.00 – 15:00">
      <formula>NOT(ISERROR(SEARCH("09.00 – 15:00",DE37)))</formula>
    </cfRule>
    <cfRule type="containsText" dxfId="26595" priority="62417" operator="containsText" text="09.00 – 16.00">
      <formula>NOT(ISERROR(SEARCH("09.00 – 16.00",DE37)))</formula>
    </cfRule>
    <cfRule type="containsText" dxfId="26594" priority="62418" operator="containsText" text="09.00 - 13:00">
      <formula>NOT(ISERROR(SEARCH("09.00 - 13:00",DE37)))</formula>
    </cfRule>
    <cfRule type="containsText" dxfId="26593" priority="62419" operator="containsText" text="08.30 – 16:30 ">
      <formula>NOT(ISERROR(SEARCH("08.30 – 16:30 ",DE37)))</formula>
    </cfRule>
    <cfRule type="containsText" dxfId="26592" priority="62420" operator="containsText" text="08.30 – 17:30 ">
      <formula>NOT(ISERROR(SEARCH("08.30 – 17:30 ",DE37)))</formula>
    </cfRule>
  </conditionalFormatting>
  <conditionalFormatting sqref="DE37:DF44">
    <cfRule type="containsText" dxfId="26591" priority="62415" operator="containsText" text="1 3 : 0 0">
      <formula>NOT(ISERROR(SEARCH("1 3 : 0 0",DE37)))</formula>
    </cfRule>
  </conditionalFormatting>
  <conditionalFormatting sqref="CR37:CS37 DE37:DF37">
    <cfRule type="containsText" dxfId="26590" priority="62414" operator="containsText" text="13:00">
      <formula>NOT(ISERROR(SEARCH("13:00",CR37)))</formula>
    </cfRule>
  </conditionalFormatting>
  <conditionalFormatting sqref="DE37:DF44">
    <cfRule type="containsText" dxfId="26589" priority="62425" operator="containsText" text="09:00 – 13.00 ">
      <formula>NOT(ISERROR(SEARCH("09:00 – 13.00 ",DE37)))</formula>
    </cfRule>
  </conditionalFormatting>
  <conditionalFormatting sqref="CR43:CS43 DE43:DF43">
    <cfRule type="containsText" dxfId="26588" priority="62412" operator="containsText" text="09:00 – 13.00 ">
      <formula>NOT(ISERROR(SEARCH("09:00 – 13.00 ",CR43)))</formula>
    </cfRule>
  </conditionalFormatting>
  <conditionalFormatting sqref="DE37:DF44">
    <cfRule type="containsText" dxfId="26587" priority="62411" operator="containsText" text="09:00 – 13.00 ">
      <formula>NOT(ISERROR(SEARCH("09:00 – 13.00 ",DE37)))</formula>
    </cfRule>
  </conditionalFormatting>
  <conditionalFormatting sqref="DE43:DF44">
    <cfRule type="containsText" dxfId="26586" priority="62410" operator="containsText" text="09:00 – 13.00 ">
      <formula>NOT(ISERROR(SEARCH("09:00 – 13.00 ",DE43)))</formula>
    </cfRule>
  </conditionalFormatting>
  <conditionalFormatting sqref="CR38:CS38 DE38:DF38">
    <cfRule type="containsText" dxfId="26585" priority="62407" operator="containsText" text="09.00 -13.00">
      <formula>NOT(ISERROR(SEARCH("09.00 -13.00",CR38)))</formula>
    </cfRule>
    <cfRule type="containsText" dxfId="26584" priority="62408" operator="containsText" text="09.00 -15:00">
      <formula>NOT(ISERROR(SEARCH("09.00 -15:00",CR38)))</formula>
    </cfRule>
    <cfRule type="containsText" dxfId="26583" priority="62409" operator="containsText" text="09.00 -16.00">
      <formula>NOT(ISERROR(SEARCH("09.00 -16.00",CR38)))</formula>
    </cfRule>
  </conditionalFormatting>
  <conditionalFormatting sqref="DE39:DF44">
    <cfRule type="containsText" dxfId="26582" priority="62404" operator="containsText" text="09.00 -13.00">
      <formula>NOT(ISERROR(SEARCH("09.00 -13.00",DE39)))</formula>
    </cfRule>
    <cfRule type="containsText" dxfId="26581" priority="62405" operator="containsText" text="09.00 -15:00">
      <formula>NOT(ISERROR(SEARCH("09.00 -15:00",DE39)))</formula>
    </cfRule>
    <cfRule type="containsText" dxfId="26580" priority="62406" operator="containsText" text="09.00 -16.00">
      <formula>NOT(ISERROR(SEARCH("09.00 -16.00",DE39)))</formula>
    </cfRule>
  </conditionalFormatting>
  <conditionalFormatting sqref="CR37:CS37 DE37:DF37">
    <cfRule type="containsText" dxfId="26579" priority="62401" operator="containsText" text="09.00 -13.00">
      <formula>NOT(ISERROR(SEARCH("09.00 -13.00",CR37)))</formula>
    </cfRule>
    <cfRule type="containsText" dxfId="26578" priority="62402" operator="containsText" text="09.00 -15:00">
      <formula>NOT(ISERROR(SEARCH("09.00 -15:00",CR37)))</formula>
    </cfRule>
    <cfRule type="containsText" dxfId="26577" priority="62403" operator="containsText" text="09.00 -16.00">
      <formula>NOT(ISERROR(SEARCH("09.00 -16.00",CR37)))</formula>
    </cfRule>
  </conditionalFormatting>
  <conditionalFormatting sqref="CR43:CS43 DE43:DF43">
    <cfRule type="containsText" dxfId="26576" priority="62400" operator="containsText" text="09:00 – 13.00 ">
      <formula>NOT(ISERROR(SEARCH("09:00 – 13.00 ",CR43)))</formula>
    </cfRule>
  </conditionalFormatting>
  <conditionalFormatting sqref="DE37:DF44">
    <cfRule type="containsText" dxfId="26575" priority="62399" operator="containsText" text="09:00 – 13.00 ">
      <formula>NOT(ISERROR(SEARCH("09:00 – 13.00 ",DE37)))</formula>
    </cfRule>
  </conditionalFormatting>
  <conditionalFormatting sqref="DE43:DF44">
    <cfRule type="containsText" dxfId="26574" priority="62398" operator="containsText" text="09:00 – 13.00 ">
      <formula>NOT(ISERROR(SEARCH("09:00 – 13.00 ",DE43)))</formula>
    </cfRule>
  </conditionalFormatting>
  <conditionalFormatting sqref="CR38:CS38 DE38:DF38">
    <cfRule type="containsText" dxfId="26573" priority="62395" operator="containsText" text="09.00 -13.00">
      <formula>NOT(ISERROR(SEARCH("09.00 -13.00",CR38)))</formula>
    </cfRule>
    <cfRule type="containsText" dxfId="26572" priority="62396" operator="containsText" text="09.00 -15:00">
      <formula>NOT(ISERROR(SEARCH("09.00 -15:00",CR38)))</formula>
    </cfRule>
    <cfRule type="containsText" dxfId="26571" priority="62397" operator="containsText" text="09.00 -16.00">
      <formula>NOT(ISERROR(SEARCH("09.00 -16.00",CR38)))</formula>
    </cfRule>
  </conditionalFormatting>
  <conditionalFormatting sqref="DE39:DF44">
    <cfRule type="containsText" dxfId="26570" priority="62392" operator="containsText" text="09.00 -13.00">
      <formula>NOT(ISERROR(SEARCH("09.00 -13.00",DE39)))</formula>
    </cfRule>
    <cfRule type="containsText" dxfId="26569" priority="62393" operator="containsText" text="09.00 -15:00">
      <formula>NOT(ISERROR(SEARCH("09.00 -15:00",DE39)))</formula>
    </cfRule>
    <cfRule type="containsText" dxfId="26568" priority="62394" operator="containsText" text="09.00 -16.00">
      <formula>NOT(ISERROR(SEARCH("09.00 -16.00",DE39)))</formula>
    </cfRule>
  </conditionalFormatting>
  <conditionalFormatting sqref="CR37:CS37 DE37:DF37">
    <cfRule type="containsText" dxfId="26567" priority="62389" operator="containsText" text="09.00 -13.00">
      <formula>NOT(ISERROR(SEARCH("09.00 -13.00",CR37)))</formula>
    </cfRule>
    <cfRule type="containsText" dxfId="26566" priority="62390" operator="containsText" text="09.00 -15:00">
      <formula>NOT(ISERROR(SEARCH("09.00 -15:00",CR37)))</formula>
    </cfRule>
    <cfRule type="containsText" dxfId="26565" priority="62391" operator="containsText" text="09.00 -16.00">
      <formula>NOT(ISERROR(SEARCH("09.00 -16.00",CR37)))</formula>
    </cfRule>
  </conditionalFormatting>
  <conditionalFormatting sqref="CR38:CS38 DE38:DF38">
    <cfRule type="containsText" dxfId="26564" priority="62386" operator="containsText" text="09.00 -13:00">
      <formula>NOT(ISERROR(SEARCH("09.00 -13:00",CR38)))</formula>
    </cfRule>
    <cfRule type="containsText" dxfId="26563" priority="62387" operator="containsText" text="08.30 -17.30">
      <formula>NOT(ISERROR(SEARCH("08.30 -17.30",CR38)))</formula>
    </cfRule>
    <cfRule type="containsText" dxfId="26562" priority="62388" operator="containsText" text="08.30 -15:30">
      <formula>NOT(ISERROR(SEARCH("08.30 -15:30",CR38)))</formula>
    </cfRule>
  </conditionalFormatting>
  <conditionalFormatting sqref="DE39:DF44">
    <cfRule type="containsText" dxfId="26561" priority="62383" operator="containsText" text="09.00 -13.00">
      <formula>NOT(ISERROR(SEARCH("09.00 -13.00",DE39)))</formula>
    </cfRule>
    <cfRule type="containsText" dxfId="26560" priority="62384" operator="containsText" text="09.00 -15:00">
      <formula>NOT(ISERROR(SEARCH("09.00 -15:00",DE39)))</formula>
    </cfRule>
    <cfRule type="containsText" dxfId="26559" priority="62385" operator="containsText" text="09.00 -16.00">
      <formula>NOT(ISERROR(SEARCH("09.00 -16.00",DE39)))</formula>
    </cfRule>
  </conditionalFormatting>
  <conditionalFormatting sqref="DE39:DF44">
    <cfRule type="containsText" dxfId="26558" priority="62380" operator="containsText" text="09.00 -13:00">
      <formula>NOT(ISERROR(SEARCH("09.00 -13:00",DE39)))</formula>
    </cfRule>
    <cfRule type="containsText" dxfId="26557" priority="62381" operator="containsText" text="08.30 -17.30">
      <formula>NOT(ISERROR(SEARCH("08.30 -17.30",DE39)))</formula>
    </cfRule>
    <cfRule type="containsText" dxfId="26556" priority="62382" operator="containsText" text="08.30 -15:30">
      <formula>NOT(ISERROR(SEARCH("08.30 -15:30",DE39)))</formula>
    </cfRule>
  </conditionalFormatting>
  <conditionalFormatting sqref="CR37:CS37 DE37:DF37">
    <cfRule type="containsText" dxfId="26555" priority="62377" operator="containsText" text="09.00 -13.00">
      <formula>NOT(ISERROR(SEARCH("09.00 -13.00",CR37)))</formula>
    </cfRule>
    <cfRule type="containsText" dxfId="26554" priority="62378" operator="containsText" text="09.00 -15:00">
      <formula>NOT(ISERROR(SEARCH("09.00 -15:00",CR37)))</formula>
    </cfRule>
    <cfRule type="containsText" dxfId="26553" priority="62379" operator="containsText" text="09.00 -16.00">
      <formula>NOT(ISERROR(SEARCH("09.00 -16.00",CR37)))</formula>
    </cfRule>
  </conditionalFormatting>
  <conditionalFormatting sqref="CR37:CS37 DE37:DF37">
    <cfRule type="containsText" dxfId="26552" priority="62374" operator="containsText" text="09.00 -13:00">
      <formula>NOT(ISERROR(SEARCH("09.00 -13:00",CR37)))</formula>
    </cfRule>
    <cfRule type="containsText" dxfId="26551" priority="62375" operator="containsText" text="08.30 -17.30">
      <formula>NOT(ISERROR(SEARCH("08.30 -17.30",CR37)))</formula>
    </cfRule>
    <cfRule type="containsText" dxfId="26550" priority="62376" operator="containsText" text="08.30 -15:30">
      <formula>NOT(ISERROR(SEARCH("08.30 -15:30",CR37)))</formula>
    </cfRule>
  </conditionalFormatting>
  <conditionalFormatting sqref="DH27:AOL34 Z27:AB27">
    <cfRule type="containsText" dxfId="26549" priority="62357" operator="containsText" text="08.30 – 14.30">
      <formula>NOT(ISERROR(SEARCH("08.30 – 14.30",Z27)))</formula>
    </cfRule>
    <cfRule type="containsText" dxfId="26548" priority="62358" operator="containsText" text="09:30 – 18.30">
      <formula>NOT(ISERROR(SEARCH("09:30 – 18.30",Z27)))</formula>
    </cfRule>
    <cfRule type="containsText" dxfId="26547" priority="62359" operator="containsText" text="10.30 – 18.30">
      <formula>NOT(ISERROR(SEARCH("10.30 – 18.30",Z27)))</formula>
    </cfRule>
    <cfRule type="containsText" dxfId="26546" priority="62360" operator="containsText" text="09.30 – 18.30">
      <formula>NOT(ISERROR(SEARCH("09.30 – 18.30",Z27)))</formula>
    </cfRule>
    <cfRule type="containsText" dxfId="26545" priority="62361" operator="containsText" text="09.00 – 13:00">
      <formula>NOT(ISERROR(SEARCH("09.00 – 13:00",Z27)))</formula>
    </cfRule>
    <cfRule type="containsText" dxfId="26544" priority="62362" operator="containsText" text="08.30 – 16.30">
      <formula>NOT(ISERROR(SEARCH("08.30 – 16.30",Z27)))</formula>
    </cfRule>
    <cfRule type="containsText" dxfId="26543" priority="62363" operator="containsText" text="08:30 – 17.30">
      <formula>NOT(ISERROR(SEARCH("08:30 – 17.30",Z27)))</formula>
    </cfRule>
    <cfRule type="containsText" dxfId="26542" priority="62364" operator="containsText" text="08.30 – 17.30">
      <formula>NOT(ISERROR(SEARCH("08.30 – 17.30",Z27)))</formula>
    </cfRule>
    <cfRule type="containsText" dxfId="26541" priority="62365" operator="containsText" text="09.00 – 18.00">
      <formula>NOT(ISERROR(SEARCH("09.00 – 18.00",Z27)))</formula>
    </cfRule>
    <cfRule type="containsText" dxfId="26540" priority="62366" operator="containsText" text="09.00 – 13.00">
      <formula>NOT(ISERROR(SEARCH("09.00 – 13.00",Z27)))</formula>
    </cfRule>
    <cfRule type="containsText" dxfId="26539" priority="62367" operator="containsText" text="11.30 – 19.30">
      <formula>NOT(ISERROR(SEARCH("11.30 – 19.30",Z27)))</formula>
    </cfRule>
    <cfRule type="containsText" dxfId="26538" priority="62368" operator="containsText" text="10.30 – 19.30">
      <formula>NOT(ISERROR(SEARCH("10.30 – 19.30",Z27)))</formula>
    </cfRule>
    <cfRule type="containsText" dxfId="26537" priority="62369" operator="containsText" text="09.00 – 15.00">
      <formula>NOT(ISERROR(SEARCH("09.00 – 15.00",Z27)))</formula>
    </cfRule>
    <cfRule type="containsText" dxfId="26536" priority="62370" operator="containsText" text="12:30">
      <formula>NOT(ISERROR(SEARCH("12:30",Z27)))</formula>
    </cfRule>
    <cfRule type="containsText" dxfId="26535" priority="62371" operator="containsText" text="13:30">
      <formula>NOT(ISERROR(SEARCH("13:30",Z27)))</formula>
    </cfRule>
    <cfRule type="containsText" dxfId="26534" priority="62372" operator="containsText" text="FESTIVITÁ">
      <formula>NOT(ISERROR(SEARCH("FESTIVITÁ",Z27)))</formula>
    </cfRule>
    <cfRule type="cellIs" dxfId="26533" priority="62373" operator="equal">
      <formula>"DOMENICA"</formula>
    </cfRule>
  </conditionalFormatting>
  <conditionalFormatting sqref="Z26:AB26">
    <cfRule type="cellIs" dxfId="26532" priority="62348" operator="equal">
      <formula>"09.00 – 13.00"</formula>
    </cfRule>
  </conditionalFormatting>
  <conditionalFormatting sqref="AD26:AE26">
    <cfRule type="cellIs" dxfId="26531" priority="62263" operator="equal">
      <formula>"09.00 – 15.00"</formula>
    </cfRule>
  </conditionalFormatting>
  <conditionalFormatting sqref="Z26:AB26">
    <cfRule type="cellIs" dxfId="26530" priority="62349" operator="equal">
      <formula>"09.00 – 15.00"</formula>
    </cfRule>
  </conditionalFormatting>
  <conditionalFormatting sqref="Z26:AB26">
    <cfRule type="cellIs" dxfId="26529" priority="62350" operator="equal">
      <formula>"09.00 – 18.00"</formula>
    </cfRule>
  </conditionalFormatting>
  <conditionalFormatting sqref="Z26:AB26">
    <cfRule type="cellIs" dxfId="26528" priority="62351" operator="equal">
      <formula>"09.30 – 13.00"</formula>
    </cfRule>
  </conditionalFormatting>
  <conditionalFormatting sqref="Z26:AB26">
    <cfRule type="cellIs" dxfId="26527" priority="62352" operator="equal">
      <formula>"10.30 – 19.30"</formula>
    </cfRule>
  </conditionalFormatting>
  <conditionalFormatting sqref="Z26:AB26">
    <cfRule type="cellIs" dxfId="26526" priority="62353" operator="equal">
      <formula>"11.30 – 19.30"</formula>
    </cfRule>
  </conditionalFormatting>
  <conditionalFormatting sqref="Z26:AB26">
    <cfRule type="cellIs" dxfId="26525" priority="62354" operator="equal">
      <formula>_FV(13,"3")</formula>
    </cfRule>
  </conditionalFormatting>
  <conditionalFormatting sqref="Z26:AB26">
    <cfRule type="cellIs" dxfId="26524" priority="62355" operator="equal">
      <formula>_FV(13,"3")</formula>
    </cfRule>
  </conditionalFormatting>
  <conditionalFormatting sqref="Z26:AB26">
    <cfRule type="cellIs" dxfId="26523" priority="62356" operator="equal">
      <formula>_FV(13,"3")</formula>
    </cfRule>
  </conditionalFormatting>
  <conditionalFormatting sqref="DH26:XFD26 Z26:AB26">
    <cfRule type="containsText" dxfId="26522" priority="62338" operator="containsText" text="DOMENICA">
      <formula>NOT(ISERROR(SEARCH("DOMENICA",Z26)))</formula>
    </cfRule>
    <cfRule type="containsText" dxfId="26521" priority="62339" operator="containsText" text="08.30 – 14.30">
      <formula>NOT(ISERROR(SEARCH("08.30 – 14.30",Z26)))</formula>
    </cfRule>
    <cfRule type="containsText" dxfId="26520" priority="62340" operator="containsText" text="09.30 – 18.30">
      <formula>NOT(ISERROR(SEARCH("09.30 – 18.30",Z26)))</formula>
    </cfRule>
    <cfRule type="containsText" dxfId="26519" priority="62341" operator="containsText" text="08.30 – 16.30">
      <formula>NOT(ISERROR(SEARCH("08.30 – 16.30",Z26)))</formula>
    </cfRule>
    <cfRule type="containsText" dxfId="26518" priority="62342" operator="containsText" text="08.30 – 17.30">
      <formula>NOT(ISERROR(SEARCH("08.30 – 17.30",Z26)))</formula>
    </cfRule>
    <cfRule type="containsText" dxfId="26517" priority="62343" operator="containsText" text="09.00 – 18.00">
      <formula>NOT(ISERROR(SEARCH("09.00 – 18.00",Z26)))</formula>
    </cfRule>
    <cfRule type="containsText" dxfId="26516" priority="62344" operator="containsText" text="09.00 – 15.00">
      <formula>NOT(ISERROR(SEARCH("09.00 – 15.00",Z26)))</formula>
    </cfRule>
    <cfRule type="containsText" dxfId="26515" priority="62345" operator="containsText" text="10.30 – 19.30">
      <formula>NOT(ISERROR(SEARCH("10.30 – 19.30",Z26)))</formula>
    </cfRule>
    <cfRule type="containsText" dxfId="26514" priority="62346" operator="containsText" text="09.00 – 13.00">
      <formula>NOT(ISERROR(SEARCH("09.00 – 13.00",Z26)))</formula>
    </cfRule>
    <cfRule type="containsText" dxfId="26513" priority="62347" operator="containsText" text="11.30 – 19.30">
      <formula>NOT(ISERROR(SEARCH("11.30 – 19.30",Z26)))</formula>
    </cfRule>
  </conditionalFormatting>
  <conditionalFormatting sqref="Z26:AB26">
    <cfRule type="cellIs" dxfId="26512" priority="62330" operator="equal">
      <formula>"09.00 – 15.00"</formula>
    </cfRule>
  </conditionalFormatting>
  <conditionalFormatting sqref="Z26:AB26">
    <cfRule type="cellIs" dxfId="26511" priority="62331" operator="equal">
      <formula>"09.00 – 18.00"</formula>
    </cfRule>
  </conditionalFormatting>
  <conditionalFormatting sqref="Z26:AB26">
    <cfRule type="cellIs" dxfId="26510" priority="62332" operator="equal">
      <formula>"09.30 – 13.00"</formula>
    </cfRule>
  </conditionalFormatting>
  <conditionalFormatting sqref="Z26:AB26">
    <cfRule type="cellIs" dxfId="26509" priority="62333" operator="equal">
      <formula>"10.30 – 19.30"</formula>
    </cfRule>
  </conditionalFormatting>
  <conditionalFormatting sqref="Z26:AB26">
    <cfRule type="cellIs" dxfId="26508" priority="62334" operator="equal">
      <formula>"11.30 – 19.30"</formula>
    </cfRule>
  </conditionalFormatting>
  <conditionalFormatting sqref="Z26:AB26">
    <cfRule type="cellIs" dxfId="26507" priority="62335" operator="equal">
      <formula>_FV(13,"3")</formula>
    </cfRule>
  </conditionalFormatting>
  <conditionalFormatting sqref="Z26:AB26">
    <cfRule type="cellIs" dxfId="26506" priority="62336" operator="equal">
      <formula>_FV(13,"3")</formula>
    </cfRule>
  </conditionalFormatting>
  <conditionalFormatting sqref="Z26:AB26">
    <cfRule type="cellIs" dxfId="26505" priority="62337" operator="equal">
      <formula>_FV(13,"3")</formula>
    </cfRule>
  </conditionalFormatting>
  <conditionalFormatting sqref="Z26:AB26">
    <cfRule type="cellIs" dxfId="26504" priority="62322" operator="equal">
      <formula>"09.00 – 15.00"</formula>
    </cfRule>
  </conditionalFormatting>
  <conditionalFormatting sqref="Z26:AB26">
    <cfRule type="cellIs" dxfId="26503" priority="62323" operator="equal">
      <formula>"09.00 – 18.00"</formula>
    </cfRule>
  </conditionalFormatting>
  <conditionalFormatting sqref="Z26:AB26">
    <cfRule type="cellIs" dxfId="26502" priority="62324" operator="equal">
      <formula>"09.30 – 13.00"</formula>
    </cfRule>
  </conditionalFormatting>
  <conditionalFormatting sqref="Z26:AB26">
    <cfRule type="cellIs" dxfId="26501" priority="62325" operator="equal">
      <formula>"10.30 – 19.30"</formula>
    </cfRule>
  </conditionalFormatting>
  <conditionalFormatting sqref="Z26:AB26">
    <cfRule type="cellIs" dxfId="26500" priority="62326" operator="equal">
      <formula>"11.30 – 19.30"</formula>
    </cfRule>
  </conditionalFormatting>
  <conditionalFormatting sqref="Z26:AB26">
    <cfRule type="cellIs" dxfId="26499" priority="62327" operator="equal">
      <formula>_FV(13,"3")</formula>
    </cfRule>
  </conditionalFormatting>
  <conditionalFormatting sqref="Z26:AB26">
    <cfRule type="cellIs" dxfId="26498" priority="62328" operator="equal">
      <formula>_FV(13,"3")</formula>
    </cfRule>
  </conditionalFormatting>
  <conditionalFormatting sqref="Z26:AB26">
    <cfRule type="cellIs" dxfId="26497" priority="62329" operator="equal">
      <formula>_FV(13,"3")</formula>
    </cfRule>
  </conditionalFormatting>
  <conditionalFormatting sqref="CA26:CC34">
    <cfRule type="containsText" dxfId="26496" priority="62305" operator="containsText" text="08.30 – 14.30">
      <formula>NOT(ISERROR(SEARCH("08.30 – 14.30",CA26)))</formula>
    </cfRule>
    <cfRule type="containsText" dxfId="26495" priority="62306" operator="containsText" text="09:30 – 18.30">
      <formula>NOT(ISERROR(SEARCH("09:30 – 18.30",CA26)))</formula>
    </cfRule>
    <cfRule type="containsText" dxfId="26494" priority="62307" operator="containsText" text="10.30 – 18.30">
      <formula>NOT(ISERROR(SEARCH("10.30 – 18.30",CA26)))</formula>
    </cfRule>
    <cfRule type="containsText" dxfId="26493" priority="62308" operator="containsText" text="09.30 – 18.30">
      <formula>NOT(ISERROR(SEARCH("09.30 – 18.30",CA26)))</formula>
    </cfRule>
    <cfRule type="containsText" dxfId="26492" priority="62309" operator="containsText" text="09.00 – 13:00">
      <formula>NOT(ISERROR(SEARCH("09.00 – 13:00",CA26)))</formula>
    </cfRule>
    <cfRule type="containsText" dxfId="26491" priority="62310" operator="containsText" text="08.30 – 16.30">
      <formula>NOT(ISERROR(SEARCH("08.30 – 16.30",CA26)))</formula>
    </cfRule>
    <cfRule type="containsText" dxfId="26490" priority="62311" operator="containsText" text="08:30 – 17.30">
      <formula>NOT(ISERROR(SEARCH("08:30 – 17.30",CA26)))</formula>
    </cfRule>
    <cfRule type="containsText" dxfId="26489" priority="62312" operator="containsText" text="08.30 – 17.30">
      <formula>NOT(ISERROR(SEARCH("08.30 – 17.30",CA26)))</formula>
    </cfRule>
    <cfRule type="containsText" dxfId="26488" priority="62313" operator="containsText" text="09.00 – 18.00">
      <formula>NOT(ISERROR(SEARCH("09.00 – 18.00",CA26)))</formula>
    </cfRule>
    <cfRule type="containsText" dxfId="26487" priority="62314" operator="containsText" text="09.00 – 13.00">
      <formula>NOT(ISERROR(SEARCH("09.00 – 13.00",CA26)))</formula>
    </cfRule>
    <cfRule type="containsText" dxfId="26486" priority="62315" operator="containsText" text="11.30 – 19.30">
      <formula>NOT(ISERROR(SEARCH("11.30 – 19.30",CA26)))</formula>
    </cfRule>
    <cfRule type="containsText" dxfId="26485" priority="62316" operator="containsText" text="10.30 – 19.30">
      <formula>NOT(ISERROR(SEARCH("10.30 – 19.30",CA26)))</formula>
    </cfRule>
    <cfRule type="containsText" dxfId="26484" priority="62317" operator="containsText" text="09.00 – 15.00">
      <formula>NOT(ISERROR(SEARCH("09.00 – 15.00",CA26)))</formula>
    </cfRule>
    <cfRule type="containsText" dxfId="26483" priority="62318" operator="containsText" text="12:30">
      <formula>NOT(ISERROR(SEARCH("12:30",CA26)))</formula>
    </cfRule>
    <cfRule type="containsText" dxfId="26482" priority="62319" operator="containsText" text="13:30">
      <formula>NOT(ISERROR(SEARCH("13:30",CA26)))</formula>
    </cfRule>
    <cfRule type="containsText" dxfId="26481" priority="62320" operator="containsText" text="FESTIVITÁ">
      <formula>NOT(ISERROR(SEARCH("FESTIVITÁ",CA26)))</formula>
    </cfRule>
    <cfRule type="cellIs" dxfId="26480" priority="62321" operator="equal">
      <formula>"DOMENICA"</formula>
    </cfRule>
  </conditionalFormatting>
  <conditionalFormatting sqref="Z28:AB34">
    <cfRule type="containsText" dxfId="26479" priority="62288" operator="containsText" text="08.30 – 14.30">
      <formula>NOT(ISERROR(SEARCH("08.30 – 14.30",Z28)))</formula>
    </cfRule>
    <cfRule type="containsText" dxfId="26478" priority="62289" operator="containsText" text="09:30 – 18.30">
      <formula>NOT(ISERROR(SEARCH("09:30 – 18.30",Z28)))</formula>
    </cfRule>
    <cfRule type="containsText" dxfId="26477" priority="62290" operator="containsText" text="10.30 – 18.30">
      <formula>NOT(ISERROR(SEARCH("10.30 – 18.30",Z28)))</formula>
    </cfRule>
    <cfRule type="containsText" dxfId="26476" priority="62291" operator="containsText" text="09.30 – 18.30">
      <formula>NOT(ISERROR(SEARCH("09.30 – 18.30",Z28)))</formula>
    </cfRule>
    <cfRule type="containsText" dxfId="26475" priority="62292" operator="containsText" text="09.00 – 13:00">
      <formula>NOT(ISERROR(SEARCH("09.00 – 13:00",Z28)))</formula>
    </cfRule>
    <cfRule type="containsText" dxfId="26474" priority="62293" operator="containsText" text="08.30 – 16.30">
      <formula>NOT(ISERROR(SEARCH("08.30 – 16.30",Z28)))</formula>
    </cfRule>
    <cfRule type="containsText" dxfId="26473" priority="62294" operator="containsText" text="08:30 – 17.30">
      <formula>NOT(ISERROR(SEARCH("08:30 – 17.30",Z28)))</formula>
    </cfRule>
    <cfRule type="containsText" dxfId="26472" priority="62295" operator="containsText" text="08.30 – 17.30">
      <formula>NOT(ISERROR(SEARCH("08.30 – 17.30",Z28)))</formula>
    </cfRule>
    <cfRule type="containsText" dxfId="26471" priority="62296" operator="containsText" text="09.00 – 18.00">
      <formula>NOT(ISERROR(SEARCH("09.00 – 18.00",Z28)))</formula>
    </cfRule>
    <cfRule type="containsText" dxfId="26470" priority="62297" operator="containsText" text="09.00 – 13.00">
      <formula>NOT(ISERROR(SEARCH("09.00 – 13.00",Z28)))</formula>
    </cfRule>
    <cfRule type="containsText" dxfId="26469" priority="62298" operator="containsText" text="11.30 – 19.30">
      <formula>NOT(ISERROR(SEARCH("11.30 – 19.30",Z28)))</formula>
    </cfRule>
    <cfRule type="containsText" dxfId="26468" priority="62299" operator="containsText" text="10.30 – 19.30">
      <formula>NOT(ISERROR(SEARCH("10.30 – 19.30",Z28)))</formula>
    </cfRule>
    <cfRule type="containsText" dxfId="26467" priority="62300" operator="containsText" text="09.00 – 15.00">
      <formula>NOT(ISERROR(SEARCH("09.00 – 15.00",Z28)))</formula>
    </cfRule>
    <cfRule type="containsText" dxfId="26466" priority="62301" operator="containsText" text="12:30">
      <formula>NOT(ISERROR(SEARCH("12:30",Z28)))</formula>
    </cfRule>
    <cfRule type="containsText" dxfId="26465" priority="62302" operator="containsText" text="13:30">
      <formula>NOT(ISERROR(SEARCH("13:30",Z28)))</formula>
    </cfRule>
    <cfRule type="containsText" dxfId="26464" priority="62303" operator="containsText" text="FESTIVITÁ">
      <formula>NOT(ISERROR(SEARCH("FESTIVITÁ",Z28)))</formula>
    </cfRule>
    <cfRule type="cellIs" dxfId="26463" priority="62304" operator="equal">
      <formula>"DOMENICA"</formula>
    </cfRule>
  </conditionalFormatting>
  <conditionalFormatting sqref="AD27:AE27 AD28:AD34">
    <cfRule type="containsText" dxfId="26462" priority="62271" operator="containsText" text="08.30 – 14.30">
      <formula>NOT(ISERROR(SEARCH("08.30 – 14.30",AD27)))</formula>
    </cfRule>
    <cfRule type="containsText" dxfId="26461" priority="62272" operator="containsText" text="09:30 – 18.30">
      <formula>NOT(ISERROR(SEARCH("09:30 – 18.30",AD27)))</formula>
    </cfRule>
    <cfRule type="containsText" dxfId="26460" priority="62273" operator="containsText" text="10.30 – 18.30">
      <formula>NOT(ISERROR(SEARCH("10.30 – 18.30",AD27)))</formula>
    </cfRule>
    <cfRule type="containsText" dxfId="26459" priority="62274" operator="containsText" text="09.30 – 18.30">
      <formula>NOT(ISERROR(SEARCH("09.30 – 18.30",AD27)))</formula>
    </cfRule>
    <cfRule type="containsText" dxfId="26458" priority="62275" operator="containsText" text="09.00 – 13:00">
      <formula>NOT(ISERROR(SEARCH("09.00 – 13:00",AD27)))</formula>
    </cfRule>
    <cfRule type="containsText" dxfId="26457" priority="62276" operator="containsText" text="08.30 – 16.30">
      <formula>NOT(ISERROR(SEARCH("08.30 – 16.30",AD27)))</formula>
    </cfRule>
    <cfRule type="containsText" dxfId="26456" priority="62277" operator="containsText" text="08:30 – 17.30">
      <formula>NOT(ISERROR(SEARCH("08:30 – 17.30",AD27)))</formula>
    </cfRule>
    <cfRule type="containsText" dxfId="26455" priority="62278" operator="containsText" text="08.30 – 17.30">
      <formula>NOT(ISERROR(SEARCH("08.30 – 17.30",AD27)))</formula>
    </cfRule>
    <cfRule type="containsText" dxfId="26454" priority="62279" operator="containsText" text="09.00 – 18.00">
      <formula>NOT(ISERROR(SEARCH("09.00 – 18.00",AD27)))</formula>
    </cfRule>
    <cfRule type="containsText" dxfId="26453" priority="62280" operator="containsText" text="09.00 – 13.00">
      <formula>NOT(ISERROR(SEARCH("09.00 – 13.00",AD27)))</formula>
    </cfRule>
    <cfRule type="containsText" dxfId="26452" priority="62281" operator="containsText" text="11.30 – 19.30">
      <formula>NOT(ISERROR(SEARCH("11.30 – 19.30",AD27)))</formula>
    </cfRule>
    <cfRule type="containsText" dxfId="26451" priority="62282" operator="containsText" text="10.30 – 19.30">
      <formula>NOT(ISERROR(SEARCH("10.30 – 19.30",AD27)))</formula>
    </cfRule>
    <cfRule type="containsText" dxfId="26450" priority="62283" operator="containsText" text="09.00 – 15.00">
      <formula>NOT(ISERROR(SEARCH("09.00 – 15.00",AD27)))</formula>
    </cfRule>
    <cfRule type="containsText" dxfId="26449" priority="62284" operator="containsText" text="12:30">
      <formula>NOT(ISERROR(SEARCH("12:30",AD27)))</formula>
    </cfRule>
    <cfRule type="containsText" dxfId="26448" priority="62285" operator="containsText" text="13:30">
      <formula>NOT(ISERROR(SEARCH("13:30",AD27)))</formula>
    </cfRule>
    <cfRule type="containsText" dxfId="26447" priority="62286" operator="containsText" text="FESTIVITÁ">
      <formula>NOT(ISERROR(SEARCH("FESTIVITÁ",AD27)))</formula>
    </cfRule>
    <cfRule type="cellIs" dxfId="26446" priority="62287" operator="equal">
      <formula>"DOMENICA"</formula>
    </cfRule>
  </conditionalFormatting>
  <conditionalFormatting sqref="AD26:AE26">
    <cfRule type="cellIs" dxfId="26445" priority="62262" stopIfTrue="1" operator="equal">
      <formula>"09.00 – 13.00"</formula>
    </cfRule>
  </conditionalFormatting>
  <conditionalFormatting sqref="AD26:AE26">
    <cfRule type="cellIs" dxfId="26444" priority="62264" operator="equal">
      <formula>"09.00 – 18.00"</formula>
    </cfRule>
  </conditionalFormatting>
  <conditionalFormatting sqref="AD26:AE26">
    <cfRule type="cellIs" dxfId="26443" priority="62265" operator="equal">
      <formula>"09.30 – 13.00"</formula>
    </cfRule>
  </conditionalFormatting>
  <conditionalFormatting sqref="AD26:AE26">
    <cfRule type="cellIs" dxfId="26442" priority="62266" operator="equal">
      <formula>"10.30 – 19.30"</formula>
    </cfRule>
  </conditionalFormatting>
  <conditionalFormatting sqref="AD26:AE26">
    <cfRule type="cellIs" dxfId="26441" priority="62267" operator="equal">
      <formula>"11.30 – 19.30"</formula>
    </cfRule>
  </conditionalFormatting>
  <conditionalFormatting sqref="AD26:AE26">
    <cfRule type="cellIs" dxfId="26440" priority="62268" operator="equal">
      <formula>_FV(13,"3")</formula>
    </cfRule>
  </conditionalFormatting>
  <conditionalFormatting sqref="AD26:AE26">
    <cfRule type="cellIs" dxfId="26439" priority="62269" operator="equal">
      <formula>_FV(13,"3")</formula>
    </cfRule>
  </conditionalFormatting>
  <conditionalFormatting sqref="AD26:AE26">
    <cfRule type="cellIs" dxfId="26438" priority="62270" operator="equal">
      <formula>_FV(13,"3")</formula>
    </cfRule>
  </conditionalFormatting>
  <conditionalFormatting sqref="AD26:AE26">
    <cfRule type="containsText" dxfId="26437" priority="62252" operator="containsText" text="DOMENICA">
      <formula>NOT(ISERROR(SEARCH("DOMENICA",AD26)))</formula>
    </cfRule>
    <cfRule type="containsText" dxfId="26436" priority="62253" operator="containsText" text="08.30 – 14.30">
      <formula>NOT(ISERROR(SEARCH("08.30 – 14.30",AD26)))</formula>
    </cfRule>
    <cfRule type="containsText" dxfId="26435" priority="62254" operator="containsText" text="09.30 – 18.30">
      <formula>NOT(ISERROR(SEARCH("09.30 – 18.30",AD26)))</formula>
    </cfRule>
    <cfRule type="containsText" dxfId="26434" priority="62255" operator="containsText" text="08.30 – 16.30">
      <formula>NOT(ISERROR(SEARCH("08.30 – 16.30",AD26)))</formula>
    </cfRule>
    <cfRule type="containsText" dxfId="26433" priority="62256" operator="containsText" text="08.30 – 17.30">
      <formula>NOT(ISERROR(SEARCH("08.30 – 17.30",AD26)))</formula>
    </cfRule>
    <cfRule type="containsText" dxfId="26432" priority="62257" operator="containsText" text="09.00 – 18.00">
      <formula>NOT(ISERROR(SEARCH("09.00 – 18.00",AD26)))</formula>
    </cfRule>
    <cfRule type="containsText" dxfId="26431" priority="62258" operator="containsText" text="09.00 – 15.00">
      <formula>NOT(ISERROR(SEARCH("09.00 – 15.00",AD26)))</formula>
    </cfRule>
    <cfRule type="containsText" dxfId="26430" priority="62259" operator="containsText" text="10.30 – 19.30">
      <formula>NOT(ISERROR(SEARCH("10.30 – 19.30",AD26)))</formula>
    </cfRule>
    <cfRule type="containsText" dxfId="26429" priority="62260" operator="containsText" text="09.00 – 13.00">
      <formula>NOT(ISERROR(SEARCH("09.00 – 13.00",AD26)))</formula>
    </cfRule>
    <cfRule type="containsText" dxfId="26428" priority="62261" operator="containsText" text="11.30 – 19.30">
      <formula>NOT(ISERROR(SEARCH("11.30 – 19.30",AD26)))</formula>
    </cfRule>
  </conditionalFormatting>
  <conditionalFormatting sqref="AD26:AE26">
    <cfRule type="cellIs" dxfId="26427" priority="62244" operator="equal">
      <formula>"09.00 – 15.00"</formula>
    </cfRule>
  </conditionalFormatting>
  <conditionalFormatting sqref="AD26:AE26">
    <cfRule type="cellIs" dxfId="26426" priority="62245" operator="equal">
      <formula>"09.00 – 18.00"</formula>
    </cfRule>
  </conditionalFormatting>
  <conditionalFormatting sqref="AD26:AE26">
    <cfRule type="cellIs" dxfId="26425" priority="62246" operator="equal">
      <formula>"09.30 – 13.00"</formula>
    </cfRule>
  </conditionalFormatting>
  <conditionalFormatting sqref="AD26:AE26">
    <cfRule type="cellIs" dxfId="26424" priority="62247" operator="equal">
      <formula>"10.30 – 19.30"</formula>
    </cfRule>
  </conditionalFormatting>
  <conditionalFormatting sqref="AD26:AE26">
    <cfRule type="cellIs" dxfId="26423" priority="62248" operator="equal">
      <formula>"11.30 – 19.30"</formula>
    </cfRule>
  </conditionalFormatting>
  <conditionalFormatting sqref="AD26:AE26">
    <cfRule type="cellIs" dxfId="26422" priority="62249" operator="equal">
      <formula>_FV(13,"3")</formula>
    </cfRule>
  </conditionalFormatting>
  <conditionalFormatting sqref="AD26:AE26">
    <cfRule type="cellIs" dxfId="26421" priority="62250" operator="equal">
      <formula>_FV(13,"3")</formula>
    </cfRule>
  </conditionalFormatting>
  <conditionalFormatting sqref="AD26:AE26">
    <cfRule type="cellIs" dxfId="26420" priority="62251" operator="equal">
      <formula>_FV(13,"3")</formula>
    </cfRule>
  </conditionalFormatting>
  <conditionalFormatting sqref="AD26:AE26">
    <cfRule type="cellIs" dxfId="26419" priority="62236" operator="equal">
      <formula>"09.00 – 15.00"</formula>
    </cfRule>
  </conditionalFormatting>
  <conditionalFormatting sqref="AD26:AE26">
    <cfRule type="cellIs" dxfId="26418" priority="62237" operator="equal">
      <formula>"09.00 – 18.00"</formula>
    </cfRule>
  </conditionalFormatting>
  <conditionalFormatting sqref="AD26:AE26">
    <cfRule type="cellIs" dxfId="26417" priority="62238" operator="equal">
      <formula>"09.30 – 13.00"</formula>
    </cfRule>
  </conditionalFormatting>
  <conditionalFormatting sqref="AD26:AE26">
    <cfRule type="cellIs" dxfId="26416" priority="62239" operator="equal">
      <formula>"10.30 – 19.30"</formula>
    </cfRule>
  </conditionalFormatting>
  <conditionalFormatting sqref="AD26:AE26">
    <cfRule type="cellIs" dxfId="26415" priority="62240" operator="equal">
      <formula>"11.30 – 19.30"</formula>
    </cfRule>
  </conditionalFormatting>
  <conditionalFormatting sqref="AD26:AE26">
    <cfRule type="cellIs" dxfId="26414" priority="62241" operator="equal">
      <formula>_FV(13,"3")</formula>
    </cfRule>
  </conditionalFormatting>
  <conditionalFormatting sqref="AD26:AE26">
    <cfRule type="cellIs" dxfId="26413" priority="62242" operator="equal">
      <formula>_FV(13,"3")</formula>
    </cfRule>
  </conditionalFormatting>
  <conditionalFormatting sqref="AD26:AE26">
    <cfRule type="cellIs" dxfId="26412" priority="62243" operator="equal">
      <formula>_FV(13,"3")</formula>
    </cfRule>
  </conditionalFormatting>
  <conditionalFormatting sqref="AE28:AF33 AE34">
    <cfRule type="containsText" dxfId="26411" priority="62219" operator="containsText" text="08.30 – 14.30">
      <formula>NOT(ISERROR(SEARCH("08.30 – 14.30",AE28)))</formula>
    </cfRule>
    <cfRule type="containsText" dxfId="26410" priority="62220" operator="containsText" text="09:30 – 18.30">
      <formula>NOT(ISERROR(SEARCH("09:30 – 18.30",AE28)))</formula>
    </cfRule>
    <cfRule type="containsText" dxfId="26409" priority="62221" operator="containsText" text="10.30 – 18.30">
      <formula>NOT(ISERROR(SEARCH("10.30 – 18.30",AE28)))</formula>
    </cfRule>
    <cfRule type="containsText" dxfId="26408" priority="62222" operator="containsText" text="09.30 – 18.30">
      <formula>NOT(ISERROR(SEARCH("09.30 – 18.30",AE28)))</formula>
    </cfRule>
    <cfRule type="containsText" dxfId="26407" priority="62223" operator="containsText" text="09.00 – 13:00">
      <formula>NOT(ISERROR(SEARCH("09.00 – 13:00",AE28)))</formula>
    </cfRule>
    <cfRule type="containsText" dxfId="26406" priority="62224" operator="containsText" text="08.30 – 16.30">
      <formula>NOT(ISERROR(SEARCH("08.30 – 16.30",AE28)))</formula>
    </cfRule>
    <cfRule type="containsText" dxfId="26405" priority="62225" operator="containsText" text="08:30 – 17.30">
      <formula>NOT(ISERROR(SEARCH("08:30 – 17.30",AE28)))</formula>
    </cfRule>
    <cfRule type="containsText" dxfId="26404" priority="62226" operator="containsText" text="08.30 – 17.30">
      <formula>NOT(ISERROR(SEARCH("08.30 – 17.30",AE28)))</formula>
    </cfRule>
    <cfRule type="containsText" dxfId="26403" priority="62227" operator="containsText" text="09.00 – 18.00">
      <formula>NOT(ISERROR(SEARCH("09.00 – 18.00",AE28)))</formula>
    </cfRule>
    <cfRule type="containsText" dxfId="26402" priority="62228" operator="containsText" text="09.00 – 13.00">
      <formula>NOT(ISERROR(SEARCH("09.00 – 13.00",AE28)))</formula>
    </cfRule>
    <cfRule type="containsText" dxfId="26401" priority="62229" operator="containsText" text="11.30 – 19.30">
      <formula>NOT(ISERROR(SEARCH("11.30 – 19.30",AE28)))</formula>
    </cfRule>
    <cfRule type="containsText" dxfId="26400" priority="62230" operator="containsText" text="10.30 – 19.30">
      <formula>NOT(ISERROR(SEARCH("10.30 – 19.30",AE28)))</formula>
    </cfRule>
    <cfRule type="containsText" dxfId="26399" priority="62231" operator="containsText" text="09.00 – 15.00">
      <formula>NOT(ISERROR(SEARCH("09.00 – 15.00",AE28)))</formula>
    </cfRule>
    <cfRule type="containsText" dxfId="26398" priority="62232" operator="containsText" text="12:30">
      <formula>NOT(ISERROR(SEARCH("12:30",AE28)))</formula>
    </cfRule>
    <cfRule type="containsText" dxfId="26397" priority="62233" operator="containsText" text="13:30">
      <formula>NOT(ISERROR(SEARCH("13:30",AE28)))</formula>
    </cfRule>
    <cfRule type="containsText" dxfId="26396" priority="62234" operator="containsText" text="FESTIVITÁ">
      <formula>NOT(ISERROR(SEARCH("FESTIVITÁ",AE28)))</formula>
    </cfRule>
    <cfRule type="cellIs" dxfId="26395" priority="62235" operator="equal">
      <formula>"DOMENICA"</formula>
    </cfRule>
  </conditionalFormatting>
  <conditionalFormatting sqref="AE28:AF33 AE34">
    <cfRule type="iconSet" priority="62218">
      <iconSet iconSet="3Symbols2">
        <cfvo type="percent" val="0"/>
        <cfvo type="percent" val="0"/>
        <cfvo type="formula" val="TODAY()" gte="0"/>
      </iconSet>
    </cfRule>
  </conditionalFormatting>
  <conditionalFormatting sqref="CO28:CO34">
    <cfRule type="containsText" dxfId="26394" priority="62201" operator="containsText" text="08.30 – 14.30">
      <formula>NOT(ISERROR(SEARCH("08.30 – 14.30",CO28)))</formula>
    </cfRule>
    <cfRule type="containsText" dxfId="26393" priority="62202" operator="containsText" text="09:30 – 18.30">
      <formula>NOT(ISERROR(SEARCH("09:30 – 18.30",CO28)))</formula>
    </cfRule>
    <cfRule type="containsText" dxfId="26392" priority="62203" operator="containsText" text="10.30 – 18.30">
      <formula>NOT(ISERROR(SEARCH("10.30 – 18.30",CO28)))</formula>
    </cfRule>
    <cfRule type="containsText" dxfId="26391" priority="62204" operator="containsText" text="09.30 – 18.30">
      <formula>NOT(ISERROR(SEARCH("09.30 – 18.30",CO28)))</formula>
    </cfRule>
    <cfRule type="containsText" dxfId="26390" priority="62205" operator="containsText" text="09.00 – 13:00">
      <formula>NOT(ISERROR(SEARCH("09.00 – 13:00",CO28)))</formula>
    </cfRule>
    <cfRule type="containsText" dxfId="26389" priority="62206" operator="containsText" text="08.30 – 16.30">
      <formula>NOT(ISERROR(SEARCH("08.30 – 16.30",CO28)))</formula>
    </cfRule>
    <cfRule type="containsText" dxfId="26388" priority="62207" operator="containsText" text="08:30 – 17.30">
      <formula>NOT(ISERROR(SEARCH("08:30 – 17.30",CO28)))</formula>
    </cfRule>
    <cfRule type="containsText" dxfId="26387" priority="62208" operator="containsText" text="08.30 – 17.30">
      <formula>NOT(ISERROR(SEARCH("08.30 – 17.30",CO28)))</formula>
    </cfRule>
    <cfRule type="containsText" dxfId="26386" priority="62209" operator="containsText" text="09.00 – 18.00">
      <formula>NOT(ISERROR(SEARCH("09.00 – 18.00",CO28)))</formula>
    </cfRule>
    <cfRule type="containsText" dxfId="26385" priority="62210" operator="containsText" text="09.00 – 13.00">
      <formula>NOT(ISERROR(SEARCH("09.00 – 13.00",CO28)))</formula>
    </cfRule>
    <cfRule type="containsText" dxfId="26384" priority="62211" operator="containsText" text="11.30 – 19.30">
      <formula>NOT(ISERROR(SEARCH("11.30 – 19.30",CO28)))</formula>
    </cfRule>
    <cfRule type="containsText" dxfId="26383" priority="62212" operator="containsText" text="10.30 – 19.30">
      <formula>NOT(ISERROR(SEARCH("10.30 – 19.30",CO28)))</formula>
    </cfRule>
    <cfRule type="containsText" dxfId="26382" priority="62213" operator="containsText" text="09.00 – 15.00">
      <formula>NOT(ISERROR(SEARCH("09.00 – 15.00",CO28)))</formula>
    </cfRule>
    <cfRule type="containsText" dxfId="26381" priority="62214" operator="containsText" text="12:30">
      <formula>NOT(ISERROR(SEARCH("12:30",CO28)))</formula>
    </cfRule>
    <cfRule type="containsText" dxfId="26380" priority="62215" operator="containsText" text="13:30">
      <formula>NOT(ISERROR(SEARCH("13:30",CO28)))</formula>
    </cfRule>
    <cfRule type="containsText" dxfId="26379" priority="62216" operator="containsText" text="FESTIVITÁ">
      <formula>NOT(ISERROR(SEARCH("FESTIVITÁ",CO28)))</formula>
    </cfRule>
    <cfRule type="cellIs" dxfId="26378" priority="62217" operator="equal">
      <formula>"DOMENICA"</formula>
    </cfRule>
  </conditionalFormatting>
  <conditionalFormatting sqref="CP28:CQ33 CP34">
    <cfRule type="containsText" dxfId="26377" priority="62184" operator="containsText" text="08.30 – 14.30">
      <formula>NOT(ISERROR(SEARCH("08.30 – 14.30",CP28)))</formula>
    </cfRule>
    <cfRule type="containsText" dxfId="26376" priority="62185" operator="containsText" text="09:30 – 18.30">
      <formula>NOT(ISERROR(SEARCH("09:30 – 18.30",CP28)))</formula>
    </cfRule>
    <cfRule type="containsText" dxfId="26375" priority="62186" operator="containsText" text="10.30 – 18.30">
      <formula>NOT(ISERROR(SEARCH("10.30 – 18.30",CP28)))</formula>
    </cfRule>
    <cfRule type="containsText" dxfId="26374" priority="62187" operator="containsText" text="09.30 – 18.30">
      <formula>NOT(ISERROR(SEARCH("09.30 – 18.30",CP28)))</formula>
    </cfRule>
    <cfRule type="containsText" dxfId="26373" priority="62188" operator="containsText" text="09.00 – 13:00">
      <formula>NOT(ISERROR(SEARCH("09.00 – 13:00",CP28)))</formula>
    </cfRule>
    <cfRule type="containsText" dxfId="26372" priority="62189" operator="containsText" text="08.30 – 16.30">
      <formula>NOT(ISERROR(SEARCH("08.30 – 16.30",CP28)))</formula>
    </cfRule>
    <cfRule type="containsText" dxfId="26371" priority="62190" operator="containsText" text="08:30 – 17.30">
      <formula>NOT(ISERROR(SEARCH("08:30 – 17.30",CP28)))</formula>
    </cfRule>
    <cfRule type="containsText" dxfId="26370" priority="62191" operator="containsText" text="08.30 – 17.30">
      <formula>NOT(ISERROR(SEARCH("08.30 – 17.30",CP28)))</formula>
    </cfRule>
    <cfRule type="containsText" dxfId="26369" priority="62192" operator="containsText" text="09.00 – 18.00">
      <formula>NOT(ISERROR(SEARCH("09.00 – 18.00",CP28)))</formula>
    </cfRule>
    <cfRule type="containsText" dxfId="26368" priority="62193" operator="containsText" text="09.00 – 13.00">
      <formula>NOT(ISERROR(SEARCH("09.00 – 13.00",CP28)))</formula>
    </cfRule>
    <cfRule type="containsText" dxfId="26367" priority="62194" operator="containsText" text="11.30 – 19.30">
      <formula>NOT(ISERROR(SEARCH("11.30 – 19.30",CP28)))</formula>
    </cfRule>
    <cfRule type="containsText" dxfId="26366" priority="62195" operator="containsText" text="10.30 – 19.30">
      <formula>NOT(ISERROR(SEARCH("10.30 – 19.30",CP28)))</formula>
    </cfRule>
    <cfRule type="containsText" dxfId="26365" priority="62196" operator="containsText" text="09.00 – 15.00">
      <formula>NOT(ISERROR(SEARCH("09.00 – 15.00",CP28)))</formula>
    </cfRule>
    <cfRule type="containsText" dxfId="26364" priority="62197" operator="containsText" text="12:30">
      <formula>NOT(ISERROR(SEARCH("12:30",CP28)))</formula>
    </cfRule>
    <cfRule type="containsText" dxfId="26363" priority="62198" operator="containsText" text="13:30">
      <formula>NOT(ISERROR(SEARCH("13:30",CP28)))</formula>
    </cfRule>
    <cfRule type="containsText" dxfId="26362" priority="62199" operator="containsText" text="FESTIVITÁ">
      <formula>NOT(ISERROR(SEARCH("FESTIVITÁ",CP28)))</formula>
    </cfRule>
    <cfRule type="cellIs" dxfId="26361" priority="62200" operator="equal">
      <formula>"DOMENICA"</formula>
    </cfRule>
  </conditionalFormatting>
  <conditionalFormatting sqref="CP28:CQ33 CP34">
    <cfRule type="iconSet" priority="62183">
      <iconSet iconSet="3Symbols2">
        <cfvo type="percent" val="0"/>
        <cfvo type="percent" val="0"/>
        <cfvo type="formula" val="TODAY()" gte="0"/>
      </iconSet>
    </cfRule>
  </conditionalFormatting>
  <conditionalFormatting sqref="Z26:AB34 DH26:XFD34 AD28:AF33 AD26:AE27 AD34:AE34">
    <cfRule type="containsText" dxfId="26360" priority="62177" operator="containsText" text="09.00 - 13.00">
      <formula>NOT(ISERROR(SEARCH("09.00 - 13.00",Z26)))</formula>
    </cfRule>
    <cfRule type="containsText" dxfId="26359" priority="62178" operator="containsText" text="09.00 – 15:00">
      <formula>NOT(ISERROR(SEARCH("09.00 – 15:00",Z26)))</formula>
    </cfRule>
    <cfRule type="containsText" dxfId="26358" priority="62179" operator="containsText" text="09.00 – 16.00">
      <formula>NOT(ISERROR(SEARCH("09.00 – 16.00",Z26)))</formula>
    </cfRule>
    <cfRule type="containsText" dxfId="26357" priority="62180" operator="containsText" text="09.00 - 13:00">
      <formula>NOT(ISERROR(SEARCH("09.00 - 13:00",Z26)))</formula>
    </cfRule>
    <cfRule type="containsText" dxfId="26356" priority="62181" operator="containsText" text="08.30 – 16:30 ">
      <formula>NOT(ISERROR(SEARCH("08.30 – 16:30 ",Z26)))</formula>
    </cfRule>
    <cfRule type="containsText" dxfId="26355" priority="62182" operator="containsText" text="08.30 – 17:30 ">
      <formula>NOT(ISERROR(SEARCH("08.30 – 17:30 ",Z26)))</formula>
    </cfRule>
  </conditionalFormatting>
  <conditionalFormatting sqref="Z26:AB26">
    <cfRule type="cellIs" dxfId="26354" priority="62169" operator="equal">
      <formula>"09.00 – 15.00"</formula>
    </cfRule>
  </conditionalFormatting>
  <conditionalFormatting sqref="Z26:AB26">
    <cfRule type="cellIs" dxfId="26353" priority="62170" operator="equal">
      <formula>"09.00 – 18.00"</formula>
    </cfRule>
  </conditionalFormatting>
  <conditionalFormatting sqref="Z26:AB26">
    <cfRule type="cellIs" dxfId="26352" priority="62171" operator="equal">
      <formula>"09.30 – 13.00"</formula>
    </cfRule>
  </conditionalFormatting>
  <conditionalFormatting sqref="Z26:AB26">
    <cfRule type="cellIs" dxfId="26351" priority="62172" operator="equal">
      <formula>"10.30 – 19.30"</formula>
    </cfRule>
  </conditionalFormatting>
  <conditionalFormatting sqref="Z26:AB26">
    <cfRule type="cellIs" dxfId="26350" priority="62173" operator="equal">
      <formula>"11.30 – 19.30"</formula>
    </cfRule>
  </conditionalFormatting>
  <conditionalFormatting sqref="Z26:AB26">
    <cfRule type="cellIs" dxfId="26349" priority="62174" operator="equal">
      <formula>_FV(13,"3")</formula>
    </cfRule>
  </conditionalFormatting>
  <conditionalFormatting sqref="Z26:AB26">
    <cfRule type="cellIs" dxfId="26348" priority="62175" operator="equal">
      <formula>_FV(13,"3")</formula>
    </cfRule>
  </conditionalFormatting>
  <conditionalFormatting sqref="Z26:AB26">
    <cfRule type="cellIs" dxfId="26347" priority="62176" operator="equal">
      <formula>_FV(13,"3")</formula>
    </cfRule>
  </conditionalFormatting>
  <conditionalFormatting sqref="Z26:AB26">
    <cfRule type="containsText" dxfId="26346" priority="62159" operator="containsText" text="DOMENICA">
      <formula>NOT(ISERROR(SEARCH("DOMENICA",Z26)))</formula>
    </cfRule>
    <cfRule type="containsText" dxfId="26345" priority="62160" operator="containsText" text="08.30 – 14.30">
      <formula>NOT(ISERROR(SEARCH("08.30 – 14.30",Z26)))</formula>
    </cfRule>
    <cfRule type="containsText" dxfId="26344" priority="62161" operator="containsText" text="09.30 – 18.30">
      <formula>NOT(ISERROR(SEARCH("09.30 – 18.30",Z26)))</formula>
    </cfRule>
    <cfRule type="containsText" dxfId="26343" priority="62162" operator="containsText" text="08.30 – 16.30">
      <formula>NOT(ISERROR(SEARCH("08.30 – 16.30",Z26)))</formula>
    </cfRule>
    <cfRule type="containsText" dxfId="26342" priority="62163" operator="containsText" text="08.30 – 17.30">
      <formula>NOT(ISERROR(SEARCH("08.30 – 17.30",Z26)))</formula>
    </cfRule>
    <cfRule type="containsText" dxfId="26341" priority="62164" operator="containsText" text="09.00 – 18.00">
      <formula>NOT(ISERROR(SEARCH("09.00 – 18.00",Z26)))</formula>
    </cfRule>
    <cfRule type="containsText" dxfId="26340" priority="62165" operator="containsText" text="09.00 – 15.00">
      <formula>NOT(ISERROR(SEARCH("09.00 – 15.00",Z26)))</formula>
    </cfRule>
    <cfRule type="containsText" dxfId="26339" priority="62166" operator="containsText" text="10.30 – 19.30">
      <formula>NOT(ISERROR(SEARCH("10.30 – 19.30",Z26)))</formula>
    </cfRule>
    <cfRule type="containsText" dxfId="26338" priority="62167" operator="containsText" text="09.00 – 13.00">
      <formula>NOT(ISERROR(SEARCH("09.00 – 13.00",Z26)))</formula>
    </cfRule>
    <cfRule type="containsText" dxfId="26337" priority="62168" operator="containsText" text="11.30 – 19.30">
      <formula>NOT(ISERROR(SEARCH("11.30 – 19.30",Z26)))</formula>
    </cfRule>
  </conditionalFormatting>
  <conditionalFormatting sqref="Z26:AB26">
    <cfRule type="cellIs" dxfId="26336" priority="62152" operator="equal">
      <formula>"09.00 – 18.00"</formula>
    </cfRule>
  </conditionalFormatting>
  <conditionalFormatting sqref="Z26:AB26">
    <cfRule type="cellIs" dxfId="26335" priority="62153" operator="equal">
      <formula>"09.30 – 13.00"</formula>
    </cfRule>
  </conditionalFormatting>
  <conditionalFormatting sqref="Z26:AB26">
    <cfRule type="cellIs" dxfId="26334" priority="62154" operator="equal">
      <formula>"10.30 – 19.30"</formula>
    </cfRule>
  </conditionalFormatting>
  <conditionalFormatting sqref="Z26:AB26">
    <cfRule type="cellIs" dxfId="26333" priority="62155" operator="equal">
      <formula>"11.30 – 19.30"</formula>
    </cfRule>
  </conditionalFormatting>
  <conditionalFormatting sqref="Z26:AB26">
    <cfRule type="cellIs" dxfId="26332" priority="62156" operator="equal">
      <formula>_FV(13,"3")</formula>
    </cfRule>
  </conditionalFormatting>
  <conditionalFormatting sqref="Z26:AB26">
    <cfRule type="cellIs" dxfId="26331" priority="62157" operator="equal">
      <formula>_FV(13,"3")</formula>
    </cfRule>
  </conditionalFormatting>
  <conditionalFormatting sqref="Z26:AB26">
    <cfRule type="cellIs" dxfId="26330" priority="62158" operator="equal">
      <formula>_FV(13,"3")</formula>
    </cfRule>
  </conditionalFormatting>
  <conditionalFormatting sqref="Z26:AB26">
    <cfRule type="cellIs" dxfId="26329" priority="62145" operator="equal">
      <formula>"09.00 – 18.00"</formula>
    </cfRule>
  </conditionalFormatting>
  <conditionalFormatting sqref="Z26:AB26">
    <cfRule type="cellIs" dxfId="26328" priority="62146" operator="equal">
      <formula>"09.30 – 13.00"</formula>
    </cfRule>
  </conditionalFormatting>
  <conditionalFormatting sqref="Z26:AB26">
    <cfRule type="cellIs" dxfId="26327" priority="62147" operator="equal">
      <formula>"10.30 – 19.30"</formula>
    </cfRule>
  </conditionalFormatting>
  <conditionalFormatting sqref="Z26:AB26">
    <cfRule type="cellIs" dxfId="26326" priority="62148" operator="equal">
      <formula>"11.30 – 19.30"</formula>
    </cfRule>
  </conditionalFormatting>
  <conditionalFormatting sqref="Z26:AB26">
    <cfRule type="cellIs" dxfId="26325" priority="62149" operator="equal">
      <formula>_FV(13,"3")</formula>
    </cfRule>
  </conditionalFormatting>
  <conditionalFormatting sqref="Z26:AB26">
    <cfRule type="cellIs" dxfId="26324" priority="62150" operator="equal">
      <formula>_FV(13,"3")</formula>
    </cfRule>
  </conditionalFormatting>
  <conditionalFormatting sqref="Z26:AB26">
    <cfRule type="cellIs" dxfId="26323" priority="62151" operator="equal">
      <formula>_FV(13,"3")</formula>
    </cfRule>
  </conditionalFormatting>
  <conditionalFormatting sqref="V26:Y26">
    <cfRule type="cellIs" dxfId="26322" priority="62136" operator="equal">
      <formula>"09.00 – 13.00"</formula>
    </cfRule>
  </conditionalFormatting>
  <conditionalFormatting sqref="V26:Y26">
    <cfRule type="cellIs" dxfId="26321" priority="62137" operator="equal">
      <formula>"09.00 – 15.00"</formula>
    </cfRule>
  </conditionalFormatting>
  <conditionalFormatting sqref="V26:Y26">
    <cfRule type="cellIs" dxfId="26320" priority="62138" operator="equal">
      <formula>"09.00 – 18.00"</formula>
    </cfRule>
  </conditionalFormatting>
  <conditionalFormatting sqref="V26:Y26">
    <cfRule type="cellIs" dxfId="26319" priority="62139" operator="equal">
      <formula>"09.30 – 13.00"</formula>
    </cfRule>
  </conditionalFormatting>
  <conditionalFormatting sqref="V26:Y26">
    <cfRule type="cellIs" dxfId="26318" priority="62140" operator="equal">
      <formula>"10.30 – 19.30"</formula>
    </cfRule>
  </conditionalFormatting>
  <conditionalFormatting sqref="V26:Y26">
    <cfRule type="cellIs" dxfId="26317" priority="62141" operator="equal">
      <formula>"11.30 – 19.30"</formula>
    </cfRule>
  </conditionalFormatting>
  <conditionalFormatting sqref="V26:Y26">
    <cfRule type="cellIs" dxfId="26316" priority="62142" operator="equal">
      <formula>_FV(13,"3")</formula>
    </cfRule>
  </conditionalFormatting>
  <conditionalFormatting sqref="V26:Y26">
    <cfRule type="cellIs" dxfId="26315" priority="62143" operator="equal">
      <formula>_FV(13,"3")</formula>
    </cfRule>
  </conditionalFormatting>
  <conditionalFormatting sqref="V26:Y26">
    <cfRule type="cellIs" dxfId="26314" priority="62144" operator="equal">
      <formula>_FV(13,"3")</formula>
    </cfRule>
  </conditionalFormatting>
  <conditionalFormatting sqref="V26:Y26">
    <cfRule type="containsText" dxfId="26313" priority="62126" operator="containsText" text="DOMENICA">
      <formula>NOT(ISERROR(SEARCH("DOMENICA",V26)))</formula>
    </cfRule>
    <cfRule type="containsText" dxfId="26312" priority="62127" operator="containsText" text="08.30 – 14.30">
      <formula>NOT(ISERROR(SEARCH("08.30 – 14.30",V26)))</formula>
    </cfRule>
    <cfRule type="containsText" dxfId="26311" priority="62128" operator="containsText" text="09.30 – 18.30">
      <formula>NOT(ISERROR(SEARCH("09.30 – 18.30",V26)))</formula>
    </cfRule>
    <cfRule type="containsText" dxfId="26310" priority="62129" operator="containsText" text="08.30 – 16.30">
      <formula>NOT(ISERROR(SEARCH("08.30 – 16.30",V26)))</formula>
    </cfRule>
    <cfRule type="containsText" dxfId="26309" priority="62130" operator="containsText" text="08.30 – 17.30">
      <formula>NOT(ISERROR(SEARCH("08.30 – 17.30",V26)))</formula>
    </cfRule>
    <cfRule type="containsText" dxfId="26308" priority="62131" operator="containsText" text="09.00 – 18.00">
      <formula>NOT(ISERROR(SEARCH("09.00 – 18.00",V26)))</formula>
    </cfRule>
    <cfRule type="containsText" dxfId="26307" priority="62132" operator="containsText" text="09.00 – 15.00">
      <formula>NOT(ISERROR(SEARCH("09.00 – 15.00",V26)))</formula>
    </cfRule>
    <cfRule type="containsText" dxfId="26306" priority="62133" operator="containsText" text="10.30 – 19.30">
      <formula>NOT(ISERROR(SEARCH("10.30 – 19.30",V26)))</formula>
    </cfRule>
    <cfRule type="containsText" dxfId="26305" priority="62134" operator="containsText" text="09.00 – 13.00">
      <formula>NOT(ISERROR(SEARCH("09.00 – 13.00",V26)))</formula>
    </cfRule>
    <cfRule type="containsText" dxfId="26304" priority="62135" operator="containsText" text="11.30 – 19.30">
      <formula>NOT(ISERROR(SEARCH("11.30 – 19.30",V26)))</formula>
    </cfRule>
  </conditionalFormatting>
  <conditionalFormatting sqref="V26:Y26">
    <cfRule type="cellIs" dxfId="26303" priority="62118" operator="equal">
      <formula>"09.00 – 15.00"</formula>
    </cfRule>
  </conditionalFormatting>
  <conditionalFormatting sqref="V26:Y26">
    <cfRule type="cellIs" dxfId="26302" priority="62119" operator="equal">
      <formula>"09.00 – 18.00"</formula>
    </cfRule>
  </conditionalFormatting>
  <conditionalFormatting sqref="V26:Y26">
    <cfRule type="cellIs" dxfId="26301" priority="62120" operator="equal">
      <formula>"09.30 – 13.00"</formula>
    </cfRule>
  </conditionalFormatting>
  <conditionalFormatting sqref="V26:Y26">
    <cfRule type="cellIs" dxfId="26300" priority="62121" operator="equal">
      <formula>"10.30 – 19.30"</formula>
    </cfRule>
  </conditionalFormatting>
  <conditionalFormatting sqref="V26:Y26">
    <cfRule type="cellIs" dxfId="26299" priority="62122" operator="equal">
      <formula>"11.30 – 19.30"</formula>
    </cfRule>
  </conditionalFormatting>
  <conditionalFormatting sqref="V26:Y26">
    <cfRule type="cellIs" dxfId="26298" priority="62123" operator="equal">
      <formula>_FV(13,"3")</formula>
    </cfRule>
  </conditionalFormatting>
  <conditionalFormatting sqref="V26:Y26">
    <cfRule type="cellIs" dxfId="26297" priority="62124" operator="equal">
      <formula>_FV(13,"3")</formula>
    </cfRule>
  </conditionalFormatting>
  <conditionalFormatting sqref="V26:Y26">
    <cfRule type="cellIs" dxfId="26296" priority="62125" operator="equal">
      <formula>_FV(13,"3")</formula>
    </cfRule>
  </conditionalFormatting>
  <conditionalFormatting sqref="V26:Y26">
    <cfRule type="cellIs" dxfId="26295" priority="62110" operator="equal">
      <formula>"09.00 – 15.00"</formula>
    </cfRule>
  </conditionalFormatting>
  <conditionalFormatting sqref="V26:Y26">
    <cfRule type="cellIs" dxfId="26294" priority="62111" operator="equal">
      <formula>"09.00 – 18.00"</formula>
    </cfRule>
  </conditionalFormatting>
  <conditionalFormatting sqref="V26:Y26">
    <cfRule type="cellIs" dxfId="26293" priority="62112" operator="equal">
      <formula>"09.30 – 13.00"</formula>
    </cfRule>
  </conditionalFormatting>
  <conditionalFormatting sqref="V26:Y26">
    <cfRule type="cellIs" dxfId="26292" priority="62113" operator="equal">
      <formula>"10.30 – 19.30"</formula>
    </cfRule>
  </conditionalFormatting>
  <conditionalFormatting sqref="V26:Y26">
    <cfRule type="cellIs" dxfId="26291" priority="62114" operator="equal">
      <formula>"11.30 – 19.30"</formula>
    </cfRule>
  </conditionalFormatting>
  <conditionalFormatting sqref="V26:Y26">
    <cfRule type="cellIs" dxfId="26290" priority="62115" operator="equal">
      <formula>_FV(13,"3")</formula>
    </cfRule>
  </conditionalFormatting>
  <conditionalFormatting sqref="V26:Y26">
    <cfRule type="cellIs" dxfId="26289" priority="62116" operator="equal">
      <formula>_FV(13,"3")</formula>
    </cfRule>
  </conditionalFormatting>
  <conditionalFormatting sqref="V26:Y26">
    <cfRule type="cellIs" dxfId="26288" priority="62117" operator="equal">
      <formula>_FV(13,"3")</formula>
    </cfRule>
  </conditionalFormatting>
  <conditionalFormatting sqref="A28:B34">
    <cfRule type="containsText" dxfId="26287" priority="62061" operator="containsText" text="08.30 – 14.30">
      <formula>NOT(ISERROR(SEARCH("08.30 – 14.30",A28)))</formula>
    </cfRule>
    <cfRule type="containsText" dxfId="26286" priority="62062" operator="containsText" text="09:30 – 18.30">
      <formula>NOT(ISERROR(SEARCH("09:30 – 18.30",A28)))</formula>
    </cfRule>
    <cfRule type="containsText" dxfId="26285" priority="62063" operator="containsText" text="10.30 – 18.30">
      <formula>NOT(ISERROR(SEARCH("10.30 – 18.30",A28)))</formula>
    </cfRule>
    <cfRule type="containsText" dxfId="26284" priority="62064" operator="containsText" text="09.30 – 18.30">
      <formula>NOT(ISERROR(SEARCH("09.30 – 18.30",A28)))</formula>
    </cfRule>
    <cfRule type="containsText" dxfId="26283" priority="62065" operator="containsText" text="09.00 – 13:00">
      <formula>NOT(ISERROR(SEARCH("09.00 – 13:00",A28)))</formula>
    </cfRule>
    <cfRule type="containsText" dxfId="26282" priority="62066" operator="containsText" text="08.30 – 16.30">
      <formula>NOT(ISERROR(SEARCH("08.30 – 16.30",A28)))</formula>
    </cfRule>
    <cfRule type="containsText" dxfId="26281" priority="62067" operator="containsText" text="08:30 – 17.30">
      <formula>NOT(ISERROR(SEARCH("08:30 – 17.30",A28)))</formula>
    </cfRule>
    <cfRule type="containsText" dxfId="26280" priority="62068" operator="containsText" text="08.30 – 17.30">
      <formula>NOT(ISERROR(SEARCH("08.30 – 17.30",A28)))</formula>
    </cfRule>
    <cfRule type="containsText" dxfId="26279" priority="62069" operator="containsText" text="09.00 – 18.00">
      <formula>NOT(ISERROR(SEARCH("09.00 – 18.00",A28)))</formula>
    </cfRule>
    <cfRule type="containsText" dxfId="26278" priority="62070" operator="containsText" text="09.00 – 13.00">
      <formula>NOT(ISERROR(SEARCH("09.00 – 13.00",A28)))</formula>
    </cfRule>
    <cfRule type="containsText" dxfId="26277" priority="62071" operator="containsText" text="11.30 – 19.30">
      <formula>NOT(ISERROR(SEARCH("11.30 – 19.30",A28)))</formula>
    </cfRule>
    <cfRule type="containsText" dxfId="26276" priority="62072" operator="containsText" text="10.30 – 19.30">
      <formula>NOT(ISERROR(SEARCH("10.30 – 19.30",A28)))</formula>
    </cfRule>
    <cfRule type="containsText" dxfId="26275" priority="62073" operator="containsText" text="09.00 – 15.00">
      <formula>NOT(ISERROR(SEARCH("09.00 – 15.00",A28)))</formula>
    </cfRule>
    <cfRule type="containsText" dxfId="26274" priority="62074" operator="containsText" text="12:30">
      <formula>NOT(ISERROR(SEARCH("12:30",A28)))</formula>
    </cfRule>
    <cfRule type="containsText" dxfId="26273" priority="62075" operator="containsText" text="13:30">
      <formula>NOT(ISERROR(SEARCH("13:30",A28)))</formula>
    </cfRule>
    <cfRule type="containsText" dxfId="26272" priority="62076" operator="containsText" text="FESTIVITÁ">
      <formula>NOT(ISERROR(SEARCH("FESTIVITÁ",A28)))</formula>
    </cfRule>
    <cfRule type="cellIs" dxfId="26271" priority="62077" operator="equal">
      <formula>"DOMENICA"</formula>
    </cfRule>
  </conditionalFormatting>
  <conditionalFormatting sqref="B28:B34">
    <cfRule type="iconSet" priority="62060">
      <iconSet iconSet="3Symbols2">
        <cfvo type="percent" val="0"/>
        <cfvo type="percent" val="0"/>
        <cfvo type="formula" val="TODAY()" gte="0"/>
      </iconSet>
    </cfRule>
  </conditionalFormatting>
  <conditionalFormatting sqref="A27:B27">
    <cfRule type="containsText" dxfId="26270" priority="62043" operator="containsText" text="08.30 – 14.30">
      <formula>NOT(ISERROR(SEARCH("08.30 – 14.30",A27)))</formula>
    </cfRule>
    <cfRule type="containsText" dxfId="26269" priority="62044" operator="containsText" text="09:30 – 18.30">
      <formula>NOT(ISERROR(SEARCH("09:30 – 18.30",A27)))</formula>
    </cfRule>
    <cfRule type="containsText" dxfId="26268" priority="62045" operator="containsText" text="10.30 – 18.30">
      <formula>NOT(ISERROR(SEARCH("10.30 – 18.30",A27)))</formula>
    </cfRule>
    <cfRule type="containsText" dxfId="26267" priority="62046" operator="containsText" text="09.30 – 18.30">
      <formula>NOT(ISERROR(SEARCH("09.30 – 18.30",A27)))</formula>
    </cfRule>
    <cfRule type="containsText" dxfId="26266" priority="62047" operator="containsText" text="09.00 – 13:00">
      <formula>NOT(ISERROR(SEARCH("09.00 – 13:00",A27)))</formula>
    </cfRule>
    <cfRule type="containsText" dxfId="26265" priority="62048" operator="containsText" text="08.30 – 16.30">
      <formula>NOT(ISERROR(SEARCH("08.30 – 16.30",A27)))</formula>
    </cfRule>
    <cfRule type="containsText" dxfId="26264" priority="62049" operator="containsText" text="08:30 – 17.30">
      <formula>NOT(ISERROR(SEARCH("08:30 – 17.30",A27)))</formula>
    </cfRule>
    <cfRule type="containsText" dxfId="26263" priority="62050" operator="containsText" text="08.30 – 17.30">
      <formula>NOT(ISERROR(SEARCH("08.30 – 17.30",A27)))</formula>
    </cfRule>
    <cfRule type="containsText" dxfId="26262" priority="62051" operator="containsText" text="09.00 – 18.00">
      <formula>NOT(ISERROR(SEARCH("09.00 – 18.00",A27)))</formula>
    </cfRule>
    <cfRule type="containsText" dxfId="26261" priority="62052" operator="containsText" text="09.00 – 13.00">
      <formula>NOT(ISERROR(SEARCH("09.00 – 13.00",A27)))</formula>
    </cfRule>
    <cfRule type="containsText" dxfId="26260" priority="62053" operator="containsText" text="11.30 – 19.30">
      <formula>NOT(ISERROR(SEARCH("11.30 – 19.30",A27)))</formula>
    </cfRule>
    <cfRule type="containsText" dxfId="26259" priority="62054" operator="containsText" text="10.30 – 19.30">
      <formula>NOT(ISERROR(SEARCH("10.30 – 19.30",A27)))</formula>
    </cfRule>
    <cfRule type="containsText" dxfId="26258" priority="62055" operator="containsText" text="09.00 – 15.00">
      <formula>NOT(ISERROR(SEARCH("09.00 – 15.00",A27)))</formula>
    </cfRule>
    <cfRule type="containsText" dxfId="26257" priority="62056" operator="containsText" text="12:30">
      <formula>NOT(ISERROR(SEARCH("12:30",A27)))</formula>
    </cfRule>
    <cfRule type="containsText" dxfId="26256" priority="62057" operator="containsText" text="13:30">
      <formula>NOT(ISERROR(SEARCH("13:30",A27)))</formula>
    </cfRule>
    <cfRule type="containsText" dxfId="26255" priority="62058" operator="containsText" text="FESTIVITÁ">
      <formula>NOT(ISERROR(SEARCH("FESTIVITÁ",A27)))</formula>
    </cfRule>
    <cfRule type="cellIs" dxfId="26254" priority="62059" operator="equal">
      <formula>"DOMENICA"</formula>
    </cfRule>
  </conditionalFormatting>
  <conditionalFormatting sqref="A26:B26">
    <cfRule type="cellIs" dxfId="26253" priority="62035" operator="equal">
      <formula>"09.00 – 15.00"</formula>
    </cfRule>
  </conditionalFormatting>
  <conditionalFormatting sqref="A26:B26">
    <cfRule type="cellIs" dxfId="26252" priority="62036" operator="equal">
      <formula>"09.00 – 18.00"</formula>
    </cfRule>
  </conditionalFormatting>
  <conditionalFormatting sqref="A26:B26">
    <cfRule type="cellIs" dxfId="26251" priority="62037" operator="equal">
      <formula>"09.30 – 13.00"</formula>
    </cfRule>
  </conditionalFormatting>
  <conditionalFormatting sqref="A26:B26">
    <cfRule type="cellIs" dxfId="26250" priority="62038" operator="equal">
      <formula>"10.30 – 19.30"</formula>
    </cfRule>
  </conditionalFormatting>
  <conditionalFormatting sqref="A26:B26">
    <cfRule type="cellIs" dxfId="26249" priority="62039" operator="equal">
      <formula>"11.30 – 19.30"</formula>
    </cfRule>
  </conditionalFormatting>
  <conditionalFormatting sqref="A26:B26">
    <cfRule type="cellIs" dxfId="26248" priority="62040" operator="equal">
      <formula>_FV(13,"3")</formula>
    </cfRule>
  </conditionalFormatting>
  <conditionalFormatting sqref="A26:B26">
    <cfRule type="cellIs" dxfId="26247" priority="62041" operator="equal">
      <formula>_FV(13,"3")</formula>
    </cfRule>
  </conditionalFormatting>
  <conditionalFormatting sqref="A26:B26">
    <cfRule type="cellIs" dxfId="26246" priority="62042" operator="equal">
      <formula>_FV(13,"3")</formula>
    </cfRule>
  </conditionalFormatting>
  <conditionalFormatting sqref="A26:B26">
    <cfRule type="containsText" dxfId="26245" priority="62025" operator="containsText" text="DOMENICA">
      <formula>NOT(ISERROR(SEARCH("DOMENICA",A26)))</formula>
    </cfRule>
    <cfRule type="containsText" dxfId="26244" priority="62026" operator="containsText" text="08.30 – 14.30">
      <formula>NOT(ISERROR(SEARCH("08.30 – 14.30",A26)))</formula>
    </cfRule>
    <cfRule type="containsText" dxfId="26243" priority="62027" operator="containsText" text="09.30 – 18.30">
      <formula>NOT(ISERROR(SEARCH("09.30 – 18.30",A26)))</formula>
    </cfRule>
    <cfRule type="containsText" dxfId="26242" priority="62028" operator="containsText" text="08.30 – 16.30">
      <formula>NOT(ISERROR(SEARCH("08.30 – 16.30",A26)))</formula>
    </cfRule>
    <cfRule type="containsText" dxfId="26241" priority="62029" operator="containsText" text="08.30 – 17.30">
      <formula>NOT(ISERROR(SEARCH("08.30 – 17.30",A26)))</formula>
    </cfRule>
    <cfRule type="containsText" dxfId="26240" priority="62030" operator="containsText" text="09.00 – 18.00">
      <formula>NOT(ISERROR(SEARCH("09.00 – 18.00",A26)))</formula>
    </cfRule>
    <cfRule type="containsText" dxfId="26239" priority="62031" operator="containsText" text="09.00 – 15.00">
      <formula>NOT(ISERROR(SEARCH("09.00 – 15.00",A26)))</formula>
    </cfRule>
    <cfRule type="containsText" dxfId="26238" priority="62032" operator="containsText" text="10.30 – 19.30">
      <formula>NOT(ISERROR(SEARCH("10.30 – 19.30",A26)))</formula>
    </cfRule>
    <cfRule type="containsText" dxfId="26237" priority="62033" operator="containsText" text="09.00 – 13.00">
      <formula>NOT(ISERROR(SEARCH("09.00 – 13.00",A26)))</formula>
    </cfRule>
    <cfRule type="containsText" dxfId="26236" priority="62034" operator="containsText" text="11.30 – 19.30">
      <formula>NOT(ISERROR(SEARCH("11.30 – 19.30",A26)))</formula>
    </cfRule>
  </conditionalFormatting>
  <conditionalFormatting sqref="A26:B26">
    <cfRule type="cellIs" dxfId="26235" priority="62017" operator="equal">
      <formula>"09.00 – 15.00"</formula>
    </cfRule>
  </conditionalFormatting>
  <conditionalFormatting sqref="A26:B26">
    <cfRule type="cellIs" dxfId="26234" priority="62018" operator="equal">
      <formula>"09.00 – 18.00"</formula>
    </cfRule>
  </conditionalFormatting>
  <conditionalFormatting sqref="A26:B26">
    <cfRule type="cellIs" dxfId="26233" priority="62019" operator="equal">
      <formula>"09.30 – 13.00"</formula>
    </cfRule>
  </conditionalFormatting>
  <conditionalFormatting sqref="A26:B26">
    <cfRule type="cellIs" dxfId="26232" priority="62020" operator="equal">
      <formula>"10.30 – 19.30"</formula>
    </cfRule>
  </conditionalFormatting>
  <conditionalFormatting sqref="A26:B26">
    <cfRule type="cellIs" dxfId="26231" priority="62021" operator="equal">
      <formula>"11.30 – 19.30"</formula>
    </cfRule>
  </conditionalFormatting>
  <conditionalFormatting sqref="A26:B26">
    <cfRule type="cellIs" dxfId="26230" priority="62022" operator="equal">
      <formula>_FV(13,"3")</formula>
    </cfRule>
  </conditionalFormatting>
  <conditionalFormatting sqref="A26:B26">
    <cfRule type="cellIs" dxfId="26229" priority="62023" operator="equal">
      <formula>_FV(13,"3")</formula>
    </cfRule>
  </conditionalFormatting>
  <conditionalFormatting sqref="A26:B26">
    <cfRule type="cellIs" dxfId="26228" priority="62024" operator="equal">
      <formula>_FV(13,"3")</formula>
    </cfRule>
  </conditionalFormatting>
  <conditionalFormatting sqref="A26:B26">
    <cfRule type="cellIs" dxfId="26227" priority="62009" operator="equal">
      <formula>"09.00 – 15.00"</formula>
    </cfRule>
  </conditionalFormatting>
  <conditionalFormatting sqref="A26:B26">
    <cfRule type="cellIs" dxfId="26226" priority="62010" operator="equal">
      <formula>"09.00 – 18.00"</formula>
    </cfRule>
  </conditionalFormatting>
  <conditionalFormatting sqref="A26:B26">
    <cfRule type="cellIs" dxfId="26225" priority="62011" operator="equal">
      <formula>"09.30 – 13.00"</formula>
    </cfRule>
  </conditionalFormatting>
  <conditionalFormatting sqref="A26:B26">
    <cfRule type="cellIs" dxfId="26224" priority="62012" operator="equal">
      <formula>"10.30 – 19.30"</formula>
    </cfRule>
  </conditionalFormatting>
  <conditionalFormatting sqref="A26:B26">
    <cfRule type="cellIs" dxfId="26223" priority="62013" operator="equal">
      <formula>"11.30 – 19.30"</formula>
    </cfRule>
  </conditionalFormatting>
  <conditionalFormatting sqref="A26:B26">
    <cfRule type="cellIs" dxfId="26222" priority="62014" operator="equal">
      <formula>_FV(13,"3")</formula>
    </cfRule>
  </conditionalFormatting>
  <conditionalFormatting sqref="A26:B26">
    <cfRule type="cellIs" dxfId="26221" priority="62015" operator="equal">
      <formula>_FV(13,"3")</formula>
    </cfRule>
  </conditionalFormatting>
  <conditionalFormatting sqref="A26:B26">
    <cfRule type="cellIs" dxfId="26220" priority="62016" operator="equal">
      <formula>_FV(13,"3")</formula>
    </cfRule>
  </conditionalFormatting>
  <conditionalFormatting sqref="V26:Y26 A26:B34">
    <cfRule type="containsText" dxfId="26219" priority="62003" operator="containsText" text="09.00 - 13.00">
      <formula>NOT(ISERROR(SEARCH("09.00 - 13.00",A26)))</formula>
    </cfRule>
    <cfRule type="containsText" dxfId="26218" priority="62004" operator="containsText" text="09.00 – 15:00">
      <formula>NOT(ISERROR(SEARCH("09.00 – 15:00",A26)))</formula>
    </cfRule>
    <cfRule type="containsText" dxfId="26217" priority="62005" operator="containsText" text="09.00 – 16.00">
      <formula>NOT(ISERROR(SEARCH("09.00 – 16.00",A26)))</formula>
    </cfRule>
    <cfRule type="containsText" dxfId="26216" priority="62006" operator="containsText" text="09.00 - 13:00">
      <formula>NOT(ISERROR(SEARCH("09.00 - 13:00",A26)))</formula>
    </cfRule>
    <cfRule type="containsText" dxfId="26215" priority="62007" operator="containsText" text="08.30 – 16:30 ">
      <formula>NOT(ISERROR(SEARCH("08.30 – 16:30 ",A26)))</formula>
    </cfRule>
    <cfRule type="containsText" dxfId="26214" priority="62008" operator="containsText" text="08.30 – 17:30 ">
      <formula>NOT(ISERROR(SEARCH("08.30 – 17:30 ",A26)))</formula>
    </cfRule>
  </conditionalFormatting>
  <conditionalFormatting sqref="V26:Y26">
    <cfRule type="cellIs" dxfId="26213" priority="61995" operator="equal">
      <formula>"09.00 – 15.00"</formula>
    </cfRule>
  </conditionalFormatting>
  <conditionalFormatting sqref="V26:Y26">
    <cfRule type="cellIs" dxfId="26212" priority="61996" operator="equal">
      <formula>"09.00 – 18.00"</formula>
    </cfRule>
  </conditionalFormatting>
  <conditionalFormatting sqref="V26:Y26">
    <cfRule type="cellIs" dxfId="26211" priority="61997" operator="equal">
      <formula>"09.30 – 13.00"</formula>
    </cfRule>
  </conditionalFormatting>
  <conditionalFormatting sqref="V26:Y26">
    <cfRule type="cellIs" dxfId="26210" priority="61998" operator="equal">
      <formula>"10.30 – 19.30"</formula>
    </cfRule>
  </conditionalFormatting>
  <conditionalFormatting sqref="V26:Y26">
    <cfRule type="cellIs" dxfId="26209" priority="61999" operator="equal">
      <formula>"11.30 – 19.30"</formula>
    </cfRule>
  </conditionalFormatting>
  <conditionalFormatting sqref="V26:Y26">
    <cfRule type="cellIs" dxfId="26208" priority="62000" operator="equal">
      <formula>_FV(13,"3")</formula>
    </cfRule>
  </conditionalFormatting>
  <conditionalFormatting sqref="V26:Y26">
    <cfRule type="cellIs" dxfId="26207" priority="62001" operator="equal">
      <formula>_FV(13,"3")</formula>
    </cfRule>
  </conditionalFormatting>
  <conditionalFormatting sqref="V26:Y26">
    <cfRule type="cellIs" dxfId="26206" priority="62002" operator="equal">
      <formula>_FV(13,"3")</formula>
    </cfRule>
  </conditionalFormatting>
  <conditionalFormatting sqref="V26:Y26">
    <cfRule type="containsText" dxfId="26205" priority="61985" operator="containsText" text="DOMENICA">
      <formula>NOT(ISERROR(SEARCH("DOMENICA",V26)))</formula>
    </cfRule>
    <cfRule type="containsText" dxfId="26204" priority="61986" operator="containsText" text="08.30 – 14.30">
      <formula>NOT(ISERROR(SEARCH("08.30 – 14.30",V26)))</formula>
    </cfRule>
    <cfRule type="containsText" dxfId="26203" priority="61987" operator="containsText" text="09.30 – 18.30">
      <formula>NOT(ISERROR(SEARCH("09.30 – 18.30",V26)))</formula>
    </cfRule>
    <cfRule type="containsText" dxfId="26202" priority="61988" operator="containsText" text="08.30 – 16.30">
      <formula>NOT(ISERROR(SEARCH("08.30 – 16.30",V26)))</formula>
    </cfRule>
    <cfRule type="containsText" dxfId="26201" priority="61989" operator="containsText" text="08.30 – 17.30">
      <formula>NOT(ISERROR(SEARCH("08.30 – 17.30",V26)))</formula>
    </cfRule>
    <cfRule type="containsText" dxfId="26200" priority="61990" operator="containsText" text="09.00 – 18.00">
      <formula>NOT(ISERROR(SEARCH("09.00 – 18.00",V26)))</formula>
    </cfRule>
    <cfRule type="containsText" dxfId="26199" priority="61991" operator="containsText" text="09.00 – 15.00">
      <formula>NOT(ISERROR(SEARCH("09.00 – 15.00",V26)))</formula>
    </cfRule>
    <cfRule type="containsText" dxfId="26198" priority="61992" operator="containsText" text="10.30 – 19.30">
      <formula>NOT(ISERROR(SEARCH("10.30 – 19.30",V26)))</formula>
    </cfRule>
    <cfRule type="containsText" dxfId="26197" priority="61993" operator="containsText" text="09.00 – 13.00">
      <formula>NOT(ISERROR(SEARCH("09.00 – 13.00",V26)))</formula>
    </cfRule>
    <cfRule type="containsText" dxfId="26196" priority="61994" operator="containsText" text="11.30 – 19.30">
      <formula>NOT(ISERROR(SEARCH("11.30 – 19.30",V26)))</formula>
    </cfRule>
  </conditionalFormatting>
  <conditionalFormatting sqref="V26:Y26">
    <cfRule type="cellIs" dxfId="26195" priority="61978" operator="equal">
      <formula>"09.00 – 18.00"</formula>
    </cfRule>
  </conditionalFormatting>
  <conditionalFormatting sqref="V26:Y26">
    <cfRule type="cellIs" dxfId="26194" priority="61979" operator="equal">
      <formula>"09.30 – 13.00"</formula>
    </cfRule>
  </conditionalFormatting>
  <conditionalFormatting sqref="V26:Y26">
    <cfRule type="cellIs" dxfId="26193" priority="61980" operator="equal">
      <formula>"10.30 – 19.30"</formula>
    </cfRule>
  </conditionalFormatting>
  <conditionalFormatting sqref="V26:Y26">
    <cfRule type="cellIs" dxfId="26192" priority="61981" operator="equal">
      <formula>"11.30 – 19.30"</formula>
    </cfRule>
  </conditionalFormatting>
  <conditionalFormatting sqref="V26:Y26">
    <cfRule type="cellIs" dxfId="26191" priority="61982" operator="equal">
      <formula>_FV(13,"3")</formula>
    </cfRule>
  </conditionalFormatting>
  <conditionalFormatting sqref="V26:Y26">
    <cfRule type="cellIs" dxfId="26190" priority="61983" operator="equal">
      <formula>_FV(13,"3")</formula>
    </cfRule>
  </conditionalFormatting>
  <conditionalFormatting sqref="V26:Y26">
    <cfRule type="cellIs" dxfId="26189" priority="61984" operator="equal">
      <formula>_FV(13,"3")</formula>
    </cfRule>
  </conditionalFormatting>
  <conditionalFormatting sqref="V26:Y26">
    <cfRule type="cellIs" dxfId="26188" priority="61971" operator="equal">
      <formula>"09.00 – 18.00"</formula>
    </cfRule>
  </conditionalFormatting>
  <conditionalFormatting sqref="V26:Y26">
    <cfRule type="cellIs" dxfId="26187" priority="61972" operator="equal">
      <formula>"09.30 – 13.00"</formula>
    </cfRule>
  </conditionalFormatting>
  <conditionalFormatting sqref="V26:Y26">
    <cfRule type="cellIs" dxfId="26186" priority="61973" operator="equal">
      <formula>"10.30 – 19.30"</formula>
    </cfRule>
  </conditionalFormatting>
  <conditionalFormatting sqref="V26:Y26">
    <cfRule type="cellIs" dxfId="26185" priority="61974" operator="equal">
      <formula>"11.30 – 19.30"</formula>
    </cfRule>
  </conditionalFormatting>
  <conditionalFormatting sqref="V26:Y26">
    <cfRule type="cellIs" dxfId="26184" priority="61975" operator="equal">
      <formula>_FV(13,"3")</formula>
    </cfRule>
  </conditionalFormatting>
  <conditionalFormatting sqref="V26:Y26">
    <cfRule type="cellIs" dxfId="26183" priority="61976" operator="equal">
      <formula>_FV(13,"3")</formula>
    </cfRule>
  </conditionalFormatting>
  <conditionalFormatting sqref="V26:Y26">
    <cfRule type="cellIs" dxfId="26182" priority="61977" operator="equal">
      <formula>_FV(13,"3")</formula>
    </cfRule>
  </conditionalFormatting>
  <conditionalFormatting sqref="C33:Y33">
    <cfRule type="containsText" dxfId="26181" priority="61912" operator="containsText" text="09:00 – 13.00 ">
      <formula>NOT(ISERROR(SEARCH("09:00 – 13.00 ",C33)))</formula>
    </cfRule>
  </conditionalFormatting>
  <conditionalFormatting sqref="C28:Y28">
    <cfRule type="containsText" dxfId="26180" priority="61907" operator="containsText" text="09.00 -13.00">
      <formula>NOT(ISERROR(SEARCH("09.00 -13.00",C28)))</formula>
    </cfRule>
    <cfRule type="containsText" dxfId="26179" priority="61908" operator="containsText" text="09.00 -15:00">
      <formula>NOT(ISERROR(SEARCH("09.00 -15:00",C28)))</formula>
    </cfRule>
    <cfRule type="containsText" dxfId="26178" priority="61909" operator="containsText" text="09.00 -16.00">
      <formula>NOT(ISERROR(SEARCH("09.00 -16.00",C28)))</formula>
    </cfRule>
  </conditionalFormatting>
  <conditionalFormatting sqref="C33:Y33">
    <cfRule type="containsText" dxfId="26177" priority="61900" operator="containsText" text="09:00 – 13.00 ">
      <formula>NOT(ISERROR(SEARCH("09:00 – 13.00 ",C33)))</formula>
    </cfRule>
  </conditionalFormatting>
  <conditionalFormatting sqref="C28:Y28">
    <cfRule type="containsText" dxfId="26176" priority="61895" operator="containsText" text="09.00 -13.00">
      <formula>NOT(ISERROR(SEARCH("09.00 -13.00",C28)))</formula>
    </cfRule>
    <cfRule type="containsText" dxfId="26175" priority="61896" operator="containsText" text="09.00 -15:00">
      <formula>NOT(ISERROR(SEARCH("09.00 -15:00",C28)))</formula>
    </cfRule>
    <cfRule type="containsText" dxfId="26174" priority="61897" operator="containsText" text="09.00 -16.00">
      <formula>NOT(ISERROR(SEARCH("09.00 -16.00",C28)))</formula>
    </cfRule>
  </conditionalFormatting>
  <conditionalFormatting sqref="C28:Y28">
    <cfRule type="containsText" dxfId="26173" priority="61886" operator="containsText" text="09.00 -13:00">
      <formula>NOT(ISERROR(SEARCH("09.00 -13:00",C28)))</formula>
    </cfRule>
    <cfRule type="containsText" dxfId="26172" priority="61887" operator="containsText" text="08.30 -17.30">
      <formula>NOT(ISERROR(SEARCH("08.30 -17.30",C28)))</formula>
    </cfRule>
    <cfRule type="containsText" dxfId="26171" priority="61888" operator="containsText" text="08.30 -15:30">
      <formula>NOT(ISERROR(SEARCH("08.30 -15:30",C28)))</formula>
    </cfRule>
  </conditionalFormatting>
  <conditionalFormatting sqref="AG33:AH33">
    <cfRule type="containsText" dxfId="26170" priority="61774" operator="containsText" text="09:00 – 13.00 ">
      <formula>NOT(ISERROR(SEARCH("09:00 – 13.00 ",AG33)))</formula>
    </cfRule>
  </conditionalFormatting>
  <conditionalFormatting sqref="AG28:AH28">
    <cfRule type="containsText" dxfId="26169" priority="61769" operator="containsText" text="09.00 -13.00">
      <formula>NOT(ISERROR(SEARCH("09.00 -13.00",AG28)))</formula>
    </cfRule>
    <cfRule type="containsText" dxfId="26168" priority="61770" operator="containsText" text="09.00 -15:00">
      <formula>NOT(ISERROR(SEARCH("09.00 -15:00",AG28)))</formula>
    </cfRule>
    <cfRule type="containsText" dxfId="26167" priority="61771" operator="containsText" text="09.00 -16.00">
      <formula>NOT(ISERROR(SEARCH("09.00 -16.00",AG28)))</formula>
    </cfRule>
  </conditionalFormatting>
  <conditionalFormatting sqref="AG33:AH33">
    <cfRule type="containsText" dxfId="26166" priority="61762" operator="containsText" text="09:00 – 13.00 ">
      <formula>NOT(ISERROR(SEARCH("09:00 – 13.00 ",AG33)))</formula>
    </cfRule>
  </conditionalFormatting>
  <conditionalFormatting sqref="AG28:AH28">
    <cfRule type="containsText" dxfId="26165" priority="61757" operator="containsText" text="09.00 -13.00">
      <formula>NOT(ISERROR(SEARCH("09.00 -13.00",AG28)))</formula>
    </cfRule>
    <cfRule type="containsText" dxfId="26164" priority="61758" operator="containsText" text="09.00 -15:00">
      <formula>NOT(ISERROR(SEARCH("09.00 -15:00",AG28)))</formula>
    </cfRule>
    <cfRule type="containsText" dxfId="26163" priority="61759" operator="containsText" text="09.00 -16.00">
      <formula>NOT(ISERROR(SEARCH("09.00 -16.00",AG28)))</formula>
    </cfRule>
  </conditionalFormatting>
  <conditionalFormatting sqref="AG28:AH28">
    <cfRule type="containsText" dxfId="26162" priority="61748" operator="containsText" text="09.00 -13:00">
      <formula>NOT(ISERROR(SEARCH("09.00 -13:00",AG28)))</formula>
    </cfRule>
    <cfRule type="containsText" dxfId="26161" priority="61749" operator="containsText" text="08.30 -17.30">
      <formula>NOT(ISERROR(SEARCH("08.30 -17.30",AG28)))</formula>
    </cfRule>
    <cfRule type="containsText" dxfId="26160" priority="61750" operator="containsText" text="08.30 -15:30">
      <formula>NOT(ISERROR(SEARCH("08.30 -15:30",AG28)))</formula>
    </cfRule>
  </conditionalFormatting>
  <conditionalFormatting sqref="DE26:DF26">
    <cfRule type="cellIs" dxfId="26159" priority="61727" operator="equal">
      <formula>"09.00 – 13.00"</formula>
    </cfRule>
  </conditionalFormatting>
  <conditionalFormatting sqref="DE26:DF26">
    <cfRule type="cellIs" dxfId="26158" priority="61728" operator="equal">
      <formula>"09.00 – 15.00"</formula>
    </cfRule>
  </conditionalFormatting>
  <conditionalFormatting sqref="DE26:DF26">
    <cfRule type="cellIs" dxfId="26157" priority="61730" operator="equal">
      <formula>"09.30 – 13.00"</formula>
    </cfRule>
  </conditionalFormatting>
  <conditionalFormatting sqref="DE26:DF26">
    <cfRule type="cellIs" dxfId="26156" priority="61731" operator="equal">
      <formula>"10.30 – 19.30"</formula>
    </cfRule>
  </conditionalFormatting>
  <conditionalFormatting sqref="DE26:DF26">
    <cfRule type="cellIs" dxfId="26155" priority="61732" operator="equal">
      <formula>"11.30 – 19.30"</formula>
    </cfRule>
  </conditionalFormatting>
  <conditionalFormatting sqref="DE26:DF26">
    <cfRule type="cellIs" dxfId="26154" priority="61733" operator="equal">
      <formula>_FV(13,"3")</formula>
    </cfRule>
  </conditionalFormatting>
  <conditionalFormatting sqref="DE26:DF26">
    <cfRule type="cellIs" dxfId="26153" priority="61734" operator="equal">
      <formula>_FV(13,"3")</formula>
    </cfRule>
  </conditionalFormatting>
  <conditionalFormatting sqref="DE26:DF26">
    <cfRule type="cellIs" dxfId="26152" priority="61735" operator="equal">
      <formula>_FV(13,"3")</formula>
    </cfRule>
  </conditionalFormatting>
  <conditionalFormatting sqref="DE26:DF26">
    <cfRule type="containsText" dxfId="26151" priority="61717" operator="containsText" text="DOMENICA">
      <formula>NOT(ISERROR(SEARCH("DOMENICA",DE26)))</formula>
    </cfRule>
    <cfRule type="containsText" dxfId="26150" priority="61718" operator="containsText" text="08.30 – 14.30">
      <formula>NOT(ISERROR(SEARCH("08.30 – 14.30",DE26)))</formula>
    </cfRule>
    <cfRule type="containsText" dxfId="26149" priority="61719" operator="containsText" text="09.30 – 18.30">
      <formula>NOT(ISERROR(SEARCH("09.30 – 18.30",DE26)))</formula>
    </cfRule>
    <cfRule type="containsText" dxfId="26148" priority="61720" operator="containsText" text="08.30 – 16.30">
      <formula>NOT(ISERROR(SEARCH("08.30 – 16.30",DE26)))</formula>
    </cfRule>
    <cfRule type="containsText" dxfId="26147" priority="61721" operator="containsText" text="08.30 – 17.30">
      <formula>NOT(ISERROR(SEARCH("08.30 – 17.30",DE26)))</formula>
    </cfRule>
    <cfRule type="containsText" dxfId="26146" priority="61722" operator="containsText" text="09.00 – 18.00">
      <formula>NOT(ISERROR(SEARCH("09.00 – 18.00",DE26)))</formula>
    </cfRule>
    <cfRule type="containsText" dxfId="26145" priority="61723" operator="containsText" text="09.00 – 15.00">
      <formula>NOT(ISERROR(SEARCH("09.00 – 15.00",DE26)))</formula>
    </cfRule>
    <cfRule type="containsText" dxfId="26144" priority="61724" operator="containsText" text="10.30 – 19.30">
      <formula>NOT(ISERROR(SEARCH("10.30 – 19.30",DE26)))</formula>
    </cfRule>
    <cfRule type="containsText" dxfId="26143" priority="61725" operator="containsText" text="09.00 – 13.00">
      <formula>NOT(ISERROR(SEARCH("09.00 – 13.00",DE26)))</formula>
    </cfRule>
    <cfRule type="containsText" dxfId="26142" priority="61726" operator="containsText" text="11.30 – 19.30">
      <formula>NOT(ISERROR(SEARCH("11.30 – 19.30",DE26)))</formula>
    </cfRule>
  </conditionalFormatting>
  <conditionalFormatting sqref="DE26:DF26">
    <cfRule type="cellIs" dxfId="26141" priority="61709" operator="equal">
      <formula>"09.00 – 15.00"</formula>
    </cfRule>
  </conditionalFormatting>
  <conditionalFormatting sqref="DE26:DF26">
    <cfRule type="cellIs" dxfId="26140" priority="61710" operator="equal">
      <formula>"09.00 – 18.00"</formula>
    </cfRule>
  </conditionalFormatting>
  <conditionalFormatting sqref="DE26:DF26">
    <cfRule type="cellIs" dxfId="26139" priority="61711" operator="equal">
      <formula>"09.30 – 13.00"</formula>
    </cfRule>
  </conditionalFormatting>
  <conditionalFormatting sqref="DE26:DF26">
    <cfRule type="cellIs" dxfId="26138" priority="61712" operator="equal">
      <formula>"10.30 – 19.30"</formula>
    </cfRule>
  </conditionalFormatting>
  <conditionalFormatting sqref="DE26:DF26">
    <cfRule type="cellIs" dxfId="26137" priority="61713" operator="equal">
      <formula>"11.30 – 19.30"</formula>
    </cfRule>
  </conditionalFormatting>
  <conditionalFormatting sqref="DE26:DF26">
    <cfRule type="cellIs" dxfId="26136" priority="61714" operator="equal">
      <formula>_FV(13,"3")</formula>
    </cfRule>
  </conditionalFormatting>
  <conditionalFormatting sqref="DE26:DF26">
    <cfRule type="cellIs" dxfId="26135" priority="61715" operator="equal">
      <formula>_FV(13,"3")</formula>
    </cfRule>
  </conditionalFormatting>
  <conditionalFormatting sqref="DE26:DF26">
    <cfRule type="cellIs" dxfId="26134" priority="61716" operator="equal">
      <formula>_FV(13,"3")</formula>
    </cfRule>
  </conditionalFormatting>
  <conditionalFormatting sqref="DE26:DF26">
    <cfRule type="cellIs" dxfId="26133" priority="61701" operator="equal">
      <formula>"09.00 – 15.00"</formula>
    </cfRule>
  </conditionalFormatting>
  <conditionalFormatting sqref="DE26:DF26">
    <cfRule type="cellIs" dxfId="26132" priority="61702" operator="equal">
      <formula>"09.00 – 18.00"</formula>
    </cfRule>
  </conditionalFormatting>
  <conditionalFormatting sqref="DE26:DF26">
    <cfRule type="cellIs" dxfId="26131" priority="61703" operator="equal">
      <formula>"09.30 – 13.00"</formula>
    </cfRule>
  </conditionalFormatting>
  <conditionalFormatting sqref="DE26:DF26">
    <cfRule type="cellIs" dxfId="26130" priority="61704" operator="equal">
      <formula>"10.30 – 19.30"</formula>
    </cfRule>
  </conditionalFormatting>
  <conditionalFormatting sqref="DE26:DF26">
    <cfRule type="cellIs" dxfId="26129" priority="61705" operator="equal">
      <formula>"11.30 – 19.30"</formula>
    </cfRule>
  </conditionalFormatting>
  <conditionalFormatting sqref="DE26:DF26">
    <cfRule type="cellIs" dxfId="26128" priority="61706" operator="equal">
      <formula>_FV(13,"3")</formula>
    </cfRule>
  </conditionalFormatting>
  <conditionalFormatting sqref="DE26:DF26">
    <cfRule type="cellIs" dxfId="26127" priority="61707" operator="equal">
      <formula>_FV(13,"3")</formula>
    </cfRule>
  </conditionalFormatting>
  <conditionalFormatting sqref="DE26:DF26">
    <cfRule type="cellIs" dxfId="26126" priority="61708" operator="equal">
      <formula>_FV(13,"3")</formula>
    </cfRule>
  </conditionalFormatting>
  <conditionalFormatting sqref="DE26:DF26">
    <cfRule type="containsText" dxfId="26125" priority="61695" operator="containsText" text="09.00 - 13.00">
      <formula>NOT(ISERROR(SEARCH("09.00 - 13.00",DE26)))</formula>
    </cfRule>
    <cfRule type="containsText" dxfId="26124" priority="61696" operator="containsText" text="09.00 – 15:00">
      <formula>NOT(ISERROR(SEARCH("09.00 – 15:00",DE26)))</formula>
    </cfRule>
    <cfRule type="containsText" dxfId="26123" priority="61697" operator="containsText" text="09.00 – 16.00">
      <formula>NOT(ISERROR(SEARCH("09.00 – 16.00",DE26)))</formula>
    </cfRule>
    <cfRule type="containsText" dxfId="26122" priority="61698" operator="containsText" text="09.00 - 13:00">
      <formula>NOT(ISERROR(SEARCH("09.00 - 13:00",DE26)))</formula>
    </cfRule>
    <cfRule type="containsText" dxfId="26121" priority="61699" operator="containsText" text="08.30 – 16:30 ">
      <formula>NOT(ISERROR(SEARCH("08.30 – 16:30 ",DE26)))</formula>
    </cfRule>
    <cfRule type="containsText" dxfId="26120" priority="61700" operator="containsText" text="08.30 – 17:30 ">
      <formula>NOT(ISERROR(SEARCH("08.30 – 17:30 ",DE26)))</formula>
    </cfRule>
  </conditionalFormatting>
  <conditionalFormatting sqref="DE26:DF26">
    <cfRule type="cellIs" dxfId="26119" priority="61687" operator="equal">
      <formula>"09.00 – 15.00"</formula>
    </cfRule>
  </conditionalFormatting>
  <conditionalFormatting sqref="DE26:DF26">
    <cfRule type="cellIs" dxfId="26118" priority="61688" operator="equal">
      <formula>"09.00 – 18.00"</formula>
    </cfRule>
  </conditionalFormatting>
  <conditionalFormatting sqref="DE26:DF26">
    <cfRule type="cellIs" dxfId="26117" priority="61689" operator="equal">
      <formula>"09.30 – 13.00"</formula>
    </cfRule>
  </conditionalFormatting>
  <conditionalFormatting sqref="DE26:DF26">
    <cfRule type="cellIs" dxfId="26116" priority="61690" operator="equal">
      <formula>"10.30 – 19.30"</formula>
    </cfRule>
  </conditionalFormatting>
  <conditionalFormatting sqref="DE26:DF26">
    <cfRule type="cellIs" dxfId="26115" priority="61691" operator="equal">
      <formula>"11.30 – 19.30"</formula>
    </cfRule>
  </conditionalFormatting>
  <conditionalFormatting sqref="DE26:DF26">
    <cfRule type="cellIs" dxfId="26114" priority="61692" operator="equal">
      <formula>_FV(13,"3")</formula>
    </cfRule>
  </conditionalFormatting>
  <conditionalFormatting sqref="DE26:DF26">
    <cfRule type="cellIs" dxfId="26113" priority="61693" operator="equal">
      <formula>_FV(13,"3")</formula>
    </cfRule>
  </conditionalFormatting>
  <conditionalFormatting sqref="DE26:DF26">
    <cfRule type="cellIs" dxfId="26112" priority="61694" operator="equal">
      <formula>_FV(13,"3")</formula>
    </cfRule>
  </conditionalFormatting>
  <conditionalFormatting sqref="DE26:DF26">
    <cfRule type="containsText" dxfId="26111" priority="61677" operator="containsText" text="DOMENICA">
      <formula>NOT(ISERROR(SEARCH("DOMENICA",DE26)))</formula>
    </cfRule>
    <cfRule type="containsText" dxfId="26110" priority="61678" operator="containsText" text="08.30 – 14.30">
      <formula>NOT(ISERROR(SEARCH("08.30 – 14.30",DE26)))</formula>
    </cfRule>
    <cfRule type="containsText" dxfId="26109" priority="61679" operator="containsText" text="09.30 – 18.30">
      <formula>NOT(ISERROR(SEARCH("09.30 – 18.30",DE26)))</formula>
    </cfRule>
    <cfRule type="containsText" dxfId="26108" priority="61680" operator="containsText" text="08.30 – 16.30">
      <formula>NOT(ISERROR(SEARCH("08.30 – 16.30",DE26)))</formula>
    </cfRule>
    <cfRule type="containsText" dxfId="26107" priority="61681" operator="containsText" text="08.30 – 17.30">
      <formula>NOT(ISERROR(SEARCH("08.30 – 17.30",DE26)))</formula>
    </cfRule>
    <cfRule type="containsText" dxfId="26106" priority="61682" operator="containsText" text="09.00 – 18.00">
      <formula>NOT(ISERROR(SEARCH("09.00 – 18.00",DE26)))</formula>
    </cfRule>
    <cfRule type="containsText" dxfId="26105" priority="61683" operator="containsText" text="09.00 – 15.00">
      <formula>NOT(ISERROR(SEARCH("09.00 – 15.00",DE26)))</formula>
    </cfRule>
    <cfRule type="containsText" dxfId="26104" priority="61684" operator="containsText" text="10.30 – 19.30">
      <formula>NOT(ISERROR(SEARCH("10.30 – 19.30",DE26)))</formula>
    </cfRule>
    <cfRule type="containsText" dxfId="26103" priority="61685" operator="containsText" text="09.00 – 13.00">
      <formula>NOT(ISERROR(SEARCH("09.00 – 13.00",DE26)))</formula>
    </cfRule>
    <cfRule type="containsText" dxfId="26102" priority="61686" operator="containsText" text="11.30 – 19.30">
      <formula>NOT(ISERROR(SEARCH("11.30 – 19.30",DE26)))</formula>
    </cfRule>
  </conditionalFormatting>
  <conditionalFormatting sqref="DE26:DF26">
    <cfRule type="cellIs" dxfId="26101" priority="61670" operator="equal">
      <formula>"09.00 – 18.00"</formula>
    </cfRule>
  </conditionalFormatting>
  <conditionalFormatting sqref="DE26:DF26">
    <cfRule type="cellIs" dxfId="26100" priority="61671" operator="equal">
      <formula>"09.30 – 13.00"</formula>
    </cfRule>
  </conditionalFormatting>
  <conditionalFormatting sqref="DE26:DF26">
    <cfRule type="cellIs" dxfId="26099" priority="61672" operator="equal">
      <formula>"10.30 – 19.30"</formula>
    </cfRule>
  </conditionalFormatting>
  <conditionalFormatting sqref="DE26:DF26">
    <cfRule type="cellIs" dxfId="26098" priority="61673" operator="equal">
      <formula>"11.30 – 19.30"</formula>
    </cfRule>
  </conditionalFormatting>
  <conditionalFormatting sqref="DE26:DF26">
    <cfRule type="cellIs" dxfId="26097" priority="61674" operator="equal">
      <formula>_FV(13,"3")</formula>
    </cfRule>
  </conditionalFormatting>
  <conditionalFormatting sqref="DE26:DF26">
    <cfRule type="cellIs" dxfId="26096" priority="61675" operator="equal">
      <formula>_FV(13,"3")</formula>
    </cfRule>
  </conditionalFormatting>
  <conditionalFormatting sqref="DE26:DF26">
    <cfRule type="cellIs" dxfId="26095" priority="61676" operator="equal">
      <formula>_FV(13,"3")</formula>
    </cfRule>
  </conditionalFormatting>
  <conditionalFormatting sqref="DE26:DF26">
    <cfRule type="cellIs" dxfId="26094" priority="61663" operator="equal">
      <formula>"09.00 – 18.00"</formula>
    </cfRule>
  </conditionalFormatting>
  <conditionalFormatting sqref="DE26:DF26">
    <cfRule type="cellIs" dxfId="26093" priority="61664" operator="equal">
      <formula>"09.30 – 13.00"</formula>
    </cfRule>
  </conditionalFormatting>
  <conditionalFormatting sqref="DE26:DF26">
    <cfRule type="cellIs" dxfId="26092" priority="61665" operator="equal">
      <formula>"10.30 – 19.30"</formula>
    </cfRule>
  </conditionalFormatting>
  <conditionalFormatting sqref="DE26:DF26">
    <cfRule type="cellIs" dxfId="26091" priority="61666" operator="equal">
      <formula>"11.30 – 19.30"</formula>
    </cfRule>
  </conditionalFormatting>
  <conditionalFormatting sqref="DE26:DF26">
    <cfRule type="cellIs" dxfId="26090" priority="61667" operator="equal">
      <formula>_FV(13,"3")</formula>
    </cfRule>
  </conditionalFormatting>
  <conditionalFormatting sqref="DE26:DF26">
    <cfRule type="cellIs" dxfId="26089" priority="61668" operator="equal">
      <formula>_FV(13,"3")</formula>
    </cfRule>
  </conditionalFormatting>
  <conditionalFormatting sqref="DE27:DF34">
    <cfRule type="containsText" dxfId="26088" priority="61645" operator="containsText" text="08.30 – 14.30">
      <formula>NOT(ISERROR(SEARCH("08.30 – 14.30",DE27)))</formula>
    </cfRule>
    <cfRule type="containsText" dxfId="26087" priority="61646" operator="containsText" text="09:30 – 18.30">
      <formula>NOT(ISERROR(SEARCH("09:30 – 18.30",DE27)))</formula>
    </cfRule>
    <cfRule type="containsText" dxfId="26086" priority="61647" operator="containsText" text="10.30 – 18.30">
      <formula>NOT(ISERROR(SEARCH("10.30 – 18.30",DE27)))</formula>
    </cfRule>
    <cfRule type="containsText" dxfId="26085" priority="61648" operator="containsText" text="09.30 – 18.30">
      <formula>NOT(ISERROR(SEARCH("09.30 – 18.30",DE27)))</formula>
    </cfRule>
    <cfRule type="containsText" dxfId="26084" priority="61650" operator="containsText" text="09.00 – 13:00">
      <formula>NOT(ISERROR(SEARCH("09.00 – 13:00",DE27)))</formula>
    </cfRule>
    <cfRule type="containsText" dxfId="26083" priority="61651" operator="containsText" text="08.30 – 16.30">
      <formula>NOT(ISERROR(SEARCH("08.30 – 16.30",DE27)))</formula>
    </cfRule>
    <cfRule type="containsText" dxfId="26082" priority="61652" operator="containsText" text="08:30 – 17.30">
      <formula>NOT(ISERROR(SEARCH("08:30 – 17.30",DE27)))</formula>
    </cfRule>
    <cfRule type="containsText" dxfId="26081" priority="61653" operator="containsText" text="08.30 – 17.30">
      <formula>NOT(ISERROR(SEARCH("08.30 – 17.30",DE27)))</formula>
    </cfRule>
    <cfRule type="containsText" dxfId="26080" priority="61654" operator="containsText" text="09.00 – 18.00">
      <formula>NOT(ISERROR(SEARCH("09.00 – 18.00",DE27)))</formula>
    </cfRule>
    <cfRule type="containsText" dxfId="26079" priority="61655" operator="containsText" text="09.00 – 13.00">
      <formula>NOT(ISERROR(SEARCH("09.00 – 13.00",DE27)))</formula>
    </cfRule>
    <cfRule type="containsText" dxfId="26078" priority="61656" operator="containsText" text="11.30 – 19.30">
      <formula>NOT(ISERROR(SEARCH("11.30 – 19.30",DE27)))</formula>
    </cfRule>
    <cfRule type="containsText" dxfId="26077" priority="61657" operator="containsText" text="10.30 – 19.30">
      <formula>NOT(ISERROR(SEARCH("10.30 – 19.30",DE27)))</formula>
    </cfRule>
    <cfRule type="containsText" dxfId="26076" priority="61658" operator="containsText" text="09.00 – 15.00">
      <formula>NOT(ISERROR(SEARCH("09.00 – 15.00",DE27)))</formula>
    </cfRule>
    <cfRule type="containsText" dxfId="26075" priority="61659" operator="containsText" text="1 2 : 3 0">
      <formula>NOT(ISERROR(SEARCH("1 2 : 3 0",DE27)))</formula>
    </cfRule>
    <cfRule type="containsText" dxfId="26074" priority="61660" operator="containsText" text="1 3 : 3 0">
      <formula>NOT(ISERROR(SEARCH("1 3 : 3 0",DE27)))</formula>
    </cfRule>
    <cfRule type="containsText" dxfId="26073" priority="61661" operator="containsText" text="FESTIVITÁ">
      <formula>NOT(ISERROR(SEARCH("FESTIVITÁ",DE27)))</formula>
    </cfRule>
    <cfRule type="cellIs" dxfId="26072" priority="61662" operator="equal">
      <formula>"DOMENICA"</formula>
    </cfRule>
  </conditionalFormatting>
  <conditionalFormatting sqref="DE27:DF34">
    <cfRule type="containsText" dxfId="26071" priority="61637" operator="containsText" text="09.00 - 13.00">
      <formula>NOT(ISERROR(SEARCH("09.00 - 13.00",DE27)))</formula>
    </cfRule>
    <cfRule type="containsText" dxfId="26070" priority="61640" operator="containsText" text="09.00 – 15:00">
      <formula>NOT(ISERROR(SEARCH("09.00 – 15:00",DE27)))</formula>
    </cfRule>
    <cfRule type="containsText" dxfId="26069" priority="61641" operator="containsText" text="09.00 – 16.00">
      <formula>NOT(ISERROR(SEARCH("09.00 – 16.00",DE27)))</formula>
    </cfRule>
    <cfRule type="containsText" dxfId="26068" priority="61642" operator="containsText" text="09.00 - 13:00">
      <formula>NOT(ISERROR(SEARCH("09.00 - 13:00",DE27)))</formula>
    </cfRule>
    <cfRule type="containsText" dxfId="26067" priority="61643" operator="containsText" text="08.30 – 16:30 ">
      <formula>NOT(ISERROR(SEARCH("08.30 – 16:30 ",DE27)))</formula>
    </cfRule>
    <cfRule type="containsText" dxfId="26066" priority="61644" operator="containsText" text="08.30 – 17:30 ">
      <formula>NOT(ISERROR(SEARCH("08.30 – 17:30 ",DE27)))</formula>
    </cfRule>
  </conditionalFormatting>
  <conditionalFormatting sqref="DE27:DF34">
    <cfRule type="containsText" dxfId="26065" priority="61639" operator="containsText" text="1 3 : 0 0">
      <formula>NOT(ISERROR(SEARCH("1 3 : 0 0",DE27)))</formula>
    </cfRule>
  </conditionalFormatting>
  <conditionalFormatting sqref="CR27:CS27 DE27:DF27">
    <cfRule type="containsText" dxfId="26064" priority="61638" operator="containsText" text="13:00">
      <formula>NOT(ISERROR(SEARCH("13:00",CR27)))</formula>
    </cfRule>
  </conditionalFormatting>
  <conditionalFormatting sqref="DE27:DF34">
    <cfRule type="containsText" dxfId="26063" priority="61649" operator="containsText" text="09:00 – 13.00 ">
      <formula>NOT(ISERROR(SEARCH("09:00 – 13.00 ",DE27)))</formula>
    </cfRule>
  </conditionalFormatting>
  <conditionalFormatting sqref="CR33:CS33 DE33:DF33">
    <cfRule type="containsText" dxfId="26062" priority="61636" operator="containsText" text="09:00 – 13.00 ">
      <formula>NOT(ISERROR(SEARCH("09:00 – 13.00 ",CR33)))</formula>
    </cfRule>
  </conditionalFormatting>
  <conditionalFormatting sqref="DE27:DF34">
    <cfRule type="containsText" dxfId="26061" priority="61635" operator="containsText" text="09:00 – 13.00 ">
      <formula>NOT(ISERROR(SEARCH("09:00 – 13.00 ",DE27)))</formula>
    </cfRule>
  </conditionalFormatting>
  <conditionalFormatting sqref="DE33:DF34">
    <cfRule type="containsText" dxfId="26060" priority="61634" operator="containsText" text="09:00 – 13.00 ">
      <formula>NOT(ISERROR(SEARCH("09:00 – 13.00 ",DE33)))</formula>
    </cfRule>
  </conditionalFormatting>
  <conditionalFormatting sqref="CR28:CS28 DE28:DF28">
    <cfRule type="containsText" dxfId="26059" priority="61631" operator="containsText" text="09.00 -13.00">
      <formula>NOT(ISERROR(SEARCH("09.00 -13.00",CR28)))</formula>
    </cfRule>
    <cfRule type="containsText" dxfId="26058" priority="61632" operator="containsText" text="09.00 -15:00">
      <formula>NOT(ISERROR(SEARCH("09.00 -15:00",CR28)))</formula>
    </cfRule>
    <cfRule type="containsText" dxfId="26057" priority="61633" operator="containsText" text="09.00 -16.00">
      <formula>NOT(ISERROR(SEARCH("09.00 -16.00",CR28)))</formula>
    </cfRule>
  </conditionalFormatting>
  <conditionalFormatting sqref="DE29:DF34">
    <cfRule type="containsText" dxfId="26056" priority="61628" operator="containsText" text="09.00 -13.00">
      <formula>NOT(ISERROR(SEARCH("09.00 -13.00",DE29)))</formula>
    </cfRule>
    <cfRule type="containsText" dxfId="26055" priority="61629" operator="containsText" text="09.00 -15:00">
      <formula>NOT(ISERROR(SEARCH("09.00 -15:00",DE29)))</formula>
    </cfRule>
    <cfRule type="containsText" dxfId="26054" priority="61630" operator="containsText" text="09.00 -16.00">
      <formula>NOT(ISERROR(SEARCH("09.00 -16.00",DE29)))</formula>
    </cfRule>
  </conditionalFormatting>
  <conditionalFormatting sqref="CR27:CS27 DE27:DF27">
    <cfRule type="containsText" dxfId="26053" priority="61625" operator="containsText" text="09.00 -13.00">
      <formula>NOT(ISERROR(SEARCH("09.00 -13.00",CR27)))</formula>
    </cfRule>
    <cfRule type="containsText" dxfId="26052" priority="61626" operator="containsText" text="09.00 -15:00">
      <formula>NOT(ISERROR(SEARCH("09.00 -15:00",CR27)))</formula>
    </cfRule>
    <cfRule type="containsText" dxfId="26051" priority="61627" operator="containsText" text="09.00 -16.00">
      <formula>NOT(ISERROR(SEARCH("09.00 -16.00",CR27)))</formula>
    </cfRule>
  </conditionalFormatting>
  <conditionalFormatting sqref="CR33:CS33 DE33:DF33">
    <cfRule type="containsText" dxfId="26050" priority="61624" operator="containsText" text="09:00 – 13.00 ">
      <formula>NOT(ISERROR(SEARCH("09:00 – 13.00 ",CR33)))</formula>
    </cfRule>
  </conditionalFormatting>
  <conditionalFormatting sqref="DE27:DF34">
    <cfRule type="containsText" dxfId="26049" priority="61623" operator="containsText" text="09:00 – 13.00 ">
      <formula>NOT(ISERROR(SEARCH("09:00 – 13.00 ",DE27)))</formula>
    </cfRule>
  </conditionalFormatting>
  <conditionalFormatting sqref="DE33:DF34">
    <cfRule type="containsText" dxfId="26048" priority="61622" operator="containsText" text="09:00 – 13.00 ">
      <formula>NOT(ISERROR(SEARCH("09:00 – 13.00 ",DE33)))</formula>
    </cfRule>
  </conditionalFormatting>
  <conditionalFormatting sqref="CR28:CS28 DE28:DF28">
    <cfRule type="containsText" dxfId="26047" priority="61619" operator="containsText" text="09.00 -13.00">
      <formula>NOT(ISERROR(SEARCH("09.00 -13.00",CR28)))</formula>
    </cfRule>
    <cfRule type="containsText" dxfId="26046" priority="61620" operator="containsText" text="09.00 -15:00">
      <formula>NOT(ISERROR(SEARCH("09.00 -15:00",CR28)))</formula>
    </cfRule>
    <cfRule type="containsText" dxfId="26045" priority="61621" operator="containsText" text="09.00 -16.00">
      <formula>NOT(ISERROR(SEARCH("09.00 -16.00",CR28)))</formula>
    </cfRule>
  </conditionalFormatting>
  <conditionalFormatting sqref="DE29:DF34">
    <cfRule type="containsText" dxfId="26044" priority="61616" operator="containsText" text="09.00 -13.00">
      <formula>NOT(ISERROR(SEARCH("09.00 -13.00",DE29)))</formula>
    </cfRule>
    <cfRule type="containsText" dxfId="26043" priority="61617" operator="containsText" text="09.00 -15:00">
      <formula>NOT(ISERROR(SEARCH("09.00 -15:00",DE29)))</formula>
    </cfRule>
    <cfRule type="containsText" dxfId="26042" priority="61618" operator="containsText" text="09.00 -16.00">
      <formula>NOT(ISERROR(SEARCH("09.00 -16.00",DE29)))</formula>
    </cfRule>
  </conditionalFormatting>
  <conditionalFormatting sqref="CR27:CS27 DE27:DF27">
    <cfRule type="containsText" dxfId="26041" priority="61613" operator="containsText" text="09.00 -13.00">
      <formula>NOT(ISERROR(SEARCH("09.00 -13.00",CR27)))</formula>
    </cfRule>
    <cfRule type="containsText" dxfId="26040" priority="61614" operator="containsText" text="09.00 -15:00">
      <formula>NOT(ISERROR(SEARCH("09.00 -15:00",CR27)))</formula>
    </cfRule>
    <cfRule type="containsText" dxfId="26039" priority="61615" operator="containsText" text="09.00 -16.00">
      <formula>NOT(ISERROR(SEARCH("09.00 -16.00",CR27)))</formula>
    </cfRule>
  </conditionalFormatting>
  <conditionalFormatting sqref="CR28:CS28 DE28:DF28">
    <cfRule type="containsText" dxfId="26038" priority="61610" operator="containsText" text="09.00 -13:00">
      <formula>NOT(ISERROR(SEARCH("09.00 -13:00",CR28)))</formula>
    </cfRule>
    <cfRule type="containsText" dxfId="26037" priority="61611" operator="containsText" text="08.30 -17.30">
      <formula>NOT(ISERROR(SEARCH("08.30 -17.30",CR28)))</formula>
    </cfRule>
    <cfRule type="containsText" dxfId="26036" priority="61612" operator="containsText" text="08.30 -15:30">
      <formula>NOT(ISERROR(SEARCH("08.30 -15:30",CR28)))</formula>
    </cfRule>
  </conditionalFormatting>
  <conditionalFormatting sqref="DE29:DF34">
    <cfRule type="containsText" dxfId="26035" priority="61607" operator="containsText" text="09.00 -13.00">
      <formula>NOT(ISERROR(SEARCH("09.00 -13.00",DE29)))</formula>
    </cfRule>
    <cfRule type="containsText" dxfId="26034" priority="61608" operator="containsText" text="09.00 -15:00">
      <formula>NOT(ISERROR(SEARCH("09.00 -15:00",DE29)))</formula>
    </cfRule>
    <cfRule type="containsText" dxfId="26033" priority="61609" operator="containsText" text="09.00 -16.00">
      <formula>NOT(ISERROR(SEARCH("09.00 -16.00",DE29)))</formula>
    </cfRule>
  </conditionalFormatting>
  <conditionalFormatting sqref="DE29:DF34">
    <cfRule type="containsText" dxfId="26032" priority="61604" operator="containsText" text="09.00 -13:00">
      <formula>NOT(ISERROR(SEARCH("09.00 -13:00",DE29)))</formula>
    </cfRule>
    <cfRule type="containsText" dxfId="26031" priority="61605" operator="containsText" text="08.30 -17.30">
      <formula>NOT(ISERROR(SEARCH("08.30 -17.30",DE29)))</formula>
    </cfRule>
    <cfRule type="containsText" dxfId="26030" priority="61606" operator="containsText" text="08.30 -15:30">
      <formula>NOT(ISERROR(SEARCH("08.30 -15:30",DE29)))</formula>
    </cfRule>
  </conditionalFormatting>
  <conditionalFormatting sqref="CR27:CS27 DE27:DF27">
    <cfRule type="containsText" dxfId="26029" priority="61601" operator="containsText" text="09.00 -13.00">
      <formula>NOT(ISERROR(SEARCH("09.00 -13.00",CR27)))</formula>
    </cfRule>
    <cfRule type="containsText" dxfId="26028" priority="61602" operator="containsText" text="09.00 -15:00">
      <formula>NOT(ISERROR(SEARCH("09.00 -15:00",CR27)))</formula>
    </cfRule>
    <cfRule type="containsText" dxfId="26027" priority="61603" operator="containsText" text="09.00 -16.00">
      <formula>NOT(ISERROR(SEARCH("09.00 -16.00",CR27)))</formula>
    </cfRule>
  </conditionalFormatting>
  <conditionalFormatting sqref="CR27:CS27 DE27:DF27">
    <cfRule type="containsText" dxfId="26026" priority="61598" operator="containsText" text="09.00 -13:00">
      <formula>NOT(ISERROR(SEARCH("09.00 -13:00",CR27)))</formula>
    </cfRule>
    <cfRule type="containsText" dxfId="26025" priority="61599" operator="containsText" text="08.30 -17.30">
      <formula>NOT(ISERROR(SEARCH("08.30 -17.30",CR27)))</formula>
    </cfRule>
    <cfRule type="containsText" dxfId="26024" priority="61600" operator="containsText" text="08.30 -15:30">
      <formula>NOT(ISERROR(SEARCH("08.30 -15:30",CR27)))</formula>
    </cfRule>
  </conditionalFormatting>
  <conditionalFormatting sqref="DH17:AOL24 Z17:AB17">
    <cfRule type="containsText" dxfId="26023" priority="61581" operator="containsText" text="08.30 – 14.30">
      <formula>NOT(ISERROR(SEARCH("08.30 – 14.30",Z17)))</formula>
    </cfRule>
    <cfRule type="containsText" dxfId="26022" priority="61582" operator="containsText" text="09:30 – 18.30">
      <formula>NOT(ISERROR(SEARCH("09:30 – 18.30",Z17)))</formula>
    </cfRule>
    <cfRule type="containsText" dxfId="26021" priority="61583" operator="containsText" text="10.30 – 18.30">
      <formula>NOT(ISERROR(SEARCH("10.30 – 18.30",Z17)))</formula>
    </cfRule>
    <cfRule type="containsText" dxfId="26020" priority="61584" operator="containsText" text="09.30 – 18.30">
      <formula>NOT(ISERROR(SEARCH("09.30 – 18.30",Z17)))</formula>
    </cfRule>
    <cfRule type="containsText" dxfId="26019" priority="61585" operator="containsText" text="09.00 – 13:00">
      <formula>NOT(ISERROR(SEARCH("09.00 – 13:00",Z17)))</formula>
    </cfRule>
    <cfRule type="containsText" dxfId="26018" priority="61586" operator="containsText" text="08.30 – 16.30">
      <formula>NOT(ISERROR(SEARCH("08.30 – 16.30",Z17)))</formula>
    </cfRule>
    <cfRule type="containsText" dxfId="26017" priority="61587" operator="containsText" text="08:30 – 17.30">
      <formula>NOT(ISERROR(SEARCH("08:30 – 17.30",Z17)))</formula>
    </cfRule>
    <cfRule type="containsText" dxfId="26016" priority="61588" operator="containsText" text="08.30 – 17.30">
      <formula>NOT(ISERROR(SEARCH("08.30 – 17.30",Z17)))</formula>
    </cfRule>
    <cfRule type="containsText" dxfId="26015" priority="61589" operator="containsText" text="09.00 – 18.00">
      <formula>NOT(ISERROR(SEARCH("09.00 – 18.00",Z17)))</formula>
    </cfRule>
    <cfRule type="containsText" dxfId="26014" priority="61590" operator="containsText" text="09.00 – 13.00">
      <formula>NOT(ISERROR(SEARCH("09.00 – 13.00",Z17)))</formula>
    </cfRule>
    <cfRule type="containsText" dxfId="26013" priority="61591" operator="containsText" text="11.30 – 19.30">
      <formula>NOT(ISERROR(SEARCH("11.30 – 19.30",Z17)))</formula>
    </cfRule>
    <cfRule type="containsText" dxfId="26012" priority="61592" operator="containsText" text="10.30 – 19.30">
      <formula>NOT(ISERROR(SEARCH("10.30 – 19.30",Z17)))</formula>
    </cfRule>
    <cfRule type="containsText" dxfId="26011" priority="61593" operator="containsText" text="09.00 – 15.00">
      <formula>NOT(ISERROR(SEARCH("09.00 – 15.00",Z17)))</formula>
    </cfRule>
    <cfRule type="containsText" dxfId="26010" priority="61594" operator="containsText" text="12:30">
      <formula>NOT(ISERROR(SEARCH("12:30",Z17)))</formula>
    </cfRule>
    <cfRule type="containsText" dxfId="26009" priority="61595" operator="containsText" text="13:30">
      <formula>NOT(ISERROR(SEARCH("13:30",Z17)))</formula>
    </cfRule>
    <cfRule type="containsText" dxfId="26008" priority="61596" operator="containsText" text="FESTIVITÁ">
      <formula>NOT(ISERROR(SEARCH("FESTIVITÁ",Z17)))</formula>
    </cfRule>
    <cfRule type="cellIs" dxfId="26007" priority="61597" operator="equal">
      <formula>"DOMENICA"</formula>
    </cfRule>
  </conditionalFormatting>
  <conditionalFormatting sqref="Z16:AB16">
    <cfRule type="cellIs" dxfId="26006" priority="61572" operator="equal">
      <formula>"09.00 – 13.00"</formula>
    </cfRule>
  </conditionalFormatting>
  <conditionalFormatting sqref="AD16:AE16">
    <cfRule type="cellIs" dxfId="26005" priority="61487" operator="equal">
      <formula>"09.00 – 15.00"</formula>
    </cfRule>
  </conditionalFormatting>
  <conditionalFormatting sqref="Z16:AB16">
    <cfRule type="cellIs" dxfId="26004" priority="61573" operator="equal">
      <formula>"09.00 – 15.00"</formula>
    </cfRule>
  </conditionalFormatting>
  <conditionalFormatting sqref="Z16:AB16">
    <cfRule type="cellIs" dxfId="26003" priority="61574" operator="equal">
      <formula>"09.00 – 18.00"</formula>
    </cfRule>
  </conditionalFormatting>
  <conditionalFormatting sqref="Z16:AB16">
    <cfRule type="cellIs" dxfId="26002" priority="61575" operator="equal">
      <formula>"09.30 – 13.00"</formula>
    </cfRule>
  </conditionalFormatting>
  <conditionalFormatting sqref="Z16:AB16">
    <cfRule type="cellIs" dxfId="26001" priority="61576" operator="equal">
      <formula>"10.30 – 19.30"</formula>
    </cfRule>
  </conditionalFormatting>
  <conditionalFormatting sqref="Z16:AB16">
    <cfRule type="cellIs" dxfId="26000" priority="61577" operator="equal">
      <formula>"11.30 – 19.30"</formula>
    </cfRule>
  </conditionalFormatting>
  <conditionalFormatting sqref="Z16:AB16">
    <cfRule type="cellIs" dxfId="25999" priority="61578" operator="equal">
      <formula>_FV(13,"3")</formula>
    </cfRule>
  </conditionalFormatting>
  <conditionalFormatting sqref="Z16:AB16">
    <cfRule type="cellIs" dxfId="25998" priority="61579" operator="equal">
      <formula>_FV(13,"3")</formula>
    </cfRule>
  </conditionalFormatting>
  <conditionalFormatting sqref="Z16:AB16">
    <cfRule type="cellIs" dxfId="25997" priority="61580" operator="equal">
      <formula>_FV(13,"3")</formula>
    </cfRule>
  </conditionalFormatting>
  <conditionalFormatting sqref="DH16:XFD16 Z16:AB16">
    <cfRule type="containsText" dxfId="25996" priority="61562" operator="containsText" text="DOMENICA">
      <formula>NOT(ISERROR(SEARCH("DOMENICA",Z16)))</formula>
    </cfRule>
    <cfRule type="containsText" dxfId="25995" priority="61563" operator="containsText" text="08.30 – 14.30">
      <formula>NOT(ISERROR(SEARCH("08.30 – 14.30",Z16)))</formula>
    </cfRule>
    <cfRule type="containsText" dxfId="25994" priority="61564" operator="containsText" text="09.30 – 18.30">
      <formula>NOT(ISERROR(SEARCH("09.30 – 18.30",Z16)))</formula>
    </cfRule>
    <cfRule type="containsText" dxfId="25993" priority="61565" operator="containsText" text="08.30 – 16.30">
      <formula>NOT(ISERROR(SEARCH("08.30 – 16.30",Z16)))</formula>
    </cfRule>
    <cfRule type="containsText" dxfId="25992" priority="61566" operator="containsText" text="08.30 – 17.30">
      <formula>NOT(ISERROR(SEARCH("08.30 – 17.30",Z16)))</formula>
    </cfRule>
    <cfRule type="containsText" dxfId="25991" priority="61567" operator="containsText" text="09.00 – 18.00">
      <formula>NOT(ISERROR(SEARCH("09.00 – 18.00",Z16)))</formula>
    </cfRule>
    <cfRule type="containsText" dxfId="25990" priority="61568" operator="containsText" text="09.00 – 15.00">
      <formula>NOT(ISERROR(SEARCH("09.00 – 15.00",Z16)))</formula>
    </cfRule>
    <cfRule type="containsText" dxfId="25989" priority="61569" operator="containsText" text="10.30 – 19.30">
      <formula>NOT(ISERROR(SEARCH("10.30 – 19.30",Z16)))</formula>
    </cfRule>
    <cfRule type="containsText" dxfId="25988" priority="61570" operator="containsText" text="09.00 – 13.00">
      <formula>NOT(ISERROR(SEARCH("09.00 – 13.00",Z16)))</formula>
    </cfRule>
    <cfRule type="containsText" dxfId="25987" priority="61571" operator="containsText" text="11.30 – 19.30">
      <formula>NOT(ISERROR(SEARCH("11.30 – 19.30",Z16)))</formula>
    </cfRule>
  </conditionalFormatting>
  <conditionalFormatting sqref="Z16:AB16">
    <cfRule type="cellIs" dxfId="25986" priority="61554" operator="equal">
      <formula>"09.00 – 15.00"</formula>
    </cfRule>
  </conditionalFormatting>
  <conditionalFormatting sqref="Z16:AB16">
    <cfRule type="cellIs" dxfId="25985" priority="61555" operator="equal">
      <formula>"09.00 – 18.00"</formula>
    </cfRule>
  </conditionalFormatting>
  <conditionalFormatting sqref="Z16:AB16">
    <cfRule type="cellIs" dxfId="25984" priority="61556" operator="equal">
      <formula>"09.30 – 13.00"</formula>
    </cfRule>
  </conditionalFormatting>
  <conditionalFormatting sqref="Z16:AB16">
    <cfRule type="cellIs" dxfId="25983" priority="61557" operator="equal">
      <formula>"10.30 – 19.30"</formula>
    </cfRule>
  </conditionalFormatting>
  <conditionalFormatting sqref="Z16:AB16">
    <cfRule type="cellIs" dxfId="25982" priority="61558" operator="equal">
      <formula>"11.30 – 19.30"</formula>
    </cfRule>
  </conditionalFormatting>
  <conditionalFormatting sqref="Z16:AB16">
    <cfRule type="cellIs" dxfId="25981" priority="61559" operator="equal">
      <formula>_FV(13,"3")</formula>
    </cfRule>
  </conditionalFormatting>
  <conditionalFormatting sqref="Z16:AB16">
    <cfRule type="cellIs" dxfId="25980" priority="61560" operator="equal">
      <formula>_FV(13,"3")</formula>
    </cfRule>
  </conditionalFormatting>
  <conditionalFormatting sqref="Z16:AB16">
    <cfRule type="cellIs" dxfId="25979" priority="61561" operator="equal">
      <formula>_FV(13,"3")</formula>
    </cfRule>
  </conditionalFormatting>
  <conditionalFormatting sqref="Z16:AB16">
    <cfRule type="cellIs" dxfId="25978" priority="61546" operator="equal">
      <formula>"09.00 – 15.00"</formula>
    </cfRule>
  </conditionalFormatting>
  <conditionalFormatting sqref="Z16:AB16">
    <cfRule type="cellIs" dxfId="25977" priority="61547" operator="equal">
      <formula>"09.00 – 18.00"</formula>
    </cfRule>
  </conditionalFormatting>
  <conditionalFormatting sqref="Z16:AB16">
    <cfRule type="cellIs" dxfId="25976" priority="61548" operator="equal">
      <formula>"09.30 – 13.00"</formula>
    </cfRule>
  </conditionalFormatting>
  <conditionalFormatting sqref="Z16:AB16">
    <cfRule type="cellIs" dxfId="25975" priority="61549" operator="equal">
      <formula>"10.30 – 19.30"</formula>
    </cfRule>
  </conditionalFormatting>
  <conditionalFormatting sqref="Z16:AB16">
    <cfRule type="cellIs" dxfId="25974" priority="61550" operator="equal">
      <formula>"11.30 – 19.30"</formula>
    </cfRule>
  </conditionalFormatting>
  <conditionalFormatting sqref="Z16:AB16">
    <cfRule type="cellIs" dxfId="25973" priority="61551" operator="equal">
      <formula>_FV(13,"3")</formula>
    </cfRule>
  </conditionalFormatting>
  <conditionalFormatting sqref="Z16:AB16">
    <cfRule type="cellIs" dxfId="25972" priority="61552" operator="equal">
      <formula>_FV(13,"3")</formula>
    </cfRule>
  </conditionalFormatting>
  <conditionalFormatting sqref="Z16:AB16">
    <cfRule type="cellIs" dxfId="25971" priority="61553" operator="equal">
      <formula>_FV(13,"3")</formula>
    </cfRule>
  </conditionalFormatting>
  <conditionalFormatting sqref="CA16:CC24">
    <cfRule type="containsText" dxfId="25970" priority="61529" operator="containsText" text="08.30 – 14.30">
      <formula>NOT(ISERROR(SEARCH("08.30 – 14.30",CA16)))</formula>
    </cfRule>
    <cfRule type="containsText" dxfId="25969" priority="61530" operator="containsText" text="09:30 – 18.30">
      <formula>NOT(ISERROR(SEARCH("09:30 – 18.30",CA16)))</formula>
    </cfRule>
    <cfRule type="containsText" dxfId="25968" priority="61531" operator="containsText" text="10.30 – 18.30">
      <formula>NOT(ISERROR(SEARCH("10.30 – 18.30",CA16)))</formula>
    </cfRule>
    <cfRule type="containsText" dxfId="25967" priority="61532" operator="containsText" text="09.30 – 18.30">
      <formula>NOT(ISERROR(SEARCH("09.30 – 18.30",CA16)))</formula>
    </cfRule>
    <cfRule type="containsText" dxfId="25966" priority="61533" operator="containsText" text="09.00 – 13:00">
      <formula>NOT(ISERROR(SEARCH("09.00 – 13:00",CA16)))</formula>
    </cfRule>
    <cfRule type="containsText" dxfId="25965" priority="61534" operator="containsText" text="08.30 – 16.30">
      <formula>NOT(ISERROR(SEARCH("08.30 – 16.30",CA16)))</formula>
    </cfRule>
    <cfRule type="containsText" dxfId="25964" priority="61535" operator="containsText" text="08:30 – 17.30">
      <formula>NOT(ISERROR(SEARCH("08:30 – 17.30",CA16)))</formula>
    </cfRule>
    <cfRule type="containsText" dxfId="25963" priority="61536" operator="containsText" text="08.30 – 17.30">
      <formula>NOT(ISERROR(SEARCH("08.30 – 17.30",CA16)))</formula>
    </cfRule>
    <cfRule type="containsText" dxfId="25962" priority="61537" operator="containsText" text="09.00 – 18.00">
      <formula>NOT(ISERROR(SEARCH("09.00 – 18.00",CA16)))</formula>
    </cfRule>
    <cfRule type="containsText" dxfId="25961" priority="61538" operator="containsText" text="09.00 – 13.00">
      <formula>NOT(ISERROR(SEARCH("09.00 – 13.00",CA16)))</formula>
    </cfRule>
    <cfRule type="containsText" dxfId="25960" priority="61539" operator="containsText" text="11.30 – 19.30">
      <formula>NOT(ISERROR(SEARCH("11.30 – 19.30",CA16)))</formula>
    </cfRule>
    <cfRule type="containsText" dxfId="25959" priority="61540" operator="containsText" text="10.30 – 19.30">
      <formula>NOT(ISERROR(SEARCH("10.30 – 19.30",CA16)))</formula>
    </cfRule>
    <cfRule type="containsText" dxfId="25958" priority="61541" operator="containsText" text="09.00 – 15.00">
      <formula>NOT(ISERROR(SEARCH("09.00 – 15.00",CA16)))</formula>
    </cfRule>
    <cfRule type="containsText" dxfId="25957" priority="61542" operator="containsText" text="12:30">
      <formula>NOT(ISERROR(SEARCH("12:30",CA16)))</formula>
    </cfRule>
    <cfRule type="containsText" dxfId="25956" priority="61543" operator="containsText" text="13:30">
      <formula>NOT(ISERROR(SEARCH("13:30",CA16)))</formula>
    </cfRule>
    <cfRule type="containsText" dxfId="25955" priority="61544" operator="containsText" text="FESTIVITÁ">
      <formula>NOT(ISERROR(SEARCH("FESTIVITÁ",CA16)))</formula>
    </cfRule>
    <cfRule type="cellIs" dxfId="25954" priority="61545" operator="equal">
      <formula>"DOMENICA"</formula>
    </cfRule>
  </conditionalFormatting>
  <conditionalFormatting sqref="Z18:AB24">
    <cfRule type="containsText" dxfId="25953" priority="61512" operator="containsText" text="08.30 – 14.30">
      <formula>NOT(ISERROR(SEARCH("08.30 – 14.30",Z18)))</formula>
    </cfRule>
    <cfRule type="containsText" dxfId="25952" priority="61513" operator="containsText" text="09:30 – 18.30">
      <formula>NOT(ISERROR(SEARCH("09:30 – 18.30",Z18)))</formula>
    </cfRule>
    <cfRule type="containsText" dxfId="25951" priority="61514" operator="containsText" text="10.30 – 18.30">
      <formula>NOT(ISERROR(SEARCH("10.30 – 18.30",Z18)))</formula>
    </cfRule>
    <cfRule type="containsText" dxfId="25950" priority="61515" operator="containsText" text="09.30 – 18.30">
      <formula>NOT(ISERROR(SEARCH("09.30 – 18.30",Z18)))</formula>
    </cfRule>
    <cfRule type="containsText" dxfId="25949" priority="61516" operator="containsText" text="09.00 – 13:00">
      <formula>NOT(ISERROR(SEARCH("09.00 – 13:00",Z18)))</formula>
    </cfRule>
    <cfRule type="containsText" dxfId="25948" priority="61517" operator="containsText" text="08.30 – 16.30">
      <formula>NOT(ISERROR(SEARCH("08.30 – 16.30",Z18)))</formula>
    </cfRule>
    <cfRule type="containsText" dxfId="25947" priority="61518" operator="containsText" text="08:30 – 17.30">
      <formula>NOT(ISERROR(SEARCH("08:30 – 17.30",Z18)))</formula>
    </cfRule>
    <cfRule type="containsText" dxfId="25946" priority="61519" operator="containsText" text="08.30 – 17.30">
      <formula>NOT(ISERROR(SEARCH("08.30 – 17.30",Z18)))</formula>
    </cfRule>
    <cfRule type="containsText" dxfId="25945" priority="61520" operator="containsText" text="09.00 – 18.00">
      <formula>NOT(ISERROR(SEARCH("09.00 – 18.00",Z18)))</formula>
    </cfRule>
    <cfRule type="containsText" dxfId="25944" priority="61521" operator="containsText" text="09.00 – 13.00">
      <formula>NOT(ISERROR(SEARCH("09.00 – 13.00",Z18)))</formula>
    </cfRule>
    <cfRule type="containsText" dxfId="25943" priority="61522" operator="containsText" text="11.30 – 19.30">
      <formula>NOT(ISERROR(SEARCH("11.30 – 19.30",Z18)))</formula>
    </cfRule>
    <cfRule type="containsText" dxfId="25942" priority="61523" operator="containsText" text="10.30 – 19.30">
      <formula>NOT(ISERROR(SEARCH("10.30 – 19.30",Z18)))</formula>
    </cfRule>
    <cfRule type="containsText" dxfId="25941" priority="61524" operator="containsText" text="09.00 – 15.00">
      <formula>NOT(ISERROR(SEARCH("09.00 – 15.00",Z18)))</formula>
    </cfRule>
    <cfRule type="containsText" dxfId="25940" priority="61525" operator="containsText" text="12:30">
      <formula>NOT(ISERROR(SEARCH("12:30",Z18)))</formula>
    </cfRule>
    <cfRule type="containsText" dxfId="25939" priority="61526" operator="containsText" text="13:30">
      <formula>NOT(ISERROR(SEARCH("13:30",Z18)))</formula>
    </cfRule>
    <cfRule type="containsText" dxfId="25938" priority="61527" operator="containsText" text="FESTIVITÁ">
      <formula>NOT(ISERROR(SEARCH("FESTIVITÁ",Z18)))</formula>
    </cfRule>
    <cfRule type="cellIs" dxfId="25937" priority="61528" operator="equal">
      <formula>"DOMENICA"</formula>
    </cfRule>
  </conditionalFormatting>
  <conditionalFormatting sqref="AD17:AE17 AD18:AD24">
    <cfRule type="containsText" dxfId="25936" priority="61495" operator="containsText" text="08.30 – 14.30">
      <formula>NOT(ISERROR(SEARCH("08.30 – 14.30",AD17)))</formula>
    </cfRule>
    <cfRule type="containsText" dxfId="25935" priority="61496" operator="containsText" text="09:30 – 18.30">
      <formula>NOT(ISERROR(SEARCH("09:30 – 18.30",AD17)))</formula>
    </cfRule>
    <cfRule type="containsText" dxfId="25934" priority="61497" operator="containsText" text="10.30 – 18.30">
      <formula>NOT(ISERROR(SEARCH("10.30 – 18.30",AD17)))</formula>
    </cfRule>
    <cfRule type="containsText" dxfId="25933" priority="61498" operator="containsText" text="09.30 – 18.30">
      <formula>NOT(ISERROR(SEARCH("09.30 – 18.30",AD17)))</formula>
    </cfRule>
    <cfRule type="containsText" dxfId="25932" priority="61499" operator="containsText" text="09.00 – 13:00">
      <formula>NOT(ISERROR(SEARCH("09.00 – 13:00",AD17)))</formula>
    </cfRule>
    <cfRule type="containsText" dxfId="25931" priority="61500" operator="containsText" text="08.30 – 16.30">
      <formula>NOT(ISERROR(SEARCH("08.30 – 16.30",AD17)))</formula>
    </cfRule>
    <cfRule type="containsText" dxfId="25930" priority="61501" operator="containsText" text="08:30 – 17.30">
      <formula>NOT(ISERROR(SEARCH("08:30 – 17.30",AD17)))</formula>
    </cfRule>
    <cfRule type="containsText" dxfId="25929" priority="61502" operator="containsText" text="08.30 – 17.30">
      <formula>NOT(ISERROR(SEARCH("08.30 – 17.30",AD17)))</formula>
    </cfRule>
    <cfRule type="containsText" dxfId="25928" priority="61503" operator="containsText" text="09.00 – 18.00">
      <formula>NOT(ISERROR(SEARCH("09.00 – 18.00",AD17)))</formula>
    </cfRule>
    <cfRule type="containsText" dxfId="25927" priority="61504" operator="containsText" text="09.00 – 13.00">
      <formula>NOT(ISERROR(SEARCH("09.00 – 13.00",AD17)))</formula>
    </cfRule>
    <cfRule type="containsText" dxfId="25926" priority="61505" operator="containsText" text="11.30 – 19.30">
      <formula>NOT(ISERROR(SEARCH("11.30 – 19.30",AD17)))</formula>
    </cfRule>
    <cfRule type="containsText" dxfId="25925" priority="61506" operator="containsText" text="10.30 – 19.30">
      <formula>NOT(ISERROR(SEARCH("10.30 – 19.30",AD17)))</formula>
    </cfRule>
    <cfRule type="containsText" dxfId="25924" priority="61507" operator="containsText" text="09.00 – 15.00">
      <formula>NOT(ISERROR(SEARCH("09.00 – 15.00",AD17)))</formula>
    </cfRule>
    <cfRule type="containsText" dxfId="25923" priority="61508" operator="containsText" text="12:30">
      <formula>NOT(ISERROR(SEARCH("12:30",AD17)))</formula>
    </cfRule>
    <cfRule type="containsText" dxfId="25922" priority="61509" operator="containsText" text="13:30">
      <formula>NOT(ISERROR(SEARCH("13:30",AD17)))</formula>
    </cfRule>
    <cfRule type="containsText" dxfId="25921" priority="61510" operator="containsText" text="FESTIVITÁ">
      <formula>NOT(ISERROR(SEARCH("FESTIVITÁ",AD17)))</formula>
    </cfRule>
    <cfRule type="cellIs" dxfId="25920" priority="61511" operator="equal">
      <formula>"DOMENICA"</formula>
    </cfRule>
  </conditionalFormatting>
  <conditionalFormatting sqref="AD16:AE16">
    <cfRule type="cellIs" dxfId="25919" priority="61486" stopIfTrue="1" operator="equal">
      <formula>"09.00 – 13.00"</formula>
    </cfRule>
  </conditionalFormatting>
  <conditionalFormatting sqref="AD16:AE16">
    <cfRule type="cellIs" dxfId="25918" priority="61488" operator="equal">
      <formula>"09.00 – 18.00"</formula>
    </cfRule>
  </conditionalFormatting>
  <conditionalFormatting sqref="AD16:AE16">
    <cfRule type="cellIs" dxfId="25917" priority="61489" operator="equal">
      <formula>"09.30 – 13.00"</formula>
    </cfRule>
  </conditionalFormatting>
  <conditionalFormatting sqref="AD16:AE16">
    <cfRule type="cellIs" dxfId="25916" priority="61490" operator="equal">
      <formula>"10.30 – 19.30"</formula>
    </cfRule>
  </conditionalFormatting>
  <conditionalFormatting sqref="AD16:AE16">
    <cfRule type="cellIs" dxfId="25915" priority="61491" operator="equal">
      <formula>"11.30 – 19.30"</formula>
    </cfRule>
  </conditionalFormatting>
  <conditionalFormatting sqref="AD16:AE16">
    <cfRule type="cellIs" dxfId="25914" priority="61492" operator="equal">
      <formula>_FV(13,"3")</formula>
    </cfRule>
  </conditionalFormatting>
  <conditionalFormatting sqref="AD16:AE16">
    <cfRule type="cellIs" dxfId="25913" priority="61493" operator="equal">
      <formula>_FV(13,"3")</formula>
    </cfRule>
  </conditionalFormatting>
  <conditionalFormatting sqref="AD16:AE16">
    <cfRule type="cellIs" dxfId="25912" priority="61494" operator="equal">
      <formula>_FV(13,"3")</formula>
    </cfRule>
  </conditionalFormatting>
  <conditionalFormatting sqref="AD16:AE16">
    <cfRule type="containsText" dxfId="25911" priority="61476" operator="containsText" text="DOMENICA">
      <formula>NOT(ISERROR(SEARCH("DOMENICA",AD16)))</formula>
    </cfRule>
    <cfRule type="containsText" dxfId="25910" priority="61477" operator="containsText" text="08.30 – 14.30">
      <formula>NOT(ISERROR(SEARCH("08.30 – 14.30",AD16)))</formula>
    </cfRule>
    <cfRule type="containsText" dxfId="25909" priority="61478" operator="containsText" text="09.30 – 18.30">
      <formula>NOT(ISERROR(SEARCH("09.30 – 18.30",AD16)))</formula>
    </cfRule>
    <cfRule type="containsText" dxfId="25908" priority="61479" operator="containsText" text="08.30 – 16.30">
      <formula>NOT(ISERROR(SEARCH("08.30 – 16.30",AD16)))</formula>
    </cfRule>
    <cfRule type="containsText" dxfId="25907" priority="61480" operator="containsText" text="08.30 – 17.30">
      <formula>NOT(ISERROR(SEARCH("08.30 – 17.30",AD16)))</formula>
    </cfRule>
    <cfRule type="containsText" dxfId="25906" priority="61481" operator="containsText" text="09.00 – 18.00">
      <formula>NOT(ISERROR(SEARCH("09.00 – 18.00",AD16)))</formula>
    </cfRule>
    <cfRule type="containsText" dxfId="25905" priority="61482" operator="containsText" text="09.00 – 15.00">
      <formula>NOT(ISERROR(SEARCH("09.00 – 15.00",AD16)))</formula>
    </cfRule>
    <cfRule type="containsText" dxfId="25904" priority="61483" operator="containsText" text="10.30 – 19.30">
      <formula>NOT(ISERROR(SEARCH("10.30 – 19.30",AD16)))</formula>
    </cfRule>
    <cfRule type="containsText" dxfId="25903" priority="61484" operator="containsText" text="09.00 – 13.00">
      <formula>NOT(ISERROR(SEARCH("09.00 – 13.00",AD16)))</formula>
    </cfRule>
    <cfRule type="containsText" dxfId="25902" priority="61485" operator="containsText" text="11.30 – 19.30">
      <formula>NOT(ISERROR(SEARCH("11.30 – 19.30",AD16)))</formula>
    </cfRule>
  </conditionalFormatting>
  <conditionalFormatting sqref="AD16:AE16">
    <cfRule type="cellIs" dxfId="25901" priority="61468" operator="equal">
      <formula>"09.00 – 15.00"</formula>
    </cfRule>
  </conditionalFormatting>
  <conditionalFormatting sqref="AD16:AE16">
    <cfRule type="cellIs" dxfId="25900" priority="61469" operator="equal">
      <formula>"09.00 – 18.00"</formula>
    </cfRule>
  </conditionalFormatting>
  <conditionalFormatting sqref="AD16:AE16">
    <cfRule type="cellIs" dxfId="25899" priority="61470" operator="equal">
      <formula>"09.30 – 13.00"</formula>
    </cfRule>
  </conditionalFormatting>
  <conditionalFormatting sqref="AD16:AE16">
    <cfRule type="cellIs" dxfId="25898" priority="61471" operator="equal">
      <formula>"10.30 – 19.30"</formula>
    </cfRule>
  </conditionalFormatting>
  <conditionalFormatting sqref="AD16:AE16">
    <cfRule type="cellIs" dxfId="25897" priority="61472" operator="equal">
      <formula>"11.30 – 19.30"</formula>
    </cfRule>
  </conditionalFormatting>
  <conditionalFormatting sqref="AD16:AE16">
    <cfRule type="cellIs" dxfId="25896" priority="61473" operator="equal">
      <formula>_FV(13,"3")</formula>
    </cfRule>
  </conditionalFormatting>
  <conditionalFormatting sqref="AD16:AE16">
    <cfRule type="cellIs" dxfId="25895" priority="61474" operator="equal">
      <formula>_FV(13,"3")</formula>
    </cfRule>
  </conditionalFormatting>
  <conditionalFormatting sqref="AD16:AE16">
    <cfRule type="cellIs" dxfId="25894" priority="61475" operator="equal">
      <formula>_FV(13,"3")</formula>
    </cfRule>
  </conditionalFormatting>
  <conditionalFormatting sqref="AD16:AE16">
    <cfRule type="cellIs" dxfId="25893" priority="61460" operator="equal">
      <formula>"09.00 – 15.00"</formula>
    </cfRule>
  </conditionalFormatting>
  <conditionalFormatting sqref="AD16:AE16">
    <cfRule type="cellIs" dxfId="25892" priority="61461" operator="equal">
      <formula>"09.00 – 18.00"</formula>
    </cfRule>
  </conditionalFormatting>
  <conditionalFormatting sqref="AD16:AE16">
    <cfRule type="cellIs" dxfId="25891" priority="61462" operator="equal">
      <formula>"09.30 – 13.00"</formula>
    </cfRule>
  </conditionalFormatting>
  <conditionalFormatting sqref="AD16:AE16">
    <cfRule type="cellIs" dxfId="25890" priority="61463" operator="equal">
      <formula>"10.30 – 19.30"</formula>
    </cfRule>
  </conditionalFormatting>
  <conditionalFormatting sqref="AD16:AE16">
    <cfRule type="cellIs" dxfId="25889" priority="61464" operator="equal">
      <formula>"11.30 – 19.30"</formula>
    </cfRule>
  </conditionalFormatting>
  <conditionalFormatting sqref="AD16:AE16">
    <cfRule type="cellIs" dxfId="25888" priority="61465" operator="equal">
      <formula>_FV(13,"3")</formula>
    </cfRule>
  </conditionalFormatting>
  <conditionalFormatting sqref="AD16:AE16">
    <cfRule type="cellIs" dxfId="25887" priority="61466" operator="equal">
      <formula>_FV(13,"3")</formula>
    </cfRule>
  </conditionalFormatting>
  <conditionalFormatting sqref="AD16:AE16">
    <cfRule type="cellIs" dxfId="25886" priority="61467" operator="equal">
      <formula>_FV(13,"3")</formula>
    </cfRule>
  </conditionalFormatting>
  <conditionalFormatting sqref="AE18:AE24">
    <cfRule type="containsText" dxfId="25885" priority="61443" operator="containsText" text="08.30 – 14.30">
      <formula>NOT(ISERROR(SEARCH("08.30 – 14.30",AE18)))</formula>
    </cfRule>
    <cfRule type="containsText" dxfId="25884" priority="61444" operator="containsText" text="09:30 – 18.30">
      <formula>NOT(ISERROR(SEARCH("09:30 – 18.30",AE18)))</formula>
    </cfRule>
    <cfRule type="containsText" dxfId="25883" priority="61445" operator="containsText" text="10.30 – 18.30">
      <formula>NOT(ISERROR(SEARCH("10.30 – 18.30",AE18)))</formula>
    </cfRule>
    <cfRule type="containsText" dxfId="25882" priority="61446" operator="containsText" text="09.30 – 18.30">
      <formula>NOT(ISERROR(SEARCH("09.30 – 18.30",AE18)))</formula>
    </cfRule>
    <cfRule type="containsText" dxfId="25881" priority="61447" operator="containsText" text="09.00 – 13:00">
      <formula>NOT(ISERROR(SEARCH("09.00 – 13:00",AE18)))</formula>
    </cfRule>
    <cfRule type="containsText" dxfId="25880" priority="61448" operator="containsText" text="08.30 – 16.30">
      <formula>NOT(ISERROR(SEARCH("08.30 – 16.30",AE18)))</formula>
    </cfRule>
    <cfRule type="containsText" dxfId="25879" priority="61449" operator="containsText" text="08:30 – 17.30">
      <formula>NOT(ISERROR(SEARCH("08:30 – 17.30",AE18)))</formula>
    </cfRule>
    <cfRule type="containsText" dxfId="25878" priority="61450" operator="containsText" text="08.30 – 17.30">
      <formula>NOT(ISERROR(SEARCH("08.30 – 17.30",AE18)))</formula>
    </cfRule>
    <cfRule type="containsText" dxfId="25877" priority="61451" operator="containsText" text="09.00 – 18.00">
      <formula>NOT(ISERROR(SEARCH("09.00 – 18.00",AE18)))</formula>
    </cfRule>
    <cfRule type="containsText" dxfId="25876" priority="61452" operator="containsText" text="09.00 – 13.00">
      <formula>NOT(ISERROR(SEARCH("09.00 – 13.00",AE18)))</formula>
    </cfRule>
    <cfRule type="containsText" dxfId="25875" priority="61453" operator="containsText" text="11.30 – 19.30">
      <formula>NOT(ISERROR(SEARCH("11.30 – 19.30",AE18)))</formula>
    </cfRule>
    <cfRule type="containsText" dxfId="25874" priority="61454" operator="containsText" text="10.30 – 19.30">
      <formula>NOT(ISERROR(SEARCH("10.30 – 19.30",AE18)))</formula>
    </cfRule>
    <cfRule type="containsText" dxfId="25873" priority="61455" operator="containsText" text="09.00 – 15.00">
      <formula>NOT(ISERROR(SEARCH("09.00 – 15.00",AE18)))</formula>
    </cfRule>
    <cfRule type="containsText" dxfId="25872" priority="61456" operator="containsText" text="12:30">
      <formula>NOT(ISERROR(SEARCH("12:30",AE18)))</formula>
    </cfRule>
    <cfRule type="containsText" dxfId="25871" priority="61457" operator="containsText" text="13:30">
      <formula>NOT(ISERROR(SEARCH("13:30",AE18)))</formula>
    </cfRule>
    <cfRule type="containsText" dxfId="25870" priority="61458" operator="containsText" text="FESTIVITÁ">
      <formula>NOT(ISERROR(SEARCH("FESTIVITÁ",AE18)))</formula>
    </cfRule>
    <cfRule type="cellIs" dxfId="25869" priority="61459" operator="equal">
      <formula>"DOMENICA"</formula>
    </cfRule>
  </conditionalFormatting>
  <conditionalFormatting sqref="AE18:AE24">
    <cfRule type="iconSet" priority="61442">
      <iconSet iconSet="3Symbols2">
        <cfvo type="percent" val="0"/>
        <cfvo type="percent" val="0"/>
        <cfvo type="formula" val="TODAY()" gte="0"/>
      </iconSet>
    </cfRule>
  </conditionalFormatting>
  <conditionalFormatting sqref="CO18:CO24">
    <cfRule type="containsText" dxfId="25868" priority="61425" operator="containsText" text="08.30 – 14.30">
      <formula>NOT(ISERROR(SEARCH("08.30 – 14.30",CO18)))</formula>
    </cfRule>
    <cfRule type="containsText" dxfId="25867" priority="61426" operator="containsText" text="09:30 – 18.30">
      <formula>NOT(ISERROR(SEARCH("09:30 – 18.30",CO18)))</formula>
    </cfRule>
    <cfRule type="containsText" dxfId="25866" priority="61427" operator="containsText" text="10.30 – 18.30">
      <formula>NOT(ISERROR(SEARCH("10.30 – 18.30",CO18)))</formula>
    </cfRule>
    <cfRule type="containsText" dxfId="25865" priority="61428" operator="containsText" text="09.30 – 18.30">
      <formula>NOT(ISERROR(SEARCH("09.30 – 18.30",CO18)))</formula>
    </cfRule>
    <cfRule type="containsText" dxfId="25864" priority="61429" operator="containsText" text="09.00 – 13:00">
      <formula>NOT(ISERROR(SEARCH("09.00 – 13:00",CO18)))</formula>
    </cfRule>
    <cfRule type="containsText" dxfId="25863" priority="61430" operator="containsText" text="08.30 – 16.30">
      <formula>NOT(ISERROR(SEARCH("08.30 – 16.30",CO18)))</formula>
    </cfRule>
    <cfRule type="containsText" dxfId="25862" priority="61431" operator="containsText" text="08:30 – 17.30">
      <formula>NOT(ISERROR(SEARCH("08:30 – 17.30",CO18)))</formula>
    </cfRule>
    <cfRule type="containsText" dxfId="25861" priority="61432" operator="containsText" text="08.30 – 17.30">
      <formula>NOT(ISERROR(SEARCH("08.30 – 17.30",CO18)))</formula>
    </cfRule>
    <cfRule type="containsText" dxfId="25860" priority="61433" operator="containsText" text="09.00 – 18.00">
      <formula>NOT(ISERROR(SEARCH("09.00 – 18.00",CO18)))</formula>
    </cfRule>
    <cfRule type="containsText" dxfId="25859" priority="61434" operator="containsText" text="09.00 – 13.00">
      <formula>NOT(ISERROR(SEARCH("09.00 – 13.00",CO18)))</formula>
    </cfRule>
    <cfRule type="containsText" dxfId="25858" priority="61435" operator="containsText" text="11.30 – 19.30">
      <formula>NOT(ISERROR(SEARCH("11.30 – 19.30",CO18)))</formula>
    </cfRule>
    <cfRule type="containsText" dxfId="25857" priority="61436" operator="containsText" text="10.30 – 19.30">
      <formula>NOT(ISERROR(SEARCH("10.30 – 19.30",CO18)))</formula>
    </cfRule>
    <cfRule type="containsText" dxfId="25856" priority="61437" operator="containsText" text="09.00 – 15.00">
      <formula>NOT(ISERROR(SEARCH("09.00 – 15.00",CO18)))</formula>
    </cfRule>
    <cfRule type="containsText" dxfId="25855" priority="61438" operator="containsText" text="12:30">
      <formula>NOT(ISERROR(SEARCH("12:30",CO18)))</formula>
    </cfRule>
    <cfRule type="containsText" dxfId="25854" priority="61439" operator="containsText" text="13:30">
      <formula>NOT(ISERROR(SEARCH("13:30",CO18)))</formula>
    </cfRule>
    <cfRule type="containsText" dxfId="25853" priority="61440" operator="containsText" text="FESTIVITÁ">
      <formula>NOT(ISERROR(SEARCH("FESTIVITÁ",CO18)))</formula>
    </cfRule>
    <cfRule type="cellIs" dxfId="25852" priority="61441" operator="equal">
      <formula>"DOMENICA"</formula>
    </cfRule>
  </conditionalFormatting>
  <conditionalFormatting sqref="CP18:CP24">
    <cfRule type="containsText" dxfId="25851" priority="61408" operator="containsText" text="08.30 – 14.30">
      <formula>NOT(ISERROR(SEARCH("08.30 – 14.30",CP18)))</formula>
    </cfRule>
    <cfRule type="containsText" dxfId="25850" priority="61409" operator="containsText" text="09:30 – 18.30">
      <formula>NOT(ISERROR(SEARCH("09:30 – 18.30",CP18)))</formula>
    </cfRule>
    <cfRule type="containsText" dxfId="25849" priority="61410" operator="containsText" text="10.30 – 18.30">
      <formula>NOT(ISERROR(SEARCH("10.30 – 18.30",CP18)))</formula>
    </cfRule>
    <cfRule type="containsText" dxfId="25848" priority="61411" operator="containsText" text="09.30 – 18.30">
      <formula>NOT(ISERROR(SEARCH("09.30 – 18.30",CP18)))</formula>
    </cfRule>
    <cfRule type="containsText" dxfId="25847" priority="61412" operator="containsText" text="09.00 – 13:00">
      <formula>NOT(ISERROR(SEARCH("09.00 – 13:00",CP18)))</formula>
    </cfRule>
    <cfRule type="containsText" dxfId="25846" priority="61413" operator="containsText" text="08.30 – 16.30">
      <formula>NOT(ISERROR(SEARCH("08.30 – 16.30",CP18)))</formula>
    </cfRule>
    <cfRule type="containsText" dxfId="25845" priority="61414" operator="containsText" text="08:30 – 17.30">
      <formula>NOT(ISERROR(SEARCH("08:30 – 17.30",CP18)))</formula>
    </cfRule>
    <cfRule type="containsText" dxfId="25844" priority="61415" operator="containsText" text="08.30 – 17.30">
      <formula>NOT(ISERROR(SEARCH("08.30 – 17.30",CP18)))</formula>
    </cfRule>
    <cfRule type="containsText" dxfId="25843" priority="61416" operator="containsText" text="09.00 – 18.00">
      <formula>NOT(ISERROR(SEARCH("09.00 – 18.00",CP18)))</formula>
    </cfRule>
    <cfRule type="containsText" dxfId="25842" priority="61417" operator="containsText" text="09.00 – 13.00">
      <formula>NOT(ISERROR(SEARCH("09.00 – 13.00",CP18)))</formula>
    </cfRule>
    <cfRule type="containsText" dxfId="25841" priority="61418" operator="containsText" text="11.30 – 19.30">
      <formula>NOT(ISERROR(SEARCH("11.30 – 19.30",CP18)))</formula>
    </cfRule>
    <cfRule type="containsText" dxfId="25840" priority="61419" operator="containsText" text="10.30 – 19.30">
      <formula>NOT(ISERROR(SEARCH("10.30 – 19.30",CP18)))</formula>
    </cfRule>
    <cfRule type="containsText" dxfId="25839" priority="61420" operator="containsText" text="09.00 – 15.00">
      <formula>NOT(ISERROR(SEARCH("09.00 – 15.00",CP18)))</formula>
    </cfRule>
    <cfRule type="containsText" dxfId="25838" priority="61421" operator="containsText" text="12:30">
      <formula>NOT(ISERROR(SEARCH("12:30",CP18)))</formula>
    </cfRule>
    <cfRule type="containsText" dxfId="25837" priority="61422" operator="containsText" text="13:30">
      <formula>NOT(ISERROR(SEARCH("13:30",CP18)))</formula>
    </cfRule>
    <cfRule type="containsText" dxfId="25836" priority="61423" operator="containsText" text="FESTIVITÁ">
      <formula>NOT(ISERROR(SEARCH("FESTIVITÁ",CP18)))</formula>
    </cfRule>
    <cfRule type="cellIs" dxfId="25835" priority="61424" operator="equal">
      <formula>"DOMENICA"</formula>
    </cfRule>
  </conditionalFormatting>
  <conditionalFormatting sqref="CP18:CP24">
    <cfRule type="iconSet" priority="61407">
      <iconSet iconSet="3Symbols2">
        <cfvo type="percent" val="0"/>
        <cfvo type="percent" val="0"/>
        <cfvo type="formula" val="TODAY()" gte="0"/>
      </iconSet>
    </cfRule>
  </conditionalFormatting>
  <conditionalFormatting sqref="Z16:AB24 DH16:XFD24 AD16:AE24">
    <cfRule type="containsText" dxfId="25834" priority="61401" operator="containsText" text="09.00 - 13.00">
      <formula>NOT(ISERROR(SEARCH("09.00 - 13.00",Z16)))</formula>
    </cfRule>
    <cfRule type="containsText" dxfId="25833" priority="61402" operator="containsText" text="09.00 – 15:00">
      <formula>NOT(ISERROR(SEARCH("09.00 – 15:00",Z16)))</formula>
    </cfRule>
    <cfRule type="containsText" dxfId="25832" priority="61403" operator="containsText" text="09.00 – 16.00">
      <formula>NOT(ISERROR(SEARCH("09.00 – 16.00",Z16)))</formula>
    </cfRule>
    <cfRule type="containsText" dxfId="25831" priority="61404" operator="containsText" text="09.00 - 13:00">
      <formula>NOT(ISERROR(SEARCH("09.00 - 13:00",Z16)))</formula>
    </cfRule>
    <cfRule type="containsText" dxfId="25830" priority="61405" operator="containsText" text="08.30 – 16:30 ">
      <formula>NOT(ISERROR(SEARCH("08.30 – 16:30 ",Z16)))</formula>
    </cfRule>
    <cfRule type="containsText" dxfId="25829" priority="61406" operator="containsText" text="08.30 – 17:30 ">
      <formula>NOT(ISERROR(SEARCH("08.30 – 17:30 ",Z16)))</formula>
    </cfRule>
  </conditionalFormatting>
  <conditionalFormatting sqref="Z16:AB16">
    <cfRule type="cellIs" dxfId="25828" priority="61393" operator="equal">
      <formula>"09.00 – 15.00"</formula>
    </cfRule>
  </conditionalFormatting>
  <conditionalFormatting sqref="Z16:AB16">
    <cfRule type="cellIs" dxfId="25827" priority="61394" operator="equal">
      <formula>"09.00 – 18.00"</formula>
    </cfRule>
  </conditionalFormatting>
  <conditionalFormatting sqref="Z16:AB16">
    <cfRule type="cellIs" dxfId="25826" priority="61395" operator="equal">
      <formula>"09.30 – 13.00"</formula>
    </cfRule>
  </conditionalFormatting>
  <conditionalFormatting sqref="Z16:AB16">
    <cfRule type="cellIs" dxfId="25825" priority="61396" operator="equal">
      <formula>"10.30 – 19.30"</formula>
    </cfRule>
  </conditionalFormatting>
  <conditionalFormatting sqref="Z16:AB16">
    <cfRule type="cellIs" dxfId="25824" priority="61397" operator="equal">
      <formula>"11.30 – 19.30"</formula>
    </cfRule>
  </conditionalFormatting>
  <conditionalFormatting sqref="Z16:AB16">
    <cfRule type="cellIs" dxfId="25823" priority="61398" operator="equal">
      <formula>_FV(13,"3")</formula>
    </cfRule>
  </conditionalFormatting>
  <conditionalFormatting sqref="Z16:AB16">
    <cfRule type="cellIs" dxfId="25822" priority="61399" operator="equal">
      <formula>_FV(13,"3")</formula>
    </cfRule>
  </conditionalFormatting>
  <conditionalFormatting sqref="Z16:AB16">
    <cfRule type="cellIs" dxfId="25821" priority="61400" operator="equal">
      <formula>_FV(13,"3")</formula>
    </cfRule>
  </conditionalFormatting>
  <conditionalFormatting sqref="Z16:AB16">
    <cfRule type="containsText" dxfId="25820" priority="61383" operator="containsText" text="DOMENICA">
      <formula>NOT(ISERROR(SEARCH("DOMENICA",Z16)))</formula>
    </cfRule>
    <cfRule type="containsText" dxfId="25819" priority="61384" operator="containsText" text="08.30 – 14.30">
      <formula>NOT(ISERROR(SEARCH("08.30 – 14.30",Z16)))</formula>
    </cfRule>
    <cfRule type="containsText" dxfId="25818" priority="61385" operator="containsText" text="09.30 – 18.30">
      <formula>NOT(ISERROR(SEARCH("09.30 – 18.30",Z16)))</formula>
    </cfRule>
    <cfRule type="containsText" dxfId="25817" priority="61386" operator="containsText" text="08.30 – 16.30">
      <formula>NOT(ISERROR(SEARCH("08.30 – 16.30",Z16)))</formula>
    </cfRule>
    <cfRule type="containsText" dxfId="25816" priority="61387" operator="containsText" text="08.30 – 17.30">
      <formula>NOT(ISERROR(SEARCH("08.30 – 17.30",Z16)))</formula>
    </cfRule>
    <cfRule type="containsText" dxfId="25815" priority="61388" operator="containsText" text="09.00 – 18.00">
      <formula>NOT(ISERROR(SEARCH("09.00 – 18.00",Z16)))</formula>
    </cfRule>
    <cfRule type="containsText" dxfId="25814" priority="61389" operator="containsText" text="09.00 – 15.00">
      <formula>NOT(ISERROR(SEARCH("09.00 – 15.00",Z16)))</formula>
    </cfRule>
    <cfRule type="containsText" dxfId="25813" priority="61390" operator="containsText" text="10.30 – 19.30">
      <formula>NOT(ISERROR(SEARCH("10.30 – 19.30",Z16)))</formula>
    </cfRule>
    <cfRule type="containsText" dxfId="25812" priority="61391" operator="containsText" text="09.00 – 13.00">
      <formula>NOT(ISERROR(SEARCH("09.00 – 13.00",Z16)))</formula>
    </cfRule>
    <cfRule type="containsText" dxfId="25811" priority="61392" operator="containsText" text="11.30 – 19.30">
      <formula>NOT(ISERROR(SEARCH("11.30 – 19.30",Z16)))</formula>
    </cfRule>
  </conditionalFormatting>
  <conditionalFormatting sqref="Z16:AB16">
    <cfRule type="cellIs" dxfId="25810" priority="61376" operator="equal">
      <formula>"09.00 – 18.00"</formula>
    </cfRule>
  </conditionalFormatting>
  <conditionalFormatting sqref="Z16:AB16">
    <cfRule type="cellIs" dxfId="25809" priority="61377" operator="equal">
      <formula>"09.30 – 13.00"</formula>
    </cfRule>
  </conditionalFormatting>
  <conditionalFormatting sqref="Z16:AB16">
    <cfRule type="cellIs" dxfId="25808" priority="61378" operator="equal">
      <formula>"10.30 – 19.30"</formula>
    </cfRule>
  </conditionalFormatting>
  <conditionalFormatting sqref="Z16:AB16">
    <cfRule type="cellIs" dxfId="25807" priority="61379" operator="equal">
      <formula>"11.30 – 19.30"</formula>
    </cfRule>
  </conditionalFormatting>
  <conditionalFormatting sqref="Z16:AB16">
    <cfRule type="cellIs" dxfId="25806" priority="61380" operator="equal">
      <formula>_FV(13,"3")</formula>
    </cfRule>
  </conditionalFormatting>
  <conditionalFormatting sqref="Z16:AB16">
    <cfRule type="cellIs" dxfId="25805" priority="61381" operator="equal">
      <formula>_FV(13,"3")</formula>
    </cfRule>
  </conditionalFormatting>
  <conditionalFormatting sqref="Z16:AB16">
    <cfRule type="cellIs" dxfId="25804" priority="61382" operator="equal">
      <formula>_FV(13,"3")</formula>
    </cfRule>
  </conditionalFormatting>
  <conditionalFormatting sqref="Z16:AB16">
    <cfRule type="cellIs" dxfId="25803" priority="61369" operator="equal">
      <formula>"09.00 – 18.00"</formula>
    </cfRule>
  </conditionalFormatting>
  <conditionalFormatting sqref="Z16:AB16">
    <cfRule type="cellIs" dxfId="25802" priority="61370" operator="equal">
      <formula>"09.30 – 13.00"</formula>
    </cfRule>
  </conditionalFormatting>
  <conditionalFormatting sqref="Z16:AB16">
    <cfRule type="cellIs" dxfId="25801" priority="61371" operator="equal">
      <formula>"10.30 – 19.30"</formula>
    </cfRule>
  </conditionalFormatting>
  <conditionalFormatting sqref="Z16:AB16">
    <cfRule type="cellIs" dxfId="25800" priority="61372" operator="equal">
      <formula>"11.30 – 19.30"</formula>
    </cfRule>
  </conditionalFormatting>
  <conditionalFormatting sqref="Z16:AB16">
    <cfRule type="cellIs" dxfId="25799" priority="61373" operator="equal">
      <formula>_FV(13,"3")</formula>
    </cfRule>
  </conditionalFormatting>
  <conditionalFormatting sqref="Z16:AB16">
    <cfRule type="cellIs" dxfId="25798" priority="61374" operator="equal">
      <formula>_FV(13,"3")</formula>
    </cfRule>
  </conditionalFormatting>
  <conditionalFormatting sqref="Z16:AB16">
    <cfRule type="cellIs" dxfId="25797" priority="61375" operator="equal">
      <formula>_FV(13,"3")</formula>
    </cfRule>
  </conditionalFormatting>
  <conditionalFormatting sqref="W16:Y16">
    <cfRule type="cellIs" dxfId="25796" priority="61360" operator="equal">
      <formula>"09.00 – 13.00"</formula>
    </cfRule>
  </conditionalFormatting>
  <conditionalFormatting sqref="W16:Y16">
    <cfRule type="cellIs" dxfId="25795" priority="61361" operator="equal">
      <formula>"09.00 – 15.00"</formula>
    </cfRule>
  </conditionalFormatting>
  <conditionalFormatting sqref="W16:Y16">
    <cfRule type="cellIs" dxfId="25794" priority="61362" operator="equal">
      <formula>"09.00 – 18.00"</formula>
    </cfRule>
  </conditionalFormatting>
  <conditionalFormatting sqref="W16:Y16">
    <cfRule type="cellIs" dxfId="25793" priority="61363" operator="equal">
      <formula>"09.30 – 13.00"</formula>
    </cfRule>
  </conditionalFormatting>
  <conditionalFormatting sqref="W16:Y16">
    <cfRule type="cellIs" dxfId="25792" priority="61364" operator="equal">
      <formula>"10.30 – 19.30"</formula>
    </cfRule>
  </conditionalFormatting>
  <conditionalFormatting sqref="W16:Y16">
    <cfRule type="cellIs" dxfId="25791" priority="61365" operator="equal">
      <formula>"11.30 – 19.30"</formula>
    </cfRule>
  </conditionalFormatting>
  <conditionalFormatting sqref="W16:Y16">
    <cfRule type="cellIs" dxfId="25790" priority="61366" operator="equal">
      <formula>_FV(13,"3")</formula>
    </cfRule>
  </conditionalFormatting>
  <conditionalFormatting sqref="W16:Y16">
    <cfRule type="cellIs" dxfId="25789" priority="61367" operator="equal">
      <formula>_FV(13,"3")</formula>
    </cfRule>
  </conditionalFormatting>
  <conditionalFormatting sqref="W16:Y16">
    <cfRule type="cellIs" dxfId="25788" priority="61368" operator="equal">
      <formula>_FV(13,"3")</formula>
    </cfRule>
  </conditionalFormatting>
  <conditionalFormatting sqref="W16:Y16">
    <cfRule type="containsText" dxfId="25787" priority="61350" operator="containsText" text="DOMENICA">
      <formula>NOT(ISERROR(SEARCH("DOMENICA",W16)))</formula>
    </cfRule>
    <cfRule type="containsText" dxfId="25786" priority="61351" operator="containsText" text="08.30 – 14.30">
      <formula>NOT(ISERROR(SEARCH("08.30 – 14.30",W16)))</formula>
    </cfRule>
    <cfRule type="containsText" dxfId="25785" priority="61352" operator="containsText" text="09.30 – 18.30">
      <formula>NOT(ISERROR(SEARCH("09.30 – 18.30",W16)))</formula>
    </cfRule>
    <cfRule type="containsText" dxfId="25784" priority="61353" operator="containsText" text="08.30 – 16.30">
      <formula>NOT(ISERROR(SEARCH("08.30 – 16.30",W16)))</formula>
    </cfRule>
    <cfRule type="containsText" dxfId="25783" priority="61354" operator="containsText" text="08.30 – 17.30">
      <formula>NOT(ISERROR(SEARCH("08.30 – 17.30",W16)))</formula>
    </cfRule>
    <cfRule type="containsText" dxfId="25782" priority="61355" operator="containsText" text="09.00 – 18.00">
      <formula>NOT(ISERROR(SEARCH("09.00 – 18.00",W16)))</formula>
    </cfRule>
    <cfRule type="containsText" dxfId="25781" priority="61356" operator="containsText" text="09.00 – 15.00">
      <formula>NOT(ISERROR(SEARCH("09.00 – 15.00",W16)))</formula>
    </cfRule>
    <cfRule type="containsText" dxfId="25780" priority="61357" operator="containsText" text="10.30 – 19.30">
      <formula>NOT(ISERROR(SEARCH("10.30 – 19.30",W16)))</formula>
    </cfRule>
    <cfRule type="containsText" dxfId="25779" priority="61358" operator="containsText" text="09.00 – 13.00">
      <formula>NOT(ISERROR(SEARCH("09.00 – 13.00",W16)))</formula>
    </cfRule>
    <cfRule type="containsText" dxfId="25778" priority="61359" operator="containsText" text="11.30 – 19.30">
      <formula>NOT(ISERROR(SEARCH("11.30 – 19.30",W16)))</formula>
    </cfRule>
  </conditionalFormatting>
  <conditionalFormatting sqref="W16:Y16">
    <cfRule type="cellIs" dxfId="25777" priority="61342" operator="equal">
      <formula>"09.00 – 15.00"</formula>
    </cfRule>
  </conditionalFormatting>
  <conditionalFormatting sqref="W16:Y16">
    <cfRule type="cellIs" dxfId="25776" priority="61343" operator="equal">
      <formula>"09.00 – 18.00"</formula>
    </cfRule>
  </conditionalFormatting>
  <conditionalFormatting sqref="W16:Y16">
    <cfRule type="cellIs" dxfId="25775" priority="61344" operator="equal">
      <formula>"09.30 – 13.00"</formula>
    </cfRule>
  </conditionalFormatting>
  <conditionalFormatting sqref="W16:Y16">
    <cfRule type="cellIs" dxfId="25774" priority="61345" operator="equal">
      <formula>"10.30 – 19.30"</formula>
    </cfRule>
  </conditionalFormatting>
  <conditionalFormatting sqref="W16:Y16">
    <cfRule type="cellIs" dxfId="25773" priority="61346" operator="equal">
      <formula>"11.30 – 19.30"</formula>
    </cfRule>
  </conditionalFormatting>
  <conditionalFormatting sqref="W16:Y16">
    <cfRule type="cellIs" dxfId="25772" priority="61347" operator="equal">
      <formula>_FV(13,"3")</formula>
    </cfRule>
  </conditionalFormatting>
  <conditionalFormatting sqref="W16:Y16">
    <cfRule type="cellIs" dxfId="25771" priority="61348" operator="equal">
      <formula>_FV(13,"3")</formula>
    </cfRule>
  </conditionalFormatting>
  <conditionalFormatting sqref="W16:Y16">
    <cfRule type="cellIs" dxfId="25770" priority="61349" operator="equal">
      <formula>_FV(13,"3")</formula>
    </cfRule>
  </conditionalFormatting>
  <conditionalFormatting sqref="W16:Y16">
    <cfRule type="cellIs" dxfId="25769" priority="61334" operator="equal">
      <formula>"09.00 – 15.00"</formula>
    </cfRule>
  </conditionalFormatting>
  <conditionalFormatting sqref="W16:Y16">
    <cfRule type="cellIs" dxfId="25768" priority="61335" operator="equal">
      <formula>"09.00 – 18.00"</formula>
    </cfRule>
  </conditionalFormatting>
  <conditionalFormatting sqref="W16:Y16">
    <cfRule type="cellIs" dxfId="25767" priority="61336" operator="equal">
      <formula>"09.30 – 13.00"</formula>
    </cfRule>
  </conditionalFormatting>
  <conditionalFormatting sqref="W16:Y16">
    <cfRule type="cellIs" dxfId="25766" priority="61337" operator="equal">
      <formula>"10.30 – 19.30"</formula>
    </cfRule>
  </conditionalFormatting>
  <conditionalFormatting sqref="W16:Y16">
    <cfRule type="cellIs" dxfId="25765" priority="61338" operator="equal">
      <formula>"11.30 – 19.30"</formula>
    </cfRule>
  </conditionalFormatting>
  <conditionalFormatting sqref="W16:Y16">
    <cfRule type="cellIs" dxfId="25764" priority="61339" operator="equal">
      <formula>_FV(13,"3")</formula>
    </cfRule>
  </conditionalFormatting>
  <conditionalFormatting sqref="W16:Y16">
    <cfRule type="cellIs" dxfId="25763" priority="61340" operator="equal">
      <formula>_FV(13,"3")</formula>
    </cfRule>
  </conditionalFormatting>
  <conditionalFormatting sqref="W16:Y16">
    <cfRule type="cellIs" dxfId="25762" priority="61341" operator="equal">
      <formula>_FV(13,"3")</formula>
    </cfRule>
  </conditionalFormatting>
  <conditionalFormatting sqref="A18:B24">
    <cfRule type="containsText" dxfId="25761" priority="61285" operator="containsText" text="08.30 – 14.30">
      <formula>NOT(ISERROR(SEARCH("08.30 – 14.30",A18)))</formula>
    </cfRule>
    <cfRule type="containsText" dxfId="25760" priority="61286" operator="containsText" text="09:30 – 18.30">
      <formula>NOT(ISERROR(SEARCH("09:30 – 18.30",A18)))</formula>
    </cfRule>
    <cfRule type="containsText" dxfId="25759" priority="61287" operator="containsText" text="10.30 – 18.30">
      <formula>NOT(ISERROR(SEARCH("10.30 – 18.30",A18)))</formula>
    </cfRule>
    <cfRule type="containsText" dxfId="25758" priority="61288" operator="containsText" text="09.30 – 18.30">
      <formula>NOT(ISERROR(SEARCH("09.30 – 18.30",A18)))</formula>
    </cfRule>
    <cfRule type="containsText" dxfId="25757" priority="61289" operator="containsText" text="09.00 – 13:00">
      <formula>NOT(ISERROR(SEARCH("09.00 – 13:00",A18)))</formula>
    </cfRule>
    <cfRule type="containsText" dxfId="25756" priority="61290" operator="containsText" text="08.30 – 16.30">
      <formula>NOT(ISERROR(SEARCH("08.30 – 16.30",A18)))</formula>
    </cfRule>
    <cfRule type="containsText" dxfId="25755" priority="61291" operator="containsText" text="08:30 – 17.30">
      <formula>NOT(ISERROR(SEARCH("08:30 – 17.30",A18)))</formula>
    </cfRule>
    <cfRule type="containsText" dxfId="25754" priority="61292" operator="containsText" text="08.30 – 17.30">
      <formula>NOT(ISERROR(SEARCH("08.30 – 17.30",A18)))</formula>
    </cfRule>
    <cfRule type="containsText" dxfId="25753" priority="61293" operator="containsText" text="09.00 – 18.00">
      <formula>NOT(ISERROR(SEARCH("09.00 – 18.00",A18)))</formula>
    </cfRule>
    <cfRule type="containsText" dxfId="25752" priority="61294" operator="containsText" text="09.00 – 13.00">
      <formula>NOT(ISERROR(SEARCH("09.00 – 13.00",A18)))</formula>
    </cfRule>
    <cfRule type="containsText" dxfId="25751" priority="61295" operator="containsText" text="11.30 – 19.30">
      <formula>NOT(ISERROR(SEARCH("11.30 – 19.30",A18)))</formula>
    </cfRule>
    <cfRule type="containsText" dxfId="25750" priority="61296" operator="containsText" text="10.30 – 19.30">
      <formula>NOT(ISERROR(SEARCH("10.30 – 19.30",A18)))</formula>
    </cfRule>
    <cfRule type="containsText" dxfId="25749" priority="61297" operator="containsText" text="09.00 – 15.00">
      <formula>NOT(ISERROR(SEARCH("09.00 – 15.00",A18)))</formula>
    </cfRule>
    <cfRule type="containsText" dxfId="25748" priority="61298" operator="containsText" text="12:30">
      <formula>NOT(ISERROR(SEARCH("12:30",A18)))</formula>
    </cfRule>
    <cfRule type="containsText" dxfId="25747" priority="61299" operator="containsText" text="13:30">
      <formula>NOT(ISERROR(SEARCH("13:30",A18)))</formula>
    </cfRule>
    <cfRule type="containsText" dxfId="25746" priority="61300" operator="containsText" text="FESTIVITÁ">
      <formula>NOT(ISERROR(SEARCH("FESTIVITÁ",A18)))</formula>
    </cfRule>
    <cfRule type="cellIs" dxfId="25745" priority="61301" operator="equal">
      <formula>"DOMENICA"</formula>
    </cfRule>
  </conditionalFormatting>
  <conditionalFormatting sqref="B18:B24">
    <cfRule type="iconSet" priority="61284">
      <iconSet iconSet="3Symbols2">
        <cfvo type="percent" val="0"/>
        <cfvo type="percent" val="0"/>
        <cfvo type="formula" val="TODAY()" gte="0"/>
      </iconSet>
    </cfRule>
  </conditionalFormatting>
  <conditionalFormatting sqref="A17:B17">
    <cfRule type="containsText" dxfId="25744" priority="61267" operator="containsText" text="08.30 – 14.30">
      <formula>NOT(ISERROR(SEARCH("08.30 – 14.30",A17)))</formula>
    </cfRule>
    <cfRule type="containsText" dxfId="25743" priority="61268" operator="containsText" text="09:30 – 18.30">
      <formula>NOT(ISERROR(SEARCH("09:30 – 18.30",A17)))</formula>
    </cfRule>
    <cfRule type="containsText" dxfId="25742" priority="61269" operator="containsText" text="10.30 – 18.30">
      <formula>NOT(ISERROR(SEARCH("10.30 – 18.30",A17)))</formula>
    </cfRule>
    <cfRule type="containsText" dxfId="25741" priority="61270" operator="containsText" text="09.30 – 18.30">
      <formula>NOT(ISERROR(SEARCH("09.30 – 18.30",A17)))</formula>
    </cfRule>
    <cfRule type="containsText" dxfId="25740" priority="61271" operator="containsText" text="09.00 – 13:00">
      <formula>NOT(ISERROR(SEARCH("09.00 – 13:00",A17)))</formula>
    </cfRule>
    <cfRule type="containsText" dxfId="25739" priority="61272" operator="containsText" text="08.30 – 16.30">
      <formula>NOT(ISERROR(SEARCH("08.30 – 16.30",A17)))</formula>
    </cfRule>
    <cfRule type="containsText" dxfId="25738" priority="61273" operator="containsText" text="08:30 – 17.30">
      <formula>NOT(ISERROR(SEARCH("08:30 – 17.30",A17)))</formula>
    </cfRule>
    <cfRule type="containsText" dxfId="25737" priority="61274" operator="containsText" text="08.30 – 17.30">
      <formula>NOT(ISERROR(SEARCH("08.30 – 17.30",A17)))</formula>
    </cfRule>
    <cfRule type="containsText" dxfId="25736" priority="61275" operator="containsText" text="09.00 – 18.00">
      <formula>NOT(ISERROR(SEARCH("09.00 – 18.00",A17)))</formula>
    </cfRule>
    <cfRule type="containsText" dxfId="25735" priority="61276" operator="containsText" text="09.00 – 13.00">
      <formula>NOT(ISERROR(SEARCH("09.00 – 13.00",A17)))</formula>
    </cfRule>
    <cfRule type="containsText" dxfId="25734" priority="61277" operator="containsText" text="11.30 – 19.30">
      <formula>NOT(ISERROR(SEARCH("11.30 – 19.30",A17)))</formula>
    </cfRule>
    <cfRule type="containsText" dxfId="25733" priority="61278" operator="containsText" text="10.30 – 19.30">
      <formula>NOT(ISERROR(SEARCH("10.30 – 19.30",A17)))</formula>
    </cfRule>
    <cfRule type="containsText" dxfId="25732" priority="61279" operator="containsText" text="09.00 – 15.00">
      <formula>NOT(ISERROR(SEARCH("09.00 – 15.00",A17)))</formula>
    </cfRule>
    <cfRule type="containsText" dxfId="25731" priority="61280" operator="containsText" text="12:30">
      <formula>NOT(ISERROR(SEARCH("12:30",A17)))</formula>
    </cfRule>
    <cfRule type="containsText" dxfId="25730" priority="61281" operator="containsText" text="13:30">
      <formula>NOT(ISERROR(SEARCH("13:30",A17)))</formula>
    </cfRule>
    <cfRule type="containsText" dxfId="25729" priority="61282" operator="containsText" text="FESTIVITÁ">
      <formula>NOT(ISERROR(SEARCH("FESTIVITÁ",A17)))</formula>
    </cfRule>
    <cfRule type="cellIs" dxfId="25728" priority="61283" operator="equal">
      <formula>"DOMENICA"</formula>
    </cfRule>
  </conditionalFormatting>
  <conditionalFormatting sqref="A16:B16">
    <cfRule type="cellIs" dxfId="25727" priority="61259" operator="equal">
      <formula>"09.00 – 15.00"</formula>
    </cfRule>
  </conditionalFormatting>
  <conditionalFormatting sqref="A16:B16">
    <cfRule type="cellIs" dxfId="25726" priority="61260" operator="equal">
      <formula>"09.00 – 18.00"</formula>
    </cfRule>
  </conditionalFormatting>
  <conditionalFormatting sqref="A16:B16">
    <cfRule type="cellIs" dxfId="25725" priority="61261" operator="equal">
      <formula>"09.30 – 13.00"</formula>
    </cfRule>
  </conditionalFormatting>
  <conditionalFormatting sqref="A16:B16">
    <cfRule type="cellIs" dxfId="25724" priority="61262" operator="equal">
      <formula>"10.30 – 19.30"</formula>
    </cfRule>
  </conditionalFormatting>
  <conditionalFormatting sqref="A16:B16">
    <cfRule type="cellIs" dxfId="25723" priority="61263" operator="equal">
      <formula>"11.30 – 19.30"</formula>
    </cfRule>
  </conditionalFormatting>
  <conditionalFormatting sqref="A16:B16">
    <cfRule type="cellIs" dxfId="25722" priority="61264" operator="equal">
      <formula>_FV(13,"3")</formula>
    </cfRule>
  </conditionalFormatting>
  <conditionalFormatting sqref="A16:B16">
    <cfRule type="cellIs" dxfId="25721" priority="61265" operator="equal">
      <formula>_FV(13,"3")</formula>
    </cfRule>
  </conditionalFormatting>
  <conditionalFormatting sqref="A16:B16">
    <cfRule type="cellIs" dxfId="25720" priority="61266" operator="equal">
      <formula>_FV(13,"3")</formula>
    </cfRule>
  </conditionalFormatting>
  <conditionalFormatting sqref="A16:B16">
    <cfRule type="containsText" dxfId="25719" priority="61249" operator="containsText" text="DOMENICA">
      <formula>NOT(ISERROR(SEARCH("DOMENICA",A16)))</formula>
    </cfRule>
    <cfRule type="containsText" dxfId="25718" priority="61250" operator="containsText" text="08.30 – 14.30">
      <formula>NOT(ISERROR(SEARCH("08.30 – 14.30",A16)))</formula>
    </cfRule>
    <cfRule type="containsText" dxfId="25717" priority="61251" operator="containsText" text="09.30 – 18.30">
      <formula>NOT(ISERROR(SEARCH("09.30 – 18.30",A16)))</formula>
    </cfRule>
    <cfRule type="containsText" dxfId="25716" priority="61252" operator="containsText" text="08.30 – 16.30">
      <formula>NOT(ISERROR(SEARCH("08.30 – 16.30",A16)))</formula>
    </cfRule>
    <cfRule type="containsText" dxfId="25715" priority="61253" operator="containsText" text="08.30 – 17.30">
      <formula>NOT(ISERROR(SEARCH("08.30 – 17.30",A16)))</formula>
    </cfRule>
    <cfRule type="containsText" dxfId="25714" priority="61254" operator="containsText" text="09.00 – 18.00">
      <formula>NOT(ISERROR(SEARCH("09.00 – 18.00",A16)))</formula>
    </cfRule>
    <cfRule type="containsText" dxfId="25713" priority="61255" operator="containsText" text="09.00 – 15.00">
      <formula>NOT(ISERROR(SEARCH("09.00 – 15.00",A16)))</formula>
    </cfRule>
    <cfRule type="containsText" dxfId="25712" priority="61256" operator="containsText" text="10.30 – 19.30">
      <formula>NOT(ISERROR(SEARCH("10.30 – 19.30",A16)))</formula>
    </cfRule>
    <cfRule type="containsText" dxfId="25711" priority="61257" operator="containsText" text="09.00 – 13.00">
      <formula>NOT(ISERROR(SEARCH("09.00 – 13.00",A16)))</formula>
    </cfRule>
    <cfRule type="containsText" dxfId="25710" priority="61258" operator="containsText" text="11.30 – 19.30">
      <formula>NOT(ISERROR(SEARCH("11.30 – 19.30",A16)))</formula>
    </cfRule>
  </conditionalFormatting>
  <conditionalFormatting sqref="A16:B16">
    <cfRule type="cellIs" dxfId="25709" priority="61241" operator="equal">
      <formula>"09.00 – 15.00"</formula>
    </cfRule>
  </conditionalFormatting>
  <conditionalFormatting sqref="A16:B16">
    <cfRule type="cellIs" dxfId="25708" priority="61242" operator="equal">
      <formula>"09.00 – 18.00"</formula>
    </cfRule>
  </conditionalFormatting>
  <conditionalFormatting sqref="A16:B16">
    <cfRule type="cellIs" dxfId="25707" priority="61243" operator="equal">
      <formula>"09.30 – 13.00"</formula>
    </cfRule>
  </conditionalFormatting>
  <conditionalFormatting sqref="A16:B16">
    <cfRule type="cellIs" dxfId="25706" priority="61244" operator="equal">
      <formula>"10.30 – 19.30"</formula>
    </cfRule>
  </conditionalFormatting>
  <conditionalFormatting sqref="A16:B16">
    <cfRule type="cellIs" dxfId="25705" priority="61245" operator="equal">
      <formula>"11.30 – 19.30"</formula>
    </cfRule>
  </conditionalFormatting>
  <conditionalFormatting sqref="A16:B16">
    <cfRule type="cellIs" dxfId="25704" priority="61246" operator="equal">
      <formula>_FV(13,"3")</formula>
    </cfRule>
  </conditionalFormatting>
  <conditionalFormatting sqref="A16:B16">
    <cfRule type="cellIs" dxfId="25703" priority="61247" operator="equal">
      <formula>_FV(13,"3")</formula>
    </cfRule>
  </conditionalFormatting>
  <conditionalFormatting sqref="A16:B16">
    <cfRule type="cellIs" dxfId="25702" priority="61248" operator="equal">
      <formula>_FV(13,"3")</formula>
    </cfRule>
  </conditionalFormatting>
  <conditionalFormatting sqref="A16:B16">
    <cfRule type="cellIs" dxfId="25701" priority="61233" operator="equal">
      <formula>"09.00 – 15.00"</formula>
    </cfRule>
  </conditionalFormatting>
  <conditionalFormatting sqref="A16:B16">
    <cfRule type="cellIs" dxfId="25700" priority="61234" operator="equal">
      <formula>"09.00 – 18.00"</formula>
    </cfRule>
  </conditionalFormatting>
  <conditionalFormatting sqref="A16:B16">
    <cfRule type="cellIs" dxfId="25699" priority="61235" operator="equal">
      <formula>"09.30 – 13.00"</formula>
    </cfRule>
  </conditionalFormatting>
  <conditionalFormatting sqref="A16:B16">
    <cfRule type="cellIs" dxfId="25698" priority="61236" operator="equal">
      <formula>"10.30 – 19.30"</formula>
    </cfRule>
  </conditionalFormatting>
  <conditionalFormatting sqref="A16:B16">
    <cfRule type="cellIs" dxfId="25697" priority="61237" operator="equal">
      <formula>"11.30 – 19.30"</formula>
    </cfRule>
  </conditionalFormatting>
  <conditionalFormatting sqref="A16:B16">
    <cfRule type="cellIs" dxfId="25696" priority="61238" operator="equal">
      <formula>_FV(13,"3")</formula>
    </cfRule>
  </conditionalFormatting>
  <conditionalFormatting sqref="A16:B16">
    <cfRule type="cellIs" dxfId="25695" priority="61239" operator="equal">
      <formula>_FV(13,"3")</formula>
    </cfRule>
  </conditionalFormatting>
  <conditionalFormatting sqref="A16:B16">
    <cfRule type="cellIs" dxfId="25694" priority="61240" operator="equal">
      <formula>_FV(13,"3")</formula>
    </cfRule>
  </conditionalFormatting>
  <conditionalFormatting sqref="W16:Y16 A16:B24">
    <cfRule type="containsText" dxfId="25693" priority="61227" operator="containsText" text="09.00 - 13.00">
      <formula>NOT(ISERROR(SEARCH("09.00 - 13.00",A16)))</formula>
    </cfRule>
    <cfRule type="containsText" dxfId="25692" priority="61228" operator="containsText" text="09.00 – 15:00">
      <formula>NOT(ISERROR(SEARCH("09.00 – 15:00",A16)))</formula>
    </cfRule>
    <cfRule type="containsText" dxfId="25691" priority="61229" operator="containsText" text="09.00 – 16.00">
      <formula>NOT(ISERROR(SEARCH("09.00 – 16.00",A16)))</formula>
    </cfRule>
    <cfRule type="containsText" dxfId="25690" priority="61230" operator="containsText" text="09.00 - 13:00">
      <formula>NOT(ISERROR(SEARCH("09.00 - 13:00",A16)))</formula>
    </cfRule>
    <cfRule type="containsText" dxfId="25689" priority="61231" operator="containsText" text="08.30 – 16:30 ">
      <formula>NOT(ISERROR(SEARCH("08.30 – 16:30 ",A16)))</formula>
    </cfRule>
    <cfRule type="containsText" dxfId="25688" priority="61232" operator="containsText" text="08.30 – 17:30 ">
      <formula>NOT(ISERROR(SEARCH("08.30 – 17:30 ",A16)))</formula>
    </cfRule>
  </conditionalFormatting>
  <conditionalFormatting sqref="W16:Y16">
    <cfRule type="cellIs" dxfId="25687" priority="61219" operator="equal">
      <formula>"09.00 – 15.00"</formula>
    </cfRule>
  </conditionalFormatting>
  <conditionalFormatting sqref="W16:Y16">
    <cfRule type="cellIs" dxfId="25686" priority="61220" operator="equal">
      <formula>"09.00 – 18.00"</formula>
    </cfRule>
  </conditionalFormatting>
  <conditionalFormatting sqref="W16:Y16">
    <cfRule type="cellIs" dxfId="25685" priority="61221" operator="equal">
      <formula>"09.30 – 13.00"</formula>
    </cfRule>
  </conditionalFormatting>
  <conditionalFormatting sqref="W16:Y16">
    <cfRule type="cellIs" dxfId="25684" priority="61222" operator="equal">
      <formula>"10.30 – 19.30"</formula>
    </cfRule>
  </conditionalFormatting>
  <conditionalFormatting sqref="W16:Y16">
    <cfRule type="cellIs" dxfId="25683" priority="61223" operator="equal">
      <formula>"11.30 – 19.30"</formula>
    </cfRule>
  </conditionalFormatting>
  <conditionalFormatting sqref="W16:Y16">
    <cfRule type="cellIs" dxfId="25682" priority="61224" operator="equal">
      <formula>_FV(13,"3")</formula>
    </cfRule>
  </conditionalFormatting>
  <conditionalFormatting sqref="W16:Y16">
    <cfRule type="cellIs" dxfId="25681" priority="61225" operator="equal">
      <formula>_FV(13,"3")</formula>
    </cfRule>
  </conditionalFormatting>
  <conditionalFormatting sqref="W16:Y16">
    <cfRule type="cellIs" dxfId="25680" priority="61226" operator="equal">
      <formula>_FV(13,"3")</formula>
    </cfRule>
  </conditionalFormatting>
  <conditionalFormatting sqref="W16:Y16">
    <cfRule type="containsText" dxfId="25679" priority="61209" operator="containsText" text="DOMENICA">
      <formula>NOT(ISERROR(SEARCH("DOMENICA",W16)))</formula>
    </cfRule>
    <cfRule type="containsText" dxfId="25678" priority="61210" operator="containsText" text="08.30 – 14.30">
      <formula>NOT(ISERROR(SEARCH("08.30 – 14.30",W16)))</formula>
    </cfRule>
    <cfRule type="containsText" dxfId="25677" priority="61211" operator="containsText" text="09.30 – 18.30">
      <formula>NOT(ISERROR(SEARCH("09.30 – 18.30",W16)))</formula>
    </cfRule>
    <cfRule type="containsText" dxfId="25676" priority="61212" operator="containsText" text="08.30 – 16.30">
      <formula>NOT(ISERROR(SEARCH("08.30 – 16.30",W16)))</formula>
    </cfRule>
    <cfRule type="containsText" dxfId="25675" priority="61213" operator="containsText" text="08.30 – 17.30">
      <formula>NOT(ISERROR(SEARCH("08.30 – 17.30",W16)))</formula>
    </cfRule>
    <cfRule type="containsText" dxfId="25674" priority="61214" operator="containsText" text="09.00 – 18.00">
      <formula>NOT(ISERROR(SEARCH("09.00 – 18.00",W16)))</formula>
    </cfRule>
    <cfRule type="containsText" dxfId="25673" priority="61215" operator="containsText" text="09.00 – 15.00">
      <formula>NOT(ISERROR(SEARCH("09.00 – 15.00",W16)))</formula>
    </cfRule>
    <cfRule type="containsText" dxfId="25672" priority="61216" operator="containsText" text="10.30 – 19.30">
      <formula>NOT(ISERROR(SEARCH("10.30 – 19.30",W16)))</formula>
    </cfRule>
    <cfRule type="containsText" dxfId="25671" priority="61217" operator="containsText" text="09.00 – 13.00">
      <formula>NOT(ISERROR(SEARCH("09.00 – 13.00",W16)))</formula>
    </cfRule>
    <cfRule type="containsText" dxfId="25670" priority="61218" operator="containsText" text="11.30 – 19.30">
      <formula>NOT(ISERROR(SEARCH("11.30 – 19.30",W16)))</formula>
    </cfRule>
  </conditionalFormatting>
  <conditionalFormatting sqref="W16:Y16">
    <cfRule type="cellIs" dxfId="25669" priority="61202" operator="equal">
      <formula>"09.00 – 18.00"</formula>
    </cfRule>
  </conditionalFormatting>
  <conditionalFormatting sqref="W16:Y16">
    <cfRule type="cellIs" dxfId="25668" priority="61203" operator="equal">
      <formula>"09.30 – 13.00"</formula>
    </cfRule>
  </conditionalFormatting>
  <conditionalFormatting sqref="W16:Y16">
    <cfRule type="cellIs" dxfId="25667" priority="61204" operator="equal">
      <formula>"10.30 – 19.30"</formula>
    </cfRule>
  </conditionalFormatting>
  <conditionalFormatting sqref="W16:Y16">
    <cfRule type="cellIs" dxfId="25666" priority="61205" operator="equal">
      <formula>"11.30 – 19.30"</formula>
    </cfRule>
  </conditionalFormatting>
  <conditionalFormatting sqref="W16:Y16">
    <cfRule type="cellIs" dxfId="25665" priority="61206" operator="equal">
      <formula>_FV(13,"3")</formula>
    </cfRule>
  </conditionalFormatting>
  <conditionalFormatting sqref="W16:Y16">
    <cfRule type="cellIs" dxfId="25664" priority="61207" operator="equal">
      <formula>_FV(13,"3")</formula>
    </cfRule>
  </conditionalFormatting>
  <conditionalFormatting sqref="W16:Y16">
    <cfRule type="cellIs" dxfId="25663" priority="61208" operator="equal">
      <formula>_FV(13,"3")</formula>
    </cfRule>
  </conditionalFormatting>
  <conditionalFormatting sqref="W16:Y16">
    <cfRule type="cellIs" dxfId="25662" priority="61195" operator="equal">
      <formula>"09.00 – 18.00"</formula>
    </cfRule>
  </conditionalFormatting>
  <conditionalFormatting sqref="W16:Y16">
    <cfRule type="cellIs" dxfId="25661" priority="61196" operator="equal">
      <formula>"09.30 – 13.00"</formula>
    </cfRule>
  </conditionalFormatting>
  <conditionalFormatting sqref="W16:Y16">
    <cfRule type="cellIs" dxfId="25660" priority="61197" operator="equal">
      <formula>"10.30 – 19.30"</formula>
    </cfRule>
  </conditionalFormatting>
  <conditionalFormatting sqref="W16:Y16">
    <cfRule type="cellIs" dxfId="25659" priority="61198" operator="equal">
      <formula>"11.30 – 19.30"</formula>
    </cfRule>
  </conditionalFormatting>
  <conditionalFormatting sqref="W16:Y16">
    <cfRule type="cellIs" dxfId="25658" priority="61199" operator="equal">
      <formula>_FV(13,"3")</formula>
    </cfRule>
  </conditionalFormatting>
  <conditionalFormatting sqref="W16:Y16">
    <cfRule type="cellIs" dxfId="25657" priority="61200" operator="equal">
      <formula>_FV(13,"3")</formula>
    </cfRule>
  </conditionalFormatting>
  <conditionalFormatting sqref="W16:Y16">
    <cfRule type="cellIs" dxfId="25656" priority="61201" operator="equal">
      <formula>_FV(13,"3")</formula>
    </cfRule>
  </conditionalFormatting>
  <conditionalFormatting sqref="C23:Y23">
    <cfRule type="containsText" dxfId="25655" priority="61136" operator="containsText" text="09:00 – 13.00 ">
      <formula>NOT(ISERROR(SEARCH("09:00 – 13.00 ",C23)))</formula>
    </cfRule>
  </conditionalFormatting>
  <conditionalFormatting sqref="C18:Y18">
    <cfRule type="containsText" dxfId="25654" priority="61131" operator="containsText" text="09.00 -13.00">
      <formula>NOT(ISERROR(SEARCH("09.00 -13.00",C18)))</formula>
    </cfRule>
    <cfRule type="containsText" dxfId="25653" priority="61132" operator="containsText" text="09.00 -15:00">
      <formula>NOT(ISERROR(SEARCH("09.00 -15:00",C18)))</formula>
    </cfRule>
    <cfRule type="containsText" dxfId="25652" priority="61133" operator="containsText" text="09.00 -16.00">
      <formula>NOT(ISERROR(SEARCH("09.00 -16.00",C18)))</formula>
    </cfRule>
  </conditionalFormatting>
  <conditionalFormatting sqref="C23:Y23">
    <cfRule type="containsText" dxfId="25651" priority="61124" operator="containsText" text="09:00 – 13.00 ">
      <formula>NOT(ISERROR(SEARCH("09:00 – 13.00 ",C23)))</formula>
    </cfRule>
  </conditionalFormatting>
  <conditionalFormatting sqref="C18:Y18">
    <cfRule type="containsText" dxfId="25650" priority="61119" operator="containsText" text="09.00 -13.00">
      <formula>NOT(ISERROR(SEARCH("09.00 -13.00",C18)))</formula>
    </cfRule>
    <cfRule type="containsText" dxfId="25649" priority="61120" operator="containsText" text="09.00 -15:00">
      <formula>NOT(ISERROR(SEARCH("09.00 -15:00",C18)))</formula>
    </cfRule>
    <cfRule type="containsText" dxfId="25648" priority="61121" operator="containsText" text="09.00 -16.00">
      <formula>NOT(ISERROR(SEARCH("09.00 -16.00",C18)))</formula>
    </cfRule>
  </conditionalFormatting>
  <conditionalFormatting sqref="C18:Y18">
    <cfRule type="containsText" dxfId="25647" priority="61110" operator="containsText" text="09.00 -13:00">
      <formula>NOT(ISERROR(SEARCH("09.00 -13:00",C18)))</formula>
    </cfRule>
    <cfRule type="containsText" dxfId="25646" priority="61111" operator="containsText" text="08.30 -17.30">
      <formula>NOT(ISERROR(SEARCH("08.30 -17.30",C18)))</formula>
    </cfRule>
    <cfRule type="containsText" dxfId="25645" priority="61112" operator="containsText" text="08.30 -15:30">
      <formula>NOT(ISERROR(SEARCH("08.30 -15:30",C18)))</formula>
    </cfRule>
  </conditionalFormatting>
  <conditionalFormatting sqref="DE16:DF16">
    <cfRule type="cellIs" dxfId="25644" priority="60951" operator="equal">
      <formula>"09.00 – 13.00"</formula>
    </cfRule>
  </conditionalFormatting>
  <conditionalFormatting sqref="DE16:DF16">
    <cfRule type="cellIs" dxfId="25643" priority="60952" operator="equal">
      <formula>"09.00 – 15.00"</formula>
    </cfRule>
  </conditionalFormatting>
  <conditionalFormatting sqref="DE16:DF16">
    <cfRule type="cellIs" dxfId="25642" priority="60953" operator="equal">
      <formula>"09.00 – 18.00"</formula>
    </cfRule>
  </conditionalFormatting>
  <conditionalFormatting sqref="DE16:DF16">
    <cfRule type="cellIs" dxfId="25641" priority="60954" operator="equal">
      <formula>"09.30 – 13.00"</formula>
    </cfRule>
  </conditionalFormatting>
  <conditionalFormatting sqref="DE16:DF16">
    <cfRule type="cellIs" dxfId="25640" priority="60955" operator="equal">
      <formula>"10.30 – 19.30"</formula>
    </cfRule>
  </conditionalFormatting>
  <conditionalFormatting sqref="DE16:DF16">
    <cfRule type="cellIs" dxfId="25639" priority="60956" operator="equal">
      <formula>"11.30 – 19.30"</formula>
    </cfRule>
  </conditionalFormatting>
  <conditionalFormatting sqref="DE16:DF16">
    <cfRule type="cellIs" dxfId="25638" priority="60957" operator="equal">
      <formula>_FV(13,"3")</formula>
    </cfRule>
  </conditionalFormatting>
  <conditionalFormatting sqref="DE16:DF16">
    <cfRule type="cellIs" dxfId="25637" priority="60958" operator="equal">
      <formula>_FV(13,"3")</formula>
    </cfRule>
  </conditionalFormatting>
  <conditionalFormatting sqref="DE16:DF16">
    <cfRule type="cellIs" dxfId="25636" priority="60959" operator="equal">
      <formula>_FV(13,"3")</formula>
    </cfRule>
  </conditionalFormatting>
  <conditionalFormatting sqref="DE16:DF16">
    <cfRule type="containsText" dxfId="25635" priority="60941" operator="containsText" text="DOMENICA">
      <formula>NOT(ISERROR(SEARCH("DOMENICA",DE16)))</formula>
    </cfRule>
    <cfRule type="containsText" dxfId="25634" priority="60942" operator="containsText" text="08.30 – 14.30">
      <formula>NOT(ISERROR(SEARCH("08.30 – 14.30",DE16)))</formula>
    </cfRule>
    <cfRule type="containsText" dxfId="25633" priority="60943" operator="containsText" text="09.30 – 18.30">
      <formula>NOT(ISERROR(SEARCH("09.30 – 18.30",DE16)))</formula>
    </cfRule>
    <cfRule type="containsText" dxfId="25632" priority="60944" operator="containsText" text="08.30 – 16.30">
      <formula>NOT(ISERROR(SEARCH("08.30 – 16.30",DE16)))</formula>
    </cfRule>
    <cfRule type="containsText" dxfId="25631" priority="60945" operator="containsText" text="08.30 – 17.30">
      <formula>NOT(ISERROR(SEARCH("08.30 – 17.30",DE16)))</formula>
    </cfRule>
    <cfRule type="containsText" dxfId="25630" priority="60946" operator="containsText" text="09.00 – 18.00">
      <formula>NOT(ISERROR(SEARCH("09.00 – 18.00",DE16)))</formula>
    </cfRule>
    <cfRule type="containsText" dxfId="25629" priority="60947" operator="containsText" text="09.00 – 15.00">
      <formula>NOT(ISERROR(SEARCH("09.00 – 15.00",DE16)))</formula>
    </cfRule>
    <cfRule type="containsText" dxfId="25628" priority="60948" operator="containsText" text="10.30 – 19.30">
      <formula>NOT(ISERROR(SEARCH("10.30 – 19.30",DE16)))</formula>
    </cfRule>
    <cfRule type="containsText" dxfId="25627" priority="60949" operator="containsText" text="09.00 – 13.00">
      <formula>NOT(ISERROR(SEARCH("09.00 – 13.00",DE16)))</formula>
    </cfRule>
    <cfRule type="containsText" dxfId="25626" priority="60950" operator="containsText" text="11.30 – 19.30">
      <formula>NOT(ISERROR(SEARCH("11.30 – 19.30",DE16)))</formula>
    </cfRule>
  </conditionalFormatting>
  <conditionalFormatting sqref="DE16:DF16">
    <cfRule type="cellIs" dxfId="25625" priority="60933" operator="equal">
      <formula>"09.00 – 15.00"</formula>
    </cfRule>
  </conditionalFormatting>
  <conditionalFormatting sqref="DE16:DF16">
    <cfRule type="cellIs" dxfId="25624" priority="60934" operator="equal">
      <formula>"09.00 – 18.00"</formula>
    </cfRule>
  </conditionalFormatting>
  <conditionalFormatting sqref="DE16:DF16">
    <cfRule type="cellIs" dxfId="25623" priority="60935" operator="equal">
      <formula>"09.30 – 13.00"</formula>
    </cfRule>
  </conditionalFormatting>
  <conditionalFormatting sqref="DE16:DF16">
    <cfRule type="cellIs" dxfId="25622" priority="60936" operator="equal">
      <formula>"10.30 – 19.30"</formula>
    </cfRule>
  </conditionalFormatting>
  <conditionalFormatting sqref="DE16:DF16">
    <cfRule type="cellIs" dxfId="25621" priority="60937" operator="equal">
      <formula>"11.30 – 19.30"</formula>
    </cfRule>
  </conditionalFormatting>
  <conditionalFormatting sqref="DE16:DF16">
    <cfRule type="cellIs" dxfId="25620" priority="60938" operator="equal">
      <formula>_FV(13,"3")</formula>
    </cfRule>
  </conditionalFormatting>
  <conditionalFormatting sqref="DE16:DF16">
    <cfRule type="cellIs" dxfId="25619" priority="60939" operator="equal">
      <formula>_FV(13,"3")</formula>
    </cfRule>
  </conditionalFormatting>
  <conditionalFormatting sqref="DE16:DF16">
    <cfRule type="cellIs" dxfId="25618" priority="60940" operator="equal">
      <formula>_FV(13,"3")</formula>
    </cfRule>
  </conditionalFormatting>
  <conditionalFormatting sqref="DE16:DF16">
    <cfRule type="cellIs" dxfId="25617" priority="60925" operator="equal">
      <formula>"09.00 – 15.00"</formula>
    </cfRule>
  </conditionalFormatting>
  <conditionalFormatting sqref="DE16:DF16">
    <cfRule type="cellIs" dxfId="25616" priority="60926" operator="equal">
      <formula>"09.00 – 18.00"</formula>
    </cfRule>
  </conditionalFormatting>
  <conditionalFormatting sqref="DE16:DF16">
    <cfRule type="cellIs" dxfId="25615" priority="60927" operator="equal">
      <formula>"09.30 – 13.00"</formula>
    </cfRule>
  </conditionalFormatting>
  <conditionalFormatting sqref="DE16:DF16">
    <cfRule type="cellIs" dxfId="25614" priority="60928" operator="equal">
      <formula>"10.30 – 19.30"</formula>
    </cfRule>
  </conditionalFormatting>
  <conditionalFormatting sqref="DE16:DF16">
    <cfRule type="cellIs" dxfId="25613" priority="60929" operator="equal">
      <formula>"11.30 – 19.30"</formula>
    </cfRule>
  </conditionalFormatting>
  <conditionalFormatting sqref="DE16:DF16">
    <cfRule type="cellIs" dxfId="25612" priority="60930" operator="equal">
      <formula>_FV(13,"3")</formula>
    </cfRule>
  </conditionalFormatting>
  <conditionalFormatting sqref="DE16:DF16">
    <cfRule type="cellIs" dxfId="25611" priority="60931" operator="equal">
      <formula>_FV(13,"3")</formula>
    </cfRule>
  </conditionalFormatting>
  <conditionalFormatting sqref="DE16:DF16">
    <cfRule type="cellIs" dxfId="25610" priority="60932" operator="equal">
      <formula>_FV(13,"3")</formula>
    </cfRule>
  </conditionalFormatting>
  <conditionalFormatting sqref="DE16:DF16">
    <cfRule type="containsText" dxfId="25609" priority="60919" operator="containsText" text="09.00 - 13.00">
      <formula>NOT(ISERROR(SEARCH("09.00 - 13.00",DE16)))</formula>
    </cfRule>
    <cfRule type="containsText" dxfId="25608" priority="60920" operator="containsText" text="09.00 – 15:00">
      <formula>NOT(ISERROR(SEARCH("09.00 – 15:00",DE16)))</formula>
    </cfRule>
    <cfRule type="containsText" dxfId="25607" priority="60921" operator="containsText" text="09.00 – 16.00">
      <formula>NOT(ISERROR(SEARCH("09.00 – 16.00",DE16)))</formula>
    </cfRule>
    <cfRule type="containsText" dxfId="25606" priority="60922" operator="containsText" text="09.00 - 13:00">
      <formula>NOT(ISERROR(SEARCH("09.00 - 13:00",DE16)))</formula>
    </cfRule>
    <cfRule type="containsText" dxfId="25605" priority="60923" operator="containsText" text="08.30 – 16:30 ">
      <formula>NOT(ISERROR(SEARCH("08.30 – 16:30 ",DE16)))</formula>
    </cfRule>
    <cfRule type="containsText" dxfId="25604" priority="60924" operator="containsText" text="08.30 – 17:30 ">
      <formula>NOT(ISERROR(SEARCH("08.30 – 17:30 ",DE16)))</formula>
    </cfRule>
  </conditionalFormatting>
  <conditionalFormatting sqref="DE16:DF16">
    <cfRule type="cellIs" dxfId="25603" priority="60911" operator="equal">
      <formula>"09.00 – 15.00"</formula>
    </cfRule>
  </conditionalFormatting>
  <conditionalFormatting sqref="DE16:DF16">
    <cfRule type="cellIs" dxfId="25602" priority="60912" operator="equal">
      <formula>"09.00 – 18.00"</formula>
    </cfRule>
  </conditionalFormatting>
  <conditionalFormatting sqref="DE16:DF16">
    <cfRule type="cellIs" dxfId="25601" priority="60913" operator="equal">
      <formula>"09.30 – 13.00"</formula>
    </cfRule>
  </conditionalFormatting>
  <conditionalFormatting sqref="DE16:DF16">
    <cfRule type="cellIs" dxfId="25600" priority="60914" operator="equal">
      <formula>"10.30 – 19.30"</formula>
    </cfRule>
  </conditionalFormatting>
  <conditionalFormatting sqref="DE16:DF16">
    <cfRule type="cellIs" dxfId="25599" priority="60915" operator="equal">
      <formula>"11.30 – 19.30"</formula>
    </cfRule>
  </conditionalFormatting>
  <conditionalFormatting sqref="DE16:DF16">
    <cfRule type="cellIs" dxfId="25598" priority="60916" operator="equal">
      <formula>_FV(13,"3")</formula>
    </cfRule>
  </conditionalFormatting>
  <conditionalFormatting sqref="DE16:DF16">
    <cfRule type="cellIs" dxfId="25597" priority="60917" operator="equal">
      <formula>_FV(13,"3")</formula>
    </cfRule>
  </conditionalFormatting>
  <conditionalFormatting sqref="DE16:DF16">
    <cfRule type="cellIs" dxfId="25596" priority="60918" operator="equal">
      <formula>_FV(13,"3")</formula>
    </cfRule>
  </conditionalFormatting>
  <conditionalFormatting sqref="DE16:DF16">
    <cfRule type="containsText" dxfId="25595" priority="60901" operator="containsText" text="DOMENICA">
      <formula>NOT(ISERROR(SEARCH("DOMENICA",DE16)))</formula>
    </cfRule>
    <cfRule type="containsText" dxfId="25594" priority="60902" operator="containsText" text="08.30 – 14.30">
      <formula>NOT(ISERROR(SEARCH("08.30 – 14.30",DE16)))</formula>
    </cfRule>
    <cfRule type="containsText" dxfId="25593" priority="60903" operator="containsText" text="09.30 – 18.30">
      <formula>NOT(ISERROR(SEARCH("09.30 – 18.30",DE16)))</formula>
    </cfRule>
    <cfRule type="containsText" dxfId="25592" priority="60904" operator="containsText" text="08.30 – 16.30">
      <formula>NOT(ISERROR(SEARCH("08.30 – 16.30",DE16)))</formula>
    </cfRule>
    <cfRule type="containsText" dxfId="25591" priority="60905" operator="containsText" text="08.30 – 17.30">
      <formula>NOT(ISERROR(SEARCH("08.30 – 17.30",DE16)))</formula>
    </cfRule>
    <cfRule type="containsText" dxfId="25590" priority="60906" operator="containsText" text="09.00 – 18.00">
      <formula>NOT(ISERROR(SEARCH("09.00 – 18.00",DE16)))</formula>
    </cfRule>
    <cfRule type="containsText" dxfId="25589" priority="60907" operator="containsText" text="09.00 – 15.00">
      <formula>NOT(ISERROR(SEARCH("09.00 – 15.00",DE16)))</formula>
    </cfRule>
    <cfRule type="containsText" dxfId="25588" priority="60908" operator="containsText" text="10.30 – 19.30">
      <formula>NOT(ISERROR(SEARCH("10.30 – 19.30",DE16)))</formula>
    </cfRule>
    <cfRule type="containsText" dxfId="25587" priority="60909" operator="containsText" text="09.00 – 13.00">
      <formula>NOT(ISERROR(SEARCH("09.00 – 13.00",DE16)))</formula>
    </cfRule>
    <cfRule type="containsText" dxfId="25586" priority="60910" operator="containsText" text="11.30 – 19.30">
      <formula>NOT(ISERROR(SEARCH("11.30 – 19.30",DE16)))</formula>
    </cfRule>
  </conditionalFormatting>
  <conditionalFormatting sqref="DE16:DF16">
    <cfRule type="cellIs" dxfId="25585" priority="60894" operator="equal">
      <formula>"09.00 – 18.00"</formula>
    </cfRule>
  </conditionalFormatting>
  <conditionalFormatting sqref="DE16:DF16">
    <cfRule type="cellIs" dxfId="25584" priority="60895" operator="equal">
      <formula>"09.30 – 13.00"</formula>
    </cfRule>
  </conditionalFormatting>
  <conditionalFormatting sqref="DE16:DF16">
    <cfRule type="cellIs" dxfId="25583" priority="60896" operator="equal">
      <formula>"10.30 – 19.30"</formula>
    </cfRule>
  </conditionalFormatting>
  <conditionalFormatting sqref="DE16:DF16">
    <cfRule type="cellIs" dxfId="25582" priority="60897" operator="equal">
      <formula>"11.30 – 19.30"</formula>
    </cfRule>
  </conditionalFormatting>
  <conditionalFormatting sqref="DE16:DF16">
    <cfRule type="cellIs" dxfId="25581" priority="60898" operator="equal">
      <formula>_FV(13,"3")</formula>
    </cfRule>
  </conditionalFormatting>
  <conditionalFormatting sqref="DE16:DF16">
    <cfRule type="cellIs" dxfId="25580" priority="60899" operator="equal">
      <formula>_FV(13,"3")</formula>
    </cfRule>
  </conditionalFormatting>
  <conditionalFormatting sqref="DE16:DF16">
    <cfRule type="cellIs" dxfId="25579" priority="60900" operator="equal">
      <formula>_FV(13,"3")</formula>
    </cfRule>
  </conditionalFormatting>
  <conditionalFormatting sqref="DE16:DF16">
    <cfRule type="cellIs" dxfId="25578" priority="60887" operator="equal">
      <formula>"09.00 – 18.00"</formula>
    </cfRule>
  </conditionalFormatting>
  <conditionalFormatting sqref="DE16:DF16">
    <cfRule type="cellIs" dxfId="25577" priority="60888" operator="equal">
      <formula>"09.30 – 13.00"</formula>
    </cfRule>
  </conditionalFormatting>
  <conditionalFormatting sqref="DE16:DF16">
    <cfRule type="cellIs" dxfId="25576" priority="60889" operator="equal">
      <formula>"10.30 – 19.30"</formula>
    </cfRule>
  </conditionalFormatting>
  <conditionalFormatting sqref="DE16:DF16">
    <cfRule type="cellIs" dxfId="25575" priority="60890" operator="equal">
      <formula>"11.30 – 19.30"</formula>
    </cfRule>
  </conditionalFormatting>
  <conditionalFormatting sqref="DE16:DF16">
    <cfRule type="cellIs" dxfId="25574" priority="60891" operator="equal">
      <formula>_FV(13,"3")</formula>
    </cfRule>
  </conditionalFormatting>
  <conditionalFormatting sqref="DE16:DF16">
    <cfRule type="cellIs" dxfId="25573" priority="60892" operator="equal">
      <formula>_FV(13,"3")</formula>
    </cfRule>
  </conditionalFormatting>
  <conditionalFormatting sqref="DE16:DF16">
    <cfRule type="cellIs" dxfId="25572" priority="60893" operator="equal">
      <formula>_FV(13,"3")</formula>
    </cfRule>
  </conditionalFormatting>
  <conditionalFormatting sqref="DE17:DF24">
    <cfRule type="containsText" dxfId="25571" priority="60869" operator="containsText" text="08.30 – 14.30">
      <formula>NOT(ISERROR(SEARCH("08.30 – 14.30",DE17)))</formula>
    </cfRule>
    <cfRule type="containsText" dxfId="25570" priority="60870" operator="containsText" text="09:30 – 18.30">
      <formula>NOT(ISERROR(SEARCH("09:30 – 18.30",DE17)))</formula>
    </cfRule>
    <cfRule type="containsText" dxfId="25569" priority="60871" operator="containsText" text="10.30 – 18.30">
      <formula>NOT(ISERROR(SEARCH("10.30 – 18.30",DE17)))</formula>
    </cfRule>
    <cfRule type="containsText" dxfId="25568" priority="60872" operator="containsText" text="09.30 – 18.30">
      <formula>NOT(ISERROR(SEARCH("09.30 – 18.30",DE17)))</formula>
    </cfRule>
    <cfRule type="containsText" dxfId="25567" priority="60874" operator="containsText" text="09.00 – 13:00">
      <formula>NOT(ISERROR(SEARCH("09.00 – 13:00",DE17)))</formula>
    </cfRule>
    <cfRule type="containsText" dxfId="25566" priority="60875" operator="containsText" text="08.30 – 16.30">
      <formula>NOT(ISERROR(SEARCH("08.30 – 16.30",DE17)))</formula>
    </cfRule>
    <cfRule type="containsText" dxfId="25565" priority="60876" operator="containsText" text="08:30 – 17.30">
      <formula>NOT(ISERROR(SEARCH("08:30 – 17.30",DE17)))</formula>
    </cfRule>
    <cfRule type="containsText" dxfId="25564" priority="60877" operator="containsText" text="08.30 – 17.30">
      <formula>NOT(ISERROR(SEARCH("08.30 – 17.30",DE17)))</formula>
    </cfRule>
    <cfRule type="containsText" dxfId="25563" priority="60878" operator="containsText" text="09.00 – 18.00">
      <formula>NOT(ISERROR(SEARCH("09.00 – 18.00",DE17)))</formula>
    </cfRule>
    <cfRule type="containsText" dxfId="25562" priority="60879" operator="containsText" text="09.00 – 13.00">
      <formula>NOT(ISERROR(SEARCH("09.00 – 13.00",DE17)))</formula>
    </cfRule>
    <cfRule type="containsText" dxfId="25561" priority="60880" operator="containsText" text="11.30 – 19.30">
      <formula>NOT(ISERROR(SEARCH("11.30 – 19.30",DE17)))</formula>
    </cfRule>
    <cfRule type="containsText" dxfId="25560" priority="60881" operator="containsText" text="10.30 – 19.30">
      <formula>NOT(ISERROR(SEARCH("10.30 – 19.30",DE17)))</formula>
    </cfRule>
    <cfRule type="containsText" dxfId="25559" priority="60882" operator="containsText" text="09.00 – 15.00">
      <formula>NOT(ISERROR(SEARCH("09.00 – 15.00",DE17)))</formula>
    </cfRule>
    <cfRule type="containsText" dxfId="25558" priority="60883" operator="containsText" text="1 2 : 3 0">
      <formula>NOT(ISERROR(SEARCH("1 2 : 3 0",DE17)))</formula>
    </cfRule>
    <cfRule type="containsText" dxfId="25557" priority="60884" operator="containsText" text="1 3 : 3 0">
      <formula>NOT(ISERROR(SEARCH("1 3 : 3 0",DE17)))</formula>
    </cfRule>
    <cfRule type="containsText" dxfId="25556" priority="60885" operator="containsText" text="FESTIVITÁ">
      <formula>NOT(ISERROR(SEARCH("FESTIVITÁ",DE17)))</formula>
    </cfRule>
    <cfRule type="cellIs" dxfId="25555" priority="60886" operator="equal">
      <formula>"DOMENICA"</formula>
    </cfRule>
  </conditionalFormatting>
  <conditionalFormatting sqref="DE17:DF24">
    <cfRule type="containsText" dxfId="25554" priority="60861" operator="containsText" text="09.00 - 13.00">
      <formula>NOT(ISERROR(SEARCH("09.00 - 13.00",DE17)))</formula>
    </cfRule>
    <cfRule type="containsText" dxfId="25553" priority="60864" operator="containsText" text="09.00 – 15:00">
      <formula>NOT(ISERROR(SEARCH("09.00 – 15:00",DE17)))</formula>
    </cfRule>
    <cfRule type="containsText" dxfId="25552" priority="60865" operator="containsText" text="09.00 – 16.00">
      <formula>NOT(ISERROR(SEARCH("09.00 – 16.00",DE17)))</formula>
    </cfRule>
    <cfRule type="containsText" dxfId="25551" priority="60866" operator="containsText" text="09.00 - 13:00">
      <formula>NOT(ISERROR(SEARCH("09.00 - 13:00",DE17)))</formula>
    </cfRule>
    <cfRule type="containsText" dxfId="25550" priority="60867" operator="containsText" text="08.30 – 16:30 ">
      <formula>NOT(ISERROR(SEARCH("08.30 – 16:30 ",DE17)))</formula>
    </cfRule>
    <cfRule type="containsText" dxfId="25549" priority="60868" operator="containsText" text="08.30 – 17:30 ">
      <formula>NOT(ISERROR(SEARCH("08.30 – 17:30 ",DE17)))</formula>
    </cfRule>
  </conditionalFormatting>
  <conditionalFormatting sqref="DE17:DF24">
    <cfRule type="containsText" dxfId="25548" priority="60863" operator="containsText" text="1 3 : 0 0">
      <formula>NOT(ISERROR(SEARCH("1 3 : 0 0",DE17)))</formula>
    </cfRule>
  </conditionalFormatting>
  <conditionalFormatting sqref="DE17:DF17">
    <cfRule type="containsText" dxfId="25547" priority="60862" operator="containsText" text="13:00">
      <formula>NOT(ISERROR(SEARCH("13:00",DE17)))</formula>
    </cfRule>
  </conditionalFormatting>
  <conditionalFormatting sqref="DE17:DF24">
    <cfRule type="containsText" dxfId="25546" priority="60873" operator="containsText" text="09:00 – 13.00 ">
      <formula>NOT(ISERROR(SEARCH("09:00 – 13.00 ",DE17)))</formula>
    </cfRule>
  </conditionalFormatting>
  <conditionalFormatting sqref="DE23:DF23">
    <cfRule type="containsText" dxfId="25545" priority="60860" operator="containsText" text="09:00 – 13.00 ">
      <formula>NOT(ISERROR(SEARCH("09:00 – 13.00 ",DE23)))</formula>
    </cfRule>
  </conditionalFormatting>
  <conditionalFormatting sqref="DE17:DF24">
    <cfRule type="containsText" dxfId="25544" priority="60859" operator="containsText" text="09:00 – 13.00 ">
      <formula>NOT(ISERROR(SEARCH("09:00 – 13.00 ",DE17)))</formula>
    </cfRule>
  </conditionalFormatting>
  <conditionalFormatting sqref="DE23:DF24">
    <cfRule type="containsText" dxfId="25543" priority="60858" operator="containsText" text="09:00 – 13.00 ">
      <formula>NOT(ISERROR(SEARCH("09:00 – 13.00 ",DE23)))</formula>
    </cfRule>
  </conditionalFormatting>
  <conditionalFormatting sqref="DE18:DF18">
    <cfRule type="containsText" dxfId="25542" priority="60855" operator="containsText" text="09.00 -13.00">
      <formula>NOT(ISERROR(SEARCH("09.00 -13.00",DE18)))</formula>
    </cfRule>
    <cfRule type="containsText" dxfId="25541" priority="60856" operator="containsText" text="09.00 -15:00">
      <formula>NOT(ISERROR(SEARCH("09.00 -15:00",DE18)))</formula>
    </cfRule>
    <cfRule type="containsText" dxfId="25540" priority="60857" operator="containsText" text="09.00 -16.00">
      <formula>NOT(ISERROR(SEARCH("09.00 -16.00",DE18)))</formula>
    </cfRule>
  </conditionalFormatting>
  <conditionalFormatting sqref="DE19:DF24">
    <cfRule type="containsText" dxfId="25539" priority="60852" operator="containsText" text="09.00 -13.00">
      <formula>NOT(ISERROR(SEARCH("09.00 -13.00",DE19)))</formula>
    </cfRule>
    <cfRule type="containsText" dxfId="25538" priority="60853" operator="containsText" text="09.00 -15:00">
      <formula>NOT(ISERROR(SEARCH("09.00 -15:00",DE19)))</formula>
    </cfRule>
    <cfRule type="containsText" dxfId="25537" priority="60854" operator="containsText" text="09.00 -16.00">
      <formula>NOT(ISERROR(SEARCH("09.00 -16.00",DE19)))</formula>
    </cfRule>
  </conditionalFormatting>
  <conditionalFormatting sqref="DE17:DF17">
    <cfRule type="containsText" dxfId="25536" priority="60849" operator="containsText" text="09.00 -13.00">
      <formula>NOT(ISERROR(SEARCH("09.00 -13.00",DE17)))</formula>
    </cfRule>
    <cfRule type="containsText" dxfId="25535" priority="60850" operator="containsText" text="09.00 -15:00">
      <formula>NOT(ISERROR(SEARCH("09.00 -15:00",DE17)))</formula>
    </cfRule>
    <cfRule type="containsText" dxfId="25534" priority="60851" operator="containsText" text="09.00 -16.00">
      <formula>NOT(ISERROR(SEARCH("09.00 -16.00",DE17)))</formula>
    </cfRule>
  </conditionalFormatting>
  <conditionalFormatting sqref="DE23:DF23">
    <cfRule type="containsText" dxfId="25533" priority="60848" operator="containsText" text="09:00 – 13.00 ">
      <formula>NOT(ISERROR(SEARCH("09:00 – 13.00 ",DE23)))</formula>
    </cfRule>
  </conditionalFormatting>
  <conditionalFormatting sqref="DE17:DF24">
    <cfRule type="containsText" dxfId="25532" priority="60847" operator="containsText" text="09:00 – 13.00 ">
      <formula>NOT(ISERROR(SEARCH("09:00 – 13.00 ",DE17)))</formula>
    </cfRule>
  </conditionalFormatting>
  <conditionalFormatting sqref="DE23:DF24">
    <cfRule type="containsText" dxfId="25531" priority="60846" operator="containsText" text="09:00 – 13.00 ">
      <formula>NOT(ISERROR(SEARCH("09:00 – 13.00 ",DE23)))</formula>
    </cfRule>
  </conditionalFormatting>
  <conditionalFormatting sqref="DE18:DF18">
    <cfRule type="containsText" dxfId="25530" priority="60843" operator="containsText" text="09.00 -13.00">
      <formula>NOT(ISERROR(SEARCH("09.00 -13.00",DE18)))</formula>
    </cfRule>
    <cfRule type="containsText" dxfId="25529" priority="60844" operator="containsText" text="09.00 -15:00">
      <formula>NOT(ISERROR(SEARCH("09.00 -15:00",DE18)))</formula>
    </cfRule>
    <cfRule type="containsText" dxfId="25528" priority="60845" operator="containsText" text="09.00 -16.00">
      <formula>NOT(ISERROR(SEARCH("09.00 -16.00",DE18)))</formula>
    </cfRule>
  </conditionalFormatting>
  <conditionalFormatting sqref="DE19:DF24">
    <cfRule type="containsText" dxfId="25527" priority="60840" operator="containsText" text="09.00 -13.00">
      <formula>NOT(ISERROR(SEARCH("09.00 -13.00",DE19)))</formula>
    </cfRule>
    <cfRule type="containsText" dxfId="25526" priority="60841" operator="containsText" text="09.00 -15:00">
      <formula>NOT(ISERROR(SEARCH("09.00 -15:00",DE19)))</formula>
    </cfRule>
    <cfRule type="containsText" dxfId="25525" priority="60842" operator="containsText" text="09.00 -16.00">
      <formula>NOT(ISERROR(SEARCH("09.00 -16.00",DE19)))</formula>
    </cfRule>
  </conditionalFormatting>
  <conditionalFormatting sqref="DE17:DF17">
    <cfRule type="containsText" dxfId="25524" priority="60837" operator="containsText" text="09.00 -13.00">
      <formula>NOT(ISERROR(SEARCH("09.00 -13.00",DE17)))</formula>
    </cfRule>
    <cfRule type="containsText" dxfId="25523" priority="60838" operator="containsText" text="09.00 -15:00">
      <formula>NOT(ISERROR(SEARCH("09.00 -15:00",DE17)))</formula>
    </cfRule>
    <cfRule type="containsText" dxfId="25522" priority="60839" operator="containsText" text="09.00 -16.00">
      <formula>NOT(ISERROR(SEARCH("09.00 -16.00",DE17)))</formula>
    </cfRule>
  </conditionalFormatting>
  <conditionalFormatting sqref="DE18:DF18">
    <cfRule type="containsText" dxfId="25521" priority="60834" operator="containsText" text="09.00 -13:00">
      <formula>NOT(ISERROR(SEARCH("09.00 -13:00",DE18)))</formula>
    </cfRule>
    <cfRule type="containsText" dxfId="25520" priority="60835" operator="containsText" text="08.30 -17.30">
      <formula>NOT(ISERROR(SEARCH("08.30 -17.30",DE18)))</formula>
    </cfRule>
    <cfRule type="containsText" dxfId="25519" priority="60836" operator="containsText" text="08.30 -15:30">
      <formula>NOT(ISERROR(SEARCH("08.30 -15:30",DE18)))</formula>
    </cfRule>
  </conditionalFormatting>
  <conditionalFormatting sqref="DE19:DF24">
    <cfRule type="containsText" dxfId="25518" priority="60831" operator="containsText" text="09.00 -13.00">
      <formula>NOT(ISERROR(SEARCH("09.00 -13.00",DE19)))</formula>
    </cfRule>
    <cfRule type="containsText" dxfId="25517" priority="60832" operator="containsText" text="09.00 -15:00">
      <formula>NOT(ISERROR(SEARCH("09.00 -15:00",DE19)))</formula>
    </cfRule>
    <cfRule type="containsText" dxfId="25516" priority="60833" operator="containsText" text="09.00 -16.00">
      <formula>NOT(ISERROR(SEARCH("09.00 -16.00",DE19)))</formula>
    </cfRule>
  </conditionalFormatting>
  <conditionalFormatting sqref="DE19:DF24">
    <cfRule type="containsText" dxfId="25515" priority="60828" operator="containsText" text="09.00 -13:00">
      <formula>NOT(ISERROR(SEARCH("09.00 -13:00",DE19)))</formula>
    </cfRule>
    <cfRule type="containsText" dxfId="25514" priority="60829" operator="containsText" text="08.30 -17.30">
      <formula>NOT(ISERROR(SEARCH("08.30 -17.30",DE19)))</formula>
    </cfRule>
    <cfRule type="containsText" dxfId="25513" priority="60830" operator="containsText" text="08.30 -15:30">
      <formula>NOT(ISERROR(SEARCH("08.30 -15:30",DE19)))</formula>
    </cfRule>
  </conditionalFormatting>
  <conditionalFormatting sqref="DE17:DF17">
    <cfRule type="containsText" dxfId="25512" priority="60825" operator="containsText" text="09.00 -13.00">
      <formula>NOT(ISERROR(SEARCH("09.00 -13.00",DE17)))</formula>
    </cfRule>
    <cfRule type="containsText" dxfId="25511" priority="60826" operator="containsText" text="09.00 -15:00">
      <formula>NOT(ISERROR(SEARCH("09.00 -15:00",DE17)))</formula>
    </cfRule>
    <cfRule type="containsText" dxfId="25510" priority="60827" operator="containsText" text="09.00 -16.00">
      <formula>NOT(ISERROR(SEARCH("09.00 -16.00",DE17)))</formula>
    </cfRule>
  </conditionalFormatting>
  <conditionalFormatting sqref="DE17:DF17">
    <cfRule type="containsText" dxfId="25509" priority="60822" operator="containsText" text="09.00 -13:00">
      <formula>NOT(ISERROR(SEARCH("09.00 -13:00",DE17)))</formula>
    </cfRule>
    <cfRule type="containsText" dxfId="25508" priority="60823" operator="containsText" text="08.30 -17.30">
      <formula>NOT(ISERROR(SEARCH("08.30 -17.30",DE17)))</formula>
    </cfRule>
    <cfRule type="containsText" dxfId="25507" priority="60824" operator="containsText" text="08.30 -15:30">
      <formula>NOT(ISERROR(SEARCH("08.30 -15:30",DE17)))</formula>
    </cfRule>
  </conditionalFormatting>
  <conditionalFormatting sqref="DH7:AOL14 Z7:AB7">
    <cfRule type="containsText" dxfId="25506" priority="60805" operator="containsText" text="08.30 – 14.30">
      <formula>NOT(ISERROR(SEARCH("08.30 – 14.30",Z7)))</formula>
    </cfRule>
    <cfRule type="containsText" dxfId="25505" priority="60806" operator="containsText" text="09:30 – 18.30">
      <formula>NOT(ISERROR(SEARCH("09:30 – 18.30",Z7)))</formula>
    </cfRule>
    <cfRule type="containsText" dxfId="25504" priority="60807" operator="containsText" text="10.30 – 18.30">
      <formula>NOT(ISERROR(SEARCH("10.30 – 18.30",Z7)))</formula>
    </cfRule>
    <cfRule type="containsText" dxfId="25503" priority="60808" operator="containsText" text="09.30 – 18.30">
      <formula>NOT(ISERROR(SEARCH("09.30 – 18.30",Z7)))</formula>
    </cfRule>
    <cfRule type="containsText" dxfId="25502" priority="60809" operator="containsText" text="09.00 – 13:00">
      <formula>NOT(ISERROR(SEARCH("09.00 – 13:00",Z7)))</formula>
    </cfRule>
    <cfRule type="containsText" dxfId="25501" priority="60810" operator="containsText" text="08.30 – 16.30">
      <formula>NOT(ISERROR(SEARCH("08.30 – 16.30",Z7)))</formula>
    </cfRule>
    <cfRule type="containsText" dxfId="25500" priority="60811" operator="containsText" text="08:30 – 17.30">
      <formula>NOT(ISERROR(SEARCH("08:30 – 17.30",Z7)))</formula>
    </cfRule>
    <cfRule type="containsText" dxfId="25499" priority="60812" operator="containsText" text="08.30 – 17.30">
      <formula>NOT(ISERROR(SEARCH("08.30 – 17.30",Z7)))</formula>
    </cfRule>
    <cfRule type="containsText" dxfId="25498" priority="60813" operator="containsText" text="09.00 – 18.00">
      <formula>NOT(ISERROR(SEARCH("09.00 – 18.00",Z7)))</formula>
    </cfRule>
    <cfRule type="containsText" dxfId="25497" priority="60814" operator="containsText" text="09.00 – 13.00">
      <formula>NOT(ISERROR(SEARCH("09.00 – 13.00",Z7)))</formula>
    </cfRule>
    <cfRule type="containsText" dxfId="25496" priority="60815" operator="containsText" text="11.30 – 19.30">
      <formula>NOT(ISERROR(SEARCH("11.30 – 19.30",Z7)))</formula>
    </cfRule>
    <cfRule type="containsText" dxfId="25495" priority="60816" operator="containsText" text="10.30 – 19.30">
      <formula>NOT(ISERROR(SEARCH("10.30 – 19.30",Z7)))</formula>
    </cfRule>
    <cfRule type="containsText" dxfId="25494" priority="60817" operator="containsText" text="09.00 – 15.00">
      <formula>NOT(ISERROR(SEARCH("09.00 – 15.00",Z7)))</formula>
    </cfRule>
    <cfRule type="containsText" dxfId="25493" priority="60818" operator="containsText" text="12:30">
      <formula>NOT(ISERROR(SEARCH("12:30",Z7)))</formula>
    </cfRule>
    <cfRule type="containsText" dxfId="25492" priority="60819" operator="containsText" text="13:30">
      <formula>NOT(ISERROR(SEARCH("13:30",Z7)))</formula>
    </cfRule>
    <cfRule type="containsText" dxfId="25491" priority="60820" operator="containsText" text="FESTIVITÁ">
      <formula>NOT(ISERROR(SEARCH("FESTIVITÁ",Z7)))</formula>
    </cfRule>
    <cfRule type="cellIs" dxfId="25490" priority="60821" operator="equal">
      <formula>"DOMENICA"</formula>
    </cfRule>
  </conditionalFormatting>
  <conditionalFormatting sqref="Z6:AB6">
    <cfRule type="cellIs" dxfId="25489" priority="60796" operator="equal">
      <formula>"09.00 – 13.00"</formula>
    </cfRule>
  </conditionalFormatting>
  <conditionalFormatting sqref="AD6:AE6">
    <cfRule type="cellIs" dxfId="25488" priority="60711" operator="equal">
      <formula>"09.00 – 15.00"</formula>
    </cfRule>
  </conditionalFormatting>
  <conditionalFormatting sqref="Z6:AB6">
    <cfRule type="cellIs" dxfId="25487" priority="60797" operator="equal">
      <formula>"09.00 – 15.00"</formula>
    </cfRule>
  </conditionalFormatting>
  <conditionalFormatting sqref="Z6:AB6">
    <cfRule type="cellIs" dxfId="25486" priority="60798" operator="equal">
      <formula>"09.00 – 18.00"</formula>
    </cfRule>
  </conditionalFormatting>
  <conditionalFormatting sqref="Z6:AB6">
    <cfRule type="cellIs" dxfId="25485" priority="60799" operator="equal">
      <formula>"09.30 – 13.00"</formula>
    </cfRule>
  </conditionalFormatting>
  <conditionalFormatting sqref="Z6:AB6">
    <cfRule type="cellIs" dxfId="25484" priority="60800" operator="equal">
      <formula>"10.30 – 19.30"</formula>
    </cfRule>
  </conditionalFormatting>
  <conditionalFormatting sqref="Z6:AB6">
    <cfRule type="cellIs" dxfId="25483" priority="60801" operator="equal">
      <formula>"11.30 – 19.30"</formula>
    </cfRule>
  </conditionalFormatting>
  <conditionalFormatting sqref="Z6:AB6">
    <cfRule type="cellIs" dxfId="25482" priority="60802" operator="equal">
      <formula>_FV(13,"3")</formula>
    </cfRule>
  </conditionalFormatting>
  <conditionalFormatting sqref="Z6:AB6">
    <cfRule type="cellIs" dxfId="25481" priority="60803" operator="equal">
      <formula>_FV(13,"3")</formula>
    </cfRule>
  </conditionalFormatting>
  <conditionalFormatting sqref="Z6:AB6">
    <cfRule type="cellIs" dxfId="25480" priority="60804" operator="equal">
      <formula>_FV(13,"3")</formula>
    </cfRule>
  </conditionalFormatting>
  <conditionalFormatting sqref="DH6:XFD6 BY6:BZ6 Z6:AB6">
    <cfRule type="containsText" dxfId="25479" priority="60786" operator="containsText" text="DOMENICA">
      <formula>NOT(ISERROR(SEARCH("DOMENICA",Z6)))</formula>
    </cfRule>
    <cfRule type="containsText" dxfId="25478" priority="60787" operator="containsText" text="08.30 – 14.30">
      <formula>NOT(ISERROR(SEARCH("08.30 – 14.30",Z6)))</formula>
    </cfRule>
    <cfRule type="containsText" dxfId="25477" priority="60788" operator="containsText" text="09.30 – 18.30">
      <formula>NOT(ISERROR(SEARCH("09.30 – 18.30",Z6)))</formula>
    </cfRule>
    <cfRule type="containsText" dxfId="25476" priority="60789" operator="containsText" text="08.30 – 16.30">
      <formula>NOT(ISERROR(SEARCH("08.30 – 16.30",Z6)))</formula>
    </cfRule>
    <cfRule type="containsText" dxfId="25475" priority="60790" operator="containsText" text="08.30 – 17.30">
      <formula>NOT(ISERROR(SEARCH("08.30 – 17.30",Z6)))</formula>
    </cfRule>
    <cfRule type="containsText" dxfId="25474" priority="60791" operator="containsText" text="09.00 – 18.00">
      <formula>NOT(ISERROR(SEARCH("09.00 – 18.00",Z6)))</formula>
    </cfRule>
    <cfRule type="containsText" dxfId="25473" priority="60792" operator="containsText" text="09.00 – 15.00">
      <formula>NOT(ISERROR(SEARCH("09.00 – 15.00",Z6)))</formula>
    </cfRule>
    <cfRule type="containsText" dxfId="25472" priority="60793" operator="containsText" text="10.30 – 19.30">
      <formula>NOT(ISERROR(SEARCH("10.30 – 19.30",Z6)))</formula>
    </cfRule>
    <cfRule type="containsText" dxfId="25471" priority="60794" operator="containsText" text="09.00 – 13.00">
      <formula>NOT(ISERROR(SEARCH("09.00 – 13.00",Z6)))</formula>
    </cfRule>
    <cfRule type="containsText" dxfId="25470" priority="60795" operator="containsText" text="11.30 – 19.30">
      <formula>NOT(ISERROR(SEARCH("11.30 – 19.30",Z6)))</formula>
    </cfRule>
  </conditionalFormatting>
  <conditionalFormatting sqref="Z6:AB6">
    <cfRule type="cellIs" dxfId="25469" priority="60778" operator="equal">
      <formula>"09.00 – 15.00"</formula>
    </cfRule>
  </conditionalFormatting>
  <conditionalFormatting sqref="Z6:AB6">
    <cfRule type="cellIs" dxfId="25468" priority="60779" operator="equal">
      <formula>"09.00 – 18.00"</formula>
    </cfRule>
  </conditionalFormatting>
  <conditionalFormatting sqref="Z6:AB6">
    <cfRule type="cellIs" dxfId="25467" priority="60780" operator="equal">
      <formula>"09.30 – 13.00"</formula>
    </cfRule>
  </conditionalFormatting>
  <conditionalFormatting sqref="Z6:AB6">
    <cfRule type="cellIs" dxfId="25466" priority="60781" operator="equal">
      <formula>"10.30 – 19.30"</formula>
    </cfRule>
  </conditionalFormatting>
  <conditionalFormatting sqref="Z6:AB6">
    <cfRule type="cellIs" dxfId="25465" priority="60782" operator="equal">
      <formula>"11.30 – 19.30"</formula>
    </cfRule>
  </conditionalFormatting>
  <conditionalFormatting sqref="Z6:AB6">
    <cfRule type="cellIs" dxfId="25464" priority="60783" operator="equal">
      <formula>_FV(13,"3")</formula>
    </cfRule>
  </conditionalFormatting>
  <conditionalFormatting sqref="Z6:AB6">
    <cfRule type="cellIs" dxfId="25463" priority="60784" operator="equal">
      <formula>_FV(13,"3")</formula>
    </cfRule>
  </conditionalFormatting>
  <conditionalFormatting sqref="Z6:AB6">
    <cfRule type="cellIs" dxfId="25462" priority="60785" operator="equal">
      <formula>_FV(13,"3")</formula>
    </cfRule>
  </conditionalFormatting>
  <conditionalFormatting sqref="Z6:AB6">
    <cfRule type="cellIs" dxfId="25461" priority="60770" operator="equal">
      <formula>"09.00 – 15.00"</formula>
    </cfRule>
  </conditionalFormatting>
  <conditionalFormatting sqref="Z6:AB6">
    <cfRule type="cellIs" dxfId="25460" priority="60771" operator="equal">
      <formula>"09.00 – 18.00"</formula>
    </cfRule>
  </conditionalFormatting>
  <conditionalFormatting sqref="Z6:AB6">
    <cfRule type="cellIs" dxfId="25459" priority="60772" operator="equal">
      <formula>"09.30 – 13.00"</formula>
    </cfRule>
  </conditionalFormatting>
  <conditionalFormatting sqref="Z6:AB6">
    <cfRule type="cellIs" dxfId="25458" priority="60773" operator="equal">
      <formula>"10.30 – 19.30"</formula>
    </cfRule>
  </conditionalFormatting>
  <conditionalFormatting sqref="Z6:AB6">
    <cfRule type="cellIs" dxfId="25457" priority="60774" operator="equal">
      <formula>"11.30 – 19.30"</formula>
    </cfRule>
  </conditionalFormatting>
  <conditionalFormatting sqref="Z6:AB6">
    <cfRule type="cellIs" dxfId="25456" priority="60775" operator="equal">
      <formula>_FV(13,"3")</formula>
    </cfRule>
  </conditionalFormatting>
  <conditionalFormatting sqref="Z6:AB6">
    <cfRule type="cellIs" dxfId="25455" priority="60776" operator="equal">
      <formula>_FV(13,"3")</formula>
    </cfRule>
  </conditionalFormatting>
  <conditionalFormatting sqref="Z6:AB6">
    <cfRule type="cellIs" dxfId="25454" priority="60777" operator="equal">
      <formula>_FV(13,"3")</formula>
    </cfRule>
  </conditionalFormatting>
  <conditionalFormatting sqref="CA6:CC14">
    <cfRule type="containsText" dxfId="25453" priority="60753" operator="containsText" text="08.30 – 14.30">
      <formula>NOT(ISERROR(SEARCH("08.30 – 14.30",CA6)))</formula>
    </cfRule>
    <cfRule type="containsText" dxfId="25452" priority="60754" operator="containsText" text="09:30 – 18.30">
      <formula>NOT(ISERROR(SEARCH("09:30 – 18.30",CA6)))</formula>
    </cfRule>
    <cfRule type="containsText" dxfId="25451" priority="60755" operator="containsText" text="10.30 – 18.30">
      <formula>NOT(ISERROR(SEARCH("10.30 – 18.30",CA6)))</formula>
    </cfRule>
    <cfRule type="containsText" dxfId="25450" priority="60756" operator="containsText" text="09.30 – 18.30">
      <formula>NOT(ISERROR(SEARCH("09.30 – 18.30",CA6)))</formula>
    </cfRule>
    <cfRule type="containsText" dxfId="25449" priority="60757" operator="containsText" text="09.00 – 13:00">
      <formula>NOT(ISERROR(SEARCH("09.00 – 13:00",CA6)))</formula>
    </cfRule>
    <cfRule type="containsText" dxfId="25448" priority="60758" operator="containsText" text="08.30 – 16.30">
      <formula>NOT(ISERROR(SEARCH("08.30 – 16.30",CA6)))</formula>
    </cfRule>
    <cfRule type="containsText" dxfId="25447" priority="60759" operator="containsText" text="08:30 – 17.30">
      <formula>NOT(ISERROR(SEARCH("08:30 – 17.30",CA6)))</formula>
    </cfRule>
    <cfRule type="containsText" dxfId="25446" priority="60760" operator="containsText" text="08.30 – 17.30">
      <formula>NOT(ISERROR(SEARCH("08.30 – 17.30",CA6)))</formula>
    </cfRule>
    <cfRule type="containsText" dxfId="25445" priority="60761" operator="containsText" text="09.00 – 18.00">
      <formula>NOT(ISERROR(SEARCH("09.00 – 18.00",CA6)))</formula>
    </cfRule>
    <cfRule type="containsText" dxfId="25444" priority="60762" operator="containsText" text="09.00 – 13.00">
      <formula>NOT(ISERROR(SEARCH("09.00 – 13.00",CA6)))</formula>
    </cfRule>
    <cfRule type="containsText" dxfId="25443" priority="60763" operator="containsText" text="11.30 – 19.30">
      <formula>NOT(ISERROR(SEARCH("11.30 – 19.30",CA6)))</formula>
    </cfRule>
    <cfRule type="containsText" dxfId="25442" priority="60764" operator="containsText" text="10.30 – 19.30">
      <formula>NOT(ISERROR(SEARCH("10.30 – 19.30",CA6)))</formula>
    </cfRule>
    <cfRule type="containsText" dxfId="25441" priority="60765" operator="containsText" text="09.00 – 15.00">
      <formula>NOT(ISERROR(SEARCH("09.00 – 15.00",CA6)))</formula>
    </cfRule>
    <cfRule type="containsText" dxfId="25440" priority="60766" operator="containsText" text="12:30">
      <formula>NOT(ISERROR(SEARCH("12:30",CA6)))</formula>
    </cfRule>
    <cfRule type="containsText" dxfId="25439" priority="60767" operator="containsText" text="13:30">
      <formula>NOT(ISERROR(SEARCH("13:30",CA6)))</formula>
    </cfRule>
    <cfRule type="containsText" dxfId="25438" priority="60768" operator="containsText" text="FESTIVITÁ">
      <formula>NOT(ISERROR(SEARCH("FESTIVITÁ",CA6)))</formula>
    </cfRule>
    <cfRule type="cellIs" dxfId="25437" priority="60769" operator="equal">
      <formula>"DOMENICA"</formula>
    </cfRule>
  </conditionalFormatting>
  <conditionalFormatting sqref="Z8:AB14">
    <cfRule type="containsText" dxfId="25436" priority="60736" operator="containsText" text="08.30 – 14.30">
      <formula>NOT(ISERROR(SEARCH("08.30 – 14.30",Z8)))</formula>
    </cfRule>
    <cfRule type="containsText" dxfId="25435" priority="60737" operator="containsText" text="09:30 – 18.30">
      <formula>NOT(ISERROR(SEARCH("09:30 – 18.30",Z8)))</formula>
    </cfRule>
    <cfRule type="containsText" dxfId="25434" priority="60738" operator="containsText" text="10.30 – 18.30">
      <formula>NOT(ISERROR(SEARCH("10.30 – 18.30",Z8)))</formula>
    </cfRule>
    <cfRule type="containsText" dxfId="25433" priority="60739" operator="containsText" text="09.30 – 18.30">
      <formula>NOT(ISERROR(SEARCH("09.30 – 18.30",Z8)))</formula>
    </cfRule>
    <cfRule type="containsText" dxfId="25432" priority="60740" operator="containsText" text="09.00 – 13:00">
      <formula>NOT(ISERROR(SEARCH("09.00 – 13:00",Z8)))</formula>
    </cfRule>
    <cfRule type="containsText" dxfId="25431" priority="60741" operator="containsText" text="08.30 – 16.30">
      <formula>NOT(ISERROR(SEARCH("08.30 – 16.30",Z8)))</formula>
    </cfRule>
    <cfRule type="containsText" dxfId="25430" priority="60742" operator="containsText" text="08:30 – 17.30">
      <formula>NOT(ISERROR(SEARCH("08:30 – 17.30",Z8)))</formula>
    </cfRule>
    <cfRule type="containsText" dxfId="25429" priority="60743" operator="containsText" text="08.30 – 17.30">
      <formula>NOT(ISERROR(SEARCH("08.30 – 17.30",Z8)))</formula>
    </cfRule>
    <cfRule type="containsText" dxfId="25428" priority="60744" operator="containsText" text="09.00 – 18.00">
      <formula>NOT(ISERROR(SEARCH("09.00 – 18.00",Z8)))</formula>
    </cfRule>
    <cfRule type="containsText" dxfId="25427" priority="60745" operator="containsText" text="09.00 – 13.00">
      <formula>NOT(ISERROR(SEARCH("09.00 – 13.00",Z8)))</formula>
    </cfRule>
    <cfRule type="containsText" dxfId="25426" priority="60746" operator="containsText" text="11.30 – 19.30">
      <formula>NOT(ISERROR(SEARCH("11.30 – 19.30",Z8)))</formula>
    </cfRule>
    <cfRule type="containsText" dxfId="25425" priority="60747" operator="containsText" text="10.30 – 19.30">
      <formula>NOT(ISERROR(SEARCH("10.30 – 19.30",Z8)))</formula>
    </cfRule>
    <cfRule type="containsText" dxfId="25424" priority="60748" operator="containsText" text="09.00 – 15.00">
      <formula>NOT(ISERROR(SEARCH("09.00 – 15.00",Z8)))</formula>
    </cfRule>
    <cfRule type="containsText" dxfId="25423" priority="60749" operator="containsText" text="12:30">
      <formula>NOT(ISERROR(SEARCH("12:30",Z8)))</formula>
    </cfRule>
    <cfRule type="containsText" dxfId="25422" priority="60750" operator="containsText" text="13:30">
      <formula>NOT(ISERROR(SEARCH("13:30",Z8)))</formula>
    </cfRule>
    <cfRule type="containsText" dxfId="25421" priority="60751" operator="containsText" text="FESTIVITÁ">
      <formula>NOT(ISERROR(SEARCH("FESTIVITÁ",Z8)))</formula>
    </cfRule>
    <cfRule type="cellIs" dxfId="25420" priority="60752" operator="equal">
      <formula>"DOMENICA"</formula>
    </cfRule>
  </conditionalFormatting>
  <conditionalFormatting sqref="AD7:AE7 AD8:AD14">
    <cfRule type="containsText" dxfId="25419" priority="60719" operator="containsText" text="08.30 – 14.30">
      <formula>NOT(ISERROR(SEARCH("08.30 – 14.30",AD7)))</formula>
    </cfRule>
    <cfRule type="containsText" dxfId="25418" priority="60720" operator="containsText" text="09:30 – 18.30">
      <formula>NOT(ISERROR(SEARCH("09:30 – 18.30",AD7)))</formula>
    </cfRule>
    <cfRule type="containsText" dxfId="25417" priority="60721" operator="containsText" text="10.30 – 18.30">
      <formula>NOT(ISERROR(SEARCH("10.30 – 18.30",AD7)))</formula>
    </cfRule>
    <cfRule type="containsText" dxfId="25416" priority="60722" operator="containsText" text="09.30 – 18.30">
      <formula>NOT(ISERROR(SEARCH("09.30 – 18.30",AD7)))</formula>
    </cfRule>
    <cfRule type="containsText" dxfId="25415" priority="60723" operator="containsText" text="09.00 – 13:00">
      <formula>NOT(ISERROR(SEARCH("09.00 – 13:00",AD7)))</formula>
    </cfRule>
    <cfRule type="containsText" dxfId="25414" priority="60724" operator="containsText" text="08.30 – 16.30">
      <formula>NOT(ISERROR(SEARCH("08.30 – 16.30",AD7)))</formula>
    </cfRule>
    <cfRule type="containsText" dxfId="25413" priority="60725" operator="containsText" text="08:30 – 17.30">
      <formula>NOT(ISERROR(SEARCH("08:30 – 17.30",AD7)))</formula>
    </cfRule>
    <cfRule type="containsText" dxfId="25412" priority="60726" operator="containsText" text="08.30 – 17.30">
      <formula>NOT(ISERROR(SEARCH("08.30 – 17.30",AD7)))</formula>
    </cfRule>
    <cfRule type="containsText" dxfId="25411" priority="60727" operator="containsText" text="09.00 – 18.00">
      <formula>NOT(ISERROR(SEARCH("09.00 – 18.00",AD7)))</formula>
    </cfRule>
    <cfRule type="containsText" dxfId="25410" priority="60728" operator="containsText" text="09.00 – 13.00">
      <formula>NOT(ISERROR(SEARCH("09.00 – 13.00",AD7)))</formula>
    </cfRule>
    <cfRule type="containsText" dxfId="25409" priority="60729" operator="containsText" text="11.30 – 19.30">
      <formula>NOT(ISERROR(SEARCH("11.30 – 19.30",AD7)))</formula>
    </cfRule>
    <cfRule type="containsText" dxfId="25408" priority="60730" operator="containsText" text="10.30 – 19.30">
      <formula>NOT(ISERROR(SEARCH("10.30 – 19.30",AD7)))</formula>
    </cfRule>
    <cfRule type="containsText" dxfId="25407" priority="60731" operator="containsText" text="09.00 – 15.00">
      <formula>NOT(ISERROR(SEARCH("09.00 – 15.00",AD7)))</formula>
    </cfRule>
    <cfRule type="containsText" dxfId="25406" priority="60732" operator="containsText" text="12:30">
      <formula>NOT(ISERROR(SEARCH("12:30",AD7)))</formula>
    </cfRule>
    <cfRule type="containsText" dxfId="25405" priority="60733" operator="containsText" text="13:30">
      <formula>NOT(ISERROR(SEARCH("13:30",AD7)))</formula>
    </cfRule>
    <cfRule type="containsText" dxfId="25404" priority="60734" operator="containsText" text="FESTIVITÁ">
      <formula>NOT(ISERROR(SEARCH("FESTIVITÁ",AD7)))</formula>
    </cfRule>
    <cfRule type="cellIs" dxfId="25403" priority="60735" operator="equal">
      <formula>"DOMENICA"</formula>
    </cfRule>
  </conditionalFormatting>
  <conditionalFormatting sqref="AD6:AE6">
    <cfRule type="cellIs" dxfId="25402" priority="60710" stopIfTrue="1" operator="equal">
      <formula>"09.00 – 13.00"</formula>
    </cfRule>
  </conditionalFormatting>
  <conditionalFormatting sqref="AD6:AE6">
    <cfRule type="cellIs" dxfId="25401" priority="60712" operator="equal">
      <formula>"09.00 – 18.00"</formula>
    </cfRule>
  </conditionalFormatting>
  <conditionalFormatting sqref="AD6:AE6">
    <cfRule type="cellIs" dxfId="25400" priority="60713" operator="equal">
      <formula>"09.30 – 13.00"</formula>
    </cfRule>
  </conditionalFormatting>
  <conditionalFormatting sqref="AD6:AE6">
    <cfRule type="cellIs" dxfId="25399" priority="60714" operator="equal">
      <formula>"10.30 – 19.30"</formula>
    </cfRule>
  </conditionalFormatting>
  <conditionalFormatting sqref="AD6:AE6">
    <cfRule type="cellIs" dxfId="25398" priority="60715" operator="equal">
      <formula>"11.30 – 19.30"</formula>
    </cfRule>
  </conditionalFormatting>
  <conditionalFormatting sqref="AD6:AE6">
    <cfRule type="cellIs" dxfId="25397" priority="60716" operator="equal">
      <formula>_FV(13,"3")</formula>
    </cfRule>
  </conditionalFormatting>
  <conditionalFormatting sqref="AD6:AE6">
    <cfRule type="cellIs" dxfId="25396" priority="60717" operator="equal">
      <formula>_FV(13,"3")</formula>
    </cfRule>
  </conditionalFormatting>
  <conditionalFormatting sqref="AD6:AE6">
    <cfRule type="cellIs" dxfId="25395" priority="60718" operator="equal">
      <formula>_FV(13,"3")</formula>
    </cfRule>
  </conditionalFormatting>
  <conditionalFormatting sqref="AD6:AE6">
    <cfRule type="containsText" dxfId="25394" priority="60700" operator="containsText" text="DOMENICA">
      <formula>NOT(ISERROR(SEARCH("DOMENICA",AD6)))</formula>
    </cfRule>
    <cfRule type="containsText" dxfId="25393" priority="60701" operator="containsText" text="08.30 – 14.30">
      <formula>NOT(ISERROR(SEARCH("08.30 – 14.30",AD6)))</formula>
    </cfRule>
    <cfRule type="containsText" dxfId="25392" priority="60702" operator="containsText" text="09.30 – 18.30">
      <formula>NOT(ISERROR(SEARCH("09.30 – 18.30",AD6)))</formula>
    </cfRule>
    <cfRule type="containsText" dxfId="25391" priority="60703" operator="containsText" text="08.30 – 16.30">
      <formula>NOT(ISERROR(SEARCH("08.30 – 16.30",AD6)))</formula>
    </cfRule>
    <cfRule type="containsText" dxfId="25390" priority="60704" operator="containsText" text="08.30 – 17.30">
      <formula>NOT(ISERROR(SEARCH("08.30 – 17.30",AD6)))</formula>
    </cfRule>
    <cfRule type="containsText" dxfId="25389" priority="60705" operator="containsText" text="09.00 – 18.00">
      <formula>NOT(ISERROR(SEARCH("09.00 – 18.00",AD6)))</formula>
    </cfRule>
    <cfRule type="containsText" dxfId="25388" priority="60706" operator="containsText" text="09.00 – 15.00">
      <formula>NOT(ISERROR(SEARCH("09.00 – 15.00",AD6)))</formula>
    </cfRule>
    <cfRule type="containsText" dxfId="25387" priority="60707" operator="containsText" text="10.30 – 19.30">
      <formula>NOT(ISERROR(SEARCH("10.30 – 19.30",AD6)))</formula>
    </cfRule>
    <cfRule type="containsText" dxfId="25386" priority="60708" operator="containsText" text="09.00 – 13.00">
      <formula>NOT(ISERROR(SEARCH("09.00 – 13.00",AD6)))</formula>
    </cfRule>
    <cfRule type="containsText" dxfId="25385" priority="60709" operator="containsText" text="11.30 – 19.30">
      <formula>NOT(ISERROR(SEARCH("11.30 – 19.30",AD6)))</formula>
    </cfRule>
  </conditionalFormatting>
  <conditionalFormatting sqref="AD6:AE6">
    <cfRule type="cellIs" dxfId="25384" priority="60692" operator="equal">
      <formula>"09.00 – 15.00"</formula>
    </cfRule>
  </conditionalFormatting>
  <conditionalFormatting sqref="AD6:AE6">
    <cfRule type="cellIs" dxfId="25383" priority="60693" operator="equal">
      <formula>"09.00 – 18.00"</formula>
    </cfRule>
  </conditionalFormatting>
  <conditionalFormatting sqref="AD6:AE6">
    <cfRule type="cellIs" dxfId="25382" priority="60694" operator="equal">
      <formula>"09.30 – 13.00"</formula>
    </cfRule>
  </conditionalFormatting>
  <conditionalFormatting sqref="AD6:AE6">
    <cfRule type="cellIs" dxfId="25381" priority="60695" operator="equal">
      <formula>"10.30 – 19.30"</formula>
    </cfRule>
  </conditionalFormatting>
  <conditionalFormatting sqref="AD6:AE6">
    <cfRule type="cellIs" dxfId="25380" priority="60696" operator="equal">
      <formula>"11.30 – 19.30"</formula>
    </cfRule>
  </conditionalFormatting>
  <conditionalFormatting sqref="AD6:AE6">
    <cfRule type="cellIs" dxfId="25379" priority="60697" operator="equal">
      <formula>_FV(13,"3")</formula>
    </cfRule>
  </conditionalFormatting>
  <conditionalFormatting sqref="AD6:AE6">
    <cfRule type="cellIs" dxfId="25378" priority="60698" operator="equal">
      <formula>_FV(13,"3")</formula>
    </cfRule>
  </conditionalFormatting>
  <conditionalFormatting sqref="AD6:AE6">
    <cfRule type="cellIs" dxfId="25377" priority="60699" operator="equal">
      <formula>_FV(13,"3")</formula>
    </cfRule>
  </conditionalFormatting>
  <conditionalFormatting sqref="AD6:AE6">
    <cfRule type="cellIs" dxfId="25376" priority="60684" operator="equal">
      <formula>"09.00 – 15.00"</formula>
    </cfRule>
  </conditionalFormatting>
  <conditionalFormatting sqref="AD6:AE6">
    <cfRule type="cellIs" dxfId="25375" priority="60685" operator="equal">
      <formula>"09.00 – 18.00"</formula>
    </cfRule>
  </conditionalFormatting>
  <conditionalFormatting sqref="AD6:AE6">
    <cfRule type="cellIs" dxfId="25374" priority="60686" operator="equal">
      <formula>"09.30 – 13.00"</formula>
    </cfRule>
  </conditionalFormatting>
  <conditionalFormatting sqref="AD6:AE6">
    <cfRule type="cellIs" dxfId="25373" priority="60687" operator="equal">
      <formula>"10.30 – 19.30"</formula>
    </cfRule>
  </conditionalFormatting>
  <conditionalFormatting sqref="AD6:AE6">
    <cfRule type="cellIs" dxfId="25372" priority="60688" operator="equal">
      <formula>"11.30 – 19.30"</formula>
    </cfRule>
  </conditionalFormatting>
  <conditionalFormatting sqref="AD6:AE6">
    <cfRule type="cellIs" dxfId="25371" priority="60689" operator="equal">
      <formula>_FV(13,"3")</formula>
    </cfRule>
  </conditionalFormatting>
  <conditionalFormatting sqref="AD6:AE6">
    <cfRule type="cellIs" dxfId="25370" priority="60690" operator="equal">
      <formula>_FV(13,"3")</formula>
    </cfRule>
  </conditionalFormatting>
  <conditionalFormatting sqref="AD6:AE6">
    <cfRule type="cellIs" dxfId="25369" priority="60691" operator="equal">
      <formula>_FV(13,"3")</formula>
    </cfRule>
  </conditionalFormatting>
  <conditionalFormatting sqref="AE8:AE14">
    <cfRule type="containsText" dxfId="25368" priority="60667" operator="containsText" text="08.30 – 14.30">
      <formula>NOT(ISERROR(SEARCH("08.30 – 14.30",AE8)))</formula>
    </cfRule>
    <cfRule type="containsText" dxfId="25367" priority="60668" operator="containsText" text="09:30 – 18.30">
      <formula>NOT(ISERROR(SEARCH("09:30 – 18.30",AE8)))</formula>
    </cfRule>
    <cfRule type="containsText" dxfId="25366" priority="60669" operator="containsText" text="10.30 – 18.30">
      <formula>NOT(ISERROR(SEARCH("10.30 – 18.30",AE8)))</formula>
    </cfRule>
    <cfRule type="containsText" dxfId="25365" priority="60670" operator="containsText" text="09.30 – 18.30">
      <formula>NOT(ISERROR(SEARCH("09.30 – 18.30",AE8)))</formula>
    </cfRule>
    <cfRule type="containsText" dxfId="25364" priority="60671" operator="containsText" text="09.00 – 13:00">
      <formula>NOT(ISERROR(SEARCH("09.00 – 13:00",AE8)))</formula>
    </cfRule>
    <cfRule type="containsText" dxfId="25363" priority="60672" operator="containsText" text="08.30 – 16.30">
      <formula>NOT(ISERROR(SEARCH("08.30 – 16.30",AE8)))</formula>
    </cfRule>
    <cfRule type="containsText" dxfId="25362" priority="60673" operator="containsText" text="08:30 – 17.30">
      <formula>NOT(ISERROR(SEARCH("08:30 – 17.30",AE8)))</formula>
    </cfRule>
    <cfRule type="containsText" dxfId="25361" priority="60674" operator="containsText" text="08.30 – 17.30">
      <formula>NOT(ISERROR(SEARCH("08.30 – 17.30",AE8)))</formula>
    </cfRule>
    <cfRule type="containsText" dxfId="25360" priority="60675" operator="containsText" text="09.00 – 18.00">
      <formula>NOT(ISERROR(SEARCH("09.00 – 18.00",AE8)))</formula>
    </cfRule>
    <cfRule type="containsText" dxfId="25359" priority="60676" operator="containsText" text="09.00 – 13.00">
      <formula>NOT(ISERROR(SEARCH("09.00 – 13.00",AE8)))</formula>
    </cfRule>
    <cfRule type="containsText" dxfId="25358" priority="60677" operator="containsText" text="11.30 – 19.30">
      <formula>NOT(ISERROR(SEARCH("11.30 – 19.30",AE8)))</formula>
    </cfRule>
    <cfRule type="containsText" dxfId="25357" priority="60678" operator="containsText" text="10.30 – 19.30">
      <formula>NOT(ISERROR(SEARCH("10.30 – 19.30",AE8)))</formula>
    </cfRule>
    <cfRule type="containsText" dxfId="25356" priority="60679" operator="containsText" text="09.00 – 15.00">
      <formula>NOT(ISERROR(SEARCH("09.00 – 15.00",AE8)))</formula>
    </cfRule>
    <cfRule type="containsText" dxfId="25355" priority="60680" operator="containsText" text="12:30">
      <formula>NOT(ISERROR(SEARCH("12:30",AE8)))</formula>
    </cfRule>
    <cfRule type="containsText" dxfId="25354" priority="60681" operator="containsText" text="13:30">
      <formula>NOT(ISERROR(SEARCH("13:30",AE8)))</formula>
    </cfRule>
    <cfRule type="containsText" dxfId="25353" priority="60682" operator="containsText" text="FESTIVITÁ">
      <formula>NOT(ISERROR(SEARCH("FESTIVITÁ",AE8)))</formula>
    </cfRule>
    <cfRule type="cellIs" dxfId="25352" priority="60683" operator="equal">
      <formula>"DOMENICA"</formula>
    </cfRule>
  </conditionalFormatting>
  <conditionalFormatting sqref="AE8:AE14">
    <cfRule type="iconSet" priority="60666">
      <iconSet iconSet="3Symbols2">
        <cfvo type="percent" val="0"/>
        <cfvo type="percent" val="0"/>
        <cfvo type="formula" val="TODAY()" gte="0"/>
      </iconSet>
    </cfRule>
  </conditionalFormatting>
  <conditionalFormatting sqref="CO8:CO14">
    <cfRule type="containsText" dxfId="25351" priority="60649" operator="containsText" text="08.30 – 14.30">
      <formula>NOT(ISERROR(SEARCH("08.30 – 14.30",CO8)))</formula>
    </cfRule>
    <cfRule type="containsText" dxfId="25350" priority="60650" operator="containsText" text="09:30 – 18.30">
      <formula>NOT(ISERROR(SEARCH("09:30 – 18.30",CO8)))</formula>
    </cfRule>
    <cfRule type="containsText" dxfId="25349" priority="60651" operator="containsText" text="10.30 – 18.30">
      <formula>NOT(ISERROR(SEARCH("10.30 – 18.30",CO8)))</formula>
    </cfRule>
    <cfRule type="containsText" dxfId="25348" priority="60652" operator="containsText" text="09.30 – 18.30">
      <formula>NOT(ISERROR(SEARCH("09.30 – 18.30",CO8)))</formula>
    </cfRule>
    <cfRule type="containsText" dxfId="25347" priority="60653" operator="containsText" text="09.00 – 13:00">
      <formula>NOT(ISERROR(SEARCH("09.00 – 13:00",CO8)))</formula>
    </cfRule>
    <cfRule type="containsText" dxfId="25346" priority="60654" operator="containsText" text="08.30 – 16.30">
      <formula>NOT(ISERROR(SEARCH("08.30 – 16.30",CO8)))</formula>
    </cfRule>
    <cfRule type="containsText" dxfId="25345" priority="60655" operator="containsText" text="08:30 – 17.30">
      <formula>NOT(ISERROR(SEARCH("08:30 – 17.30",CO8)))</formula>
    </cfRule>
    <cfRule type="containsText" dxfId="25344" priority="60656" operator="containsText" text="08.30 – 17.30">
      <formula>NOT(ISERROR(SEARCH("08.30 – 17.30",CO8)))</formula>
    </cfRule>
    <cfRule type="containsText" dxfId="25343" priority="60657" operator="containsText" text="09.00 – 18.00">
      <formula>NOT(ISERROR(SEARCH("09.00 – 18.00",CO8)))</formula>
    </cfRule>
    <cfRule type="containsText" dxfId="25342" priority="60658" operator="containsText" text="09.00 – 13.00">
      <formula>NOT(ISERROR(SEARCH("09.00 – 13.00",CO8)))</formula>
    </cfRule>
    <cfRule type="containsText" dxfId="25341" priority="60659" operator="containsText" text="11.30 – 19.30">
      <formula>NOT(ISERROR(SEARCH("11.30 – 19.30",CO8)))</formula>
    </cfRule>
    <cfRule type="containsText" dxfId="25340" priority="60660" operator="containsText" text="10.30 – 19.30">
      <formula>NOT(ISERROR(SEARCH("10.30 – 19.30",CO8)))</formula>
    </cfRule>
    <cfRule type="containsText" dxfId="25339" priority="60661" operator="containsText" text="09.00 – 15.00">
      <formula>NOT(ISERROR(SEARCH("09.00 – 15.00",CO8)))</formula>
    </cfRule>
    <cfRule type="containsText" dxfId="25338" priority="60662" operator="containsText" text="12:30">
      <formula>NOT(ISERROR(SEARCH("12:30",CO8)))</formula>
    </cfRule>
    <cfRule type="containsText" dxfId="25337" priority="60663" operator="containsText" text="13:30">
      <formula>NOT(ISERROR(SEARCH("13:30",CO8)))</formula>
    </cfRule>
    <cfRule type="containsText" dxfId="25336" priority="60664" operator="containsText" text="FESTIVITÁ">
      <formula>NOT(ISERROR(SEARCH("FESTIVITÁ",CO8)))</formula>
    </cfRule>
    <cfRule type="cellIs" dxfId="25335" priority="60665" operator="equal">
      <formula>"DOMENICA"</formula>
    </cfRule>
  </conditionalFormatting>
  <conditionalFormatting sqref="CP8:CQ13 CP14">
    <cfRule type="containsText" dxfId="25334" priority="60632" operator="containsText" text="08.30 – 14.30">
      <formula>NOT(ISERROR(SEARCH("08.30 – 14.30",CP8)))</formula>
    </cfRule>
    <cfRule type="containsText" dxfId="25333" priority="60633" operator="containsText" text="09:30 – 18.30">
      <formula>NOT(ISERROR(SEARCH("09:30 – 18.30",CP8)))</formula>
    </cfRule>
    <cfRule type="containsText" dxfId="25332" priority="60634" operator="containsText" text="10.30 – 18.30">
      <formula>NOT(ISERROR(SEARCH("10.30 – 18.30",CP8)))</formula>
    </cfRule>
    <cfRule type="containsText" dxfId="25331" priority="60635" operator="containsText" text="09.30 – 18.30">
      <formula>NOT(ISERROR(SEARCH("09.30 – 18.30",CP8)))</formula>
    </cfRule>
    <cfRule type="containsText" dxfId="25330" priority="60636" operator="containsText" text="09.00 – 13:00">
      <formula>NOT(ISERROR(SEARCH("09.00 – 13:00",CP8)))</formula>
    </cfRule>
    <cfRule type="containsText" dxfId="25329" priority="60637" operator="containsText" text="08.30 – 16.30">
      <formula>NOT(ISERROR(SEARCH("08.30 – 16.30",CP8)))</formula>
    </cfRule>
    <cfRule type="containsText" dxfId="25328" priority="60638" operator="containsText" text="08:30 – 17.30">
      <formula>NOT(ISERROR(SEARCH("08:30 – 17.30",CP8)))</formula>
    </cfRule>
    <cfRule type="containsText" dxfId="25327" priority="60639" operator="containsText" text="08.30 – 17.30">
      <formula>NOT(ISERROR(SEARCH("08.30 – 17.30",CP8)))</formula>
    </cfRule>
    <cfRule type="containsText" dxfId="25326" priority="60640" operator="containsText" text="09.00 – 18.00">
      <formula>NOT(ISERROR(SEARCH("09.00 – 18.00",CP8)))</formula>
    </cfRule>
    <cfRule type="containsText" dxfId="25325" priority="60641" operator="containsText" text="09.00 – 13.00">
      <formula>NOT(ISERROR(SEARCH("09.00 – 13.00",CP8)))</formula>
    </cfRule>
    <cfRule type="containsText" dxfId="25324" priority="60642" operator="containsText" text="11.30 – 19.30">
      <formula>NOT(ISERROR(SEARCH("11.30 – 19.30",CP8)))</formula>
    </cfRule>
    <cfRule type="containsText" dxfId="25323" priority="60643" operator="containsText" text="10.30 – 19.30">
      <formula>NOT(ISERROR(SEARCH("10.30 – 19.30",CP8)))</formula>
    </cfRule>
    <cfRule type="containsText" dxfId="25322" priority="60644" operator="containsText" text="09.00 – 15.00">
      <formula>NOT(ISERROR(SEARCH("09.00 – 15.00",CP8)))</formula>
    </cfRule>
    <cfRule type="containsText" dxfId="25321" priority="60645" operator="containsText" text="12:30">
      <formula>NOT(ISERROR(SEARCH("12:30",CP8)))</formula>
    </cfRule>
    <cfRule type="containsText" dxfId="25320" priority="60646" operator="containsText" text="13:30">
      <formula>NOT(ISERROR(SEARCH("13:30",CP8)))</formula>
    </cfRule>
    <cfRule type="containsText" dxfId="25319" priority="60647" operator="containsText" text="FESTIVITÁ">
      <formula>NOT(ISERROR(SEARCH("FESTIVITÁ",CP8)))</formula>
    </cfRule>
    <cfRule type="cellIs" dxfId="25318" priority="60648" operator="equal">
      <formula>"DOMENICA"</formula>
    </cfRule>
  </conditionalFormatting>
  <conditionalFormatting sqref="CP8:CQ13 CP14">
    <cfRule type="iconSet" priority="60631">
      <iconSet iconSet="3Symbols2">
        <cfvo type="percent" val="0"/>
        <cfvo type="percent" val="0"/>
        <cfvo type="formula" val="TODAY()" gte="0"/>
      </iconSet>
    </cfRule>
  </conditionalFormatting>
  <conditionalFormatting sqref="Z6:AB14 DH6:XFD14 AD6:AE14">
    <cfRule type="containsText" dxfId="25317" priority="60625" operator="containsText" text="09.00 - 13.00">
      <formula>NOT(ISERROR(SEARCH("09.00 - 13.00",Z6)))</formula>
    </cfRule>
    <cfRule type="containsText" dxfId="25316" priority="60626" operator="containsText" text="09.00 – 15:00">
      <formula>NOT(ISERROR(SEARCH("09.00 – 15:00",Z6)))</formula>
    </cfRule>
    <cfRule type="containsText" dxfId="25315" priority="60627" operator="containsText" text="09.00 – 16.00">
      <formula>NOT(ISERROR(SEARCH("09.00 – 16.00",Z6)))</formula>
    </cfRule>
    <cfRule type="containsText" dxfId="25314" priority="60628" operator="containsText" text="09.00 - 13:00">
      <formula>NOT(ISERROR(SEARCH("09.00 - 13:00",Z6)))</formula>
    </cfRule>
    <cfRule type="containsText" dxfId="25313" priority="60629" operator="containsText" text="08.30 – 16:30 ">
      <formula>NOT(ISERROR(SEARCH("08.30 – 16:30 ",Z6)))</formula>
    </cfRule>
    <cfRule type="containsText" dxfId="25312" priority="60630" operator="containsText" text="08.30 – 17:30 ">
      <formula>NOT(ISERROR(SEARCH("08.30 – 17:30 ",Z6)))</formula>
    </cfRule>
  </conditionalFormatting>
  <conditionalFormatting sqref="Z6:AB6">
    <cfRule type="cellIs" dxfId="25311" priority="60617" operator="equal">
      <formula>"09.00 – 15.00"</formula>
    </cfRule>
  </conditionalFormatting>
  <conditionalFormatting sqref="Z6:AB6">
    <cfRule type="cellIs" dxfId="25310" priority="60621" operator="equal">
      <formula>"11.30 – 19.30"</formula>
    </cfRule>
  </conditionalFormatting>
  <conditionalFormatting sqref="Z6:AB6">
    <cfRule type="cellIs" dxfId="25309" priority="60622" operator="equal">
      <formula>_FV(13,"3")</formula>
    </cfRule>
  </conditionalFormatting>
  <conditionalFormatting sqref="Z6:AB6">
    <cfRule type="cellIs" dxfId="25308" priority="60623" operator="equal">
      <formula>_FV(13,"3")</formula>
    </cfRule>
  </conditionalFormatting>
  <conditionalFormatting sqref="Z6:AB6">
    <cfRule type="cellIs" dxfId="25307" priority="60624" operator="equal">
      <formula>_FV(13,"3")</formula>
    </cfRule>
  </conditionalFormatting>
  <conditionalFormatting sqref="Z6:AB6">
    <cfRule type="containsText" dxfId="25306" priority="60607" operator="containsText" text="DOMENICA">
      <formula>NOT(ISERROR(SEARCH("DOMENICA",Z6)))</formula>
    </cfRule>
    <cfRule type="containsText" dxfId="25305" priority="60608" operator="containsText" text="08.30 – 14.30">
      <formula>NOT(ISERROR(SEARCH("08.30 – 14.30",Z6)))</formula>
    </cfRule>
    <cfRule type="containsText" dxfId="25304" priority="60609" operator="containsText" text="09.30 – 18.30">
      <formula>NOT(ISERROR(SEARCH("09.30 – 18.30",Z6)))</formula>
    </cfRule>
    <cfRule type="containsText" dxfId="25303" priority="60610" operator="containsText" text="08.30 – 16.30">
      <formula>NOT(ISERROR(SEARCH("08.30 – 16.30",Z6)))</formula>
    </cfRule>
    <cfRule type="containsText" dxfId="25302" priority="60611" operator="containsText" text="08.30 – 17.30">
      <formula>NOT(ISERROR(SEARCH("08.30 – 17.30",Z6)))</formula>
    </cfRule>
    <cfRule type="containsText" dxfId="25301" priority="60612" operator="containsText" text="09.00 – 18.00">
      <formula>NOT(ISERROR(SEARCH("09.00 – 18.00",Z6)))</formula>
    </cfRule>
    <cfRule type="containsText" dxfId="25300" priority="60613" operator="containsText" text="09.00 – 15.00">
      <formula>NOT(ISERROR(SEARCH("09.00 – 15.00",Z6)))</formula>
    </cfRule>
    <cfRule type="containsText" dxfId="25299" priority="60614" operator="containsText" text="10.30 – 19.30">
      <formula>NOT(ISERROR(SEARCH("10.30 – 19.30",Z6)))</formula>
    </cfRule>
    <cfRule type="containsText" dxfId="25298" priority="60615" operator="containsText" text="09.00 – 13.00">
      <formula>NOT(ISERROR(SEARCH("09.00 – 13.00",Z6)))</formula>
    </cfRule>
    <cfRule type="containsText" dxfId="25297" priority="60616" operator="containsText" text="11.30 – 19.30">
      <formula>NOT(ISERROR(SEARCH("11.30 – 19.30",Z6)))</formula>
    </cfRule>
  </conditionalFormatting>
  <conditionalFormatting sqref="Z6:AB6">
    <cfRule type="cellIs" dxfId="25296" priority="60600" operator="equal">
      <formula>"09.00 – 18.00"</formula>
    </cfRule>
  </conditionalFormatting>
  <conditionalFormatting sqref="Z6:AB6">
    <cfRule type="cellIs" dxfId="25295" priority="60601" operator="equal">
      <formula>"09.30 – 13.00"</formula>
    </cfRule>
  </conditionalFormatting>
  <conditionalFormatting sqref="Z6:AB6">
    <cfRule type="cellIs" dxfId="25294" priority="60602" operator="equal">
      <formula>"10.30 – 19.30"</formula>
    </cfRule>
  </conditionalFormatting>
  <conditionalFormatting sqref="Z6:AB6">
    <cfRule type="cellIs" dxfId="25293" priority="60603" operator="equal">
      <formula>"11.30 – 19.30"</formula>
    </cfRule>
  </conditionalFormatting>
  <conditionalFormatting sqref="Z6:AB6">
    <cfRule type="cellIs" dxfId="25292" priority="60604" operator="equal">
      <formula>_FV(13,"3")</formula>
    </cfRule>
  </conditionalFormatting>
  <conditionalFormatting sqref="Z6:AB6">
    <cfRule type="cellIs" dxfId="25291" priority="60605" operator="equal">
      <formula>_FV(13,"3")</formula>
    </cfRule>
  </conditionalFormatting>
  <conditionalFormatting sqref="Z6:AB6">
    <cfRule type="cellIs" dxfId="25290" priority="60606" operator="equal">
      <formula>_FV(13,"3")</formula>
    </cfRule>
  </conditionalFormatting>
  <conditionalFormatting sqref="Z6:AB6">
    <cfRule type="cellIs" dxfId="25289" priority="60593" operator="equal">
      <formula>"09.00 – 18.00"</formula>
    </cfRule>
  </conditionalFormatting>
  <conditionalFormatting sqref="Z6:AB6">
    <cfRule type="cellIs" dxfId="25288" priority="60594" operator="equal">
      <formula>"09.30 – 13.00"</formula>
    </cfRule>
  </conditionalFormatting>
  <conditionalFormatting sqref="Z6:AB6">
    <cfRule type="cellIs" dxfId="25287" priority="60595" operator="equal">
      <formula>"10.30 – 19.30"</formula>
    </cfRule>
  </conditionalFormatting>
  <conditionalFormatting sqref="Z6:AB6">
    <cfRule type="cellIs" dxfId="25286" priority="60596" operator="equal">
      <formula>"11.30 – 19.30"</formula>
    </cfRule>
  </conditionalFormatting>
  <conditionalFormatting sqref="Z6:AB6">
    <cfRule type="cellIs" dxfId="25285" priority="60597" operator="equal">
      <formula>_FV(13,"3")</formula>
    </cfRule>
  </conditionalFormatting>
  <conditionalFormatting sqref="Z6:AB6">
    <cfRule type="cellIs" dxfId="25284" priority="60598" operator="equal">
      <formula>_FV(13,"3")</formula>
    </cfRule>
  </conditionalFormatting>
  <conditionalFormatting sqref="Z6:AB6">
    <cfRule type="cellIs" dxfId="25283" priority="60599" operator="equal">
      <formula>_FV(13,"3")</formula>
    </cfRule>
  </conditionalFormatting>
  <conditionalFormatting sqref="U6:Y6">
    <cfRule type="cellIs" dxfId="25282" priority="60584" operator="equal">
      <formula>"09.00 – 13.00"</formula>
    </cfRule>
  </conditionalFormatting>
  <conditionalFormatting sqref="U6:Y6">
    <cfRule type="cellIs" dxfId="25281" priority="60585" operator="equal">
      <formula>"09.00 – 15.00"</formula>
    </cfRule>
  </conditionalFormatting>
  <conditionalFormatting sqref="U6:Y6">
    <cfRule type="cellIs" dxfId="25280" priority="60586" operator="equal">
      <formula>"09.00 – 18.00"</formula>
    </cfRule>
  </conditionalFormatting>
  <conditionalFormatting sqref="U6:Y6">
    <cfRule type="cellIs" dxfId="25279" priority="60587" operator="equal">
      <formula>"09.30 – 13.00"</formula>
    </cfRule>
  </conditionalFormatting>
  <conditionalFormatting sqref="U6:Y6">
    <cfRule type="cellIs" dxfId="25278" priority="60588" operator="equal">
      <formula>"10.30 – 19.30"</formula>
    </cfRule>
  </conditionalFormatting>
  <conditionalFormatting sqref="U6:Y6">
    <cfRule type="cellIs" dxfId="25277" priority="60589" operator="equal">
      <formula>"11.30 – 19.30"</formula>
    </cfRule>
  </conditionalFormatting>
  <conditionalFormatting sqref="U6:Y6">
    <cfRule type="cellIs" dxfId="25276" priority="60590" operator="equal">
      <formula>_FV(13,"3")</formula>
    </cfRule>
  </conditionalFormatting>
  <conditionalFormatting sqref="U6:Y6">
    <cfRule type="cellIs" dxfId="25275" priority="60591" operator="equal">
      <formula>_FV(13,"3")</formula>
    </cfRule>
  </conditionalFormatting>
  <conditionalFormatting sqref="U6:Y6">
    <cfRule type="cellIs" dxfId="25274" priority="60592" operator="equal">
      <formula>_FV(13,"3")</formula>
    </cfRule>
  </conditionalFormatting>
  <conditionalFormatting sqref="U6:Y6">
    <cfRule type="containsText" dxfId="25273" priority="60574" operator="containsText" text="DOMENICA">
      <formula>NOT(ISERROR(SEARCH("DOMENICA",U6)))</formula>
    </cfRule>
    <cfRule type="containsText" dxfId="25272" priority="60575" operator="containsText" text="08.30 – 14.30">
      <formula>NOT(ISERROR(SEARCH("08.30 – 14.30",U6)))</formula>
    </cfRule>
    <cfRule type="containsText" dxfId="25271" priority="60576" operator="containsText" text="09.30 – 18.30">
      <formula>NOT(ISERROR(SEARCH("09.30 – 18.30",U6)))</formula>
    </cfRule>
    <cfRule type="containsText" dxfId="25270" priority="60577" operator="containsText" text="08.30 – 16.30">
      <formula>NOT(ISERROR(SEARCH("08.30 – 16.30",U6)))</formula>
    </cfRule>
    <cfRule type="containsText" dxfId="25269" priority="60578" operator="containsText" text="08.30 – 17.30">
      <formula>NOT(ISERROR(SEARCH("08.30 – 17.30",U6)))</formula>
    </cfRule>
    <cfRule type="containsText" dxfId="25268" priority="60579" operator="containsText" text="09.00 – 18.00">
      <formula>NOT(ISERROR(SEARCH("09.00 – 18.00",U6)))</formula>
    </cfRule>
    <cfRule type="containsText" dxfId="25267" priority="60580" operator="containsText" text="09.00 – 15.00">
      <formula>NOT(ISERROR(SEARCH("09.00 – 15.00",U6)))</formula>
    </cfRule>
    <cfRule type="containsText" dxfId="25266" priority="60581" operator="containsText" text="10.30 – 19.30">
      <formula>NOT(ISERROR(SEARCH("10.30 – 19.30",U6)))</formula>
    </cfRule>
    <cfRule type="containsText" dxfId="25265" priority="60582" operator="containsText" text="09.00 – 13.00">
      <formula>NOT(ISERROR(SEARCH("09.00 – 13.00",U6)))</formula>
    </cfRule>
    <cfRule type="containsText" dxfId="25264" priority="60583" operator="containsText" text="11.30 – 19.30">
      <formula>NOT(ISERROR(SEARCH("11.30 – 19.30",U6)))</formula>
    </cfRule>
  </conditionalFormatting>
  <conditionalFormatting sqref="U6:Y6">
    <cfRule type="cellIs" dxfId="25263" priority="60566" operator="equal">
      <formula>"09.00 – 15.00"</formula>
    </cfRule>
  </conditionalFormatting>
  <conditionalFormatting sqref="U6:Y6">
    <cfRule type="cellIs" dxfId="25262" priority="60567" operator="equal">
      <formula>"09.00 – 18.00"</formula>
    </cfRule>
  </conditionalFormatting>
  <conditionalFormatting sqref="U6:Y6">
    <cfRule type="cellIs" dxfId="25261" priority="60568" operator="equal">
      <formula>"09.30 – 13.00"</formula>
    </cfRule>
  </conditionalFormatting>
  <conditionalFormatting sqref="U6:Y6">
    <cfRule type="cellIs" dxfId="25260" priority="60569" operator="equal">
      <formula>"10.30 – 19.30"</formula>
    </cfRule>
  </conditionalFormatting>
  <conditionalFormatting sqref="U6:Y6">
    <cfRule type="cellIs" dxfId="25259" priority="60570" operator="equal">
      <formula>"11.30 – 19.30"</formula>
    </cfRule>
  </conditionalFormatting>
  <conditionalFormatting sqref="U6:Y6">
    <cfRule type="cellIs" dxfId="25258" priority="60571" operator="equal">
      <formula>_FV(13,"3")</formula>
    </cfRule>
  </conditionalFormatting>
  <conditionalFormatting sqref="U6:Y6">
    <cfRule type="cellIs" dxfId="25257" priority="60572" operator="equal">
      <formula>_FV(13,"3")</formula>
    </cfRule>
  </conditionalFormatting>
  <conditionalFormatting sqref="U6:Y6">
    <cfRule type="cellIs" dxfId="25256" priority="60573" operator="equal">
      <formula>_FV(13,"3")</formula>
    </cfRule>
  </conditionalFormatting>
  <conditionalFormatting sqref="U6:Y6">
    <cfRule type="cellIs" dxfId="25255" priority="60558" operator="equal">
      <formula>"09.00 – 15.00"</formula>
    </cfRule>
  </conditionalFormatting>
  <conditionalFormatting sqref="U6:Y6">
    <cfRule type="cellIs" dxfId="25254" priority="60559" operator="equal">
      <formula>"09.00 – 18.00"</formula>
    </cfRule>
  </conditionalFormatting>
  <conditionalFormatting sqref="U6:Y6">
    <cfRule type="cellIs" dxfId="25253" priority="60560" operator="equal">
      <formula>"09.30 – 13.00"</formula>
    </cfRule>
  </conditionalFormatting>
  <conditionalFormatting sqref="U6:Y6">
    <cfRule type="cellIs" dxfId="25252" priority="60561" operator="equal">
      <formula>"10.30 – 19.30"</formula>
    </cfRule>
  </conditionalFormatting>
  <conditionalFormatting sqref="U6:Y6">
    <cfRule type="cellIs" dxfId="25251" priority="60562" operator="equal">
      <formula>"11.30 – 19.30"</formula>
    </cfRule>
  </conditionalFormatting>
  <conditionalFormatting sqref="U6:Y6">
    <cfRule type="cellIs" dxfId="25250" priority="60563" operator="equal">
      <formula>_FV(13,"3")</formula>
    </cfRule>
  </conditionalFormatting>
  <conditionalFormatting sqref="U6:Y6">
    <cfRule type="cellIs" dxfId="25249" priority="60564" operator="equal">
      <formula>_FV(13,"3")</formula>
    </cfRule>
  </conditionalFormatting>
  <conditionalFormatting sqref="U6:Y6">
    <cfRule type="cellIs" dxfId="25248" priority="60565" operator="equal">
      <formula>_FV(13,"3")</formula>
    </cfRule>
  </conditionalFormatting>
  <conditionalFormatting sqref="A8:B14">
    <cfRule type="containsText" dxfId="25247" priority="60509" operator="containsText" text="08.30 – 14.30">
      <formula>NOT(ISERROR(SEARCH("08.30 – 14.30",A8)))</formula>
    </cfRule>
    <cfRule type="containsText" dxfId="25246" priority="60510" operator="containsText" text="09:30 – 18.30">
      <formula>NOT(ISERROR(SEARCH("09:30 – 18.30",A8)))</formula>
    </cfRule>
    <cfRule type="containsText" dxfId="25245" priority="60511" operator="containsText" text="10.30 – 18.30">
      <formula>NOT(ISERROR(SEARCH("10.30 – 18.30",A8)))</formula>
    </cfRule>
    <cfRule type="containsText" dxfId="25244" priority="60512" operator="containsText" text="09.30 – 18.30">
      <formula>NOT(ISERROR(SEARCH("09.30 – 18.30",A8)))</formula>
    </cfRule>
    <cfRule type="containsText" dxfId="25243" priority="60513" operator="containsText" text="09.00 – 13:00">
      <formula>NOT(ISERROR(SEARCH("09.00 – 13:00",A8)))</formula>
    </cfRule>
    <cfRule type="containsText" dxfId="25242" priority="60514" operator="containsText" text="08.30 – 16.30">
      <formula>NOT(ISERROR(SEARCH("08.30 – 16.30",A8)))</formula>
    </cfRule>
    <cfRule type="containsText" dxfId="25241" priority="60515" operator="containsText" text="08:30 – 17.30">
      <formula>NOT(ISERROR(SEARCH("08:30 – 17.30",A8)))</formula>
    </cfRule>
    <cfRule type="containsText" dxfId="25240" priority="60516" operator="containsText" text="08.30 – 17.30">
      <formula>NOT(ISERROR(SEARCH("08.30 – 17.30",A8)))</formula>
    </cfRule>
    <cfRule type="containsText" dxfId="25239" priority="60517" operator="containsText" text="09.00 – 18.00">
      <formula>NOT(ISERROR(SEARCH("09.00 – 18.00",A8)))</formula>
    </cfRule>
    <cfRule type="containsText" dxfId="25238" priority="60518" operator="containsText" text="09.00 – 13.00">
      <formula>NOT(ISERROR(SEARCH("09.00 – 13.00",A8)))</formula>
    </cfRule>
    <cfRule type="containsText" dxfId="25237" priority="60519" operator="containsText" text="11.30 – 19.30">
      <formula>NOT(ISERROR(SEARCH("11.30 – 19.30",A8)))</formula>
    </cfRule>
    <cfRule type="containsText" dxfId="25236" priority="60520" operator="containsText" text="10.30 – 19.30">
      <formula>NOT(ISERROR(SEARCH("10.30 – 19.30",A8)))</formula>
    </cfRule>
    <cfRule type="containsText" dxfId="25235" priority="60521" operator="containsText" text="09.00 – 15.00">
      <formula>NOT(ISERROR(SEARCH("09.00 – 15.00",A8)))</formula>
    </cfRule>
    <cfRule type="containsText" dxfId="25234" priority="60522" operator="containsText" text="12:30">
      <formula>NOT(ISERROR(SEARCH("12:30",A8)))</formula>
    </cfRule>
    <cfRule type="containsText" dxfId="25233" priority="60523" operator="containsText" text="13:30">
      <formula>NOT(ISERROR(SEARCH("13:30",A8)))</formula>
    </cfRule>
    <cfRule type="containsText" dxfId="25232" priority="60524" operator="containsText" text="FESTIVITÁ">
      <formula>NOT(ISERROR(SEARCH("FESTIVITÁ",A8)))</formula>
    </cfRule>
    <cfRule type="cellIs" dxfId="25231" priority="60525" operator="equal">
      <formula>"DOMENICA"</formula>
    </cfRule>
  </conditionalFormatting>
  <conditionalFormatting sqref="B8:B14">
    <cfRule type="iconSet" priority="60508">
      <iconSet iconSet="3Symbols2">
        <cfvo type="percent" val="0"/>
        <cfvo type="percent" val="0"/>
        <cfvo type="formula" val="TODAY()" gte="0"/>
      </iconSet>
    </cfRule>
  </conditionalFormatting>
  <conditionalFormatting sqref="A7:B7">
    <cfRule type="containsText" dxfId="25230" priority="60491" operator="containsText" text="08.30 – 14.30">
      <formula>NOT(ISERROR(SEARCH("08.30 – 14.30",A7)))</formula>
    </cfRule>
    <cfRule type="containsText" dxfId="25229" priority="60492" operator="containsText" text="09:30 – 18.30">
      <formula>NOT(ISERROR(SEARCH("09:30 – 18.30",A7)))</formula>
    </cfRule>
    <cfRule type="containsText" dxfId="25228" priority="60493" operator="containsText" text="10.30 – 18.30">
      <formula>NOT(ISERROR(SEARCH("10.30 – 18.30",A7)))</formula>
    </cfRule>
    <cfRule type="containsText" dxfId="25227" priority="60494" operator="containsText" text="09.30 – 18.30">
      <formula>NOT(ISERROR(SEARCH("09.30 – 18.30",A7)))</formula>
    </cfRule>
    <cfRule type="containsText" dxfId="25226" priority="60495" operator="containsText" text="09.00 – 13:00">
      <formula>NOT(ISERROR(SEARCH("09.00 – 13:00",A7)))</formula>
    </cfRule>
    <cfRule type="containsText" dxfId="25225" priority="60496" operator="containsText" text="08.30 – 16.30">
      <formula>NOT(ISERROR(SEARCH("08.30 – 16.30",A7)))</formula>
    </cfRule>
    <cfRule type="containsText" dxfId="25224" priority="60497" operator="containsText" text="08:30 – 17.30">
      <formula>NOT(ISERROR(SEARCH("08:30 – 17.30",A7)))</formula>
    </cfRule>
    <cfRule type="containsText" dxfId="25223" priority="60498" operator="containsText" text="08.30 – 17.30">
      <formula>NOT(ISERROR(SEARCH("08.30 – 17.30",A7)))</formula>
    </cfRule>
    <cfRule type="containsText" dxfId="25222" priority="60499" operator="containsText" text="09.00 – 18.00">
      <formula>NOT(ISERROR(SEARCH("09.00 – 18.00",A7)))</formula>
    </cfRule>
    <cfRule type="containsText" dxfId="25221" priority="60500" operator="containsText" text="09.00 – 13.00">
      <formula>NOT(ISERROR(SEARCH("09.00 – 13.00",A7)))</formula>
    </cfRule>
    <cfRule type="containsText" dxfId="25220" priority="60501" operator="containsText" text="11.30 – 19.30">
      <formula>NOT(ISERROR(SEARCH("11.30 – 19.30",A7)))</formula>
    </cfRule>
    <cfRule type="containsText" dxfId="25219" priority="60502" operator="containsText" text="10.30 – 19.30">
      <formula>NOT(ISERROR(SEARCH("10.30 – 19.30",A7)))</formula>
    </cfRule>
    <cfRule type="containsText" dxfId="25218" priority="60503" operator="containsText" text="09.00 – 15.00">
      <formula>NOT(ISERROR(SEARCH("09.00 – 15.00",A7)))</formula>
    </cfRule>
    <cfRule type="containsText" dxfId="25217" priority="60504" operator="containsText" text="12:30">
      <formula>NOT(ISERROR(SEARCH("12:30",A7)))</formula>
    </cfRule>
    <cfRule type="containsText" dxfId="25216" priority="60505" operator="containsText" text="13:30">
      <formula>NOT(ISERROR(SEARCH("13:30",A7)))</formula>
    </cfRule>
    <cfRule type="containsText" dxfId="25215" priority="60506" operator="containsText" text="FESTIVITÁ">
      <formula>NOT(ISERROR(SEARCH("FESTIVITÁ",A7)))</formula>
    </cfRule>
    <cfRule type="cellIs" dxfId="25214" priority="60507" operator="equal">
      <formula>"DOMENICA"</formula>
    </cfRule>
  </conditionalFormatting>
  <conditionalFormatting sqref="A6:B6">
    <cfRule type="cellIs" dxfId="25213" priority="60483" operator="equal">
      <formula>"09.00 – 15.00"</formula>
    </cfRule>
  </conditionalFormatting>
  <conditionalFormatting sqref="A6:B6">
    <cfRule type="cellIs" dxfId="25212" priority="60484" operator="equal">
      <formula>"09.00 – 18.00"</formula>
    </cfRule>
  </conditionalFormatting>
  <conditionalFormatting sqref="A6:B6">
    <cfRule type="cellIs" dxfId="25211" priority="60485" operator="equal">
      <formula>"09.30 – 13.00"</formula>
    </cfRule>
  </conditionalFormatting>
  <conditionalFormatting sqref="A6:B6">
    <cfRule type="cellIs" dxfId="25210" priority="60486" operator="equal">
      <formula>"10.30 – 19.30"</formula>
    </cfRule>
  </conditionalFormatting>
  <conditionalFormatting sqref="A6:B6">
    <cfRule type="cellIs" dxfId="25209" priority="60487" operator="equal">
      <formula>"11.30 – 19.30"</formula>
    </cfRule>
  </conditionalFormatting>
  <conditionalFormatting sqref="A6:B6">
    <cfRule type="cellIs" dxfId="25208" priority="60488" operator="equal">
      <formula>_FV(13,"3")</formula>
    </cfRule>
  </conditionalFormatting>
  <conditionalFormatting sqref="A6:B6">
    <cfRule type="cellIs" dxfId="25207" priority="60489" operator="equal">
      <formula>_FV(13,"3")</formula>
    </cfRule>
  </conditionalFormatting>
  <conditionalFormatting sqref="A6:B6">
    <cfRule type="cellIs" dxfId="25206" priority="60490" operator="equal">
      <formula>_FV(13,"3")</formula>
    </cfRule>
  </conditionalFormatting>
  <conditionalFormatting sqref="A6:B6">
    <cfRule type="containsText" dxfId="25205" priority="60473" operator="containsText" text="DOMENICA">
      <formula>NOT(ISERROR(SEARCH("DOMENICA",A6)))</formula>
    </cfRule>
    <cfRule type="containsText" dxfId="25204" priority="60474" operator="containsText" text="08.30 – 14.30">
      <formula>NOT(ISERROR(SEARCH("08.30 – 14.30",A6)))</formula>
    </cfRule>
    <cfRule type="containsText" dxfId="25203" priority="60475" operator="containsText" text="09.30 – 18.30">
      <formula>NOT(ISERROR(SEARCH("09.30 – 18.30",A6)))</formula>
    </cfRule>
    <cfRule type="containsText" dxfId="25202" priority="60476" operator="containsText" text="08.30 – 16.30">
      <formula>NOT(ISERROR(SEARCH("08.30 – 16.30",A6)))</formula>
    </cfRule>
    <cfRule type="containsText" dxfId="25201" priority="60477" operator="containsText" text="08.30 – 17.30">
      <formula>NOT(ISERROR(SEARCH("08.30 – 17.30",A6)))</formula>
    </cfRule>
    <cfRule type="containsText" dxfId="25200" priority="60478" operator="containsText" text="09.00 – 18.00">
      <formula>NOT(ISERROR(SEARCH("09.00 – 18.00",A6)))</formula>
    </cfRule>
    <cfRule type="containsText" dxfId="25199" priority="60479" operator="containsText" text="09.00 – 15.00">
      <formula>NOT(ISERROR(SEARCH("09.00 – 15.00",A6)))</formula>
    </cfRule>
    <cfRule type="containsText" dxfId="25198" priority="60480" operator="containsText" text="10.30 – 19.30">
      <formula>NOT(ISERROR(SEARCH("10.30 – 19.30",A6)))</formula>
    </cfRule>
    <cfRule type="containsText" dxfId="25197" priority="60481" operator="containsText" text="09.00 – 13.00">
      <formula>NOT(ISERROR(SEARCH("09.00 – 13.00",A6)))</formula>
    </cfRule>
    <cfRule type="containsText" dxfId="25196" priority="60482" operator="containsText" text="11.30 – 19.30">
      <formula>NOT(ISERROR(SEARCH("11.30 – 19.30",A6)))</formula>
    </cfRule>
  </conditionalFormatting>
  <conditionalFormatting sqref="A6:B6">
    <cfRule type="cellIs" dxfId="25195" priority="60465" operator="equal">
      <formula>"09.00 – 15.00"</formula>
    </cfRule>
  </conditionalFormatting>
  <conditionalFormatting sqref="A6:B6">
    <cfRule type="cellIs" dxfId="25194" priority="60466" operator="equal">
      <formula>"09.00 – 18.00"</formula>
    </cfRule>
  </conditionalFormatting>
  <conditionalFormatting sqref="A6:B6">
    <cfRule type="cellIs" dxfId="25193" priority="60467" operator="equal">
      <formula>"09.30 – 13.00"</formula>
    </cfRule>
  </conditionalFormatting>
  <conditionalFormatting sqref="A6:B6">
    <cfRule type="cellIs" dxfId="25192" priority="60468" operator="equal">
      <formula>"10.30 – 19.30"</formula>
    </cfRule>
  </conditionalFormatting>
  <conditionalFormatting sqref="A6:B6">
    <cfRule type="cellIs" dxfId="25191" priority="60469" operator="equal">
      <formula>"11.30 – 19.30"</formula>
    </cfRule>
  </conditionalFormatting>
  <conditionalFormatting sqref="A6:B6">
    <cfRule type="cellIs" dxfId="25190" priority="60470" operator="equal">
      <formula>_FV(13,"3")</formula>
    </cfRule>
  </conditionalFormatting>
  <conditionalFormatting sqref="A6:B6">
    <cfRule type="cellIs" dxfId="25189" priority="60471" operator="equal">
      <formula>_FV(13,"3")</formula>
    </cfRule>
  </conditionalFormatting>
  <conditionalFormatting sqref="A6:B6">
    <cfRule type="cellIs" dxfId="25188" priority="60472" operator="equal">
      <formula>_FV(13,"3")</formula>
    </cfRule>
  </conditionalFormatting>
  <conditionalFormatting sqref="A6:B6">
    <cfRule type="cellIs" dxfId="25187" priority="60457" operator="equal">
      <formula>"09.00 – 15.00"</formula>
    </cfRule>
  </conditionalFormatting>
  <conditionalFormatting sqref="A6:B6">
    <cfRule type="cellIs" dxfId="25186" priority="60458" operator="equal">
      <formula>"09.00 – 18.00"</formula>
    </cfRule>
  </conditionalFormatting>
  <conditionalFormatting sqref="A6:B6">
    <cfRule type="cellIs" dxfId="25185" priority="60459" operator="equal">
      <formula>"09.30 – 13.00"</formula>
    </cfRule>
  </conditionalFormatting>
  <conditionalFormatting sqref="A6:B6">
    <cfRule type="cellIs" dxfId="25184" priority="60460" operator="equal">
      <formula>"10.30 – 19.30"</formula>
    </cfRule>
  </conditionalFormatting>
  <conditionalFormatting sqref="A6:B6">
    <cfRule type="cellIs" dxfId="25183" priority="60461" operator="equal">
      <formula>"11.30 – 19.30"</formula>
    </cfRule>
  </conditionalFormatting>
  <conditionalFormatting sqref="A6:B6">
    <cfRule type="cellIs" dxfId="25182" priority="60462" operator="equal">
      <formula>_FV(13,"3")</formula>
    </cfRule>
  </conditionalFormatting>
  <conditionalFormatting sqref="A6:B6">
    <cfRule type="cellIs" dxfId="25181" priority="60463" operator="equal">
      <formula>_FV(13,"3")</formula>
    </cfRule>
  </conditionalFormatting>
  <conditionalFormatting sqref="A6:B6">
    <cfRule type="cellIs" dxfId="25180" priority="60464" operator="equal">
      <formula>_FV(13,"3")</formula>
    </cfRule>
  </conditionalFormatting>
  <conditionalFormatting sqref="U6:Y6 A6:B14">
    <cfRule type="containsText" dxfId="25179" priority="60451" operator="containsText" text="09.00 - 13.00">
      <formula>NOT(ISERROR(SEARCH("09.00 - 13.00",A6)))</formula>
    </cfRule>
    <cfRule type="containsText" dxfId="25178" priority="60452" operator="containsText" text="09.00 – 15:00">
      <formula>NOT(ISERROR(SEARCH("09.00 – 15:00",A6)))</formula>
    </cfRule>
    <cfRule type="containsText" dxfId="25177" priority="60453" operator="containsText" text="09.00 – 16.00">
      <formula>NOT(ISERROR(SEARCH("09.00 – 16.00",A6)))</formula>
    </cfRule>
    <cfRule type="containsText" dxfId="25176" priority="60454" operator="containsText" text="09.00 - 13:00">
      <formula>NOT(ISERROR(SEARCH("09.00 - 13:00",A6)))</formula>
    </cfRule>
    <cfRule type="containsText" dxfId="25175" priority="60455" operator="containsText" text="08.30 – 16:30 ">
      <formula>NOT(ISERROR(SEARCH("08.30 – 16:30 ",A6)))</formula>
    </cfRule>
    <cfRule type="containsText" dxfId="25174" priority="60456" operator="containsText" text="08.30 – 17:30 ">
      <formula>NOT(ISERROR(SEARCH("08.30 – 17:30 ",A6)))</formula>
    </cfRule>
  </conditionalFormatting>
  <conditionalFormatting sqref="U6:Y6">
    <cfRule type="cellIs" dxfId="25173" priority="60443" operator="equal">
      <formula>"09.00 – 15.00"</formula>
    </cfRule>
  </conditionalFormatting>
  <conditionalFormatting sqref="U6:Y6">
    <cfRule type="cellIs" dxfId="25172" priority="60444" operator="equal">
      <formula>"09.00 – 18.00"</formula>
    </cfRule>
  </conditionalFormatting>
  <conditionalFormatting sqref="U6:Y6">
    <cfRule type="cellIs" dxfId="25171" priority="60445" operator="equal">
      <formula>"09.30 – 13.00"</formula>
    </cfRule>
  </conditionalFormatting>
  <conditionalFormatting sqref="U6:Y6">
    <cfRule type="cellIs" dxfId="25170" priority="60446" operator="equal">
      <formula>"10.30 – 19.30"</formula>
    </cfRule>
  </conditionalFormatting>
  <conditionalFormatting sqref="U6:Y6">
    <cfRule type="cellIs" dxfId="25169" priority="60447" operator="equal">
      <formula>"11.30 – 19.30"</formula>
    </cfRule>
  </conditionalFormatting>
  <conditionalFormatting sqref="U6:Y6">
    <cfRule type="cellIs" dxfId="25168" priority="60448" operator="equal">
      <formula>_FV(13,"3")</formula>
    </cfRule>
  </conditionalFormatting>
  <conditionalFormatting sqref="U6:Y6">
    <cfRule type="cellIs" dxfId="25167" priority="60449" operator="equal">
      <formula>_FV(13,"3")</formula>
    </cfRule>
  </conditionalFormatting>
  <conditionalFormatting sqref="U6:Y6">
    <cfRule type="cellIs" dxfId="25166" priority="60450" operator="equal">
      <formula>_FV(13,"3")</formula>
    </cfRule>
  </conditionalFormatting>
  <conditionalFormatting sqref="U6:Y6">
    <cfRule type="containsText" dxfId="25165" priority="60433" operator="containsText" text="DOMENICA">
      <formula>NOT(ISERROR(SEARCH("DOMENICA",U6)))</formula>
    </cfRule>
    <cfRule type="containsText" dxfId="25164" priority="60434" operator="containsText" text="08.30 – 14.30">
      <formula>NOT(ISERROR(SEARCH("08.30 – 14.30",U6)))</formula>
    </cfRule>
    <cfRule type="containsText" dxfId="25163" priority="60435" operator="containsText" text="09.30 – 18.30">
      <formula>NOT(ISERROR(SEARCH("09.30 – 18.30",U6)))</formula>
    </cfRule>
    <cfRule type="containsText" dxfId="25162" priority="60436" operator="containsText" text="08.30 – 16.30">
      <formula>NOT(ISERROR(SEARCH("08.30 – 16.30",U6)))</formula>
    </cfRule>
    <cfRule type="containsText" dxfId="25161" priority="60437" operator="containsText" text="08.30 – 17.30">
      <formula>NOT(ISERROR(SEARCH("08.30 – 17.30",U6)))</formula>
    </cfRule>
    <cfRule type="containsText" dxfId="25160" priority="60438" operator="containsText" text="09.00 – 18.00">
      <formula>NOT(ISERROR(SEARCH("09.00 – 18.00",U6)))</formula>
    </cfRule>
    <cfRule type="containsText" dxfId="25159" priority="60439" operator="containsText" text="09.00 – 15.00">
      <formula>NOT(ISERROR(SEARCH("09.00 – 15.00",U6)))</formula>
    </cfRule>
    <cfRule type="containsText" dxfId="25158" priority="60440" operator="containsText" text="10.30 – 19.30">
      <formula>NOT(ISERROR(SEARCH("10.30 – 19.30",U6)))</formula>
    </cfRule>
    <cfRule type="containsText" dxfId="25157" priority="60441" operator="containsText" text="09.00 – 13.00">
      <formula>NOT(ISERROR(SEARCH("09.00 – 13.00",U6)))</formula>
    </cfRule>
    <cfRule type="containsText" dxfId="25156" priority="60442" operator="containsText" text="11.30 – 19.30">
      <formula>NOT(ISERROR(SEARCH("11.30 – 19.30",U6)))</formula>
    </cfRule>
  </conditionalFormatting>
  <conditionalFormatting sqref="U6:Y6">
    <cfRule type="cellIs" dxfId="25155" priority="60426" operator="equal">
      <formula>"09.00 – 18.00"</formula>
    </cfRule>
  </conditionalFormatting>
  <conditionalFormatting sqref="U6:Y6">
    <cfRule type="cellIs" dxfId="25154" priority="60427" operator="equal">
      <formula>"09.30 – 13.00"</formula>
    </cfRule>
  </conditionalFormatting>
  <conditionalFormatting sqref="U6:Y6">
    <cfRule type="cellIs" dxfId="25153" priority="60428" operator="equal">
      <formula>"10.30 – 19.30"</formula>
    </cfRule>
  </conditionalFormatting>
  <conditionalFormatting sqref="U6:Y6">
    <cfRule type="cellIs" dxfId="25152" priority="60429" operator="equal">
      <formula>"11.30 – 19.30"</formula>
    </cfRule>
  </conditionalFormatting>
  <conditionalFormatting sqref="U6:Y6">
    <cfRule type="cellIs" dxfId="25151" priority="60430" operator="equal">
      <formula>_FV(13,"3")</formula>
    </cfRule>
  </conditionalFormatting>
  <conditionalFormatting sqref="U6:Y6">
    <cfRule type="cellIs" dxfId="25150" priority="60431" operator="equal">
      <formula>_FV(13,"3")</formula>
    </cfRule>
  </conditionalFormatting>
  <conditionalFormatting sqref="U6:Y6">
    <cfRule type="cellIs" dxfId="25149" priority="60432" operator="equal">
      <formula>_FV(13,"3")</formula>
    </cfRule>
  </conditionalFormatting>
  <conditionalFormatting sqref="U6:Y6">
    <cfRule type="cellIs" dxfId="25148" priority="60419" operator="equal">
      <formula>"09.00 – 18.00"</formula>
    </cfRule>
  </conditionalFormatting>
  <conditionalFormatting sqref="U6:Y6">
    <cfRule type="cellIs" dxfId="25147" priority="60420" operator="equal">
      <formula>"09.30 – 13.00"</formula>
    </cfRule>
  </conditionalFormatting>
  <conditionalFormatting sqref="U6:Y6">
    <cfRule type="cellIs" dxfId="25146" priority="60421" operator="equal">
      <formula>"10.30 – 19.30"</formula>
    </cfRule>
  </conditionalFormatting>
  <conditionalFormatting sqref="U6:Y6">
    <cfRule type="cellIs" dxfId="25145" priority="60422" operator="equal">
      <formula>"11.30 – 19.30"</formula>
    </cfRule>
  </conditionalFormatting>
  <conditionalFormatting sqref="U6:Y6">
    <cfRule type="cellIs" dxfId="25144" priority="60423" operator="equal">
      <formula>_FV(13,"3")</formula>
    </cfRule>
  </conditionalFormatting>
  <conditionalFormatting sqref="U6:Y6">
    <cfRule type="cellIs" dxfId="25143" priority="60424" operator="equal">
      <formula>_FV(13,"3")</formula>
    </cfRule>
  </conditionalFormatting>
  <conditionalFormatting sqref="U6:Y6">
    <cfRule type="cellIs" dxfId="25142" priority="60425" operator="equal">
      <formula>_FV(13,"3")</formula>
    </cfRule>
  </conditionalFormatting>
  <conditionalFormatting sqref="C13:Y13">
    <cfRule type="containsText" dxfId="25141" priority="60360" operator="containsText" text="09:00 – 13.00 ">
      <formula>NOT(ISERROR(SEARCH("09:00 – 13.00 ",C13)))</formula>
    </cfRule>
  </conditionalFormatting>
  <conditionalFormatting sqref="C8:Y8">
    <cfRule type="containsText" dxfId="25140" priority="60355" operator="containsText" text="09.00 -13.00">
      <formula>NOT(ISERROR(SEARCH("09.00 -13.00",C8)))</formula>
    </cfRule>
    <cfRule type="containsText" dxfId="25139" priority="60356" operator="containsText" text="09.00 -15:00">
      <formula>NOT(ISERROR(SEARCH("09.00 -15:00",C8)))</formula>
    </cfRule>
    <cfRule type="containsText" dxfId="25138" priority="60357" operator="containsText" text="09.00 -16.00">
      <formula>NOT(ISERROR(SEARCH("09.00 -16.00",C8)))</formula>
    </cfRule>
  </conditionalFormatting>
  <conditionalFormatting sqref="C13:Y13">
    <cfRule type="containsText" dxfId="25137" priority="60348" operator="containsText" text="09:00 – 13.00 ">
      <formula>NOT(ISERROR(SEARCH("09:00 – 13.00 ",C13)))</formula>
    </cfRule>
  </conditionalFormatting>
  <conditionalFormatting sqref="C8:Y8">
    <cfRule type="containsText" dxfId="25136" priority="60343" operator="containsText" text="09.00 -13.00">
      <formula>NOT(ISERROR(SEARCH("09.00 -13.00",C8)))</formula>
    </cfRule>
    <cfRule type="containsText" dxfId="25135" priority="60344" operator="containsText" text="09.00 -15:00">
      <formula>NOT(ISERROR(SEARCH("09.00 -15:00",C8)))</formula>
    </cfRule>
    <cfRule type="containsText" dxfId="25134" priority="60345" operator="containsText" text="09.00 -16.00">
      <formula>NOT(ISERROR(SEARCH("09.00 -16.00",C8)))</formula>
    </cfRule>
  </conditionalFormatting>
  <conditionalFormatting sqref="C8:Y8">
    <cfRule type="containsText" dxfId="25133" priority="60334" operator="containsText" text="09.00 -13:00">
      <formula>NOT(ISERROR(SEARCH("09.00 -13:00",C8)))</formula>
    </cfRule>
    <cfRule type="containsText" dxfId="25132" priority="60335" operator="containsText" text="08.30 -17.30">
      <formula>NOT(ISERROR(SEARCH("08.30 -17.30",C8)))</formula>
    </cfRule>
    <cfRule type="containsText" dxfId="25131" priority="60336" operator="containsText" text="08.30 -15:30">
      <formula>NOT(ISERROR(SEARCH("08.30 -15:30",C8)))</formula>
    </cfRule>
  </conditionalFormatting>
  <conditionalFormatting sqref="AF13:BW13">
    <cfRule type="containsText" dxfId="25130" priority="60222" operator="containsText" text="09:00 – 13.00 ">
      <formula>NOT(ISERROR(SEARCH("09:00 – 13.00 ",AF13)))</formula>
    </cfRule>
  </conditionalFormatting>
  <conditionalFormatting sqref="AF8:BW8">
    <cfRule type="containsText" dxfId="25129" priority="60217" operator="containsText" text="09.00 -13.00">
      <formula>NOT(ISERROR(SEARCH("09.00 -13.00",AF8)))</formula>
    </cfRule>
    <cfRule type="containsText" dxfId="25128" priority="60218" operator="containsText" text="09.00 -15:00">
      <formula>NOT(ISERROR(SEARCH("09.00 -15:00",AF8)))</formula>
    </cfRule>
    <cfRule type="containsText" dxfId="25127" priority="60219" operator="containsText" text="09.00 -16.00">
      <formula>NOT(ISERROR(SEARCH("09.00 -16.00",AF8)))</formula>
    </cfRule>
  </conditionalFormatting>
  <conditionalFormatting sqref="AF13:BW13">
    <cfRule type="containsText" dxfId="25126" priority="60210" operator="containsText" text="09:00 – 13.00 ">
      <formula>NOT(ISERROR(SEARCH("09:00 – 13.00 ",AF13)))</formula>
    </cfRule>
  </conditionalFormatting>
  <conditionalFormatting sqref="AF8:BW8">
    <cfRule type="containsText" dxfId="25125" priority="60205" operator="containsText" text="09.00 -13.00">
      <formula>NOT(ISERROR(SEARCH("09.00 -13.00",AF8)))</formula>
    </cfRule>
    <cfRule type="containsText" dxfId="25124" priority="60206" operator="containsText" text="09.00 -15:00">
      <formula>NOT(ISERROR(SEARCH("09.00 -15:00",AF8)))</formula>
    </cfRule>
    <cfRule type="containsText" dxfId="25123" priority="60207" operator="containsText" text="09.00 -16.00">
      <formula>NOT(ISERROR(SEARCH("09.00 -16.00",AF8)))</formula>
    </cfRule>
  </conditionalFormatting>
  <conditionalFormatting sqref="AF8:BW8">
    <cfRule type="containsText" dxfId="25122" priority="60196" operator="containsText" text="09.00 -13:00">
      <formula>NOT(ISERROR(SEARCH("09.00 -13:00",AF8)))</formula>
    </cfRule>
    <cfRule type="containsText" dxfId="25121" priority="60197" operator="containsText" text="08.30 -17.30">
      <formula>NOT(ISERROR(SEARCH("08.30 -17.30",AF8)))</formula>
    </cfRule>
    <cfRule type="containsText" dxfId="25120" priority="60198" operator="containsText" text="08.30 -15:30">
      <formula>NOT(ISERROR(SEARCH("08.30 -15:30",AF8)))</formula>
    </cfRule>
  </conditionalFormatting>
  <conditionalFormatting sqref="DE6:DF6">
    <cfRule type="cellIs" dxfId="25119" priority="60175" operator="equal">
      <formula>"09.00 – 13.00"</formula>
    </cfRule>
  </conditionalFormatting>
  <conditionalFormatting sqref="DE6:DF6">
    <cfRule type="cellIs" dxfId="25118" priority="60176" operator="equal">
      <formula>"09.00 – 15.00"</formula>
    </cfRule>
  </conditionalFormatting>
  <conditionalFormatting sqref="DE6:DF6">
    <cfRule type="cellIs" dxfId="25117" priority="60177" operator="equal">
      <formula>"09.00 – 18.00"</formula>
    </cfRule>
  </conditionalFormatting>
  <conditionalFormatting sqref="DE6:DF6">
    <cfRule type="cellIs" dxfId="25116" priority="60178" operator="equal">
      <formula>"09.30 – 13.00"</formula>
    </cfRule>
  </conditionalFormatting>
  <conditionalFormatting sqref="DE6:DF6">
    <cfRule type="cellIs" dxfId="25115" priority="60179" operator="equal">
      <formula>"10.30 – 19.30"</formula>
    </cfRule>
  </conditionalFormatting>
  <conditionalFormatting sqref="DE6:DF6">
    <cfRule type="cellIs" dxfId="25114" priority="60180" operator="equal">
      <formula>"11.30 – 19.30"</formula>
    </cfRule>
  </conditionalFormatting>
  <conditionalFormatting sqref="DE6:DF6">
    <cfRule type="cellIs" dxfId="25113" priority="60181" operator="equal">
      <formula>_FV(13,"3")</formula>
    </cfRule>
  </conditionalFormatting>
  <conditionalFormatting sqref="DE6:DF6">
    <cfRule type="cellIs" dxfId="25112" priority="60182" operator="equal">
      <formula>_FV(13,"3")</formula>
    </cfRule>
  </conditionalFormatting>
  <conditionalFormatting sqref="DE6:DF6">
    <cfRule type="cellIs" dxfId="25111" priority="60183" operator="equal">
      <formula>_FV(13,"3")</formula>
    </cfRule>
  </conditionalFormatting>
  <conditionalFormatting sqref="DE6:DF6">
    <cfRule type="containsText" dxfId="25110" priority="60165" operator="containsText" text="DOMENICA">
      <formula>NOT(ISERROR(SEARCH("DOMENICA",DE6)))</formula>
    </cfRule>
    <cfRule type="containsText" dxfId="25109" priority="60166" operator="containsText" text="08.30 – 14.30">
      <formula>NOT(ISERROR(SEARCH("08.30 – 14.30",DE6)))</formula>
    </cfRule>
    <cfRule type="containsText" dxfId="25108" priority="60167" operator="containsText" text="09.30 – 18.30">
      <formula>NOT(ISERROR(SEARCH("09.30 – 18.30",DE6)))</formula>
    </cfRule>
    <cfRule type="containsText" dxfId="25107" priority="60168" operator="containsText" text="08.30 – 16.30">
      <formula>NOT(ISERROR(SEARCH("08.30 – 16.30",DE6)))</formula>
    </cfRule>
    <cfRule type="containsText" dxfId="25106" priority="60169" operator="containsText" text="08.30 – 17.30">
      <formula>NOT(ISERROR(SEARCH("08.30 – 17.30",DE6)))</formula>
    </cfRule>
    <cfRule type="containsText" dxfId="25105" priority="60170" operator="containsText" text="09.00 – 18.00">
      <formula>NOT(ISERROR(SEARCH("09.00 – 18.00",DE6)))</formula>
    </cfRule>
    <cfRule type="containsText" dxfId="25104" priority="60171" operator="containsText" text="09.00 – 15.00">
      <formula>NOT(ISERROR(SEARCH("09.00 – 15.00",DE6)))</formula>
    </cfRule>
    <cfRule type="containsText" dxfId="25103" priority="60172" operator="containsText" text="10.30 – 19.30">
      <formula>NOT(ISERROR(SEARCH("10.30 – 19.30",DE6)))</formula>
    </cfRule>
    <cfRule type="containsText" dxfId="25102" priority="60173" operator="containsText" text="09.00 – 13.00">
      <formula>NOT(ISERROR(SEARCH("09.00 – 13.00",DE6)))</formula>
    </cfRule>
    <cfRule type="containsText" dxfId="25101" priority="60174" operator="containsText" text="11.30 – 19.30">
      <formula>NOT(ISERROR(SEARCH("11.30 – 19.30",DE6)))</formula>
    </cfRule>
  </conditionalFormatting>
  <conditionalFormatting sqref="DE6:DF6">
    <cfRule type="cellIs" dxfId="25100" priority="60157" operator="equal">
      <formula>"09.00 – 15.00"</formula>
    </cfRule>
  </conditionalFormatting>
  <conditionalFormatting sqref="DE6:DF6">
    <cfRule type="cellIs" dxfId="25099" priority="60158" operator="equal">
      <formula>"09.00 – 18.00"</formula>
    </cfRule>
  </conditionalFormatting>
  <conditionalFormatting sqref="DE6:DF6">
    <cfRule type="cellIs" dxfId="25098" priority="60159" operator="equal">
      <formula>"09.30 – 13.00"</formula>
    </cfRule>
  </conditionalFormatting>
  <conditionalFormatting sqref="DE6:DF6">
    <cfRule type="cellIs" dxfId="25097" priority="60160" operator="equal">
      <formula>"10.30 – 19.30"</formula>
    </cfRule>
  </conditionalFormatting>
  <conditionalFormatting sqref="DE6:DF6">
    <cfRule type="cellIs" dxfId="25096" priority="60161" operator="equal">
      <formula>"11.30 – 19.30"</formula>
    </cfRule>
  </conditionalFormatting>
  <conditionalFormatting sqref="DE6:DF6">
    <cfRule type="cellIs" dxfId="25095" priority="60162" operator="equal">
      <formula>_FV(13,"3")</formula>
    </cfRule>
  </conditionalFormatting>
  <conditionalFormatting sqref="DE6:DF6">
    <cfRule type="cellIs" dxfId="25094" priority="60163" operator="equal">
      <formula>_FV(13,"3")</formula>
    </cfRule>
  </conditionalFormatting>
  <conditionalFormatting sqref="DE6:DF6">
    <cfRule type="cellIs" dxfId="25093" priority="60164" operator="equal">
      <formula>_FV(13,"3")</formula>
    </cfRule>
  </conditionalFormatting>
  <conditionalFormatting sqref="DE6:DF6">
    <cfRule type="cellIs" dxfId="25092" priority="60149" operator="equal">
      <formula>"09.00 – 15.00"</formula>
    </cfRule>
  </conditionalFormatting>
  <conditionalFormatting sqref="DE6:DF6">
    <cfRule type="cellIs" dxfId="25091" priority="60150" operator="equal">
      <formula>"09.00 – 18.00"</formula>
    </cfRule>
  </conditionalFormatting>
  <conditionalFormatting sqref="DE6:DF6">
    <cfRule type="cellIs" dxfId="25090" priority="60151" operator="equal">
      <formula>"09.30 – 13.00"</formula>
    </cfRule>
  </conditionalFormatting>
  <conditionalFormatting sqref="DE6:DF6">
    <cfRule type="cellIs" dxfId="25089" priority="60152" operator="equal">
      <formula>"10.30 – 19.30"</formula>
    </cfRule>
  </conditionalFormatting>
  <conditionalFormatting sqref="DE6:DF6">
    <cfRule type="cellIs" dxfId="25088" priority="60153" operator="equal">
      <formula>"11.30 – 19.30"</formula>
    </cfRule>
  </conditionalFormatting>
  <conditionalFormatting sqref="DE6:DF6">
    <cfRule type="cellIs" dxfId="25087" priority="60154" operator="equal">
      <formula>_FV(13,"3")</formula>
    </cfRule>
  </conditionalFormatting>
  <conditionalFormatting sqref="DE6:DF6">
    <cfRule type="cellIs" dxfId="25086" priority="60155" operator="equal">
      <formula>_FV(13,"3")</formula>
    </cfRule>
  </conditionalFormatting>
  <conditionalFormatting sqref="DE6:DF6">
    <cfRule type="cellIs" dxfId="25085" priority="60156" operator="equal">
      <formula>_FV(13,"3")</formula>
    </cfRule>
  </conditionalFormatting>
  <conditionalFormatting sqref="DE6:DF6">
    <cfRule type="containsText" dxfId="25084" priority="60143" operator="containsText" text="09.00 - 13.00">
      <formula>NOT(ISERROR(SEARCH("09.00 - 13.00",DE6)))</formula>
    </cfRule>
    <cfRule type="containsText" dxfId="25083" priority="60144" operator="containsText" text="09.00 – 15:00">
      <formula>NOT(ISERROR(SEARCH("09.00 – 15:00",DE6)))</formula>
    </cfRule>
    <cfRule type="containsText" dxfId="25082" priority="60145" operator="containsText" text="09.00 – 16.00">
      <formula>NOT(ISERROR(SEARCH("09.00 – 16.00",DE6)))</formula>
    </cfRule>
    <cfRule type="containsText" dxfId="25081" priority="60146" operator="containsText" text="09.00 - 13:00">
      <formula>NOT(ISERROR(SEARCH("09.00 - 13:00",DE6)))</formula>
    </cfRule>
    <cfRule type="containsText" dxfId="25080" priority="60147" operator="containsText" text="08.30 – 16:30 ">
      <formula>NOT(ISERROR(SEARCH("08.30 – 16:30 ",DE6)))</formula>
    </cfRule>
    <cfRule type="containsText" dxfId="25079" priority="60148" operator="containsText" text="08.30 – 17:30 ">
      <formula>NOT(ISERROR(SEARCH("08.30 – 17:30 ",DE6)))</formula>
    </cfRule>
  </conditionalFormatting>
  <conditionalFormatting sqref="DE6:DF6">
    <cfRule type="cellIs" dxfId="25078" priority="60135" operator="equal">
      <formula>"09.00 – 15.00"</formula>
    </cfRule>
  </conditionalFormatting>
  <conditionalFormatting sqref="DE6:DF6">
    <cfRule type="cellIs" dxfId="25077" priority="60136" operator="equal">
      <formula>"09.00 – 18.00"</formula>
    </cfRule>
  </conditionalFormatting>
  <conditionalFormatting sqref="DE6:DF6">
    <cfRule type="cellIs" dxfId="25076" priority="60137" operator="equal">
      <formula>"09.30 – 13.00"</formula>
    </cfRule>
  </conditionalFormatting>
  <conditionalFormatting sqref="DE6:DF6">
    <cfRule type="cellIs" dxfId="25075" priority="60138" operator="equal">
      <formula>"10.30 – 19.30"</formula>
    </cfRule>
  </conditionalFormatting>
  <conditionalFormatting sqref="DE6:DF6">
    <cfRule type="cellIs" dxfId="25074" priority="60139" operator="equal">
      <formula>"11.30 – 19.30"</formula>
    </cfRule>
  </conditionalFormatting>
  <conditionalFormatting sqref="DE6:DF6">
    <cfRule type="cellIs" dxfId="25073" priority="60140" operator="equal">
      <formula>_FV(13,"3")</formula>
    </cfRule>
  </conditionalFormatting>
  <conditionalFormatting sqref="DE6:DF6">
    <cfRule type="cellIs" dxfId="25072" priority="60141" operator="equal">
      <formula>_FV(13,"3")</formula>
    </cfRule>
  </conditionalFormatting>
  <conditionalFormatting sqref="DE6:DF6">
    <cfRule type="cellIs" dxfId="25071" priority="60142" operator="equal">
      <formula>_FV(13,"3")</formula>
    </cfRule>
  </conditionalFormatting>
  <conditionalFormatting sqref="DE6:DF6">
    <cfRule type="containsText" dxfId="25070" priority="60125" operator="containsText" text="DOMENICA">
      <formula>NOT(ISERROR(SEARCH("DOMENICA",DE6)))</formula>
    </cfRule>
    <cfRule type="containsText" dxfId="25069" priority="60126" operator="containsText" text="08.30 – 14.30">
      <formula>NOT(ISERROR(SEARCH("08.30 – 14.30",DE6)))</formula>
    </cfRule>
    <cfRule type="containsText" dxfId="25068" priority="60127" operator="containsText" text="09.30 – 18.30">
      <formula>NOT(ISERROR(SEARCH("09.30 – 18.30",DE6)))</formula>
    </cfRule>
    <cfRule type="containsText" dxfId="25067" priority="60128" operator="containsText" text="08.30 – 16.30">
      <formula>NOT(ISERROR(SEARCH("08.30 – 16.30",DE6)))</formula>
    </cfRule>
    <cfRule type="containsText" dxfId="25066" priority="60129" operator="containsText" text="08.30 – 17.30">
      <formula>NOT(ISERROR(SEARCH("08.30 – 17.30",DE6)))</formula>
    </cfRule>
    <cfRule type="containsText" dxfId="25065" priority="60130" operator="containsText" text="09.00 – 18.00">
      <formula>NOT(ISERROR(SEARCH("09.00 – 18.00",DE6)))</formula>
    </cfRule>
    <cfRule type="containsText" dxfId="25064" priority="60131" operator="containsText" text="09.00 – 15.00">
      <formula>NOT(ISERROR(SEARCH("09.00 – 15.00",DE6)))</formula>
    </cfRule>
    <cfRule type="containsText" dxfId="25063" priority="60132" operator="containsText" text="10.30 – 19.30">
      <formula>NOT(ISERROR(SEARCH("10.30 – 19.30",DE6)))</formula>
    </cfRule>
    <cfRule type="containsText" dxfId="25062" priority="60133" operator="containsText" text="09.00 – 13.00">
      <formula>NOT(ISERROR(SEARCH("09.00 – 13.00",DE6)))</formula>
    </cfRule>
    <cfRule type="containsText" dxfId="25061" priority="60134" operator="containsText" text="11.30 – 19.30">
      <formula>NOT(ISERROR(SEARCH("11.30 – 19.30",DE6)))</formula>
    </cfRule>
  </conditionalFormatting>
  <conditionalFormatting sqref="DE6:DF6">
    <cfRule type="cellIs" dxfId="25060" priority="60118" operator="equal">
      <formula>"09.00 – 18.00"</formula>
    </cfRule>
  </conditionalFormatting>
  <conditionalFormatting sqref="DE6:DF6">
    <cfRule type="cellIs" dxfId="25059" priority="60119" operator="equal">
      <formula>"09.30 – 13.00"</formula>
    </cfRule>
  </conditionalFormatting>
  <conditionalFormatting sqref="DE6:DF6">
    <cfRule type="cellIs" dxfId="25058" priority="60120" operator="equal">
      <formula>"10.30 – 19.30"</formula>
    </cfRule>
  </conditionalFormatting>
  <conditionalFormatting sqref="DE6:DF6">
    <cfRule type="cellIs" dxfId="25057" priority="60121" operator="equal">
      <formula>"11.30 – 19.30"</formula>
    </cfRule>
  </conditionalFormatting>
  <conditionalFormatting sqref="DE6:DF6">
    <cfRule type="cellIs" dxfId="25056" priority="60122" operator="equal">
      <formula>_FV(13,"3")</formula>
    </cfRule>
  </conditionalFormatting>
  <conditionalFormatting sqref="DE6:DF6">
    <cfRule type="cellIs" dxfId="25055" priority="60123" operator="equal">
      <formula>_FV(13,"3")</formula>
    </cfRule>
  </conditionalFormatting>
  <conditionalFormatting sqref="DE6:DF6">
    <cfRule type="cellIs" dxfId="25054" priority="60124" operator="equal">
      <formula>_FV(13,"3")</formula>
    </cfRule>
  </conditionalFormatting>
  <conditionalFormatting sqref="DE6:DF6">
    <cfRule type="cellIs" dxfId="25053" priority="60111" operator="equal">
      <formula>"09.00 – 18.00"</formula>
    </cfRule>
  </conditionalFormatting>
  <conditionalFormatting sqref="DE6:DF6">
    <cfRule type="cellIs" dxfId="25052" priority="60112" operator="equal">
      <formula>"09.30 – 13.00"</formula>
    </cfRule>
  </conditionalFormatting>
  <conditionalFormatting sqref="DE6:DF6">
    <cfRule type="cellIs" dxfId="25051" priority="60113" operator="equal">
      <formula>"10.30 – 19.30"</formula>
    </cfRule>
  </conditionalFormatting>
  <conditionalFormatting sqref="DE6:DF6">
    <cfRule type="cellIs" dxfId="25050" priority="60114" operator="equal">
      <formula>"11.30 – 19.30"</formula>
    </cfRule>
  </conditionalFormatting>
  <conditionalFormatting sqref="DE6:DF6">
    <cfRule type="cellIs" dxfId="25049" priority="60115" operator="equal">
      <formula>_FV(13,"3")</formula>
    </cfRule>
  </conditionalFormatting>
  <conditionalFormatting sqref="DE6:DF6">
    <cfRule type="cellIs" dxfId="25048" priority="60116" operator="equal">
      <formula>_FV(13,"3")</formula>
    </cfRule>
  </conditionalFormatting>
  <conditionalFormatting sqref="DE6:DF6">
    <cfRule type="cellIs" dxfId="25047" priority="60117" operator="equal">
      <formula>_FV(13,"3")</formula>
    </cfRule>
  </conditionalFormatting>
  <conditionalFormatting sqref="DE7:DF14">
    <cfRule type="containsText" dxfId="25046" priority="60093" operator="containsText" text="08.30 – 14.30">
      <formula>NOT(ISERROR(SEARCH("08.30 – 14.30",DE7)))</formula>
    </cfRule>
    <cfRule type="containsText" dxfId="25045" priority="60094" operator="containsText" text="09:30 – 18.30">
      <formula>NOT(ISERROR(SEARCH("09:30 – 18.30",DE7)))</formula>
    </cfRule>
    <cfRule type="containsText" dxfId="25044" priority="60095" operator="containsText" text="10.30 – 18.30">
      <formula>NOT(ISERROR(SEARCH("10.30 – 18.30",DE7)))</formula>
    </cfRule>
    <cfRule type="containsText" dxfId="25043" priority="60096" operator="containsText" text="09.30 – 18.30">
      <formula>NOT(ISERROR(SEARCH("09.30 – 18.30",DE7)))</formula>
    </cfRule>
    <cfRule type="containsText" dxfId="25042" priority="60098" operator="containsText" text="09.00 – 13:00">
      <formula>NOT(ISERROR(SEARCH("09.00 – 13:00",DE7)))</formula>
    </cfRule>
    <cfRule type="containsText" dxfId="25041" priority="60099" operator="containsText" text="08.30 – 16.30">
      <formula>NOT(ISERROR(SEARCH("08.30 – 16.30",DE7)))</formula>
    </cfRule>
    <cfRule type="containsText" dxfId="25040" priority="60100" operator="containsText" text="08:30 – 17.30">
      <formula>NOT(ISERROR(SEARCH("08:30 – 17.30",DE7)))</formula>
    </cfRule>
    <cfRule type="containsText" dxfId="25039" priority="60101" operator="containsText" text="08.30 – 17.30">
      <formula>NOT(ISERROR(SEARCH("08.30 – 17.30",DE7)))</formula>
    </cfRule>
    <cfRule type="containsText" dxfId="25038" priority="60102" operator="containsText" text="09.00 – 18.00">
      <formula>NOT(ISERROR(SEARCH("09.00 – 18.00",DE7)))</formula>
    </cfRule>
    <cfRule type="containsText" dxfId="25037" priority="60103" operator="containsText" text="09.00 – 13.00">
      <formula>NOT(ISERROR(SEARCH("09.00 – 13.00",DE7)))</formula>
    </cfRule>
    <cfRule type="containsText" dxfId="25036" priority="60104" operator="containsText" text="11.30 – 19.30">
      <formula>NOT(ISERROR(SEARCH("11.30 – 19.30",DE7)))</formula>
    </cfRule>
    <cfRule type="containsText" dxfId="25035" priority="60105" operator="containsText" text="10.30 – 19.30">
      <formula>NOT(ISERROR(SEARCH("10.30 – 19.30",DE7)))</formula>
    </cfRule>
    <cfRule type="containsText" dxfId="25034" priority="60106" operator="containsText" text="09.00 – 15.00">
      <formula>NOT(ISERROR(SEARCH("09.00 – 15.00",DE7)))</formula>
    </cfRule>
    <cfRule type="containsText" dxfId="25033" priority="60107" operator="containsText" text="1 2 : 3 0">
      <formula>NOT(ISERROR(SEARCH("1 2 : 3 0",DE7)))</formula>
    </cfRule>
    <cfRule type="containsText" dxfId="25032" priority="60108" operator="containsText" text="1 3 : 3 0">
      <formula>NOT(ISERROR(SEARCH("1 3 : 3 0",DE7)))</formula>
    </cfRule>
    <cfRule type="containsText" dxfId="25031" priority="60109" operator="containsText" text="FESTIVITÁ">
      <formula>NOT(ISERROR(SEARCH("FESTIVITÁ",DE7)))</formula>
    </cfRule>
    <cfRule type="cellIs" dxfId="25030" priority="60110" operator="equal">
      <formula>"DOMENICA"</formula>
    </cfRule>
  </conditionalFormatting>
  <conditionalFormatting sqref="DE7:DF14">
    <cfRule type="containsText" dxfId="25029" priority="60085" operator="containsText" text="09.00 - 13.00">
      <formula>NOT(ISERROR(SEARCH("09.00 - 13.00",DE7)))</formula>
    </cfRule>
    <cfRule type="containsText" dxfId="25028" priority="60088" operator="containsText" text="09.00 – 15:00">
      <formula>NOT(ISERROR(SEARCH("09.00 – 15:00",DE7)))</formula>
    </cfRule>
    <cfRule type="containsText" dxfId="25027" priority="60089" operator="containsText" text="09.00 – 16.00">
      <formula>NOT(ISERROR(SEARCH("09.00 – 16.00",DE7)))</formula>
    </cfRule>
    <cfRule type="containsText" dxfId="25026" priority="60090" operator="containsText" text="09.00 - 13:00">
      <formula>NOT(ISERROR(SEARCH("09.00 - 13:00",DE7)))</formula>
    </cfRule>
    <cfRule type="containsText" dxfId="25025" priority="60091" operator="containsText" text="08.30 – 16:30 ">
      <formula>NOT(ISERROR(SEARCH("08.30 – 16:30 ",DE7)))</formula>
    </cfRule>
    <cfRule type="containsText" dxfId="25024" priority="60092" operator="containsText" text="08.30 – 17:30 ">
      <formula>NOT(ISERROR(SEARCH("08.30 – 17:30 ",DE7)))</formula>
    </cfRule>
  </conditionalFormatting>
  <conditionalFormatting sqref="DE7:DF14">
    <cfRule type="containsText" dxfId="25023" priority="60087" operator="containsText" text="1 3 : 0 0">
      <formula>NOT(ISERROR(SEARCH("1 3 : 0 0",DE7)))</formula>
    </cfRule>
  </conditionalFormatting>
  <conditionalFormatting sqref="DE7:DF7">
    <cfRule type="containsText" dxfId="25022" priority="60086" operator="containsText" text="13:00">
      <formula>NOT(ISERROR(SEARCH("13:00",DE7)))</formula>
    </cfRule>
  </conditionalFormatting>
  <conditionalFormatting sqref="DE7:DF14">
    <cfRule type="containsText" dxfId="25021" priority="60097" operator="containsText" text="09:00 – 13.00 ">
      <formula>NOT(ISERROR(SEARCH("09:00 – 13.00 ",DE7)))</formula>
    </cfRule>
  </conditionalFormatting>
  <conditionalFormatting sqref="CQ13:DF13">
    <cfRule type="containsText" dxfId="25020" priority="60084" operator="containsText" text="09:00 – 13.00 ">
      <formula>NOT(ISERROR(SEARCH("09:00 – 13.00 ",CQ13)))</formula>
    </cfRule>
  </conditionalFormatting>
  <conditionalFormatting sqref="DE7:DF14">
    <cfRule type="containsText" dxfId="25019" priority="60083" operator="containsText" text="09:00 – 13.00 ">
      <formula>NOT(ISERROR(SEARCH("09:00 – 13.00 ",DE7)))</formula>
    </cfRule>
  </conditionalFormatting>
  <conditionalFormatting sqref="DE13:DF14 CQ13:DD13">
    <cfRule type="containsText" dxfId="25018" priority="60082" operator="containsText" text="09:00 – 13.00 ">
      <formula>NOT(ISERROR(SEARCH("09:00 – 13.00 ",CQ13)))</formula>
    </cfRule>
  </conditionalFormatting>
  <conditionalFormatting sqref="CQ8:DF8">
    <cfRule type="containsText" dxfId="25017" priority="60079" operator="containsText" text="09.00 -13.00">
      <formula>NOT(ISERROR(SEARCH("09.00 -13.00",CQ8)))</formula>
    </cfRule>
    <cfRule type="containsText" dxfId="25016" priority="60080" operator="containsText" text="09.00 -15:00">
      <formula>NOT(ISERROR(SEARCH("09.00 -15:00",CQ8)))</formula>
    </cfRule>
    <cfRule type="containsText" dxfId="25015" priority="60081" operator="containsText" text="09.00 -16.00">
      <formula>NOT(ISERROR(SEARCH("09.00 -16.00",CQ8)))</formula>
    </cfRule>
  </conditionalFormatting>
  <conditionalFormatting sqref="DE9:DF14 CR9:CR13 CT9:CT13 CV9:CV13 CX9:CX13 CZ9:CZ13 DB9:DB13 DD9:DD13">
    <cfRule type="containsText" dxfId="25014" priority="60076" operator="containsText" text="09.00 -13.00">
      <formula>NOT(ISERROR(SEARCH("09.00 -13.00",CR9)))</formula>
    </cfRule>
    <cfRule type="containsText" dxfId="25013" priority="60077" operator="containsText" text="09.00 -15:00">
      <formula>NOT(ISERROR(SEARCH("09.00 -15:00",CR9)))</formula>
    </cfRule>
    <cfRule type="containsText" dxfId="25012" priority="60078" operator="containsText" text="09.00 -16.00">
      <formula>NOT(ISERROR(SEARCH("09.00 -16.00",CR9)))</formula>
    </cfRule>
  </conditionalFormatting>
  <conditionalFormatting sqref="DE7:DF7">
    <cfRule type="containsText" dxfId="25011" priority="60073" operator="containsText" text="09.00 -13.00">
      <formula>NOT(ISERROR(SEARCH("09.00 -13.00",DE7)))</formula>
    </cfRule>
    <cfRule type="containsText" dxfId="25010" priority="60074" operator="containsText" text="09.00 -15:00">
      <formula>NOT(ISERROR(SEARCH("09.00 -15:00",DE7)))</formula>
    </cfRule>
    <cfRule type="containsText" dxfId="25009" priority="60075" operator="containsText" text="09.00 -16.00">
      <formula>NOT(ISERROR(SEARCH("09.00 -16.00",DE7)))</formula>
    </cfRule>
  </conditionalFormatting>
  <conditionalFormatting sqref="CQ13:DF13">
    <cfRule type="containsText" dxfId="25008" priority="60072" operator="containsText" text="09:00 – 13.00 ">
      <formula>NOT(ISERROR(SEARCH("09:00 – 13.00 ",CQ13)))</formula>
    </cfRule>
  </conditionalFormatting>
  <conditionalFormatting sqref="DE7:DF14">
    <cfRule type="containsText" dxfId="25007" priority="60071" operator="containsText" text="09:00 – 13.00 ">
      <formula>NOT(ISERROR(SEARCH("09:00 – 13.00 ",DE7)))</formula>
    </cfRule>
  </conditionalFormatting>
  <conditionalFormatting sqref="DE13:DF14 CQ13:DD13">
    <cfRule type="containsText" dxfId="25006" priority="60070" operator="containsText" text="09:00 – 13.00 ">
      <formula>NOT(ISERROR(SEARCH("09:00 – 13.00 ",CQ13)))</formula>
    </cfRule>
  </conditionalFormatting>
  <conditionalFormatting sqref="CQ8:DF8">
    <cfRule type="containsText" dxfId="25005" priority="60067" operator="containsText" text="09.00 -13.00">
      <formula>NOT(ISERROR(SEARCH("09.00 -13.00",CQ8)))</formula>
    </cfRule>
    <cfRule type="containsText" dxfId="25004" priority="60068" operator="containsText" text="09.00 -15:00">
      <formula>NOT(ISERROR(SEARCH("09.00 -15:00",CQ8)))</formula>
    </cfRule>
    <cfRule type="containsText" dxfId="25003" priority="60069" operator="containsText" text="09.00 -16.00">
      <formula>NOT(ISERROR(SEARCH("09.00 -16.00",CQ8)))</formula>
    </cfRule>
  </conditionalFormatting>
  <conditionalFormatting sqref="DE9:DF14 CR9:CR13 CT9:CT13 CV9:CV13 CX9:CX13 CZ9:CZ13 DB9:DB13 DD9:DD13">
    <cfRule type="containsText" dxfId="25002" priority="60064" operator="containsText" text="09.00 -13.00">
      <formula>NOT(ISERROR(SEARCH("09.00 -13.00",CR9)))</formula>
    </cfRule>
    <cfRule type="containsText" dxfId="25001" priority="60065" operator="containsText" text="09.00 -15:00">
      <formula>NOT(ISERROR(SEARCH("09.00 -15:00",CR9)))</formula>
    </cfRule>
    <cfRule type="containsText" dxfId="25000" priority="60066" operator="containsText" text="09.00 -16.00">
      <formula>NOT(ISERROR(SEARCH("09.00 -16.00",CR9)))</formula>
    </cfRule>
  </conditionalFormatting>
  <conditionalFormatting sqref="DE7:DF7">
    <cfRule type="containsText" dxfId="24999" priority="60061" operator="containsText" text="09.00 -13.00">
      <formula>NOT(ISERROR(SEARCH("09.00 -13.00",DE7)))</formula>
    </cfRule>
    <cfRule type="containsText" dxfId="24998" priority="60062" operator="containsText" text="09.00 -15:00">
      <formula>NOT(ISERROR(SEARCH("09.00 -15:00",DE7)))</formula>
    </cfRule>
    <cfRule type="containsText" dxfId="24997" priority="60063" operator="containsText" text="09.00 -16.00">
      <formula>NOT(ISERROR(SEARCH("09.00 -16.00",DE7)))</formula>
    </cfRule>
  </conditionalFormatting>
  <conditionalFormatting sqref="CQ8:DF8">
    <cfRule type="containsText" dxfId="24996" priority="60058" operator="containsText" text="09.00 -13:00">
      <formula>NOT(ISERROR(SEARCH("09.00 -13:00",CQ8)))</formula>
    </cfRule>
    <cfRule type="containsText" dxfId="24995" priority="60059" operator="containsText" text="08.30 -17.30">
      <formula>NOT(ISERROR(SEARCH("08.30 -17.30",CQ8)))</formula>
    </cfRule>
    <cfRule type="containsText" dxfId="24994" priority="60060" operator="containsText" text="08.30 -15:30">
      <formula>NOT(ISERROR(SEARCH("08.30 -15:30",CQ8)))</formula>
    </cfRule>
  </conditionalFormatting>
  <conditionalFormatting sqref="DE9:DF14 CR9:CR13 CT9:CT13 CV9:CV13 CX9:CX13 CZ9:CZ13 DB9:DB13 DD9:DD13">
    <cfRule type="containsText" dxfId="24993" priority="60055" operator="containsText" text="09.00 -13.00">
      <formula>NOT(ISERROR(SEARCH("09.00 -13.00",CR9)))</formula>
    </cfRule>
    <cfRule type="containsText" dxfId="24992" priority="60056" operator="containsText" text="09.00 -15:00">
      <formula>NOT(ISERROR(SEARCH("09.00 -15:00",CR9)))</formula>
    </cfRule>
    <cfRule type="containsText" dxfId="24991" priority="60057" operator="containsText" text="09.00 -16.00">
      <formula>NOT(ISERROR(SEARCH("09.00 -16.00",CR9)))</formula>
    </cfRule>
  </conditionalFormatting>
  <conditionalFormatting sqref="DE9:DF14 CR9:CR13 CT9:CT13 CV9:CV13 CX9:CX13 CZ9:CZ13 DB9:DB13 DD9:DD13">
    <cfRule type="containsText" dxfId="24990" priority="60052" operator="containsText" text="09.00 -13:00">
      <formula>NOT(ISERROR(SEARCH("09.00 -13:00",CR9)))</formula>
    </cfRule>
    <cfRule type="containsText" dxfId="24989" priority="60053" operator="containsText" text="08.30 -17.30">
      <formula>NOT(ISERROR(SEARCH("08.30 -17.30",CR9)))</formula>
    </cfRule>
    <cfRule type="containsText" dxfId="24988" priority="60054" operator="containsText" text="08.30 -15:30">
      <formula>NOT(ISERROR(SEARCH("08.30 -15:30",CR9)))</formula>
    </cfRule>
  </conditionalFormatting>
  <conditionalFormatting sqref="DE7:DF7">
    <cfRule type="containsText" dxfId="24987" priority="60049" operator="containsText" text="09.00 -13.00">
      <formula>NOT(ISERROR(SEARCH("09.00 -13.00",DE7)))</formula>
    </cfRule>
    <cfRule type="containsText" dxfId="24986" priority="60050" operator="containsText" text="09.00 -15:00">
      <formula>NOT(ISERROR(SEARCH("09.00 -15:00",DE7)))</formula>
    </cfRule>
    <cfRule type="containsText" dxfId="24985" priority="60051" operator="containsText" text="09.00 -16.00">
      <formula>NOT(ISERROR(SEARCH("09.00 -16.00",DE7)))</formula>
    </cfRule>
  </conditionalFormatting>
  <conditionalFormatting sqref="DE7:DF7">
    <cfRule type="containsText" dxfId="24984" priority="60046" operator="containsText" text="09.00 -13:00">
      <formula>NOT(ISERROR(SEARCH("09.00 -13:00",DE7)))</formula>
    </cfRule>
    <cfRule type="containsText" dxfId="24983" priority="60047" operator="containsText" text="08.30 -17.30">
      <formula>NOT(ISERROR(SEARCH("08.30 -17.30",DE7)))</formula>
    </cfRule>
    <cfRule type="containsText" dxfId="24982" priority="60048" operator="containsText" text="08.30 -15:30">
      <formula>NOT(ISERROR(SEARCH("08.30 -15:30",DE7)))</formula>
    </cfRule>
  </conditionalFormatting>
  <conditionalFormatting sqref="DH61:AOL68 Z61:AB61">
    <cfRule type="containsText" dxfId="24981" priority="60029" operator="containsText" text="08.30 – 14.30">
      <formula>NOT(ISERROR(SEARCH("08.30 – 14.30",Z61)))</formula>
    </cfRule>
    <cfRule type="containsText" dxfId="24980" priority="60030" operator="containsText" text="09:30 – 18.30">
      <formula>NOT(ISERROR(SEARCH("09:30 – 18.30",Z61)))</formula>
    </cfRule>
    <cfRule type="containsText" dxfId="24979" priority="60031" operator="containsText" text="10.30 – 18.30">
      <formula>NOT(ISERROR(SEARCH("10.30 – 18.30",Z61)))</formula>
    </cfRule>
    <cfRule type="containsText" dxfId="24978" priority="60032" operator="containsText" text="09.30 – 18.30">
      <formula>NOT(ISERROR(SEARCH("09.30 – 18.30",Z61)))</formula>
    </cfRule>
    <cfRule type="containsText" dxfId="24977" priority="60033" operator="containsText" text="09.00 – 13:00">
      <formula>NOT(ISERROR(SEARCH("09.00 – 13:00",Z61)))</formula>
    </cfRule>
    <cfRule type="containsText" dxfId="24976" priority="60034" operator="containsText" text="08.30 – 16.30">
      <formula>NOT(ISERROR(SEARCH("08.30 – 16.30",Z61)))</formula>
    </cfRule>
    <cfRule type="containsText" dxfId="24975" priority="60035" operator="containsText" text="08:30 – 17.30">
      <formula>NOT(ISERROR(SEARCH("08:30 – 17.30",Z61)))</formula>
    </cfRule>
    <cfRule type="containsText" dxfId="24974" priority="60036" operator="containsText" text="08.30 – 17.30">
      <formula>NOT(ISERROR(SEARCH("08.30 – 17.30",Z61)))</formula>
    </cfRule>
    <cfRule type="containsText" dxfId="24973" priority="60037" operator="containsText" text="09.00 – 18.00">
      <formula>NOT(ISERROR(SEARCH("09.00 – 18.00",Z61)))</formula>
    </cfRule>
    <cfRule type="containsText" dxfId="24972" priority="60038" operator="containsText" text="09.00 – 13.00">
      <formula>NOT(ISERROR(SEARCH("09.00 – 13.00",Z61)))</formula>
    </cfRule>
    <cfRule type="containsText" dxfId="24971" priority="60039" operator="containsText" text="11.30 – 19.30">
      <formula>NOT(ISERROR(SEARCH("11.30 – 19.30",Z61)))</formula>
    </cfRule>
    <cfRule type="containsText" dxfId="24970" priority="60040" operator="containsText" text="10.30 – 19.30">
      <formula>NOT(ISERROR(SEARCH("10.30 – 19.30",Z61)))</formula>
    </cfRule>
    <cfRule type="containsText" dxfId="24969" priority="60041" operator="containsText" text="09.00 – 15.00">
      <formula>NOT(ISERROR(SEARCH("09.00 – 15.00",Z61)))</formula>
    </cfRule>
    <cfRule type="containsText" dxfId="24968" priority="60042" operator="containsText" text="12:30">
      <formula>NOT(ISERROR(SEARCH("12:30",Z61)))</formula>
    </cfRule>
    <cfRule type="containsText" dxfId="24967" priority="60043" operator="containsText" text="13:30">
      <formula>NOT(ISERROR(SEARCH("13:30",Z61)))</formula>
    </cfRule>
    <cfRule type="containsText" dxfId="24966" priority="60044" operator="containsText" text="FESTIVITÁ">
      <formula>NOT(ISERROR(SEARCH("FESTIVITÁ",Z61)))</formula>
    </cfRule>
    <cfRule type="cellIs" dxfId="24965" priority="60045" operator="equal">
      <formula>"DOMENICA"</formula>
    </cfRule>
  </conditionalFormatting>
  <conditionalFormatting sqref="Z60:AB60">
    <cfRule type="cellIs" dxfId="24964" priority="60020" operator="equal">
      <formula>"09.00 – 13.00"</formula>
    </cfRule>
  </conditionalFormatting>
  <conditionalFormatting sqref="AD60:AE60">
    <cfRule type="cellIs" dxfId="24963" priority="59935" operator="equal">
      <formula>"09.00 – 15.00"</formula>
    </cfRule>
  </conditionalFormatting>
  <conditionalFormatting sqref="Z60:AB60">
    <cfRule type="cellIs" dxfId="24962" priority="60021" operator="equal">
      <formula>"09.00 – 15.00"</formula>
    </cfRule>
  </conditionalFormatting>
  <conditionalFormatting sqref="Z60:AB60">
    <cfRule type="cellIs" dxfId="24961" priority="60022" operator="equal">
      <formula>"09.00 – 18.00"</formula>
    </cfRule>
  </conditionalFormatting>
  <conditionalFormatting sqref="Z60:AB60">
    <cfRule type="cellIs" dxfId="24960" priority="60023" operator="equal">
      <formula>"09.30 – 13.00"</formula>
    </cfRule>
  </conditionalFormatting>
  <conditionalFormatting sqref="Z60:AB60">
    <cfRule type="cellIs" dxfId="24959" priority="60024" operator="equal">
      <formula>"10.30 – 19.30"</formula>
    </cfRule>
  </conditionalFormatting>
  <conditionalFormatting sqref="Z60:AB60">
    <cfRule type="cellIs" dxfId="24958" priority="60025" operator="equal">
      <formula>"11.30 – 19.30"</formula>
    </cfRule>
  </conditionalFormatting>
  <conditionalFormatting sqref="Z60:AB60">
    <cfRule type="cellIs" dxfId="24957" priority="60026" operator="equal">
      <formula>_FV(13,"3")</formula>
    </cfRule>
  </conditionalFormatting>
  <conditionalFormatting sqref="Z60:AB60">
    <cfRule type="cellIs" dxfId="24956" priority="60027" operator="equal">
      <formula>_FV(13,"3")</formula>
    </cfRule>
  </conditionalFormatting>
  <conditionalFormatting sqref="Z60:AB60">
    <cfRule type="cellIs" dxfId="24955" priority="60028" operator="equal">
      <formula>_FV(13,"3")</formula>
    </cfRule>
  </conditionalFormatting>
  <conditionalFormatting sqref="DH60:XFD60 Z60:AB60">
    <cfRule type="containsText" dxfId="24954" priority="60010" operator="containsText" text="DOMENICA">
      <formula>NOT(ISERROR(SEARCH("DOMENICA",Z60)))</formula>
    </cfRule>
    <cfRule type="containsText" dxfId="24953" priority="60011" operator="containsText" text="08.30 – 14.30">
      <formula>NOT(ISERROR(SEARCH("08.30 – 14.30",Z60)))</formula>
    </cfRule>
    <cfRule type="containsText" dxfId="24952" priority="60012" operator="containsText" text="09.30 – 18.30">
      <formula>NOT(ISERROR(SEARCH("09.30 – 18.30",Z60)))</formula>
    </cfRule>
    <cfRule type="containsText" dxfId="24951" priority="60013" operator="containsText" text="08.30 – 16.30">
      <formula>NOT(ISERROR(SEARCH("08.30 – 16.30",Z60)))</formula>
    </cfRule>
    <cfRule type="containsText" dxfId="24950" priority="60014" operator="containsText" text="08.30 – 17.30">
      <formula>NOT(ISERROR(SEARCH("08.30 – 17.30",Z60)))</formula>
    </cfRule>
    <cfRule type="containsText" dxfId="24949" priority="60015" operator="containsText" text="09.00 – 18.00">
      <formula>NOT(ISERROR(SEARCH("09.00 – 18.00",Z60)))</formula>
    </cfRule>
    <cfRule type="containsText" dxfId="24948" priority="60016" operator="containsText" text="09.00 – 15.00">
      <formula>NOT(ISERROR(SEARCH("09.00 – 15.00",Z60)))</formula>
    </cfRule>
    <cfRule type="containsText" dxfId="24947" priority="60017" operator="containsText" text="10.30 – 19.30">
      <formula>NOT(ISERROR(SEARCH("10.30 – 19.30",Z60)))</formula>
    </cfRule>
    <cfRule type="containsText" dxfId="24946" priority="60018" operator="containsText" text="09.00 – 13.00">
      <formula>NOT(ISERROR(SEARCH("09.00 – 13.00",Z60)))</formula>
    </cfRule>
    <cfRule type="containsText" dxfId="24945" priority="60019" operator="containsText" text="11.30 – 19.30">
      <formula>NOT(ISERROR(SEARCH("11.30 – 19.30",Z60)))</formula>
    </cfRule>
  </conditionalFormatting>
  <conditionalFormatting sqref="Z60:AB60">
    <cfRule type="cellIs" dxfId="24944" priority="60002" operator="equal">
      <formula>"09.00 – 15.00"</formula>
    </cfRule>
  </conditionalFormatting>
  <conditionalFormatting sqref="Z60:AB60">
    <cfRule type="cellIs" dxfId="24943" priority="60003" operator="equal">
      <formula>"09.00 – 18.00"</formula>
    </cfRule>
  </conditionalFormatting>
  <conditionalFormatting sqref="Z60:AB60">
    <cfRule type="cellIs" dxfId="24942" priority="60004" operator="equal">
      <formula>"09.30 – 13.00"</formula>
    </cfRule>
  </conditionalFormatting>
  <conditionalFormatting sqref="Z60:AB60">
    <cfRule type="cellIs" dxfId="24941" priority="60005" operator="equal">
      <formula>"10.30 – 19.30"</formula>
    </cfRule>
  </conditionalFormatting>
  <conditionalFormatting sqref="Z60:AB60">
    <cfRule type="cellIs" dxfId="24940" priority="60006" operator="equal">
      <formula>"11.30 – 19.30"</formula>
    </cfRule>
  </conditionalFormatting>
  <conditionalFormatting sqref="Z60:AB60">
    <cfRule type="cellIs" dxfId="24939" priority="60007" operator="equal">
      <formula>_FV(13,"3")</formula>
    </cfRule>
  </conditionalFormatting>
  <conditionalFormatting sqref="Z60:AB60">
    <cfRule type="cellIs" dxfId="24938" priority="60008" operator="equal">
      <formula>_FV(13,"3")</formula>
    </cfRule>
  </conditionalFormatting>
  <conditionalFormatting sqref="Z60:AB60">
    <cfRule type="cellIs" dxfId="24937" priority="60009" operator="equal">
      <formula>_FV(13,"3")</formula>
    </cfRule>
  </conditionalFormatting>
  <conditionalFormatting sqref="Z60:AB60">
    <cfRule type="cellIs" dxfId="24936" priority="59994" operator="equal">
      <formula>"09.00 – 15.00"</formula>
    </cfRule>
  </conditionalFormatting>
  <conditionalFormatting sqref="Z60:AB60">
    <cfRule type="cellIs" dxfId="24935" priority="59995" operator="equal">
      <formula>"09.00 – 18.00"</formula>
    </cfRule>
  </conditionalFormatting>
  <conditionalFormatting sqref="Z60:AB60">
    <cfRule type="cellIs" dxfId="24934" priority="59996" operator="equal">
      <formula>"09.30 – 13.00"</formula>
    </cfRule>
  </conditionalFormatting>
  <conditionalFormatting sqref="Z60:AB60">
    <cfRule type="cellIs" dxfId="24933" priority="59997" operator="equal">
      <formula>"10.30 – 19.30"</formula>
    </cfRule>
  </conditionalFormatting>
  <conditionalFormatting sqref="Z60:AB60">
    <cfRule type="cellIs" dxfId="24932" priority="59998" operator="equal">
      <formula>"11.30 – 19.30"</formula>
    </cfRule>
  </conditionalFormatting>
  <conditionalFormatting sqref="Z60:AB60">
    <cfRule type="cellIs" dxfId="24931" priority="59999" operator="equal">
      <formula>_FV(13,"3")</formula>
    </cfRule>
  </conditionalFormatting>
  <conditionalFormatting sqref="Z60:AB60">
    <cfRule type="cellIs" dxfId="24930" priority="60000" operator="equal">
      <formula>_FV(13,"3")</formula>
    </cfRule>
  </conditionalFormatting>
  <conditionalFormatting sqref="Z60:AB60">
    <cfRule type="cellIs" dxfId="24929" priority="60001" operator="equal">
      <formula>_FV(13,"3")</formula>
    </cfRule>
  </conditionalFormatting>
  <conditionalFormatting sqref="CA60:CC68">
    <cfRule type="containsText" dxfId="24928" priority="59977" operator="containsText" text="08.30 – 14.30">
      <formula>NOT(ISERROR(SEARCH("08.30 – 14.30",CA60)))</formula>
    </cfRule>
    <cfRule type="containsText" dxfId="24927" priority="59978" operator="containsText" text="09:30 – 18.30">
      <formula>NOT(ISERROR(SEARCH("09:30 – 18.30",CA60)))</formula>
    </cfRule>
    <cfRule type="containsText" dxfId="24926" priority="59979" operator="containsText" text="10.30 – 18.30">
      <formula>NOT(ISERROR(SEARCH("10.30 – 18.30",CA60)))</formula>
    </cfRule>
    <cfRule type="containsText" dxfId="24925" priority="59980" operator="containsText" text="09.30 – 18.30">
      <formula>NOT(ISERROR(SEARCH("09.30 – 18.30",CA60)))</formula>
    </cfRule>
    <cfRule type="containsText" dxfId="24924" priority="59981" operator="containsText" text="09.00 – 13:00">
      <formula>NOT(ISERROR(SEARCH("09.00 – 13:00",CA60)))</formula>
    </cfRule>
    <cfRule type="containsText" dxfId="24923" priority="59982" operator="containsText" text="08.30 – 16.30">
      <formula>NOT(ISERROR(SEARCH("08.30 – 16.30",CA60)))</formula>
    </cfRule>
    <cfRule type="containsText" dxfId="24922" priority="59983" operator="containsText" text="08:30 – 17.30">
      <formula>NOT(ISERROR(SEARCH("08:30 – 17.30",CA60)))</formula>
    </cfRule>
    <cfRule type="containsText" dxfId="24921" priority="59984" operator="containsText" text="08.30 – 17.30">
      <formula>NOT(ISERROR(SEARCH("08.30 – 17.30",CA60)))</formula>
    </cfRule>
    <cfRule type="containsText" dxfId="24920" priority="59985" operator="containsText" text="09.00 – 18.00">
      <formula>NOT(ISERROR(SEARCH("09.00 – 18.00",CA60)))</formula>
    </cfRule>
    <cfRule type="containsText" dxfId="24919" priority="59986" operator="containsText" text="09.00 – 13.00">
      <formula>NOT(ISERROR(SEARCH("09.00 – 13.00",CA60)))</formula>
    </cfRule>
    <cfRule type="containsText" dxfId="24918" priority="59987" operator="containsText" text="11.30 – 19.30">
      <formula>NOT(ISERROR(SEARCH("11.30 – 19.30",CA60)))</formula>
    </cfRule>
    <cfRule type="containsText" dxfId="24917" priority="59988" operator="containsText" text="10.30 – 19.30">
      <formula>NOT(ISERROR(SEARCH("10.30 – 19.30",CA60)))</formula>
    </cfRule>
    <cfRule type="containsText" dxfId="24916" priority="59989" operator="containsText" text="09.00 – 15.00">
      <formula>NOT(ISERROR(SEARCH("09.00 – 15.00",CA60)))</formula>
    </cfRule>
    <cfRule type="containsText" dxfId="24915" priority="59990" operator="containsText" text="12:30">
      <formula>NOT(ISERROR(SEARCH("12:30",CA60)))</formula>
    </cfRule>
    <cfRule type="containsText" dxfId="24914" priority="59991" operator="containsText" text="13:30">
      <formula>NOT(ISERROR(SEARCH("13:30",CA60)))</formula>
    </cfRule>
    <cfRule type="containsText" dxfId="24913" priority="59992" operator="containsText" text="FESTIVITÁ">
      <formula>NOT(ISERROR(SEARCH("FESTIVITÁ",CA60)))</formula>
    </cfRule>
    <cfRule type="cellIs" dxfId="24912" priority="59993" operator="equal">
      <formula>"DOMENICA"</formula>
    </cfRule>
  </conditionalFormatting>
  <conditionalFormatting sqref="Z62:AB68">
    <cfRule type="containsText" dxfId="24911" priority="59960" operator="containsText" text="08.30 – 14.30">
      <formula>NOT(ISERROR(SEARCH("08.30 – 14.30",Z62)))</formula>
    </cfRule>
    <cfRule type="containsText" dxfId="24910" priority="59961" operator="containsText" text="09:30 – 18.30">
      <formula>NOT(ISERROR(SEARCH("09:30 – 18.30",Z62)))</formula>
    </cfRule>
    <cfRule type="containsText" dxfId="24909" priority="59962" operator="containsText" text="10.30 – 18.30">
      <formula>NOT(ISERROR(SEARCH("10.30 – 18.30",Z62)))</formula>
    </cfRule>
    <cfRule type="containsText" dxfId="24908" priority="59963" operator="containsText" text="09.30 – 18.30">
      <formula>NOT(ISERROR(SEARCH("09.30 – 18.30",Z62)))</formula>
    </cfRule>
    <cfRule type="containsText" dxfId="24907" priority="59964" operator="containsText" text="09.00 – 13:00">
      <formula>NOT(ISERROR(SEARCH("09.00 – 13:00",Z62)))</formula>
    </cfRule>
    <cfRule type="containsText" dxfId="24906" priority="59965" operator="containsText" text="08.30 – 16.30">
      <formula>NOT(ISERROR(SEARCH("08.30 – 16.30",Z62)))</formula>
    </cfRule>
    <cfRule type="containsText" dxfId="24905" priority="59966" operator="containsText" text="08:30 – 17.30">
      <formula>NOT(ISERROR(SEARCH("08:30 – 17.30",Z62)))</formula>
    </cfRule>
    <cfRule type="containsText" dxfId="24904" priority="59967" operator="containsText" text="08.30 – 17.30">
      <formula>NOT(ISERROR(SEARCH("08.30 – 17.30",Z62)))</formula>
    </cfRule>
    <cfRule type="containsText" dxfId="24903" priority="59968" operator="containsText" text="09.00 – 18.00">
      <formula>NOT(ISERROR(SEARCH("09.00 – 18.00",Z62)))</formula>
    </cfRule>
    <cfRule type="containsText" dxfId="24902" priority="59969" operator="containsText" text="09.00 – 13.00">
      <formula>NOT(ISERROR(SEARCH("09.00 – 13.00",Z62)))</formula>
    </cfRule>
    <cfRule type="containsText" dxfId="24901" priority="59970" operator="containsText" text="11.30 – 19.30">
      <formula>NOT(ISERROR(SEARCH("11.30 – 19.30",Z62)))</formula>
    </cfRule>
    <cfRule type="containsText" dxfId="24900" priority="59971" operator="containsText" text="10.30 – 19.30">
      <formula>NOT(ISERROR(SEARCH("10.30 – 19.30",Z62)))</formula>
    </cfRule>
    <cfRule type="containsText" dxfId="24899" priority="59972" operator="containsText" text="09.00 – 15.00">
      <formula>NOT(ISERROR(SEARCH("09.00 – 15.00",Z62)))</formula>
    </cfRule>
    <cfRule type="containsText" dxfId="24898" priority="59973" operator="containsText" text="12:30">
      <formula>NOT(ISERROR(SEARCH("12:30",Z62)))</formula>
    </cfRule>
    <cfRule type="containsText" dxfId="24897" priority="59974" operator="containsText" text="13:30">
      <formula>NOT(ISERROR(SEARCH("13:30",Z62)))</formula>
    </cfRule>
    <cfRule type="containsText" dxfId="24896" priority="59975" operator="containsText" text="FESTIVITÁ">
      <formula>NOT(ISERROR(SEARCH("FESTIVITÁ",Z62)))</formula>
    </cfRule>
    <cfRule type="cellIs" dxfId="24895" priority="59976" operator="equal">
      <formula>"DOMENICA"</formula>
    </cfRule>
  </conditionalFormatting>
  <conditionalFormatting sqref="AD61:AF61 AD62:AD68">
    <cfRule type="containsText" dxfId="24894" priority="59943" operator="containsText" text="08.30 – 14.30">
      <formula>NOT(ISERROR(SEARCH("08.30 – 14.30",AD61)))</formula>
    </cfRule>
    <cfRule type="containsText" dxfId="24893" priority="59944" operator="containsText" text="09:30 – 18.30">
      <formula>NOT(ISERROR(SEARCH("09:30 – 18.30",AD61)))</formula>
    </cfRule>
    <cfRule type="containsText" dxfId="24892" priority="59945" operator="containsText" text="10.30 – 18.30">
      <formula>NOT(ISERROR(SEARCH("10.30 – 18.30",AD61)))</formula>
    </cfRule>
    <cfRule type="containsText" dxfId="24891" priority="59946" operator="containsText" text="09.30 – 18.30">
      <formula>NOT(ISERROR(SEARCH("09.30 – 18.30",AD61)))</formula>
    </cfRule>
    <cfRule type="containsText" dxfId="24890" priority="59947" operator="containsText" text="09.00 – 13:00">
      <formula>NOT(ISERROR(SEARCH("09.00 – 13:00",AD61)))</formula>
    </cfRule>
    <cfRule type="containsText" dxfId="24889" priority="59948" operator="containsText" text="08.30 – 16.30">
      <formula>NOT(ISERROR(SEARCH("08.30 – 16.30",AD61)))</formula>
    </cfRule>
    <cfRule type="containsText" dxfId="24888" priority="59949" operator="containsText" text="08:30 – 17.30">
      <formula>NOT(ISERROR(SEARCH("08:30 – 17.30",AD61)))</formula>
    </cfRule>
    <cfRule type="containsText" dxfId="24887" priority="59950" operator="containsText" text="08.30 – 17.30">
      <formula>NOT(ISERROR(SEARCH("08.30 – 17.30",AD61)))</formula>
    </cfRule>
    <cfRule type="containsText" dxfId="24886" priority="59951" operator="containsText" text="09.00 – 18.00">
      <formula>NOT(ISERROR(SEARCH("09.00 – 18.00",AD61)))</formula>
    </cfRule>
    <cfRule type="containsText" dxfId="24885" priority="59952" operator="containsText" text="09.00 – 13.00">
      <formula>NOT(ISERROR(SEARCH("09.00 – 13.00",AD61)))</formula>
    </cfRule>
    <cfRule type="containsText" dxfId="24884" priority="59953" operator="containsText" text="11.30 – 19.30">
      <formula>NOT(ISERROR(SEARCH("11.30 – 19.30",AD61)))</formula>
    </cfRule>
    <cfRule type="containsText" dxfId="24883" priority="59954" operator="containsText" text="10.30 – 19.30">
      <formula>NOT(ISERROR(SEARCH("10.30 – 19.30",AD61)))</formula>
    </cfRule>
    <cfRule type="containsText" dxfId="24882" priority="59955" operator="containsText" text="09.00 – 15.00">
      <formula>NOT(ISERROR(SEARCH("09.00 – 15.00",AD61)))</formula>
    </cfRule>
    <cfRule type="containsText" dxfId="24881" priority="59956" operator="containsText" text="12:30">
      <formula>NOT(ISERROR(SEARCH("12:30",AD61)))</formula>
    </cfRule>
    <cfRule type="containsText" dxfId="24880" priority="59957" operator="containsText" text="13:30">
      <formula>NOT(ISERROR(SEARCH("13:30",AD61)))</formula>
    </cfRule>
    <cfRule type="containsText" dxfId="24879" priority="59958" operator="containsText" text="FESTIVITÁ">
      <formula>NOT(ISERROR(SEARCH("FESTIVITÁ",AD61)))</formula>
    </cfRule>
    <cfRule type="cellIs" dxfId="24878" priority="59959" operator="equal">
      <formula>"DOMENICA"</formula>
    </cfRule>
  </conditionalFormatting>
  <conditionalFormatting sqref="AD60:AE60">
    <cfRule type="cellIs" dxfId="24877" priority="59934" stopIfTrue="1" operator="equal">
      <formula>"09.00 – 13.00"</formula>
    </cfRule>
  </conditionalFormatting>
  <conditionalFormatting sqref="AD60:AE60">
    <cfRule type="cellIs" dxfId="24876" priority="59936" operator="equal">
      <formula>"09.00 – 18.00"</formula>
    </cfRule>
  </conditionalFormatting>
  <conditionalFormatting sqref="AD60:AE60">
    <cfRule type="cellIs" dxfId="24875" priority="59937" operator="equal">
      <formula>"09.30 – 13.00"</formula>
    </cfRule>
  </conditionalFormatting>
  <conditionalFormatting sqref="AD60:AE60">
    <cfRule type="cellIs" dxfId="24874" priority="59938" operator="equal">
      <formula>"10.30 – 19.30"</formula>
    </cfRule>
  </conditionalFormatting>
  <conditionalFormatting sqref="AD60:AE60">
    <cfRule type="cellIs" dxfId="24873" priority="59939" operator="equal">
      <formula>"11.30 – 19.30"</formula>
    </cfRule>
  </conditionalFormatting>
  <conditionalFormatting sqref="AD60:AE60">
    <cfRule type="cellIs" dxfId="24872" priority="59940" operator="equal">
      <formula>_FV(13,"3")</formula>
    </cfRule>
  </conditionalFormatting>
  <conditionalFormatting sqref="AD60:AE60">
    <cfRule type="cellIs" dxfId="24871" priority="59941" operator="equal">
      <formula>_FV(13,"3")</formula>
    </cfRule>
  </conditionalFormatting>
  <conditionalFormatting sqref="AD60:AE60">
    <cfRule type="cellIs" dxfId="24870" priority="59942" operator="equal">
      <formula>_FV(13,"3")</formula>
    </cfRule>
  </conditionalFormatting>
  <conditionalFormatting sqref="AD60:AE60">
    <cfRule type="containsText" dxfId="24869" priority="59924" operator="containsText" text="DOMENICA">
      <formula>NOT(ISERROR(SEARCH("DOMENICA",AD60)))</formula>
    </cfRule>
    <cfRule type="containsText" dxfId="24868" priority="59925" operator="containsText" text="08.30 – 14.30">
      <formula>NOT(ISERROR(SEARCH("08.30 – 14.30",AD60)))</formula>
    </cfRule>
    <cfRule type="containsText" dxfId="24867" priority="59926" operator="containsText" text="09.30 – 18.30">
      <formula>NOT(ISERROR(SEARCH("09.30 – 18.30",AD60)))</formula>
    </cfRule>
    <cfRule type="containsText" dxfId="24866" priority="59927" operator="containsText" text="08.30 – 16.30">
      <formula>NOT(ISERROR(SEARCH("08.30 – 16.30",AD60)))</formula>
    </cfRule>
    <cfRule type="containsText" dxfId="24865" priority="59928" operator="containsText" text="08.30 – 17.30">
      <formula>NOT(ISERROR(SEARCH("08.30 – 17.30",AD60)))</formula>
    </cfRule>
    <cfRule type="containsText" dxfId="24864" priority="59929" operator="containsText" text="09.00 – 18.00">
      <formula>NOT(ISERROR(SEARCH("09.00 – 18.00",AD60)))</formula>
    </cfRule>
    <cfRule type="containsText" dxfId="24863" priority="59930" operator="containsText" text="09.00 – 15.00">
      <formula>NOT(ISERROR(SEARCH("09.00 – 15.00",AD60)))</formula>
    </cfRule>
    <cfRule type="containsText" dxfId="24862" priority="59931" operator="containsText" text="10.30 – 19.30">
      <formula>NOT(ISERROR(SEARCH("10.30 – 19.30",AD60)))</formula>
    </cfRule>
    <cfRule type="containsText" dxfId="24861" priority="59932" operator="containsText" text="09.00 – 13.00">
      <formula>NOT(ISERROR(SEARCH("09.00 – 13.00",AD60)))</formula>
    </cfRule>
    <cfRule type="containsText" dxfId="24860" priority="59933" operator="containsText" text="11.30 – 19.30">
      <formula>NOT(ISERROR(SEARCH("11.30 – 19.30",AD60)))</formula>
    </cfRule>
  </conditionalFormatting>
  <conditionalFormatting sqref="AD60:AE60">
    <cfRule type="cellIs" dxfId="24859" priority="59916" operator="equal">
      <formula>"09.00 – 15.00"</formula>
    </cfRule>
  </conditionalFormatting>
  <conditionalFormatting sqref="AD60:AE60">
    <cfRule type="cellIs" dxfId="24858" priority="59917" operator="equal">
      <formula>"09.00 – 18.00"</formula>
    </cfRule>
  </conditionalFormatting>
  <conditionalFormatting sqref="AD60:AE60">
    <cfRule type="cellIs" dxfId="24857" priority="59918" operator="equal">
      <formula>"09.30 – 13.00"</formula>
    </cfRule>
  </conditionalFormatting>
  <conditionalFormatting sqref="AD60:AE60">
    <cfRule type="cellIs" dxfId="24856" priority="59919" operator="equal">
      <formula>"10.30 – 19.30"</formula>
    </cfRule>
  </conditionalFormatting>
  <conditionalFormatting sqref="AD60:AE60">
    <cfRule type="cellIs" dxfId="24855" priority="59920" operator="equal">
      <formula>"11.30 – 19.30"</formula>
    </cfRule>
  </conditionalFormatting>
  <conditionalFormatting sqref="AD60:AE60">
    <cfRule type="cellIs" dxfId="24854" priority="59921" operator="equal">
      <formula>_FV(13,"3")</formula>
    </cfRule>
  </conditionalFormatting>
  <conditionalFormatting sqref="AD60:AE60">
    <cfRule type="cellIs" dxfId="24853" priority="59922" operator="equal">
      <formula>_FV(13,"3")</formula>
    </cfRule>
  </conditionalFormatting>
  <conditionalFormatting sqref="AD60:AE60">
    <cfRule type="cellIs" dxfId="24852" priority="59923" operator="equal">
      <formula>_FV(13,"3")</formula>
    </cfRule>
  </conditionalFormatting>
  <conditionalFormatting sqref="AD60:AE60">
    <cfRule type="cellIs" dxfId="24851" priority="59908" operator="equal">
      <formula>"09.00 – 15.00"</formula>
    </cfRule>
  </conditionalFormatting>
  <conditionalFormatting sqref="AD60:AE60">
    <cfRule type="cellIs" dxfId="24850" priority="59909" operator="equal">
      <formula>"09.00 – 18.00"</formula>
    </cfRule>
  </conditionalFormatting>
  <conditionalFormatting sqref="AD60:AE60">
    <cfRule type="cellIs" dxfId="24849" priority="59910" operator="equal">
      <formula>"09.30 – 13.00"</formula>
    </cfRule>
  </conditionalFormatting>
  <conditionalFormatting sqref="AD60:AE60">
    <cfRule type="cellIs" dxfId="24848" priority="59911" operator="equal">
      <formula>"10.30 – 19.30"</formula>
    </cfRule>
  </conditionalFormatting>
  <conditionalFormatting sqref="AD60:AE60">
    <cfRule type="cellIs" dxfId="24847" priority="59912" operator="equal">
      <formula>"11.30 – 19.30"</formula>
    </cfRule>
  </conditionalFormatting>
  <conditionalFormatting sqref="AD60:AE60">
    <cfRule type="cellIs" dxfId="24846" priority="59913" operator="equal">
      <formula>_FV(13,"3")</formula>
    </cfRule>
  </conditionalFormatting>
  <conditionalFormatting sqref="AD60:AE60">
    <cfRule type="cellIs" dxfId="24845" priority="59914" operator="equal">
      <formula>_FV(13,"3")</formula>
    </cfRule>
  </conditionalFormatting>
  <conditionalFormatting sqref="AD60:AE60">
    <cfRule type="cellIs" dxfId="24844" priority="59915" operator="equal">
      <formula>_FV(13,"3")</formula>
    </cfRule>
  </conditionalFormatting>
  <conditionalFormatting sqref="AE62:AF67 AE68">
    <cfRule type="containsText" dxfId="24843" priority="59891" operator="containsText" text="08.30 – 14.30">
      <formula>NOT(ISERROR(SEARCH("08.30 – 14.30",AE62)))</formula>
    </cfRule>
    <cfRule type="containsText" dxfId="24842" priority="59892" operator="containsText" text="09:30 – 18.30">
      <formula>NOT(ISERROR(SEARCH("09:30 – 18.30",AE62)))</formula>
    </cfRule>
    <cfRule type="containsText" dxfId="24841" priority="59893" operator="containsText" text="10.30 – 18.30">
      <formula>NOT(ISERROR(SEARCH("10.30 – 18.30",AE62)))</formula>
    </cfRule>
    <cfRule type="containsText" dxfId="24840" priority="59894" operator="containsText" text="09.30 – 18.30">
      <formula>NOT(ISERROR(SEARCH("09.30 – 18.30",AE62)))</formula>
    </cfRule>
    <cfRule type="containsText" dxfId="24839" priority="59895" operator="containsText" text="09.00 – 13:00">
      <formula>NOT(ISERROR(SEARCH("09.00 – 13:00",AE62)))</formula>
    </cfRule>
    <cfRule type="containsText" dxfId="24838" priority="59896" operator="containsText" text="08.30 – 16.30">
      <formula>NOT(ISERROR(SEARCH("08.30 – 16.30",AE62)))</formula>
    </cfRule>
    <cfRule type="containsText" dxfId="24837" priority="59897" operator="containsText" text="08:30 – 17.30">
      <formula>NOT(ISERROR(SEARCH("08:30 – 17.30",AE62)))</formula>
    </cfRule>
    <cfRule type="containsText" dxfId="24836" priority="59898" operator="containsText" text="08.30 – 17.30">
      <formula>NOT(ISERROR(SEARCH("08.30 – 17.30",AE62)))</formula>
    </cfRule>
    <cfRule type="containsText" dxfId="24835" priority="59899" operator="containsText" text="09.00 – 18.00">
      <formula>NOT(ISERROR(SEARCH("09.00 – 18.00",AE62)))</formula>
    </cfRule>
    <cfRule type="containsText" dxfId="24834" priority="59900" operator="containsText" text="09.00 – 13.00">
      <formula>NOT(ISERROR(SEARCH("09.00 – 13.00",AE62)))</formula>
    </cfRule>
    <cfRule type="containsText" dxfId="24833" priority="59901" operator="containsText" text="11.30 – 19.30">
      <formula>NOT(ISERROR(SEARCH("11.30 – 19.30",AE62)))</formula>
    </cfRule>
    <cfRule type="containsText" dxfId="24832" priority="59902" operator="containsText" text="10.30 – 19.30">
      <formula>NOT(ISERROR(SEARCH("10.30 – 19.30",AE62)))</formula>
    </cfRule>
    <cfRule type="containsText" dxfId="24831" priority="59903" operator="containsText" text="09.00 – 15.00">
      <formula>NOT(ISERROR(SEARCH("09.00 – 15.00",AE62)))</formula>
    </cfRule>
    <cfRule type="containsText" dxfId="24830" priority="59904" operator="containsText" text="12:30">
      <formula>NOT(ISERROR(SEARCH("12:30",AE62)))</formula>
    </cfRule>
    <cfRule type="containsText" dxfId="24829" priority="59905" operator="containsText" text="13:30">
      <formula>NOT(ISERROR(SEARCH("13:30",AE62)))</formula>
    </cfRule>
    <cfRule type="containsText" dxfId="24828" priority="59906" operator="containsText" text="FESTIVITÁ">
      <formula>NOT(ISERROR(SEARCH("FESTIVITÁ",AE62)))</formula>
    </cfRule>
    <cfRule type="cellIs" dxfId="24827" priority="59907" operator="equal">
      <formula>"DOMENICA"</formula>
    </cfRule>
  </conditionalFormatting>
  <conditionalFormatting sqref="AE62:AF67 AE68">
    <cfRule type="iconSet" priority="59890">
      <iconSet iconSet="3Symbols2">
        <cfvo type="percent" val="0"/>
        <cfvo type="percent" val="0"/>
        <cfvo type="formula" val="TODAY()" gte="0"/>
      </iconSet>
    </cfRule>
  </conditionalFormatting>
  <conditionalFormatting sqref="CO62:CO68">
    <cfRule type="containsText" dxfId="24826" priority="59873" operator="containsText" text="08.30 – 14.30">
      <formula>NOT(ISERROR(SEARCH("08.30 – 14.30",CO62)))</formula>
    </cfRule>
    <cfRule type="containsText" dxfId="24825" priority="59874" operator="containsText" text="09:30 – 18.30">
      <formula>NOT(ISERROR(SEARCH("09:30 – 18.30",CO62)))</formula>
    </cfRule>
    <cfRule type="containsText" dxfId="24824" priority="59875" operator="containsText" text="10.30 – 18.30">
      <formula>NOT(ISERROR(SEARCH("10.30 – 18.30",CO62)))</formula>
    </cfRule>
    <cfRule type="containsText" dxfId="24823" priority="59876" operator="containsText" text="09.30 – 18.30">
      <formula>NOT(ISERROR(SEARCH("09.30 – 18.30",CO62)))</formula>
    </cfRule>
    <cfRule type="containsText" dxfId="24822" priority="59877" operator="containsText" text="09.00 – 13:00">
      <formula>NOT(ISERROR(SEARCH("09.00 – 13:00",CO62)))</formula>
    </cfRule>
    <cfRule type="containsText" dxfId="24821" priority="59878" operator="containsText" text="08.30 – 16.30">
      <formula>NOT(ISERROR(SEARCH("08.30 – 16.30",CO62)))</formula>
    </cfRule>
    <cfRule type="containsText" dxfId="24820" priority="59879" operator="containsText" text="08:30 – 17.30">
      <formula>NOT(ISERROR(SEARCH("08:30 – 17.30",CO62)))</formula>
    </cfRule>
    <cfRule type="containsText" dxfId="24819" priority="59880" operator="containsText" text="08.30 – 17.30">
      <formula>NOT(ISERROR(SEARCH("08.30 – 17.30",CO62)))</formula>
    </cfRule>
    <cfRule type="containsText" dxfId="24818" priority="59881" operator="containsText" text="09.00 – 18.00">
      <formula>NOT(ISERROR(SEARCH("09.00 – 18.00",CO62)))</formula>
    </cfRule>
    <cfRule type="containsText" dxfId="24817" priority="59882" operator="containsText" text="09.00 – 13.00">
      <formula>NOT(ISERROR(SEARCH("09.00 – 13.00",CO62)))</formula>
    </cfRule>
    <cfRule type="containsText" dxfId="24816" priority="59883" operator="containsText" text="11.30 – 19.30">
      <formula>NOT(ISERROR(SEARCH("11.30 – 19.30",CO62)))</formula>
    </cfRule>
    <cfRule type="containsText" dxfId="24815" priority="59884" operator="containsText" text="10.30 – 19.30">
      <formula>NOT(ISERROR(SEARCH("10.30 – 19.30",CO62)))</formula>
    </cfRule>
    <cfRule type="containsText" dxfId="24814" priority="59885" operator="containsText" text="09.00 – 15.00">
      <formula>NOT(ISERROR(SEARCH("09.00 – 15.00",CO62)))</formula>
    </cfRule>
    <cfRule type="containsText" dxfId="24813" priority="59886" operator="containsText" text="12:30">
      <formula>NOT(ISERROR(SEARCH("12:30",CO62)))</formula>
    </cfRule>
    <cfRule type="containsText" dxfId="24812" priority="59887" operator="containsText" text="13:30">
      <formula>NOT(ISERROR(SEARCH("13:30",CO62)))</formula>
    </cfRule>
    <cfRule type="containsText" dxfId="24811" priority="59888" operator="containsText" text="FESTIVITÁ">
      <formula>NOT(ISERROR(SEARCH("FESTIVITÁ",CO62)))</formula>
    </cfRule>
    <cfRule type="cellIs" dxfId="24810" priority="59889" operator="equal">
      <formula>"DOMENICA"</formula>
    </cfRule>
  </conditionalFormatting>
  <conditionalFormatting sqref="CP62:CQ67 CP68">
    <cfRule type="containsText" dxfId="24809" priority="59856" operator="containsText" text="08.30 – 14.30">
      <formula>NOT(ISERROR(SEARCH("08.30 – 14.30",CP62)))</formula>
    </cfRule>
    <cfRule type="containsText" dxfId="24808" priority="59857" operator="containsText" text="09:30 – 18.30">
      <formula>NOT(ISERROR(SEARCH("09:30 – 18.30",CP62)))</formula>
    </cfRule>
    <cfRule type="containsText" dxfId="24807" priority="59858" operator="containsText" text="10.30 – 18.30">
      <formula>NOT(ISERROR(SEARCH("10.30 – 18.30",CP62)))</formula>
    </cfRule>
    <cfRule type="containsText" dxfId="24806" priority="59859" operator="containsText" text="09.30 – 18.30">
      <formula>NOT(ISERROR(SEARCH("09.30 – 18.30",CP62)))</formula>
    </cfRule>
    <cfRule type="containsText" dxfId="24805" priority="59860" operator="containsText" text="09.00 – 13:00">
      <formula>NOT(ISERROR(SEARCH("09.00 – 13:00",CP62)))</formula>
    </cfRule>
    <cfRule type="containsText" dxfId="24804" priority="59861" operator="containsText" text="08.30 – 16.30">
      <formula>NOT(ISERROR(SEARCH("08.30 – 16.30",CP62)))</formula>
    </cfRule>
    <cfRule type="containsText" dxfId="24803" priority="59862" operator="containsText" text="08:30 – 17.30">
      <formula>NOT(ISERROR(SEARCH("08:30 – 17.30",CP62)))</formula>
    </cfRule>
    <cfRule type="containsText" dxfId="24802" priority="59863" operator="containsText" text="08.30 – 17.30">
      <formula>NOT(ISERROR(SEARCH("08.30 – 17.30",CP62)))</formula>
    </cfRule>
    <cfRule type="containsText" dxfId="24801" priority="59864" operator="containsText" text="09.00 – 18.00">
      <formula>NOT(ISERROR(SEARCH("09.00 – 18.00",CP62)))</formula>
    </cfRule>
    <cfRule type="containsText" dxfId="24800" priority="59865" operator="containsText" text="09.00 – 13.00">
      <formula>NOT(ISERROR(SEARCH("09.00 – 13.00",CP62)))</formula>
    </cfRule>
    <cfRule type="containsText" dxfId="24799" priority="59866" operator="containsText" text="11.30 – 19.30">
      <formula>NOT(ISERROR(SEARCH("11.30 – 19.30",CP62)))</formula>
    </cfRule>
    <cfRule type="containsText" dxfId="24798" priority="59867" operator="containsText" text="10.30 – 19.30">
      <formula>NOT(ISERROR(SEARCH("10.30 – 19.30",CP62)))</formula>
    </cfRule>
    <cfRule type="containsText" dxfId="24797" priority="59868" operator="containsText" text="09.00 – 15.00">
      <formula>NOT(ISERROR(SEARCH("09.00 – 15.00",CP62)))</formula>
    </cfRule>
    <cfRule type="containsText" dxfId="24796" priority="59869" operator="containsText" text="12:30">
      <formula>NOT(ISERROR(SEARCH("12:30",CP62)))</formula>
    </cfRule>
    <cfRule type="containsText" dxfId="24795" priority="59870" operator="containsText" text="13:30">
      <formula>NOT(ISERROR(SEARCH("13:30",CP62)))</formula>
    </cfRule>
    <cfRule type="containsText" dxfId="24794" priority="59871" operator="containsText" text="FESTIVITÁ">
      <formula>NOT(ISERROR(SEARCH("FESTIVITÁ",CP62)))</formula>
    </cfRule>
    <cfRule type="cellIs" dxfId="24793" priority="59872" operator="equal">
      <formula>"DOMENICA"</formula>
    </cfRule>
  </conditionalFormatting>
  <conditionalFormatting sqref="CP62:CQ67 CP68">
    <cfRule type="iconSet" priority="59855">
      <iconSet iconSet="3Symbols2">
        <cfvo type="percent" val="0"/>
        <cfvo type="percent" val="0"/>
        <cfvo type="formula" val="TODAY()" gte="0"/>
      </iconSet>
    </cfRule>
  </conditionalFormatting>
  <conditionalFormatting sqref="Z60:AB68 DH60:XFD68 AD61:AF67 AD60:AE60 AD68:AE68">
    <cfRule type="containsText" dxfId="24792" priority="59849" operator="containsText" text="09.00 - 13.00">
      <formula>NOT(ISERROR(SEARCH("09.00 - 13.00",Z60)))</formula>
    </cfRule>
    <cfRule type="containsText" dxfId="24791" priority="59850" operator="containsText" text="09.00 – 15:00">
      <formula>NOT(ISERROR(SEARCH("09.00 – 15:00",Z60)))</formula>
    </cfRule>
    <cfRule type="containsText" dxfId="24790" priority="59851" operator="containsText" text="09.00 – 16.00">
      <formula>NOT(ISERROR(SEARCH("09.00 – 16.00",Z60)))</formula>
    </cfRule>
    <cfRule type="containsText" dxfId="24789" priority="59852" operator="containsText" text="09.00 - 13:00">
      <formula>NOT(ISERROR(SEARCH("09.00 - 13:00",Z60)))</formula>
    </cfRule>
    <cfRule type="containsText" dxfId="24788" priority="59853" operator="containsText" text="08.30 – 16:30 ">
      <formula>NOT(ISERROR(SEARCH("08.30 – 16:30 ",Z60)))</formula>
    </cfRule>
    <cfRule type="containsText" dxfId="24787" priority="59854" operator="containsText" text="08.30 – 17:30 ">
      <formula>NOT(ISERROR(SEARCH("08.30 – 17:30 ",Z60)))</formula>
    </cfRule>
  </conditionalFormatting>
  <conditionalFormatting sqref="Z60:AB60">
    <cfRule type="cellIs" dxfId="24786" priority="59841" operator="equal">
      <formula>"09.00 – 15.00"</formula>
    </cfRule>
  </conditionalFormatting>
  <conditionalFormatting sqref="Z60:AB60">
    <cfRule type="cellIs" dxfId="24785" priority="59842" operator="equal">
      <formula>"09.00 – 18.00"</formula>
    </cfRule>
  </conditionalFormatting>
  <conditionalFormatting sqref="Z60:AB60">
    <cfRule type="cellIs" dxfId="24784" priority="59843" operator="equal">
      <formula>"09.30 – 13.00"</formula>
    </cfRule>
  </conditionalFormatting>
  <conditionalFormatting sqref="Z60:AB60">
    <cfRule type="cellIs" dxfId="24783" priority="59844" operator="equal">
      <formula>"10.30 – 19.30"</formula>
    </cfRule>
  </conditionalFormatting>
  <conditionalFormatting sqref="Z60:AB60">
    <cfRule type="cellIs" dxfId="24782" priority="59845" operator="equal">
      <formula>"11.30 – 19.30"</formula>
    </cfRule>
  </conditionalFormatting>
  <conditionalFormatting sqref="Z60:AB60">
    <cfRule type="cellIs" dxfId="24781" priority="59846" operator="equal">
      <formula>_FV(13,"3")</formula>
    </cfRule>
  </conditionalFormatting>
  <conditionalFormatting sqref="Z60:AB60">
    <cfRule type="cellIs" dxfId="24780" priority="59847" operator="equal">
      <formula>_FV(13,"3")</formula>
    </cfRule>
  </conditionalFormatting>
  <conditionalFormatting sqref="Z60:AB60">
    <cfRule type="cellIs" dxfId="24779" priority="59848" operator="equal">
      <formula>_FV(13,"3")</formula>
    </cfRule>
  </conditionalFormatting>
  <conditionalFormatting sqref="Z60:AB60">
    <cfRule type="containsText" dxfId="24778" priority="59831" operator="containsText" text="DOMENICA">
      <formula>NOT(ISERROR(SEARCH("DOMENICA",Z60)))</formula>
    </cfRule>
    <cfRule type="containsText" dxfId="24777" priority="59832" operator="containsText" text="08.30 – 14.30">
      <formula>NOT(ISERROR(SEARCH("08.30 – 14.30",Z60)))</formula>
    </cfRule>
    <cfRule type="containsText" dxfId="24776" priority="59833" operator="containsText" text="09.30 – 18.30">
      <formula>NOT(ISERROR(SEARCH("09.30 – 18.30",Z60)))</formula>
    </cfRule>
    <cfRule type="containsText" dxfId="24775" priority="59834" operator="containsText" text="08.30 – 16.30">
      <formula>NOT(ISERROR(SEARCH("08.30 – 16.30",Z60)))</formula>
    </cfRule>
    <cfRule type="containsText" dxfId="24774" priority="59835" operator="containsText" text="08.30 – 17.30">
      <formula>NOT(ISERROR(SEARCH("08.30 – 17.30",Z60)))</formula>
    </cfRule>
    <cfRule type="containsText" dxfId="24773" priority="59836" operator="containsText" text="09.00 – 18.00">
      <formula>NOT(ISERROR(SEARCH("09.00 – 18.00",Z60)))</formula>
    </cfRule>
    <cfRule type="containsText" dxfId="24772" priority="59837" operator="containsText" text="09.00 – 15.00">
      <formula>NOT(ISERROR(SEARCH("09.00 – 15.00",Z60)))</formula>
    </cfRule>
    <cfRule type="containsText" dxfId="24771" priority="59838" operator="containsText" text="10.30 – 19.30">
      <formula>NOT(ISERROR(SEARCH("10.30 – 19.30",Z60)))</formula>
    </cfRule>
    <cfRule type="containsText" dxfId="24770" priority="59839" operator="containsText" text="09.00 – 13.00">
      <formula>NOT(ISERROR(SEARCH("09.00 – 13.00",Z60)))</formula>
    </cfRule>
    <cfRule type="containsText" dxfId="24769" priority="59840" operator="containsText" text="11.30 – 19.30">
      <formula>NOT(ISERROR(SEARCH("11.30 – 19.30",Z60)))</formula>
    </cfRule>
  </conditionalFormatting>
  <conditionalFormatting sqref="Z60:AB60">
    <cfRule type="cellIs" dxfId="24768" priority="59824" operator="equal">
      <formula>"09.00 – 18.00"</formula>
    </cfRule>
  </conditionalFormatting>
  <conditionalFormatting sqref="Z60:AB60">
    <cfRule type="cellIs" dxfId="24767" priority="59825" operator="equal">
      <formula>"09.30 – 13.00"</formula>
    </cfRule>
  </conditionalFormatting>
  <conditionalFormatting sqref="Z60:AB60">
    <cfRule type="cellIs" dxfId="24766" priority="59826" operator="equal">
      <formula>"10.30 – 19.30"</formula>
    </cfRule>
  </conditionalFormatting>
  <conditionalFormatting sqref="Z60:AB60">
    <cfRule type="cellIs" dxfId="24765" priority="59827" operator="equal">
      <formula>"11.30 – 19.30"</formula>
    </cfRule>
  </conditionalFormatting>
  <conditionalFormatting sqref="Z60:AB60">
    <cfRule type="cellIs" dxfId="24764" priority="59828" operator="equal">
      <formula>_FV(13,"3")</formula>
    </cfRule>
  </conditionalFormatting>
  <conditionalFormatting sqref="Z60:AB60">
    <cfRule type="cellIs" dxfId="24763" priority="59829" operator="equal">
      <formula>_FV(13,"3")</formula>
    </cfRule>
  </conditionalFormatting>
  <conditionalFormatting sqref="Z60:AB60">
    <cfRule type="cellIs" dxfId="24762" priority="59830" operator="equal">
      <formula>_FV(13,"3")</formula>
    </cfRule>
  </conditionalFormatting>
  <conditionalFormatting sqref="Z60:AB60">
    <cfRule type="cellIs" dxfId="24761" priority="59817" operator="equal">
      <formula>"09.00 – 18.00"</formula>
    </cfRule>
  </conditionalFormatting>
  <conditionalFormatting sqref="Z60:AB60">
    <cfRule type="cellIs" dxfId="24760" priority="59818" operator="equal">
      <formula>"09.30 – 13.00"</formula>
    </cfRule>
  </conditionalFormatting>
  <conditionalFormatting sqref="Z60:AB60">
    <cfRule type="cellIs" dxfId="24759" priority="59819" operator="equal">
      <formula>"10.30 – 19.30"</formula>
    </cfRule>
  </conditionalFormatting>
  <conditionalFormatting sqref="Z60:AB60">
    <cfRule type="cellIs" dxfId="24758" priority="59820" operator="equal">
      <formula>"11.30 – 19.30"</formula>
    </cfRule>
  </conditionalFormatting>
  <conditionalFormatting sqref="Z60:AB60">
    <cfRule type="cellIs" dxfId="24757" priority="59821" operator="equal">
      <formula>_FV(13,"3")</formula>
    </cfRule>
  </conditionalFormatting>
  <conditionalFormatting sqref="Z60:AB60">
    <cfRule type="cellIs" dxfId="24756" priority="59822" operator="equal">
      <formula>_FV(13,"3")</formula>
    </cfRule>
  </conditionalFormatting>
  <conditionalFormatting sqref="Z60:AB60">
    <cfRule type="cellIs" dxfId="24755" priority="59823" operator="equal">
      <formula>_FV(13,"3")</formula>
    </cfRule>
  </conditionalFormatting>
  <conditionalFormatting sqref="U60:Y60">
    <cfRule type="cellIs" dxfId="24754" priority="59808" operator="equal">
      <formula>"09.00 – 13.00"</formula>
    </cfRule>
  </conditionalFormatting>
  <conditionalFormatting sqref="U60:Y60">
    <cfRule type="cellIs" dxfId="24753" priority="59809" operator="equal">
      <formula>"09.00 – 15.00"</formula>
    </cfRule>
  </conditionalFormatting>
  <conditionalFormatting sqref="U60:Y60">
    <cfRule type="cellIs" dxfId="24752" priority="59810" operator="equal">
      <formula>"09.00 – 18.00"</formula>
    </cfRule>
  </conditionalFormatting>
  <conditionalFormatting sqref="U60:Y60">
    <cfRule type="cellIs" dxfId="24751" priority="59811" operator="equal">
      <formula>"09.30 – 13.00"</formula>
    </cfRule>
  </conditionalFormatting>
  <conditionalFormatting sqref="U60:Y60">
    <cfRule type="cellIs" dxfId="24750" priority="59812" operator="equal">
      <formula>"10.30 – 19.30"</formula>
    </cfRule>
  </conditionalFormatting>
  <conditionalFormatting sqref="U60:Y60">
    <cfRule type="cellIs" dxfId="24749" priority="59813" operator="equal">
      <formula>"11.30 – 19.30"</formula>
    </cfRule>
  </conditionalFormatting>
  <conditionalFormatting sqref="U60:Y60">
    <cfRule type="cellIs" dxfId="24748" priority="59814" operator="equal">
      <formula>_FV(13,"3")</formula>
    </cfRule>
  </conditionalFormatting>
  <conditionalFormatting sqref="U60:Y60">
    <cfRule type="cellIs" dxfId="24747" priority="59815" operator="equal">
      <formula>_FV(13,"3")</formula>
    </cfRule>
  </conditionalFormatting>
  <conditionalFormatting sqref="U60:Y60">
    <cfRule type="cellIs" dxfId="24746" priority="59816" operator="equal">
      <formula>_FV(13,"3")</formula>
    </cfRule>
  </conditionalFormatting>
  <conditionalFormatting sqref="U60:Y60">
    <cfRule type="containsText" dxfId="24745" priority="59798" operator="containsText" text="DOMENICA">
      <formula>NOT(ISERROR(SEARCH("DOMENICA",U60)))</formula>
    </cfRule>
    <cfRule type="containsText" dxfId="24744" priority="59799" operator="containsText" text="08.30 – 14.30">
      <formula>NOT(ISERROR(SEARCH("08.30 – 14.30",U60)))</formula>
    </cfRule>
    <cfRule type="containsText" dxfId="24743" priority="59800" operator="containsText" text="09.30 – 18.30">
      <formula>NOT(ISERROR(SEARCH("09.30 – 18.30",U60)))</formula>
    </cfRule>
    <cfRule type="containsText" dxfId="24742" priority="59801" operator="containsText" text="08.30 – 16.30">
      <formula>NOT(ISERROR(SEARCH("08.30 – 16.30",U60)))</formula>
    </cfRule>
    <cfRule type="containsText" dxfId="24741" priority="59802" operator="containsText" text="08.30 – 17.30">
      <formula>NOT(ISERROR(SEARCH("08.30 – 17.30",U60)))</formula>
    </cfRule>
    <cfRule type="containsText" dxfId="24740" priority="59803" operator="containsText" text="09.00 – 18.00">
      <formula>NOT(ISERROR(SEARCH("09.00 – 18.00",U60)))</formula>
    </cfRule>
    <cfRule type="containsText" dxfId="24739" priority="59804" operator="containsText" text="09.00 – 15.00">
      <formula>NOT(ISERROR(SEARCH("09.00 – 15.00",U60)))</formula>
    </cfRule>
    <cfRule type="containsText" dxfId="24738" priority="59805" operator="containsText" text="10.30 – 19.30">
      <formula>NOT(ISERROR(SEARCH("10.30 – 19.30",U60)))</formula>
    </cfRule>
    <cfRule type="containsText" dxfId="24737" priority="59806" operator="containsText" text="09.00 – 13.00">
      <formula>NOT(ISERROR(SEARCH("09.00 – 13.00",U60)))</formula>
    </cfRule>
    <cfRule type="containsText" dxfId="24736" priority="59807" operator="containsText" text="11.30 – 19.30">
      <formula>NOT(ISERROR(SEARCH("11.30 – 19.30",U60)))</formula>
    </cfRule>
  </conditionalFormatting>
  <conditionalFormatting sqref="U60:Y60">
    <cfRule type="cellIs" dxfId="24735" priority="59790" operator="equal">
      <formula>"09.00 – 15.00"</formula>
    </cfRule>
  </conditionalFormatting>
  <conditionalFormatting sqref="U60:Y60">
    <cfRule type="cellIs" dxfId="24734" priority="59791" operator="equal">
      <formula>"09.00 – 18.00"</formula>
    </cfRule>
  </conditionalFormatting>
  <conditionalFormatting sqref="U60:Y60">
    <cfRule type="cellIs" dxfId="24733" priority="59792" operator="equal">
      <formula>"09.30 – 13.00"</formula>
    </cfRule>
  </conditionalFormatting>
  <conditionalFormatting sqref="U60:Y60">
    <cfRule type="cellIs" dxfId="24732" priority="59793" operator="equal">
      <formula>"10.30 – 19.30"</formula>
    </cfRule>
  </conditionalFormatting>
  <conditionalFormatting sqref="U60:Y60">
    <cfRule type="cellIs" dxfId="24731" priority="59794" operator="equal">
      <formula>"11.30 – 19.30"</formula>
    </cfRule>
  </conditionalFormatting>
  <conditionalFormatting sqref="U60:Y60">
    <cfRule type="cellIs" dxfId="24730" priority="59795" operator="equal">
      <formula>_FV(13,"3")</formula>
    </cfRule>
  </conditionalFormatting>
  <conditionalFormatting sqref="U60:Y60">
    <cfRule type="cellIs" dxfId="24729" priority="59796" operator="equal">
      <formula>_FV(13,"3")</formula>
    </cfRule>
  </conditionalFormatting>
  <conditionalFormatting sqref="U60:Y60">
    <cfRule type="cellIs" dxfId="24728" priority="59797" operator="equal">
      <formula>_FV(13,"3")</formula>
    </cfRule>
  </conditionalFormatting>
  <conditionalFormatting sqref="U60:Y60">
    <cfRule type="cellIs" dxfId="24727" priority="59782" operator="equal">
      <formula>"09.00 – 15.00"</formula>
    </cfRule>
  </conditionalFormatting>
  <conditionalFormatting sqref="U60:Y60">
    <cfRule type="cellIs" dxfId="24726" priority="59783" operator="equal">
      <formula>"09.00 – 18.00"</formula>
    </cfRule>
  </conditionalFormatting>
  <conditionalFormatting sqref="U60:Y60">
    <cfRule type="cellIs" dxfId="24725" priority="59784" operator="equal">
      <formula>"09.30 – 13.00"</formula>
    </cfRule>
  </conditionalFormatting>
  <conditionalFormatting sqref="U60:Y60">
    <cfRule type="cellIs" dxfId="24724" priority="59785" operator="equal">
      <formula>"10.30 – 19.30"</formula>
    </cfRule>
  </conditionalFormatting>
  <conditionalFormatting sqref="U60:Y60">
    <cfRule type="cellIs" dxfId="24723" priority="59786" operator="equal">
      <formula>"11.30 – 19.30"</formula>
    </cfRule>
  </conditionalFormatting>
  <conditionalFormatting sqref="U60:Y60">
    <cfRule type="cellIs" dxfId="24722" priority="59787" operator="equal">
      <formula>_FV(13,"3")</formula>
    </cfRule>
  </conditionalFormatting>
  <conditionalFormatting sqref="U60:Y60">
    <cfRule type="cellIs" dxfId="24721" priority="59788" operator="equal">
      <formula>_FV(13,"3")</formula>
    </cfRule>
  </conditionalFormatting>
  <conditionalFormatting sqref="U60:Y60">
    <cfRule type="cellIs" dxfId="24720" priority="59789" operator="equal">
      <formula>_FV(13,"3")</formula>
    </cfRule>
  </conditionalFormatting>
  <conditionalFormatting sqref="A62:C67 A68:B68">
    <cfRule type="containsText" dxfId="24719" priority="59733" operator="containsText" text="08.30 – 14.30">
      <formula>NOT(ISERROR(SEARCH("08.30 – 14.30",A62)))</formula>
    </cfRule>
    <cfRule type="containsText" dxfId="24718" priority="59734" operator="containsText" text="09:30 – 18.30">
      <formula>NOT(ISERROR(SEARCH("09:30 – 18.30",A62)))</formula>
    </cfRule>
    <cfRule type="containsText" dxfId="24717" priority="59735" operator="containsText" text="10.30 – 18.30">
      <formula>NOT(ISERROR(SEARCH("10.30 – 18.30",A62)))</formula>
    </cfRule>
    <cfRule type="containsText" dxfId="24716" priority="59736" operator="containsText" text="09.30 – 18.30">
      <formula>NOT(ISERROR(SEARCH("09.30 – 18.30",A62)))</formula>
    </cfRule>
    <cfRule type="containsText" dxfId="24715" priority="59737" operator="containsText" text="09.00 – 13:00">
      <formula>NOT(ISERROR(SEARCH("09.00 – 13:00",A62)))</formula>
    </cfRule>
    <cfRule type="containsText" dxfId="24714" priority="59738" operator="containsText" text="08.30 – 16.30">
      <formula>NOT(ISERROR(SEARCH("08.30 – 16.30",A62)))</formula>
    </cfRule>
    <cfRule type="containsText" dxfId="24713" priority="59739" operator="containsText" text="08:30 – 17.30">
      <formula>NOT(ISERROR(SEARCH("08:30 – 17.30",A62)))</formula>
    </cfRule>
    <cfRule type="containsText" dxfId="24712" priority="59740" operator="containsText" text="08.30 – 17.30">
      <formula>NOT(ISERROR(SEARCH("08.30 – 17.30",A62)))</formula>
    </cfRule>
    <cfRule type="containsText" dxfId="24711" priority="59741" operator="containsText" text="09.00 – 18.00">
      <formula>NOT(ISERROR(SEARCH("09.00 – 18.00",A62)))</formula>
    </cfRule>
    <cfRule type="containsText" dxfId="24710" priority="59742" operator="containsText" text="09.00 – 13.00">
      <formula>NOT(ISERROR(SEARCH("09.00 – 13.00",A62)))</formula>
    </cfRule>
    <cfRule type="containsText" dxfId="24709" priority="59743" operator="containsText" text="11.30 – 19.30">
      <formula>NOT(ISERROR(SEARCH("11.30 – 19.30",A62)))</formula>
    </cfRule>
    <cfRule type="containsText" dxfId="24708" priority="59744" operator="containsText" text="10.30 – 19.30">
      <formula>NOT(ISERROR(SEARCH("10.30 – 19.30",A62)))</formula>
    </cfRule>
    <cfRule type="containsText" dxfId="24707" priority="59745" operator="containsText" text="09.00 – 15.00">
      <formula>NOT(ISERROR(SEARCH("09.00 – 15.00",A62)))</formula>
    </cfRule>
    <cfRule type="containsText" dxfId="24706" priority="59746" operator="containsText" text="12:30">
      <formula>NOT(ISERROR(SEARCH("12:30",A62)))</formula>
    </cfRule>
    <cfRule type="containsText" dxfId="24705" priority="59747" operator="containsText" text="13:30">
      <formula>NOT(ISERROR(SEARCH("13:30",A62)))</formula>
    </cfRule>
    <cfRule type="containsText" dxfId="24704" priority="59748" operator="containsText" text="FESTIVITÁ">
      <formula>NOT(ISERROR(SEARCH("FESTIVITÁ",A62)))</formula>
    </cfRule>
    <cfRule type="cellIs" dxfId="24703" priority="59749" operator="equal">
      <formula>"DOMENICA"</formula>
    </cfRule>
  </conditionalFormatting>
  <conditionalFormatting sqref="B62:C67 B68">
    <cfRule type="iconSet" priority="59732">
      <iconSet iconSet="3Symbols2">
        <cfvo type="percent" val="0"/>
        <cfvo type="percent" val="0"/>
        <cfvo type="formula" val="TODAY()" gte="0"/>
      </iconSet>
    </cfRule>
  </conditionalFormatting>
  <conditionalFormatting sqref="A61:B61">
    <cfRule type="containsText" dxfId="24702" priority="59715" operator="containsText" text="08.30 – 14.30">
      <formula>NOT(ISERROR(SEARCH("08.30 – 14.30",A61)))</formula>
    </cfRule>
    <cfRule type="containsText" dxfId="24701" priority="59716" operator="containsText" text="09:30 – 18.30">
      <formula>NOT(ISERROR(SEARCH("09:30 – 18.30",A61)))</formula>
    </cfRule>
    <cfRule type="containsText" dxfId="24700" priority="59717" operator="containsText" text="10.30 – 18.30">
      <formula>NOT(ISERROR(SEARCH("10.30 – 18.30",A61)))</formula>
    </cfRule>
    <cfRule type="containsText" dxfId="24699" priority="59718" operator="containsText" text="09.30 – 18.30">
      <formula>NOT(ISERROR(SEARCH("09.30 – 18.30",A61)))</formula>
    </cfRule>
    <cfRule type="containsText" dxfId="24698" priority="59719" operator="containsText" text="09.00 – 13:00">
      <formula>NOT(ISERROR(SEARCH("09.00 – 13:00",A61)))</formula>
    </cfRule>
    <cfRule type="containsText" dxfId="24697" priority="59720" operator="containsText" text="08.30 – 16.30">
      <formula>NOT(ISERROR(SEARCH("08.30 – 16.30",A61)))</formula>
    </cfRule>
    <cfRule type="containsText" dxfId="24696" priority="59721" operator="containsText" text="08:30 – 17.30">
      <formula>NOT(ISERROR(SEARCH("08:30 – 17.30",A61)))</formula>
    </cfRule>
    <cfRule type="containsText" dxfId="24695" priority="59722" operator="containsText" text="08.30 – 17.30">
      <formula>NOT(ISERROR(SEARCH("08.30 – 17.30",A61)))</formula>
    </cfRule>
    <cfRule type="containsText" dxfId="24694" priority="59723" operator="containsText" text="09.00 – 18.00">
      <formula>NOT(ISERROR(SEARCH("09.00 – 18.00",A61)))</formula>
    </cfRule>
    <cfRule type="containsText" dxfId="24693" priority="59724" operator="containsText" text="09.00 – 13.00">
      <formula>NOT(ISERROR(SEARCH("09.00 – 13.00",A61)))</formula>
    </cfRule>
    <cfRule type="containsText" dxfId="24692" priority="59725" operator="containsText" text="11.30 – 19.30">
      <formula>NOT(ISERROR(SEARCH("11.30 – 19.30",A61)))</formula>
    </cfRule>
    <cfRule type="containsText" dxfId="24691" priority="59726" operator="containsText" text="10.30 – 19.30">
      <formula>NOT(ISERROR(SEARCH("10.30 – 19.30",A61)))</formula>
    </cfRule>
    <cfRule type="containsText" dxfId="24690" priority="59727" operator="containsText" text="09.00 – 15.00">
      <formula>NOT(ISERROR(SEARCH("09.00 – 15.00",A61)))</formula>
    </cfRule>
    <cfRule type="containsText" dxfId="24689" priority="59728" operator="containsText" text="12:30">
      <formula>NOT(ISERROR(SEARCH("12:30",A61)))</formula>
    </cfRule>
    <cfRule type="containsText" dxfId="24688" priority="59729" operator="containsText" text="13:30">
      <formula>NOT(ISERROR(SEARCH("13:30",A61)))</formula>
    </cfRule>
    <cfRule type="containsText" dxfId="24687" priority="59730" operator="containsText" text="FESTIVITÁ">
      <formula>NOT(ISERROR(SEARCH("FESTIVITÁ",A61)))</formula>
    </cfRule>
    <cfRule type="cellIs" dxfId="24686" priority="59731" operator="equal">
      <formula>"DOMENICA"</formula>
    </cfRule>
  </conditionalFormatting>
  <conditionalFormatting sqref="A60:B60">
    <cfRule type="cellIs" dxfId="24685" priority="59707" operator="equal">
      <formula>"09.00 – 15.00"</formula>
    </cfRule>
  </conditionalFormatting>
  <conditionalFormatting sqref="A60:B60">
    <cfRule type="cellIs" dxfId="24684" priority="59708" operator="equal">
      <formula>"09.00 – 18.00"</formula>
    </cfRule>
  </conditionalFormatting>
  <conditionalFormatting sqref="A60:B60">
    <cfRule type="cellIs" dxfId="24683" priority="59709" operator="equal">
      <formula>"09.30 – 13.00"</formula>
    </cfRule>
  </conditionalFormatting>
  <conditionalFormatting sqref="A60:B60">
    <cfRule type="cellIs" dxfId="24682" priority="59710" operator="equal">
      <formula>"10.30 – 19.30"</formula>
    </cfRule>
  </conditionalFormatting>
  <conditionalFormatting sqref="A60:B60">
    <cfRule type="cellIs" dxfId="24681" priority="59711" operator="equal">
      <formula>"11.30 – 19.30"</formula>
    </cfRule>
  </conditionalFormatting>
  <conditionalFormatting sqref="A60:B60">
    <cfRule type="cellIs" dxfId="24680" priority="59712" operator="equal">
      <formula>_FV(13,"3")</formula>
    </cfRule>
  </conditionalFormatting>
  <conditionalFormatting sqref="A60:B60">
    <cfRule type="cellIs" dxfId="24679" priority="59713" operator="equal">
      <formula>_FV(13,"3")</formula>
    </cfRule>
  </conditionalFormatting>
  <conditionalFormatting sqref="A60:B60">
    <cfRule type="cellIs" dxfId="24678" priority="59714" operator="equal">
      <formula>_FV(13,"3")</formula>
    </cfRule>
  </conditionalFormatting>
  <conditionalFormatting sqref="A60:B60">
    <cfRule type="containsText" dxfId="24677" priority="59697" operator="containsText" text="DOMENICA">
      <formula>NOT(ISERROR(SEARCH("DOMENICA",A60)))</formula>
    </cfRule>
    <cfRule type="containsText" dxfId="24676" priority="59698" operator="containsText" text="08.30 – 14.30">
      <formula>NOT(ISERROR(SEARCH("08.30 – 14.30",A60)))</formula>
    </cfRule>
    <cfRule type="containsText" dxfId="24675" priority="59699" operator="containsText" text="09.30 – 18.30">
      <formula>NOT(ISERROR(SEARCH("09.30 – 18.30",A60)))</formula>
    </cfRule>
    <cfRule type="containsText" dxfId="24674" priority="59700" operator="containsText" text="08.30 – 16.30">
      <formula>NOT(ISERROR(SEARCH("08.30 – 16.30",A60)))</formula>
    </cfRule>
    <cfRule type="containsText" dxfId="24673" priority="59701" operator="containsText" text="08.30 – 17.30">
      <formula>NOT(ISERROR(SEARCH("08.30 – 17.30",A60)))</formula>
    </cfRule>
    <cfRule type="containsText" dxfId="24672" priority="59702" operator="containsText" text="09.00 – 18.00">
      <formula>NOT(ISERROR(SEARCH("09.00 – 18.00",A60)))</formula>
    </cfRule>
    <cfRule type="containsText" dxfId="24671" priority="59703" operator="containsText" text="09.00 – 15.00">
      <formula>NOT(ISERROR(SEARCH("09.00 – 15.00",A60)))</formula>
    </cfRule>
    <cfRule type="containsText" dxfId="24670" priority="59704" operator="containsText" text="10.30 – 19.30">
      <formula>NOT(ISERROR(SEARCH("10.30 – 19.30",A60)))</formula>
    </cfRule>
    <cfRule type="containsText" dxfId="24669" priority="59705" operator="containsText" text="09.00 – 13.00">
      <formula>NOT(ISERROR(SEARCH("09.00 – 13.00",A60)))</formula>
    </cfRule>
    <cfRule type="containsText" dxfId="24668" priority="59706" operator="containsText" text="11.30 – 19.30">
      <formula>NOT(ISERROR(SEARCH("11.30 – 19.30",A60)))</formula>
    </cfRule>
  </conditionalFormatting>
  <conditionalFormatting sqref="A60:B60">
    <cfRule type="cellIs" dxfId="24667" priority="59689" operator="equal">
      <formula>"09.00 – 15.00"</formula>
    </cfRule>
  </conditionalFormatting>
  <conditionalFormatting sqref="A60:B60">
    <cfRule type="cellIs" dxfId="24666" priority="59690" operator="equal">
      <formula>"09.00 – 18.00"</formula>
    </cfRule>
  </conditionalFormatting>
  <conditionalFormatting sqref="A60:B60">
    <cfRule type="cellIs" dxfId="24665" priority="59691" operator="equal">
      <formula>"09.30 – 13.00"</formula>
    </cfRule>
  </conditionalFormatting>
  <conditionalFormatting sqref="A60:B60">
    <cfRule type="cellIs" dxfId="24664" priority="59692" operator="equal">
      <formula>"10.30 – 19.30"</formula>
    </cfRule>
  </conditionalFormatting>
  <conditionalFormatting sqref="A60:B60">
    <cfRule type="cellIs" dxfId="24663" priority="59693" operator="equal">
      <formula>"11.30 – 19.30"</formula>
    </cfRule>
  </conditionalFormatting>
  <conditionalFormatting sqref="A60:B60">
    <cfRule type="cellIs" dxfId="24662" priority="59694" operator="equal">
      <formula>_FV(13,"3")</formula>
    </cfRule>
  </conditionalFormatting>
  <conditionalFormatting sqref="A60:B60">
    <cfRule type="cellIs" dxfId="24661" priority="59695" operator="equal">
      <formula>_FV(13,"3")</formula>
    </cfRule>
  </conditionalFormatting>
  <conditionalFormatting sqref="A60:B60">
    <cfRule type="cellIs" dxfId="24660" priority="59696" operator="equal">
      <formula>_FV(13,"3")</formula>
    </cfRule>
  </conditionalFormatting>
  <conditionalFormatting sqref="A60:B60">
    <cfRule type="cellIs" dxfId="24659" priority="59681" operator="equal">
      <formula>"09.00 – 15.00"</formula>
    </cfRule>
  </conditionalFormatting>
  <conditionalFormatting sqref="A60:B60">
    <cfRule type="cellIs" dxfId="24658" priority="59683" operator="equal">
      <formula>"09.30 – 13.00"</formula>
    </cfRule>
  </conditionalFormatting>
  <conditionalFormatting sqref="A60:B60">
    <cfRule type="cellIs" dxfId="24657" priority="59684" operator="equal">
      <formula>"10.30 – 19.30"</formula>
    </cfRule>
  </conditionalFormatting>
  <conditionalFormatting sqref="A60:B60">
    <cfRule type="cellIs" dxfId="24656" priority="59685" operator="equal">
      <formula>"11.30 – 19.30"</formula>
    </cfRule>
  </conditionalFormatting>
  <conditionalFormatting sqref="A60:B60">
    <cfRule type="cellIs" dxfId="24655" priority="59686" operator="equal">
      <formula>_FV(13,"3")</formula>
    </cfRule>
  </conditionalFormatting>
  <conditionalFormatting sqref="A60:B60">
    <cfRule type="cellIs" dxfId="24654" priority="59687" operator="equal">
      <formula>_FV(13,"3")</formula>
    </cfRule>
  </conditionalFormatting>
  <conditionalFormatting sqref="A60:B60">
    <cfRule type="cellIs" dxfId="24653" priority="59688" operator="equal">
      <formula>_FV(13,"3")</formula>
    </cfRule>
  </conditionalFormatting>
  <conditionalFormatting sqref="U60:Y60 A62:C67 A60:B61 A68:B68">
    <cfRule type="containsText" dxfId="24652" priority="59675" operator="containsText" text="09.00 - 13.00">
      <formula>NOT(ISERROR(SEARCH("09.00 - 13.00",A60)))</formula>
    </cfRule>
    <cfRule type="containsText" dxfId="24651" priority="59676" operator="containsText" text="09.00 – 15:00">
      <formula>NOT(ISERROR(SEARCH("09.00 – 15:00",A60)))</formula>
    </cfRule>
    <cfRule type="containsText" dxfId="24650" priority="59677" operator="containsText" text="09.00 – 16.00">
      <formula>NOT(ISERROR(SEARCH("09.00 – 16.00",A60)))</formula>
    </cfRule>
    <cfRule type="containsText" dxfId="24649" priority="59678" operator="containsText" text="09.00 - 13:00">
      <formula>NOT(ISERROR(SEARCH("09.00 - 13:00",A60)))</formula>
    </cfRule>
    <cfRule type="containsText" dxfId="24648" priority="59679" operator="containsText" text="08.30 – 16:30 ">
      <formula>NOT(ISERROR(SEARCH("08.30 – 16:30 ",A60)))</formula>
    </cfRule>
    <cfRule type="containsText" dxfId="24647" priority="59680" operator="containsText" text="08.30 – 17:30 ">
      <formula>NOT(ISERROR(SEARCH("08.30 – 17:30 ",A60)))</formula>
    </cfRule>
  </conditionalFormatting>
  <conditionalFormatting sqref="U60:Y60">
    <cfRule type="cellIs" dxfId="24646" priority="59667" operator="equal">
      <formula>"09.00 – 15.00"</formula>
    </cfRule>
  </conditionalFormatting>
  <conditionalFormatting sqref="U60:Y60">
    <cfRule type="cellIs" dxfId="24645" priority="59668" operator="equal">
      <formula>"09.00 – 18.00"</formula>
    </cfRule>
  </conditionalFormatting>
  <conditionalFormatting sqref="U60:Y60">
    <cfRule type="cellIs" dxfId="24644" priority="59669" operator="equal">
      <formula>"09.30 – 13.00"</formula>
    </cfRule>
  </conditionalFormatting>
  <conditionalFormatting sqref="U60:Y60">
    <cfRule type="cellIs" dxfId="24643" priority="59670" operator="equal">
      <formula>"10.30 – 19.30"</formula>
    </cfRule>
  </conditionalFormatting>
  <conditionalFormatting sqref="U60:Y60">
    <cfRule type="cellIs" dxfId="24642" priority="59671" operator="equal">
      <formula>"11.30 – 19.30"</formula>
    </cfRule>
  </conditionalFormatting>
  <conditionalFormatting sqref="U60:Y60">
    <cfRule type="cellIs" dxfId="24641" priority="59672" operator="equal">
      <formula>_FV(13,"3")</formula>
    </cfRule>
  </conditionalFormatting>
  <conditionalFormatting sqref="U60:Y60">
    <cfRule type="cellIs" dxfId="24640" priority="59673" operator="equal">
      <formula>_FV(13,"3")</formula>
    </cfRule>
  </conditionalFormatting>
  <conditionalFormatting sqref="U60:Y60">
    <cfRule type="cellIs" dxfId="24639" priority="59674" operator="equal">
      <formula>_FV(13,"3")</formula>
    </cfRule>
  </conditionalFormatting>
  <conditionalFormatting sqref="U60:Y60">
    <cfRule type="containsText" dxfId="24638" priority="59657" operator="containsText" text="DOMENICA">
      <formula>NOT(ISERROR(SEARCH("DOMENICA",U60)))</formula>
    </cfRule>
    <cfRule type="containsText" dxfId="24637" priority="59658" operator="containsText" text="08.30 – 14.30">
      <formula>NOT(ISERROR(SEARCH("08.30 – 14.30",U60)))</formula>
    </cfRule>
    <cfRule type="containsText" dxfId="24636" priority="59659" operator="containsText" text="09.30 – 18.30">
      <formula>NOT(ISERROR(SEARCH("09.30 – 18.30",U60)))</formula>
    </cfRule>
    <cfRule type="containsText" dxfId="24635" priority="59660" operator="containsText" text="08.30 – 16.30">
      <formula>NOT(ISERROR(SEARCH("08.30 – 16.30",U60)))</formula>
    </cfRule>
    <cfRule type="containsText" dxfId="24634" priority="59661" operator="containsText" text="08.30 – 17.30">
      <formula>NOT(ISERROR(SEARCH("08.30 – 17.30",U60)))</formula>
    </cfRule>
    <cfRule type="containsText" dxfId="24633" priority="59662" operator="containsText" text="09.00 – 18.00">
      <formula>NOT(ISERROR(SEARCH("09.00 – 18.00",U60)))</formula>
    </cfRule>
    <cfRule type="containsText" dxfId="24632" priority="59663" operator="containsText" text="09.00 – 15.00">
      <formula>NOT(ISERROR(SEARCH("09.00 – 15.00",U60)))</formula>
    </cfRule>
    <cfRule type="containsText" dxfId="24631" priority="59664" operator="containsText" text="10.30 – 19.30">
      <formula>NOT(ISERROR(SEARCH("10.30 – 19.30",U60)))</formula>
    </cfRule>
    <cfRule type="containsText" dxfId="24630" priority="59665" operator="containsText" text="09.00 – 13.00">
      <formula>NOT(ISERROR(SEARCH("09.00 – 13.00",U60)))</formula>
    </cfRule>
    <cfRule type="containsText" dxfId="24629" priority="59666" operator="containsText" text="11.30 – 19.30">
      <formula>NOT(ISERROR(SEARCH("11.30 – 19.30",U60)))</formula>
    </cfRule>
  </conditionalFormatting>
  <conditionalFormatting sqref="U60:Y60">
    <cfRule type="cellIs" dxfId="24628" priority="59646" operator="equal">
      <formula>"11.30 – 19.30"</formula>
    </cfRule>
  </conditionalFormatting>
  <conditionalFormatting sqref="U60:Y60">
    <cfRule type="cellIs" dxfId="24627" priority="59648" operator="equal">
      <formula>_FV(13,"3")</formula>
    </cfRule>
  </conditionalFormatting>
  <conditionalFormatting sqref="U60:Y60">
    <cfRule type="cellIs" dxfId="24626" priority="59649" operator="equal">
      <formula>_FV(13,"3")</formula>
    </cfRule>
  </conditionalFormatting>
  <conditionalFormatting sqref="D62:K63 N62:S63 T62:Y67 U68:Y68">
    <cfRule type="containsText" dxfId="24625" priority="59593" operator="containsText" text="08.30 – 14.30">
      <formula>NOT(ISERROR(SEARCH("08.30 – 14.30",D62)))</formula>
    </cfRule>
    <cfRule type="containsText" dxfId="24624" priority="59594" operator="containsText" text="09:30 – 18.30">
      <formula>NOT(ISERROR(SEARCH("09:30 – 18.30",D62)))</formula>
    </cfRule>
    <cfRule type="containsText" dxfId="24623" priority="59595" operator="containsText" text="10.30 – 18.30">
      <formula>NOT(ISERROR(SEARCH("10.30 – 18.30",D62)))</formula>
    </cfRule>
    <cfRule type="containsText" dxfId="24622" priority="59596" operator="containsText" text="09.30 – 18.30">
      <formula>NOT(ISERROR(SEARCH("09.30 – 18.30",D62)))</formula>
    </cfRule>
    <cfRule type="containsText" dxfId="24621" priority="59598" operator="containsText" text="09.00 – 13:00">
      <formula>NOT(ISERROR(SEARCH("09.00 – 13:00",D62)))</formula>
    </cfRule>
    <cfRule type="containsText" dxfId="24620" priority="59599" operator="containsText" text="08.30 – 16.30">
      <formula>NOT(ISERROR(SEARCH("08.30 – 16.30",D62)))</formula>
    </cfRule>
    <cfRule type="containsText" dxfId="24619" priority="59600" operator="containsText" text="08:30 – 17.30">
      <formula>NOT(ISERROR(SEARCH("08:30 – 17.30",D62)))</formula>
    </cfRule>
    <cfRule type="containsText" dxfId="24618" priority="59601" operator="containsText" text="08.30 – 17.30">
      <formula>NOT(ISERROR(SEARCH("08.30 – 17.30",D62)))</formula>
    </cfRule>
    <cfRule type="containsText" dxfId="24617" priority="59602" operator="containsText" text="09.00 – 18.00">
      <formula>NOT(ISERROR(SEARCH("09.00 – 18.00",D62)))</formula>
    </cfRule>
    <cfRule type="containsText" dxfId="24616" priority="59603" operator="containsText" text="09.00 – 13.00">
      <formula>NOT(ISERROR(SEARCH("09.00 – 13.00",D62)))</formula>
    </cfRule>
    <cfRule type="containsText" dxfId="24615" priority="59604" operator="containsText" text="11.30 – 19.30">
      <formula>NOT(ISERROR(SEARCH("11.30 – 19.30",D62)))</formula>
    </cfRule>
    <cfRule type="containsText" dxfId="24614" priority="59605" operator="containsText" text="10.30 – 19.30">
      <formula>NOT(ISERROR(SEARCH("10.30 – 19.30",D62)))</formula>
    </cfRule>
    <cfRule type="containsText" dxfId="24613" priority="59606" operator="containsText" text="09.00 – 15.00">
      <formula>NOT(ISERROR(SEARCH("09.00 – 15.00",D62)))</formula>
    </cfRule>
    <cfRule type="containsText" dxfId="24612" priority="59607" operator="containsText" text="1 2 : 3 0">
      <formula>NOT(ISERROR(SEARCH("1 2 : 3 0",D62)))</formula>
    </cfRule>
    <cfRule type="containsText" dxfId="24611" priority="59608" operator="containsText" text="1 3 : 3 0">
      <formula>NOT(ISERROR(SEARCH("1 3 : 3 0",D62)))</formula>
    </cfRule>
    <cfRule type="containsText" dxfId="24610" priority="59609" operator="containsText" text="FESTIVITÁ">
      <formula>NOT(ISERROR(SEARCH("FESTIVITÁ",D62)))</formula>
    </cfRule>
    <cfRule type="cellIs" dxfId="24609" priority="59610" operator="equal">
      <formula>"DOMENICA"</formula>
    </cfRule>
  </conditionalFormatting>
  <conditionalFormatting sqref="D62:K63 N62:S63 T62:Y67 U68:Y68">
    <cfRule type="containsText" dxfId="24608" priority="59585" operator="containsText" text="09.00 - 13.00">
      <formula>NOT(ISERROR(SEARCH("09.00 - 13.00",D62)))</formula>
    </cfRule>
    <cfRule type="containsText" dxfId="24607" priority="59588" operator="containsText" text="09.00 – 15:00">
      <formula>NOT(ISERROR(SEARCH("09.00 – 15:00",D62)))</formula>
    </cfRule>
    <cfRule type="containsText" dxfId="24606" priority="59589" operator="containsText" text="09.00 – 16.00">
      <formula>NOT(ISERROR(SEARCH("09.00 – 16.00",D62)))</formula>
    </cfRule>
    <cfRule type="containsText" dxfId="24605" priority="59590" operator="containsText" text="09.00 - 13:00">
      <formula>NOT(ISERROR(SEARCH("09.00 - 13:00",D62)))</formula>
    </cfRule>
    <cfRule type="containsText" dxfId="24604" priority="59591" operator="containsText" text="08.30 – 16:30 ">
      <formula>NOT(ISERROR(SEARCH("08.30 – 16:30 ",D62)))</formula>
    </cfRule>
    <cfRule type="containsText" dxfId="24603" priority="59592" operator="containsText" text="08.30 – 17:30 ">
      <formula>NOT(ISERROR(SEARCH("08.30 – 17:30 ",D62)))</formula>
    </cfRule>
  </conditionalFormatting>
  <conditionalFormatting sqref="D62:K63 N62:S63 T62:Y67 U68:Y68">
    <cfRule type="containsText" dxfId="24602" priority="59587" operator="containsText" text="1 3 : 0 0">
      <formula>NOT(ISERROR(SEARCH("1 3 : 0 0",D62)))</formula>
    </cfRule>
  </conditionalFormatting>
  <conditionalFormatting sqref="D62:K63 N62:S63 T62:Y67 U68:Y68">
    <cfRule type="containsText" dxfId="24601" priority="59597" operator="containsText" text="09:00 – 13.00 ">
      <formula>NOT(ISERROR(SEARCH("09:00 – 13.00 ",D62)))</formula>
    </cfRule>
  </conditionalFormatting>
  <conditionalFormatting sqref="D67:Y67">
    <cfRule type="containsText" dxfId="24600" priority="59584" operator="containsText" text="09:00 – 13.00 ">
      <formula>NOT(ISERROR(SEARCH("09:00 – 13.00 ",D67)))</formula>
    </cfRule>
  </conditionalFormatting>
  <conditionalFormatting sqref="D62:K63 N62:S63 T62:Y67 U68:Y68">
    <cfRule type="containsText" dxfId="24599" priority="59583" operator="containsText" text="09:00 – 13.00 ">
      <formula>NOT(ISERROR(SEARCH("09:00 – 13.00 ",D62)))</formula>
    </cfRule>
  </conditionalFormatting>
  <conditionalFormatting sqref="D62:Y62">
    <cfRule type="containsText" dxfId="24598" priority="59579" operator="containsText" text="09.00 -13.00">
      <formula>NOT(ISERROR(SEARCH("09.00 -13.00",D62)))</formula>
    </cfRule>
    <cfRule type="containsText" dxfId="24597" priority="59580" operator="containsText" text="09.00 -15:00">
      <formula>NOT(ISERROR(SEARCH("09.00 -15:00",D62)))</formula>
    </cfRule>
    <cfRule type="containsText" dxfId="24596" priority="59581" operator="containsText" text="09.00 -16.00">
      <formula>NOT(ISERROR(SEARCH("09.00 -16.00",D62)))</formula>
    </cfRule>
  </conditionalFormatting>
  <conditionalFormatting sqref="D67:Y67">
    <cfRule type="containsText" dxfId="24595" priority="59572" operator="containsText" text="09:00 – 13.00 ">
      <formula>NOT(ISERROR(SEARCH("09:00 – 13.00 ",D67)))</formula>
    </cfRule>
  </conditionalFormatting>
  <conditionalFormatting sqref="D62:K63 N62:S63 T62:Y67 U68:Y68">
    <cfRule type="containsText" dxfId="24594" priority="59571" operator="containsText" text="09:00 – 13.00 ">
      <formula>NOT(ISERROR(SEARCH("09:00 – 13.00 ",D62)))</formula>
    </cfRule>
  </conditionalFormatting>
  <conditionalFormatting sqref="D62:Y62">
    <cfRule type="containsText" dxfId="24593" priority="59567" operator="containsText" text="09.00 -13.00">
      <formula>NOT(ISERROR(SEARCH("09.00 -13.00",D62)))</formula>
    </cfRule>
    <cfRule type="containsText" dxfId="24592" priority="59568" operator="containsText" text="09.00 -15:00">
      <formula>NOT(ISERROR(SEARCH("09.00 -15:00",D62)))</formula>
    </cfRule>
    <cfRule type="containsText" dxfId="24591" priority="59569" operator="containsText" text="09.00 -16.00">
      <formula>NOT(ISERROR(SEARCH("09.00 -16.00",D62)))</formula>
    </cfRule>
  </conditionalFormatting>
  <conditionalFormatting sqref="D62:Y62">
    <cfRule type="containsText" dxfId="24590" priority="59558" operator="containsText" text="09.00 -13:00">
      <formula>NOT(ISERROR(SEARCH("09.00 -13:00",D62)))</formula>
    </cfRule>
    <cfRule type="containsText" dxfId="24589" priority="59559" operator="containsText" text="08.30 -17.30">
      <formula>NOT(ISERROR(SEARCH("08.30 -17.30",D62)))</formula>
    </cfRule>
    <cfRule type="containsText" dxfId="24588" priority="59560" operator="containsText" text="08.30 -15:30">
      <formula>NOT(ISERROR(SEARCH("08.30 -15:30",D62)))</formula>
    </cfRule>
  </conditionalFormatting>
  <conditionalFormatting sqref="AG61:AH61">
    <cfRule type="containsText" dxfId="24587" priority="59448" operator="containsText" text="13:00">
      <formula>NOT(ISERROR(SEARCH("13:00",AG61)))</formula>
    </cfRule>
  </conditionalFormatting>
  <conditionalFormatting sqref="AG67:AH67">
    <cfRule type="containsText" dxfId="24586" priority="59446" operator="containsText" text="09:00 – 13.00 ">
      <formula>NOT(ISERROR(SEARCH("09:00 – 13.00 ",AG67)))</formula>
    </cfRule>
  </conditionalFormatting>
  <conditionalFormatting sqref="AG62:AH62">
    <cfRule type="containsText" dxfId="24585" priority="59441" operator="containsText" text="09.00 -13.00">
      <formula>NOT(ISERROR(SEARCH("09.00 -13.00",AG62)))</formula>
    </cfRule>
    <cfRule type="containsText" dxfId="24584" priority="59442" operator="containsText" text="09.00 -15:00">
      <formula>NOT(ISERROR(SEARCH("09.00 -15:00",AG62)))</formula>
    </cfRule>
    <cfRule type="containsText" dxfId="24583" priority="59443" operator="containsText" text="09.00 -16.00">
      <formula>NOT(ISERROR(SEARCH("09.00 -16.00",AG62)))</formula>
    </cfRule>
  </conditionalFormatting>
  <conditionalFormatting sqref="AG61:AH61">
    <cfRule type="containsText" dxfId="24582" priority="59435" operator="containsText" text="09.00 -13.00">
      <formula>NOT(ISERROR(SEARCH("09.00 -13.00",AG61)))</formula>
    </cfRule>
    <cfRule type="containsText" dxfId="24581" priority="59436" operator="containsText" text="09.00 -15:00">
      <formula>NOT(ISERROR(SEARCH("09.00 -15:00",AG61)))</formula>
    </cfRule>
    <cfRule type="containsText" dxfId="24580" priority="59437" operator="containsText" text="09.00 -16.00">
      <formula>NOT(ISERROR(SEARCH("09.00 -16.00",AG61)))</formula>
    </cfRule>
  </conditionalFormatting>
  <conditionalFormatting sqref="AG67:AH67">
    <cfRule type="containsText" dxfId="24579" priority="59434" operator="containsText" text="09:00 – 13.00 ">
      <formula>NOT(ISERROR(SEARCH("09:00 – 13.00 ",AG67)))</formula>
    </cfRule>
  </conditionalFormatting>
  <conditionalFormatting sqref="AG62:AH62">
    <cfRule type="containsText" dxfId="24578" priority="59429" operator="containsText" text="09.00 -13.00">
      <formula>NOT(ISERROR(SEARCH("09.00 -13.00",AG62)))</formula>
    </cfRule>
    <cfRule type="containsText" dxfId="24577" priority="59430" operator="containsText" text="09.00 -15:00">
      <formula>NOT(ISERROR(SEARCH("09.00 -15:00",AG62)))</formula>
    </cfRule>
    <cfRule type="containsText" dxfId="24576" priority="59431" operator="containsText" text="09.00 -16.00">
      <formula>NOT(ISERROR(SEARCH("09.00 -16.00",AG62)))</formula>
    </cfRule>
  </conditionalFormatting>
  <conditionalFormatting sqref="AG61:AH61">
    <cfRule type="containsText" dxfId="24575" priority="59423" operator="containsText" text="09.00 -13.00">
      <formula>NOT(ISERROR(SEARCH("09.00 -13.00",AG61)))</formula>
    </cfRule>
    <cfRule type="containsText" dxfId="24574" priority="59424" operator="containsText" text="09.00 -15:00">
      <formula>NOT(ISERROR(SEARCH("09.00 -15:00",AG61)))</formula>
    </cfRule>
    <cfRule type="containsText" dxfId="24573" priority="59425" operator="containsText" text="09.00 -16.00">
      <formula>NOT(ISERROR(SEARCH("09.00 -16.00",AG61)))</formula>
    </cfRule>
  </conditionalFormatting>
  <conditionalFormatting sqref="AG62:AH62">
    <cfRule type="containsText" dxfId="24572" priority="59420" operator="containsText" text="09.00 -13:00">
      <formula>NOT(ISERROR(SEARCH("09.00 -13:00",AG62)))</formula>
    </cfRule>
    <cfRule type="containsText" dxfId="24571" priority="59421" operator="containsText" text="08.30 -17.30">
      <formula>NOT(ISERROR(SEARCH("08.30 -17.30",AG62)))</formula>
    </cfRule>
    <cfRule type="containsText" dxfId="24570" priority="59422" operator="containsText" text="08.30 -15:30">
      <formula>NOT(ISERROR(SEARCH("08.30 -15:30",AG62)))</formula>
    </cfRule>
  </conditionalFormatting>
  <conditionalFormatting sqref="AG61:AH61">
    <cfRule type="containsText" dxfId="24569" priority="59411" operator="containsText" text="09.00 -13.00">
      <formula>NOT(ISERROR(SEARCH("09.00 -13.00",AG61)))</formula>
    </cfRule>
    <cfRule type="containsText" dxfId="24568" priority="59412" operator="containsText" text="09.00 -15:00">
      <formula>NOT(ISERROR(SEARCH("09.00 -15:00",AG61)))</formula>
    </cfRule>
    <cfRule type="containsText" dxfId="24567" priority="59413" operator="containsText" text="09.00 -16.00">
      <formula>NOT(ISERROR(SEARCH("09.00 -16.00",AG61)))</formula>
    </cfRule>
  </conditionalFormatting>
  <conditionalFormatting sqref="AG61:AH61">
    <cfRule type="containsText" dxfId="24566" priority="59408" operator="containsText" text="09.00 -13:00">
      <formula>NOT(ISERROR(SEARCH("09.00 -13:00",AG61)))</formula>
    </cfRule>
    <cfRule type="containsText" dxfId="24565" priority="59409" operator="containsText" text="08.30 -17.30">
      <formula>NOT(ISERROR(SEARCH("08.30 -17.30",AG61)))</formula>
    </cfRule>
    <cfRule type="containsText" dxfId="24564" priority="59410" operator="containsText" text="08.30 -15:30">
      <formula>NOT(ISERROR(SEARCH("08.30 -15:30",AG61)))</formula>
    </cfRule>
  </conditionalFormatting>
  <conditionalFormatting sqref="DE60:DF60">
    <cfRule type="cellIs" dxfId="24563" priority="59399" operator="equal">
      <formula>"09.00 – 13.00"</formula>
    </cfRule>
  </conditionalFormatting>
  <conditionalFormatting sqref="DE60:DF60">
    <cfRule type="cellIs" dxfId="24562" priority="59400" operator="equal">
      <formula>"09.00 – 15.00"</formula>
    </cfRule>
  </conditionalFormatting>
  <conditionalFormatting sqref="DE60:DF60">
    <cfRule type="cellIs" dxfId="24561" priority="59401" operator="equal">
      <formula>"09.00 – 18.00"</formula>
    </cfRule>
  </conditionalFormatting>
  <conditionalFormatting sqref="DE60:DF60">
    <cfRule type="cellIs" dxfId="24560" priority="59402" operator="equal">
      <formula>"09.30 – 13.00"</formula>
    </cfRule>
  </conditionalFormatting>
  <conditionalFormatting sqref="DE60:DF60">
    <cfRule type="cellIs" dxfId="24559" priority="59403" operator="equal">
      <formula>"10.30 – 19.30"</formula>
    </cfRule>
  </conditionalFormatting>
  <conditionalFormatting sqref="DE60:DF60">
    <cfRule type="cellIs" dxfId="24558" priority="59404" operator="equal">
      <formula>"11.30 – 19.30"</formula>
    </cfRule>
  </conditionalFormatting>
  <conditionalFormatting sqref="DE60:DF60">
    <cfRule type="cellIs" dxfId="24557" priority="59405" operator="equal">
      <formula>_FV(13,"3")</formula>
    </cfRule>
  </conditionalFormatting>
  <conditionalFormatting sqref="DE60:DF60">
    <cfRule type="cellIs" dxfId="24556" priority="59406" operator="equal">
      <formula>_FV(13,"3")</formula>
    </cfRule>
  </conditionalFormatting>
  <conditionalFormatting sqref="DE60:DF60">
    <cfRule type="cellIs" dxfId="24555" priority="59407" operator="equal">
      <formula>_FV(13,"3")</formula>
    </cfRule>
  </conditionalFormatting>
  <conditionalFormatting sqref="DE60:DF60">
    <cfRule type="containsText" dxfId="24554" priority="59389" operator="containsText" text="DOMENICA">
      <formula>NOT(ISERROR(SEARCH("DOMENICA",DE60)))</formula>
    </cfRule>
    <cfRule type="containsText" dxfId="24553" priority="59390" operator="containsText" text="08.30 – 14.30">
      <formula>NOT(ISERROR(SEARCH("08.30 – 14.30",DE60)))</formula>
    </cfRule>
    <cfRule type="containsText" dxfId="24552" priority="59391" operator="containsText" text="09.30 – 18.30">
      <formula>NOT(ISERROR(SEARCH("09.30 – 18.30",DE60)))</formula>
    </cfRule>
    <cfRule type="containsText" dxfId="24551" priority="59392" operator="containsText" text="08.30 – 16.30">
      <formula>NOT(ISERROR(SEARCH("08.30 – 16.30",DE60)))</formula>
    </cfRule>
    <cfRule type="containsText" dxfId="24550" priority="59393" operator="containsText" text="08.30 – 17.30">
      <formula>NOT(ISERROR(SEARCH("08.30 – 17.30",DE60)))</formula>
    </cfRule>
    <cfRule type="containsText" dxfId="24549" priority="59394" operator="containsText" text="09.00 – 18.00">
      <formula>NOT(ISERROR(SEARCH("09.00 – 18.00",DE60)))</formula>
    </cfRule>
    <cfRule type="containsText" dxfId="24548" priority="59395" operator="containsText" text="09.00 – 15.00">
      <formula>NOT(ISERROR(SEARCH("09.00 – 15.00",DE60)))</formula>
    </cfRule>
    <cfRule type="containsText" dxfId="24547" priority="59396" operator="containsText" text="10.30 – 19.30">
      <formula>NOT(ISERROR(SEARCH("10.30 – 19.30",DE60)))</formula>
    </cfRule>
    <cfRule type="containsText" dxfId="24546" priority="59397" operator="containsText" text="09.00 – 13.00">
      <formula>NOT(ISERROR(SEARCH("09.00 – 13.00",DE60)))</formula>
    </cfRule>
    <cfRule type="containsText" dxfId="24545" priority="59398" operator="containsText" text="11.30 – 19.30">
      <formula>NOT(ISERROR(SEARCH("11.30 – 19.30",DE60)))</formula>
    </cfRule>
  </conditionalFormatting>
  <conditionalFormatting sqref="DE60:DF60">
    <cfRule type="cellIs" dxfId="24544" priority="59381" operator="equal">
      <formula>"09.00 – 15.00"</formula>
    </cfRule>
  </conditionalFormatting>
  <conditionalFormatting sqref="DE60:DF60">
    <cfRule type="cellIs" dxfId="24543" priority="59382" operator="equal">
      <formula>"09.00 – 18.00"</formula>
    </cfRule>
  </conditionalFormatting>
  <conditionalFormatting sqref="DE60:DF60">
    <cfRule type="cellIs" dxfId="24542" priority="59383" operator="equal">
      <formula>"09.30 – 13.00"</formula>
    </cfRule>
  </conditionalFormatting>
  <conditionalFormatting sqref="DE60:DF60">
    <cfRule type="cellIs" dxfId="24541" priority="59384" operator="equal">
      <formula>"10.30 – 19.30"</formula>
    </cfRule>
  </conditionalFormatting>
  <conditionalFormatting sqref="DE60:DF60">
    <cfRule type="cellIs" dxfId="24540" priority="59385" operator="equal">
      <formula>"11.30 – 19.30"</formula>
    </cfRule>
  </conditionalFormatting>
  <conditionalFormatting sqref="DE60:DF60">
    <cfRule type="cellIs" dxfId="24539" priority="59386" operator="equal">
      <formula>_FV(13,"3")</formula>
    </cfRule>
  </conditionalFormatting>
  <conditionalFormatting sqref="DE60:DF60">
    <cfRule type="cellIs" dxfId="24538" priority="59387" operator="equal">
      <formula>_FV(13,"3")</formula>
    </cfRule>
  </conditionalFormatting>
  <conditionalFormatting sqref="DE60:DF60">
    <cfRule type="cellIs" dxfId="24537" priority="59388" operator="equal">
      <formula>_FV(13,"3")</formula>
    </cfRule>
  </conditionalFormatting>
  <conditionalFormatting sqref="DE60:DF60">
    <cfRule type="containsText" dxfId="24536" priority="59367" operator="containsText" text="09.00 - 13.00">
      <formula>NOT(ISERROR(SEARCH("09.00 - 13.00",DE60)))</formula>
    </cfRule>
    <cfRule type="containsText" dxfId="24535" priority="59368" operator="containsText" text="09.00 – 15:00">
      <formula>NOT(ISERROR(SEARCH("09.00 – 15:00",DE60)))</formula>
    </cfRule>
    <cfRule type="containsText" dxfId="24534" priority="59369" operator="containsText" text="09.00 – 16.00">
      <formula>NOT(ISERROR(SEARCH("09.00 – 16.00",DE60)))</formula>
    </cfRule>
    <cfRule type="containsText" dxfId="24533" priority="59370" operator="containsText" text="09.00 - 13:00">
      <formula>NOT(ISERROR(SEARCH("09.00 - 13:00",DE60)))</formula>
    </cfRule>
    <cfRule type="containsText" dxfId="24532" priority="59371" operator="containsText" text="08.30 – 16:30 ">
      <formula>NOT(ISERROR(SEARCH("08.30 – 16:30 ",DE60)))</formula>
    </cfRule>
    <cfRule type="containsText" dxfId="24531" priority="59372" operator="containsText" text="08.30 – 17:30 ">
      <formula>NOT(ISERROR(SEARCH("08.30 – 17:30 ",DE60)))</formula>
    </cfRule>
  </conditionalFormatting>
  <conditionalFormatting sqref="DE60:DF60">
    <cfRule type="cellIs" dxfId="24530" priority="59359" operator="equal">
      <formula>"09.00 – 15.00"</formula>
    </cfRule>
  </conditionalFormatting>
  <conditionalFormatting sqref="DE60:DF60">
    <cfRule type="cellIs" dxfId="24529" priority="59360" operator="equal">
      <formula>"09.00 – 18.00"</formula>
    </cfRule>
  </conditionalFormatting>
  <conditionalFormatting sqref="DE60:DF60">
    <cfRule type="cellIs" dxfId="24528" priority="59361" operator="equal">
      <formula>"09.30 – 13.00"</formula>
    </cfRule>
  </conditionalFormatting>
  <conditionalFormatting sqref="DE60:DF60">
    <cfRule type="cellIs" dxfId="24527" priority="59362" operator="equal">
      <formula>"10.30 – 19.30"</formula>
    </cfRule>
  </conditionalFormatting>
  <conditionalFormatting sqref="DE60:DF60">
    <cfRule type="cellIs" dxfId="24526" priority="59363" operator="equal">
      <formula>"11.30 – 19.30"</formula>
    </cfRule>
  </conditionalFormatting>
  <conditionalFormatting sqref="DE60:DF60">
    <cfRule type="cellIs" dxfId="24525" priority="59364" operator="equal">
      <formula>_FV(13,"3")</formula>
    </cfRule>
  </conditionalFormatting>
  <conditionalFormatting sqref="DE60:DF60">
    <cfRule type="cellIs" dxfId="24524" priority="59365" operator="equal">
      <formula>_FV(13,"3")</formula>
    </cfRule>
  </conditionalFormatting>
  <conditionalFormatting sqref="DE60:DF60">
    <cfRule type="cellIs" dxfId="24523" priority="59366" operator="equal">
      <formula>_FV(13,"3")</formula>
    </cfRule>
  </conditionalFormatting>
  <conditionalFormatting sqref="DE60:DF60">
    <cfRule type="containsText" dxfId="24522" priority="59349" operator="containsText" text="DOMENICA">
      <formula>NOT(ISERROR(SEARCH("DOMENICA",DE60)))</formula>
    </cfRule>
    <cfRule type="containsText" dxfId="24521" priority="59350" operator="containsText" text="08.30 – 14.30">
      <formula>NOT(ISERROR(SEARCH("08.30 – 14.30",DE60)))</formula>
    </cfRule>
    <cfRule type="containsText" dxfId="24520" priority="59351" operator="containsText" text="09.30 – 18.30">
      <formula>NOT(ISERROR(SEARCH("09.30 – 18.30",DE60)))</formula>
    </cfRule>
    <cfRule type="containsText" dxfId="24519" priority="59352" operator="containsText" text="08.30 – 16.30">
      <formula>NOT(ISERROR(SEARCH("08.30 – 16.30",DE60)))</formula>
    </cfRule>
    <cfRule type="containsText" dxfId="24518" priority="59353" operator="containsText" text="08.30 – 17.30">
      <formula>NOT(ISERROR(SEARCH("08.30 – 17.30",DE60)))</formula>
    </cfRule>
    <cfRule type="containsText" dxfId="24517" priority="59354" operator="containsText" text="09.00 – 18.00">
      <formula>NOT(ISERROR(SEARCH("09.00 – 18.00",DE60)))</formula>
    </cfRule>
    <cfRule type="containsText" dxfId="24516" priority="59355" operator="containsText" text="09.00 – 15.00">
      <formula>NOT(ISERROR(SEARCH("09.00 – 15.00",DE60)))</formula>
    </cfRule>
    <cfRule type="containsText" dxfId="24515" priority="59356" operator="containsText" text="10.30 – 19.30">
      <formula>NOT(ISERROR(SEARCH("10.30 – 19.30",DE60)))</formula>
    </cfRule>
    <cfRule type="containsText" dxfId="24514" priority="59357" operator="containsText" text="09.00 – 13.00">
      <formula>NOT(ISERROR(SEARCH("09.00 – 13.00",DE60)))</formula>
    </cfRule>
    <cfRule type="containsText" dxfId="24513" priority="59358" operator="containsText" text="11.30 – 19.30">
      <formula>NOT(ISERROR(SEARCH("11.30 – 19.30",DE60)))</formula>
    </cfRule>
  </conditionalFormatting>
  <conditionalFormatting sqref="DE60:DF60">
    <cfRule type="cellIs" dxfId="24512" priority="59342" operator="equal">
      <formula>"09.00 – 18.00"</formula>
    </cfRule>
  </conditionalFormatting>
  <conditionalFormatting sqref="DE60:DF60">
    <cfRule type="cellIs" dxfId="24511" priority="59343" operator="equal">
      <formula>"09.30 – 13.00"</formula>
    </cfRule>
  </conditionalFormatting>
  <conditionalFormatting sqref="DE60:DF60">
    <cfRule type="cellIs" dxfId="24510" priority="59344" operator="equal">
      <formula>"10.30 – 19.30"</formula>
    </cfRule>
  </conditionalFormatting>
  <conditionalFormatting sqref="DE60:DF60">
    <cfRule type="cellIs" dxfId="24509" priority="59345" operator="equal">
      <formula>"11.30 – 19.30"</formula>
    </cfRule>
  </conditionalFormatting>
  <conditionalFormatting sqref="DE60:DF60">
    <cfRule type="cellIs" dxfId="24508" priority="59347" operator="equal">
      <formula>_FV(13,"3")</formula>
    </cfRule>
  </conditionalFormatting>
  <conditionalFormatting sqref="DE60:DF60">
    <cfRule type="cellIs" dxfId="24507" priority="59348" operator="equal">
      <formula>_FV(13,"3")</formula>
    </cfRule>
  </conditionalFormatting>
  <conditionalFormatting sqref="DE60:DF60">
    <cfRule type="cellIs" dxfId="24506" priority="59335" operator="equal">
      <formula>"09.00 – 18.00"</formula>
    </cfRule>
  </conditionalFormatting>
  <conditionalFormatting sqref="DE60:DF60">
    <cfRule type="cellIs" dxfId="24505" priority="59336" operator="equal">
      <formula>"09.30 – 13.00"</formula>
    </cfRule>
  </conditionalFormatting>
  <conditionalFormatting sqref="DE60:DF60">
    <cfRule type="cellIs" dxfId="24504" priority="59337" operator="equal">
      <formula>"10.30 – 19.30"</formula>
    </cfRule>
  </conditionalFormatting>
  <conditionalFormatting sqref="DE60:DF60">
    <cfRule type="cellIs" dxfId="24503" priority="59338" operator="equal">
      <formula>"11.30 – 19.30"</formula>
    </cfRule>
  </conditionalFormatting>
  <conditionalFormatting sqref="DE60:DF60">
    <cfRule type="cellIs" dxfId="24502" priority="59340" operator="equal">
      <formula>_FV(13,"3")</formula>
    </cfRule>
  </conditionalFormatting>
  <conditionalFormatting sqref="DE60:DF60">
    <cfRule type="cellIs" dxfId="24501" priority="59341" operator="equal">
      <formula>_FV(13,"3")</formula>
    </cfRule>
  </conditionalFormatting>
  <conditionalFormatting sqref="DE61:DF68">
    <cfRule type="containsText" dxfId="24500" priority="59317" operator="containsText" text="08.30 – 14.30">
      <formula>NOT(ISERROR(SEARCH("08.30 – 14.30",DE61)))</formula>
    </cfRule>
    <cfRule type="containsText" dxfId="24499" priority="59318" operator="containsText" text="09:30 – 18.30">
      <formula>NOT(ISERROR(SEARCH("09:30 – 18.30",DE61)))</formula>
    </cfRule>
    <cfRule type="containsText" dxfId="24498" priority="59319" operator="containsText" text="10.30 – 18.30">
      <formula>NOT(ISERROR(SEARCH("10.30 – 18.30",DE61)))</formula>
    </cfRule>
    <cfRule type="containsText" dxfId="24497" priority="59320" operator="containsText" text="09.30 – 18.30">
      <formula>NOT(ISERROR(SEARCH("09.30 – 18.30",DE61)))</formula>
    </cfRule>
    <cfRule type="containsText" dxfId="24496" priority="59322" operator="containsText" text="09.00 – 13:00">
      <formula>NOT(ISERROR(SEARCH("09.00 – 13:00",DE61)))</formula>
    </cfRule>
    <cfRule type="containsText" dxfId="24495" priority="59323" operator="containsText" text="08.30 – 16.30">
      <formula>NOT(ISERROR(SEARCH("08.30 – 16.30",DE61)))</formula>
    </cfRule>
    <cfRule type="containsText" dxfId="24494" priority="59324" operator="containsText" text="08:30 – 17.30">
      <formula>NOT(ISERROR(SEARCH("08:30 – 17.30",DE61)))</formula>
    </cfRule>
    <cfRule type="containsText" dxfId="24493" priority="59325" operator="containsText" text="08.30 – 17.30">
      <formula>NOT(ISERROR(SEARCH("08.30 – 17.30",DE61)))</formula>
    </cfRule>
    <cfRule type="containsText" dxfId="24492" priority="59326" operator="containsText" text="09.00 – 18.00">
      <formula>NOT(ISERROR(SEARCH("09.00 – 18.00",DE61)))</formula>
    </cfRule>
    <cfRule type="containsText" dxfId="24491" priority="59327" operator="containsText" text="09.00 – 13.00">
      <formula>NOT(ISERROR(SEARCH("09.00 – 13.00",DE61)))</formula>
    </cfRule>
    <cfRule type="containsText" dxfId="24490" priority="59328" operator="containsText" text="11.30 – 19.30">
      <formula>NOT(ISERROR(SEARCH("11.30 – 19.30",DE61)))</formula>
    </cfRule>
    <cfRule type="containsText" dxfId="24489" priority="59329" operator="containsText" text="10.30 – 19.30">
      <formula>NOT(ISERROR(SEARCH("10.30 – 19.30",DE61)))</formula>
    </cfRule>
    <cfRule type="containsText" dxfId="24488" priority="59330" operator="containsText" text="09.00 – 15.00">
      <formula>NOT(ISERROR(SEARCH("09.00 – 15.00",DE61)))</formula>
    </cfRule>
    <cfRule type="containsText" dxfId="24487" priority="59331" operator="containsText" text="1 2 : 3 0">
      <formula>NOT(ISERROR(SEARCH("1 2 : 3 0",DE61)))</formula>
    </cfRule>
    <cfRule type="containsText" dxfId="24486" priority="59332" operator="containsText" text="1 3 : 3 0">
      <formula>NOT(ISERROR(SEARCH("1 3 : 3 0",DE61)))</formula>
    </cfRule>
    <cfRule type="containsText" dxfId="24485" priority="59333" operator="containsText" text="FESTIVITÁ">
      <formula>NOT(ISERROR(SEARCH("FESTIVITÁ",DE61)))</formula>
    </cfRule>
    <cfRule type="cellIs" dxfId="24484" priority="59334" operator="equal">
      <formula>"DOMENICA"</formula>
    </cfRule>
  </conditionalFormatting>
  <conditionalFormatting sqref="DE61:DF68">
    <cfRule type="containsText" dxfId="24483" priority="59309" operator="containsText" text="09.00 - 13.00">
      <formula>NOT(ISERROR(SEARCH("09.00 - 13.00",DE61)))</formula>
    </cfRule>
    <cfRule type="containsText" dxfId="24482" priority="59312" operator="containsText" text="09.00 – 15:00">
      <formula>NOT(ISERROR(SEARCH("09.00 – 15:00",DE61)))</formula>
    </cfRule>
    <cfRule type="containsText" dxfId="24481" priority="59313" operator="containsText" text="09.00 – 16.00">
      <formula>NOT(ISERROR(SEARCH("09.00 – 16.00",DE61)))</formula>
    </cfRule>
    <cfRule type="containsText" dxfId="24480" priority="59314" operator="containsText" text="09.00 - 13:00">
      <formula>NOT(ISERROR(SEARCH("09.00 - 13:00",DE61)))</formula>
    </cfRule>
    <cfRule type="containsText" dxfId="24479" priority="59315" operator="containsText" text="08.30 – 16:30 ">
      <formula>NOT(ISERROR(SEARCH("08.30 – 16:30 ",DE61)))</formula>
    </cfRule>
    <cfRule type="containsText" dxfId="24478" priority="59316" operator="containsText" text="08.30 – 17:30 ">
      <formula>NOT(ISERROR(SEARCH("08.30 – 17:30 ",DE61)))</formula>
    </cfRule>
  </conditionalFormatting>
  <conditionalFormatting sqref="DE61:DF68">
    <cfRule type="containsText" dxfId="24477" priority="59311" operator="containsText" text="1 3 : 0 0">
      <formula>NOT(ISERROR(SEARCH("1 3 : 0 0",DE61)))</formula>
    </cfRule>
  </conditionalFormatting>
  <conditionalFormatting sqref="DE61:DF61">
    <cfRule type="containsText" dxfId="24476" priority="59310" operator="containsText" text="13:00">
      <formula>NOT(ISERROR(SEARCH("13:00",DE61)))</formula>
    </cfRule>
  </conditionalFormatting>
  <conditionalFormatting sqref="DE61:DF68">
    <cfRule type="containsText" dxfId="24475" priority="59321" operator="containsText" text="09:00 – 13.00 ">
      <formula>NOT(ISERROR(SEARCH("09:00 – 13.00 ",DE61)))</formula>
    </cfRule>
  </conditionalFormatting>
  <conditionalFormatting sqref="CR67:CS67 DE67:DF67">
    <cfRule type="containsText" dxfId="24474" priority="59308" operator="containsText" text="09:00 – 13.00 ">
      <formula>NOT(ISERROR(SEARCH("09:00 – 13.00 ",CR67)))</formula>
    </cfRule>
  </conditionalFormatting>
  <conditionalFormatting sqref="DE61:DF68">
    <cfRule type="containsText" dxfId="24473" priority="59307" operator="containsText" text="09:00 – 13.00 ">
      <formula>NOT(ISERROR(SEARCH("09:00 – 13.00 ",DE61)))</formula>
    </cfRule>
  </conditionalFormatting>
  <conditionalFormatting sqref="DE67:DF68">
    <cfRule type="containsText" dxfId="24472" priority="59306" operator="containsText" text="09:00 – 13.00 ">
      <formula>NOT(ISERROR(SEARCH("09:00 – 13.00 ",DE67)))</formula>
    </cfRule>
  </conditionalFormatting>
  <conditionalFormatting sqref="CR62:CS62 DE62:DF62">
    <cfRule type="containsText" dxfId="24471" priority="59303" operator="containsText" text="09.00 -13.00">
      <formula>NOT(ISERROR(SEARCH("09.00 -13.00",CR62)))</formula>
    </cfRule>
    <cfRule type="containsText" dxfId="24470" priority="59304" operator="containsText" text="09.00 -15:00">
      <formula>NOT(ISERROR(SEARCH("09.00 -15:00",CR62)))</formula>
    </cfRule>
    <cfRule type="containsText" dxfId="24469" priority="59305" operator="containsText" text="09.00 -16.00">
      <formula>NOT(ISERROR(SEARCH("09.00 -16.00",CR62)))</formula>
    </cfRule>
  </conditionalFormatting>
  <conditionalFormatting sqref="DE63:DF68">
    <cfRule type="containsText" dxfId="24468" priority="59300" operator="containsText" text="09.00 -13.00">
      <formula>NOT(ISERROR(SEARCH("09.00 -13.00",DE63)))</formula>
    </cfRule>
    <cfRule type="containsText" dxfId="24467" priority="59301" operator="containsText" text="09.00 -15:00">
      <formula>NOT(ISERROR(SEARCH("09.00 -15:00",DE63)))</formula>
    </cfRule>
    <cfRule type="containsText" dxfId="24466" priority="59302" operator="containsText" text="09.00 -16.00">
      <formula>NOT(ISERROR(SEARCH("09.00 -16.00",DE63)))</formula>
    </cfRule>
  </conditionalFormatting>
  <conditionalFormatting sqref="DE61:DF61">
    <cfRule type="containsText" dxfId="24465" priority="59297" operator="containsText" text="09.00 -13.00">
      <formula>NOT(ISERROR(SEARCH("09.00 -13.00",DE61)))</formula>
    </cfRule>
    <cfRule type="containsText" dxfId="24464" priority="59298" operator="containsText" text="09.00 -15:00">
      <formula>NOT(ISERROR(SEARCH("09.00 -15:00",DE61)))</formula>
    </cfRule>
    <cfRule type="containsText" dxfId="24463" priority="59299" operator="containsText" text="09.00 -16.00">
      <formula>NOT(ISERROR(SEARCH("09.00 -16.00",DE61)))</formula>
    </cfRule>
  </conditionalFormatting>
  <conditionalFormatting sqref="CR67:CS67 DE67:DF67">
    <cfRule type="containsText" dxfId="24462" priority="59296" operator="containsText" text="09:00 – 13.00 ">
      <formula>NOT(ISERROR(SEARCH("09:00 – 13.00 ",CR67)))</formula>
    </cfRule>
  </conditionalFormatting>
  <conditionalFormatting sqref="DE61:DF68">
    <cfRule type="containsText" dxfId="24461" priority="59295" operator="containsText" text="09:00 – 13.00 ">
      <formula>NOT(ISERROR(SEARCH("09:00 – 13.00 ",DE61)))</formula>
    </cfRule>
  </conditionalFormatting>
  <conditionalFormatting sqref="DE67:DF68">
    <cfRule type="containsText" dxfId="24460" priority="59294" operator="containsText" text="09:00 – 13.00 ">
      <formula>NOT(ISERROR(SEARCH("09:00 – 13.00 ",DE67)))</formula>
    </cfRule>
  </conditionalFormatting>
  <conditionalFormatting sqref="CR62:CS62 DE62:DF62">
    <cfRule type="containsText" dxfId="24459" priority="59291" operator="containsText" text="09.00 -13.00">
      <formula>NOT(ISERROR(SEARCH("09.00 -13.00",CR62)))</formula>
    </cfRule>
    <cfRule type="containsText" dxfId="24458" priority="59292" operator="containsText" text="09.00 -15:00">
      <formula>NOT(ISERROR(SEARCH("09.00 -15:00",CR62)))</formula>
    </cfRule>
    <cfRule type="containsText" dxfId="24457" priority="59293" operator="containsText" text="09.00 -16.00">
      <formula>NOT(ISERROR(SEARCH("09.00 -16.00",CR62)))</formula>
    </cfRule>
  </conditionalFormatting>
  <conditionalFormatting sqref="DE63:DF68">
    <cfRule type="containsText" dxfId="24456" priority="59288" operator="containsText" text="09.00 -13.00">
      <formula>NOT(ISERROR(SEARCH("09.00 -13.00",DE63)))</formula>
    </cfRule>
    <cfRule type="containsText" dxfId="24455" priority="59289" operator="containsText" text="09.00 -15:00">
      <formula>NOT(ISERROR(SEARCH("09.00 -15:00",DE63)))</formula>
    </cfRule>
    <cfRule type="containsText" dxfId="24454" priority="59290" operator="containsText" text="09.00 -16.00">
      <formula>NOT(ISERROR(SEARCH("09.00 -16.00",DE63)))</formula>
    </cfRule>
  </conditionalFormatting>
  <conditionalFormatting sqref="DE61:DF61">
    <cfRule type="containsText" dxfId="24453" priority="59285" operator="containsText" text="09.00 -13.00">
      <formula>NOT(ISERROR(SEARCH("09.00 -13.00",DE61)))</formula>
    </cfRule>
    <cfRule type="containsText" dxfId="24452" priority="59286" operator="containsText" text="09.00 -15:00">
      <formula>NOT(ISERROR(SEARCH("09.00 -15:00",DE61)))</formula>
    </cfRule>
    <cfRule type="containsText" dxfId="24451" priority="59287" operator="containsText" text="09.00 -16.00">
      <formula>NOT(ISERROR(SEARCH("09.00 -16.00",DE61)))</formula>
    </cfRule>
  </conditionalFormatting>
  <conditionalFormatting sqref="CR62:CS62 DE62:DF62">
    <cfRule type="containsText" dxfId="24450" priority="59282" operator="containsText" text="09.00 -13:00">
      <formula>NOT(ISERROR(SEARCH("09.00 -13:00",CR62)))</formula>
    </cfRule>
    <cfRule type="containsText" dxfId="24449" priority="59283" operator="containsText" text="08.30 -17.30">
      <formula>NOT(ISERROR(SEARCH("08.30 -17.30",CR62)))</formula>
    </cfRule>
    <cfRule type="containsText" dxfId="24448" priority="59284" operator="containsText" text="08.30 -15:30">
      <formula>NOT(ISERROR(SEARCH("08.30 -15:30",CR62)))</formula>
    </cfRule>
  </conditionalFormatting>
  <conditionalFormatting sqref="DE63:DF68">
    <cfRule type="containsText" dxfId="24447" priority="59279" operator="containsText" text="09.00 -13.00">
      <formula>NOT(ISERROR(SEARCH("09.00 -13.00",DE63)))</formula>
    </cfRule>
    <cfRule type="containsText" dxfId="24446" priority="59280" operator="containsText" text="09.00 -15:00">
      <formula>NOT(ISERROR(SEARCH("09.00 -15:00",DE63)))</formula>
    </cfRule>
    <cfRule type="containsText" dxfId="24445" priority="59281" operator="containsText" text="09.00 -16.00">
      <formula>NOT(ISERROR(SEARCH("09.00 -16.00",DE63)))</formula>
    </cfRule>
  </conditionalFormatting>
  <conditionalFormatting sqref="DE63:DF68">
    <cfRule type="containsText" dxfId="24444" priority="59276" operator="containsText" text="09.00 -13:00">
      <formula>NOT(ISERROR(SEARCH("09.00 -13:00",DE63)))</formula>
    </cfRule>
    <cfRule type="containsText" dxfId="24443" priority="59277" operator="containsText" text="08.30 -17.30">
      <formula>NOT(ISERROR(SEARCH("08.30 -17.30",DE63)))</formula>
    </cfRule>
    <cfRule type="containsText" dxfId="24442" priority="59278" operator="containsText" text="08.30 -15:30">
      <formula>NOT(ISERROR(SEARCH("08.30 -15:30",DE63)))</formula>
    </cfRule>
  </conditionalFormatting>
  <conditionalFormatting sqref="DE61:DF61">
    <cfRule type="containsText" dxfId="24441" priority="59273" operator="containsText" text="09.00 -13.00">
      <formula>NOT(ISERROR(SEARCH("09.00 -13.00",DE61)))</formula>
    </cfRule>
    <cfRule type="containsText" dxfId="24440" priority="59274" operator="containsText" text="09.00 -15:00">
      <formula>NOT(ISERROR(SEARCH("09.00 -15:00",DE61)))</formula>
    </cfRule>
    <cfRule type="containsText" dxfId="24439" priority="59275" operator="containsText" text="09.00 -16.00">
      <formula>NOT(ISERROR(SEARCH("09.00 -16.00",DE61)))</formula>
    </cfRule>
  </conditionalFormatting>
  <conditionalFormatting sqref="DE61:DF61">
    <cfRule type="containsText" dxfId="24438" priority="59270" operator="containsText" text="09.00 -13:00">
      <formula>NOT(ISERROR(SEARCH("09.00 -13:00",DE61)))</formula>
    </cfRule>
    <cfRule type="containsText" dxfId="24437" priority="59271" operator="containsText" text="08.30 -17.30">
      <formula>NOT(ISERROR(SEARCH("08.30 -17.30",DE61)))</formula>
    </cfRule>
    <cfRule type="containsText" dxfId="24436" priority="59272" operator="containsText" text="08.30 -15:30">
      <formula>NOT(ISERROR(SEARCH("08.30 -15:30",DE61)))</formula>
    </cfRule>
  </conditionalFormatting>
  <conditionalFormatting sqref="DH71:AOL78 Z71:AB71">
    <cfRule type="containsText" dxfId="24435" priority="59253" operator="containsText" text="08.30 – 14.30">
      <formula>NOT(ISERROR(SEARCH("08.30 – 14.30",Z71)))</formula>
    </cfRule>
    <cfRule type="containsText" dxfId="24434" priority="59254" operator="containsText" text="09:30 – 18.30">
      <formula>NOT(ISERROR(SEARCH("09:30 – 18.30",Z71)))</formula>
    </cfRule>
    <cfRule type="containsText" dxfId="24433" priority="59255" operator="containsText" text="10.30 – 18.30">
      <formula>NOT(ISERROR(SEARCH("10.30 – 18.30",Z71)))</formula>
    </cfRule>
    <cfRule type="containsText" dxfId="24432" priority="59256" operator="containsText" text="09.30 – 18.30">
      <formula>NOT(ISERROR(SEARCH("09.30 – 18.30",Z71)))</formula>
    </cfRule>
    <cfRule type="containsText" dxfId="24431" priority="59257" operator="containsText" text="09.00 – 13:00">
      <formula>NOT(ISERROR(SEARCH("09.00 – 13:00",Z71)))</formula>
    </cfRule>
    <cfRule type="containsText" dxfId="24430" priority="59258" operator="containsText" text="08.30 – 16.30">
      <formula>NOT(ISERROR(SEARCH("08.30 – 16.30",Z71)))</formula>
    </cfRule>
    <cfRule type="containsText" dxfId="24429" priority="59259" operator="containsText" text="08:30 – 17.30">
      <formula>NOT(ISERROR(SEARCH("08:30 – 17.30",Z71)))</formula>
    </cfRule>
    <cfRule type="containsText" dxfId="24428" priority="59260" operator="containsText" text="08.30 – 17.30">
      <formula>NOT(ISERROR(SEARCH("08.30 – 17.30",Z71)))</formula>
    </cfRule>
    <cfRule type="containsText" dxfId="24427" priority="59261" operator="containsText" text="09.00 – 18.00">
      <formula>NOT(ISERROR(SEARCH("09.00 – 18.00",Z71)))</formula>
    </cfRule>
    <cfRule type="containsText" dxfId="24426" priority="59262" operator="containsText" text="09.00 – 13.00">
      <formula>NOT(ISERROR(SEARCH("09.00 – 13.00",Z71)))</formula>
    </cfRule>
    <cfRule type="containsText" dxfId="24425" priority="59263" operator="containsText" text="11.30 – 19.30">
      <formula>NOT(ISERROR(SEARCH("11.30 – 19.30",Z71)))</formula>
    </cfRule>
    <cfRule type="containsText" dxfId="24424" priority="59264" operator="containsText" text="10.30 – 19.30">
      <formula>NOT(ISERROR(SEARCH("10.30 – 19.30",Z71)))</formula>
    </cfRule>
    <cfRule type="containsText" dxfId="24423" priority="59265" operator="containsText" text="09.00 – 15.00">
      <formula>NOT(ISERROR(SEARCH("09.00 – 15.00",Z71)))</formula>
    </cfRule>
    <cfRule type="containsText" dxfId="24422" priority="59266" operator="containsText" text="12:30">
      <formula>NOT(ISERROR(SEARCH("12:30",Z71)))</formula>
    </cfRule>
    <cfRule type="containsText" dxfId="24421" priority="59267" operator="containsText" text="13:30">
      <formula>NOT(ISERROR(SEARCH("13:30",Z71)))</formula>
    </cfRule>
    <cfRule type="containsText" dxfId="24420" priority="59268" operator="containsText" text="FESTIVITÁ">
      <formula>NOT(ISERROR(SEARCH("FESTIVITÁ",Z71)))</formula>
    </cfRule>
    <cfRule type="cellIs" dxfId="24419" priority="59269" operator="equal">
      <formula>"DOMENICA"</formula>
    </cfRule>
  </conditionalFormatting>
  <conditionalFormatting sqref="Z70:AB70">
    <cfRule type="cellIs" dxfId="24418" priority="59244" operator="equal">
      <formula>"09.00 – 13.00"</formula>
    </cfRule>
  </conditionalFormatting>
  <conditionalFormatting sqref="AD70:AE70">
    <cfRule type="cellIs" dxfId="24417" priority="59159" operator="equal">
      <formula>"09.00 – 15.00"</formula>
    </cfRule>
  </conditionalFormatting>
  <conditionalFormatting sqref="Z70:AB70">
    <cfRule type="cellIs" dxfId="24416" priority="59245" operator="equal">
      <formula>"09.00 – 15.00"</formula>
    </cfRule>
  </conditionalFormatting>
  <conditionalFormatting sqref="Z70:AB70">
    <cfRule type="cellIs" dxfId="24415" priority="59246" operator="equal">
      <formula>"09.00 – 18.00"</formula>
    </cfRule>
  </conditionalFormatting>
  <conditionalFormatting sqref="Z70:AB70">
    <cfRule type="cellIs" dxfId="24414" priority="59247" operator="equal">
      <formula>"09.30 – 13.00"</formula>
    </cfRule>
  </conditionalFormatting>
  <conditionalFormatting sqref="Z70:AB70">
    <cfRule type="cellIs" dxfId="24413" priority="59248" operator="equal">
      <formula>"10.30 – 19.30"</formula>
    </cfRule>
  </conditionalFormatting>
  <conditionalFormatting sqref="Z70:AB70">
    <cfRule type="cellIs" dxfId="24412" priority="59249" operator="equal">
      <formula>"11.30 – 19.30"</formula>
    </cfRule>
  </conditionalFormatting>
  <conditionalFormatting sqref="Z70:AB70">
    <cfRule type="cellIs" dxfId="24411" priority="59250" operator="equal">
      <formula>_FV(13,"3")</formula>
    </cfRule>
  </conditionalFormatting>
  <conditionalFormatting sqref="Z70:AB70">
    <cfRule type="cellIs" dxfId="24410" priority="59251" operator="equal">
      <formula>_FV(13,"3")</formula>
    </cfRule>
  </conditionalFormatting>
  <conditionalFormatting sqref="Z70:AB70">
    <cfRule type="cellIs" dxfId="24409" priority="59252" operator="equal">
      <formula>_FV(13,"3")</formula>
    </cfRule>
  </conditionalFormatting>
  <conditionalFormatting sqref="DH70:XFD70 Z70:AB70">
    <cfRule type="containsText" dxfId="24408" priority="59234" operator="containsText" text="DOMENICA">
      <formula>NOT(ISERROR(SEARCH("DOMENICA",Z70)))</formula>
    </cfRule>
    <cfRule type="containsText" dxfId="24407" priority="59235" operator="containsText" text="08.30 – 14.30">
      <formula>NOT(ISERROR(SEARCH("08.30 – 14.30",Z70)))</formula>
    </cfRule>
    <cfRule type="containsText" dxfId="24406" priority="59236" operator="containsText" text="09.30 – 18.30">
      <formula>NOT(ISERROR(SEARCH("09.30 – 18.30",Z70)))</formula>
    </cfRule>
    <cfRule type="containsText" dxfId="24405" priority="59237" operator="containsText" text="08.30 – 16.30">
      <formula>NOT(ISERROR(SEARCH("08.30 – 16.30",Z70)))</formula>
    </cfRule>
    <cfRule type="containsText" dxfId="24404" priority="59238" operator="containsText" text="08.30 – 17.30">
      <formula>NOT(ISERROR(SEARCH("08.30 – 17.30",Z70)))</formula>
    </cfRule>
    <cfRule type="containsText" dxfId="24403" priority="59239" operator="containsText" text="09.00 – 18.00">
      <formula>NOT(ISERROR(SEARCH("09.00 – 18.00",Z70)))</formula>
    </cfRule>
    <cfRule type="containsText" dxfId="24402" priority="59240" operator="containsText" text="09.00 – 15.00">
      <formula>NOT(ISERROR(SEARCH("09.00 – 15.00",Z70)))</formula>
    </cfRule>
    <cfRule type="containsText" dxfId="24401" priority="59241" operator="containsText" text="10.30 – 19.30">
      <formula>NOT(ISERROR(SEARCH("10.30 – 19.30",Z70)))</formula>
    </cfRule>
    <cfRule type="containsText" dxfId="24400" priority="59242" operator="containsText" text="09.00 – 13.00">
      <formula>NOT(ISERROR(SEARCH("09.00 – 13.00",Z70)))</formula>
    </cfRule>
    <cfRule type="containsText" dxfId="24399" priority="59243" operator="containsText" text="11.30 – 19.30">
      <formula>NOT(ISERROR(SEARCH("11.30 – 19.30",Z70)))</formula>
    </cfRule>
  </conditionalFormatting>
  <conditionalFormatting sqref="Z70:AB70">
    <cfRule type="cellIs" dxfId="24398" priority="59226" operator="equal">
      <formula>"09.00 – 15.00"</formula>
    </cfRule>
  </conditionalFormatting>
  <conditionalFormatting sqref="Z70:AB70">
    <cfRule type="cellIs" dxfId="24397" priority="59227" operator="equal">
      <formula>"09.00 – 18.00"</formula>
    </cfRule>
  </conditionalFormatting>
  <conditionalFormatting sqref="Z70:AB70">
    <cfRule type="cellIs" dxfId="24396" priority="59228" operator="equal">
      <formula>"09.30 – 13.00"</formula>
    </cfRule>
  </conditionalFormatting>
  <conditionalFormatting sqref="Z70:AB70">
    <cfRule type="cellIs" dxfId="24395" priority="59229" operator="equal">
      <formula>"10.30 – 19.30"</formula>
    </cfRule>
  </conditionalFormatting>
  <conditionalFormatting sqref="Z70:AB70">
    <cfRule type="cellIs" dxfId="24394" priority="59230" operator="equal">
      <formula>"11.30 – 19.30"</formula>
    </cfRule>
  </conditionalFormatting>
  <conditionalFormatting sqref="Z70:AB70">
    <cfRule type="cellIs" dxfId="24393" priority="59231" operator="equal">
      <formula>_FV(13,"3")</formula>
    </cfRule>
  </conditionalFormatting>
  <conditionalFormatting sqref="Z70:AB70">
    <cfRule type="cellIs" dxfId="24392" priority="59232" operator="equal">
      <formula>_FV(13,"3")</formula>
    </cfRule>
  </conditionalFormatting>
  <conditionalFormatting sqref="Z70:AB70">
    <cfRule type="cellIs" dxfId="24391" priority="59233" operator="equal">
      <formula>_FV(13,"3")</formula>
    </cfRule>
  </conditionalFormatting>
  <conditionalFormatting sqref="Z70:AB70">
    <cfRule type="cellIs" dxfId="24390" priority="59218" operator="equal">
      <formula>"09.00 – 15.00"</formula>
    </cfRule>
  </conditionalFormatting>
  <conditionalFormatting sqref="Z70:AB70">
    <cfRule type="cellIs" dxfId="24389" priority="59219" operator="equal">
      <formula>"09.00 – 18.00"</formula>
    </cfRule>
  </conditionalFormatting>
  <conditionalFormatting sqref="Z70:AB70">
    <cfRule type="cellIs" dxfId="24388" priority="59220" operator="equal">
      <formula>"09.30 – 13.00"</formula>
    </cfRule>
  </conditionalFormatting>
  <conditionalFormatting sqref="Z70:AB70">
    <cfRule type="cellIs" dxfId="24387" priority="59221" operator="equal">
      <formula>"10.30 – 19.30"</formula>
    </cfRule>
  </conditionalFormatting>
  <conditionalFormatting sqref="Z70:AB70">
    <cfRule type="cellIs" dxfId="24386" priority="59222" operator="equal">
      <formula>"11.30 – 19.30"</formula>
    </cfRule>
  </conditionalFormatting>
  <conditionalFormatting sqref="Z70:AB70">
    <cfRule type="cellIs" dxfId="24385" priority="59223" operator="equal">
      <formula>_FV(13,"3")</formula>
    </cfRule>
  </conditionalFormatting>
  <conditionalFormatting sqref="Z70:AB70">
    <cfRule type="cellIs" dxfId="24384" priority="59224" operator="equal">
      <formula>_FV(13,"3")</formula>
    </cfRule>
  </conditionalFormatting>
  <conditionalFormatting sqref="Z70:AB70">
    <cfRule type="cellIs" dxfId="24383" priority="59225" operator="equal">
      <formula>_FV(13,"3")</formula>
    </cfRule>
  </conditionalFormatting>
  <conditionalFormatting sqref="CA70:CC78">
    <cfRule type="containsText" dxfId="24382" priority="59201" operator="containsText" text="08.30 – 14.30">
      <formula>NOT(ISERROR(SEARCH("08.30 – 14.30",CA70)))</formula>
    </cfRule>
    <cfRule type="containsText" dxfId="24381" priority="59202" operator="containsText" text="09:30 – 18.30">
      <formula>NOT(ISERROR(SEARCH("09:30 – 18.30",CA70)))</formula>
    </cfRule>
    <cfRule type="containsText" dxfId="24380" priority="59203" operator="containsText" text="10.30 – 18.30">
      <formula>NOT(ISERROR(SEARCH("10.30 – 18.30",CA70)))</formula>
    </cfRule>
    <cfRule type="containsText" dxfId="24379" priority="59204" operator="containsText" text="09.30 – 18.30">
      <formula>NOT(ISERROR(SEARCH("09.30 – 18.30",CA70)))</formula>
    </cfRule>
    <cfRule type="containsText" dxfId="24378" priority="59205" operator="containsText" text="09.00 – 13:00">
      <formula>NOT(ISERROR(SEARCH("09.00 – 13:00",CA70)))</formula>
    </cfRule>
    <cfRule type="containsText" dxfId="24377" priority="59206" operator="containsText" text="08.30 – 16.30">
      <formula>NOT(ISERROR(SEARCH("08.30 – 16.30",CA70)))</formula>
    </cfRule>
    <cfRule type="containsText" dxfId="24376" priority="59207" operator="containsText" text="08:30 – 17.30">
      <formula>NOT(ISERROR(SEARCH("08:30 – 17.30",CA70)))</formula>
    </cfRule>
    <cfRule type="containsText" dxfId="24375" priority="59208" operator="containsText" text="08.30 – 17.30">
      <formula>NOT(ISERROR(SEARCH("08.30 – 17.30",CA70)))</formula>
    </cfRule>
    <cfRule type="containsText" dxfId="24374" priority="59209" operator="containsText" text="09.00 – 18.00">
      <formula>NOT(ISERROR(SEARCH("09.00 – 18.00",CA70)))</formula>
    </cfRule>
    <cfRule type="containsText" dxfId="24373" priority="59210" operator="containsText" text="09.00 – 13.00">
      <formula>NOT(ISERROR(SEARCH("09.00 – 13.00",CA70)))</formula>
    </cfRule>
    <cfRule type="containsText" dxfId="24372" priority="59211" operator="containsText" text="11.30 – 19.30">
      <formula>NOT(ISERROR(SEARCH("11.30 – 19.30",CA70)))</formula>
    </cfRule>
    <cfRule type="containsText" dxfId="24371" priority="59212" operator="containsText" text="10.30 – 19.30">
      <formula>NOT(ISERROR(SEARCH("10.30 – 19.30",CA70)))</formula>
    </cfRule>
    <cfRule type="containsText" dxfId="24370" priority="59213" operator="containsText" text="09.00 – 15.00">
      <formula>NOT(ISERROR(SEARCH("09.00 – 15.00",CA70)))</formula>
    </cfRule>
    <cfRule type="containsText" dxfId="24369" priority="59214" operator="containsText" text="12:30">
      <formula>NOT(ISERROR(SEARCH("12:30",CA70)))</formula>
    </cfRule>
    <cfRule type="containsText" dxfId="24368" priority="59215" operator="containsText" text="13:30">
      <formula>NOT(ISERROR(SEARCH("13:30",CA70)))</formula>
    </cfRule>
    <cfRule type="containsText" dxfId="24367" priority="59216" operator="containsText" text="FESTIVITÁ">
      <formula>NOT(ISERROR(SEARCH("FESTIVITÁ",CA70)))</formula>
    </cfRule>
    <cfRule type="cellIs" dxfId="24366" priority="59217" operator="equal">
      <formula>"DOMENICA"</formula>
    </cfRule>
  </conditionalFormatting>
  <conditionalFormatting sqref="Z72:AB78">
    <cfRule type="containsText" dxfId="24365" priority="59184" operator="containsText" text="08.30 – 14.30">
      <formula>NOT(ISERROR(SEARCH("08.30 – 14.30",Z72)))</formula>
    </cfRule>
    <cfRule type="containsText" dxfId="24364" priority="59185" operator="containsText" text="09:30 – 18.30">
      <formula>NOT(ISERROR(SEARCH("09:30 – 18.30",Z72)))</formula>
    </cfRule>
    <cfRule type="containsText" dxfId="24363" priority="59186" operator="containsText" text="10.30 – 18.30">
      <formula>NOT(ISERROR(SEARCH("10.30 – 18.30",Z72)))</formula>
    </cfRule>
    <cfRule type="containsText" dxfId="24362" priority="59187" operator="containsText" text="09.30 – 18.30">
      <formula>NOT(ISERROR(SEARCH("09.30 – 18.30",Z72)))</formula>
    </cfRule>
    <cfRule type="containsText" dxfId="24361" priority="59188" operator="containsText" text="09.00 – 13:00">
      <formula>NOT(ISERROR(SEARCH("09.00 – 13:00",Z72)))</formula>
    </cfRule>
    <cfRule type="containsText" dxfId="24360" priority="59189" operator="containsText" text="08.30 – 16.30">
      <formula>NOT(ISERROR(SEARCH("08.30 – 16.30",Z72)))</formula>
    </cfRule>
    <cfRule type="containsText" dxfId="24359" priority="59190" operator="containsText" text="08:30 – 17.30">
      <formula>NOT(ISERROR(SEARCH("08:30 – 17.30",Z72)))</formula>
    </cfRule>
    <cfRule type="containsText" dxfId="24358" priority="59191" operator="containsText" text="08.30 – 17.30">
      <formula>NOT(ISERROR(SEARCH("08.30 – 17.30",Z72)))</formula>
    </cfRule>
    <cfRule type="containsText" dxfId="24357" priority="59192" operator="containsText" text="09.00 – 18.00">
      <formula>NOT(ISERROR(SEARCH("09.00 – 18.00",Z72)))</formula>
    </cfRule>
    <cfRule type="containsText" dxfId="24356" priority="59193" operator="containsText" text="09.00 – 13.00">
      <formula>NOT(ISERROR(SEARCH("09.00 – 13.00",Z72)))</formula>
    </cfRule>
    <cfRule type="containsText" dxfId="24355" priority="59194" operator="containsText" text="11.30 – 19.30">
      <formula>NOT(ISERROR(SEARCH("11.30 – 19.30",Z72)))</formula>
    </cfRule>
    <cfRule type="containsText" dxfId="24354" priority="59195" operator="containsText" text="10.30 – 19.30">
      <formula>NOT(ISERROR(SEARCH("10.30 – 19.30",Z72)))</formula>
    </cfRule>
    <cfRule type="containsText" dxfId="24353" priority="59196" operator="containsText" text="09.00 – 15.00">
      <formula>NOT(ISERROR(SEARCH("09.00 – 15.00",Z72)))</formula>
    </cfRule>
    <cfRule type="containsText" dxfId="24352" priority="59197" operator="containsText" text="12:30">
      <formula>NOT(ISERROR(SEARCH("12:30",Z72)))</formula>
    </cfRule>
    <cfRule type="containsText" dxfId="24351" priority="59198" operator="containsText" text="13:30">
      <formula>NOT(ISERROR(SEARCH("13:30",Z72)))</formula>
    </cfRule>
    <cfRule type="containsText" dxfId="24350" priority="59199" operator="containsText" text="FESTIVITÁ">
      <formula>NOT(ISERROR(SEARCH("FESTIVITÁ",Z72)))</formula>
    </cfRule>
    <cfRule type="cellIs" dxfId="24349" priority="59200" operator="equal">
      <formula>"DOMENICA"</formula>
    </cfRule>
  </conditionalFormatting>
  <conditionalFormatting sqref="AD71:AF71 AD72:AD78">
    <cfRule type="containsText" dxfId="24348" priority="59167" operator="containsText" text="08.30 – 14.30">
      <formula>NOT(ISERROR(SEARCH("08.30 – 14.30",AD71)))</formula>
    </cfRule>
    <cfRule type="containsText" dxfId="24347" priority="59168" operator="containsText" text="09:30 – 18.30">
      <formula>NOT(ISERROR(SEARCH("09:30 – 18.30",AD71)))</formula>
    </cfRule>
    <cfRule type="containsText" dxfId="24346" priority="59169" operator="containsText" text="10.30 – 18.30">
      <formula>NOT(ISERROR(SEARCH("10.30 – 18.30",AD71)))</formula>
    </cfRule>
    <cfRule type="containsText" dxfId="24345" priority="59170" operator="containsText" text="09.30 – 18.30">
      <formula>NOT(ISERROR(SEARCH("09.30 – 18.30",AD71)))</formula>
    </cfRule>
    <cfRule type="containsText" dxfId="24344" priority="59171" operator="containsText" text="09.00 – 13:00">
      <formula>NOT(ISERROR(SEARCH("09.00 – 13:00",AD71)))</formula>
    </cfRule>
    <cfRule type="containsText" dxfId="24343" priority="59172" operator="containsText" text="08.30 – 16.30">
      <formula>NOT(ISERROR(SEARCH("08.30 – 16.30",AD71)))</formula>
    </cfRule>
    <cfRule type="containsText" dxfId="24342" priority="59173" operator="containsText" text="08:30 – 17.30">
      <formula>NOT(ISERROR(SEARCH("08:30 – 17.30",AD71)))</formula>
    </cfRule>
    <cfRule type="containsText" dxfId="24341" priority="59174" operator="containsText" text="08.30 – 17.30">
      <formula>NOT(ISERROR(SEARCH("08.30 – 17.30",AD71)))</formula>
    </cfRule>
    <cfRule type="containsText" dxfId="24340" priority="59175" operator="containsText" text="09.00 – 18.00">
      <formula>NOT(ISERROR(SEARCH("09.00 – 18.00",AD71)))</formula>
    </cfRule>
    <cfRule type="containsText" dxfId="24339" priority="59176" operator="containsText" text="09.00 – 13.00">
      <formula>NOT(ISERROR(SEARCH("09.00 – 13.00",AD71)))</formula>
    </cfRule>
    <cfRule type="containsText" dxfId="24338" priority="59177" operator="containsText" text="11.30 – 19.30">
      <formula>NOT(ISERROR(SEARCH("11.30 – 19.30",AD71)))</formula>
    </cfRule>
    <cfRule type="containsText" dxfId="24337" priority="59178" operator="containsText" text="10.30 – 19.30">
      <formula>NOT(ISERROR(SEARCH("10.30 – 19.30",AD71)))</formula>
    </cfRule>
    <cfRule type="containsText" dxfId="24336" priority="59179" operator="containsText" text="09.00 – 15.00">
      <formula>NOT(ISERROR(SEARCH("09.00 – 15.00",AD71)))</formula>
    </cfRule>
    <cfRule type="containsText" dxfId="24335" priority="59180" operator="containsText" text="12:30">
      <formula>NOT(ISERROR(SEARCH("12:30",AD71)))</formula>
    </cfRule>
    <cfRule type="containsText" dxfId="24334" priority="59181" operator="containsText" text="13:30">
      <formula>NOT(ISERROR(SEARCH("13:30",AD71)))</formula>
    </cfRule>
    <cfRule type="containsText" dxfId="24333" priority="59182" operator="containsText" text="FESTIVITÁ">
      <formula>NOT(ISERROR(SEARCH("FESTIVITÁ",AD71)))</formula>
    </cfRule>
    <cfRule type="cellIs" dxfId="24332" priority="59183" operator="equal">
      <formula>"DOMENICA"</formula>
    </cfRule>
  </conditionalFormatting>
  <conditionalFormatting sqref="AD70:AE70">
    <cfRule type="cellIs" dxfId="24331" priority="59158" stopIfTrue="1" operator="equal">
      <formula>"09.00 – 13.00"</formula>
    </cfRule>
  </conditionalFormatting>
  <conditionalFormatting sqref="AD70:AE70">
    <cfRule type="cellIs" dxfId="24330" priority="59160" operator="equal">
      <formula>"09.00 – 18.00"</formula>
    </cfRule>
  </conditionalFormatting>
  <conditionalFormatting sqref="AD70:AE70">
    <cfRule type="cellIs" dxfId="24329" priority="59161" operator="equal">
      <formula>"09.30 – 13.00"</formula>
    </cfRule>
  </conditionalFormatting>
  <conditionalFormatting sqref="AD70:AE70">
    <cfRule type="cellIs" dxfId="24328" priority="59162" operator="equal">
      <formula>"10.30 – 19.30"</formula>
    </cfRule>
  </conditionalFormatting>
  <conditionalFormatting sqref="AD70:AE70">
    <cfRule type="cellIs" dxfId="24327" priority="59163" operator="equal">
      <formula>"11.30 – 19.30"</formula>
    </cfRule>
  </conditionalFormatting>
  <conditionalFormatting sqref="AD70:AE70">
    <cfRule type="cellIs" dxfId="24326" priority="59164" operator="equal">
      <formula>_FV(13,"3")</formula>
    </cfRule>
  </conditionalFormatting>
  <conditionalFormatting sqref="AD70:AE70">
    <cfRule type="cellIs" dxfId="24325" priority="59165" operator="equal">
      <formula>_FV(13,"3")</formula>
    </cfRule>
  </conditionalFormatting>
  <conditionalFormatting sqref="AD70:AE70">
    <cfRule type="cellIs" dxfId="24324" priority="59166" operator="equal">
      <formula>_FV(13,"3")</formula>
    </cfRule>
  </conditionalFormatting>
  <conditionalFormatting sqref="AD70:AE70">
    <cfRule type="containsText" dxfId="24323" priority="59148" operator="containsText" text="DOMENICA">
      <formula>NOT(ISERROR(SEARCH("DOMENICA",AD70)))</formula>
    </cfRule>
    <cfRule type="containsText" dxfId="24322" priority="59149" operator="containsText" text="08.30 – 14.30">
      <formula>NOT(ISERROR(SEARCH("08.30 – 14.30",AD70)))</formula>
    </cfRule>
    <cfRule type="containsText" dxfId="24321" priority="59150" operator="containsText" text="09.30 – 18.30">
      <formula>NOT(ISERROR(SEARCH("09.30 – 18.30",AD70)))</formula>
    </cfRule>
    <cfRule type="containsText" dxfId="24320" priority="59151" operator="containsText" text="08.30 – 16.30">
      <formula>NOT(ISERROR(SEARCH("08.30 – 16.30",AD70)))</formula>
    </cfRule>
    <cfRule type="containsText" dxfId="24319" priority="59152" operator="containsText" text="08.30 – 17.30">
      <formula>NOT(ISERROR(SEARCH("08.30 – 17.30",AD70)))</formula>
    </cfRule>
    <cfRule type="containsText" dxfId="24318" priority="59153" operator="containsText" text="09.00 – 18.00">
      <formula>NOT(ISERROR(SEARCH("09.00 – 18.00",AD70)))</formula>
    </cfRule>
    <cfRule type="containsText" dxfId="24317" priority="59154" operator="containsText" text="09.00 – 15.00">
      <formula>NOT(ISERROR(SEARCH("09.00 – 15.00",AD70)))</formula>
    </cfRule>
    <cfRule type="containsText" dxfId="24316" priority="59155" operator="containsText" text="10.30 – 19.30">
      <formula>NOT(ISERROR(SEARCH("10.30 – 19.30",AD70)))</formula>
    </cfRule>
    <cfRule type="containsText" dxfId="24315" priority="59156" operator="containsText" text="09.00 – 13.00">
      <formula>NOT(ISERROR(SEARCH("09.00 – 13.00",AD70)))</formula>
    </cfRule>
    <cfRule type="containsText" dxfId="24314" priority="59157" operator="containsText" text="11.30 – 19.30">
      <formula>NOT(ISERROR(SEARCH("11.30 – 19.30",AD70)))</formula>
    </cfRule>
  </conditionalFormatting>
  <conditionalFormatting sqref="AD70:AE70">
    <cfRule type="cellIs" dxfId="24313" priority="59140" operator="equal">
      <formula>"09.00 – 15.00"</formula>
    </cfRule>
  </conditionalFormatting>
  <conditionalFormatting sqref="AD70:AE70">
    <cfRule type="cellIs" dxfId="24312" priority="59141" operator="equal">
      <formula>"09.00 – 18.00"</formula>
    </cfRule>
  </conditionalFormatting>
  <conditionalFormatting sqref="AD70:AE70">
    <cfRule type="cellIs" dxfId="24311" priority="59142" operator="equal">
      <formula>"09.30 – 13.00"</formula>
    </cfRule>
  </conditionalFormatting>
  <conditionalFormatting sqref="AD70:AE70">
    <cfRule type="cellIs" dxfId="24310" priority="59143" operator="equal">
      <formula>"10.30 – 19.30"</formula>
    </cfRule>
  </conditionalFormatting>
  <conditionalFormatting sqref="AD70:AE70">
    <cfRule type="cellIs" dxfId="24309" priority="59144" operator="equal">
      <formula>"11.30 – 19.30"</formula>
    </cfRule>
  </conditionalFormatting>
  <conditionalFormatting sqref="AD70:AE70">
    <cfRule type="cellIs" dxfId="24308" priority="59145" operator="equal">
      <formula>_FV(13,"3")</formula>
    </cfRule>
  </conditionalFormatting>
  <conditionalFormatting sqref="AD70:AE70">
    <cfRule type="cellIs" dxfId="24307" priority="59146" operator="equal">
      <formula>_FV(13,"3")</formula>
    </cfRule>
  </conditionalFormatting>
  <conditionalFormatting sqref="AD70:AE70">
    <cfRule type="cellIs" dxfId="24306" priority="59147" operator="equal">
      <formula>_FV(13,"3")</formula>
    </cfRule>
  </conditionalFormatting>
  <conditionalFormatting sqref="AD70:AE70">
    <cfRule type="cellIs" dxfId="24305" priority="59132" operator="equal">
      <formula>"09.00 – 15.00"</formula>
    </cfRule>
  </conditionalFormatting>
  <conditionalFormatting sqref="AD70:AE70">
    <cfRule type="cellIs" dxfId="24304" priority="59133" operator="equal">
      <formula>"09.00 – 18.00"</formula>
    </cfRule>
  </conditionalFormatting>
  <conditionalFormatting sqref="AD70:AE70">
    <cfRule type="cellIs" dxfId="24303" priority="59134" operator="equal">
      <formula>"09.30 – 13.00"</formula>
    </cfRule>
  </conditionalFormatting>
  <conditionalFormatting sqref="AD70:AE70">
    <cfRule type="cellIs" dxfId="24302" priority="59135" operator="equal">
      <formula>"10.30 – 19.30"</formula>
    </cfRule>
  </conditionalFormatting>
  <conditionalFormatting sqref="AD70:AE70">
    <cfRule type="cellIs" dxfId="24301" priority="59136" operator="equal">
      <formula>"11.30 – 19.30"</formula>
    </cfRule>
  </conditionalFormatting>
  <conditionalFormatting sqref="AD70:AE70">
    <cfRule type="cellIs" dxfId="24300" priority="59137" operator="equal">
      <formula>_FV(13,"3")</formula>
    </cfRule>
  </conditionalFormatting>
  <conditionalFormatting sqref="AD70:AE70">
    <cfRule type="cellIs" dxfId="24299" priority="59138" operator="equal">
      <formula>_FV(13,"3")</formula>
    </cfRule>
  </conditionalFormatting>
  <conditionalFormatting sqref="AD70:AE70">
    <cfRule type="cellIs" dxfId="24298" priority="59139" operator="equal">
      <formula>_FV(13,"3")</formula>
    </cfRule>
  </conditionalFormatting>
  <conditionalFormatting sqref="AE72:AF77 AE78">
    <cfRule type="containsText" dxfId="24297" priority="59115" operator="containsText" text="08.30 – 14.30">
      <formula>NOT(ISERROR(SEARCH("08.30 – 14.30",AE72)))</formula>
    </cfRule>
    <cfRule type="containsText" dxfId="24296" priority="59116" operator="containsText" text="09:30 – 18.30">
      <formula>NOT(ISERROR(SEARCH("09:30 – 18.30",AE72)))</formula>
    </cfRule>
    <cfRule type="containsText" dxfId="24295" priority="59117" operator="containsText" text="10.30 – 18.30">
      <formula>NOT(ISERROR(SEARCH("10.30 – 18.30",AE72)))</formula>
    </cfRule>
    <cfRule type="containsText" dxfId="24294" priority="59118" operator="containsText" text="09.30 – 18.30">
      <formula>NOT(ISERROR(SEARCH("09.30 – 18.30",AE72)))</formula>
    </cfRule>
    <cfRule type="containsText" dxfId="24293" priority="59119" operator="containsText" text="09.00 – 13:00">
      <formula>NOT(ISERROR(SEARCH("09.00 – 13:00",AE72)))</formula>
    </cfRule>
    <cfRule type="containsText" dxfId="24292" priority="59120" operator="containsText" text="08.30 – 16.30">
      <formula>NOT(ISERROR(SEARCH("08.30 – 16.30",AE72)))</formula>
    </cfRule>
    <cfRule type="containsText" dxfId="24291" priority="59121" operator="containsText" text="08:30 – 17.30">
      <formula>NOT(ISERROR(SEARCH("08:30 – 17.30",AE72)))</formula>
    </cfRule>
    <cfRule type="containsText" dxfId="24290" priority="59122" operator="containsText" text="08.30 – 17.30">
      <formula>NOT(ISERROR(SEARCH("08.30 – 17.30",AE72)))</formula>
    </cfRule>
    <cfRule type="containsText" dxfId="24289" priority="59123" operator="containsText" text="09.00 – 18.00">
      <formula>NOT(ISERROR(SEARCH("09.00 – 18.00",AE72)))</formula>
    </cfRule>
    <cfRule type="containsText" dxfId="24288" priority="59124" operator="containsText" text="09.00 – 13.00">
      <formula>NOT(ISERROR(SEARCH("09.00 – 13.00",AE72)))</formula>
    </cfRule>
    <cfRule type="containsText" dxfId="24287" priority="59125" operator="containsText" text="11.30 – 19.30">
      <formula>NOT(ISERROR(SEARCH("11.30 – 19.30",AE72)))</formula>
    </cfRule>
    <cfRule type="containsText" dxfId="24286" priority="59126" operator="containsText" text="10.30 – 19.30">
      <formula>NOT(ISERROR(SEARCH("10.30 – 19.30",AE72)))</formula>
    </cfRule>
    <cfRule type="containsText" dxfId="24285" priority="59127" operator="containsText" text="09.00 – 15.00">
      <formula>NOT(ISERROR(SEARCH("09.00 – 15.00",AE72)))</formula>
    </cfRule>
    <cfRule type="containsText" dxfId="24284" priority="59128" operator="containsText" text="12:30">
      <formula>NOT(ISERROR(SEARCH("12:30",AE72)))</formula>
    </cfRule>
    <cfRule type="containsText" dxfId="24283" priority="59129" operator="containsText" text="13:30">
      <formula>NOT(ISERROR(SEARCH("13:30",AE72)))</formula>
    </cfRule>
    <cfRule type="containsText" dxfId="24282" priority="59130" operator="containsText" text="FESTIVITÁ">
      <formula>NOT(ISERROR(SEARCH("FESTIVITÁ",AE72)))</formula>
    </cfRule>
    <cfRule type="cellIs" dxfId="24281" priority="59131" operator="equal">
      <formula>"DOMENICA"</formula>
    </cfRule>
  </conditionalFormatting>
  <conditionalFormatting sqref="AE72:AF77 AE78">
    <cfRule type="iconSet" priority="59114">
      <iconSet iconSet="3Symbols2">
        <cfvo type="percent" val="0"/>
        <cfvo type="percent" val="0"/>
        <cfvo type="formula" val="TODAY()" gte="0"/>
      </iconSet>
    </cfRule>
  </conditionalFormatting>
  <conditionalFormatting sqref="CO72:CO78">
    <cfRule type="containsText" dxfId="24280" priority="59097" operator="containsText" text="08.30 – 14.30">
      <formula>NOT(ISERROR(SEARCH("08.30 – 14.30",CO72)))</formula>
    </cfRule>
    <cfRule type="containsText" dxfId="24279" priority="59098" operator="containsText" text="09:30 – 18.30">
      <formula>NOT(ISERROR(SEARCH("09:30 – 18.30",CO72)))</formula>
    </cfRule>
    <cfRule type="containsText" dxfId="24278" priority="59099" operator="containsText" text="10.30 – 18.30">
      <formula>NOT(ISERROR(SEARCH("10.30 – 18.30",CO72)))</formula>
    </cfRule>
    <cfRule type="containsText" dxfId="24277" priority="59100" operator="containsText" text="09.30 – 18.30">
      <formula>NOT(ISERROR(SEARCH("09.30 – 18.30",CO72)))</formula>
    </cfRule>
    <cfRule type="containsText" dxfId="24276" priority="59101" operator="containsText" text="09.00 – 13:00">
      <formula>NOT(ISERROR(SEARCH("09.00 – 13:00",CO72)))</formula>
    </cfRule>
    <cfRule type="containsText" dxfId="24275" priority="59102" operator="containsText" text="08.30 – 16.30">
      <formula>NOT(ISERROR(SEARCH("08.30 – 16.30",CO72)))</formula>
    </cfRule>
    <cfRule type="containsText" dxfId="24274" priority="59103" operator="containsText" text="08:30 – 17.30">
      <formula>NOT(ISERROR(SEARCH("08:30 – 17.30",CO72)))</formula>
    </cfRule>
    <cfRule type="containsText" dxfId="24273" priority="59104" operator="containsText" text="08.30 – 17.30">
      <formula>NOT(ISERROR(SEARCH("08.30 – 17.30",CO72)))</formula>
    </cfRule>
    <cfRule type="containsText" dxfId="24272" priority="59105" operator="containsText" text="09.00 – 18.00">
      <formula>NOT(ISERROR(SEARCH("09.00 – 18.00",CO72)))</formula>
    </cfRule>
    <cfRule type="containsText" dxfId="24271" priority="59106" operator="containsText" text="09.00 – 13.00">
      <formula>NOT(ISERROR(SEARCH("09.00 – 13.00",CO72)))</formula>
    </cfRule>
    <cfRule type="containsText" dxfId="24270" priority="59107" operator="containsText" text="11.30 – 19.30">
      <formula>NOT(ISERROR(SEARCH("11.30 – 19.30",CO72)))</formula>
    </cfRule>
    <cfRule type="containsText" dxfId="24269" priority="59108" operator="containsText" text="10.30 – 19.30">
      <formula>NOT(ISERROR(SEARCH("10.30 – 19.30",CO72)))</formula>
    </cfRule>
    <cfRule type="containsText" dxfId="24268" priority="59109" operator="containsText" text="09.00 – 15.00">
      <formula>NOT(ISERROR(SEARCH("09.00 – 15.00",CO72)))</formula>
    </cfRule>
    <cfRule type="containsText" dxfId="24267" priority="59110" operator="containsText" text="12:30">
      <formula>NOT(ISERROR(SEARCH("12:30",CO72)))</formula>
    </cfRule>
    <cfRule type="containsText" dxfId="24266" priority="59111" operator="containsText" text="13:30">
      <formula>NOT(ISERROR(SEARCH("13:30",CO72)))</formula>
    </cfRule>
    <cfRule type="containsText" dxfId="24265" priority="59112" operator="containsText" text="FESTIVITÁ">
      <formula>NOT(ISERROR(SEARCH("FESTIVITÁ",CO72)))</formula>
    </cfRule>
    <cfRule type="cellIs" dxfId="24264" priority="59113" operator="equal">
      <formula>"DOMENICA"</formula>
    </cfRule>
  </conditionalFormatting>
  <conditionalFormatting sqref="CP72:CQ77 CP78">
    <cfRule type="containsText" dxfId="24263" priority="59080" operator="containsText" text="08.30 – 14.30">
      <formula>NOT(ISERROR(SEARCH("08.30 – 14.30",CP72)))</formula>
    </cfRule>
    <cfRule type="containsText" dxfId="24262" priority="59081" operator="containsText" text="09:30 – 18.30">
      <formula>NOT(ISERROR(SEARCH("09:30 – 18.30",CP72)))</formula>
    </cfRule>
    <cfRule type="containsText" dxfId="24261" priority="59082" operator="containsText" text="10.30 – 18.30">
      <formula>NOT(ISERROR(SEARCH("10.30 – 18.30",CP72)))</formula>
    </cfRule>
    <cfRule type="containsText" dxfId="24260" priority="59083" operator="containsText" text="09.30 – 18.30">
      <formula>NOT(ISERROR(SEARCH("09.30 – 18.30",CP72)))</formula>
    </cfRule>
    <cfRule type="containsText" dxfId="24259" priority="59084" operator="containsText" text="09.00 – 13:00">
      <formula>NOT(ISERROR(SEARCH("09.00 – 13:00",CP72)))</formula>
    </cfRule>
    <cfRule type="containsText" dxfId="24258" priority="59085" operator="containsText" text="08.30 – 16.30">
      <formula>NOT(ISERROR(SEARCH("08.30 – 16.30",CP72)))</formula>
    </cfRule>
    <cfRule type="containsText" dxfId="24257" priority="59086" operator="containsText" text="08:30 – 17.30">
      <formula>NOT(ISERROR(SEARCH("08:30 – 17.30",CP72)))</formula>
    </cfRule>
    <cfRule type="containsText" dxfId="24256" priority="59087" operator="containsText" text="08.30 – 17.30">
      <formula>NOT(ISERROR(SEARCH("08.30 – 17.30",CP72)))</formula>
    </cfRule>
    <cfRule type="containsText" dxfId="24255" priority="59088" operator="containsText" text="09.00 – 18.00">
      <formula>NOT(ISERROR(SEARCH("09.00 – 18.00",CP72)))</formula>
    </cfRule>
    <cfRule type="containsText" dxfId="24254" priority="59089" operator="containsText" text="09.00 – 13.00">
      <formula>NOT(ISERROR(SEARCH("09.00 – 13.00",CP72)))</formula>
    </cfRule>
    <cfRule type="containsText" dxfId="24253" priority="59090" operator="containsText" text="11.30 – 19.30">
      <formula>NOT(ISERROR(SEARCH("11.30 – 19.30",CP72)))</formula>
    </cfRule>
    <cfRule type="containsText" dxfId="24252" priority="59091" operator="containsText" text="10.30 – 19.30">
      <formula>NOT(ISERROR(SEARCH("10.30 – 19.30",CP72)))</formula>
    </cfRule>
    <cfRule type="containsText" dxfId="24251" priority="59092" operator="containsText" text="09.00 – 15.00">
      <formula>NOT(ISERROR(SEARCH("09.00 – 15.00",CP72)))</formula>
    </cfRule>
    <cfRule type="containsText" dxfId="24250" priority="59093" operator="containsText" text="12:30">
      <formula>NOT(ISERROR(SEARCH("12:30",CP72)))</formula>
    </cfRule>
    <cfRule type="containsText" dxfId="24249" priority="59094" operator="containsText" text="13:30">
      <formula>NOT(ISERROR(SEARCH("13:30",CP72)))</formula>
    </cfRule>
    <cfRule type="containsText" dxfId="24248" priority="59095" operator="containsText" text="FESTIVITÁ">
      <formula>NOT(ISERROR(SEARCH("FESTIVITÁ",CP72)))</formula>
    </cfRule>
    <cfRule type="cellIs" dxfId="24247" priority="59096" operator="equal">
      <formula>"DOMENICA"</formula>
    </cfRule>
  </conditionalFormatting>
  <conditionalFormatting sqref="CP72:CQ77 CP78">
    <cfRule type="iconSet" priority="59079">
      <iconSet iconSet="3Symbols2">
        <cfvo type="percent" val="0"/>
        <cfvo type="percent" val="0"/>
        <cfvo type="formula" val="TODAY()" gte="0"/>
      </iconSet>
    </cfRule>
  </conditionalFormatting>
  <conditionalFormatting sqref="Z70:AB78 DH70:XFD78 AD71:AF77 AD78:AE78 AD70:AE70">
    <cfRule type="containsText" dxfId="24246" priority="59073" operator="containsText" text="09.00 - 13.00">
      <formula>NOT(ISERROR(SEARCH("09.00 - 13.00",Z70)))</formula>
    </cfRule>
    <cfRule type="containsText" dxfId="24245" priority="59074" operator="containsText" text="09.00 – 15:00">
      <formula>NOT(ISERROR(SEARCH("09.00 – 15:00",Z70)))</formula>
    </cfRule>
    <cfRule type="containsText" dxfId="24244" priority="59075" operator="containsText" text="09.00 – 16.00">
      <formula>NOT(ISERROR(SEARCH("09.00 – 16.00",Z70)))</formula>
    </cfRule>
    <cfRule type="containsText" dxfId="24243" priority="59076" operator="containsText" text="09.00 - 13:00">
      <formula>NOT(ISERROR(SEARCH("09.00 - 13:00",Z70)))</formula>
    </cfRule>
    <cfRule type="containsText" dxfId="24242" priority="59077" operator="containsText" text="08.30 – 16:30 ">
      <formula>NOT(ISERROR(SEARCH("08.30 – 16:30 ",Z70)))</formula>
    </cfRule>
    <cfRule type="containsText" dxfId="24241" priority="59078" operator="containsText" text="08.30 – 17:30 ">
      <formula>NOT(ISERROR(SEARCH("08.30 – 17:30 ",Z70)))</formula>
    </cfRule>
  </conditionalFormatting>
  <conditionalFormatting sqref="Z70:AB70">
    <cfRule type="cellIs" dxfId="24240" priority="59065" operator="equal">
      <formula>"09.00 – 15.00"</formula>
    </cfRule>
  </conditionalFormatting>
  <conditionalFormatting sqref="Z70:AB70">
    <cfRule type="cellIs" dxfId="24239" priority="59066" operator="equal">
      <formula>"09.00 – 18.00"</formula>
    </cfRule>
  </conditionalFormatting>
  <conditionalFormatting sqref="Z70:AB70">
    <cfRule type="cellIs" dxfId="24238" priority="59067" operator="equal">
      <formula>"09.30 – 13.00"</formula>
    </cfRule>
  </conditionalFormatting>
  <conditionalFormatting sqref="Z70:AB70">
    <cfRule type="cellIs" dxfId="24237" priority="59068" operator="equal">
      <formula>"10.30 – 19.30"</formula>
    </cfRule>
  </conditionalFormatting>
  <conditionalFormatting sqref="Z70:AB70">
    <cfRule type="cellIs" dxfId="24236" priority="59069" operator="equal">
      <formula>"11.30 – 19.30"</formula>
    </cfRule>
  </conditionalFormatting>
  <conditionalFormatting sqref="Z70:AB70">
    <cfRule type="cellIs" dxfId="24235" priority="59070" operator="equal">
      <formula>_FV(13,"3")</formula>
    </cfRule>
  </conditionalFormatting>
  <conditionalFormatting sqref="Z70:AB70">
    <cfRule type="cellIs" dxfId="24234" priority="59071" operator="equal">
      <formula>_FV(13,"3")</formula>
    </cfRule>
  </conditionalFormatting>
  <conditionalFormatting sqref="Z70:AB70">
    <cfRule type="cellIs" dxfId="24233" priority="59072" operator="equal">
      <formula>_FV(13,"3")</formula>
    </cfRule>
  </conditionalFormatting>
  <conditionalFormatting sqref="Z70:AB70">
    <cfRule type="containsText" dxfId="24232" priority="59055" operator="containsText" text="DOMENICA">
      <formula>NOT(ISERROR(SEARCH("DOMENICA",Z70)))</formula>
    </cfRule>
    <cfRule type="containsText" dxfId="24231" priority="59056" operator="containsText" text="08.30 – 14.30">
      <formula>NOT(ISERROR(SEARCH("08.30 – 14.30",Z70)))</formula>
    </cfRule>
    <cfRule type="containsText" dxfId="24230" priority="59057" operator="containsText" text="09.30 – 18.30">
      <formula>NOT(ISERROR(SEARCH("09.30 – 18.30",Z70)))</formula>
    </cfRule>
    <cfRule type="containsText" dxfId="24229" priority="59058" operator="containsText" text="08.30 – 16.30">
      <formula>NOT(ISERROR(SEARCH("08.30 – 16.30",Z70)))</formula>
    </cfRule>
    <cfRule type="containsText" dxfId="24228" priority="59059" operator="containsText" text="08.30 – 17.30">
      <formula>NOT(ISERROR(SEARCH("08.30 – 17.30",Z70)))</formula>
    </cfRule>
    <cfRule type="containsText" dxfId="24227" priority="59060" operator="containsText" text="09.00 – 18.00">
      <formula>NOT(ISERROR(SEARCH("09.00 – 18.00",Z70)))</formula>
    </cfRule>
    <cfRule type="containsText" dxfId="24226" priority="59061" operator="containsText" text="09.00 – 15.00">
      <formula>NOT(ISERROR(SEARCH("09.00 – 15.00",Z70)))</formula>
    </cfRule>
    <cfRule type="containsText" dxfId="24225" priority="59062" operator="containsText" text="10.30 – 19.30">
      <formula>NOT(ISERROR(SEARCH("10.30 – 19.30",Z70)))</formula>
    </cfRule>
    <cfRule type="containsText" dxfId="24224" priority="59063" operator="containsText" text="09.00 – 13.00">
      <formula>NOT(ISERROR(SEARCH("09.00 – 13.00",Z70)))</formula>
    </cfRule>
    <cfRule type="containsText" dxfId="24223" priority="59064" operator="containsText" text="11.30 – 19.30">
      <formula>NOT(ISERROR(SEARCH("11.30 – 19.30",Z70)))</formula>
    </cfRule>
  </conditionalFormatting>
  <conditionalFormatting sqref="Z70:AB70">
    <cfRule type="cellIs" dxfId="24222" priority="59048" operator="equal">
      <formula>"09.00 – 18.00"</formula>
    </cfRule>
  </conditionalFormatting>
  <conditionalFormatting sqref="Z70:AB70">
    <cfRule type="cellIs" dxfId="24221" priority="59049" operator="equal">
      <formula>"09.30 – 13.00"</formula>
    </cfRule>
  </conditionalFormatting>
  <conditionalFormatting sqref="Z70:AB70">
    <cfRule type="cellIs" dxfId="24220" priority="59050" operator="equal">
      <formula>"10.30 – 19.30"</formula>
    </cfRule>
  </conditionalFormatting>
  <conditionalFormatting sqref="Z70:AB70">
    <cfRule type="cellIs" dxfId="24219" priority="59051" operator="equal">
      <formula>"11.30 – 19.30"</formula>
    </cfRule>
  </conditionalFormatting>
  <conditionalFormatting sqref="Z70:AB70">
    <cfRule type="cellIs" dxfId="24218" priority="59052" operator="equal">
      <formula>_FV(13,"3")</formula>
    </cfRule>
  </conditionalFormatting>
  <conditionalFormatting sqref="Z70:AB70">
    <cfRule type="cellIs" dxfId="24217" priority="59053" operator="equal">
      <formula>_FV(13,"3")</formula>
    </cfRule>
  </conditionalFormatting>
  <conditionalFormatting sqref="Z70:AB70">
    <cfRule type="cellIs" dxfId="24216" priority="59054" operator="equal">
      <formula>_FV(13,"3")</formula>
    </cfRule>
  </conditionalFormatting>
  <conditionalFormatting sqref="Z70:AB70">
    <cfRule type="cellIs" dxfId="24215" priority="59041" operator="equal">
      <formula>"09.00 – 18.00"</formula>
    </cfRule>
  </conditionalFormatting>
  <conditionalFormatting sqref="Z70:AB70">
    <cfRule type="cellIs" dxfId="24214" priority="59042" operator="equal">
      <formula>"09.30 – 13.00"</formula>
    </cfRule>
  </conditionalFormatting>
  <conditionalFormatting sqref="Z70:AB70">
    <cfRule type="cellIs" dxfId="24213" priority="59043" operator="equal">
      <formula>"10.30 – 19.30"</formula>
    </cfRule>
  </conditionalFormatting>
  <conditionalFormatting sqref="Z70:AB70">
    <cfRule type="cellIs" dxfId="24212" priority="59044" operator="equal">
      <formula>"11.30 – 19.30"</formula>
    </cfRule>
  </conditionalFormatting>
  <conditionalFormatting sqref="Z70:AB70">
    <cfRule type="cellIs" dxfId="24211" priority="59045" operator="equal">
      <formula>_FV(13,"3")</formula>
    </cfRule>
  </conditionalFormatting>
  <conditionalFormatting sqref="Z70:AB70">
    <cfRule type="cellIs" dxfId="24210" priority="59046" operator="equal">
      <formula>_FV(13,"3")</formula>
    </cfRule>
  </conditionalFormatting>
  <conditionalFormatting sqref="Z70:AB70">
    <cfRule type="cellIs" dxfId="24209" priority="59047" operator="equal">
      <formula>_FV(13,"3")</formula>
    </cfRule>
  </conditionalFormatting>
  <conditionalFormatting sqref="W70">
    <cfRule type="cellIs" dxfId="24208" priority="59032" operator="equal">
      <formula>"09.00 – 13.00"</formula>
    </cfRule>
  </conditionalFormatting>
  <conditionalFormatting sqref="W70">
    <cfRule type="cellIs" dxfId="24207" priority="59033" operator="equal">
      <formula>"09.00 – 15.00"</formula>
    </cfRule>
  </conditionalFormatting>
  <conditionalFormatting sqref="W70">
    <cfRule type="cellIs" dxfId="24206" priority="59034" operator="equal">
      <formula>"09.00 – 18.00"</formula>
    </cfRule>
  </conditionalFormatting>
  <conditionalFormatting sqref="W70">
    <cfRule type="cellIs" dxfId="24205" priority="59035" operator="equal">
      <formula>"09.30 – 13.00"</formula>
    </cfRule>
  </conditionalFormatting>
  <conditionalFormatting sqref="W70">
    <cfRule type="cellIs" dxfId="24204" priority="59036" operator="equal">
      <formula>"10.30 – 19.30"</formula>
    </cfRule>
  </conditionalFormatting>
  <conditionalFormatting sqref="W70">
    <cfRule type="cellIs" dxfId="24203" priority="59037" operator="equal">
      <formula>"11.30 – 19.30"</formula>
    </cfRule>
  </conditionalFormatting>
  <conditionalFormatting sqref="W70">
    <cfRule type="cellIs" dxfId="24202" priority="59038" operator="equal">
      <formula>_FV(13,"3")</formula>
    </cfRule>
  </conditionalFormatting>
  <conditionalFormatting sqref="W70">
    <cfRule type="cellIs" dxfId="24201" priority="59039" operator="equal">
      <formula>_FV(13,"3")</formula>
    </cfRule>
  </conditionalFormatting>
  <conditionalFormatting sqref="W70">
    <cfRule type="cellIs" dxfId="24200" priority="59040" operator="equal">
      <formula>_FV(13,"3")</formula>
    </cfRule>
  </conditionalFormatting>
  <conditionalFormatting sqref="W70">
    <cfRule type="containsText" dxfId="24199" priority="59022" operator="containsText" text="DOMENICA">
      <formula>NOT(ISERROR(SEARCH("DOMENICA",W70)))</formula>
    </cfRule>
    <cfRule type="containsText" dxfId="24198" priority="59023" operator="containsText" text="08.30 – 14.30">
      <formula>NOT(ISERROR(SEARCH("08.30 – 14.30",W70)))</formula>
    </cfRule>
    <cfRule type="containsText" dxfId="24197" priority="59024" operator="containsText" text="09.30 – 18.30">
      <formula>NOT(ISERROR(SEARCH("09.30 – 18.30",W70)))</formula>
    </cfRule>
    <cfRule type="containsText" dxfId="24196" priority="59025" operator="containsText" text="08.30 – 16.30">
      <formula>NOT(ISERROR(SEARCH("08.30 – 16.30",W70)))</formula>
    </cfRule>
    <cfRule type="containsText" dxfId="24195" priority="59026" operator="containsText" text="08.30 – 17.30">
      <formula>NOT(ISERROR(SEARCH("08.30 – 17.30",W70)))</formula>
    </cfRule>
    <cfRule type="containsText" dxfId="24194" priority="59027" operator="containsText" text="09.00 – 18.00">
      <formula>NOT(ISERROR(SEARCH("09.00 – 18.00",W70)))</formula>
    </cfRule>
    <cfRule type="containsText" dxfId="24193" priority="59028" operator="containsText" text="09.00 – 15.00">
      <formula>NOT(ISERROR(SEARCH("09.00 – 15.00",W70)))</formula>
    </cfRule>
    <cfRule type="containsText" dxfId="24192" priority="59029" operator="containsText" text="10.30 – 19.30">
      <formula>NOT(ISERROR(SEARCH("10.30 – 19.30",W70)))</formula>
    </cfRule>
    <cfRule type="containsText" dxfId="24191" priority="59030" operator="containsText" text="09.00 – 13.00">
      <formula>NOT(ISERROR(SEARCH("09.00 – 13.00",W70)))</formula>
    </cfRule>
    <cfRule type="containsText" dxfId="24190" priority="59031" operator="containsText" text="11.30 – 19.30">
      <formula>NOT(ISERROR(SEARCH("11.30 – 19.30",W70)))</formula>
    </cfRule>
  </conditionalFormatting>
  <conditionalFormatting sqref="W70">
    <cfRule type="cellIs" dxfId="24189" priority="59014" operator="equal">
      <formula>"09.00 – 15.00"</formula>
    </cfRule>
  </conditionalFormatting>
  <conditionalFormatting sqref="W70">
    <cfRule type="cellIs" dxfId="24188" priority="59015" operator="equal">
      <formula>"09.00 – 18.00"</formula>
    </cfRule>
  </conditionalFormatting>
  <conditionalFormatting sqref="W70">
    <cfRule type="cellIs" dxfId="24187" priority="59016" operator="equal">
      <formula>"09.30 – 13.00"</formula>
    </cfRule>
  </conditionalFormatting>
  <conditionalFormatting sqref="W70">
    <cfRule type="cellIs" dxfId="24186" priority="59017" operator="equal">
      <formula>"10.30 – 19.30"</formula>
    </cfRule>
  </conditionalFormatting>
  <conditionalFormatting sqref="W70">
    <cfRule type="cellIs" dxfId="24185" priority="59018" operator="equal">
      <formula>"11.30 – 19.30"</formula>
    </cfRule>
  </conditionalFormatting>
  <conditionalFormatting sqref="W70">
    <cfRule type="cellIs" dxfId="24184" priority="59019" operator="equal">
      <formula>_FV(13,"3")</formula>
    </cfRule>
  </conditionalFormatting>
  <conditionalFormatting sqref="W70">
    <cfRule type="cellIs" dxfId="24183" priority="59020" operator="equal">
      <formula>_FV(13,"3")</formula>
    </cfRule>
  </conditionalFormatting>
  <conditionalFormatting sqref="W70">
    <cfRule type="cellIs" dxfId="24182" priority="59021" operator="equal">
      <formula>_FV(13,"3")</formula>
    </cfRule>
  </conditionalFormatting>
  <conditionalFormatting sqref="W70">
    <cfRule type="cellIs" dxfId="24181" priority="59006" operator="equal">
      <formula>"09.00 – 15.00"</formula>
    </cfRule>
  </conditionalFormatting>
  <conditionalFormatting sqref="W70">
    <cfRule type="cellIs" dxfId="24180" priority="59007" operator="equal">
      <formula>"09.00 – 18.00"</formula>
    </cfRule>
  </conditionalFormatting>
  <conditionalFormatting sqref="W70">
    <cfRule type="cellIs" dxfId="24179" priority="59008" operator="equal">
      <formula>"09.30 – 13.00"</formula>
    </cfRule>
  </conditionalFormatting>
  <conditionalFormatting sqref="W70">
    <cfRule type="cellIs" dxfId="24178" priority="59009" operator="equal">
      <formula>"10.30 – 19.30"</formula>
    </cfRule>
  </conditionalFormatting>
  <conditionalFormatting sqref="W70">
    <cfRule type="cellIs" dxfId="24177" priority="59010" operator="equal">
      <formula>"11.30 – 19.30"</formula>
    </cfRule>
  </conditionalFormatting>
  <conditionalFormatting sqref="W70">
    <cfRule type="cellIs" dxfId="24176" priority="59011" operator="equal">
      <formula>_FV(13,"3")</formula>
    </cfRule>
  </conditionalFormatting>
  <conditionalFormatting sqref="W70">
    <cfRule type="cellIs" dxfId="24175" priority="59012" operator="equal">
      <formula>_FV(13,"3")</formula>
    </cfRule>
  </conditionalFormatting>
  <conditionalFormatting sqref="W70">
    <cfRule type="cellIs" dxfId="24174" priority="59013" operator="equal">
      <formula>_FV(13,"3")</formula>
    </cfRule>
  </conditionalFormatting>
  <conditionalFormatting sqref="A72:C77 A78:B78">
    <cfRule type="containsText" dxfId="24173" priority="58957" operator="containsText" text="08.30 – 14.30">
      <formula>NOT(ISERROR(SEARCH("08.30 – 14.30",A72)))</formula>
    </cfRule>
    <cfRule type="containsText" dxfId="24172" priority="58958" operator="containsText" text="09:30 – 18.30">
      <formula>NOT(ISERROR(SEARCH("09:30 – 18.30",A72)))</formula>
    </cfRule>
    <cfRule type="containsText" dxfId="24171" priority="58959" operator="containsText" text="10.30 – 18.30">
      <formula>NOT(ISERROR(SEARCH("10.30 – 18.30",A72)))</formula>
    </cfRule>
    <cfRule type="containsText" dxfId="24170" priority="58960" operator="containsText" text="09.30 – 18.30">
      <formula>NOT(ISERROR(SEARCH("09.30 – 18.30",A72)))</formula>
    </cfRule>
    <cfRule type="containsText" dxfId="24169" priority="58961" operator="containsText" text="09.00 – 13:00">
      <formula>NOT(ISERROR(SEARCH("09.00 – 13:00",A72)))</formula>
    </cfRule>
    <cfRule type="containsText" dxfId="24168" priority="58962" operator="containsText" text="08.30 – 16.30">
      <formula>NOT(ISERROR(SEARCH("08.30 – 16.30",A72)))</formula>
    </cfRule>
    <cfRule type="containsText" dxfId="24167" priority="58963" operator="containsText" text="08:30 – 17.30">
      <formula>NOT(ISERROR(SEARCH("08:30 – 17.30",A72)))</formula>
    </cfRule>
    <cfRule type="containsText" dxfId="24166" priority="58964" operator="containsText" text="08.30 – 17.30">
      <formula>NOT(ISERROR(SEARCH("08.30 – 17.30",A72)))</formula>
    </cfRule>
    <cfRule type="containsText" dxfId="24165" priority="58965" operator="containsText" text="09.00 – 18.00">
      <formula>NOT(ISERROR(SEARCH("09.00 – 18.00",A72)))</formula>
    </cfRule>
    <cfRule type="containsText" dxfId="24164" priority="58966" operator="containsText" text="09.00 – 13.00">
      <formula>NOT(ISERROR(SEARCH("09.00 – 13.00",A72)))</formula>
    </cfRule>
    <cfRule type="containsText" dxfId="24163" priority="58967" operator="containsText" text="11.30 – 19.30">
      <formula>NOT(ISERROR(SEARCH("11.30 – 19.30",A72)))</formula>
    </cfRule>
    <cfRule type="containsText" dxfId="24162" priority="58968" operator="containsText" text="10.30 – 19.30">
      <formula>NOT(ISERROR(SEARCH("10.30 – 19.30",A72)))</formula>
    </cfRule>
    <cfRule type="containsText" dxfId="24161" priority="58969" operator="containsText" text="09.00 – 15.00">
      <formula>NOT(ISERROR(SEARCH("09.00 – 15.00",A72)))</formula>
    </cfRule>
    <cfRule type="containsText" dxfId="24160" priority="58970" operator="containsText" text="12:30">
      <formula>NOT(ISERROR(SEARCH("12:30",A72)))</formula>
    </cfRule>
    <cfRule type="containsText" dxfId="24159" priority="58971" operator="containsText" text="13:30">
      <formula>NOT(ISERROR(SEARCH("13:30",A72)))</formula>
    </cfRule>
    <cfRule type="containsText" dxfId="24158" priority="58972" operator="containsText" text="FESTIVITÁ">
      <formula>NOT(ISERROR(SEARCH("FESTIVITÁ",A72)))</formula>
    </cfRule>
    <cfRule type="cellIs" dxfId="24157" priority="58973" operator="equal">
      <formula>"DOMENICA"</formula>
    </cfRule>
  </conditionalFormatting>
  <conditionalFormatting sqref="B72:C77 B78">
    <cfRule type="iconSet" priority="58956">
      <iconSet iconSet="3Symbols2">
        <cfvo type="percent" val="0"/>
        <cfvo type="percent" val="0"/>
        <cfvo type="formula" val="TODAY()" gte="0"/>
      </iconSet>
    </cfRule>
  </conditionalFormatting>
  <conditionalFormatting sqref="A71:C71">
    <cfRule type="containsText" dxfId="24156" priority="58939" operator="containsText" text="08.30 – 14.30">
      <formula>NOT(ISERROR(SEARCH("08.30 – 14.30",A71)))</formula>
    </cfRule>
    <cfRule type="containsText" dxfId="24155" priority="58940" operator="containsText" text="09:30 – 18.30">
      <formula>NOT(ISERROR(SEARCH("09:30 – 18.30",A71)))</formula>
    </cfRule>
    <cfRule type="containsText" dxfId="24154" priority="58941" operator="containsText" text="10.30 – 18.30">
      <formula>NOT(ISERROR(SEARCH("10.30 – 18.30",A71)))</formula>
    </cfRule>
    <cfRule type="containsText" dxfId="24153" priority="58942" operator="containsText" text="09.30 – 18.30">
      <formula>NOT(ISERROR(SEARCH("09.30 – 18.30",A71)))</formula>
    </cfRule>
    <cfRule type="containsText" dxfId="24152" priority="58943" operator="containsText" text="09.00 – 13:00">
      <formula>NOT(ISERROR(SEARCH("09.00 – 13:00",A71)))</formula>
    </cfRule>
    <cfRule type="containsText" dxfId="24151" priority="58944" operator="containsText" text="08.30 – 16.30">
      <formula>NOT(ISERROR(SEARCH("08.30 – 16.30",A71)))</formula>
    </cfRule>
    <cfRule type="containsText" dxfId="24150" priority="58945" operator="containsText" text="08:30 – 17.30">
      <formula>NOT(ISERROR(SEARCH("08:30 – 17.30",A71)))</formula>
    </cfRule>
    <cfRule type="containsText" dxfId="24149" priority="58946" operator="containsText" text="08.30 – 17.30">
      <formula>NOT(ISERROR(SEARCH("08.30 – 17.30",A71)))</formula>
    </cfRule>
    <cfRule type="containsText" dxfId="24148" priority="58947" operator="containsText" text="09.00 – 18.00">
      <formula>NOT(ISERROR(SEARCH("09.00 – 18.00",A71)))</formula>
    </cfRule>
    <cfRule type="containsText" dxfId="24147" priority="58948" operator="containsText" text="09.00 – 13.00">
      <formula>NOT(ISERROR(SEARCH("09.00 – 13.00",A71)))</formula>
    </cfRule>
    <cfRule type="containsText" dxfId="24146" priority="58949" operator="containsText" text="11.30 – 19.30">
      <formula>NOT(ISERROR(SEARCH("11.30 – 19.30",A71)))</formula>
    </cfRule>
    <cfRule type="containsText" dxfId="24145" priority="58950" operator="containsText" text="10.30 – 19.30">
      <formula>NOT(ISERROR(SEARCH("10.30 – 19.30",A71)))</formula>
    </cfRule>
    <cfRule type="containsText" dxfId="24144" priority="58951" operator="containsText" text="09.00 – 15.00">
      <formula>NOT(ISERROR(SEARCH("09.00 – 15.00",A71)))</formula>
    </cfRule>
    <cfRule type="containsText" dxfId="24143" priority="58952" operator="containsText" text="12:30">
      <formula>NOT(ISERROR(SEARCH("12:30",A71)))</formula>
    </cfRule>
    <cfRule type="containsText" dxfId="24142" priority="58953" operator="containsText" text="13:30">
      <formula>NOT(ISERROR(SEARCH("13:30",A71)))</formula>
    </cfRule>
    <cfRule type="containsText" dxfId="24141" priority="58954" operator="containsText" text="FESTIVITÁ">
      <formula>NOT(ISERROR(SEARCH("FESTIVITÁ",A71)))</formula>
    </cfRule>
    <cfRule type="cellIs" dxfId="24140" priority="58955" operator="equal">
      <formula>"DOMENICA"</formula>
    </cfRule>
  </conditionalFormatting>
  <conditionalFormatting sqref="A70:B70">
    <cfRule type="cellIs" dxfId="24139" priority="58931" operator="equal">
      <formula>"09.00 – 15.00"</formula>
    </cfRule>
  </conditionalFormatting>
  <conditionalFormatting sqref="A70:B70">
    <cfRule type="cellIs" dxfId="24138" priority="58932" operator="equal">
      <formula>"09.00 – 18.00"</formula>
    </cfRule>
  </conditionalFormatting>
  <conditionalFormatting sqref="A70:B70">
    <cfRule type="cellIs" dxfId="24137" priority="58933" operator="equal">
      <formula>"09.30 – 13.00"</formula>
    </cfRule>
  </conditionalFormatting>
  <conditionalFormatting sqref="A70:B70">
    <cfRule type="cellIs" dxfId="24136" priority="58934" operator="equal">
      <formula>"10.30 – 19.30"</formula>
    </cfRule>
  </conditionalFormatting>
  <conditionalFormatting sqref="A70:B70">
    <cfRule type="cellIs" dxfId="24135" priority="58935" operator="equal">
      <formula>"11.30 – 19.30"</formula>
    </cfRule>
  </conditionalFormatting>
  <conditionalFormatting sqref="A70:B70">
    <cfRule type="cellIs" dxfId="24134" priority="58936" operator="equal">
      <formula>_FV(13,"3")</formula>
    </cfRule>
  </conditionalFormatting>
  <conditionalFormatting sqref="A70:B70">
    <cfRule type="cellIs" dxfId="24133" priority="58937" operator="equal">
      <formula>_FV(13,"3")</formula>
    </cfRule>
  </conditionalFormatting>
  <conditionalFormatting sqref="A70:B70">
    <cfRule type="containsText" dxfId="24132" priority="58921" operator="containsText" text="DOMENICA">
      <formula>NOT(ISERROR(SEARCH("DOMENICA",A70)))</formula>
    </cfRule>
    <cfRule type="containsText" dxfId="24131" priority="58922" operator="containsText" text="08.30 – 14.30">
      <formula>NOT(ISERROR(SEARCH("08.30 – 14.30",A70)))</formula>
    </cfRule>
    <cfRule type="containsText" dxfId="24130" priority="58923" operator="containsText" text="09.30 – 18.30">
      <formula>NOT(ISERROR(SEARCH("09.30 – 18.30",A70)))</formula>
    </cfRule>
    <cfRule type="containsText" dxfId="24129" priority="58924" operator="containsText" text="08.30 – 16.30">
      <formula>NOT(ISERROR(SEARCH("08.30 – 16.30",A70)))</formula>
    </cfRule>
    <cfRule type="containsText" dxfId="24128" priority="58925" operator="containsText" text="08.30 – 17.30">
      <formula>NOT(ISERROR(SEARCH("08.30 – 17.30",A70)))</formula>
    </cfRule>
    <cfRule type="containsText" dxfId="24127" priority="58926" operator="containsText" text="09.00 – 18.00">
      <formula>NOT(ISERROR(SEARCH("09.00 – 18.00",A70)))</formula>
    </cfRule>
    <cfRule type="containsText" dxfId="24126" priority="58927" operator="containsText" text="09.00 – 15.00">
      <formula>NOT(ISERROR(SEARCH("09.00 – 15.00",A70)))</formula>
    </cfRule>
    <cfRule type="containsText" dxfId="24125" priority="58928" operator="containsText" text="10.30 – 19.30">
      <formula>NOT(ISERROR(SEARCH("10.30 – 19.30",A70)))</formula>
    </cfRule>
    <cfRule type="containsText" dxfId="24124" priority="58929" operator="containsText" text="09.00 – 13.00">
      <formula>NOT(ISERROR(SEARCH("09.00 – 13.00",A70)))</formula>
    </cfRule>
    <cfRule type="containsText" dxfId="24123" priority="58930" operator="containsText" text="11.30 – 19.30">
      <formula>NOT(ISERROR(SEARCH("11.30 – 19.30",A70)))</formula>
    </cfRule>
  </conditionalFormatting>
  <conditionalFormatting sqref="A70:B70">
    <cfRule type="cellIs" dxfId="24122" priority="58913" operator="equal">
      <formula>"09.00 – 15.00"</formula>
    </cfRule>
  </conditionalFormatting>
  <conditionalFormatting sqref="A70:B70">
    <cfRule type="cellIs" dxfId="24121" priority="58914" operator="equal">
      <formula>"09.00 – 18.00"</formula>
    </cfRule>
  </conditionalFormatting>
  <conditionalFormatting sqref="A70:B70">
    <cfRule type="cellIs" dxfId="24120" priority="58915" operator="equal">
      <formula>"09.30 – 13.00"</formula>
    </cfRule>
  </conditionalFormatting>
  <conditionalFormatting sqref="A70:B70">
    <cfRule type="cellIs" dxfId="24119" priority="58916" operator="equal">
      <formula>"10.30 – 19.30"</formula>
    </cfRule>
  </conditionalFormatting>
  <conditionalFormatting sqref="A70:B70">
    <cfRule type="cellIs" dxfId="24118" priority="58917" operator="equal">
      <formula>"11.30 – 19.30"</formula>
    </cfRule>
  </conditionalFormatting>
  <conditionalFormatting sqref="A70:B70">
    <cfRule type="cellIs" dxfId="24117" priority="58918" operator="equal">
      <formula>_FV(13,"3")</formula>
    </cfRule>
  </conditionalFormatting>
  <conditionalFormatting sqref="A70:B70">
    <cfRule type="cellIs" dxfId="24116" priority="58920" operator="equal">
      <formula>_FV(13,"3")</formula>
    </cfRule>
  </conditionalFormatting>
  <conditionalFormatting sqref="A70:B70">
    <cfRule type="cellIs" dxfId="24115" priority="58905" operator="equal">
      <formula>"09.00 – 15.00"</formula>
    </cfRule>
  </conditionalFormatting>
  <conditionalFormatting sqref="A70:B70">
    <cfRule type="cellIs" dxfId="24114" priority="58906" operator="equal">
      <formula>"09.00 – 18.00"</formula>
    </cfRule>
  </conditionalFormatting>
  <conditionalFormatting sqref="A70:B70">
    <cfRule type="cellIs" dxfId="24113" priority="58907" operator="equal">
      <formula>"09.30 – 13.00"</formula>
    </cfRule>
  </conditionalFormatting>
  <conditionalFormatting sqref="A70:B70">
    <cfRule type="cellIs" dxfId="24112" priority="58908" operator="equal">
      <formula>"10.30 – 19.30"</formula>
    </cfRule>
  </conditionalFormatting>
  <conditionalFormatting sqref="A70:B70">
    <cfRule type="cellIs" dxfId="24111" priority="58909" operator="equal">
      <formula>"11.30 – 19.30"</formula>
    </cfRule>
  </conditionalFormatting>
  <conditionalFormatting sqref="A70:B70">
    <cfRule type="cellIs" dxfId="24110" priority="58910" operator="equal">
      <formula>_FV(13,"3")</formula>
    </cfRule>
  </conditionalFormatting>
  <conditionalFormatting sqref="A70:B70">
    <cfRule type="cellIs" dxfId="24109" priority="58911" operator="equal">
      <formula>_FV(13,"3")</formula>
    </cfRule>
  </conditionalFormatting>
  <conditionalFormatting sqref="A70:B70">
    <cfRule type="cellIs" dxfId="24108" priority="58912" operator="equal">
      <formula>_FV(13,"3")</formula>
    </cfRule>
  </conditionalFormatting>
  <conditionalFormatting sqref="A71:C77 W70 A78:B78 A70:B70">
    <cfRule type="containsText" dxfId="24107" priority="58899" operator="containsText" text="09.00 - 13.00">
      <formula>NOT(ISERROR(SEARCH("09.00 - 13.00",A70)))</formula>
    </cfRule>
    <cfRule type="containsText" dxfId="24106" priority="58900" operator="containsText" text="09.00 – 15:00">
      <formula>NOT(ISERROR(SEARCH("09.00 – 15:00",A70)))</formula>
    </cfRule>
    <cfRule type="containsText" dxfId="24105" priority="58901" operator="containsText" text="09.00 – 16.00">
      <formula>NOT(ISERROR(SEARCH("09.00 – 16.00",A70)))</formula>
    </cfRule>
    <cfRule type="containsText" dxfId="24104" priority="58902" operator="containsText" text="09.00 - 13:00">
      <formula>NOT(ISERROR(SEARCH("09.00 - 13:00",A70)))</formula>
    </cfRule>
    <cfRule type="containsText" dxfId="24103" priority="58903" operator="containsText" text="08.30 – 16:30 ">
      <formula>NOT(ISERROR(SEARCH("08.30 – 16:30 ",A70)))</formula>
    </cfRule>
    <cfRule type="containsText" dxfId="24102" priority="58904" operator="containsText" text="08.30 – 17:30 ">
      <formula>NOT(ISERROR(SEARCH("08.30 – 17:30 ",A70)))</formula>
    </cfRule>
  </conditionalFormatting>
  <conditionalFormatting sqref="W70">
    <cfRule type="cellIs" dxfId="24101" priority="58891" operator="equal">
      <formula>"09.00 – 15.00"</formula>
    </cfRule>
  </conditionalFormatting>
  <conditionalFormatting sqref="W70">
    <cfRule type="cellIs" dxfId="24100" priority="58892" operator="equal">
      <formula>"09.00 – 18.00"</formula>
    </cfRule>
  </conditionalFormatting>
  <conditionalFormatting sqref="W70">
    <cfRule type="cellIs" dxfId="24099" priority="58893" operator="equal">
      <formula>"09.30 – 13.00"</formula>
    </cfRule>
  </conditionalFormatting>
  <conditionalFormatting sqref="W70">
    <cfRule type="cellIs" dxfId="24098" priority="58894" operator="equal">
      <formula>"10.30 – 19.30"</formula>
    </cfRule>
  </conditionalFormatting>
  <conditionalFormatting sqref="W70">
    <cfRule type="cellIs" dxfId="24097" priority="58895" operator="equal">
      <formula>"11.30 – 19.30"</formula>
    </cfRule>
  </conditionalFormatting>
  <conditionalFormatting sqref="W70">
    <cfRule type="cellIs" dxfId="24096" priority="58896" operator="equal">
      <formula>_FV(13,"3")</formula>
    </cfRule>
  </conditionalFormatting>
  <conditionalFormatting sqref="W70">
    <cfRule type="cellIs" dxfId="24095" priority="58897" operator="equal">
      <formula>_FV(13,"3")</formula>
    </cfRule>
  </conditionalFormatting>
  <conditionalFormatting sqref="W70">
    <cfRule type="cellIs" dxfId="24094" priority="58898" operator="equal">
      <formula>_FV(13,"3")</formula>
    </cfRule>
  </conditionalFormatting>
  <conditionalFormatting sqref="W70">
    <cfRule type="containsText" dxfId="24093" priority="58881" operator="containsText" text="DOMENICA">
      <formula>NOT(ISERROR(SEARCH("DOMENICA",W70)))</formula>
    </cfRule>
    <cfRule type="containsText" dxfId="24092" priority="58882" operator="containsText" text="08.30 – 14.30">
      <formula>NOT(ISERROR(SEARCH("08.30 – 14.30",W70)))</formula>
    </cfRule>
    <cfRule type="containsText" dxfId="24091" priority="58883" operator="containsText" text="09.30 – 18.30">
      <formula>NOT(ISERROR(SEARCH("09.30 – 18.30",W70)))</formula>
    </cfRule>
    <cfRule type="containsText" dxfId="24090" priority="58884" operator="containsText" text="08.30 – 16.30">
      <formula>NOT(ISERROR(SEARCH("08.30 – 16.30",W70)))</formula>
    </cfRule>
    <cfRule type="containsText" dxfId="24089" priority="58885" operator="containsText" text="08.30 – 17.30">
      <formula>NOT(ISERROR(SEARCH("08.30 – 17.30",W70)))</formula>
    </cfRule>
    <cfRule type="containsText" dxfId="24088" priority="58886" operator="containsText" text="09.00 – 18.00">
      <formula>NOT(ISERROR(SEARCH("09.00 – 18.00",W70)))</formula>
    </cfRule>
    <cfRule type="containsText" dxfId="24087" priority="58887" operator="containsText" text="09.00 – 15.00">
      <formula>NOT(ISERROR(SEARCH("09.00 – 15.00",W70)))</formula>
    </cfRule>
    <cfRule type="containsText" dxfId="24086" priority="58888" operator="containsText" text="10.30 – 19.30">
      <formula>NOT(ISERROR(SEARCH("10.30 – 19.30",W70)))</formula>
    </cfRule>
    <cfRule type="containsText" dxfId="24085" priority="58889" operator="containsText" text="09.00 – 13.00">
      <formula>NOT(ISERROR(SEARCH("09.00 – 13.00",W70)))</formula>
    </cfRule>
    <cfRule type="containsText" dxfId="24084" priority="58890" operator="containsText" text="11.30 – 19.30">
      <formula>NOT(ISERROR(SEARCH("11.30 – 19.30",W70)))</formula>
    </cfRule>
  </conditionalFormatting>
  <conditionalFormatting sqref="W70">
    <cfRule type="cellIs" dxfId="24083" priority="58874" operator="equal">
      <formula>"09.00 – 18.00"</formula>
    </cfRule>
  </conditionalFormatting>
  <conditionalFormatting sqref="W70">
    <cfRule type="cellIs" dxfId="24082" priority="58875" operator="equal">
      <formula>"09.30 – 13.00"</formula>
    </cfRule>
  </conditionalFormatting>
  <conditionalFormatting sqref="W70">
    <cfRule type="cellIs" dxfId="24081" priority="58876" operator="equal">
      <formula>"10.30 – 19.30"</formula>
    </cfRule>
  </conditionalFormatting>
  <conditionalFormatting sqref="W70">
    <cfRule type="cellIs" dxfId="24080" priority="58877" operator="equal">
      <formula>"11.30 – 19.30"</formula>
    </cfRule>
  </conditionalFormatting>
  <conditionalFormatting sqref="W70">
    <cfRule type="cellIs" dxfId="24079" priority="58878" operator="equal">
      <formula>_FV(13,"3")</formula>
    </cfRule>
  </conditionalFormatting>
  <conditionalFormatting sqref="W70">
    <cfRule type="cellIs" dxfId="24078" priority="58879" operator="equal">
      <formula>_FV(13,"3")</formula>
    </cfRule>
  </conditionalFormatting>
  <conditionalFormatting sqref="W70">
    <cfRule type="cellIs" dxfId="24077" priority="58880" operator="equal">
      <formula>_FV(13,"3")</formula>
    </cfRule>
  </conditionalFormatting>
  <conditionalFormatting sqref="W70">
    <cfRule type="cellIs" dxfId="24076" priority="58867" operator="equal">
      <formula>"09.00 – 18.00"</formula>
    </cfRule>
  </conditionalFormatting>
  <conditionalFormatting sqref="W70">
    <cfRule type="cellIs" dxfId="24075" priority="58868" operator="equal">
      <formula>"09.30 – 13.00"</formula>
    </cfRule>
  </conditionalFormatting>
  <conditionalFormatting sqref="W70">
    <cfRule type="cellIs" dxfId="24074" priority="58869" operator="equal">
      <formula>"10.30 – 19.30"</formula>
    </cfRule>
  </conditionalFormatting>
  <conditionalFormatting sqref="W70">
    <cfRule type="cellIs" dxfId="24073" priority="58870" operator="equal">
      <formula>"11.30 – 19.30"</formula>
    </cfRule>
  </conditionalFormatting>
  <conditionalFormatting sqref="W70">
    <cfRule type="cellIs" dxfId="24072" priority="58871" operator="equal">
      <formula>_FV(13,"3")</formula>
    </cfRule>
  </conditionalFormatting>
  <conditionalFormatting sqref="W70">
    <cfRule type="cellIs" dxfId="24071" priority="58872" operator="equal">
      <formula>_FV(13,"3")</formula>
    </cfRule>
  </conditionalFormatting>
  <conditionalFormatting sqref="W70">
    <cfRule type="cellIs" dxfId="24070" priority="58873" operator="equal">
      <formula>_FV(13,"3")</formula>
    </cfRule>
  </conditionalFormatting>
  <conditionalFormatting sqref="D71:Y71">
    <cfRule type="containsText" dxfId="24069" priority="58810" operator="containsText" text="13:00">
      <formula>NOT(ISERROR(SEARCH("13:00",D71)))</formula>
    </cfRule>
  </conditionalFormatting>
  <conditionalFormatting sqref="D77:Y77">
    <cfRule type="containsText" dxfId="24068" priority="58808" operator="containsText" text="09:00 – 13.00 ">
      <formula>NOT(ISERROR(SEARCH("09:00 – 13.00 ",D77)))</formula>
    </cfRule>
  </conditionalFormatting>
  <conditionalFormatting sqref="D72:Y72">
    <cfRule type="containsText" dxfId="24067" priority="58803" operator="containsText" text="09.00 -13.00">
      <formula>NOT(ISERROR(SEARCH("09.00 -13.00",D72)))</formula>
    </cfRule>
    <cfRule type="containsText" dxfId="24066" priority="58804" operator="containsText" text="09.00 -15:00">
      <formula>NOT(ISERROR(SEARCH("09.00 -15:00",D72)))</formula>
    </cfRule>
    <cfRule type="containsText" dxfId="24065" priority="58805" operator="containsText" text="09.00 -16.00">
      <formula>NOT(ISERROR(SEARCH("09.00 -16.00",D72)))</formula>
    </cfRule>
  </conditionalFormatting>
  <conditionalFormatting sqref="D71:Y71">
    <cfRule type="containsText" dxfId="24064" priority="58797" operator="containsText" text="09.00 -13.00">
      <formula>NOT(ISERROR(SEARCH("09.00 -13.00",D71)))</formula>
    </cfRule>
    <cfRule type="containsText" dxfId="24063" priority="58798" operator="containsText" text="09.00 -15:00">
      <formula>NOT(ISERROR(SEARCH("09.00 -15:00",D71)))</formula>
    </cfRule>
    <cfRule type="containsText" dxfId="24062" priority="58799" operator="containsText" text="09.00 -16.00">
      <formula>NOT(ISERROR(SEARCH("09.00 -16.00",D71)))</formula>
    </cfRule>
  </conditionalFormatting>
  <conditionalFormatting sqref="D77:Y77">
    <cfRule type="containsText" dxfId="24061" priority="58796" operator="containsText" text="09:00 – 13.00 ">
      <formula>NOT(ISERROR(SEARCH("09:00 – 13.00 ",D77)))</formula>
    </cfRule>
  </conditionalFormatting>
  <conditionalFormatting sqref="D72:Y72">
    <cfRule type="containsText" dxfId="24060" priority="58791" operator="containsText" text="09.00 -13.00">
      <formula>NOT(ISERROR(SEARCH("09.00 -13.00",D72)))</formula>
    </cfRule>
    <cfRule type="containsText" dxfId="24059" priority="58792" operator="containsText" text="09.00 -15:00">
      <formula>NOT(ISERROR(SEARCH("09.00 -15:00",D72)))</formula>
    </cfRule>
    <cfRule type="containsText" dxfId="24058" priority="58793" operator="containsText" text="09.00 -16.00">
      <formula>NOT(ISERROR(SEARCH("09.00 -16.00",D72)))</formula>
    </cfRule>
  </conditionalFormatting>
  <conditionalFormatting sqref="D71:Y71">
    <cfRule type="containsText" dxfId="24057" priority="58785" operator="containsText" text="09.00 -13.00">
      <formula>NOT(ISERROR(SEARCH("09.00 -13.00",D71)))</formula>
    </cfRule>
    <cfRule type="containsText" dxfId="24056" priority="58786" operator="containsText" text="09.00 -15:00">
      <formula>NOT(ISERROR(SEARCH("09.00 -15:00",D71)))</formula>
    </cfRule>
    <cfRule type="containsText" dxfId="24055" priority="58787" operator="containsText" text="09.00 -16.00">
      <formula>NOT(ISERROR(SEARCH("09.00 -16.00",D71)))</formula>
    </cfRule>
  </conditionalFormatting>
  <conditionalFormatting sqref="D72:Y72">
    <cfRule type="containsText" dxfId="24054" priority="58782" operator="containsText" text="09.00 -13:00">
      <formula>NOT(ISERROR(SEARCH("09.00 -13:00",D72)))</formula>
    </cfRule>
    <cfRule type="containsText" dxfId="24053" priority="58783" operator="containsText" text="08.30 -17.30">
      <formula>NOT(ISERROR(SEARCH("08.30 -17.30",D72)))</formula>
    </cfRule>
    <cfRule type="containsText" dxfId="24052" priority="58784" operator="containsText" text="08.30 -15:30">
      <formula>NOT(ISERROR(SEARCH("08.30 -15:30",D72)))</formula>
    </cfRule>
  </conditionalFormatting>
  <conditionalFormatting sqref="D71:Y71">
    <cfRule type="containsText" dxfId="24051" priority="58773" operator="containsText" text="09.00 -13.00">
      <formula>NOT(ISERROR(SEARCH("09.00 -13.00",D71)))</formula>
    </cfRule>
    <cfRule type="containsText" dxfId="24050" priority="58774" operator="containsText" text="09.00 -15:00">
      <formula>NOT(ISERROR(SEARCH("09.00 -15:00",D71)))</formula>
    </cfRule>
    <cfRule type="containsText" dxfId="24049" priority="58775" operator="containsText" text="09.00 -16.00">
      <formula>NOT(ISERROR(SEARCH("09.00 -16.00",D71)))</formula>
    </cfRule>
  </conditionalFormatting>
  <conditionalFormatting sqref="D71:Y71">
    <cfRule type="containsText" dxfId="24048" priority="58770" operator="containsText" text="09.00 -13:00">
      <formula>NOT(ISERROR(SEARCH("09.00 -13:00",D71)))</formula>
    </cfRule>
    <cfRule type="containsText" dxfId="24047" priority="58771" operator="containsText" text="08.30 -17.30">
      <formula>NOT(ISERROR(SEARCH("08.30 -17.30",D71)))</formula>
    </cfRule>
    <cfRule type="containsText" dxfId="24046" priority="58772" operator="containsText" text="08.30 -15:30">
      <formula>NOT(ISERROR(SEARCH("08.30 -15:30",D71)))</formula>
    </cfRule>
  </conditionalFormatting>
  <conditionalFormatting sqref="AG71:AH71">
    <cfRule type="containsText" dxfId="24045" priority="58672" operator="containsText" text="13:00">
      <formula>NOT(ISERROR(SEARCH("13:00",AG71)))</formula>
    </cfRule>
  </conditionalFormatting>
  <conditionalFormatting sqref="AG77:AH77">
    <cfRule type="containsText" dxfId="24044" priority="58670" operator="containsText" text="09:00 – 13.00 ">
      <formula>NOT(ISERROR(SEARCH("09:00 – 13.00 ",AG77)))</formula>
    </cfRule>
  </conditionalFormatting>
  <conditionalFormatting sqref="AG72:AH72">
    <cfRule type="containsText" dxfId="24043" priority="58665" operator="containsText" text="09.00 -13.00">
      <formula>NOT(ISERROR(SEARCH("09.00 -13.00",AG72)))</formula>
    </cfRule>
    <cfRule type="containsText" dxfId="24042" priority="58666" operator="containsText" text="09.00 -15:00">
      <formula>NOT(ISERROR(SEARCH("09.00 -15:00",AG72)))</formula>
    </cfRule>
    <cfRule type="containsText" dxfId="24041" priority="58667" operator="containsText" text="09.00 -16.00">
      <formula>NOT(ISERROR(SEARCH("09.00 -16.00",AG72)))</formula>
    </cfRule>
  </conditionalFormatting>
  <conditionalFormatting sqref="AG71:AH71">
    <cfRule type="containsText" dxfId="24040" priority="58659" operator="containsText" text="09.00 -13.00">
      <formula>NOT(ISERROR(SEARCH("09.00 -13.00",AG71)))</formula>
    </cfRule>
    <cfRule type="containsText" dxfId="24039" priority="58660" operator="containsText" text="09.00 -15:00">
      <formula>NOT(ISERROR(SEARCH("09.00 -15:00",AG71)))</formula>
    </cfRule>
    <cfRule type="containsText" dxfId="24038" priority="58661" operator="containsText" text="09.00 -16.00">
      <formula>NOT(ISERROR(SEARCH("09.00 -16.00",AG71)))</formula>
    </cfRule>
  </conditionalFormatting>
  <conditionalFormatting sqref="AG77:AH77">
    <cfRule type="containsText" dxfId="24037" priority="58658" operator="containsText" text="09:00 – 13.00 ">
      <formula>NOT(ISERROR(SEARCH("09:00 – 13.00 ",AG77)))</formula>
    </cfRule>
  </conditionalFormatting>
  <conditionalFormatting sqref="AG72:AH72">
    <cfRule type="containsText" dxfId="24036" priority="58653" operator="containsText" text="09.00 -13.00">
      <formula>NOT(ISERROR(SEARCH("09.00 -13.00",AG72)))</formula>
    </cfRule>
    <cfRule type="containsText" dxfId="24035" priority="58654" operator="containsText" text="09.00 -15:00">
      <formula>NOT(ISERROR(SEARCH("09.00 -15:00",AG72)))</formula>
    </cfRule>
    <cfRule type="containsText" dxfId="24034" priority="58655" operator="containsText" text="09.00 -16.00">
      <formula>NOT(ISERROR(SEARCH("09.00 -16.00",AG72)))</formula>
    </cfRule>
  </conditionalFormatting>
  <conditionalFormatting sqref="AG71:AH71">
    <cfRule type="containsText" dxfId="24033" priority="58647" operator="containsText" text="09.00 -13.00">
      <formula>NOT(ISERROR(SEARCH("09.00 -13.00",AG71)))</formula>
    </cfRule>
    <cfRule type="containsText" dxfId="24032" priority="58648" operator="containsText" text="09.00 -15:00">
      <formula>NOT(ISERROR(SEARCH("09.00 -15:00",AG71)))</formula>
    </cfRule>
    <cfRule type="containsText" dxfId="24031" priority="58649" operator="containsText" text="09.00 -16.00">
      <formula>NOT(ISERROR(SEARCH("09.00 -16.00",AG71)))</formula>
    </cfRule>
  </conditionalFormatting>
  <conditionalFormatting sqref="AG72:AH72">
    <cfRule type="containsText" dxfId="24030" priority="58644" operator="containsText" text="09.00 -13:00">
      <formula>NOT(ISERROR(SEARCH("09.00 -13:00",AG72)))</formula>
    </cfRule>
    <cfRule type="containsText" dxfId="24029" priority="58645" operator="containsText" text="08.30 -17.30">
      <formula>NOT(ISERROR(SEARCH("08.30 -17.30",AG72)))</formula>
    </cfRule>
    <cfRule type="containsText" dxfId="24028" priority="58646" operator="containsText" text="08.30 -15:30">
      <formula>NOT(ISERROR(SEARCH("08.30 -15:30",AG72)))</formula>
    </cfRule>
  </conditionalFormatting>
  <conditionalFormatting sqref="AG71:AH71">
    <cfRule type="containsText" dxfId="24027" priority="58635" operator="containsText" text="09.00 -13.00">
      <formula>NOT(ISERROR(SEARCH("09.00 -13.00",AG71)))</formula>
    </cfRule>
    <cfRule type="containsText" dxfId="24026" priority="58636" operator="containsText" text="09.00 -15:00">
      <formula>NOT(ISERROR(SEARCH("09.00 -15:00",AG71)))</formula>
    </cfRule>
    <cfRule type="containsText" dxfId="24025" priority="58637" operator="containsText" text="09.00 -16.00">
      <formula>NOT(ISERROR(SEARCH("09.00 -16.00",AG71)))</formula>
    </cfRule>
  </conditionalFormatting>
  <conditionalFormatting sqref="AG71:AH71">
    <cfRule type="containsText" dxfId="24024" priority="58632" operator="containsText" text="09.00 -13:00">
      <formula>NOT(ISERROR(SEARCH("09.00 -13:00",AG71)))</formula>
    </cfRule>
    <cfRule type="containsText" dxfId="24023" priority="58633" operator="containsText" text="08.30 -17.30">
      <formula>NOT(ISERROR(SEARCH("08.30 -17.30",AG71)))</formula>
    </cfRule>
    <cfRule type="containsText" dxfId="24022" priority="58634" operator="containsText" text="08.30 -15:30">
      <formula>NOT(ISERROR(SEARCH("08.30 -15:30",AG71)))</formula>
    </cfRule>
  </conditionalFormatting>
  <conditionalFormatting sqref="DE70:DF70">
    <cfRule type="cellIs" dxfId="24021" priority="58623" operator="equal">
      <formula>"09.00 – 13.00"</formula>
    </cfRule>
  </conditionalFormatting>
  <conditionalFormatting sqref="DE70:DF70">
    <cfRule type="cellIs" dxfId="24020" priority="58624" operator="equal">
      <formula>"09.00 – 15.00"</formula>
    </cfRule>
  </conditionalFormatting>
  <conditionalFormatting sqref="DE70:DF70">
    <cfRule type="cellIs" dxfId="24019" priority="58625" operator="equal">
      <formula>"09.00 – 18.00"</formula>
    </cfRule>
  </conditionalFormatting>
  <conditionalFormatting sqref="DE70:DF70">
    <cfRule type="cellIs" dxfId="24018" priority="58626" operator="equal">
      <formula>"09.30 – 13.00"</formula>
    </cfRule>
  </conditionalFormatting>
  <conditionalFormatting sqref="DE70:DF70">
    <cfRule type="cellIs" dxfId="24017" priority="58627" operator="equal">
      <formula>"10.30 – 19.30"</formula>
    </cfRule>
  </conditionalFormatting>
  <conditionalFormatting sqref="DE70:DF70">
    <cfRule type="cellIs" dxfId="24016" priority="58628" operator="equal">
      <formula>"11.30 – 19.30"</formula>
    </cfRule>
  </conditionalFormatting>
  <conditionalFormatting sqref="DE70:DF70">
    <cfRule type="cellIs" dxfId="24015" priority="58629" operator="equal">
      <formula>_FV(13,"3")</formula>
    </cfRule>
  </conditionalFormatting>
  <conditionalFormatting sqref="DE70:DF70">
    <cfRule type="cellIs" dxfId="24014" priority="58630" operator="equal">
      <formula>_FV(13,"3")</formula>
    </cfRule>
  </conditionalFormatting>
  <conditionalFormatting sqref="DE70:DF70">
    <cfRule type="cellIs" dxfId="24013" priority="58631" operator="equal">
      <formula>_FV(13,"3")</formula>
    </cfRule>
  </conditionalFormatting>
  <conditionalFormatting sqref="DE70:DF70">
    <cfRule type="containsText" dxfId="24012" priority="58613" operator="containsText" text="DOMENICA">
      <formula>NOT(ISERROR(SEARCH("DOMENICA",DE70)))</formula>
    </cfRule>
    <cfRule type="containsText" dxfId="24011" priority="58614" operator="containsText" text="08.30 – 14.30">
      <formula>NOT(ISERROR(SEARCH("08.30 – 14.30",DE70)))</formula>
    </cfRule>
    <cfRule type="containsText" dxfId="24010" priority="58615" operator="containsText" text="09.30 – 18.30">
      <formula>NOT(ISERROR(SEARCH("09.30 – 18.30",DE70)))</formula>
    </cfRule>
    <cfRule type="containsText" dxfId="24009" priority="58616" operator="containsText" text="08.30 – 16.30">
      <formula>NOT(ISERROR(SEARCH("08.30 – 16.30",DE70)))</formula>
    </cfRule>
    <cfRule type="containsText" dxfId="24008" priority="58617" operator="containsText" text="08.30 – 17.30">
      <formula>NOT(ISERROR(SEARCH("08.30 – 17.30",DE70)))</formula>
    </cfRule>
    <cfRule type="containsText" dxfId="24007" priority="58618" operator="containsText" text="09.00 – 18.00">
      <formula>NOT(ISERROR(SEARCH("09.00 – 18.00",DE70)))</formula>
    </cfRule>
    <cfRule type="containsText" dxfId="24006" priority="58619" operator="containsText" text="09.00 – 15.00">
      <formula>NOT(ISERROR(SEARCH("09.00 – 15.00",DE70)))</formula>
    </cfRule>
    <cfRule type="containsText" dxfId="24005" priority="58620" operator="containsText" text="10.30 – 19.30">
      <formula>NOT(ISERROR(SEARCH("10.30 – 19.30",DE70)))</formula>
    </cfRule>
    <cfRule type="containsText" dxfId="24004" priority="58621" operator="containsText" text="09.00 – 13.00">
      <formula>NOT(ISERROR(SEARCH("09.00 – 13.00",DE70)))</formula>
    </cfRule>
    <cfRule type="containsText" dxfId="24003" priority="58622" operator="containsText" text="11.30 – 19.30">
      <formula>NOT(ISERROR(SEARCH("11.30 – 19.30",DE70)))</formula>
    </cfRule>
  </conditionalFormatting>
  <conditionalFormatting sqref="DE70:DF70">
    <cfRule type="cellIs" dxfId="24002" priority="58605" operator="equal">
      <formula>"09.00 – 15.00"</formula>
    </cfRule>
  </conditionalFormatting>
  <conditionalFormatting sqref="DE70:DF70">
    <cfRule type="cellIs" dxfId="24001" priority="58606" operator="equal">
      <formula>"09.00 – 18.00"</formula>
    </cfRule>
  </conditionalFormatting>
  <conditionalFormatting sqref="DE70:DF70">
    <cfRule type="cellIs" dxfId="24000" priority="58607" operator="equal">
      <formula>"09.30 – 13.00"</formula>
    </cfRule>
  </conditionalFormatting>
  <conditionalFormatting sqref="DE70:DF70">
    <cfRule type="cellIs" dxfId="23999" priority="58608" operator="equal">
      <formula>"10.30 – 19.30"</formula>
    </cfRule>
  </conditionalFormatting>
  <conditionalFormatting sqref="DE70:DF70">
    <cfRule type="cellIs" dxfId="23998" priority="58609" operator="equal">
      <formula>"11.30 – 19.30"</formula>
    </cfRule>
  </conditionalFormatting>
  <conditionalFormatting sqref="DE70:DF70">
    <cfRule type="cellIs" dxfId="23997" priority="58610" operator="equal">
      <formula>_FV(13,"3")</formula>
    </cfRule>
  </conditionalFormatting>
  <conditionalFormatting sqref="DE70:DF70">
    <cfRule type="cellIs" dxfId="23996" priority="58611" operator="equal">
      <formula>_FV(13,"3")</formula>
    </cfRule>
  </conditionalFormatting>
  <conditionalFormatting sqref="DE70:DF70">
    <cfRule type="cellIs" dxfId="23995" priority="58612" operator="equal">
      <formula>_FV(13,"3")</formula>
    </cfRule>
  </conditionalFormatting>
  <conditionalFormatting sqref="DE70:DF70">
    <cfRule type="cellIs" dxfId="23994" priority="58597" operator="equal">
      <formula>"09.00 – 15.00"</formula>
    </cfRule>
  </conditionalFormatting>
  <conditionalFormatting sqref="DE70:DF70">
    <cfRule type="cellIs" dxfId="23993" priority="58598" operator="equal">
      <formula>"09.00 – 18.00"</formula>
    </cfRule>
  </conditionalFormatting>
  <conditionalFormatting sqref="DE70:DF70">
    <cfRule type="cellIs" dxfId="23992" priority="58599" operator="equal">
      <formula>"09.30 – 13.00"</formula>
    </cfRule>
  </conditionalFormatting>
  <conditionalFormatting sqref="DE70:DF70">
    <cfRule type="cellIs" dxfId="23991" priority="58600" operator="equal">
      <formula>"10.30 – 19.30"</formula>
    </cfRule>
  </conditionalFormatting>
  <conditionalFormatting sqref="DE70:DF70">
    <cfRule type="cellIs" dxfId="23990" priority="58601" operator="equal">
      <formula>"11.30 – 19.30"</formula>
    </cfRule>
  </conditionalFormatting>
  <conditionalFormatting sqref="DE70:DF70">
    <cfRule type="cellIs" dxfId="23989" priority="58602" operator="equal">
      <formula>_FV(13,"3")</formula>
    </cfRule>
  </conditionalFormatting>
  <conditionalFormatting sqref="DE70:DF70">
    <cfRule type="cellIs" dxfId="23988" priority="58603" operator="equal">
      <formula>_FV(13,"3")</formula>
    </cfRule>
  </conditionalFormatting>
  <conditionalFormatting sqref="DE70:DF70">
    <cfRule type="cellIs" dxfId="23987" priority="58604" operator="equal">
      <formula>_FV(13,"3")</formula>
    </cfRule>
  </conditionalFormatting>
  <conditionalFormatting sqref="DE70:DF70">
    <cfRule type="containsText" dxfId="23986" priority="58591" operator="containsText" text="09.00 - 13.00">
      <formula>NOT(ISERROR(SEARCH("09.00 - 13.00",DE70)))</formula>
    </cfRule>
    <cfRule type="containsText" dxfId="23985" priority="58592" operator="containsText" text="09.00 – 15:00">
      <formula>NOT(ISERROR(SEARCH("09.00 – 15:00",DE70)))</formula>
    </cfRule>
    <cfRule type="containsText" dxfId="23984" priority="58593" operator="containsText" text="09.00 – 16.00">
      <formula>NOT(ISERROR(SEARCH("09.00 – 16.00",DE70)))</formula>
    </cfRule>
    <cfRule type="containsText" dxfId="23983" priority="58594" operator="containsText" text="09.00 - 13:00">
      <formula>NOT(ISERROR(SEARCH("09.00 - 13:00",DE70)))</formula>
    </cfRule>
    <cfRule type="containsText" dxfId="23982" priority="58595" operator="containsText" text="08.30 – 16:30 ">
      <formula>NOT(ISERROR(SEARCH("08.30 – 16:30 ",DE70)))</formula>
    </cfRule>
    <cfRule type="containsText" dxfId="23981" priority="58596" operator="containsText" text="08.30 – 17:30 ">
      <formula>NOT(ISERROR(SEARCH("08.30 – 17:30 ",DE70)))</formula>
    </cfRule>
  </conditionalFormatting>
  <conditionalFormatting sqref="DE70:DF70">
    <cfRule type="cellIs" dxfId="23980" priority="58583" operator="equal">
      <formula>"09.00 – 15.00"</formula>
    </cfRule>
  </conditionalFormatting>
  <conditionalFormatting sqref="DE70:DF70">
    <cfRule type="cellIs" dxfId="23979" priority="58584" operator="equal">
      <formula>"09.00 – 18.00"</formula>
    </cfRule>
  </conditionalFormatting>
  <conditionalFormatting sqref="DE70:DF70">
    <cfRule type="cellIs" dxfId="23978" priority="58585" operator="equal">
      <formula>"09.30 – 13.00"</formula>
    </cfRule>
  </conditionalFormatting>
  <conditionalFormatting sqref="DE70:DF70">
    <cfRule type="cellIs" dxfId="23977" priority="58586" operator="equal">
      <formula>"10.30 – 19.30"</formula>
    </cfRule>
  </conditionalFormatting>
  <conditionalFormatting sqref="DE70:DF70">
    <cfRule type="cellIs" dxfId="23976" priority="58587" operator="equal">
      <formula>"11.30 – 19.30"</formula>
    </cfRule>
  </conditionalFormatting>
  <conditionalFormatting sqref="DE70:DF70">
    <cfRule type="cellIs" dxfId="23975" priority="58588" operator="equal">
      <formula>_FV(13,"3")</formula>
    </cfRule>
  </conditionalFormatting>
  <conditionalFormatting sqref="DE70:DF70">
    <cfRule type="cellIs" dxfId="23974" priority="58589" operator="equal">
      <formula>_FV(13,"3")</formula>
    </cfRule>
  </conditionalFormatting>
  <conditionalFormatting sqref="DE70:DF70">
    <cfRule type="cellIs" dxfId="23973" priority="58590" operator="equal">
      <formula>_FV(13,"3")</formula>
    </cfRule>
  </conditionalFormatting>
  <conditionalFormatting sqref="DE70:DF70">
    <cfRule type="containsText" dxfId="23972" priority="58573" operator="containsText" text="DOMENICA">
      <formula>NOT(ISERROR(SEARCH("DOMENICA",DE70)))</formula>
    </cfRule>
    <cfRule type="containsText" dxfId="23971" priority="58574" operator="containsText" text="08.30 – 14.30">
      <formula>NOT(ISERROR(SEARCH("08.30 – 14.30",DE70)))</formula>
    </cfRule>
    <cfRule type="containsText" dxfId="23970" priority="58575" operator="containsText" text="09.30 – 18.30">
      <formula>NOT(ISERROR(SEARCH("09.30 – 18.30",DE70)))</formula>
    </cfRule>
    <cfRule type="containsText" dxfId="23969" priority="58576" operator="containsText" text="08.30 – 16.30">
      <formula>NOT(ISERROR(SEARCH("08.30 – 16.30",DE70)))</formula>
    </cfRule>
    <cfRule type="containsText" dxfId="23968" priority="58577" operator="containsText" text="08.30 – 17.30">
      <formula>NOT(ISERROR(SEARCH("08.30 – 17.30",DE70)))</formula>
    </cfRule>
    <cfRule type="containsText" dxfId="23967" priority="58578" operator="containsText" text="09.00 – 18.00">
      <formula>NOT(ISERROR(SEARCH("09.00 – 18.00",DE70)))</formula>
    </cfRule>
    <cfRule type="containsText" dxfId="23966" priority="58579" operator="containsText" text="09.00 – 15.00">
      <formula>NOT(ISERROR(SEARCH("09.00 – 15.00",DE70)))</formula>
    </cfRule>
    <cfRule type="containsText" dxfId="23965" priority="58580" operator="containsText" text="10.30 – 19.30">
      <formula>NOT(ISERROR(SEARCH("10.30 – 19.30",DE70)))</formula>
    </cfRule>
    <cfRule type="containsText" dxfId="23964" priority="58581" operator="containsText" text="09.00 – 13.00">
      <formula>NOT(ISERROR(SEARCH("09.00 – 13.00",DE70)))</formula>
    </cfRule>
    <cfRule type="containsText" dxfId="23963" priority="58582" operator="containsText" text="11.30 – 19.30">
      <formula>NOT(ISERROR(SEARCH("11.30 – 19.30",DE70)))</formula>
    </cfRule>
  </conditionalFormatting>
  <conditionalFormatting sqref="DE70:DF70">
    <cfRule type="cellIs" dxfId="23962" priority="58566" operator="equal">
      <formula>"09.00 – 18.00"</formula>
    </cfRule>
  </conditionalFormatting>
  <conditionalFormatting sqref="DE70:DF70">
    <cfRule type="cellIs" dxfId="23961" priority="58567" operator="equal">
      <formula>"09.30 – 13.00"</formula>
    </cfRule>
  </conditionalFormatting>
  <conditionalFormatting sqref="DE70:DF70">
    <cfRule type="cellIs" dxfId="23960" priority="58568" operator="equal">
      <formula>"10.30 – 19.30"</formula>
    </cfRule>
  </conditionalFormatting>
  <conditionalFormatting sqref="DE70:DF70">
    <cfRule type="cellIs" dxfId="23959" priority="58569" operator="equal">
      <formula>"11.30 – 19.30"</formula>
    </cfRule>
  </conditionalFormatting>
  <conditionalFormatting sqref="DE70:DF70">
    <cfRule type="cellIs" dxfId="23958" priority="58570" operator="equal">
      <formula>_FV(13,"3")</formula>
    </cfRule>
  </conditionalFormatting>
  <conditionalFormatting sqref="DE70:DF70">
    <cfRule type="cellIs" dxfId="23957" priority="58571" operator="equal">
      <formula>_FV(13,"3")</formula>
    </cfRule>
  </conditionalFormatting>
  <conditionalFormatting sqref="DE70:DF70">
    <cfRule type="cellIs" dxfId="23956" priority="58572" operator="equal">
      <formula>_FV(13,"3")</formula>
    </cfRule>
  </conditionalFormatting>
  <conditionalFormatting sqref="DE70:DF70">
    <cfRule type="cellIs" dxfId="23955" priority="58559" operator="equal">
      <formula>"09.00 – 18.00"</formula>
    </cfRule>
  </conditionalFormatting>
  <conditionalFormatting sqref="DE70:DF70">
    <cfRule type="cellIs" dxfId="23954" priority="58560" operator="equal">
      <formula>"09.30 – 13.00"</formula>
    </cfRule>
  </conditionalFormatting>
  <conditionalFormatting sqref="DE70:DF70">
    <cfRule type="cellIs" dxfId="23953" priority="58561" operator="equal">
      <formula>"10.30 – 19.30"</formula>
    </cfRule>
  </conditionalFormatting>
  <conditionalFormatting sqref="DE70:DF70">
    <cfRule type="cellIs" dxfId="23952" priority="58562" operator="equal">
      <formula>"11.30 – 19.30"</formula>
    </cfRule>
  </conditionalFormatting>
  <conditionalFormatting sqref="DE70:DF70">
    <cfRule type="cellIs" dxfId="23951" priority="58563" operator="equal">
      <formula>_FV(13,"3")</formula>
    </cfRule>
  </conditionalFormatting>
  <conditionalFormatting sqref="DE70:DF70">
    <cfRule type="cellIs" dxfId="23950" priority="58564" operator="equal">
      <formula>_FV(13,"3")</formula>
    </cfRule>
  </conditionalFormatting>
  <conditionalFormatting sqref="DE70:DF70">
    <cfRule type="cellIs" dxfId="23949" priority="58565" operator="equal">
      <formula>_FV(13,"3")</formula>
    </cfRule>
  </conditionalFormatting>
  <conditionalFormatting sqref="DE71:DF78">
    <cfRule type="containsText" dxfId="23948" priority="58541" operator="containsText" text="08.30 – 14.30">
      <formula>NOT(ISERROR(SEARCH("08.30 – 14.30",DE71)))</formula>
    </cfRule>
    <cfRule type="containsText" dxfId="23947" priority="58542" operator="containsText" text="09:30 – 18.30">
      <formula>NOT(ISERROR(SEARCH("09:30 – 18.30",DE71)))</formula>
    </cfRule>
    <cfRule type="containsText" dxfId="23946" priority="58543" operator="containsText" text="10.30 – 18.30">
      <formula>NOT(ISERROR(SEARCH("10.30 – 18.30",DE71)))</formula>
    </cfRule>
    <cfRule type="containsText" dxfId="23945" priority="58544" operator="containsText" text="09.30 – 18.30">
      <formula>NOT(ISERROR(SEARCH("09.30 – 18.30",DE71)))</formula>
    </cfRule>
    <cfRule type="containsText" dxfId="23944" priority="58546" operator="containsText" text="09.00 – 13:00">
      <formula>NOT(ISERROR(SEARCH("09.00 – 13:00",DE71)))</formula>
    </cfRule>
    <cfRule type="containsText" dxfId="23943" priority="58547" operator="containsText" text="08.30 – 16.30">
      <formula>NOT(ISERROR(SEARCH("08.30 – 16.30",DE71)))</formula>
    </cfRule>
    <cfRule type="containsText" dxfId="23942" priority="58548" operator="containsText" text="08:30 – 17.30">
      <formula>NOT(ISERROR(SEARCH("08:30 – 17.30",DE71)))</formula>
    </cfRule>
    <cfRule type="containsText" dxfId="23941" priority="58549" operator="containsText" text="08.30 – 17.30">
      <formula>NOT(ISERROR(SEARCH("08.30 – 17.30",DE71)))</formula>
    </cfRule>
    <cfRule type="containsText" dxfId="23940" priority="58550" operator="containsText" text="09.00 – 18.00">
      <formula>NOT(ISERROR(SEARCH("09.00 – 18.00",DE71)))</formula>
    </cfRule>
    <cfRule type="containsText" dxfId="23939" priority="58551" operator="containsText" text="09.00 – 13.00">
      <formula>NOT(ISERROR(SEARCH("09.00 – 13.00",DE71)))</formula>
    </cfRule>
    <cfRule type="containsText" dxfId="23938" priority="58552" operator="containsText" text="11.30 – 19.30">
      <formula>NOT(ISERROR(SEARCH("11.30 – 19.30",DE71)))</formula>
    </cfRule>
    <cfRule type="containsText" dxfId="23937" priority="58553" operator="containsText" text="10.30 – 19.30">
      <formula>NOT(ISERROR(SEARCH("10.30 – 19.30",DE71)))</formula>
    </cfRule>
    <cfRule type="containsText" dxfId="23936" priority="58554" operator="containsText" text="09.00 – 15.00">
      <formula>NOT(ISERROR(SEARCH("09.00 – 15.00",DE71)))</formula>
    </cfRule>
    <cfRule type="containsText" dxfId="23935" priority="58555" operator="containsText" text="1 2 : 3 0">
      <formula>NOT(ISERROR(SEARCH("1 2 : 3 0",DE71)))</formula>
    </cfRule>
    <cfRule type="containsText" dxfId="23934" priority="58556" operator="containsText" text="1 3 : 3 0">
      <formula>NOT(ISERROR(SEARCH("1 3 : 3 0",DE71)))</formula>
    </cfRule>
    <cfRule type="containsText" dxfId="23933" priority="58557" operator="containsText" text="FESTIVITÁ">
      <formula>NOT(ISERROR(SEARCH("FESTIVITÁ",DE71)))</formula>
    </cfRule>
    <cfRule type="cellIs" dxfId="23932" priority="58558" operator="equal">
      <formula>"DOMENICA"</formula>
    </cfRule>
  </conditionalFormatting>
  <conditionalFormatting sqref="DE71:DF78">
    <cfRule type="containsText" dxfId="23931" priority="58533" operator="containsText" text="09.00 - 13.00">
      <formula>NOT(ISERROR(SEARCH("09.00 - 13.00",DE71)))</formula>
    </cfRule>
    <cfRule type="containsText" dxfId="23930" priority="58536" operator="containsText" text="09.00 – 15:00">
      <formula>NOT(ISERROR(SEARCH("09.00 – 15:00",DE71)))</formula>
    </cfRule>
    <cfRule type="containsText" dxfId="23929" priority="58537" operator="containsText" text="09.00 – 16.00">
      <formula>NOT(ISERROR(SEARCH("09.00 – 16.00",DE71)))</formula>
    </cfRule>
    <cfRule type="containsText" dxfId="23928" priority="58538" operator="containsText" text="09.00 - 13:00">
      <formula>NOT(ISERROR(SEARCH("09.00 - 13:00",DE71)))</formula>
    </cfRule>
    <cfRule type="containsText" dxfId="23927" priority="58539" operator="containsText" text="08.30 – 16:30 ">
      <formula>NOT(ISERROR(SEARCH("08.30 – 16:30 ",DE71)))</formula>
    </cfRule>
    <cfRule type="containsText" dxfId="23926" priority="58540" operator="containsText" text="08.30 – 17:30 ">
      <formula>NOT(ISERROR(SEARCH("08.30 – 17:30 ",DE71)))</formula>
    </cfRule>
  </conditionalFormatting>
  <conditionalFormatting sqref="DE71:DF78">
    <cfRule type="containsText" dxfId="23925" priority="58535" operator="containsText" text="1 3 : 0 0">
      <formula>NOT(ISERROR(SEARCH("1 3 : 0 0",DE71)))</formula>
    </cfRule>
  </conditionalFormatting>
  <conditionalFormatting sqref="DE71:DF71">
    <cfRule type="containsText" dxfId="23924" priority="58534" operator="containsText" text="13:00">
      <formula>NOT(ISERROR(SEARCH("13:00",DE71)))</formula>
    </cfRule>
  </conditionalFormatting>
  <conditionalFormatting sqref="DE71:DF78">
    <cfRule type="containsText" dxfId="23923" priority="58545" operator="containsText" text="09:00 – 13.00 ">
      <formula>NOT(ISERROR(SEARCH("09:00 – 13.00 ",DE71)))</formula>
    </cfRule>
  </conditionalFormatting>
  <conditionalFormatting sqref="CR77:CS77 DE77:DF77">
    <cfRule type="containsText" dxfId="23922" priority="58532" operator="containsText" text="09:00 – 13.00 ">
      <formula>NOT(ISERROR(SEARCH("09:00 – 13.00 ",CR77)))</formula>
    </cfRule>
  </conditionalFormatting>
  <conditionalFormatting sqref="DE71:DF78">
    <cfRule type="containsText" dxfId="23921" priority="58531" operator="containsText" text="09:00 – 13.00 ">
      <formula>NOT(ISERROR(SEARCH("09:00 – 13.00 ",DE71)))</formula>
    </cfRule>
  </conditionalFormatting>
  <conditionalFormatting sqref="DE77:DF78">
    <cfRule type="containsText" dxfId="23920" priority="58530" operator="containsText" text="09:00 – 13.00 ">
      <formula>NOT(ISERROR(SEARCH("09:00 – 13.00 ",DE77)))</formula>
    </cfRule>
  </conditionalFormatting>
  <conditionalFormatting sqref="CR72:CS72 DE72:DF72">
    <cfRule type="containsText" dxfId="23919" priority="58527" operator="containsText" text="09.00 -13.00">
      <formula>NOT(ISERROR(SEARCH("09.00 -13.00",CR72)))</formula>
    </cfRule>
    <cfRule type="containsText" dxfId="23918" priority="58528" operator="containsText" text="09.00 -15:00">
      <formula>NOT(ISERROR(SEARCH("09.00 -15:00",CR72)))</formula>
    </cfRule>
    <cfRule type="containsText" dxfId="23917" priority="58529" operator="containsText" text="09.00 -16.00">
      <formula>NOT(ISERROR(SEARCH("09.00 -16.00",CR72)))</formula>
    </cfRule>
  </conditionalFormatting>
  <conditionalFormatting sqref="DE73:DF78">
    <cfRule type="containsText" dxfId="23916" priority="58524" operator="containsText" text="09.00 -13.00">
      <formula>NOT(ISERROR(SEARCH("09.00 -13.00",DE73)))</formula>
    </cfRule>
    <cfRule type="containsText" dxfId="23915" priority="58525" operator="containsText" text="09.00 -15:00">
      <formula>NOT(ISERROR(SEARCH("09.00 -15:00",DE73)))</formula>
    </cfRule>
    <cfRule type="containsText" dxfId="23914" priority="58526" operator="containsText" text="09.00 -16.00">
      <formula>NOT(ISERROR(SEARCH("09.00 -16.00",DE73)))</formula>
    </cfRule>
  </conditionalFormatting>
  <conditionalFormatting sqref="DE71:DF71">
    <cfRule type="containsText" dxfId="23913" priority="58521" operator="containsText" text="09.00 -13.00">
      <formula>NOT(ISERROR(SEARCH("09.00 -13.00",DE71)))</formula>
    </cfRule>
    <cfRule type="containsText" dxfId="23912" priority="58522" operator="containsText" text="09.00 -15:00">
      <formula>NOT(ISERROR(SEARCH("09.00 -15:00",DE71)))</formula>
    </cfRule>
    <cfRule type="containsText" dxfId="23911" priority="58523" operator="containsText" text="09.00 -16.00">
      <formula>NOT(ISERROR(SEARCH("09.00 -16.00",DE71)))</formula>
    </cfRule>
  </conditionalFormatting>
  <conditionalFormatting sqref="CR77:CS77 DE77:DF77">
    <cfRule type="containsText" dxfId="23910" priority="58520" operator="containsText" text="09:00 – 13.00 ">
      <formula>NOT(ISERROR(SEARCH("09:00 – 13.00 ",CR77)))</formula>
    </cfRule>
  </conditionalFormatting>
  <conditionalFormatting sqref="DE71:DF78">
    <cfRule type="containsText" dxfId="23909" priority="58519" operator="containsText" text="09:00 – 13.00 ">
      <formula>NOT(ISERROR(SEARCH("09:00 – 13.00 ",DE71)))</formula>
    </cfRule>
  </conditionalFormatting>
  <conditionalFormatting sqref="DE77:DF78">
    <cfRule type="containsText" dxfId="23908" priority="58518" operator="containsText" text="09:00 – 13.00 ">
      <formula>NOT(ISERROR(SEARCH("09:00 – 13.00 ",DE77)))</formula>
    </cfRule>
  </conditionalFormatting>
  <conditionalFormatting sqref="CR72:CS72 DE72:DF72">
    <cfRule type="containsText" dxfId="23907" priority="58515" operator="containsText" text="09.00 -13.00">
      <formula>NOT(ISERROR(SEARCH("09.00 -13.00",CR72)))</formula>
    </cfRule>
    <cfRule type="containsText" dxfId="23906" priority="58516" operator="containsText" text="09.00 -15:00">
      <formula>NOT(ISERROR(SEARCH("09.00 -15:00",CR72)))</formula>
    </cfRule>
    <cfRule type="containsText" dxfId="23905" priority="58517" operator="containsText" text="09.00 -16.00">
      <formula>NOT(ISERROR(SEARCH("09.00 -16.00",CR72)))</formula>
    </cfRule>
  </conditionalFormatting>
  <conditionalFormatting sqref="DE73:DF78">
    <cfRule type="containsText" dxfId="23904" priority="58512" operator="containsText" text="09.00 -13.00">
      <formula>NOT(ISERROR(SEARCH("09.00 -13.00",DE73)))</formula>
    </cfRule>
    <cfRule type="containsText" dxfId="23903" priority="58513" operator="containsText" text="09.00 -15:00">
      <formula>NOT(ISERROR(SEARCH("09.00 -15:00",DE73)))</formula>
    </cfRule>
    <cfRule type="containsText" dxfId="23902" priority="58514" operator="containsText" text="09.00 -16.00">
      <formula>NOT(ISERROR(SEARCH("09.00 -16.00",DE73)))</formula>
    </cfRule>
  </conditionalFormatting>
  <conditionalFormatting sqref="DE71:DF71">
    <cfRule type="containsText" dxfId="23901" priority="58509" operator="containsText" text="09.00 -13.00">
      <formula>NOT(ISERROR(SEARCH("09.00 -13.00",DE71)))</formula>
    </cfRule>
    <cfRule type="containsText" dxfId="23900" priority="58510" operator="containsText" text="09.00 -15:00">
      <formula>NOT(ISERROR(SEARCH("09.00 -15:00",DE71)))</formula>
    </cfRule>
    <cfRule type="containsText" dxfId="23899" priority="58511" operator="containsText" text="09.00 -16.00">
      <formula>NOT(ISERROR(SEARCH("09.00 -16.00",DE71)))</formula>
    </cfRule>
  </conditionalFormatting>
  <conditionalFormatting sqref="CR72:CS72 DE72:DF72">
    <cfRule type="containsText" dxfId="23898" priority="58506" operator="containsText" text="09.00 -13:00">
      <formula>NOT(ISERROR(SEARCH("09.00 -13:00",CR72)))</formula>
    </cfRule>
    <cfRule type="containsText" dxfId="23897" priority="58507" operator="containsText" text="08.30 -17.30">
      <formula>NOT(ISERROR(SEARCH("08.30 -17.30",CR72)))</formula>
    </cfRule>
    <cfRule type="containsText" dxfId="23896" priority="58508" operator="containsText" text="08.30 -15:30">
      <formula>NOT(ISERROR(SEARCH("08.30 -15:30",CR72)))</formula>
    </cfRule>
  </conditionalFormatting>
  <conditionalFormatting sqref="DE73:DF78">
    <cfRule type="containsText" dxfId="23895" priority="58503" operator="containsText" text="09.00 -13.00">
      <formula>NOT(ISERROR(SEARCH("09.00 -13.00",DE73)))</formula>
    </cfRule>
    <cfRule type="containsText" dxfId="23894" priority="58504" operator="containsText" text="09.00 -15:00">
      <formula>NOT(ISERROR(SEARCH("09.00 -15:00",DE73)))</formula>
    </cfRule>
    <cfRule type="containsText" dxfId="23893" priority="58505" operator="containsText" text="09.00 -16.00">
      <formula>NOT(ISERROR(SEARCH("09.00 -16.00",DE73)))</formula>
    </cfRule>
  </conditionalFormatting>
  <conditionalFormatting sqref="DE73:DF78">
    <cfRule type="containsText" dxfId="23892" priority="58500" operator="containsText" text="09.00 -13:00">
      <formula>NOT(ISERROR(SEARCH("09.00 -13:00",DE73)))</formula>
    </cfRule>
    <cfRule type="containsText" dxfId="23891" priority="58501" operator="containsText" text="08.30 -17.30">
      <formula>NOT(ISERROR(SEARCH("08.30 -17.30",DE73)))</formula>
    </cfRule>
    <cfRule type="containsText" dxfId="23890" priority="58502" operator="containsText" text="08.30 -15:30">
      <formula>NOT(ISERROR(SEARCH("08.30 -15:30",DE73)))</formula>
    </cfRule>
  </conditionalFormatting>
  <conditionalFormatting sqref="DE71:DF71">
    <cfRule type="containsText" dxfId="23889" priority="58497" operator="containsText" text="09.00 -13.00">
      <formula>NOT(ISERROR(SEARCH("09.00 -13.00",DE71)))</formula>
    </cfRule>
    <cfRule type="containsText" dxfId="23888" priority="58498" operator="containsText" text="09.00 -15:00">
      <formula>NOT(ISERROR(SEARCH("09.00 -15:00",DE71)))</formula>
    </cfRule>
    <cfRule type="containsText" dxfId="23887" priority="58499" operator="containsText" text="09.00 -16.00">
      <formula>NOT(ISERROR(SEARCH("09.00 -16.00",DE71)))</formula>
    </cfRule>
  </conditionalFormatting>
  <conditionalFormatting sqref="DE71:DF71">
    <cfRule type="containsText" dxfId="23886" priority="58494" operator="containsText" text="09.00 -13:00">
      <formula>NOT(ISERROR(SEARCH("09.00 -13:00",DE71)))</formula>
    </cfRule>
    <cfRule type="containsText" dxfId="23885" priority="58495" operator="containsText" text="08.30 -17.30">
      <formula>NOT(ISERROR(SEARCH("08.30 -17.30",DE71)))</formula>
    </cfRule>
    <cfRule type="containsText" dxfId="23884" priority="58496" operator="containsText" text="08.30 -15:30">
      <formula>NOT(ISERROR(SEARCH("08.30 -15:30",DE71)))</formula>
    </cfRule>
  </conditionalFormatting>
  <conditionalFormatting sqref="DH81:AOL88 Z81:AB81">
    <cfRule type="containsText" dxfId="23883" priority="58477" operator="containsText" text="08.30 – 14.30">
      <formula>NOT(ISERROR(SEARCH("08.30 – 14.30",Z81)))</formula>
    </cfRule>
    <cfRule type="containsText" dxfId="23882" priority="58478" operator="containsText" text="09:30 – 18.30">
      <formula>NOT(ISERROR(SEARCH("09:30 – 18.30",Z81)))</formula>
    </cfRule>
    <cfRule type="containsText" dxfId="23881" priority="58479" operator="containsText" text="10.30 – 18.30">
      <formula>NOT(ISERROR(SEARCH("10.30 – 18.30",Z81)))</formula>
    </cfRule>
    <cfRule type="containsText" dxfId="23880" priority="58480" operator="containsText" text="09.30 – 18.30">
      <formula>NOT(ISERROR(SEARCH("09.30 – 18.30",Z81)))</formula>
    </cfRule>
    <cfRule type="containsText" dxfId="23879" priority="58481" operator="containsText" text="09.00 – 13:00">
      <formula>NOT(ISERROR(SEARCH("09.00 – 13:00",Z81)))</formula>
    </cfRule>
    <cfRule type="containsText" dxfId="23878" priority="58482" operator="containsText" text="08.30 – 16.30">
      <formula>NOT(ISERROR(SEARCH("08.30 – 16.30",Z81)))</formula>
    </cfRule>
    <cfRule type="containsText" dxfId="23877" priority="58483" operator="containsText" text="08:30 – 17.30">
      <formula>NOT(ISERROR(SEARCH("08:30 – 17.30",Z81)))</formula>
    </cfRule>
    <cfRule type="containsText" dxfId="23876" priority="58484" operator="containsText" text="08.30 – 17.30">
      <formula>NOT(ISERROR(SEARCH("08.30 – 17.30",Z81)))</formula>
    </cfRule>
    <cfRule type="containsText" dxfId="23875" priority="58485" operator="containsText" text="09.00 – 18.00">
      <formula>NOT(ISERROR(SEARCH("09.00 – 18.00",Z81)))</formula>
    </cfRule>
    <cfRule type="containsText" dxfId="23874" priority="58486" operator="containsText" text="09.00 – 13.00">
      <formula>NOT(ISERROR(SEARCH("09.00 – 13.00",Z81)))</formula>
    </cfRule>
    <cfRule type="containsText" dxfId="23873" priority="58487" operator="containsText" text="11.30 – 19.30">
      <formula>NOT(ISERROR(SEARCH("11.30 – 19.30",Z81)))</formula>
    </cfRule>
    <cfRule type="containsText" dxfId="23872" priority="58488" operator="containsText" text="10.30 – 19.30">
      <formula>NOT(ISERROR(SEARCH("10.30 – 19.30",Z81)))</formula>
    </cfRule>
    <cfRule type="containsText" dxfId="23871" priority="58489" operator="containsText" text="09.00 – 15.00">
      <formula>NOT(ISERROR(SEARCH("09.00 – 15.00",Z81)))</formula>
    </cfRule>
    <cfRule type="containsText" dxfId="23870" priority="58490" operator="containsText" text="12:30">
      <formula>NOT(ISERROR(SEARCH("12:30",Z81)))</formula>
    </cfRule>
    <cfRule type="containsText" dxfId="23869" priority="58491" operator="containsText" text="13:30">
      <formula>NOT(ISERROR(SEARCH("13:30",Z81)))</formula>
    </cfRule>
    <cfRule type="containsText" dxfId="23868" priority="58492" operator="containsText" text="FESTIVITÁ">
      <formula>NOT(ISERROR(SEARCH("FESTIVITÁ",Z81)))</formula>
    </cfRule>
    <cfRule type="cellIs" dxfId="23867" priority="58493" operator="equal">
      <formula>"DOMENICA"</formula>
    </cfRule>
  </conditionalFormatting>
  <conditionalFormatting sqref="Z80:AB80">
    <cfRule type="cellIs" dxfId="23866" priority="58468" operator="equal">
      <formula>"09.00 – 13.00"</formula>
    </cfRule>
  </conditionalFormatting>
  <conditionalFormatting sqref="AD80:AE80">
    <cfRule type="cellIs" dxfId="23865" priority="58383" operator="equal">
      <formula>"09.00 – 15.00"</formula>
    </cfRule>
  </conditionalFormatting>
  <conditionalFormatting sqref="Z80:AB80">
    <cfRule type="cellIs" dxfId="23864" priority="58469" operator="equal">
      <formula>"09.00 – 15.00"</formula>
    </cfRule>
  </conditionalFormatting>
  <conditionalFormatting sqref="Z80:AB80">
    <cfRule type="cellIs" dxfId="23863" priority="58470" operator="equal">
      <formula>"09.00 – 18.00"</formula>
    </cfRule>
  </conditionalFormatting>
  <conditionalFormatting sqref="Z80:AB80">
    <cfRule type="cellIs" dxfId="23862" priority="58471" operator="equal">
      <formula>"09.30 – 13.00"</formula>
    </cfRule>
  </conditionalFormatting>
  <conditionalFormatting sqref="Z80:AB80">
    <cfRule type="cellIs" dxfId="23861" priority="58472" operator="equal">
      <formula>"10.30 – 19.30"</formula>
    </cfRule>
  </conditionalFormatting>
  <conditionalFormatting sqref="Z80:AB80">
    <cfRule type="cellIs" dxfId="23860" priority="58473" operator="equal">
      <formula>"11.30 – 19.30"</formula>
    </cfRule>
  </conditionalFormatting>
  <conditionalFormatting sqref="Z80:AB80">
    <cfRule type="cellIs" dxfId="23859" priority="58474" operator="equal">
      <formula>_FV(13,"3")</formula>
    </cfRule>
  </conditionalFormatting>
  <conditionalFormatting sqref="Z80:AB80">
    <cfRule type="cellIs" dxfId="23858" priority="58475" operator="equal">
      <formula>_FV(13,"3")</formula>
    </cfRule>
  </conditionalFormatting>
  <conditionalFormatting sqref="Z80:AB80">
    <cfRule type="cellIs" dxfId="23857" priority="58476" operator="equal">
      <formula>_FV(13,"3")</formula>
    </cfRule>
  </conditionalFormatting>
  <conditionalFormatting sqref="DH80:XFD80 Z80:AB80">
    <cfRule type="containsText" dxfId="23856" priority="58458" operator="containsText" text="DOMENICA">
      <formula>NOT(ISERROR(SEARCH("DOMENICA",Z80)))</formula>
    </cfRule>
    <cfRule type="containsText" dxfId="23855" priority="58459" operator="containsText" text="08.30 – 14.30">
      <formula>NOT(ISERROR(SEARCH("08.30 – 14.30",Z80)))</formula>
    </cfRule>
    <cfRule type="containsText" dxfId="23854" priority="58460" operator="containsText" text="09.30 – 18.30">
      <formula>NOT(ISERROR(SEARCH("09.30 – 18.30",Z80)))</formula>
    </cfRule>
    <cfRule type="containsText" dxfId="23853" priority="58461" operator="containsText" text="08.30 – 16.30">
      <formula>NOT(ISERROR(SEARCH("08.30 – 16.30",Z80)))</formula>
    </cfRule>
    <cfRule type="containsText" dxfId="23852" priority="58462" operator="containsText" text="08.30 – 17.30">
      <formula>NOT(ISERROR(SEARCH("08.30 – 17.30",Z80)))</formula>
    </cfRule>
    <cfRule type="containsText" dxfId="23851" priority="58463" operator="containsText" text="09.00 – 18.00">
      <formula>NOT(ISERROR(SEARCH("09.00 – 18.00",Z80)))</formula>
    </cfRule>
    <cfRule type="containsText" dxfId="23850" priority="58464" operator="containsText" text="09.00 – 15.00">
      <formula>NOT(ISERROR(SEARCH("09.00 – 15.00",Z80)))</formula>
    </cfRule>
    <cfRule type="containsText" dxfId="23849" priority="58465" operator="containsText" text="10.30 – 19.30">
      <formula>NOT(ISERROR(SEARCH("10.30 – 19.30",Z80)))</formula>
    </cfRule>
    <cfRule type="containsText" dxfId="23848" priority="58466" operator="containsText" text="09.00 – 13.00">
      <formula>NOT(ISERROR(SEARCH("09.00 – 13.00",Z80)))</formula>
    </cfRule>
    <cfRule type="containsText" dxfId="23847" priority="58467" operator="containsText" text="11.30 – 19.30">
      <formula>NOT(ISERROR(SEARCH("11.30 – 19.30",Z80)))</formula>
    </cfRule>
  </conditionalFormatting>
  <conditionalFormatting sqref="Z80:AB80">
    <cfRule type="cellIs" dxfId="23846" priority="58450" operator="equal">
      <formula>"09.00 – 15.00"</formula>
    </cfRule>
  </conditionalFormatting>
  <conditionalFormatting sqref="Z80:AB80">
    <cfRule type="cellIs" dxfId="23845" priority="58451" operator="equal">
      <formula>"09.00 – 18.00"</formula>
    </cfRule>
  </conditionalFormatting>
  <conditionalFormatting sqref="Z80:AB80">
    <cfRule type="cellIs" dxfId="23844" priority="58452" operator="equal">
      <formula>"09.30 – 13.00"</formula>
    </cfRule>
  </conditionalFormatting>
  <conditionalFormatting sqref="Z80:AB80">
    <cfRule type="cellIs" dxfId="23843" priority="58453" operator="equal">
      <formula>"10.30 – 19.30"</formula>
    </cfRule>
  </conditionalFormatting>
  <conditionalFormatting sqref="Z80:AB80">
    <cfRule type="cellIs" dxfId="23842" priority="58454" operator="equal">
      <formula>"11.30 – 19.30"</formula>
    </cfRule>
  </conditionalFormatting>
  <conditionalFormatting sqref="Z80:AB80">
    <cfRule type="cellIs" dxfId="23841" priority="58455" operator="equal">
      <formula>_FV(13,"3")</formula>
    </cfRule>
  </conditionalFormatting>
  <conditionalFormatting sqref="Z80:AB80">
    <cfRule type="cellIs" dxfId="23840" priority="58456" operator="equal">
      <formula>_FV(13,"3")</formula>
    </cfRule>
  </conditionalFormatting>
  <conditionalFormatting sqref="Z80:AB80">
    <cfRule type="cellIs" dxfId="23839" priority="58457" operator="equal">
      <formula>_FV(13,"3")</formula>
    </cfRule>
  </conditionalFormatting>
  <conditionalFormatting sqref="Z80:AB80">
    <cfRule type="cellIs" dxfId="23838" priority="58442" operator="equal">
      <formula>"09.00 – 15.00"</formula>
    </cfRule>
  </conditionalFormatting>
  <conditionalFormatting sqref="Z80:AB80">
    <cfRule type="cellIs" dxfId="23837" priority="58443" operator="equal">
      <formula>"09.00 – 18.00"</formula>
    </cfRule>
  </conditionalFormatting>
  <conditionalFormatting sqref="Z80:AB80">
    <cfRule type="cellIs" dxfId="23836" priority="58444" operator="equal">
      <formula>"09.30 – 13.00"</formula>
    </cfRule>
  </conditionalFormatting>
  <conditionalFormatting sqref="Z80:AB80">
    <cfRule type="cellIs" dxfId="23835" priority="58445" operator="equal">
      <formula>"10.30 – 19.30"</formula>
    </cfRule>
  </conditionalFormatting>
  <conditionalFormatting sqref="Z80:AB80">
    <cfRule type="cellIs" dxfId="23834" priority="58446" operator="equal">
      <formula>"11.30 – 19.30"</formula>
    </cfRule>
  </conditionalFormatting>
  <conditionalFormatting sqref="Z80:AB80">
    <cfRule type="cellIs" dxfId="23833" priority="58447" operator="equal">
      <formula>_FV(13,"3")</formula>
    </cfRule>
  </conditionalFormatting>
  <conditionalFormatting sqref="Z80:AB80">
    <cfRule type="cellIs" dxfId="23832" priority="58448" operator="equal">
      <formula>_FV(13,"3")</formula>
    </cfRule>
  </conditionalFormatting>
  <conditionalFormatting sqref="Z80:AB80">
    <cfRule type="cellIs" dxfId="23831" priority="58449" operator="equal">
      <formula>_FV(13,"3")</formula>
    </cfRule>
  </conditionalFormatting>
  <conditionalFormatting sqref="CA80:CC88">
    <cfRule type="containsText" dxfId="23830" priority="58425" operator="containsText" text="08.30 – 14.30">
      <formula>NOT(ISERROR(SEARCH("08.30 – 14.30",CA80)))</formula>
    </cfRule>
    <cfRule type="containsText" dxfId="23829" priority="58426" operator="containsText" text="09:30 – 18.30">
      <formula>NOT(ISERROR(SEARCH("09:30 – 18.30",CA80)))</formula>
    </cfRule>
    <cfRule type="containsText" dxfId="23828" priority="58427" operator="containsText" text="10.30 – 18.30">
      <formula>NOT(ISERROR(SEARCH("10.30 – 18.30",CA80)))</formula>
    </cfRule>
    <cfRule type="containsText" dxfId="23827" priority="58428" operator="containsText" text="09.30 – 18.30">
      <formula>NOT(ISERROR(SEARCH("09.30 – 18.30",CA80)))</formula>
    </cfRule>
    <cfRule type="containsText" dxfId="23826" priority="58429" operator="containsText" text="09.00 – 13:00">
      <formula>NOT(ISERROR(SEARCH("09.00 – 13:00",CA80)))</formula>
    </cfRule>
    <cfRule type="containsText" dxfId="23825" priority="58430" operator="containsText" text="08.30 – 16.30">
      <formula>NOT(ISERROR(SEARCH("08.30 – 16.30",CA80)))</formula>
    </cfRule>
    <cfRule type="containsText" dxfId="23824" priority="58431" operator="containsText" text="08:30 – 17.30">
      <formula>NOT(ISERROR(SEARCH("08:30 – 17.30",CA80)))</formula>
    </cfRule>
    <cfRule type="containsText" dxfId="23823" priority="58432" operator="containsText" text="08.30 – 17.30">
      <formula>NOT(ISERROR(SEARCH("08.30 – 17.30",CA80)))</formula>
    </cfRule>
    <cfRule type="containsText" dxfId="23822" priority="58433" operator="containsText" text="09.00 – 18.00">
      <formula>NOT(ISERROR(SEARCH("09.00 – 18.00",CA80)))</formula>
    </cfRule>
    <cfRule type="containsText" dxfId="23821" priority="58434" operator="containsText" text="09.00 – 13.00">
      <formula>NOT(ISERROR(SEARCH("09.00 – 13.00",CA80)))</formula>
    </cfRule>
    <cfRule type="containsText" dxfId="23820" priority="58435" operator="containsText" text="11.30 – 19.30">
      <formula>NOT(ISERROR(SEARCH("11.30 – 19.30",CA80)))</formula>
    </cfRule>
    <cfRule type="containsText" dxfId="23819" priority="58436" operator="containsText" text="10.30 – 19.30">
      <formula>NOT(ISERROR(SEARCH("10.30 – 19.30",CA80)))</formula>
    </cfRule>
    <cfRule type="containsText" dxfId="23818" priority="58437" operator="containsText" text="09.00 – 15.00">
      <formula>NOT(ISERROR(SEARCH("09.00 – 15.00",CA80)))</formula>
    </cfRule>
    <cfRule type="containsText" dxfId="23817" priority="58438" operator="containsText" text="12:30">
      <formula>NOT(ISERROR(SEARCH("12:30",CA80)))</formula>
    </cfRule>
    <cfRule type="containsText" dxfId="23816" priority="58439" operator="containsText" text="13:30">
      <formula>NOT(ISERROR(SEARCH("13:30",CA80)))</formula>
    </cfRule>
    <cfRule type="containsText" dxfId="23815" priority="58440" operator="containsText" text="FESTIVITÁ">
      <formula>NOT(ISERROR(SEARCH("FESTIVITÁ",CA80)))</formula>
    </cfRule>
    <cfRule type="cellIs" dxfId="23814" priority="58441" operator="equal">
      <formula>"DOMENICA"</formula>
    </cfRule>
  </conditionalFormatting>
  <conditionalFormatting sqref="Z82:AB88">
    <cfRule type="containsText" dxfId="23813" priority="58408" operator="containsText" text="08.30 – 14.30">
      <formula>NOT(ISERROR(SEARCH("08.30 – 14.30",Z82)))</formula>
    </cfRule>
    <cfRule type="containsText" dxfId="23812" priority="58409" operator="containsText" text="09:30 – 18.30">
      <formula>NOT(ISERROR(SEARCH("09:30 – 18.30",Z82)))</formula>
    </cfRule>
    <cfRule type="containsText" dxfId="23811" priority="58410" operator="containsText" text="10.30 – 18.30">
      <formula>NOT(ISERROR(SEARCH("10.30 – 18.30",Z82)))</formula>
    </cfRule>
    <cfRule type="containsText" dxfId="23810" priority="58411" operator="containsText" text="09.30 – 18.30">
      <formula>NOT(ISERROR(SEARCH("09.30 – 18.30",Z82)))</formula>
    </cfRule>
    <cfRule type="containsText" dxfId="23809" priority="58412" operator="containsText" text="09.00 – 13:00">
      <formula>NOT(ISERROR(SEARCH("09.00 – 13:00",Z82)))</formula>
    </cfRule>
    <cfRule type="containsText" dxfId="23808" priority="58413" operator="containsText" text="08.30 – 16.30">
      <formula>NOT(ISERROR(SEARCH("08.30 – 16.30",Z82)))</formula>
    </cfRule>
    <cfRule type="containsText" dxfId="23807" priority="58414" operator="containsText" text="08:30 – 17.30">
      <formula>NOT(ISERROR(SEARCH("08:30 – 17.30",Z82)))</formula>
    </cfRule>
    <cfRule type="containsText" dxfId="23806" priority="58415" operator="containsText" text="08.30 – 17.30">
      <formula>NOT(ISERROR(SEARCH("08.30 – 17.30",Z82)))</formula>
    </cfRule>
    <cfRule type="containsText" dxfId="23805" priority="58416" operator="containsText" text="09.00 – 18.00">
      <formula>NOT(ISERROR(SEARCH("09.00 – 18.00",Z82)))</formula>
    </cfRule>
    <cfRule type="containsText" dxfId="23804" priority="58417" operator="containsText" text="09.00 – 13.00">
      <formula>NOT(ISERROR(SEARCH("09.00 – 13.00",Z82)))</formula>
    </cfRule>
    <cfRule type="containsText" dxfId="23803" priority="58418" operator="containsText" text="11.30 – 19.30">
      <formula>NOT(ISERROR(SEARCH("11.30 – 19.30",Z82)))</formula>
    </cfRule>
    <cfRule type="containsText" dxfId="23802" priority="58419" operator="containsText" text="10.30 – 19.30">
      <formula>NOT(ISERROR(SEARCH("10.30 – 19.30",Z82)))</formula>
    </cfRule>
    <cfRule type="containsText" dxfId="23801" priority="58420" operator="containsText" text="09.00 – 15.00">
      <formula>NOT(ISERROR(SEARCH("09.00 – 15.00",Z82)))</formula>
    </cfRule>
    <cfRule type="containsText" dxfId="23800" priority="58421" operator="containsText" text="12:30">
      <formula>NOT(ISERROR(SEARCH("12:30",Z82)))</formula>
    </cfRule>
    <cfRule type="containsText" dxfId="23799" priority="58422" operator="containsText" text="13:30">
      <formula>NOT(ISERROR(SEARCH("13:30",Z82)))</formula>
    </cfRule>
    <cfRule type="containsText" dxfId="23798" priority="58423" operator="containsText" text="FESTIVITÁ">
      <formula>NOT(ISERROR(SEARCH("FESTIVITÁ",Z82)))</formula>
    </cfRule>
    <cfRule type="cellIs" dxfId="23797" priority="58424" operator="equal">
      <formula>"DOMENICA"</formula>
    </cfRule>
  </conditionalFormatting>
  <conditionalFormatting sqref="AD81:AF81 AD82:AD88">
    <cfRule type="containsText" dxfId="23796" priority="58391" operator="containsText" text="08.30 – 14.30">
      <formula>NOT(ISERROR(SEARCH("08.30 – 14.30",AD81)))</formula>
    </cfRule>
    <cfRule type="containsText" dxfId="23795" priority="58392" operator="containsText" text="09:30 – 18.30">
      <formula>NOT(ISERROR(SEARCH("09:30 – 18.30",AD81)))</formula>
    </cfRule>
    <cfRule type="containsText" dxfId="23794" priority="58393" operator="containsText" text="10.30 – 18.30">
      <formula>NOT(ISERROR(SEARCH("10.30 – 18.30",AD81)))</formula>
    </cfRule>
    <cfRule type="containsText" dxfId="23793" priority="58394" operator="containsText" text="09.30 – 18.30">
      <formula>NOT(ISERROR(SEARCH("09.30 – 18.30",AD81)))</formula>
    </cfRule>
    <cfRule type="containsText" dxfId="23792" priority="58395" operator="containsText" text="09.00 – 13:00">
      <formula>NOT(ISERROR(SEARCH("09.00 – 13:00",AD81)))</formula>
    </cfRule>
    <cfRule type="containsText" dxfId="23791" priority="58396" operator="containsText" text="08.30 – 16.30">
      <formula>NOT(ISERROR(SEARCH("08.30 – 16.30",AD81)))</formula>
    </cfRule>
    <cfRule type="containsText" dxfId="23790" priority="58397" operator="containsText" text="08:30 – 17.30">
      <formula>NOT(ISERROR(SEARCH("08:30 – 17.30",AD81)))</formula>
    </cfRule>
    <cfRule type="containsText" dxfId="23789" priority="58398" operator="containsText" text="08.30 – 17.30">
      <formula>NOT(ISERROR(SEARCH("08.30 – 17.30",AD81)))</formula>
    </cfRule>
    <cfRule type="containsText" dxfId="23788" priority="58399" operator="containsText" text="09.00 – 18.00">
      <formula>NOT(ISERROR(SEARCH("09.00 – 18.00",AD81)))</formula>
    </cfRule>
    <cfRule type="containsText" dxfId="23787" priority="58400" operator="containsText" text="09.00 – 13.00">
      <formula>NOT(ISERROR(SEARCH("09.00 – 13.00",AD81)))</formula>
    </cfRule>
    <cfRule type="containsText" dxfId="23786" priority="58401" operator="containsText" text="11.30 – 19.30">
      <formula>NOT(ISERROR(SEARCH("11.30 – 19.30",AD81)))</formula>
    </cfRule>
    <cfRule type="containsText" dxfId="23785" priority="58402" operator="containsText" text="10.30 – 19.30">
      <formula>NOT(ISERROR(SEARCH("10.30 – 19.30",AD81)))</formula>
    </cfRule>
    <cfRule type="containsText" dxfId="23784" priority="58403" operator="containsText" text="09.00 – 15.00">
      <formula>NOT(ISERROR(SEARCH("09.00 – 15.00",AD81)))</formula>
    </cfRule>
    <cfRule type="containsText" dxfId="23783" priority="58404" operator="containsText" text="12:30">
      <formula>NOT(ISERROR(SEARCH("12:30",AD81)))</formula>
    </cfRule>
    <cfRule type="containsText" dxfId="23782" priority="58405" operator="containsText" text="13:30">
      <formula>NOT(ISERROR(SEARCH("13:30",AD81)))</formula>
    </cfRule>
    <cfRule type="containsText" dxfId="23781" priority="58406" operator="containsText" text="FESTIVITÁ">
      <formula>NOT(ISERROR(SEARCH("FESTIVITÁ",AD81)))</formula>
    </cfRule>
    <cfRule type="cellIs" dxfId="23780" priority="58407" operator="equal">
      <formula>"DOMENICA"</formula>
    </cfRule>
  </conditionalFormatting>
  <conditionalFormatting sqref="AD80:AE80">
    <cfRule type="cellIs" dxfId="23779" priority="58382" stopIfTrue="1" operator="equal">
      <formula>"09.00 – 13.00"</formula>
    </cfRule>
  </conditionalFormatting>
  <conditionalFormatting sqref="AD80:AE80">
    <cfRule type="cellIs" dxfId="23778" priority="58384" operator="equal">
      <formula>"09.00 – 18.00"</formula>
    </cfRule>
  </conditionalFormatting>
  <conditionalFormatting sqref="AD80:AE80">
    <cfRule type="cellIs" dxfId="23777" priority="58385" operator="equal">
      <formula>"09.30 – 13.00"</formula>
    </cfRule>
  </conditionalFormatting>
  <conditionalFormatting sqref="AD80:AE80">
    <cfRule type="cellIs" dxfId="23776" priority="58386" operator="equal">
      <formula>"10.30 – 19.30"</formula>
    </cfRule>
  </conditionalFormatting>
  <conditionalFormatting sqref="AD80:AE80">
    <cfRule type="cellIs" dxfId="23775" priority="58387" operator="equal">
      <formula>"11.30 – 19.30"</formula>
    </cfRule>
  </conditionalFormatting>
  <conditionalFormatting sqref="AD80:AE80">
    <cfRule type="cellIs" dxfId="23774" priority="58388" operator="equal">
      <formula>_FV(13,"3")</formula>
    </cfRule>
  </conditionalFormatting>
  <conditionalFormatting sqref="AD80:AE80">
    <cfRule type="cellIs" dxfId="23773" priority="58389" operator="equal">
      <formula>_FV(13,"3")</formula>
    </cfRule>
  </conditionalFormatting>
  <conditionalFormatting sqref="AD80:AE80">
    <cfRule type="cellIs" dxfId="23772" priority="58390" operator="equal">
      <formula>_FV(13,"3")</formula>
    </cfRule>
  </conditionalFormatting>
  <conditionalFormatting sqref="AD80:AE80">
    <cfRule type="containsText" dxfId="23771" priority="58372" operator="containsText" text="DOMENICA">
      <formula>NOT(ISERROR(SEARCH("DOMENICA",AD80)))</formula>
    </cfRule>
    <cfRule type="containsText" dxfId="23770" priority="58373" operator="containsText" text="08.30 – 14.30">
      <formula>NOT(ISERROR(SEARCH("08.30 – 14.30",AD80)))</formula>
    </cfRule>
    <cfRule type="containsText" dxfId="23769" priority="58374" operator="containsText" text="09.30 – 18.30">
      <formula>NOT(ISERROR(SEARCH("09.30 – 18.30",AD80)))</formula>
    </cfRule>
    <cfRule type="containsText" dxfId="23768" priority="58375" operator="containsText" text="08.30 – 16.30">
      <formula>NOT(ISERROR(SEARCH("08.30 – 16.30",AD80)))</formula>
    </cfRule>
    <cfRule type="containsText" dxfId="23767" priority="58376" operator="containsText" text="08.30 – 17.30">
      <formula>NOT(ISERROR(SEARCH("08.30 – 17.30",AD80)))</formula>
    </cfRule>
    <cfRule type="containsText" dxfId="23766" priority="58377" operator="containsText" text="09.00 – 18.00">
      <formula>NOT(ISERROR(SEARCH("09.00 – 18.00",AD80)))</formula>
    </cfRule>
    <cfRule type="containsText" dxfId="23765" priority="58378" operator="containsText" text="09.00 – 15.00">
      <formula>NOT(ISERROR(SEARCH("09.00 – 15.00",AD80)))</formula>
    </cfRule>
    <cfRule type="containsText" dxfId="23764" priority="58379" operator="containsText" text="10.30 – 19.30">
      <formula>NOT(ISERROR(SEARCH("10.30 – 19.30",AD80)))</formula>
    </cfRule>
    <cfRule type="containsText" dxfId="23763" priority="58380" operator="containsText" text="09.00 – 13.00">
      <formula>NOT(ISERROR(SEARCH("09.00 – 13.00",AD80)))</formula>
    </cfRule>
    <cfRule type="containsText" dxfId="23762" priority="58381" operator="containsText" text="11.30 – 19.30">
      <formula>NOT(ISERROR(SEARCH("11.30 – 19.30",AD80)))</formula>
    </cfRule>
  </conditionalFormatting>
  <conditionalFormatting sqref="AD80:AE80">
    <cfRule type="cellIs" dxfId="23761" priority="58364" operator="equal">
      <formula>"09.00 – 15.00"</formula>
    </cfRule>
  </conditionalFormatting>
  <conditionalFormatting sqref="AD80:AE80">
    <cfRule type="cellIs" dxfId="23760" priority="58365" operator="equal">
      <formula>"09.00 – 18.00"</formula>
    </cfRule>
  </conditionalFormatting>
  <conditionalFormatting sqref="AD80:AE80">
    <cfRule type="cellIs" dxfId="23759" priority="58366" operator="equal">
      <formula>"09.30 – 13.00"</formula>
    </cfRule>
  </conditionalFormatting>
  <conditionalFormatting sqref="AD80:AE80">
    <cfRule type="cellIs" dxfId="23758" priority="58367" operator="equal">
      <formula>"10.30 – 19.30"</formula>
    </cfRule>
  </conditionalFormatting>
  <conditionalFormatting sqref="AD80:AE80">
    <cfRule type="cellIs" dxfId="23757" priority="58368" operator="equal">
      <formula>"11.30 – 19.30"</formula>
    </cfRule>
  </conditionalFormatting>
  <conditionalFormatting sqref="AD80:AE80">
    <cfRule type="cellIs" dxfId="23756" priority="58369" operator="equal">
      <formula>_FV(13,"3")</formula>
    </cfRule>
  </conditionalFormatting>
  <conditionalFormatting sqref="AD80:AE80">
    <cfRule type="cellIs" dxfId="23755" priority="58370" operator="equal">
      <formula>_FV(13,"3")</formula>
    </cfRule>
  </conditionalFormatting>
  <conditionalFormatting sqref="AD80:AE80">
    <cfRule type="cellIs" dxfId="23754" priority="58371" operator="equal">
      <formula>_FV(13,"3")</formula>
    </cfRule>
  </conditionalFormatting>
  <conditionalFormatting sqref="AD80:AE80">
    <cfRule type="cellIs" dxfId="23753" priority="58356" operator="equal">
      <formula>"09.00 – 15.00"</formula>
    </cfRule>
  </conditionalFormatting>
  <conditionalFormatting sqref="AD80:AE80">
    <cfRule type="cellIs" dxfId="23752" priority="58357" operator="equal">
      <formula>"09.00 – 18.00"</formula>
    </cfRule>
  </conditionalFormatting>
  <conditionalFormatting sqref="AD80:AE80">
    <cfRule type="cellIs" dxfId="23751" priority="58358" operator="equal">
      <formula>"09.30 – 13.00"</formula>
    </cfRule>
  </conditionalFormatting>
  <conditionalFormatting sqref="AD80:AE80">
    <cfRule type="cellIs" dxfId="23750" priority="58359" operator="equal">
      <formula>"10.30 – 19.30"</formula>
    </cfRule>
  </conditionalFormatting>
  <conditionalFormatting sqref="AD80:AE80">
    <cfRule type="cellIs" dxfId="23749" priority="58360" operator="equal">
      <formula>"11.30 – 19.30"</formula>
    </cfRule>
  </conditionalFormatting>
  <conditionalFormatting sqref="AD80:AE80">
    <cfRule type="cellIs" dxfId="23748" priority="58361" operator="equal">
      <formula>_FV(13,"3")</formula>
    </cfRule>
  </conditionalFormatting>
  <conditionalFormatting sqref="AD80:AE80">
    <cfRule type="cellIs" dxfId="23747" priority="58362" operator="equal">
      <formula>_FV(13,"3")</formula>
    </cfRule>
  </conditionalFormatting>
  <conditionalFormatting sqref="AD80:AE80">
    <cfRule type="cellIs" dxfId="23746" priority="58363" operator="equal">
      <formula>_FV(13,"3")</formula>
    </cfRule>
  </conditionalFormatting>
  <conditionalFormatting sqref="AE82:AF87 AE88">
    <cfRule type="containsText" dxfId="23745" priority="58339" operator="containsText" text="08.30 – 14.30">
      <formula>NOT(ISERROR(SEARCH("08.30 – 14.30",AE82)))</formula>
    </cfRule>
    <cfRule type="containsText" dxfId="23744" priority="58340" operator="containsText" text="09:30 – 18.30">
      <formula>NOT(ISERROR(SEARCH("09:30 – 18.30",AE82)))</formula>
    </cfRule>
    <cfRule type="containsText" dxfId="23743" priority="58341" operator="containsText" text="10.30 – 18.30">
      <formula>NOT(ISERROR(SEARCH("10.30 – 18.30",AE82)))</formula>
    </cfRule>
    <cfRule type="containsText" dxfId="23742" priority="58342" operator="containsText" text="09.30 – 18.30">
      <formula>NOT(ISERROR(SEARCH("09.30 – 18.30",AE82)))</formula>
    </cfRule>
    <cfRule type="containsText" dxfId="23741" priority="58343" operator="containsText" text="09.00 – 13:00">
      <formula>NOT(ISERROR(SEARCH("09.00 – 13:00",AE82)))</formula>
    </cfRule>
    <cfRule type="containsText" dxfId="23740" priority="58344" operator="containsText" text="08.30 – 16.30">
      <formula>NOT(ISERROR(SEARCH("08.30 – 16.30",AE82)))</formula>
    </cfRule>
    <cfRule type="containsText" dxfId="23739" priority="58345" operator="containsText" text="08:30 – 17.30">
      <formula>NOT(ISERROR(SEARCH("08:30 – 17.30",AE82)))</formula>
    </cfRule>
    <cfRule type="containsText" dxfId="23738" priority="58346" operator="containsText" text="08.30 – 17.30">
      <formula>NOT(ISERROR(SEARCH("08.30 – 17.30",AE82)))</formula>
    </cfRule>
    <cfRule type="containsText" dxfId="23737" priority="58347" operator="containsText" text="09.00 – 18.00">
      <formula>NOT(ISERROR(SEARCH("09.00 – 18.00",AE82)))</formula>
    </cfRule>
    <cfRule type="containsText" dxfId="23736" priority="58348" operator="containsText" text="09.00 – 13.00">
      <formula>NOT(ISERROR(SEARCH("09.00 – 13.00",AE82)))</formula>
    </cfRule>
    <cfRule type="containsText" dxfId="23735" priority="58349" operator="containsText" text="11.30 – 19.30">
      <formula>NOT(ISERROR(SEARCH("11.30 – 19.30",AE82)))</formula>
    </cfRule>
    <cfRule type="containsText" dxfId="23734" priority="58350" operator="containsText" text="10.30 – 19.30">
      <formula>NOT(ISERROR(SEARCH("10.30 – 19.30",AE82)))</formula>
    </cfRule>
    <cfRule type="containsText" dxfId="23733" priority="58351" operator="containsText" text="09.00 – 15.00">
      <formula>NOT(ISERROR(SEARCH("09.00 – 15.00",AE82)))</formula>
    </cfRule>
    <cfRule type="containsText" dxfId="23732" priority="58352" operator="containsText" text="12:30">
      <formula>NOT(ISERROR(SEARCH("12:30",AE82)))</formula>
    </cfRule>
    <cfRule type="containsText" dxfId="23731" priority="58353" operator="containsText" text="13:30">
      <formula>NOT(ISERROR(SEARCH("13:30",AE82)))</formula>
    </cfRule>
    <cfRule type="containsText" dxfId="23730" priority="58354" operator="containsText" text="FESTIVITÁ">
      <formula>NOT(ISERROR(SEARCH("FESTIVITÁ",AE82)))</formula>
    </cfRule>
    <cfRule type="cellIs" dxfId="23729" priority="58355" operator="equal">
      <formula>"DOMENICA"</formula>
    </cfRule>
  </conditionalFormatting>
  <conditionalFormatting sqref="AE82:AF87 AE88">
    <cfRule type="iconSet" priority="58338">
      <iconSet iconSet="3Symbols2">
        <cfvo type="percent" val="0"/>
        <cfvo type="percent" val="0"/>
        <cfvo type="formula" val="TODAY()" gte="0"/>
      </iconSet>
    </cfRule>
  </conditionalFormatting>
  <conditionalFormatting sqref="CO82:CO88">
    <cfRule type="containsText" dxfId="23728" priority="58321" operator="containsText" text="08.30 – 14.30">
      <formula>NOT(ISERROR(SEARCH("08.30 – 14.30",CO82)))</formula>
    </cfRule>
    <cfRule type="containsText" dxfId="23727" priority="58322" operator="containsText" text="09:30 – 18.30">
      <formula>NOT(ISERROR(SEARCH("09:30 – 18.30",CO82)))</formula>
    </cfRule>
    <cfRule type="containsText" dxfId="23726" priority="58323" operator="containsText" text="10.30 – 18.30">
      <formula>NOT(ISERROR(SEARCH("10.30 – 18.30",CO82)))</formula>
    </cfRule>
    <cfRule type="containsText" dxfId="23725" priority="58324" operator="containsText" text="09.30 – 18.30">
      <formula>NOT(ISERROR(SEARCH("09.30 – 18.30",CO82)))</formula>
    </cfRule>
    <cfRule type="containsText" dxfId="23724" priority="58325" operator="containsText" text="09.00 – 13:00">
      <formula>NOT(ISERROR(SEARCH("09.00 – 13:00",CO82)))</formula>
    </cfRule>
    <cfRule type="containsText" dxfId="23723" priority="58326" operator="containsText" text="08.30 – 16.30">
      <formula>NOT(ISERROR(SEARCH("08.30 – 16.30",CO82)))</formula>
    </cfRule>
    <cfRule type="containsText" dxfId="23722" priority="58327" operator="containsText" text="08:30 – 17.30">
      <formula>NOT(ISERROR(SEARCH("08:30 – 17.30",CO82)))</formula>
    </cfRule>
    <cfRule type="containsText" dxfId="23721" priority="58328" operator="containsText" text="08.30 – 17.30">
      <formula>NOT(ISERROR(SEARCH("08.30 – 17.30",CO82)))</formula>
    </cfRule>
    <cfRule type="containsText" dxfId="23720" priority="58329" operator="containsText" text="09.00 – 18.00">
      <formula>NOT(ISERROR(SEARCH("09.00 – 18.00",CO82)))</formula>
    </cfRule>
    <cfRule type="containsText" dxfId="23719" priority="58330" operator="containsText" text="09.00 – 13.00">
      <formula>NOT(ISERROR(SEARCH("09.00 – 13.00",CO82)))</formula>
    </cfRule>
    <cfRule type="containsText" dxfId="23718" priority="58331" operator="containsText" text="11.30 – 19.30">
      <formula>NOT(ISERROR(SEARCH("11.30 – 19.30",CO82)))</formula>
    </cfRule>
    <cfRule type="containsText" dxfId="23717" priority="58332" operator="containsText" text="10.30 – 19.30">
      <formula>NOT(ISERROR(SEARCH("10.30 – 19.30",CO82)))</formula>
    </cfRule>
    <cfRule type="containsText" dxfId="23716" priority="58333" operator="containsText" text="09.00 – 15.00">
      <formula>NOT(ISERROR(SEARCH("09.00 – 15.00",CO82)))</formula>
    </cfRule>
    <cfRule type="containsText" dxfId="23715" priority="58334" operator="containsText" text="12:30">
      <formula>NOT(ISERROR(SEARCH("12:30",CO82)))</formula>
    </cfRule>
    <cfRule type="containsText" dxfId="23714" priority="58335" operator="containsText" text="13:30">
      <formula>NOT(ISERROR(SEARCH("13:30",CO82)))</formula>
    </cfRule>
    <cfRule type="containsText" dxfId="23713" priority="58336" operator="containsText" text="FESTIVITÁ">
      <formula>NOT(ISERROR(SEARCH("FESTIVITÁ",CO82)))</formula>
    </cfRule>
    <cfRule type="cellIs" dxfId="23712" priority="58337" operator="equal">
      <formula>"DOMENICA"</formula>
    </cfRule>
  </conditionalFormatting>
  <conditionalFormatting sqref="CP82:CQ87 CP88">
    <cfRule type="containsText" dxfId="23711" priority="58304" operator="containsText" text="08.30 – 14.30">
      <formula>NOT(ISERROR(SEARCH("08.30 – 14.30",CP82)))</formula>
    </cfRule>
    <cfRule type="containsText" dxfId="23710" priority="58305" operator="containsText" text="09:30 – 18.30">
      <formula>NOT(ISERROR(SEARCH("09:30 – 18.30",CP82)))</formula>
    </cfRule>
    <cfRule type="containsText" dxfId="23709" priority="58306" operator="containsText" text="10.30 – 18.30">
      <formula>NOT(ISERROR(SEARCH("10.30 – 18.30",CP82)))</formula>
    </cfRule>
    <cfRule type="containsText" dxfId="23708" priority="58307" operator="containsText" text="09.30 – 18.30">
      <formula>NOT(ISERROR(SEARCH("09.30 – 18.30",CP82)))</formula>
    </cfRule>
    <cfRule type="containsText" dxfId="23707" priority="58308" operator="containsText" text="09.00 – 13:00">
      <formula>NOT(ISERROR(SEARCH("09.00 – 13:00",CP82)))</formula>
    </cfRule>
    <cfRule type="containsText" dxfId="23706" priority="58309" operator="containsText" text="08.30 – 16.30">
      <formula>NOT(ISERROR(SEARCH("08.30 – 16.30",CP82)))</formula>
    </cfRule>
    <cfRule type="containsText" dxfId="23705" priority="58310" operator="containsText" text="08:30 – 17.30">
      <formula>NOT(ISERROR(SEARCH("08:30 – 17.30",CP82)))</formula>
    </cfRule>
    <cfRule type="containsText" dxfId="23704" priority="58311" operator="containsText" text="08.30 – 17.30">
      <formula>NOT(ISERROR(SEARCH("08.30 – 17.30",CP82)))</formula>
    </cfRule>
    <cfRule type="containsText" dxfId="23703" priority="58312" operator="containsText" text="09.00 – 18.00">
      <formula>NOT(ISERROR(SEARCH("09.00 – 18.00",CP82)))</formula>
    </cfRule>
    <cfRule type="containsText" dxfId="23702" priority="58313" operator="containsText" text="09.00 – 13.00">
      <formula>NOT(ISERROR(SEARCH("09.00 – 13.00",CP82)))</formula>
    </cfRule>
    <cfRule type="containsText" dxfId="23701" priority="58314" operator="containsText" text="11.30 – 19.30">
      <formula>NOT(ISERROR(SEARCH("11.30 – 19.30",CP82)))</formula>
    </cfRule>
    <cfRule type="containsText" dxfId="23700" priority="58315" operator="containsText" text="10.30 – 19.30">
      <formula>NOT(ISERROR(SEARCH("10.30 – 19.30",CP82)))</formula>
    </cfRule>
    <cfRule type="containsText" dxfId="23699" priority="58316" operator="containsText" text="09.00 – 15.00">
      <formula>NOT(ISERROR(SEARCH("09.00 – 15.00",CP82)))</formula>
    </cfRule>
    <cfRule type="containsText" dxfId="23698" priority="58317" operator="containsText" text="12:30">
      <formula>NOT(ISERROR(SEARCH("12:30",CP82)))</formula>
    </cfRule>
    <cfRule type="containsText" dxfId="23697" priority="58318" operator="containsText" text="13:30">
      <formula>NOT(ISERROR(SEARCH("13:30",CP82)))</formula>
    </cfRule>
    <cfRule type="containsText" dxfId="23696" priority="58319" operator="containsText" text="FESTIVITÁ">
      <formula>NOT(ISERROR(SEARCH("FESTIVITÁ",CP82)))</formula>
    </cfRule>
    <cfRule type="cellIs" dxfId="23695" priority="58320" operator="equal">
      <formula>"DOMENICA"</formula>
    </cfRule>
  </conditionalFormatting>
  <conditionalFormatting sqref="CP82:CQ87 CP88">
    <cfRule type="iconSet" priority="58303">
      <iconSet iconSet="3Symbols2">
        <cfvo type="percent" val="0"/>
        <cfvo type="percent" val="0"/>
        <cfvo type="formula" val="TODAY()" gte="0"/>
      </iconSet>
    </cfRule>
  </conditionalFormatting>
  <conditionalFormatting sqref="Z80:AB88 DH80:XFD88 AD81:AF87 AD88:AE88 AD80:AE80">
    <cfRule type="containsText" dxfId="23694" priority="58297" operator="containsText" text="09.00 - 13.00">
      <formula>NOT(ISERROR(SEARCH("09.00 - 13.00",Z80)))</formula>
    </cfRule>
    <cfRule type="containsText" dxfId="23693" priority="58298" operator="containsText" text="09.00 – 15:00">
      <formula>NOT(ISERROR(SEARCH("09.00 – 15:00",Z80)))</formula>
    </cfRule>
    <cfRule type="containsText" dxfId="23692" priority="58299" operator="containsText" text="09.00 – 16.00">
      <formula>NOT(ISERROR(SEARCH("09.00 – 16.00",Z80)))</formula>
    </cfRule>
    <cfRule type="containsText" dxfId="23691" priority="58300" operator="containsText" text="09.00 - 13:00">
      <formula>NOT(ISERROR(SEARCH("09.00 - 13:00",Z80)))</formula>
    </cfRule>
    <cfRule type="containsText" dxfId="23690" priority="58301" operator="containsText" text="08.30 – 16:30 ">
      <formula>NOT(ISERROR(SEARCH("08.30 – 16:30 ",Z80)))</formula>
    </cfRule>
    <cfRule type="containsText" dxfId="23689" priority="58302" operator="containsText" text="08.30 – 17:30 ">
      <formula>NOT(ISERROR(SEARCH("08.30 – 17:30 ",Z80)))</formula>
    </cfRule>
  </conditionalFormatting>
  <conditionalFormatting sqref="Z80:AB80">
    <cfRule type="cellIs" dxfId="23688" priority="58289" operator="equal">
      <formula>"09.00 – 15.00"</formula>
    </cfRule>
  </conditionalFormatting>
  <conditionalFormatting sqref="Z80:AB80">
    <cfRule type="cellIs" dxfId="23687" priority="58290" operator="equal">
      <formula>"09.00 – 18.00"</formula>
    </cfRule>
  </conditionalFormatting>
  <conditionalFormatting sqref="Z80:AB80">
    <cfRule type="cellIs" dxfId="23686" priority="58291" operator="equal">
      <formula>"09.30 – 13.00"</formula>
    </cfRule>
  </conditionalFormatting>
  <conditionalFormatting sqref="Z80:AB80">
    <cfRule type="cellIs" dxfId="23685" priority="58292" operator="equal">
      <formula>"10.30 – 19.30"</formula>
    </cfRule>
  </conditionalFormatting>
  <conditionalFormatting sqref="Z80:AB80">
    <cfRule type="cellIs" dxfId="23684" priority="58293" operator="equal">
      <formula>"11.30 – 19.30"</formula>
    </cfRule>
  </conditionalFormatting>
  <conditionalFormatting sqref="Z80:AB80">
    <cfRule type="cellIs" dxfId="23683" priority="58294" operator="equal">
      <formula>_FV(13,"3")</formula>
    </cfRule>
  </conditionalFormatting>
  <conditionalFormatting sqref="Z80:AB80">
    <cfRule type="cellIs" dxfId="23682" priority="58295" operator="equal">
      <formula>_FV(13,"3")</formula>
    </cfRule>
  </conditionalFormatting>
  <conditionalFormatting sqref="Z80:AB80">
    <cfRule type="cellIs" dxfId="23681" priority="58296" operator="equal">
      <formula>_FV(13,"3")</formula>
    </cfRule>
  </conditionalFormatting>
  <conditionalFormatting sqref="Z80:AB80">
    <cfRule type="containsText" dxfId="23680" priority="58279" operator="containsText" text="DOMENICA">
      <formula>NOT(ISERROR(SEARCH("DOMENICA",Z80)))</formula>
    </cfRule>
    <cfRule type="containsText" dxfId="23679" priority="58280" operator="containsText" text="08.30 – 14.30">
      <formula>NOT(ISERROR(SEARCH("08.30 – 14.30",Z80)))</formula>
    </cfRule>
    <cfRule type="containsText" dxfId="23678" priority="58281" operator="containsText" text="09.30 – 18.30">
      <formula>NOT(ISERROR(SEARCH("09.30 – 18.30",Z80)))</formula>
    </cfRule>
    <cfRule type="containsText" dxfId="23677" priority="58282" operator="containsText" text="08.30 – 16.30">
      <formula>NOT(ISERROR(SEARCH("08.30 – 16.30",Z80)))</formula>
    </cfRule>
    <cfRule type="containsText" dxfId="23676" priority="58283" operator="containsText" text="08.30 – 17.30">
      <formula>NOT(ISERROR(SEARCH("08.30 – 17.30",Z80)))</formula>
    </cfRule>
    <cfRule type="containsText" dxfId="23675" priority="58284" operator="containsText" text="09.00 – 18.00">
      <formula>NOT(ISERROR(SEARCH("09.00 – 18.00",Z80)))</formula>
    </cfRule>
    <cfRule type="containsText" dxfId="23674" priority="58285" operator="containsText" text="09.00 – 15.00">
      <formula>NOT(ISERROR(SEARCH("09.00 – 15.00",Z80)))</formula>
    </cfRule>
    <cfRule type="containsText" dxfId="23673" priority="58286" operator="containsText" text="10.30 – 19.30">
      <formula>NOT(ISERROR(SEARCH("10.30 – 19.30",Z80)))</formula>
    </cfRule>
    <cfRule type="containsText" dxfId="23672" priority="58287" operator="containsText" text="09.00 – 13.00">
      <formula>NOT(ISERROR(SEARCH("09.00 – 13.00",Z80)))</formula>
    </cfRule>
    <cfRule type="containsText" dxfId="23671" priority="58288" operator="containsText" text="11.30 – 19.30">
      <formula>NOT(ISERROR(SEARCH("11.30 – 19.30",Z80)))</formula>
    </cfRule>
  </conditionalFormatting>
  <conditionalFormatting sqref="Z80:AB80">
    <cfRule type="cellIs" dxfId="23670" priority="58272" operator="equal">
      <formula>"09.00 – 18.00"</formula>
    </cfRule>
  </conditionalFormatting>
  <conditionalFormatting sqref="Z80:AB80">
    <cfRule type="cellIs" dxfId="23669" priority="58273" operator="equal">
      <formula>"09.30 – 13.00"</formula>
    </cfRule>
  </conditionalFormatting>
  <conditionalFormatting sqref="Z80:AB80">
    <cfRule type="cellIs" dxfId="23668" priority="58274" operator="equal">
      <formula>"10.30 – 19.30"</formula>
    </cfRule>
  </conditionalFormatting>
  <conditionalFormatting sqref="Z80:AB80">
    <cfRule type="cellIs" dxfId="23667" priority="58275" operator="equal">
      <formula>"11.30 – 19.30"</formula>
    </cfRule>
  </conditionalFormatting>
  <conditionalFormatting sqref="Z80:AB80">
    <cfRule type="cellIs" dxfId="23666" priority="58276" operator="equal">
      <formula>_FV(13,"3")</formula>
    </cfRule>
  </conditionalFormatting>
  <conditionalFormatting sqref="Z80:AB80">
    <cfRule type="cellIs" dxfId="23665" priority="58277" operator="equal">
      <formula>_FV(13,"3")</formula>
    </cfRule>
  </conditionalFormatting>
  <conditionalFormatting sqref="Z80:AB80">
    <cfRule type="cellIs" dxfId="23664" priority="58278" operator="equal">
      <formula>_FV(13,"3")</formula>
    </cfRule>
  </conditionalFormatting>
  <conditionalFormatting sqref="Z80:AB80">
    <cfRule type="cellIs" dxfId="23663" priority="58265" operator="equal">
      <formula>"09.00 – 18.00"</formula>
    </cfRule>
  </conditionalFormatting>
  <conditionalFormatting sqref="Z80:AB80">
    <cfRule type="cellIs" dxfId="23662" priority="58266" operator="equal">
      <formula>"09.30 – 13.00"</formula>
    </cfRule>
  </conditionalFormatting>
  <conditionalFormatting sqref="Z80:AB80">
    <cfRule type="cellIs" dxfId="23661" priority="58267" operator="equal">
      <formula>"10.30 – 19.30"</formula>
    </cfRule>
  </conditionalFormatting>
  <conditionalFormatting sqref="Z80:AB80">
    <cfRule type="cellIs" dxfId="23660" priority="58268" operator="equal">
      <formula>"11.30 – 19.30"</formula>
    </cfRule>
  </conditionalFormatting>
  <conditionalFormatting sqref="Z80:AB80">
    <cfRule type="cellIs" dxfId="23659" priority="58269" operator="equal">
      <formula>_FV(13,"3")</formula>
    </cfRule>
  </conditionalFormatting>
  <conditionalFormatting sqref="Z80:AB80">
    <cfRule type="cellIs" dxfId="23658" priority="58270" operator="equal">
      <formula>_FV(13,"3")</formula>
    </cfRule>
  </conditionalFormatting>
  <conditionalFormatting sqref="Z80:AB80">
    <cfRule type="cellIs" dxfId="23657" priority="58271" operator="equal">
      <formula>_FV(13,"3")</formula>
    </cfRule>
  </conditionalFormatting>
  <conditionalFormatting sqref="U80">
    <cfRule type="cellIs" dxfId="23656" priority="58256" operator="equal">
      <formula>"09.00 – 13.00"</formula>
    </cfRule>
  </conditionalFormatting>
  <conditionalFormatting sqref="U80">
    <cfRule type="cellIs" dxfId="23655" priority="58257" operator="equal">
      <formula>"09.00 – 15.00"</formula>
    </cfRule>
  </conditionalFormatting>
  <conditionalFormatting sqref="U80">
    <cfRule type="cellIs" dxfId="23654" priority="58258" operator="equal">
      <formula>"09.00 – 18.00"</formula>
    </cfRule>
  </conditionalFormatting>
  <conditionalFormatting sqref="U80">
    <cfRule type="cellIs" dxfId="23653" priority="58259" operator="equal">
      <formula>"09.30 – 13.00"</formula>
    </cfRule>
  </conditionalFormatting>
  <conditionalFormatting sqref="U80">
    <cfRule type="cellIs" dxfId="23652" priority="58260" operator="equal">
      <formula>"10.30 – 19.30"</formula>
    </cfRule>
  </conditionalFormatting>
  <conditionalFormatting sqref="U80">
    <cfRule type="cellIs" dxfId="23651" priority="58261" operator="equal">
      <formula>"11.30 – 19.30"</formula>
    </cfRule>
  </conditionalFormatting>
  <conditionalFormatting sqref="U80">
    <cfRule type="cellIs" dxfId="23650" priority="58262" operator="equal">
      <formula>_FV(13,"3")</formula>
    </cfRule>
  </conditionalFormatting>
  <conditionalFormatting sqref="U80">
    <cfRule type="cellIs" dxfId="23649" priority="58263" operator="equal">
      <formula>_FV(13,"3")</formula>
    </cfRule>
  </conditionalFormatting>
  <conditionalFormatting sqref="U80">
    <cfRule type="cellIs" dxfId="23648" priority="58264" operator="equal">
      <formula>_FV(13,"3")</formula>
    </cfRule>
  </conditionalFormatting>
  <conditionalFormatting sqref="U80">
    <cfRule type="containsText" dxfId="23647" priority="58246" operator="containsText" text="DOMENICA">
      <formula>NOT(ISERROR(SEARCH("DOMENICA",U80)))</formula>
    </cfRule>
    <cfRule type="containsText" dxfId="23646" priority="58247" operator="containsText" text="08.30 – 14.30">
      <formula>NOT(ISERROR(SEARCH("08.30 – 14.30",U80)))</formula>
    </cfRule>
    <cfRule type="containsText" dxfId="23645" priority="58248" operator="containsText" text="09.30 – 18.30">
      <formula>NOT(ISERROR(SEARCH("09.30 – 18.30",U80)))</formula>
    </cfRule>
    <cfRule type="containsText" dxfId="23644" priority="58249" operator="containsText" text="08.30 – 16.30">
      <formula>NOT(ISERROR(SEARCH("08.30 – 16.30",U80)))</formula>
    </cfRule>
    <cfRule type="containsText" dxfId="23643" priority="58250" operator="containsText" text="08.30 – 17.30">
      <formula>NOT(ISERROR(SEARCH("08.30 – 17.30",U80)))</formula>
    </cfRule>
    <cfRule type="containsText" dxfId="23642" priority="58251" operator="containsText" text="09.00 – 18.00">
      <formula>NOT(ISERROR(SEARCH("09.00 – 18.00",U80)))</formula>
    </cfRule>
    <cfRule type="containsText" dxfId="23641" priority="58252" operator="containsText" text="09.00 – 15.00">
      <formula>NOT(ISERROR(SEARCH("09.00 – 15.00",U80)))</formula>
    </cfRule>
    <cfRule type="containsText" dxfId="23640" priority="58253" operator="containsText" text="10.30 – 19.30">
      <formula>NOT(ISERROR(SEARCH("10.30 – 19.30",U80)))</formula>
    </cfRule>
    <cfRule type="containsText" dxfId="23639" priority="58254" operator="containsText" text="09.00 – 13.00">
      <formula>NOT(ISERROR(SEARCH("09.00 – 13.00",U80)))</formula>
    </cfRule>
    <cfRule type="containsText" dxfId="23638" priority="58255" operator="containsText" text="11.30 – 19.30">
      <formula>NOT(ISERROR(SEARCH("11.30 – 19.30",U80)))</formula>
    </cfRule>
  </conditionalFormatting>
  <conditionalFormatting sqref="U80">
    <cfRule type="cellIs" dxfId="23637" priority="58238" operator="equal">
      <formula>"09.00 – 15.00"</formula>
    </cfRule>
  </conditionalFormatting>
  <conditionalFormatting sqref="U80">
    <cfRule type="cellIs" dxfId="23636" priority="58239" operator="equal">
      <formula>"09.00 – 18.00"</formula>
    </cfRule>
  </conditionalFormatting>
  <conditionalFormatting sqref="U80">
    <cfRule type="cellIs" dxfId="23635" priority="58240" operator="equal">
      <formula>"09.30 – 13.00"</formula>
    </cfRule>
  </conditionalFormatting>
  <conditionalFormatting sqref="U80">
    <cfRule type="cellIs" dxfId="23634" priority="58241" operator="equal">
      <formula>"10.30 – 19.30"</formula>
    </cfRule>
  </conditionalFormatting>
  <conditionalFormatting sqref="U80">
    <cfRule type="cellIs" dxfId="23633" priority="58242" operator="equal">
      <formula>"11.30 – 19.30"</formula>
    </cfRule>
  </conditionalFormatting>
  <conditionalFormatting sqref="U80">
    <cfRule type="cellIs" dxfId="23632" priority="58243" operator="equal">
      <formula>_FV(13,"3")</formula>
    </cfRule>
  </conditionalFormatting>
  <conditionalFormatting sqref="U80">
    <cfRule type="cellIs" dxfId="23631" priority="58244" operator="equal">
      <formula>_FV(13,"3")</formula>
    </cfRule>
  </conditionalFormatting>
  <conditionalFormatting sqref="U80">
    <cfRule type="cellIs" dxfId="23630" priority="58245" operator="equal">
      <formula>_FV(13,"3")</formula>
    </cfRule>
  </conditionalFormatting>
  <conditionalFormatting sqref="U80">
    <cfRule type="cellIs" dxfId="23629" priority="58230" operator="equal">
      <formula>"09.00 – 15.00"</formula>
    </cfRule>
  </conditionalFormatting>
  <conditionalFormatting sqref="U80">
    <cfRule type="cellIs" dxfId="23628" priority="58231" operator="equal">
      <formula>"09.00 – 18.00"</formula>
    </cfRule>
  </conditionalFormatting>
  <conditionalFormatting sqref="U80">
    <cfRule type="cellIs" dxfId="23627" priority="58232" operator="equal">
      <formula>"09.30 – 13.00"</formula>
    </cfRule>
  </conditionalFormatting>
  <conditionalFormatting sqref="U80">
    <cfRule type="cellIs" dxfId="23626" priority="58233" operator="equal">
      <formula>"10.30 – 19.30"</formula>
    </cfRule>
  </conditionalFormatting>
  <conditionalFormatting sqref="U80">
    <cfRule type="cellIs" dxfId="23625" priority="58234" operator="equal">
      <formula>"11.30 – 19.30"</formula>
    </cfRule>
  </conditionalFormatting>
  <conditionalFormatting sqref="U80">
    <cfRule type="cellIs" dxfId="23624" priority="58235" operator="equal">
      <formula>_FV(13,"3")</formula>
    </cfRule>
  </conditionalFormatting>
  <conditionalFormatting sqref="U80">
    <cfRule type="cellIs" dxfId="23623" priority="58236" operator="equal">
      <formula>_FV(13,"3")</formula>
    </cfRule>
  </conditionalFormatting>
  <conditionalFormatting sqref="U80">
    <cfRule type="cellIs" dxfId="23622" priority="58237" operator="equal">
      <formula>_FV(13,"3")</formula>
    </cfRule>
  </conditionalFormatting>
  <conditionalFormatting sqref="A82:C87 A88:B88">
    <cfRule type="containsText" dxfId="23621" priority="58181" operator="containsText" text="08.30 – 14.30">
      <formula>NOT(ISERROR(SEARCH("08.30 – 14.30",A82)))</formula>
    </cfRule>
    <cfRule type="containsText" dxfId="23620" priority="58182" operator="containsText" text="09:30 – 18.30">
      <formula>NOT(ISERROR(SEARCH("09:30 – 18.30",A82)))</formula>
    </cfRule>
    <cfRule type="containsText" dxfId="23619" priority="58183" operator="containsText" text="10.30 – 18.30">
      <formula>NOT(ISERROR(SEARCH("10.30 – 18.30",A82)))</formula>
    </cfRule>
    <cfRule type="containsText" dxfId="23618" priority="58184" operator="containsText" text="09.30 – 18.30">
      <formula>NOT(ISERROR(SEARCH("09.30 – 18.30",A82)))</formula>
    </cfRule>
    <cfRule type="containsText" dxfId="23617" priority="58185" operator="containsText" text="09.00 – 13:00">
      <formula>NOT(ISERROR(SEARCH("09.00 – 13:00",A82)))</formula>
    </cfRule>
    <cfRule type="containsText" dxfId="23616" priority="58186" operator="containsText" text="08.30 – 16.30">
      <formula>NOT(ISERROR(SEARCH("08.30 – 16.30",A82)))</formula>
    </cfRule>
    <cfRule type="containsText" dxfId="23615" priority="58187" operator="containsText" text="08:30 – 17.30">
      <formula>NOT(ISERROR(SEARCH("08:30 – 17.30",A82)))</formula>
    </cfRule>
    <cfRule type="containsText" dxfId="23614" priority="58188" operator="containsText" text="08.30 – 17.30">
      <formula>NOT(ISERROR(SEARCH("08.30 – 17.30",A82)))</formula>
    </cfRule>
    <cfRule type="containsText" dxfId="23613" priority="58189" operator="containsText" text="09.00 – 18.00">
      <formula>NOT(ISERROR(SEARCH("09.00 – 18.00",A82)))</formula>
    </cfRule>
    <cfRule type="containsText" dxfId="23612" priority="58190" operator="containsText" text="09.00 – 13.00">
      <formula>NOT(ISERROR(SEARCH("09.00 – 13.00",A82)))</formula>
    </cfRule>
    <cfRule type="containsText" dxfId="23611" priority="58191" operator="containsText" text="11.30 – 19.30">
      <formula>NOT(ISERROR(SEARCH("11.30 – 19.30",A82)))</formula>
    </cfRule>
    <cfRule type="containsText" dxfId="23610" priority="58192" operator="containsText" text="10.30 – 19.30">
      <formula>NOT(ISERROR(SEARCH("10.30 – 19.30",A82)))</formula>
    </cfRule>
    <cfRule type="containsText" dxfId="23609" priority="58193" operator="containsText" text="09.00 – 15.00">
      <formula>NOT(ISERROR(SEARCH("09.00 – 15.00",A82)))</formula>
    </cfRule>
    <cfRule type="containsText" dxfId="23608" priority="58194" operator="containsText" text="12:30">
      <formula>NOT(ISERROR(SEARCH("12:30",A82)))</formula>
    </cfRule>
    <cfRule type="containsText" dxfId="23607" priority="58195" operator="containsText" text="13:30">
      <formula>NOT(ISERROR(SEARCH("13:30",A82)))</formula>
    </cfRule>
    <cfRule type="containsText" dxfId="23606" priority="58196" operator="containsText" text="FESTIVITÁ">
      <formula>NOT(ISERROR(SEARCH("FESTIVITÁ",A82)))</formula>
    </cfRule>
    <cfRule type="cellIs" dxfId="23605" priority="58197" operator="equal">
      <formula>"DOMENICA"</formula>
    </cfRule>
  </conditionalFormatting>
  <conditionalFormatting sqref="B82:C87 B88">
    <cfRule type="iconSet" priority="58180">
      <iconSet iconSet="3Symbols2">
        <cfvo type="percent" val="0"/>
        <cfvo type="percent" val="0"/>
        <cfvo type="formula" val="TODAY()" gte="0"/>
      </iconSet>
    </cfRule>
  </conditionalFormatting>
  <conditionalFormatting sqref="A81:B81">
    <cfRule type="containsText" dxfId="23604" priority="58163" operator="containsText" text="08.30 – 14.30">
      <formula>NOT(ISERROR(SEARCH("08.30 – 14.30",A81)))</formula>
    </cfRule>
    <cfRule type="containsText" dxfId="23603" priority="58164" operator="containsText" text="09:30 – 18.30">
      <formula>NOT(ISERROR(SEARCH("09:30 – 18.30",A81)))</formula>
    </cfRule>
    <cfRule type="containsText" dxfId="23602" priority="58165" operator="containsText" text="10.30 – 18.30">
      <formula>NOT(ISERROR(SEARCH("10.30 – 18.30",A81)))</formula>
    </cfRule>
    <cfRule type="containsText" dxfId="23601" priority="58166" operator="containsText" text="09.30 – 18.30">
      <formula>NOT(ISERROR(SEARCH("09.30 – 18.30",A81)))</formula>
    </cfRule>
    <cfRule type="containsText" dxfId="23600" priority="58167" operator="containsText" text="09.00 – 13:00">
      <formula>NOT(ISERROR(SEARCH("09.00 – 13:00",A81)))</formula>
    </cfRule>
    <cfRule type="containsText" dxfId="23599" priority="58168" operator="containsText" text="08.30 – 16.30">
      <formula>NOT(ISERROR(SEARCH("08.30 – 16.30",A81)))</formula>
    </cfRule>
    <cfRule type="containsText" dxfId="23598" priority="58169" operator="containsText" text="08:30 – 17.30">
      <formula>NOT(ISERROR(SEARCH("08:30 – 17.30",A81)))</formula>
    </cfRule>
    <cfRule type="containsText" dxfId="23597" priority="58170" operator="containsText" text="08.30 – 17.30">
      <formula>NOT(ISERROR(SEARCH("08.30 – 17.30",A81)))</formula>
    </cfRule>
    <cfRule type="containsText" dxfId="23596" priority="58171" operator="containsText" text="09.00 – 18.00">
      <formula>NOT(ISERROR(SEARCH("09.00 – 18.00",A81)))</formula>
    </cfRule>
    <cfRule type="containsText" dxfId="23595" priority="58172" operator="containsText" text="09.00 – 13.00">
      <formula>NOT(ISERROR(SEARCH("09.00 – 13.00",A81)))</formula>
    </cfRule>
    <cfRule type="containsText" dxfId="23594" priority="58173" operator="containsText" text="11.30 – 19.30">
      <formula>NOT(ISERROR(SEARCH("11.30 – 19.30",A81)))</formula>
    </cfRule>
    <cfRule type="containsText" dxfId="23593" priority="58174" operator="containsText" text="10.30 – 19.30">
      <formula>NOT(ISERROR(SEARCH("10.30 – 19.30",A81)))</formula>
    </cfRule>
    <cfRule type="containsText" dxfId="23592" priority="58175" operator="containsText" text="09.00 – 15.00">
      <formula>NOT(ISERROR(SEARCH("09.00 – 15.00",A81)))</formula>
    </cfRule>
    <cfRule type="containsText" dxfId="23591" priority="58176" operator="containsText" text="12:30">
      <formula>NOT(ISERROR(SEARCH("12:30",A81)))</formula>
    </cfRule>
    <cfRule type="containsText" dxfId="23590" priority="58177" operator="containsText" text="13:30">
      <formula>NOT(ISERROR(SEARCH("13:30",A81)))</formula>
    </cfRule>
    <cfRule type="containsText" dxfId="23589" priority="58178" operator="containsText" text="FESTIVITÁ">
      <formula>NOT(ISERROR(SEARCH("FESTIVITÁ",A81)))</formula>
    </cfRule>
    <cfRule type="cellIs" dxfId="23588" priority="58179" operator="equal">
      <formula>"DOMENICA"</formula>
    </cfRule>
  </conditionalFormatting>
  <conditionalFormatting sqref="A80:B80">
    <cfRule type="cellIs" dxfId="23587" priority="58155" operator="equal">
      <formula>"09.00 – 15.00"</formula>
    </cfRule>
  </conditionalFormatting>
  <conditionalFormatting sqref="A80:B80">
    <cfRule type="cellIs" dxfId="23586" priority="58156" operator="equal">
      <formula>"09.00 – 18.00"</formula>
    </cfRule>
  </conditionalFormatting>
  <conditionalFormatting sqref="A80:B80">
    <cfRule type="cellIs" dxfId="23585" priority="58157" operator="equal">
      <formula>"09.30 – 13.00"</formula>
    </cfRule>
  </conditionalFormatting>
  <conditionalFormatting sqref="A80:B80">
    <cfRule type="cellIs" dxfId="23584" priority="58158" operator="equal">
      <formula>"10.30 – 19.30"</formula>
    </cfRule>
  </conditionalFormatting>
  <conditionalFormatting sqref="A80:B80">
    <cfRule type="cellIs" dxfId="23583" priority="58159" operator="equal">
      <formula>"11.30 – 19.30"</formula>
    </cfRule>
  </conditionalFormatting>
  <conditionalFormatting sqref="A80:B80">
    <cfRule type="cellIs" dxfId="23582" priority="58160" operator="equal">
      <formula>_FV(13,"3")</formula>
    </cfRule>
  </conditionalFormatting>
  <conditionalFormatting sqref="A80:B80">
    <cfRule type="cellIs" dxfId="23581" priority="58161" operator="equal">
      <formula>_FV(13,"3")</formula>
    </cfRule>
  </conditionalFormatting>
  <conditionalFormatting sqref="A80:B80">
    <cfRule type="cellIs" dxfId="23580" priority="58162" operator="equal">
      <formula>_FV(13,"3")</formula>
    </cfRule>
  </conditionalFormatting>
  <conditionalFormatting sqref="A80:B80">
    <cfRule type="containsText" dxfId="23579" priority="58145" operator="containsText" text="DOMENICA">
      <formula>NOT(ISERROR(SEARCH("DOMENICA",A80)))</formula>
    </cfRule>
    <cfRule type="containsText" dxfId="23578" priority="58146" operator="containsText" text="08.30 – 14.30">
      <formula>NOT(ISERROR(SEARCH("08.30 – 14.30",A80)))</formula>
    </cfRule>
    <cfRule type="containsText" dxfId="23577" priority="58147" operator="containsText" text="09.30 – 18.30">
      <formula>NOT(ISERROR(SEARCH("09.30 – 18.30",A80)))</formula>
    </cfRule>
    <cfRule type="containsText" dxfId="23576" priority="58148" operator="containsText" text="08.30 – 16.30">
      <formula>NOT(ISERROR(SEARCH("08.30 – 16.30",A80)))</formula>
    </cfRule>
    <cfRule type="containsText" dxfId="23575" priority="58149" operator="containsText" text="08.30 – 17.30">
      <formula>NOT(ISERROR(SEARCH("08.30 – 17.30",A80)))</formula>
    </cfRule>
    <cfRule type="containsText" dxfId="23574" priority="58150" operator="containsText" text="09.00 – 18.00">
      <formula>NOT(ISERROR(SEARCH("09.00 – 18.00",A80)))</formula>
    </cfRule>
    <cfRule type="containsText" dxfId="23573" priority="58151" operator="containsText" text="09.00 – 15.00">
      <formula>NOT(ISERROR(SEARCH("09.00 – 15.00",A80)))</formula>
    </cfRule>
    <cfRule type="containsText" dxfId="23572" priority="58152" operator="containsText" text="10.30 – 19.30">
      <formula>NOT(ISERROR(SEARCH("10.30 – 19.30",A80)))</formula>
    </cfRule>
    <cfRule type="containsText" dxfId="23571" priority="58153" operator="containsText" text="09.00 – 13.00">
      <formula>NOT(ISERROR(SEARCH("09.00 – 13.00",A80)))</formula>
    </cfRule>
    <cfRule type="containsText" dxfId="23570" priority="58154" operator="containsText" text="11.30 – 19.30">
      <formula>NOT(ISERROR(SEARCH("11.30 – 19.30",A80)))</formula>
    </cfRule>
  </conditionalFormatting>
  <conditionalFormatting sqref="A80:B80">
    <cfRule type="cellIs" dxfId="23569" priority="58137" operator="equal">
      <formula>"09.00 – 15.00"</formula>
    </cfRule>
  </conditionalFormatting>
  <conditionalFormatting sqref="A80:B80">
    <cfRule type="cellIs" dxfId="23568" priority="58138" operator="equal">
      <formula>"09.00 – 18.00"</formula>
    </cfRule>
  </conditionalFormatting>
  <conditionalFormatting sqref="A80:B80">
    <cfRule type="cellIs" dxfId="23567" priority="58139" operator="equal">
      <formula>"09.30 – 13.00"</formula>
    </cfRule>
  </conditionalFormatting>
  <conditionalFormatting sqref="A80:B80">
    <cfRule type="cellIs" dxfId="23566" priority="58140" operator="equal">
      <formula>"10.30 – 19.30"</formula>
    </cfRule>
  </conditionalFormatting>
  <conditionalFormatting sqref="A80:B80">
    <cfRule type="cellIs" dxfId="23565" priority="58141" operator="equal">
      <formula>"11.30 – 19.30"</formula>
    </cfRule>
  </conditionalFormatting>
  <conditionalFormatting sqref="A80:B80">
    <cfRule type="cellIs" dxfId="23564" priority="58142" operator="equal">
      <formula>_FV(13,"3")</formula>
    </cfRule>
  </conditionalFormatting>
  <conditionalFormatting sqref="A80:B80">
    <cfRule type="cellIs" dxfId="23563" priority="58143" operator="equal">
      <formula>_FV(13,"3")</formula>
    </cfRule>
  </conditionalFormatting>
  <conditionalFormatting sqref="A80:B80">
    <cfRule type="cellIs" dxfId="23562" priority="58144" operator="equal">
      <formula>_FV(13,"3")</formula>
    </cfRule>
  </conditionalFormatting>
  <conditionalFormatting sqref="A80:B80">
    <cfRule type="cellIs" dxfId="23561" priority="58129" operator="equal">
      <formula>"09.00 – 15.00"</formula>
    </cfRule>
  </conditionalFormatting>
  <conditionalFormatting sqref="A80:B80">
    <cfRule type="cellIs" dxfId="23560" priority="58130" operator="equal">
      <formula>"09.00 – 18.00"</formula>
    </cfRule>
  </conditionalFormatting>
  <conditionalFormatting sqref="A80:B80">
    <cfRule type="cellIs" dxfId="23559" priority="58131" operator="equal">
      <formula>"09.30 – 13.00"</formula>
    </cfRule>
  </conditionalFormatting>
  <conditionalFormatting sqref="A80:B80">
    <cfRule type="cellIs" dxfId="23558" priority="58132" operator="equal">
      <formula>"10.30 – 19.30"</formula>
    </cfRule>
  </conditionalFormatting>
  <conditionalFormatting sqref="A80:B80">
    <cfRule type="cellIs" dxfId="23557" priority="58133" operator="equal">
      <formula>"11.30 – 19.30"</formula>
    </cfRule>
  </conditionalFormatting>
  <conditionalFormatting sqref="A80:B80">
    <cfRule type="cellIs" dxfId="23556" priority="58134" operator="equal">
      <formula>_FV(13,"3")</formula>
    </cfRule>
  </conditionalFormatting>
  <conditionalFormatting sqref="A80:B80">
    <cfRule type="cellIs" dxfId="23555" priority="58135" operator="equal">
      <formula>_FV(13,"3")</formula>
    </cfRule>
  </conditionalFormatting>
  <conditionalFormatting sqref="A80:B80">
    <cfRule type="cellIs" dxfId="23554" priority="58136" operator="equal">
      <formula>_FV(13,"3")</formula>
    </cfRule>
  </conditionalFormatting>
  <conditionalFormatting sqref="U80 A88:B88 A82:C87 A80:B81">
    <cfRule type="containsText" dxfId="23553" priority="58123" operator="containsText" text="09.00 - 13.00">
      <formula>NOT(ISERROR(SEARCH("09.00 - 13.00",A80)))</formula>
    </cfRule>
    <cfRule type="containsText" dxfId="23552" priority="58124" operator="containsText" text="09.00 – 15:00">
      <formula>NOT(ISERROR(SEARCH("09.00 – 15:00",A80)))</formula>
    </cfRule>
    <cfRule type="containsText" dxfId="23551" priority="58125" operator="containsText" text="09.00 – 16.00">
      <formula>NOT(ISERROR(SEARCH("09.00 – 16.00",A80)))</formula>
    </cfRule>
    <cfRule type="containsText" dxfId="23550" priority="58126" operator="containsText" text="09.00 - 13:00">
      <formula>NOT(ISERROR(SEARCH("09.00 - 13:00",A80)))</formula>
    </cfRule>
    <cfRule type="containsText" dxfId="23549" priority="58127" operator="containsText" text="08.30 – 16:30 ">
      <formula>NOT(ISERROR(SEARCH("08.30 – 16:30 ",A80)))</formula>
    </cfRule>
    <cfRule type="containsText" dxfId="23548" priority="58128" operator="containsText" text="08.30 – 17:30 ">
      <formula>NOT(ISERROR(SEARCH("08.30 – 17:30 ",A80)))</formula>
    </cfRule>
  </conditionalFormatting>
  <conditionalFormatting sqref="U80">
    <cfRule type="cellIs" dxfId="23547" priority="58115" operator="equal">
      <formula>"09.00 – 15.00"</formula>
    </cfRule>
  </conditionalFormatting>
  <conditionalFormatting sqref="U80">
    <cfRule type="cellIs" dxfId="23546" priority="58116" operator="equal">
      <formula>"09.00 – 18.00"</formula>
    </cfRule>
  </conditionalFormatting>
  <conditionalFormatting sqref="U80">
    <cfRule type="cellIs" dxfId="23545" priority="58117" operator="equal">
      <formula>"09.30 – 13.00"</formula>
    </cfRule>
  </conditionalFormatting>
  <conditionalFormatting sqref="U80">
    <cfRule type="cellIs" dxfId="23544" priority="58118" operator="equal">
      <formula>"10.30 – 19.30"</formula>
    </cfRule>
  </conditionalFormatting>
  <conditionalFormatting sqref="U80">
    <cfRule type="cellIs" dxfId="23543" priority="58119" operator="equal">
      <formula>"11.30 – 19.30"</formula>
    </cfRule>
  </conditionalFormatting>
  <conditionalFormatting sqref="U80">
    <cfRule type="cellIs" dxfId="23542" priority="58120" operator="equal">
      <formula>_FV(13,"3")</formula>
    </cfRule>
  </conditionalFormatting>
  <conditionalFormatting sqref="U80">
    <cfRule type="cellIs" dxfId="23541" priority="58121" operator="equal">
      <formula>_FV(13,"3")</formula>
    </cfRule>
  </conditionalFormatting>
  <conditionalFormatting sqref="U80">
    <cfRule type="cellIs" dxfId="23540" priority="58122" operator="equal">
      <formula>_FV(13,"3")</formula>
    </cfRule>
  </conditionalFormatting>
  <conditionalFormatting sqref="U80">
    <cfRule type="containsText" dxfId="23539" priority="58105" operator="containsText" text="DOMENICA">
      <formula>NOT(ISERROR(SEARCH("DOMENICA",U80)))</formula>
    </cfRule>
    <cfRule type="containsText" dxfId="23538" priority="58106" operator="containsText" text="08.30 – 14.30">
      <formula>NOT(ISERROR(SEARCH("08.30 – 14.30",U80)))</formula>
    </cfRule>
    <cfRule type="containsText" dxfId="23537" priority="58107" operator="containsText" text="09.30 – 18.30">
      <formula>NOT(ISERROR(SEARCH("09.30 – 18.30",U80)))</formula>
    </cfRule>
    <cfRule type="containsText" dxfId="23536" priority="58108" operator="containsText" text="08.30 – 16.30">
      <formula>NOT(ISERROR(SEARCH("08.30 – 16.30",U80)))</formula>
    </cfRule>
    <cfRule type="containsText" dxfId="23535" priority="58109" operator="containsText" text="08.30 – 17.30">
      <formula>NOT(ISERROR(SEARCH("08.30 – 17.30",U80)))</formula>
    </cfRule>
    <cfRule type="containsText" dxfId="23534" priority="58110" operator="containsText" text="09.00 – 18.00">
      <formula>NOT(ISERROR(SEARCH("09.00 – 18.00",U80)))</formula>
    </cfRule>
    <cfRule type="containsText" dxfId="23533" priority="58111" operator="containsText" text="09.00 – 15.00">
      <formula>NOT(ISERROR(SEARCH("09.00 – 15.00",U80)))</formula>
    </cfRule>
    <cfRule type="containsText" dxfId="23532" priority="58112" operator="containsText" text="10.30 – 19.30">
      <formula>NOT(ISERROR(SEARCH("10.30 – 19.30",U80)))</formula>
    </cfRule>
    <cfRule type="containsText" dxfId="23531" priority="58113" operator="containsText" text="09.00 – 13.00">
      <formula>NOT(ISERROR(SEARCH("09.00 – 13.00",U80)))</formula>
    </cfRule>
    <cfRule type="containsText" dxfId="23530" priority="58114" operator="containsText" text="11.30 – 19.30">
      <formula>NOT(ISERROR(SEARCH("11.30 – 19.30",U80)))</formula>
    </cfRule>
  </conditionalFormatting>
  <conditionalFormatting sqref="U80">
    <cfRule type="cellIs" dxfId="23529" priority="58098" operator="equal">
      <formula>"09.00 – 18.00"</formula>
    </cfRule>
  </conditionalFormatting>
  <conditionalFormatting sqref="U80">
    <cfRule type="cellIs" dxfId="23528" priority="58099" operator="equal">
      <formula>"09.30 – 13.00"</formula>
    </cfRule>
  </conditionalFormatting>
  <conditionalFormatting sqref="U80">
    <cfRule type="cellIs" dxfId="23527" priority="58100" operator="equal">
      <formula>"10.30 – 19.30"</formula>
    </cfRule>
  </conditionalFormatting>
  <conditionalFormatting sqref="U80">
    <cfRule type="cellIs" dxfId="23526" priority="58101" operator="equal">
      <formula>"11.30 – 19.30"</formula>
    </cfRule>
  </conditionalFormatting>
  <conditionalFormatting sqref="U80">
    <cfRule type="cellIs" dxfId="23525" priority="58102" operator="equal">
      <formula>_FV(13,"3")</formula>
    </cfRule>
  </conditionalFormatting>
  <conditionalFormatting sqref="U80">
    <cfRule type="cellIs" dxfId="23524" priority="58103" operator="equal">
      <formula>_FV(13,"3")</formula>
    </cfRule>
  </conditionalFormatting>
  <conditionalFormatting sqref="U80">
    <cfRule type="cellIs" dxfId="23523" priority="58104" operator="equal">
      <formula>_FV(13,"3")</formula>
    </cfRule>
  </conditionalFormatting>
  <conditionalFormatting sqref="U80">
    <cfRule type="cellIs" dxfId="23522" priority="58091" operator="equal">
      <formula>"09.00 – 18.00"</formula>
    </cfRule>
  </conditionalFormatting>
  <conditionalFormatting sqref="U80">
    <cfRule type="cellIs" dxfId="23521" priority="58092" operator="equal">
      <formula>"09.30 – 13.00"</formula>
    </cfRule>
  </conditionalFormatting>
  <conditionalFormatting sqref="U80">
    <cfRule type="cellIs" dxfId="23520" priority="58093" operator="equal">
      <formula>"10.30 – 19.30"</formula>
    </cfRule>
  </conditionalFormatting>
  <conditionalFormatting sqref="U80">
    <cfRule type="cellIs" dxfId="23519" priority="58094" operator="equal">
      <formula>"11.30 – 19.30"</formula>
    </cfRule>
  </conditionalFormatting>
  <conditionalFormatting sqref="U80">
    <cfRule type="cellIs" dxfId="23518" priority="58095" operator="equal">
      <formula>_FV(13,"3")</formula>
    </cfRule>
  </conditionalFormatting>
  <conditionalFormatting sqref="U80">
    <cfRule type="cellIs" dxfId="23517" priority="58096" operator="equal">
      <formula>_FV(13,"3")</formula>
    </cfRule>
  </conditionalFormatting>
  <conditionalFormatting sqref="U80">
    <cfRule type="cellIs" dxfId="23516" priority="58097" operator="equal">
      <formula>_FV(13,"3")</formula>
    </cfRule>
  </conditionalFormatting>
  <conditionalFormatting sqref="D87:Y87">
    <cfRule type="containsText" dxfId="23515" priority="58032" operator="containsText" text="09:00 – 13.00 ">
      <formula>NOT(ISERROR(SEARCH("09:00 – 13.00 ",D87)))</formula>
    </cfRule>
  </conditionalFormatting>
  <conditionalFormatting sqref="D82:Y82">
    <cfRule type="containsText" dxfId="23514" priority="58027" operator="containsText" text="09.00 -13.00">
      <formula>NOT(ISERROR(SEARCH("09.00 -13.00",D82)))</formula>
    </cfRule>
    <cfRule type="containsText" dxfId="23513" priority="58028" operator="containsText" text="09.00 -15:00">
      <formula>NOT(ISERROR(SEARCH("09.00 -15:00",D82)))</formula>
    </cfRule>
    <cfRule type="containsText" dxfId="23512" priority="58029" operator="containsText" text="09.00 -16.00">
      <formula>NOT(ISERROR(SEARCH("09.00 -16.00",D82)))</formula>
    </cfRule>
  </conditionalFormatting>
  <conditionalFormatting sqref="D87:Y87">
    <cfRule type="containsText" dxfId="23511" priority="58020" operator="containsText" text="09:00 – 13.00 ">
      <formula>NOT(ISERROR(SEARCH("09:00 – 13.00 ",D87)))</formula>
    </cfRule>
  </conditionalFormatting>
  <conditionalFormatting sqref="D82:Y82">
    <cfRule type="containsText" dxfId="23510" priority="58015" operator="containsText" text="09.00 -13.00">
      <formula>NOT(ISERROR(SEARCH("09.00 -13.00",D82)))</formula>
    </cfRule>
    <cfRule type="containsText" dxfId="23509" priority="58016" operator="containsText" text="09.00 -15:00">
      <formula>NOT(ISERROR(SEARCH("09.00 -15:00",D82)))</formula>
    </cfRule>
    <cfRule type="containsText" dxfId="23508" priority="58017" operator="containsText" text="09.00 -16.00">
      <formula>NOT(ISERROR(SEARCH("09.00 -16.00",D82)))</formula>
    </cfRule>
  </conditionalFormatting>
  <conditionalFormatting sqref="D82:Y82">
    <cfRule type="containsText" dxfId="23507" priority="58006" operator="containsText" text="09.00 -13:00">
      <formula>NOT(ISERROR(SEARCH("09.00 -13:00",D82)))</formula>
    </cfRule>
    <cfRule type="containsText" dxfId="23506" priority="58007" operator="containsText" text="08.30 -17.30">
      <formula>NOT(ISERROR(SEARCH("08.30 -17.30",D82)))</formula>
    </cfRule>
    <cfRule type="containsText" dxfId="23505" priority="58008" operator="containsText" text="08.30 -15:30">
      <formula>NOT(ISERROR(SEARCH("08.30 -15:30",D82)))</formula>
    </cfRule>
  </conditionalFormatting>
  <conditionalFormatting sqref="AG81:AH81">
    <cfRule type="containsText" dxfId="23504" priority="57896" operator="containsText" text="13:00">
      <formula>NOT(ISERROR(SEARCH("13:00",AG81)))</formula>
    </cfRule>
  </conditionalFormatting>
  <conditionalFormatting sqref="AG87:AH87">
    <cfRule type="containsText" dxfId="23503" priority="57894" operator="containsText" text="09:00 – 13.00 ">
      <formula>NOT(ISERROR(SEARCH("09:00 – 13.00 ",AG87)))</formula>
    </cfRule>
  </conditionalFormatting>
  <conditionalFormatting sqref="AG82:AH82">
    <cfRule type="containsText" dxfId="23502" priority="57889" operator="containsText" text="09.00 -13.00">
      <formula>NOT(ISERROR(SEARCH("09.00 -13.00",AG82)))</formula>
    </cfRule>
    <cfRule type="containsText" dxfId="23501" priority="57890" operator="containsText" text="09.00 -15:00">
      <formula>NOT(ISERROR(SEARCH("09.00 -15:00",AG82)))</formula>
    </cfRule>
    <cfRule type="containsText" dxfId="23500" priority="57891" operator="containsText" text="09.00 -16.00">
      <formula>NOT(ISERROR(SEARCH("09.00 -16.00",AG82)))</formula>
    </cfRule>
  </conditionalFormatting>
  <conditionalFormatting sqref="AG81:AH81">
    <cfRule type="containsText" dxfId="23499" priority="57883" operator="containsText" text="09.00 -13.00">
      <formula>NOT(ISERROR(SEARCH("09.00 -13.00",AG81)))</formula>
    </cfRule>
    <cfRule type="containsText" dxfId="23498" priority="57884" operator="containsText" text="09.00 -15:00">
      <formula>NOT(ISERROR(SEARCH("09.00 -15:00",AG81)))</formula>
    </cfRule>
    <cfRule type="containsText" dxfId="23497" priority="57885" operator="containsText" text="09.00 -16.00">
      <formula>NOT(ISERROR(SEARCH("09.00 -16.00",AG81)))</formula>
    </cfRule>
  </conditionalFormatting>
  <conditionalFormatting sqref="AG87:AH87">
    <cfRule type="containsText" dxfId="23496" priority="57882" operator="containsText" text="09:00 – 13.00 ">
      <formula>NOT(ISERROR(SEARCH("09:00 – 13.00 ",AG87)))</formula>
    </cfRule>
  </conditionalFormatting>
  <conditionalFormatting sqref="AG82:AH82">
    <cfRule type="containsText" dxfId="23495" priority="57877" operator="containsText" text="09.00 -13.00">
      <formula>NOT(ISERROR(SEARCH("09.00 -13.00",AG82)))</formula>
    </cfRule>
    <cfRule type="containsText" dxfId="23494" priority="57878" operator="containsText" text="09.00 -15:00">
      <formula>NOT(ISERROR(SEARCH("09.00 -15:00",AG82)))</formula>
    </cfRule>
    <cfRule type="containsText" dxfId="23493" priority="57879" operator="containsText" text="09.00 -16.00">
      <formula>NOT(ISERROR(SEARCH("09.00 -16.00",AG82)))</formula>
    </cfRule>
  </conditionalFormatting>
  <conditionalFormatting sqref="AG81:AH81">
    <cfRule type="containsText" dxfId="23492" priority="57871" operator="containsText" text="09.00 -13.00">
      <formula>NOT(ISERROR(SEARCH("09.00 -13.00",AG81)))</formula>
    </cfRule>
    <cfRule type="containsText" dxfId="23491" priority="57872" operator="containsText" text="09.00 -15:00">
      <formula>NOT(ISERROR(SEARCH("09.00 -15:00",AG81)))</formula>
    </cfRule>
    <cfRule type="containsText" dxfId="23490" priority="57873" operator="containsText" text="09.00 -16.00">
      <formula>NOT(ISERROR(SEARCH("09.00 -16.00",AG81)))</formula>
    </cfRule>
  </conditionalFormatting>
  <conditionalFormatting sqref="AG82:AH82">
    <cfRule type="containsText" dxfId="23489" priority="57868" operator="containsText" text="09.00 -13:00">
      <formula>NOT(ISERROR(SEARCH("09.00 -13:00",AG82)))</formula>
    </cfRule>
    <cfRule type="containsText" dxfId="23488" priority="57869" operator="containsText" text="08.30 -17.30">
      <formula>NOT(ISERROR(SEARCH("08.30 -17.30",AG82)))</formula>
    </cfRule>
    <cfRule type="containsText" dxfId="23487" priority="57870" operator="containsText" text="08.30 -15:30">
      <formula>NOT(ISERROR(SEARCH("08.30 -15:30",AG82)))</formula>
    </cfRule>
  </conditionalFormatting>
  <conditionalFormatting sqref="AG81:AH81">
    <cfRule type="containsText" dxfId="23486" priority="57859" operator="containsText" text="09.00 -13.00">
      <formula>NOT(ISERROR(SEARCH("09.00 -13.00",AG81)))</formula>
    </cfRule>
    <cfRule type="containsText" dxfId="23485" priority="57860" operator="containsText" text="09.00 -15:00">
      <formula>NOT(ISERROR(SEARCH("09.00 -15:00",AG81)))</formula>
    </cfRule>
    <cfRule type="containsText" dxfId="23484" priority="57861" operator="containsText" text="09.00 -16.00">
      <formula>NOT(ISERROR(SEARCH("09.00 -16.00",AG81)))</formula>
    </cfRule>
  </conditionalFormatting>
  <conditionalFormatting sqref="AG81:AH81">
    <cfRule type="containsText" dxfId="23483" priority="57856" operator="containsText" text="09.00 -13:00">
      <formula>NOT(ISERROR(SEARCH("09.00 -13:00",AG81)))</formula>
    </cfRule>
    <cfRule type="containsText" dxfId="23482" priority="57857" operator="containsText" text="08.30 -17.30">
      <formula>NOT(ISERROR(SEARCH("08.30 -17.30",AG81)))</formula>
    </cfRule>
    <cfRule type="containsText" dxfId="23481" priority="57858" operator="containsText" text="08.30 -15:30">
      <formula>NOT(ISERROR(SEARCH("08.30 -15:30",AG81)))</formula>
    </cfRule>
  </conditionalFormatting>
  <conditionalFormatting sqref="DE80:DF80">
    <cfRule type="cellIs" dxfId="23480" priority="57847" operator="equal">
      <formula>"09.00 – 13.00"</formula>
    </cfRule>
  </conditionalFormatting>
  <conditionalFormatting sqref="DE80:DF80">
    <cfRule type="cellIs" dxfId="23479" priority="57848" operator="equal">
      <formula>"09.00 – 15.00"</formula>
    </cfRule>
  </conditionalFormatting>
  <conditionalFormatting sqref="DE80:DF80">
    <cfRule type="cellIs" dxfId="23478" priority="57849" operator="equal">
      <formula>"09.00 – 18.00"</formula>
    </cfRule>
  </conditionalFormatting>
  <conditionalFormatting sqref="DE80:DF80">
    <cfRule type="cellIs" dxfId="23477" priority="57850" operator="equal">
      <formula>"09.30 – 13.00"</formula>
    </cfRule>
  </conditionalFormatting>
  <conditionalFormatting sqref="DE80:DF80">
    <cfRule type="cellIs" dxfId="23476" priority="57851" operator="equal">
      <formula>"10.30 – 19.30"</formula>
    </cfRule>
  </conditionalFormatting>
  <conditionalFormatting sqref="DE80:DF80">
    <cfRule type="cellIs" dxfId="23475" priority="57852" operator="equal">
      <formula>"11.30 – 19.30"</formula>
    </cfRule>
  </conditionalFormatting>
  <conditionalFormatting sqref="DE80:DF80">
    <cfRule type="cellIs" dxfId="23474" priority="57853" operator="equal">
      <formula>_FV(13,"3")</formula>
    </cfRule>
  </conditionalFormatting>
  <conditionalFormatting sqref="DE80:DF80">
    <cfRule type="cellIs" dxfId="23473" priority="57854" operator="equal">
      <formula>_FV(13,"3")</formula>
    </cfRule>
  </conditionalFormatting>
  <conditionalFormatting sqref="DE80:DF80">
    <cfRule type="cellIs" dxfId="23472" priority="57855" operator="equal">
      <formula>_FV(13,"3")</formula>
    </cfRule>
  </conditionalFormatting>
  <conditionalFormatting sqref="DE80:DF80">
    <cfRule type="containsText" dxfId="23471" priority="57837" operator="containsText" text="DOMENICA">
      <formula>NOT(ISERROR(SEARCH("DOMENICA",DE80)))</formula>
    </cfRule>
    <cfRule type="containsText" dxfId="23470" priority="57838" operator="containsText" text="08.30 – 14.30">
      <formula>NOT(ISERROR(SEARCH("08.30 – 14.30",DE80)))</formula>
    </cfRule>
    <cfRule type="containsText" dxfId="23469" priority="57839" operator="containsText" text="09.30 – 18.30">
      <formula>NOT(ISERROR(SEARCH("09.30 – 18.30",DE80)))</formula>
    </cfRule>
    <cfRule type="containsText" dxfId="23468" priority="57840" operator="containsText" text="08.30 – 16.30">
      <formula>NOT(ISERROR(SEARCH("08.30 – 16.30",DE80)))</formula>
    </cfRule>
    <cfRule type="containsText" dxfId="23467" priority="57841" operator="containsText" text="08.30 – 17.30">
      <formula>NOT(ISERROR(SEARCH("08.30 – 17.30",DE80)))</formula>
    </cfRule>
    <cfRule type="containsText" dxfId="23466" priority="57842" operator="containsText" text="09.00 – 18.00">
      <formula>NOT(ISERROR(SEARCH("09.00 – 18.00",DE80)))</formula>
    </cfRule>
    <cfRule type="containsText" dxfId="23465" priority="57843" operator="containsText" text="09.00 – 15.00">
      <formula>NOT(ISERROR(SEARCH("09.00 – 15.00",DE80)))</formula>
    </cfRule>
    <cfRule type="containsText" dxfId="23464" priority="57844" operator="containsText" text="10.30 – 19.30">
      <formula>NOT(ISERROR(SEARCH("10.30 – 19.30",DE80)))</formula>
    </cfRule>
    <cfRule type="containsText" dxfId="23463" priority="57845" operator="containsText" text="09.00 – 13.00">
      <formula>NOT(ISERROR(SEARCH("09.00 – 13.00",DE80)))</formula>
    </cfRule>
    <cfRule type="containsText" dxfId="23462" priority="57846" operator="containsText" text="11.30 – 19.30">
      <formula>NOT(ISERROR(SEARCH("11.30 – 19.30",DE80)))</formula>
    </cfRule>
  </conditionalFormatting>
  <conditionalFormatting sqref="DE80:DF80">
    <cfRule type="cellIs" dxfId="23461" priority="57829" operator="equal">
      <formula>"09.00 – 15.00"</formula>
    </cfRule>
  </conditionalFormatting>
  <conditionalFormatting sqref="DE80:DF80">
    <cfRule type="cellIs" dxfId="23460" priority="57830" operator="equal">
      <formula>"09.00 – 18.00"</formula>
    </cfRule>
  </conditionalFormatting>
  <conditionalFormatting sqref="DE80:DF80">
    <cfRule type="cellIs" dxfId="23459" priority="57831" operator="equal">
      <formula>"09.30 – 13.00"</formula>
    </cfRule>
  </conditionalFormatting>
  <conditionalFormatting sqref="DE80:DF80">
    <cfRule type="cellIs" dxfId="23458" priority="57832" operator="equal">
      <formula>"10.30 – 19.30"</formula>
    </cfRule>
  </conditionalFormatting>
  <conditionalFormatting sqref="DE80:DF80">
    <cfRule type="cellIs" dxfId="23457" priority="57833" operator="equal">
      <formula>"11.30 – 19.30"</formula>
    </cfRule>
  </conditionalFormatting>
  <conditionalFormatting sqref="DE80:DF80">
    <cfRule type="cellIs" dxfId="23456" priority="57834" operator="equal">
      <formula>_FV(13,"3")</formula>
    </cfRule>
  </conditionalFormatting>
  <conditionalFormatting sqref="DE80:DF80">
    <cfRule type="cellIs" dxfId="23455" priority="57835" operator="equal">
      <formula>_FV(13,"3")</formula>
    </cfRule>
  </conditionalFormatting>
  <conditionalFormatting sqref="DE80:DF80">
    <cfRule type="cellIs" dxfId="23454" priority="57836" operator="equal">
      <formula>_FV(13,"3")</formula>
    </cfRule>
  </conditionalFormatting>
  <conditionalFormatting sqref="DE80:DF80">
    <cfRule type="cellIs" dxfId="23453" priority="57821" operator="equal">
      <formula>"09.00 – 15.00"</formula>
    </cfRule>
  </conditionalFormatting>
  <conditionalFormatting sqref="DE80:DF80">
    <cfRule type="cellIs" dxfId="23452" priority="57822" operator="equal">
      <formula>"09.00 – 18.00"</formula>
    </cfRule>
  </conditionalFormatting>
  <conditionalFormatting sqref="DE80:DF80">
    <cfRule type="cellIs" dxfId="23451" priority="57823" operator="equal">
      <formula>"09.30 – 13.00"</formula>
    </cfRule>
  </conditionalFormatting>
  <conditionalFormatting sqref="DE80:DF80">
    <cfRule type="cellIs" dxfId="23450" priority="57824" operator="equal">
      <formula>"10.30 – 19.30"</formula>
    </cfRule>
  </conditionalFormatting>
  <conditionalFormatting sqref="DE80:DF80">
    <cfRule type="cellIs" dxfId="23449" priority="57825" operator="equal">
      <formula>"11.30 – 19.30"</formula>
    </cfRule>
  </conditionalFormatting>
  <conditionalFormatting sqref="DE80:DF80">
    <cfRule type="cellIs" dxfId="23448" priority="57826" operator="equal">
      <formula>_FV(13,"3")</formula>
    </cfRule>
  </conditionalFormatting>
  <conditionalFormatting sqref="DE80:DF80">
    <cfRule type="cellIs" dxfId="23447" priority="57827" operator="equal">
      <formula>_FV(13,"3")</formula>
    </cfRule>
  </conditionalFormatting>
  <conditionalFormatting sqref="DE80:DF80">
    <cfRule type="cellIs" dxfId="23446" priority="57828" operator="equal">
      <formula>_FV(13,"3")</formula>
    </cfRule>
  </conditionalFormatting>
  <conditionalFormatting sqref="DE80:DF80">
    <cfRule type="containsText" dxfId="23445" priority="57815" operator="containsText" text="09.00 - 13.00">
      <formula>NOT(ISERROR(SEARCH("09.00 - 13.00",DE80)))</formula>
    </cfRule>
    <cfRule type="containsText" dxfId="23444" priority="57816" operator="containsText" text="09.00 – 15:00">
      <formula>NOT(ISERROR(SEARCH("09.00 – 15:00",DE80)))</formula>
    </cfRule>
    <cfRule type="containsText" dxfId="23443" priority="57817" operator="containsText" text="09.00 – 16.00">
      <formula>NOT(ISERROR(SEARCH("09.00 – 16.00",DE80)))</formula>
    </cfRule>
    <cfRule type="containsText" dxfId="23442" priority="57818" operator="containsText" text="09.00 - 13:00">
      <formula>NOT(ISERROR(SEARCH("09.00 - 13:00",DE80)))</formula>
    </cfRule>
    <cfRule type="containsText" dxfId="23441" priority="57819" operator="containsText" text="08.30 – 16:30 ">
      <formula>NOT(ISERROR(SEARCH("08.30 – 16:30 ",DE80)))</formula>
    </cfRule>
    <cfRule type="containsText" dxfId="23440" priority="57820" operator="containsText" text="08.30 – 17:30 ">
      <formula>NOT(ISERROR(SEARCH("08.30 – 17:30 ",DE80)))</formula>
    </cfRule>
  </conditionalFormatting>
  <conditionalFormatting sqref="DE80:DF80">
    <cfRule type="cellIs" dxfId="23439" priority="57807" operator="equal">
      <formula>"09.00 – 15.00"</formula>
    </cfRule>
  </conditionalFormatting>
  <conditionalFormatting sqref="DE80:DF80">
    <cfRule type="cellIs" dxfId="23438" priority="57808" operator="equal">
      <formula>"09.00 – 18.00"</formula>
    </cfRule>
  </conditionalFormatting>
  <conditionalFormatting sqref="DE80:DF80">
    <cfRule type="cellIs" dxfId="23437" priority="57809" operator="equal">
      <formula>"09.30 – 13.00"</formula>
    </cfRule>
  </conditionalFormatting>
  <conditionalFormatting sqref="DE80:DF80">
    <cfRule type="cellIs" dxfId="23436" priority="57810" operator="equal">
      <formula>"10.30 – 19.30"</formula>
    </cfRule>
  </conditionalFormatting>
  <conditionalFormatting sqref="DE80:DF80">
    <cfRule type="cellIs" dxfId="23435" priority="57811" operator="equal">
      <formula>"11.30 – 19.30"</formula>
    </cfRule>
  </conditionalFormatting>
  <conditionalFormatting sqref="DE80:DF80">
    <cfRule type="cellIs" dxfId="23434" priority="57812" operator="equal">
      <formula>_FV(13,"3")</formula>
    </cfRule>
  </conditionalFormatting>
  <conditionalFormatting sqref="DE80:DF80">
    <cfRule type="cellIs" dxfId="23433" priority="57813" operator="equal">
      <formula>_FV(13,"3")</formula>
    </cfRule>
  </conditionalFormatting>
  <conditionalFormatting sqref="DE80:DF80">
    <cfRule type="cellIs" dxfId="23432" priority="57814" operator="equal">
      <formula>_FV(13,"3")</formula>
    </cfRule>
  </conditionalFormatting>
  <conditionalFormatting sqref="DE80:DF80">
    <cfRule type="containsText" dxfId="23431" priority="57797" operator="containsText" text="DOMENICA">
      <formula>NOT(ISERROR(SEARCH("DOMENICA",DE80)))</formula>
    </cfRule>
    <cfRule type="containsText" dxfId="23430" priority="57798" operator="containsText" text="08.30 – 14.30">
      <formula>NOT(ISERROR(SEARCH("08.30 – 14.30",DE80)))</formula>
    </cfRule>
    <cfRule type="containsText" dxfId="23429" priority="57799" operator="containsText" text="09.30 – 18.30">
      <formula>NOT(ISERROR(SEARCH("09.30 – 18.30",DE80)))</formula>
    </cfRule>
    <cfRule type="containsText" dxfId="23428" priority="57800" operator="containsText" text="08.30 – 16.30">
      <formula>NOT(ISERROR(SEARCH("08.30 – 16.30",DE80)))</formula>
    </cfRule>
    <cfRule type="containsText" dxfId="23427" priority="57801" operator="containsText" text="08.30 – 17.30">
      <formula>NOT(ISERROR(SEARCH("08.30 – 17.30",DE80)))</formula>
    </cfRule>
    <cfRule type="containsText" dxfId="23426" priority="57802" operator="containsText" text="09.00 – 18.00">
      <formula>NOT(ISERROR(SEARCH("09.00 – 18.00",DE80)))</formula>
    </cfRule>
    <cfRule type="containsText" dxfId="23425" priority="57803" operator="containsText" text="09.00 – 15.00">
      <formula>NOT(ISERROR(SEARCH("09.00 – 15.00",DE80)))</formula>
    </cfRule>
    <cfRule type="containsText" dxfId="23424" priority="57804" operator="containsText" text="10.30 – 19.30">
      <formula>NOT(ISERROR(SEARCH("10.30 – 19.30",DE80)))</formula>
    </cfRule>
    <cfRule type="containsText" dxfId="23423" priority="57805" operator="containsText" text="09.00 – 13.00">
      <formula>NOT(ISERROR(SEARCH("09.00 – 13.00",DE80)))</formula>
    </cfRule>
    <cfRule type="containsText" dxfId="23422" priority="57806" operator="containsText" text="11.30 – 19.30">
      <formula>NOT(ISERROR(SEARCH("11.30 – 19.30",DE80)))</formula>
    </cfRule>
  </conditionalFormatting>
  <conditionalFormatting sqref="DE80:DF80">
    <cfRule type="cellIs" dxfId="23421" priority="57790" operator="equal">
      <formula>"09.00 – 18.00"</formula>
    </cfRule>
  </conditionalFormatting>
  <conditionalFormatting sqref="DE80:DF80">
    <cfRule type="cellIs" dxfId="23420" priority="57791" operator="equal">
      <formula>"09.30 – 13.00"</formula>
    </cfRule>
  </conditionalFormatting>
  <conditionalFormatting sqref="DE80:DF80">
    <cfRule type="cellIs" dxfId="23419" priority="57792" operator="equal">
      <formula>"10.30 – 19.30"</formula>
    </cfRule>
  </conditionalFormatting>
  <conditionalFormatting sqref="DE80:DF80">
    <cfRule type="cellIs" dxfId="23418" priority="57793" operator="equal">
      <formula>"11.30 – 19.30"</formula>
    </cfRule>
  </conditionalFormatting>
  <conditionalFormatting sqref="DE80:DF80">
    <cfRule type="cellIs" dxfId="23417" priority="57794" operator="equal">
      <formula>_FV(13,"3")</formula>
    </cfRule>
  </conditionalFormatting>
  <conditionalFormatting sqref="DE80:DF80">
    <cfRule type="cellIs" dxfId="23416" priority="57795" operator="equal">
      <formula>_FV(13,"3")</formula>
    </cfRule>
  </conditionalFormatting>
  <conditionalFormatting sqref="DE80:DF80">
    <cfRule type="cellIs" dxfId="23415" priority="57796" operator="equal">
      <formula>_FV(13,"3")</formula>
    </cfRule>
  </conditionalFormatting>
  <conditionalFormatting sqref="DE80:DF80">
    <cfRule type="cellIs" dxfId="23414" priority="57783" operator="equal">
      <formula>"09.00 – 18.00"</formula>
    </cfRule>
  </conditionalFormatting>
  <conditionalFormatting sqref="DE80:DF80">
    <cfRule type="cellIs" dxfId="23413" priority="57784" operator="equal">
      <formula>"09.30 – 13.00"</formula>
    </cfRule>
  </conditionalFormatting>
  <conditionalFormatting sqref="DE80:DF80">
    <cfRule type="cellIs" dxfId="23412" priority="57785" operator="equal">
      <formula>"10.30 – 19.30"</formula>
    </cfRule>
  </conditionalFormatting>
  <conditionalFormatting sqref="DE80:DF80">
    <cfRule type="cellIs" dxfId="23411" priority="57786" operator="equal">
      <formula>"11.30 – 19.30"</formula>
    </cfRule>
  </conditionalFormatting>
  <conditionalFormatting sqref="DE80:DF80">
    <cfRule type="cellIs" dxfId="23410" priority="57787" operator="equal">
      <formula>_FV(13,"3")</formula>
    </cfRule>
  </conditionalFormatting>
  <conditionalFormatting sqref="DE80:DF80">
    <cfRule type="cellIs" dxfId="23409" priority="57788" operator="equal">
      <formula>_FV(13,"3")</formula>
    </cfRule>
  </conditionalFormatting>
  <conditionalFormatting sqref="DE80:DF80">
    <cfRule type="cellIs" dxfId="23408" priority="57789" operator="equal">
      <formula>_FV(13,"3")</formula>
    </cfRule>
  </conditionalFormatting>
  <conditionalFormatting sqref="DE81:DF88">
    <cfRule type="containsText" dxfId="23407" priority="57765" operator="containsText" text="08.30 – 14.30">
      <formula>NOT(ISERROR(SEARCH("08.30 – 14.30",DE81)))</formula>
    </cfRule>
    <cfRule type="containsText" dxfId="23406" priority="57766" operator="containsText" text="09:30 – 18.30">
      <formula>NOT(ISERROR(SEARCH("09:30 – 18.30",DE81)))</formula>
    </cfRule>
    <cfRule type="containsText" dxfId="23405" priority="57767" operator="containsText" text="10.30 – 18.30">
      <formula>NOT(ISERROR(SEARCH("10.30 – 18.30",DE81)))</formula>
    </cfRule>
    <cfRule type="containsText" dxfId="23404" priority="57768" operator="containsText" text="09.30 – 18.30">
      <formula>NOT(ISERROR(SEARCH("09.30 – 18.30",DE81)))</formula>
    </cfRule>
    <cfRule type="containsText" dxfId="23403" priority="57770" operator="containsText" text="09.00 – 13:00">
      <formula>NOT(ISERROR(SEARCH("09.00 – 13:00",DE81)))</formula>
    </cfRule>
    <cfRule type="containsText" dxfId="23402" priority="57771" operator="containsText" text="08.30 – 16.30">
      <formula>NOT(ISERROR(SEARCH("08.30 – 16.30",DE81)))</formula>
    </cfRule>
    <cfRule type="containsText" dxfId="23401" priority="57772" operator="containsText" text="08:30 – 17.30">
      <formula>NOT(ISERROR(SEARCH("08:30 – 17.30",DE81)))</formula>
    </cfRule>
    <cfRule type="containsText" dxfId="23400" priority="57773" operator="containsText" text="08.30 – 17.30">
      <formula>NOT(ISERROR(SEARCH("08.30 – 17.30",DE81)))</formula>
    </cfRule>
    <cfRule type="containsText" dxfId="23399" priority="57774" operator="containsText" text="09.00 – 18.00">
      <formula>NOT(ISERROR(SEARCH("09.00 – 18.00",DE81)))</formula>
    </cfRule>
    <cfRule type="containsText" dxfId="23398" priority="57775" operator="containsText" text="09.00 – 13.00">
      <formula>NOT(ISERROR(SEARCH("09.00 – 13.00",DE81)))</formula>
    </cfRule>
    <cfRule type="containsText" dxfId="23397" priority="57776" operator="containsText" text="11.30 – 19.30">
      <formula>NOT(ISERROR(SEARCH("11.30 – 19.30",DE81)))</formula>
    </cfRule>
    <cfRule type="containsText" dxfId="23396" priority="57777" operator="containsText" text="10.30 – 19.30">
      <formula>NOT(ISERROR(SEARCH("10.30 – 19.30",DE81)))</formula>
    </cfRule>
    <cfRule type="containsText" dxfId="23395" priority="57778" operator="containsText" text="09.00 – 15.00">
      <formula>NOT(ISERROR(SEARCH("09.00 – 15.00",DE81)))</formula>
    </cfRule>
    <cfRule type="containsText" dxfId="23394" priority="57779" operator="containsText" text="1 2 : 3 0">
      <formula>NOT(ISERROR(SEARCH("1 2 : 3 0",DE81)))</formula>
    </cfRule>
    <cfRule type="containsText" dxfId="23393" priority="57780" operator="containsText" text="1 3 : 3 0">
      <formula>NOT(ISERROR(SEARCH("1 3 : 3 0",DE81)))</formula>
    </cfRule>
    <cfRule type="containsText" dxfId="23392" priority="57781" operator="containsText" text="FESTIVITÁ">
      <formula>NOT(ISERROR(SEARCH("FESTIVITÁ",DE81)))</formula>
    </cfRule>
    <cfRule type="cellIs" dxfId="23391" priority="57782" operator="equal">
      <formula>"DOMENICA"</formula>
    </cfRule>
  </conditionalFormatting>
  <conditionalFormatting sqref="DE81:DF88">
    <cfRule type="containsText" dxfId="23390" priority="57757" operator="containsText" text="09.00 - 13.00">
      <formula>NOT(ISERROR(SEARCH("09.00 - 13.00",DE81)))</formula>
    </cfRule>
    <cfRule type="containsText" dxfId="23389" priority="57760" operator="containsText" text="09.00 – 15:00">
      <formula>NOT(ISERROR(SEARCH("09.00 – 15:00",DE81)))</formula>
    </cfRule>
    <cfRule type="containsText" dxfId="23388" priority="57761" operator="containsText" text="09.00 – 16.00">
      <formula>NOT(ISERROR(SEARCH("09.00 – 16.00",DE81)))</formula>
    </cfRule>
    <cfRule type="containsText" dxfId="23387" priority="57762" operator="containsText" text="09.00 - 13:00">
      <formula>NOT(ISERROR(SEARCH("09.00 - 13:00",DE81)))</formula>
    </cfRule>
    <cfRule type="containsText" dxfId="23386" priority="57763" operator="containsText" text="08.30 – 16:30 ">
      <formula>NOT(ISERROR(SEARCH("08.30 – 16:30 ",DE81)))</formula>
    </cfRule>
    <cfRule type="containsText" dxfId="23385" priority="57764" operator="containsText" text="08.30 – 17:30 ">
      <formula>NOT(ISERROR(SEARCH("08.30 – 17:30 ",DE81)))</formula>
    </cfRule>
  </conditionalFormatting>
  <conditionalFormatting sqref="DE81:DF88">
    <cfRule type="containsText" dxfId="23384" priority="57759" operator="containsText" text="1 3 : 0 0">
      <formula>NOT(ISERROR(SEARCH("1 3 : 0 0",DE81)))</formula>
    </cfRule>
  </conditionalFormatting>
  <conditionalFormatting sqref="CR81:CS81 DE81:DF81">
    <cfRule type="containsText" dxfId="23383" priority="57758" operator="containsText" text="13:00">
      <formula>NOT(ISERROR(SEARCH("13:00",CR81)))</formula>
    </cfRule>
  </conditionalFormatting>
  <conditionalFormatting sqref="DE81:DF88">
    <cfRule type="containsText" dxfId="23382" priority="57769" operator="containsText" text="09:00 – 13.00 ">
      <formula>NOT(ISERROR(SEARCH("09:00 – 13.00 ",DE81)))</formula>
    </cfRule>
  </conditionalFormatting>
  <conditionalFormatting sqref="CR87:CS87 DE87:DF87">
    <cfRule type="containsText" dxfId="23381" priority="57756" operator="containsText" text="09:00 – 13.00 ">
      <formula>NOT(ISERROR(SEARCH("09:00 – 13.00 ",CR87)))</formula>
    </cfRule>
  </conditionalFormatting>
  <conditionalFormatting sqref="DE81:DF88">
    <cfRule type="containsText" dxfId="23380" priority="57755" operator="containsText" text="09:00 – 13.00 ">
      <formula>NOT(ISERROR(SEARCH("09:00 – 13.00 ",DE81)))</formula>
    </cfRule>
  </conditionalFormatting>
  <conditionalFormatting sqref="DE87:DF88">
    <cfRule type="containsText" dxfId="23379" priority="57754" operator="containsText" text="09:00 – 13.00 ">
      <formula>NOT(ISERROR(SEARCH("09:00 – 13.00 ",DE87)))</formula>
    </cfRule>
  </conditionalFormatting>
  <conditionalFormatting sqref="CR82:CS82 DE82:DF82">
    <cfRule type="containsText" dxfId="23378" priority="57751" operator="containsText" text="09.00 -13.00">
      <formula>NOT(ISERROR(SEARCH("09.00 -13.00",CR82)))</formula>
    </cfRule>
    <cfRule type="containsText" dxfId="23377" priority="57752" operator="containsText" text="09.00 -15:00">
      <formula>NOT(ISERROR(SEARCH("09.00 -15:00",CR82)))</formula>
    </cfRule>
    <cfRule type="containsText" dxfId="23376" priority="57753" operator="containsText" text="09.00 -16.00">
      <formula>NOT(ISERROR(SEARCH("09.00 -16.00",CR82)))</formula>
    </cfRule>
  </conditionalFormatting>
  <conditionalFormatting sqref="DE83:DF88">
    <cfRule type="containsText" dxfId="23375" priority="57748" operator="containsText" text="09.00 -13.00">
      <formula>NOT(ISERROR(SEARCH("09.00 -13.00",DE83)))</formula>
    </cfRule>
    <cfRule type="containsText" dxfId="23374" priority="57749" operator="containsText" text="09.00 -15:00">
      <formula>NOT(ISERROR(SEARCH("09.00 -15:00",DE83)))</formula>
    </cfRule>
    <cfRule type="containsText" dxfId="23373" priority="57750" operator="containsText" text="09.00 -16.00">
      <formula>NOT(ISERROR(SEARCH("09.00 -16.00",DE83)))</formula>
    </cfRule>
  </conditionalFormatting>
  <conditionalFormatting sqref="CR81:CS81 DE81:DF81">
    <cfRule type="containsText" dxfId="23372" priority="57745" operator="containsText" text="09.00 -13.00">
      <formula>NOT(ISERROR(SEARCH("09.00 -13.00",CR81)))</formula>
    </cfRule>
    <cfRule type="containsText" dxfId="23371" priority="57746" operator="containsText" text="09.00 -15:00">
      <formula>NOT(ISERROR(SEARCH("09.00 -15:00",CR81)))</formula>
    </cfRule>
    <cfRule type="containsText" dxfId="23370" priority="57747" operator="containsText" text="09.00 -16.00">
      <formula>NOT(ISERROR(SEARCH("09.00 -16.00",CR81)))</formula>
    </cfRule>
  </conditionalFormatting>
  <conditionalFormatting sqref="CR87:CS87 DE87:DF87">
    <cfRule type="containsText" dxfId="23369" priority="57744" operator="containsText" text="09:00 – 13.00 ">
      <formula>NOT(ISERROR(SEARCH("09:00 – 13.00 ",CR87)))</formula>
    </cfRule>
  </conditionalFormatting>
  <conditionalFormatting sqref="DE81:DF88">
    <cfRule type="containsText" dxfId="23368" priority="57743" operator="containsText" text="09:00 – 13.00 ">
      <formula>NOT(ISERROR(SEARCH("09:00 – 13.00 ",DE81)))</formula>
    </cfRule>
  </conditionalFormatting>
  <conditionalFormatting sqref="DE87:DF88">
    <cfRule type="containsText" dxfId="23367" priority="57742" operator="containsText" text="09:00 – 13.00 ">
      <formula>NOT(ISERROR(SEARCH("09:00 – 13.00 ",DE87)))</formula>
    </cfRule>
  </conditionalFormatting>
  <conditionalFormatting sqref="CR82:CS82 DE82:DF82">
    <cfRule type="containsText" dxfId="23366" priority="57739" operator="containsText" text="09.00 -13.00">
      <formula>NOT(ISERROR(SEARCH("09.00 -13.00",CR82)))</formula>
    </cfRule>
    <cfRule type="containsText" dxfId="23365" priority="57740" operator="containsText" text="09.00 -15:00">
      <formula>NOT(ISERROR(SEARCH("09.00 -15:00",CR82)))</formula>
    </cfRule>
    <cfRule type="containsText" dxfId="23364" priority="57741" operator="containsText" text="09.00 -16.00">
      <formula>NOT(ISERROR(SEARCH("09.00 -16.00",CR82)))</formula>
    </cfRule>
  </conditionalFormatting>
  <conditionalFormatting sqref="DE83:DF88">
    <cfRule type="containsText" dxfId="23363" priority="57736" operator="containsText" text="09.00 -13.00">
      <formula>NOT(ISERROR(SEARCH("09.00 -13.00",DE83)))</formula>
    </cfRule>
    <cfRule type="containsText" dxfId="23362" priority="57737" operator="containsText" text="09.00 -15:00">
      <formula>NOT(ISERROR(SEARCH("09.00 -15:00",DE83)))</formula>
    </cfRule>
    <cfRule type="containsText" dxfId="23361" priority="57738" operator="containsText" text="09.00 -16.00">
      <formula>NOT(ISERROR(SEARCH("09.00 -16.00",DE83)))</formula>
    </cfRule>
  </conditionalFormatting>
  <conditionalFormatting sqref="CR81:CS81 DE81:DF81">
    <cfRule type="containsText" dxfId="23360" priority="57733" operator="containsText" text="09.00 -13.00">
      <formula>NOT(ISERROR(SEARCH("09.00 -13.00",CR81)))</formula>
    </cfRule>
    <cfRule type="containsText" dxfId="23359" priority="57734" operator="containsText" text="09.00 -15:00">
      <formula>NOT(ISERROR(SEARCH("09.00 -15:00",CR81)))</formula>
    </cfRule>
    <cfRule type="containsText" dxfId="23358" priority="57735" operator="containsText" text="09.00 -16.00">
      <formula>NOT(ISERROR(SEARCH("09.00 -16.00",CR81)))</formula>
    </cfRule>
  </conditionalFormatting>
  <conditionalFormatting sqref="CR82:CS82 DE82:DF82">
    <cfRule type="containsText" dxfId="23357" priority="57730" operator="containsText" text="09.00 -13:00">
      <formula>NOT(ISERROR(SEARCH("09.00 -13:00",CR82)))</formula>
    </cfRule>
    <cfRule type="containsText" dxfId="23356" priority="57731" operator="containsText" text="08.30 -17.30">
      <formula>NOT(ISERROR(SEARCH("08.30 -17.30",CR82)))</formula>
    </cfRule>
    <cfRule type="containsText" dxfId="23355" priority="57732" operator="containsText" text="08.30 -15:30">
      <formula>NOT(ISERROR(SEARCH("08.30 -15:30",CR82)))</formula>
    </cfRule>
  </conditionalFormatting>
  <conditionalFormatting sqref="DE83:DF88">
    <cfRule type="containsText" dxfId="23354" priority="57727" operator="containsText" text="09.00 -13.00">
      <formula>NOT(ISERROR(SEARCH("09.00 -13.00",DE83)))</formula>
    </cfRule>
    <cfRule type="containsText" dxfId="23353" priority="57728" operator="containsText" text="09.00 -15:00">
      <formula>NOT(ISERROR(SEARCH("09.00 -15:00",DE83)))</formula>
    </cfRule>
    <cfRule type="containsText" dxfId="23352" priority="57729" operator="containsText" text="09.00 -16.00">
      <formula>NOT(ISERROR(SEARCH("09.00 -16.00",DE83)))</formula>
    </cfRule>
  </conditionalFormatting>
  <conditionalFormatting sqref="DE83:DF88">
    <cfRule type="containsText" dxfId="23351" priority="57724" operator="containsText" text="09.00 -13:00">
      <formula>NOT(ISERROR(SEARCH("09.00 -13:00",DE83)))</formula>
    </cfRule>
    <cfRule type="containsText" dxfId="23350" priority="57725" operator="containsText" text="08.30 -17.30">
      <formula>NOT(ISERROR(SEARCH("08.30 -17.30",DE83)))</formula>
    </cfRule>
    <cfRule type="containsText" dxfId="23349" priority="57726" operator="containsText" text="08.30 -15:30">
      <formula>NOT(ISERROR(SEARCH("08.30 -15:30",DE83)))</formula>
    </cfRule>
  </conditionalFormatting>
  <conditionalFormatting sqref="CR81:CS81 DE81:DF81">
    <cfRule type="containsText" dxfId="23348" priority="57721" operator="containsText" text="09.00 -13.00">
      <formula>NOT(ISERROR(SEARCH("09.00 -13.00",CR81)))</formula>
    </cfRule>
    <cfRule type="containsText" dxfId="23347" priority="57722" operator="containsText" text="09.00 -15:00">
      <formula>NOT(ISERROR(SEARCH("09.00 -15:00",CR81)))</formula>
    </cfRule>
    <cfRule type="containsText" dxfId="23346" priority="57723" operator="containsText" text="09.00 -16.00">
      <formula>NOT(ISERROR(SEARCH("09.00 -16.00",CR81)))</formula>
    </cfRule>
  </conditionalFormatting>
  <conditionalFormatting sqref="CR81:CS81 DE81:DF81">
    <cfRule type="containsText" dxfId="23345" priority="57718" operator="containsText" text="09.00 -13:00">
      <formula>NOT(ISERROR(SEARCH("09.00 -13:00",CR81)))</formula>
    </cfRule>
    <cfRule type="containsText" dxfId="23344" priority="57719" operator="containsText" text="08.30 -17.30">
      <formula>NOT(ISERROR(SEARCH("08.30 -17.30",CR81)))</formula>
    </cfRule>
    <cfRule type="containsText" dxfId="23343" priority="57720" operator="containsText" text="08.30 -15:30">
      <formula>NOT(ISERROR(SEARCH("08.30 -15:30",CR81)))</formula>
    </cfRule>
  </conditionalFormatting>
  <conditionalFormatting sqref="DH91:AOL98 Z91:AB91">
    <cfRule type="containsText" dxfId="23342" priority="57701" operator="containsText" text="08.30 – 14.30">
      <formula>NOT(ISERROR(SEARCH("08.30 – 14.30",Z91)))</formula>
    </cfRule>
    <cfRule type="containsText" dxfId="23341" priority="57702" operator="containsText" text="09:30 – 18.30">
      <formula>NOT(ISERROR(SEARCH("09:30 – 18.30",Z91)))</formula>
    </cfRule>
    <cfRule type="containsText" dxfId="23340" priority="57703" operator="containsText" text="10.30 – 18.30">
      <formula>NOT(ISERROR(SEARCH("10.30 – 18.30",Z91)))</formula>
    </cfRule>
    <cfRule type="containsText" dxfId="23339" priority="57704" operator="containsText" text="09.30 – 18.30">
      <formula>NOT(ISERROR(SEARCH("09.30 – 18.30",Z91)))</formula>
    </cfRule>
    <cfRule type="containsText" dxfId="23338" priority="57705" operator="containsText" text="09.00 – 13:00">
      <formula>NOT(ISERROR(SEARCH("09.00 – 13:00",Z91)))</formula>
    </cfRule>
    <cfRule type="containsText" dxfId="23337" priority="57706" operator="containsText" text="08.30 – 16.30">
      <formula>NOT(ISERROR(SEARCH("08.30 – 16.30",Z91)))</formula>
    </cfRule>
    <cfRule type="containsText" dxfId="23336" priority="57707" operator="containsText" text="08:30 – 17.30">
      <formula>NOT(ISERROR(SEARCH("08:30 – 17.30",Z91)))</formula>
    </cfRule>
    <cfRule type="containsText" dxfId="23335" priority="57708" operator="containsText" text="08.30 – 17.30">
      <formula>NOT(ISERROR(SEARCH("08.30 – 17.30",Z91)))</formula>
    </cfRule>
    <cfRule type="containsText" dxfId="23334" priority="57709" operator="containsText" text="09.00 – 18.00">
      <formula>NOT(ISERROR(SEARCH("09.00 – 18.00",Z91)))</formula>
    </cfRule>
    <cfRule type="containsText" dxfId="23333" priority="57710" operator="containsText" text="09.00 – 13.00">
      <formula>NOT(ISERROR(SEARCH("09.00 – 13.00",Z91)))</formula>
    </cfRule>
    <cfRule type="containsText" dxfId="23332" priority="57711" operator="containsText" text="11.30 – 19.30">
      <formula>NOT(ISERROR(SEARCH("11.30 – 19.30",Z91)))</formula>
    </cfRule>
    <cfRule type="containsText" dxfId="23331" priority="57712" operator="containsText" text="10.30 – 19.30">
      <formula>NOT(ISERROR(SEARCH("10.30 – 19.30",Z91)))</formula>
    </cfRule>
    <cfRule type="containsText" dxfId="23330" priority="57713" operator="containsText" text="09.00 – 15.00">
      <formula>NOT(ISERROR(SEARCH("09.00 – 15.00",Z91)))</formula>
    </cfRule>
    <cfRule type="containsText" dxfId="23329" priority="57714" operator="containsText" text="12:30">
      <formula>NOT(ISERROR(SEARCH("12:30",Z91)))</formula>
    </cfRule>
    <cfRule type="containsText" dxfId="23328" priority="57715" operator="containsText" text="13:30">
      <formula>NOT(ISERROR(SEARCH("13:30",Z91)))</formula>
    </cfRule>
    <cfRule type="containsText" dxfId="23327" priority="57716" operator="containsText" text="FESTIVITÁ">
      <formula>NOT(ISERROR(SEARCH("FESTIVITÁ",Z91)))</formula>
    </cfRule>
    <cfRule type="cellIs" dxfId="23326" priority="57717" operator="equal">
      <formula>"DOMENICA"</formula>
    </cfRule>
  </conditionalFormatting>
  <conditionalFormatting sqref="CA91:CC98">
    <cfRule type="containsText" dxfId="23325" priority="57649" operator="containsText" text="08.30 – 14.30">
      <formula>NOT(ISERROR(SEARCH("08.30 – 14.30",CA91)))</formula>
    </cfRule>
    <cfRule type="containsText" dxfId="23324" priority="57650" operator="containsText" text="09:30 – 18.30">
      <formula>NOT(ISERROR(SEARCH("09:30 – 18.30",CA91)))</formula>
    </cfRule>
    <cfRule type="containsText" dxfId="23323" priority="57651" operator="containsText" text="10.30 – 18.30">
      <formula>NOT(ISERROR(SEARCH("10.30 – 18.30",CA91)))</formula>
    </cfRule>
    <cfRule type="containsText" dxfId="23322" priority="57652" operator="containsText" text="09.30 – 18.30">
      <formula>NOT(ISERROR(SEARCH("09.30 – 18.30",CA91)))</formula>
    </cfRule>
    <cfRule type="containsText" dxfId="23321" priority="57653" operator="containsText" text="09.00 – 13:00">
      <formula>NOT(ISERROR(SEARCH("09.00 – 13:00",CA91)))</formula>
    </cfRule>
    <cfRule type="containsText" dxfId="23320" priority="57654" operator="containsText" text="08.30 – 16.30">
      <formula>NOT(ISERROR(SEARCH("08.30 – 16.30",CA91)))</formula>
    </cfRule>
    <cfRule type="containsText" dxfId="23319" priority="57655" operator="containsText" text="08:30 – 17.30">
      <formula>NOT(ISERROR(SEARCH("08:30 – 17.30",CA91)))</formula>
    </cfRule>
    <cfRule type="containsText" dxfId="23318" priority="57656" operator="containsText" text="08.30 – 17.30">
      <formula>NOT(ISERROR(SEARCH("08.30 – 17.30",CA91)))</formula>
    </cfRule>
    <cfRule type="containsText" dxfId="23317" priority="57657" operator="containsText" text="09.00 – 18.00">
      <formula>NOT(ISERROR(SEARCH("09.00 – 18.00",CA91)))</formula>
    </cfRule>
    <cfRule type="containsText" dxfId="23316" priority="57658" operator="containsText" text="09.00 – 13.00">
      <formula>NOT(ISERROR(SEARCH("09.00 – 13.00",CA91)))</formula>
    </cfRule>
    <cfRule type="containsText" dxfId="23315" priority="57659" operator="containsText" text="11.30 – 19.30">
      <formula>NOT(ISERROR(SEARCH("11.30 – 19.30",CA91)))</formula>
    </cfRule>
    <cfRule type="containsText" dxfId="23314" priority="57660" operator="containsText" text="10.30 – 19.30">
      <formula>NOT(ISERROR(SEARCH("10.30 – 19.30",CA91)))</formula>
    </cfRule>
    <cfRule type="containsText" dxfId="23313" priority="57661" operator="containsText" text="09.00 – 15.00">
      <formula>NOT(ISERROR(SEARCH("09.00 – 15.00",CA91)))</formula>
    </cfRule>
    <cfRule type="containsText" dxfId="23312" priority="57662" operator="containsText" text="12:30">
      <formula>NOT(ISERROR(SEARCH("12:30",CA91)))</formula>
    </cfRule>
    <cfRule type="containsText" dxfId="23311" priority="57663" operator="containsText" text="13:30">
      <formula>NOT(ISERROR(SEARCH("13:30",CA91)))</formula>
    </cfRule>
    <cfRule type="containsText" dxfId="23310" priority="57664" operator="containsText" text="FESTIVITÁ">
      <formula>NOT(ISERROR(SEARCH("FESTIVITÁ",CA91)))</formula>
    </cfRule>
    <cfRule type="cellIs" dxfId="23309" priority="57665" operator="equal">
      <formula>"DOMENICA"</formula>
    </cfRule>
  </conditionalFormatting>
  <conditionalFormatting sqref="Z92:AB98">
    <cfRule type="containsText" dxfId="23308" priority="57632" operator="containsText" text="08.30 – 14.30">
      <formula>NOT(ISERROR(SEARCH("08.30 – 14.30",Z92)))</formula>
    </cfRule>
    <cfRule type="containsText" dxfId="23307" priority="57633" operator="containsText" text="09:30 – 18.30">
      <formula>NOT(ISERROR(SEARCH("09:30 – 18.30",Z92)))</formula>
    </cfRule>
    <cfRule type="containsText" dxfId="23306" priority="57634" operator="containsText" text="10.30 – 18.30">
      <formula>NOT(ISERROR(SEARCH("10.30 – 18.30",Z92)))</formula>
    </cfRule>
    <cfRule type="containsText" dxfId="23305" priority="57635" operator="containsText" text="09.30 – 18.30">
      <formula>NOT(ISERROR(SEARCH("09.30 – 18.30",Z92)))</formula>
    </cfRule>
    <cfRule type="containsText" dxfId="23304" priority="57636" operator="containsText" text="09.00 – 13:00">
      <formula>NOT(ISERROR(SEARCH("09.00 – 13:00",Z92)))</formula>
    </cfRule>
    <cfRule type="containsText" dxfId="23303" priority="57637" operator="containsText" text="08.30 – 16.30">
      <formula>NOT(ISERROR(SEARCH("08.30 – 16.30",Z92)))</formula>
    </cfRule>
    <cfRule type="containsText" dxfId="23302" priority="57638" operator="containsText" text="08:30 – 17.30">
      <formula>NOT(ISERROR(SEARCH("08:30 – 17.30",Z92)))</formula>
    </cfRule>
    <cfRule type="containsText" dxfId="23301" priority="57639" operator="containsText" text="08.30 – 17.30">
      <formula>NOT(ISERROR(SEARCH("08.30 – 17.30",Z92)))</formula>
    </cfRule>
    <cfRule type="containsText" dxfId="23300" priority="57640" operator="containsText" text="09.00 – 18.00">
      <formula>NOT(ISERROR(SEARCH("09.00 – 18.00",Z92)))</formula>
    </cfRule>
    <cfRule type="containsText" dxfId="23299" priority="57641" operator="containsText" text="09.00 – 13.00">
      <formula>NOT(ISERROR(SEARCH("09.00 – 13.00",Z92)))</formula>
    </cfRule>
    <cfRule type="containsText" dxfId="23298" priority="57642" operator="containsText" text="11.30 – 19.30">
      <formula>NOT(ISERROR(SEARCH("11.30 – 19.30",Z92)))</formula>
    </cfRule>
    <cfRule type="containsText" dxfId="23297" priority="57643" operator="containsText" text="10.30 – 19.30">
      <formula>NOT(ISERROR(SEARCH("10.30 – 19.30",Z92)))</formula>
    </cfRule>
    <cfRule type="containsText" dxfId="23296" priority="57644" operator="containsText" text="09.00 – 15.00">
      <formula>NOT(ISERROR(SEARCH("09.00 – 15.00",Z92)))</formula>
    </cfRule>
    <cfRule type="containsText" dxfId="23295" priority="57645" operator="containsText" text="12:30">
      <formula>NOT(ISERROR(SEARCH("12:30",Z92)))</formula>
    </cfRule>
    <cfRule type="containsText" dxfId="23294" priority="57646" operator="containsText" text="13:30">
      <formula>NOT(ISERROR(SEARCH("13:30",Z92)))</formula>
    </cfRule>
    <cfRule type="containsText" dxfId="23293" priority="57647" operator="containsText" text="FESTIVITÁ">
      <formula>NOT(ISERROR(SEARCH("FESTIVITÁ",Z92)))</formula>
    </cfRule>
    <cfRule type="cellIs" dxfId="23292" priority="57648" operator="equal">
      <formula>"DOMENICA"</formula>
    </cfRule>
  </conditionalFormatting>
  <conditionalFormatting sqref="AD91:AF91 AD92:AD98">
    <cfRule type="containsText" dxfId="23291" priority="57615" operator="containsText" text="08.30 – 14.30">
      <formula>NOT(ISERROR(SEARCH("08.30 – 14.30",AD91)))</formula>
    </cfRule>
    <cfRule type="containsText" dxfId="23290" priority="57616" operator="containsText" text="09:30 – 18.30">
      <formula>NOT(ISERROR(SEARCH("09:30 – 18.30",AD91)))</formula>
    </cfRule>
    <cfRule type="containsText" dxfId="23289" priority="57617" operator="containsText" text="10.30 – 18.30">
      <formula>NOT(ISERROR(SEARCH("10.30 – 18.30",AD91)))</formula>
    </cfRule>
    <cfRule type="containsText" dxfId="23288" priority="57618" operator="containsText" text="09.30 – 18.30">
      <formula>NOT(ISERROR(SEARCH("09.30 – 18.30",AD91)))</formula>
    </cfRule>
    <cfRule type="containsText" dxfId="23287" priority="57619" operator="containsText" text="09.00 – 13:00">
      <formula>NOT(ISERROR(SEARCH("09.00 – 13:00",AD91)))</formula>
    </cfRule>
    <cfRule type="containsText" dxfId="23286" priority="57620" operator="containsText" text="08.30 – 16.30">
      <formula>NOT(ISERROR(SEARCH("08.30 – 16.30",AD91)))</formula>
    </cfRule>
    <cfRule type="containsText" dxfId="23285" priority="57621" operator="containsText" text="08:30 – 17.30">
      <formula>NOT(ISERROR(SEARCH("08:30 – 17.30",AD91)))</formula>
    </cfRule>
    <cfRule type="containsText" dxfId="23284" priority="57622" operator="containsText" text="08.30 – 17.30">
      <formula>NOT(ISERROR(SEARCH("08.30 – 17.30",AD91)))</formula>
    </cfRule>
    <cfRule type="containsText" dxfId="23283" priority="57623" operator="containsText" text="09.00 – 18.00">
      <formula>NOT(ISERROR(SEARCH("09.00 – 18.00",AD91)))</formula>
    </cfRule>
    <cfRule type="containsText" dxfId="23282" priority="57624" operator="containsText" text="09.00 – 13.00">
      <formula>NOT(ISERROR(SEARCH("09.00 – 13.00",AD91)))</formula>
    </cfRule>
    <cfRule type="containsText" dxfId="23281" priority="57625" operator="containsText" text="11.30 – 19.30">
      <formula>NOT(ISERROR(SEARCH("11.30 – 19.30",AD91)))</formula>
    </cfRule>
    <cfRule type="containsText" dxfId="23280" priority="57626" operator="containsText" text="10.30 – 19.30">
      <formula>NOT(ISERROR(SEARCH("10.30 – 19.30",AD91)))</formula>
    </cfRule>
    <cfRule type="containsText" dxfId="23279" priority="57627" operator="containsText" text="09.00 – 15.00">
      <formula>NOT(ISERROR(SEARCH("09.00 – 15.00",AD91)))</formula>
    </cfRule>
    <cfRule type="containsText" dxfId="23278" priority="57628" operator="containsText" text="12:30">
      <formula>NOT(ISERROR(SEARCH("12:30",AD91)))</formula>
    </cfRule>
    <cfRule type="containsText" dxfId="23277" priority="57629" operator="containsText" text="13:30">
      <formula>NOT(ISERROR(SEARCH("13:30",AD91)))</formula>
    </cfRule>
    <cfRule type="containsText" dxfId="23276" priority="57630" operator="containsText" text="FESTIVITÁ">
      <formula>NOT(ISERROR(SEARCH("FESTIVITÁ",AD91)))</formula>
    </cfRule>
    <cfRule type="cellIs" dxfId="23275" priority="57631" operator="equal">
      <formula>"DOMENICA"</formula>
    </cfRule>
  </conditionalFormatting>
  <conditionalFormatting sqref="AE92:AF97 AE98">
    <cfRule type="containsText" dxfId="23274" priority="57563" operator="containsText" text="08.30 – 14.30">
      <formula>NOT(ISERROR(SEARCH("08.30 – 14.30",AE92)))</formula>
    </cfRule>
    <cfRule type="containsText" dxfId="23273" priority="57564" operator="containsText" text="09:30 – 18.30">
      <formula>NOT(ISERROR(SEARCH("09:30 – 18.30",AE92)))</formula>
    </cfRule>
    <cfRule type="containsText" dxfId="23272" priority="57565" operator="containsText" text="10.30 – 18.30">
      <formula>NOT(ISERROR(SEARCH("10.30 – 18.30",AE92)))</formula>
    </cfRule>
    <cfRule type="containsText" dxfId="23271" priority="57566" operator="containsText" text="09.30 – 18.30">
      <formula>NOT(ISERROR(SEARCH("09.30 – 18.30",AE92)))</formula>
    </cfRule>
    <cfRule type="containsText" dxfId="23270" priority="57567" operator="containsText" text="09.00 – 13:00">
      <formula>NOT(ISERROR(SEARCH("09.00 – 13:00",AE92)))</formula>
    </cfRule>
    <cfRule type="containsText" dxfId="23269" priority="57568" operator="containsText" text="08.30 – 16.30">
      <formula>NOT(ISERROR(SEARCH("08.30 – 16.30",AE92)))</formula>
    </cfRule>
    <cfRule type="containsText" dxfId="23268" priority="57569" operator="containsText" text="08:30 – 17.30">
      <formula>NOT(ISERROR(SEARCH("08:30 – 17.30",AE92)))</formula>
    </cfRule>
    <cfRule type="containsText" dxfId="23267" priority="57570" operator="containsText" text="08.30 – 17.30">
      <formula>NOT(ISERROR(SEARCH("08.30 – 17.30",AE92)))</formula>
    </cfRule>
    <cfRule type="containsText" dxfId="23266" priority="57571" operator="containsText" text="09.00 – 18.00">
      <formula>NOT(ISERROR(SEARCH("09.00 – 18.00",AE92)))</formula>
    </cfRule>
    <cfRule type="containsText" dxfId="23265" priority="57572" operator="containsText" text="09.00 – 13.00">
      <formula>NOT(ISERROR(SEARCH("09.00 – 13.00",AE92)))</formula>
    </cfRule>
    <cfRule type="containsText" dxfId="23264" priority="57573" operator="containsText" text="11.30 – 19.30">
      <formula>NOT(ISERROR(SEARCH("11.30 – 19.30",AE92)))</formula>
    </cfRule>
    <cfRule type="containsText" dxfId="23263" priority="57574" operator="containsText" text="10.30 – 19.30">
      <formula>NOT(ISERROR(SEARCH("10.30 – 19.30",AE92)))</formula>
    </cfRule>
    <cfRule type="containsText" dxfId="23262" priority="57575" operator="containsText" text="09.00 – 15.00">
      <formula>NOT(ISERROR(SEARCH("09.00 – 15.00",AE92)))</formula>
    </cfRule>
    <cfRule type="containsText" dxfId="23261" priority="57576" operator="containsText" text="12:30">
      <formula>NOT(ISERROR(SEARCH("12:30",AE92)))</formula>
    </cfRule>
    <cfRule type="containsText" dxfId="23260" priority="57577" operator="containsText" text="13:30">
      <formula>NOT(ISERROR(SEARCH("13:30",AE92)))</formula>
    </cfRule>
    <cfRule type="containsText" dxfId="23259" priority="57578" operator="containsText" text="FESTIVITÁ">
      <formula>NOT(ISERROR(SEARCH("FESTIVITÁ",AE92)))</formula>
    </cfRule>
    <cfRule type="cellIs" dxfId="23258" priority="57579" operator="equal">
      <formula>"DOMENICA"</formula>
    </cfRule>
  </conditionalFormatting>
  <conditionalFormatting sqref="AE92:AF97 AE98">
    <cfRule type="iconSet" priority="57562">
      <iconSet iconSet="3Symbols2">
        <cfvo type="percent" val="0"/>
        <cfvo type="percent" val="0"/>
        <cfvo type="formula" val="TODAY()" gte="0"/>
      </iconSet>
    </cfRule>
  </conditionalFormatting>
  <conditionalFormatting sqref="CO92:CO98">
    <cfRule type="containsText" dxfId="23257" priority="57545" operator="containsText" text="08.30 – 14.30">
      <formula>NOT(ISERROR(SEARCH("08.30 – 14.30",CO92)))</formula>
    </cfRule>
    <cfRule type="containsText" dxfId="23256" priority="57546" operator="containsText" text="09:30 – 18.30">
      <formula>NOT(ISERROR(SEARCH("09:30 – 18.30",CO92)))</formula>
    </cfRule>
    <cfRule type="containsText" dxfId="23255" priority="57547" operator="containsText" text="10.30 – 18.30">
      <formula>NOT(ISERROR(SEARCH("10.30 – 18.30",CO92)))</formula>
    </cfRule>
    <cfRule type="containsText" dxfId="23254" priority="57548" operator="containsText" text="09.30 – 18.30">
      <formula>NOT(ISERROR(SEARCH("09.30 – 18.30",CO92)))</formula>
    </cfRule>
    <cfRule type="containsText" dxfId="23253" priority="57549" operator="containsText" text="09.00 – 13:00">
      <formula>NOT(ISERROR(SEARCH("09.00 – 13:00",CO92)))</formula>
    </cfRule>
    <cfRule type="containsText" dxfId="23252" priority="57550" operator="containsText" text="08.30 – 16.30">
      <formula>NOT(ISERROR(SEARCH("08.30 – 16.30",CO92)))</formula>
    </cfRule>
    <cfRule type="containsText" dxfId="23251" priority="57551" operator="containsText" text="08:30 – 17.30">
      <formula>NOT(ISERROR(SEARCH("08:30 – 17.30",CO92)))</formula>
    </cfRule>
    <cfRule type="containsText" dxfId="23250" priority="57552" operator="containsText" text="08.30 – 17.30">
      <formula>NOT(ISERROR(SEARCH("08.30 – 17.30",CO92)))</formula>
    </cfRule>
    <cfRule type="containsText" dxfId="23249" priority="57553" operator="containsText" text="09.00 – 18.00">
      <formula>NOT(ISERROR(SEARCH("09.00 – 18.00",CO92)))</formula>
    </cfRule>
    <cfRule type="containsText" dxfId="23248" priority="57554" operator="containsText" text="09.00 – 13.00">
      <formula>NOT(ISERROR(SEARCH("09.00 – 13.00",CO92)))</formula>
    </cfRule>
    <cfRule type="containsText" dxfId="23247" priority="57555" operator="containsText" text="11.30 – 19.30">
      <formula>NOT(ISERROR(SEARCH("11.30 – 19.30",CO92)))</formula>
    </cfRule>
    <cfRule type="containsText" dxfId="23246" priority="57556" operator="containsText" text="10.30 – 19.30">
      <formula>NOT(ISERROR(SEARCH("10.30 – 19.30",CO92)))</formula>
    </cfRule>
    <cfRule type="containsText" dxfId="23245" priority="57557" operator="containsText" text="09.00 – 15.00">
      <formula>NOT(ISERROR(SEARCH("09.00 – 15.00",CO92)))</formula>
    </cfRule>
    <cfRule type="containsText" dxfId="23244" priority="57558" operator="containsText" text="12:30">
      <formula>NOT(ISERROR(SEARCH("12:30",CO92)))</formula>
    </cfRule>
    <cfRule type="containsText" dxfId="23243" priority="57559" operator="containsText" text="13:30">
      <formula>NOT(ISERROR(SEARCH("13:30",CO92)))</formula>
    </cfRule>
    <cfRule type="containsText" dxfId="23242" priority="57560" operator="containsText" text="FESTIVITÁ">
      <formula>NOT(ISERROR(SEARCH("FESTIVITÁ",CO92)))</formula>
    </cfRule>
    <cfRule type="cellIs" dxfId="23241" priority="57561" operator="equal">
      <formula>"DOMENICA"</formula>
    </cfRule>
  </conditionalFormatting>
  <conditionalFormatting sqref="CP92:CQ97 CP98">
    <cfRule type="containsText" dxfId="23240" priority="57528" operator="containsText" text="08.30 – 14.30">
      <formula>NOT(ISERROR(SEARCH("08.30 – 14.30",CP92)))</formula>
    </cfRule>
    <cfRule type="containsText" dxfId="23239" priority="57529" operator="containsText" text="09:30 – 18.30">
      <formula>NOT(ISERROR(SEARCH("09:30 – 18.30",CP92)))</formula>
    </cfRule>
    <cfRule type="containsText" dxfId="23238" priority="57530" operator="containsText" text="10.30 – 18.30">
      <formula>NOT(ISERROR(SEARCH("10.30 – 18.30",CP92)))</formula>
    </cfRule>
    <cfRule type="containsText" dxfId="23237" priority="57531" operator="containsText" text="09.30 – 18.30">
      <formula>NOT(ISERROR(SEARCH("09.30 – 18.30",CP92)))</formula>
    </cfRule>
    <cfRule type="containsText" dxfId="23236" priority="57532" operator="containsText" text="09.00 – 13:00">
      <formula>NOT(ISERROR(SEARCH("09.00 – 13:00",CP92)))</formula>
    </cfRule>
    <cfRule type="containsText" dxfId="23235" priority="57533" operator="containsText" text="08.30 – 16.30">
      <formula>NOT(ISERROR(SEARCH("08.30 – 16.30",CP92)))</formula>
    </cfRule>
    <cfRule type="containsText" dxfId="23234" priority="57534" operator="containsText" text="08:30 – 17.30">
      <formula>NOT(ISERROR(SEARCH("08:30 – 17.30",CP92)))</formula>
    </cfRule>
    <cfRule type="containsText" dxfId="23233" priority="57535" operator="containsText" text="08.30 – 17.30">
      <formula>NOT(ISERROR(SEARCH("08.30 – 17.30",CP92)))</formula>
    </cfRule>
    <cfRule type="containsText" dxfId="23232" priority="57536" operator="containsText" text="09.00 – 18.00">
      <formula>NOT(ISERROR(SEARCH("09.00 – 18.00",CP92)))</formula>
    </cfRule>
    <cfRule type="containsText" dxfId="23231" priority="57537" operator="containsText" text="09.00 – 13.00">
      <formula>NOT(ISERROR(SEARCH("09.00 – 13.00",CP92)))</formula>
    </cfRule>
    <cfRule type="containsText" dxfId="23230" priority="57538" operator="containsText" text="11.30 – 19.30">
      <formula>NOT(ISERROR(SEARCH("11.30 – 19.30",CP92)))</formula>
    </cfRule>
    <cfRule type="containsText" dxfId="23229" priority="57539" operator="containsText" text="10.30 – 19.30">
      <formula>NOT(ISERROR(SEARCH("10.30 – 19.30",CP92)))</formula>
    </cfRule>
    <cfRule type="containsText" dxfId="23228" priority="57540" operator="containsText" text="09.00 – 15.00">
      <formula>NOT(ISERROR(SEARCH("09.00 – 15.00",CP92)))</formula>
    </cfRule>
    <cfRule type="containsText" dxfId="23227" priority="57541" operator="containsText" text="12:30">
      <formula>NOT(ISERROR(SEARCH("12:30",CP92)))</formula>
    </cfRule>
    <cfRule type="containsText" dxfId="23226" priority="57542" operator="containsText" text="13:30">
      <formula>NOT(ISERROR(SEARCH("13:30",CP92)))</formula>
    </cfRule>
    <cfRule type="containsText" dxfId="23225" priority="57543" operator="containsText" text="FESTIVITÁ">
      <formula>NOT(ISERROR(SEARCH("FESTIVITÁ",CP92)))</formula>
    </cfRule>
    <cfRule type="cellIs" dxfId="23224" priority="57544" operator="equal">
      <formula>"DOMENICA"</formula>
    </cfRule>
  </conditionalFormatting>
  <conditionalFormatting sqref="CP92:CQ97 CP98">
    <cfRule type="iconSet" priority="57527">
      <iconSet iconSet="3Symbols2">
        <cfvo type="percent" val="0"/>
        <cfvo type="percent" val="0"/>
        <cfvo type="formula" val="TODAY()" gte="0"/>
      </iconSet>
    </cfRule>
  </conditionalFormatting>
  <conditionalFormatting sqref="Z91:AB98 DH91:XFD98 AD91:AF97 AD98:AE98">
    <cfRule type="containsText" dxfId="23223" priority="57521" operator="containsText" text="09.00 - 13.00">
      <formula>NOT(ISERROR(SEARCH("09.00 - 13.00",Z91)))</formula>
    </cfRule>
    <cfRule type="containsText" dxfId="23222" priority="57522" operator="containsText" text="09.00 – 15:00">
      <formula>NOT(ISERROR(SEARCH("09.00 – 15:00",Z91)))</formula>
    </cfRule>
    <cfRule type="containsText" dxfId="23221" priority="57523" operator="containsText" text="09.00 – 16.00">
      <formula>NOT(ISERROR(SEARCH("09.00 – 16.00",Z91)))</formula>
    </cfRule>
    <cfRule type="containsText" dxfId="23220" priority="57524" operator="containsText" text="09.00 - 13:00">
      <formula>NOT(ISERROR(SEARCH("09.00 - 13:00",Z91)))</formula>
    </cfRule>
    <cfRule type="containsText" dxfId="23219" priority="57525" operator="containsText" text="08.30 – 16:30 ">
      <formula>NOT(ISERROR(SEARCH("08.30 – 16:30 ",Z91)))</formula>
    </cfRule>
    <cfRule type="containsText" dxfId="23218" priority="57526" operator="containsText" text="08.30 – 17:30 ">
      <formula>NOT(ISERROR(SEARCH("08.30 – 17:30 ",Z91)))</formula>
    </cfRule>
  </conditionalFormatting>
  <conditionalFormatting sqref="A92:C97 A98:B98">
    <cfRule type="containsText" dxfId="23217" priority="57405" operator="containsText" text="08.30 – 14.30">
      <formula>NOT(ISERROR(SEARCH("08.30 – 14.30",A92)))</formula>
    </cfRule>
    <cfRule type="containsText" dxfId="23216" priority="57406" operator="containsText" text="09:30 – 18.30">
      <formula>NOT(ISERROR(SEARCH("09:30 – 18.30",A92)))</formula>
    </cfRule>
    <cfRule type="containsText" dxfId="23215" priority="57407" operator="containsText" text="10.30 – 18.30">
      <formula>NOT(ISERROR(SEARCH("10.30 – 18.30",A92)))</formula>
    </cfRule>
    <cfRule type="containsText" dxfId="23214" priority="57408" operator="containsText" text="09.30 – 18.30">
      <formula>NOT(ISERROR(SEARCH("09.30 – 18.30",A92)))</formula>
    </cfRule>
    <cfRule type="containsText" dxfId="23213" priority="57409" operator="containsText" text="09.00 – 13:00">
      <formula>NOT(ISERROR(SEARCH("09.00 – 13:00",A92)))</formula>
    </cfRule>
    <cfRule type="containsText" dxfId="23212" priority="57410" operator="containsText" text="08.30 – 16.30">
      <formula>NOT(ISERROR(SEARCH("08.30 – 16.30",A92)))</formula>
    </cfRule>
    <cfRule type="containsText" dxfId="23211" priority="57411" operator="containsText" text="08:30 – 17.30">
      <formula>NOT(ISERROR(SEARCH("08:30 – 17.30",A92)))</formula>
    </cfRule>
    <cfRule type="containsText" dxfId="23210" priority="57412" operator="containsText" text="08.30 – 17.30">
      <formula>NOT(ISERROR(SEARCH("08.30 – 17.30",A92)))</formula>
    </cfRule>
    <cfRule type="containsText" dxfId="23209" priority="57413" operator="containsText" text="09.00 – 18.00">
      <formula>NOT(ISERROR(SEARCH("09.00 – 18.00",A92)))</formula>
    </cfRule>
    <cfRule type="containsText" dxfId="23208" priority="57414" operator="containsText" text="09.00 – 13.00">
      <formula>NOT(ISERROR(SEARCH("09.00 – 13.00",A92)))</formula>
    </cfRule>
    <cfRule type="containsText" dxfId="23207" priority="57415" operator="containsText" text="11.30 – 19.30">
      <formula>NOT(ISERROR(SEARCH("11.30 – 19.30",A92)))</formula>
    </cfRule>
    <cfRule type="containsText" dxfId="23206" priority="57416" operator="containsText" text="10.30 – 19.30">
      <formula>NOT(ISERROR(SEARCH("10.30 – 19.30",A92)))</formula>
    </cfRule>
    <cfRule type="containsText" dxfId="23205" priority="57417" operator="containsText" text="09.00 – 15.00">
      <formula>NOT(ISERROR(SEARCH("09.00 – 15.00",A92)))</formula>
    </cfRule>
    <cfRule type="containsText" dxfId="23204" priority="57418" operator="containsText" text="12:30">
      <formula>NOT(ISERROR(SEARCH("12:30",A92)))</formula>
    </cfRule>
    <cfRule type="containsText" dxfId="23203" priority="57419" operator="containsText" text="13:30">
      <formula>NOT(ISERROR(SEARCH("13:30",A92)))</formula>
    </cfRule>
    <cfRule type="containsText" dxfId="23202" priority="57420" operator="containsText" text="FESTIVITÁ">
      <formula>NOT(ISERROR(SEARCH("FESTIVITÁ",A92)))</formula>
    </cfRule>
    <cfRule type="cellIs" dxfId="23201" priority="57421" operator="equal">
      <formula>"DOMENICA"</formula>
    </cfRule>
  </conditionalFormatting>
  <conditionalFormatting sqref="B92:C97 B98">
    <cfRule type="iconSet" priority="57404">
      <iconSet iconSet="3Symbols2">
        <cfvo type="percent" val="0"/>
        <cfvo type="percent" val="0"/>
        <cfvo type="formula" val="TODAY()" gte="0"/>
      </iconSet>
    </cfRule>
  </conditionalFormatting>
  <conditionalFormatting sqref="A91:B91">
    <cfRule type="containsText" dxfId="23200" priority="57387" operator="containsText" text="08.30 – 14.30">
      <formula>NOT(ISERROR(SEARCH("08.30 – 14.30",A91)))</formula>
    </cfRule>
    <cfRule type="containsText" dxfId="23199" priority="57388" operator="containsText" text="09:30 – 18.30">
      <formula>NOT(ISERROR(SEARCH("09:30 – 18.30",A91)))</formula>
    </cfRule>
    <cfRule type="containsText" dxfId="23198" priority="57389" operator="containsText" text="10.30 – 18.30">
      <formula>NOT(ISERROR(SEARCH("10.30 – 18.30",A91)))</formula>
    </cfRule>
    <cfRule type="containsText" dxfId="23197" priority="57390" operator="containsText" text="09.30 – 18.30">
      <formula>NOT(ISERROR(SEARCH("09.30 – 18.30",A91)))</formula>
    </cfRule>
    <cfRule type="containsText" dxfId="23196" priority="57391" operator="containsText" text="09.00 – 13:00">
      <formula>NOT(ISERROR(SEARCH("09.00 – 13:00",A91)))</formula>
    </cfRule>
    <cfRule type="containsText" dxfId="23195" priority="57392" operator="containsText" text="08.30 – 16.30">
      <formula>NOT(ISERROR(SEARCH("08.30 – 16.30",A91)))</formula>
    </cfRule>
    <cfRule type="containsText" dxfId="23194" priority="57393" operator="containsText" text="08:30 – 17.30">
      <formula>NOT(ISERROR(SEARCH("08:30 – 17.30",A91)))</formula>
    </cfRule>
    <cfRule type="containsText" dxfId="23193" priority="57394" operator="containsText" text="08.30 – 17.30">
      <formula>NOT(ISERROR(SEARCH("08.30 – 17.30",A91)))</formula>
    </cfRule>
    <cfRule type="containsText" dxfId="23192" priority="57395" operator="containsText" text="09.00 – 18.00">
      <formula>NOT(ISERROR(SEARCH("09.00 – 18.00",A91)))</formula>
    </cfRule>
    <cfRule type="containsText" dxfId="23191" priority="57396" operator="containsText" text="09.00 – 13.00">
      <formula>NOT(ISERROR(SEARCH("09.00 – 13.00",A91)))</formula>
    </cfRule>
    <cfRule type="containsText" dxfId="23190" priority="57397" operator="containsText" text="11.30 – 19.30">
      <formula>NOT(ISERROR(SEARCH("11.30 – 19.30",A91)))</formula>
    </cfRule>
    <cfRule type="containsText" dxfId="23189" priority="57398" operator="containsText" text="10.30 – 19.30">
      <formula>NOT(ISERROR(SEARCH("10.30 – 19.30",A91)))</formula>
    </cfRule>
    <cfRule type="containsText" dxfId="23188" priority="57399" operator="containsText" text="09.00 – 15.00">
      <formula>NOT(ISERROR(SEARCH("09.00 – 15.00",A91)))</formula>
    </cfRule>
    <cfRule type="containsText" dxfId="23187" priority="57400" operator="containsText" text="12:30">
      <formula>NOT(ISERROR(SEARCH("12:30",A91)))</formula>
    </cfRule>
    <cfRule type="containsText" dxfId="23186" priority="57401" operator="containsText" text="13:30">
      <formula>NOT(ISERROR(SEARCH("13:30",A91)))</formula>
    </cfRule>
    <cfRule type="containsText" dxfId="23185" priority="57402" operator="containsText" text="FESTIVITÁ">
      <formula>NOT(ISERROR(SEARCH("FESTIVITÁ",A91)))</formula>
    </cfRule>
    <cfRule type="cellIs" dxfId="23184" priority="57403" operator="equal">
      <formula>"DOMENICA"</formula>
    </cfRule>
  </conditionalFormatting>
  <conditionalFormatting sqref="A92:C97 A98:B98 A91:B91">
    <cfRule type="containsText" dxfId="23183" priority="57347" operator="containsText" text="09.00 - 13.00">
      <formula>NOT(ISERROR(SEARCH("09.00 - 13.00",A91)))</formula>
    </cfRule>
    <cfRule type="containsText" dxfId="23182" priority="57348" operator="containsText" text="09.00 – 15:00">
      <formula>NOT(ISERROR(SEARCH("09.00 – 15:00",A91)))</formula>
    </cfRule>
    <cfRule type="containsText" dxfId="23181" priority="57349" operator="containsText" text="09.00 – 16.00">
      <formula>NOT(ISERROR(SEARCH("09.00 – 16.00",A91)))</formula>
    </cfRule>
    <cfRule type="containsText" dxfId="23180" priority="57350" operator="containsText" text="09.00 - 13:00">
      <formula>NOT(ISERROR(SEARCH("09.00 - 13:00",A91)))</formula>
    </cfRule>
    <cfRule type="containsText" dxfId="23179" priority="57351" operator="containsText" text="08.30 – 16:30 ">
      <formula>NOT(ISERROR(SEARCH("08.30 – 16:30 ",A91)))</formula>
    </cfRule>
    <cfRule type="containsText" dxfId="23178" priority="57352" operator="containsText" text="08.30 – 17:30 ">
      <formula>NOT(ISERROR(SEARCH("08.30 – 17:30 ",A91)))</formula>
    </cfRule>
  </conditionalFormatting>
  <conditionalFormatting sqref="D97:Y97">
    <cfRule type="containsText" dxfId="23177" priority="57256" operator="containsText" text="09:00 – 13.00 ">
      <formula>NOT(ISERROR(SEARCH("09:00 – 13.00 ",D97)))</formula>
    </cfRule>
  </conditionalFormatting>
  <conditionalFormatting sqref="D92:Y92">
    <cfRule type="containsText" dxfId="23176" priority="57251" operator="containsText" text="09.00 -13.00">
      <formula>NOT(ISERROR(SEARCH("09.00 -13.00",D92)))</formula>
    </cfRule>
    <cfRule type="containsText" dxfId="23175" priority="57252" operator="containsText" text="09.00 -15:00">
      <formula>NOT(ISERROR(SEARCH("09.00 -15:00",D92)))</formula>
    </cfRule>
    <cfRule type="containsText" dxfId="23174" priority="57253" operator="containsText" text="09.00 -16.00">
      <formula>NOT(ISERROR(SEARCH("09.00 -16.00",D92)))</formula>
    </cfRule>
  </conditionalFormatting>
  <conditionalFormatting sqref="D97:Y97">
    <cfRule type="containsText" dxfId="23173" priority="57244" operator="containsText" text="09:00 – 13.00 ">
      <formula>NOT(ISERROR(SEARCH("09:00 – 13.00 ",D97)))</formula>
    </cfRule>
  </conditionalFormatting>
  <conditionalFormatting sqref="D92:Y92">
    <cfRule type="containsText" dxfId="23172" priority="57239" operator="containsText" text="09.00 -13.00">
      <formula>NOT(ISERROR(SEARCH("09.00 -13.00",D92)))</formula>
    </cfRule>
    <cfRule type="containsText" dxfId="23171" priority="57240" operator="containsText" text="09.00 -15:00">
      <formula>NOT(ISERROR(SEARCH("09.00 -15:00",D92)))</formula>
    </cfRule>
    <cfRule type="containsText" dxfId="23170" priority="57241" operator="containsText" text="09.00 -16.00">
      <formula>NOT(ISERROR(SEARCH("09.00 -16.00",D92)))</formula>
    </cfRule>
  </conditionalFormatting>
  <conditionalFormatting sqref="D92:Y92">
    <cfRule type="containsText" dxfId="23169" priority="57230" operator="containsText" text="09.00 -13:00">
      <formula>NOT(ISERROR(SEARCH("09.00 -13:00",D92)))</formula>
    </cfRule>
    <cfRule type="containsText" dxfId="23168" priority="57231" operator="containsText" text="08.30 -17.30">
      <formula>NOT(ISERROR(SEARCH("08.30 -17.30",D92)))</formula>
    </cfRule>
    <cfRule type="containsText" dxfId="23167" priority="57232" operator="containsText" text="08.30 -15:30">
      <formula>NOT(ISERROR(SEARCH("08.30 -15:30",D92)))</formula>
    </cfRule>
  </conditionalFormatting>
  <conditionalFormatting sqref="AG91:AH91">
    <cfRule type="containsText" dxfId="23166" priority="57120" operator="containsText" text="13:00">
      <formula>NOT(ISERROR(SEARCH("13:00",AG91)))</formula>
    </cfRule>
  </conditionalFormatting>
  <conditionalFormatting sqref="AG97:AH97">
    <cfRule type="containsText" dxfId="23165" priority="57118" operator="containsText" text="09:00 – 13.00 ">
      <formula>NOT(ISERROR(SEARCH("09:00 – 13.00 ",AG97)))</formula>
    </cfRule>
  </conditionalFormatting>
  <conditionalFormatting sqref="AG92:AH92">
    <cfRule type="containsText" dxfId="23164" priority="57113" operator="containsText" text="09.00 -13.00">
      <formula>NOT(ISERROR(SEARCH("09.00 -13.00",AG92)))</formula>
    </cfRule>
    <cfRule type="containsText" dxfId="23163" priority="57114" operator="containsText" text="09.00 -15:00">
      <formula>NOT(ISERROR(SEARCH("09.00 -15:00",AG92)))</formula>
    </cfRule>
    <cfRule type="containsText" dxfId="23162" priority="57115" operator="containsText" text="09.00 -16.00">
      <formula>NOT(ISERROR(SEARCH("09.00 -16.00",AG92)))</formula>
    </cfRule>
  </conditionalFormatting>
  <conditionalFormatting sqref="AG91:AH91">
    <cfRule type="containsText" dxfId="23161" priority="57107" operator="containsText" text="09.00 -13.00">
      <formula>NOT(ISERROR(SEARCH("09.00 -13.00",AG91)))</formula>
    </cfRule>
    <cfRule type="containsText" dxfId="23160" priority="57108" operator="containsText" text="09.00 -15:00">
      <formula>NOT(ISERROR(SEARCH("09.00 -15:00",AG91)))</formula>
    </cfRule>
    <cfRule type="containsText" dxfId="23159" priority="57109" operator="containsText" text="09.00 -16.00">
      <formula>NOT(ISERROR(SEARCH("09.00 -16.00",AG91)))</formula>
    </cfRule>
  </conditionalFormatting>
  <conditionalFormatting sqref="AG97:AH97">
    <cfRule type="containsText" dxfId="23158" priority="57106" operator="containsText" text="09:00 – 13.00 ">
      <formula>NOT(ISERROR(SEARCH("09:00 – 13.00 ",AG97)))</formula>
    </cfRule>
  </conditionalFormatting>
  <conditionalFormatting sqref="AG92:AH92">
    <cfRule type="containsText" dxfId="23157" priority="57101" operator="containsText" text="09.00 -13.00">
      <formula>NOT(ISERROR(SEARCH("09.00 -13.00",AG92)))</formula>
    </cfRule>
    <cfRule type="containsText" dxfId="23156" priority="57102" operator="containsText" text="09.00 -15:00">
      <formula>NOT(ISERROR(SEARCH("09.00 -15:00",AG92)))</formula>
    </cfRule>
    <cfRule type="containsText" dxfId="23155" priority="57103" operator="containsText" text="09.00 -16.00">
      <formula>NOT(ISERROR(SEARCH("09.00 -16.00",AG92)))</formula>
    </cfRule>
  </conditionalFormatting>
  <conditionalFormatting sqref="AG91:AH91">
    <cfRule type="containsText" dxfId="23154" priority="57095" operator="containsText" text="09.00 -13.00">
      <formula>NOT(ISERROR(SEARCH("09.00 -13.00",AG91)))</formula>
    </cfRule>
    <cfRule type="containsText" dxfId="23153" priority="57096" operator="containsText" text="09.00 -15:00">
      <formula>NOT(ISERROR(SEARCH("09.00 -15:00",AG91)))</formula>
    </cfRule>
    <cfRule type="containsText" dxfId="23152" priority="57097" operator="containsText" text="09.00 -16.00">
      <formula>NOT(ISERROR(SEARCH("09.00 -16.00",AG91)))</formula>
    </cfRule>
  </conditionalFormatting>
  <conditionalFormatting sqref="AG92:AH92">
    <cfRule type="containsText" dxfId="23151" priority="57092" operator="containsText" text="09.00 -13:00">
      <formula>NOT(ISERROR(SEARCH("09.00 -13:00",AG92)))</formula>
    </cfRule>
    <cfRule type="containsText" dxfId="23150" priority="57093" operator="containsText" text="08.30 -17.30">
      <formula>NOT(ISERROR(SEARCH("08.30 -17.30",AG92)))</formula>
    </cfRule>
    <cfRule type="containsText" dxfId="23149" priority="57094" operator="containsText" text="08.30 -15:30">
      <formula>NOT(ISERROR(SEARCH("08.30 -15:30",AG92)))</formula>
    </cfRule>
  </conditionalFormatting>
  <conditionalFormatting sqref="AG91:AH91">
    <cfRule type="containsText" dxfId="23148" priority="57083" operator="containsText" text="09.00 -13.00">
      <formula>NOT(ISERROR(SEARCH("09.00 -13.00",AG91)))</formula>
    </cfRule>
    <cfRule type="containsText" dxfId="23147" priority="57084" operator="containsText" text="09.00 -15:00">
      <formula>NOT(ISERROR(SEARCH("09.00 -15:00",AG91)))</formula>
    </cfRule>
    <cfRule type="containsText" dxfId="23146" priority="57085" operator="containsText" text="09.00 -16.00">
      <formula>NOT(ISERROR(SEARCH("09.00 -16.00",AG91)))</formula>
    </cfRule>
  </conditionalFormatting>
  <conditionalFormatting sqref="AG91:AH91">
    <cfRule type="containsText" dxfId="23145" priority="57080" operator="containsText" text="09.00 -13:00">
      <formula>NOT(ISERROR(SEARCH("09.00 -13:00",AG91)))</formula>
    </cfRule>
    <cfRule type="containsText" dxfId="23144" priority="57081" operator="containsText" text="08.30 -17.30">
      <formula>NOT(ISERROR(SEARCH("08.30 -17.30",AG91)))</formula>
    </cfRule>
    <cfRule type="containsText" dxfId="23143" priority="57082" operator="containsText" text="08.30 -15:30">
      <formula>NOT(ISERROR(SEARCH("08.30 -15:30",AG91)))</formula>
    </cfRule>
  </conditionalFormatting>
  <conditionalFormatting sqref="DE91:DF98">
    <cfRule type="containsText" dxfId="23142" priority="56989" operator="containsText" text="08.30 – 14.30">
      <formula>NOT(ISERROR(SEARCH("08.30 – 14.30",DE91)))</formula>
    </cfRule>
    <cfRule type="containsText" dxfId="23141" priority="56990" operator="containsText" text="09:30 – 18.30">
      <formula>NOT(ISERROR(SEARCH("09:30 – 18.30",DE91)))</formula>
    </cfRule>
    <cfRule type="containsText" dxfId="23140" priority="56991" operator="containsText" text="10.30 – 18.30">
      <formula>NOT(ISERROR(SEARCH("10.30 – 18.30",DE91)))</formula>
    </cfRule>
    <cfRule type="containsText" dxfId="23139" priority="56992" operator="containsText" text="09.30 – 18.30">
      <formula>NOT(ISERROR(SEARCH("09.30 – 18.30",DE91)))</formula>
    </cfRule>
    <cfRule type="containsText" dxfId="23138" priority="56994" operator="containsText" text="09.00 – 13:00">
      <formula>NOT(ISERROR(SEARCH("09.00 – 13:00",DE91)))</formula>
    </cfRule>
    <cfRule type="containsText" dxfId="23137" priority="56995" operator="containsText" text="08.30 – 16.30">
      <formula>NOT(ISERROR(SEARCH("08.30 – 16.30",DE91)))</formula>
    </cfRule>
    <cfRule type="containsText" dxfId="23136" priority="56996" operator="containsText" text="08:30 – 17.30">
      <formula>NOT(ISERROR(SEARCH("08:30 – 17.30",DE91)))</formula>
    </cfRule>
    <cfRule type="containsText" dxfId="23135" priority="56997" operator="containsText" text="08.30 – 17.30">
      <formula>NOT(ISERROR(SEARCH("08.30 – 17.30",DE91)))</formula>
    </cfRule>
    <cfRule type="containsText" dxfId="23134" priority="56998" operator="containsText" text="09.00 – 18.00">
      <formula>NOT(ISERROR(SEARCH("09.00 – 18.00",DE91)))</formula>
    </cfRule>
    <cfRule type="containsText" dxfId="23133" priority="56999" operator="containsText" text="09.00 – 13.00">
      <formula>NOT(ISERROR(SEARCH("09.00 – 13.00",DE91)))</formula>
    </cfRule>
    <cfRule type="containsText" dxfId="23132" priority="57000" operator="containsText" text="11.30 – 19.30">
      <formula>NOT(ISERROR(SEARCH("11.30 – 19.30",DE91)))</formula>
    </cfRule>
    <cfRule type="containsText" dxfId="23131" priority="57001" operator="containsText" text="10.30 – 19.30">
      <formula>NOT(ISERROR(SEARCH("10.30 – 19.30",DE91)))</formula>
    </cfRule>
    <cfRule type="containsText" dxfId="23130" priority="57002" operator="containsText" text="09.00 – 15.00">
      <formula>NOT(ISERROR(SEARCH("09.00 – 15.00",DE91)))</formula>
    </cfRule>
    <cfRule type="containsText" dxfId="23129" priority="57003" operator="containsText" text="1 2 : 3 0">
      <formula>NOT(ISERROR(SEARCH("1 2 : 3 0",DE91)))</formula>
    </cfRule>
    <cfRule type="containsText" dxfId="23128" priority="57004" operator="containsText" text="1 3 : 3 0">
      <formula>NOT(ISERROR(SEARCH("1 3 : 3 0",DE91)))</formula>
    </cfRule>
    <cfRule type="containsText" dxfId="23127" priority="57005" operator="containsText" text="FESTIVITÁ">
      <formula>NOT(ISERROR(SEARCH("FESTIVITÁ",DE91)))</formula>
    </cfRule>
    <cfRule type="cellIs" dxfId="23126" priority="57006" operator="equal">
      <formula>"DOMENICA"</formula>
    </cfRule>
  </conditionalFormatting>
  <conditionalFormatting sqref="DE91:DF98">
    <cfRule type="containsText" dxfId="23125" priority="56981" operator="containsText" text="09.00 - 13.00">
      <formula>NOT(ISERROR(SEARCH("09.00 - 13.00",DE91)))</formula>
    </cfRule>
    <cfRule type="containsText" dxfId="23124" priority="56984" operator="containsText" text="09.00 – 15:00">
      <formula>NOT(ISERROR(SEARCH("09.00 – 15:00",DE91)))</formula>
    </cfRule>
    <cfRule type="containsText" dxfId="23123" priority="56985" operator="containsText" text="09.00 – 16.00">
      <formula>NOT(ISERROR(SEARCH("09.00 – 16.00",DE91)))</formula>
    </cfRule>
    <cfRule type="containsText" dxfId="23122" priority="56986" operator="containsText" text="09.00 - 13:00">
      <formula>NOT(ISERROR(SEARCH("09.00 - 13:00",DE91)))</formula>
    </cfRule>
    <cfRule type="containsText" dxfId="23121" priority="56987" operator="containsText" text="08.30 – 16:30 ">
      <formula>NOT(ISERROR(SEARCH("08.30 – 16:30 ",DE91)))</formula>
    </cfRule>
    <cfRule type="containsText" dxfId="23120" priority="56988" operator="containsText" text="08.30 – 17:30 ">
      <formula>NOT(ISERROR(SEARCH("08.30 – 17:30 ",DE91)))</formula>
    </cfRule>
  </conditionalFormatting>
  <conditionalFormatting sqref="DE91:DF98">
    <cfRule type="containsText" dxfId="23119" priority="56983" operator="containsText" text="1 3 : 0 0">
      <formula>NOT(ISERROR(SEARCH("1 3 : 0 0",DE91)))</formula>
    </cfRule>
  </conditionalFormatting>
  <conditionalFormatting sqref="CR91:CS91 DE91:DF91">
    <cfRule type="containsText" dxfId="23118" priority="56982" operator="containsText" text="13:00">
      <formula>NOT(ISERROR(SEARCH("13:00",CR91)))</formula>
    </cfRule>
  </conditionalFormatting>
  <conditionalFormatting sqref="DE91:DF98">
    <cfRule type="containsText" dxfId="23117" priority="56993" operator="containsText" text="09:00 – 13.00 ">
      <formula>NOT(ISERROR(SEARCH("09:00 – 13.00 ",DE91)))</formula>
    </cfRule>
  </conditionalFormatting>
  <conditionalFormatting sqref="CR97:CS97 DE97:DF97">
    <cfRule type="containsText" dxfId="23116" priority="56980" operator="containsText" text="09:00 – 13.00 ">
      <formula>NOT(ISERROR(SEARCH("09:00 – 13.00 ",CR97)))</formula>
    </cfRule>
  </conditionalFormatting>
  <conditionalFormatting sqref="DE91:DF98">
    <cfRule type="containsText" dxfId="23115" priority="56979" operator="containsText" text="09:00 – 13.00 ">
      <formula>NOT(ISERROR(SEARCH("09:00 – 13.00 ",DE91)))</formula>
    </cfRule>
  </conditionalFormatting>
  <conditionalFormatting sqref="DE97:DF98">
    <cfRule type="containsText" dxfId="23114" priority="56978" operator="containsText" text="09:00 – 13.00 ">
      <formula>NOT(ISERROR(SEARCH("09:00 – 13.00 ",DE97)))</formula>
    </cfRule>
  </conditionalFormatting>
  <conditionalFormatting sqref="CR92:CS92 DE92:DF92">
    <cfRule type="containsText" dxfId="23113" priority="56975" operator="containsText" text="09.00 -13.00">
      <formula>NOT(ISERROR(SEARCH("09.00 -13.00",CR92)))</formula>
    </cfRule>
    <cfRule type="containsText" dxfId="23112" priority="56976" operator="containsText" text="09.00 -15:00">
      <formula>NOT(ISERROR(SEARCH("09.00 -15:00",CR92)))</formula>
    </cfRule>
    <cfRule type="containsText" dxfId="23111" priority="56977" operator="containsText" text="09.00 -16.00">
      <formula>NOT(ISERROR(SEARCH("09.00 -16.00",CR92)))</formula>
    </cfRule>
  </conditionalFormatting>
  <conditionalFormatting sqref="DE93:DF98">
    <cfRule type="containsText" dxfId="23110" priority="56972" operator="containsText" text="09.00 -13.00">
      <formula>NOT(ISERROR(SEARCH("09.00 -13.00",DE93)))</formula>
    </cfRule>
    <cfRule type="containsText" dxfId="23109" priority="56973" operator="containsText" text="09.00 -15:00">
      <formula>NOT(ISERROR(SEARCH("09.00 -15:00",DE93)))</formula>
    </cfRule>
    <cfRule type="containsText" dxfId="23108" priority="56974" operator="containsText" text="09.00 -16.00">
      <formula>NOT(ISERROR(SEARCH("09.00 -16.00",DE93)))</formula>
    </cfRule>
  </conditionalFormatting>
  <conditionalFormatting sqref="CR91:CS91 DE91:DF91">
    <cfRule type="containsText" dxfId="23107" priority="56969" operator="containsText" text="09.00 -13.00">
      <formula>NOT(ISERROR(SEARCH("09.00 -13.00",CR91)))</formula>
    </cfRule>
    <cfRule type="containsText" dxfId="23106" priority="56970" operator="containsText" text="09.00 -15:00">
      <formula>NOT(ISERROR(SEARCH("09.00 -15:00",CR91)))</formula>
    </cfRule>
    <cfRule type="containsText" dxfId="23105" priority="56971" operator="containsText" text="09.00 -16.00">
      <formula>NOT(ISERROR(SEARCH("09.00 -16.00",CR91)))</formula>
    </cfRule>
  </conditionalFormatting>
  <conditionalFormatting sqref="CR97:CS97 DE97:DF97">
    <cfRule type="containsText" dxfId="23104" priority="56968" operator="containsText" text="09:00 – 13.00 ">
      <formula>NOT(ISERROR(SEARCH("09:00 – 13.00 ",CR97)))</formula>
    </cfRule>
  </conditionalFormatting>
  <conditionalFormatting sqref="DE91:DF98">
    <cfRule type="containsText" dxfId="23103" priority="56967" operator="containsText" text="09:00 – 13.00 ">
      <formula>NOT(ISERROR(SEARCH("09:00 – 13.00 ",DE91)))</formula>
    </cfRule>
  </conditionalFormatting>
  <conditionalFormatting sqref="DE97:DF98">
    <cfRule type="containsText" dxfId="23102" priority="56966" operator="containsText" text="09:00 – 13.00 ">
      <formula>NOT(ISERROR(SEARCH("09:00 – 13.00 ",DE97)))</formula>
    </cfRule>
  </conditionalFormatting>
  <conditionalFormatting sqref="CR92:CS92 DE92:DF92">
    <cfRule type="containsText" dxfId="23101" priority="56963" operator="containsText" text="09.00 -13.00">
      <formula>NOT(ISERROR(SEARCH("09.00 -13.00",CR92)))</formula>
    </cfRule>
    <cfRule type="containsText" dxfId="23100" priority="56964" operator="containsText" text="09.00 -15:00">
      <formula>NOT(ISERROR(SEARCH("09.00 -15:00",CR92)))</formula>
    </cfRule>
    <cfRule type="containsText" dxfId="23099" priority="56965" operator="containsText" text="09.00 -16.00">
      <formula>NOT(ISERROR(SEARCH("09.00 -16.00",CR92)))</formula>
    </cfRule>
  </conditionalFormatting>
  <conditionalFormatting sqref="DE93:DF98">
    <cfRule type="containsText" dxfId="23098" priority="56960" operator="containsText" text="09.00 -13.00">
      <formula>NOT(ISERROR(SEARCH("09.00 -13.00",DE93)))</formula>
    </cfRule>
    <cfRule type="containsText" dxfId="23097" priority="56961" operator="containsText" text="09.00 -15:00">
      <formula>NOT(ISERROR(SEARCH("09.00 -15:00",DE93)))</formula>
    </cfRule>
    <cfRule type="containsText" dxfId="23096" priority="56962" operator="containsText" text="09.00 -16.00">
      <formula>NOT(ISERROR(SEARCH("09.00 -16.00",DE93)))</formula>
    </cfRule>
  </conditionalFormatting>
  <conditionalFormatting sqref="CR91:CS91 DE91:DF91">
    <cfRule type="containsText" dxfId="23095" priority="56957" operator="containsText" text="09.00 -13.00">
      <formula>NOT(ISERROR(SEARCH("09.00 -13.00",CR91)))</formula>
    </cfRule>
    <cfRule type="containsText" dxfId="23094" priority="56958" operator="containsText" text="09.00 -15:00">
      <formula>NOT(ISERROR(SEARCH("09.00 -15:00",CR91)))</formula>
    </cfRule>
    <cfRule type="containsText" dxfId="23093" priority="56959" operator="containsText" text="09.00 -16.00">
      <formula>NOT(ISERROR(SEARCH("09.00 -16.00",CR91)))</formula>
    </cfRule>
  </conditionalFormatting>
  <conditionalFormatting sqref="CR92:CS92 DE92:DF92">
    <cfRule type="containsText" dxfId="23092" priority="56954" operator="containsText" text="09.00 -13:00">
      <formula>NOT(ISERROR(SEARCH("09.00 -13:00",CR92)))</formula>
    </cfRule>
    <cfRule type="containsText" dxfId="23091" priority="56955" operator="containsText" text="08.30 -17.30">
      <formula>NOT(ISERROR(SEARCH("08.30 -17.30",CR92)))</formula>
    </cfRule>
    <cfRule type="containsText" dxfId="23090" priority="56956" operator="containsText" text="08.30 -15:30">
      <formula>NOT(ISERROR(SEARCH("08.30 -15:30",CR92)))</formula>
    </cfRule>
  </conditionalFormatting>
  <conditionalFormatting sqref="DE93:DF98">
    <cfRule type="containsText" dxfId="23089" priority="56951" operator="containsText" text="09.00 -13.00">
      <formula>NOT(ISERROR(SEARCH("09.00 -13.00",DE93)))</formula>
    </cfRule>
    <cfRule type="containsText" dxfId="23088" priority="56952" operator="containsText" text="09.00 -15:00">
      <formula>NOT(ISERROR(SEARCH("09.00 -15:00",DE93)))</formula>
    </cfRule>
    <cfRule type="containsText" dxfId="23087" priority="56953" operator="containsText" text="09.00 -16.00">
      <formula>NOT(ISERROR(SEARCH("09.00 -16.00",DE93)))</formula>
    </cfRule>
  </conditionalFormatting>
  <conditionalFormatting sqref="DE93:DF98">
    <cfRule type="containsText" dxfId="23086" priority="56948" operator="containsText" text="09.00 -13:00">
      <formula>NOT(ISERROR(SEARCH("09.00 -13:00",DE93)))</formula>
    </cfRule>
    <cfRule type="containsText" dxfId="23085" priority="56949" operator="containsText" text="08.30 -17.30">
      <formula>NOT(ISERROR(SEARCH("08.30 -17.30",DE93)))</formula>
    </cfRule>
    <cfRule type="containsText" dxfId="23084" priority="56950" operator="containsText" text="08.30 -15:30">
      <formula>NOT(ISERROR(SEARCH("08.30 -15:30",DE93)))</formula>
    </cfRule>
  </conditionalFormatting>
  <conditionalFormatting sqref="CR91:CS91 DE91:DF91">
    <cfRule type="containsText" dxfId="23083" priority="56945" operator="containsText" text="09.00 -13.00">
      <formula>NOT(ISERROR(SEARCH("09.00 -13.00",CR91)))</formula>
    </cfRule>
    <cfRule type="containsText" dxfId="23082" priority="56946" operator="containsText" text="09.00 -15:00">
      <formula>NOT(ISERROR(SEARCH("09.00 -15:00",CR91)))</formula>
    </cfRule>
    <cfRule type="containsText" dxfId="23081" priority="56947" operator="containsText" text="09.00 -16.00">
      <formula>NOT(ISERROR(SEARCH("09.00 -16.00",CR91)))</formula>
    </cfRule>
  </conditionalFormatting>
  <conditionalFormatting sqref="CR91:CS91 DE91:DF91">
    <cfRule type="containsText" dxfId="23080" priority="56942" operator="containsText" text="09.00 -13:00">
      <formula>NOT(ISERROR(SEARCH("09.00 -13:00",CR91)))</formula>
    </cfRule>
    <cfRule type="containsText" dxfId="23079" priority="56943" operator="containsText" text="08.30 -17.30">
      <formula>NOT(ISERROR(SEARCH("08.30 -17.30",CR91)))</formula>
    </cfRule>
    <cfRule type="containsText" dxfId="23078" priority="56944" operator="containsText" text="08.30 -15:30">
      <formula>NOT(ISERROR(SEARCH("08.30 -15:30",CR91)))</formula>
    </cfRule>
  </conditionalFormatting>
  <conditionalFormatting sqref="DH101:AOL108 Z101:AB101">
    <cfRule type="containsText" dxfId="23077" priority="56925" operator="containsText" text="08.30 – 14.30">
      <formula>NOT(ISERROR(SEARCH("08.30 – 14.30",Z101)))</formula>
    </cfRule>
    <cfRule type="containsText" dxfId="23076" priority="56926" operator="containsText" text="09:30 – 18.30">
      <formula>NOT(ISERROR(SEARCH("09:30 – 18.30",Z101)))</formula>
    </cfRule>
    <cfRule type="containsText" dxfId="23075" priority="56927" operator="containsText" text="10.30 – 18.30">
      <formula>NOT(ISERROR(SEARCH("10.30 – 18.30",Z101)))</formula>
    </cfRule>
    <cfRule type="containsText" dxfId="23074" priority="56928" operator="containsText" text="09.30 – 18.30">
      <formula>NOT(ISERROR(SEARCH("09.30 – 18.30",Z101)))</formula>
    </cfRule>
    <cfRule type="containsText" dxfId="23073" priority="56929" operator="containsText" text="09.00 – 13:00">
      <formula>NOT(ISERROR(SEARCH("09.00 – 13:00",Z101)))</formula>
    </cfRule>
    <cfRule type="containsText" dxfId="23072" priority="56930" operator="containsText" text="08.30 – 16.30">
      <formula>NOT(ISERROR(SEARCH("08.30 – 16.30",Z101)))</formula>
    </cfRule>
    <cfRule type="containsText" dxfId="23071" priority="56931" operator="containsText" text="08:30 – 17.30">
      <formula>NOT(ISERROR(SEARCH("08:30 – 17.30",Z101)))</formula>
    </cfRule>
    <cfRule type="containsText" dxfId="23070" priority="56932" operator="containsText" text="08.30 – 17.30">
      <formula>NOT(ISERROR(SEARCH("08.30 – 17.30",Z101)))</formula>
    </cfRule>
    <cfRule type="containsText" dxfId="23069" priority="56933" operator="containsText" text="09.00 – 18.00">
      <formula>NOT(ISERROR(SEARCH("09.00 – 18.00",Z101)))</formula>
    </cfRule>
    <cfRule type="containsText" dxfId="23068" priority="56934" operator="containsText" text="09.00 – 13.00">
      <formula>NOT(ISERROR(SEARCH("09.00 – 13.00",Z101)))</formula>
    </cfRule>
    <cfRule type="containsText" dxfId="23067" priority="56935" operator="containsText" text="11.30 – 19.30">
      <formula>NOT(ISERROR(SEARCH("11.30 – 19.30",Z101)))</formula>
    </cfRule>
    <cfRule type="containsText" dxfId="23066" priority="56936" operator="containsText" text="10.30 – 19.30">
      <formula>NOT(ISERROR(SEARCH("10.30 – 19.30",Z101)))</formula>
    </cfRule>
    <cfRule type="containsText" dxfId="23065" priority="56937" operator="containsText" text="09.00 – 15.00">
      <formula>NOT(ISERROR(SEARCH("09.00 – 15.00",Z101)))</formula>
    </cfRule>
    <cfRule type="containsText" dxfId="23064" priority="56938" operator="containsText" text="12:30">
      <formula>NOT(ISERROR(SEARCH("12:30",Z101)))</formula>
    </cfRule>
    <cfRule type="containsText" dxfId="23063" priority="56939" operator="containsText" text="13:30">
      <formula>NOT(ISERROR(SEARCH("13:30",Z101)))</formula>
    </cfRule>
    <cfRule type="containsText" dxfId="23062" priority="56940" operator="containsText" text="FESTIVITÁ">
      <formula>NOT(ISERROR(SEARCH("FESTIVITÁ",Z101)))</formula>
    </cfRule>
    <cfRule type="cellIs" dxfId="23061" priority="56941" operator="equal">
      <formula>"DOMENICA"</formula>
    </cfRule>
  </conditionalFormatting>
  <conditionalFormatting sqref="Z100:AB100">
    <cfRule type="cellIs" dxfId="23060" priority="56916" operator="equal">
      <formula>"09.00 – 13.00"</formula>
    </cfRule>
  </conditionalFormatting>
  <conditionalFormatting sqref="AD100:AF100">
    <cfRule type="cellIs" dxfId="23059" priority="56831" operator="equal">
      <formula>"09.00 – 15.00"</formula>
    </cfRule>
  </conditionalFormatting>
  <conditionalFormatting sqref="Z100:AB100">
    <cfRule type="cellIs" dxfId="23058" priority="56917" operator="equal">
      <formula>"09.00 – 15.00"</formula>
    </cfRule>
  </conditionalFormatting>
  <conditionalFormatting sqref="Z100:AB100">
    <cfRule type="cellIs" dxfId="23057" priority="56918" operator="equal">
      <formula>"09.00 – 18.00"</formula>
    </cfRule>
  </conditionalFormatting>
  <conditionalFormatting sqref="Z100:AB100">
    <cfRule type="cellIs" dxfId="23056" priority="56919" operator="equal">
      <formula>"09.30 – 13.00"</formula>
    </cfRule>
  </conditionalFormatting>
  <conditionalFormatting sqref="Z100:AB100">
    <cfRule type="cellIs" dxfId="23055" priority="56920" operator="equal">
      <formula>"10.30 – 19.30"</formula>
    </cfRule>
  </conditionalFormatting>
  <conditionalFormatting sqref="Z100:AB100">
    <cfRule type="cellIs" dxfId="23054" priority="56921" operator="equal">
      <formula>"11.30 – 19.30"</formula>
    </cfRule>
  </conditionalFormatting>
  <conditionalFormatting sqref="Z100:AB100">
    <cfRule type="cellIs" dxfId="23053" priority="56922" operator="equal">
      <formula>_FV(13,"3")</formula>
    </cfRule>
  </conditionalFormatting>
  <conditionalFormatting sqref="Z100:AB100">
    <cfRule type="cellIs" dxfId="23052" priority="56923" operator="equal">
      <formula>_FV(13,"3")</formula>
    </cfRule>
  </conditionalFormatting>
  <conditionalFormatting sqref="Z100:AB100">
    <cfRule type="cellIs" dxfId="23051" priority="56924" operator="equal">
      <formula>_FV(13,"3")</formula>
    </cfRule>
  </conditionalFormatting>
  <conditionalFormatting sqref="DH100:XFD100 Z100:AB100">
    <cfRule type="containsText" dxfId="23050" priority="56906" operator="containsText" text="DOMENICA">
      <formula>NOT(ISERROR(SEARCH("DOMENICA",Z100)))</formula>
    </cfRule>
    <cfRule type="containsText" dxfId="23049" priority="56907" operator="containsText" text="08.30 – 14.30">
      <formula>NOT(ISERROR(SEARCH("08.30 – 14.30",Z100)))</formula>
    </cfRule>
    <cfRule type="containsText" dxfId="23048" priority="56908" operator="containsText" text="09.30 – 18.30">
      <formula>NOT(ISERROR(SEARCH("09.30 – 18.30",Z100)))</formula>
    </cfRule>
    <cfRule type="containsText" dxfId="23047" priority="56909" operator="containsText" text="08.30 – 16.30">
      <formula>NOT(ISERROR(SEARCH("08.30 – 16.30",Z100)))</formula>
    </cfRule>
    <cfRule type="containsText" dxfId="23046" priority="56910" operator="containsText" text="08.30 – 17.30">
      <formula>NOT(ISERROR(SEARCH("08.30 – 17.30",Z100)))</formula>
    </cfRule>
    <cfRule type="containsText" dxfId="23045" priority="56911" operator="containsText" text="09.00 – 18.00">
      <formula>NOT(ISERROR(SEARCH("09.00 – 18.00",Z100)))</formula>
    </cfRule>
    <cfRule type="containsText" dxfId="23044" priority="56912" operator="containsText" text="09.00 – 15.00">
      <formula>NOT(ISERROR(SEARCH("09.00 – 15.00",Z100)))</formula>
    </cfRule>
    <cfRule type="containsText" dxfId="23043" priority="56913" operator="containsText" text="10.30 – 19.30">
      <formula>NOT(ISERROR(SEARCH("10.30 – 19.30",Z100)))</formula>
    </cfRule>
    <cfRule type="containsText" dxfId="23042" priority="56914" operator="containsText" text="09.00 – 13.00">
      <formula>NOT(ISERROR(SEARCH("09.00 – 13.00",Z100)))</formula>
    </cfRule>
    <cfRule type="containsText" dxfId="23041" priority="56915" operator="containsText" text="11.30 – 19.30">
      <formula>NOT(ISERROR(SEARCH("11.30 – 19.30",Z100)))</formula>
    </cfRule>
  </conditionalFormatting>
  <conditionalFormatting sqref="Z100:AB100">
    <cfRule type="cellIs" dxfId="23040" priority="56898" operator="equal">
      <formula>"09.00 – 15.00"</formula>
    </cfRule>
  </conditionalFormatting>
  <conditionalFormatting sqref="Z100:AB100">
    <cfRule type="cellIs" dxfId="23039" priority="56899" operator="equal">
      <formula>"09.00 – 18.00"</formula>
    </cfRule>
  </conditionalFormatting>
  <conditionalFormatting sqref="Z100:AB100">
    <cfRule type="cellIs" dxfId="23038" priority="56900" operator="equal">
      <formula>"09.30 – 13.00"</formula>
    </cfRule>
  </conditionalFormatting>
  <conditionalFormatting sqref="Z100:AB100">
    <cfRule type="cellIs" dxfId="23037" priority="56901" operator="equal">
      <formula>"10.30 – 19.30"</formula>
    </cfRule>
  </conditionalFormatting>
  <conditionalFormatting sqref="Z100:AB100">
    <cfRule type="cellIs" dxfId="23036" priority="56902" operator="equal">
      <formula>"11.30 – 19.30"</formula>
    </cfRule>
  </conditionalFormatting>
  <conditionalFormatting sqref="Z100:AB100">
    <cfRule type="cellIs" dxfId="23035" priority="56903" operator="equal">
      <formula>_FV(13,"3")</formula>
    </cfRule>
  </conditionalFormatting>
  <conditionalFormatting sqref="Z100:AB100">
    <cfRule type="cellIs" dxfId="23034" priority="56904" operator="equal">
      <formula>_FV(13,"3")</formula>
    </cfRule>
  </conditionalFormatting>
  <conditionalFormatting sqref="Z100:AB100">
    <cfRule type="cellIs" dxfId="23033" priority="56905" operator="equal">
      <formula>_FV(13,"3")</formula>
    </cfRule>
  </conditionalFormatting>
  <conditionalFormatting sqref="Z100:AB100">
    <cfRule type="cellIs" dxfId="23032" priority="56890" operator="equal">
      <formula>"09.00 – 15.00"</formula>
    </cfRule>
  </conditionalFormatting>
  <conditionalFormatting sqref="Z100:AB100">
    <cfRule type="cellIs" dxfId="23031" priority="56891" operator="equal">
      <formula>"09.00 – 18.00"</formula>
    </cfRule>
  </conditionalFormatting>
  <conditionalFormatting sqref="Z100:AB100">
    <cfRule type="cellIs" dxfId="23030" priority="56892" operator="equal">
      <formula>"09.30 – 13.00"</formula>
    </cfRule>
  </conditionalFormatting>
  <conditionalFormatting sqref="Z100:AB100">
    <cfRule type="cellIs" dxfId="23029" priority="56893" operator="equal">
      <formula>"10.30 – 19.30"</formula>
    </cfRule>
  </conditionalFormatting>
  <conditionalFormatting sqref="Z100:AB100">
    <cfRule type="cellIs" dxfId="23028" priority="56894" operator="equal">
      <formula>"11.30 – 19.30"</formula>
    </cfRule>
  </conditionalFormatting>
  <conditionalFormatting sqref="Z100:AB100">
    <cfRule type="cellIs" dxfId="23027" priority="56895" operator="equal">
      <formula>_FV(13,"3")</formula>
    </cfRule>
  </conditionalFormatting>
  <conditionalFormatting sqref="Z100:AB100">
    <cfRule type="cellIs" dxfId="23026" priority="56896" operator="equal">
      <formula>_FV(13,"3")</formula>
    </cfRule>
  </conditionalFormatting>
  <conditionalFormatting sqref="Z100:AB100">
    <cfRule type="cellIs" dxfId="23025" priority="56897" operator="equal">
      <formula>_FV(13,"3")</formula>
    </cfRule>
  </conditionalFormatting>
  <conditionalFormatting sqref="CA100:CC108">
    <cfRule type="containsText" dxfId="23024" priority="56873" operator="containsText" text="08.30 – 14.30">
      <formula>NOT(ISERROR(SEARCH("08.30 – 14.30",CA100)))</formula>
    </cfRule>
    <cfRule type="containsText" dxfId="23023" priority="56874" operator="containsText" text="09:30 – 18.30">
      <formula>NOT(ISERROR(SEARCH("09:30 – 18.30",CA100)))</formula>
    </cfRule>
    <cfRule type="containsText" dxfId="23022" priority="56875" operator="containsText" text="10.30 – 18.30">
      <formula>NOT(ISERROR(SEARCH("10.30 – 18.30",CA100)))</formula>
    </cfRule>
    <cfRule type="containsText" dxfId="23021" priority="56876" operator="containsText" text="09.30 – 18.30">
      <formula>NOT(ISERROR(SEARCH("09.30 – 18.30",CA100)))</formula>
    </cfRule>
    <cfRule type="containsText" dxfId="23020" priority="56877" operator="containsText" text="09.00 – 13:00">
      <formula>NOT(ISERROR(SEARCH("09.00 – 13:00",CA100)))</formula>
    </cfRule>
    <cfRule type="containsText" dxfId="23019" priority="56878" operator="containsText" text="08.30 – 16.30">
      <formula>NOT(ISERROR(SEARCH("08.30 – 16.30",CA100)))</formula>
    </cfRule>
    <cfRule type="containsText" dxfId="23018" priority="56879" operator="containsText" text="08:30 – 17.30">
      <formula>NOT(ISERROR(SEARCH("08:30 – 17.30",CA100)))</formula>
    </cfRule>
    <cfRule type="containsText" dxfId="23017" priority="56880" operator="containsText" text="08.30 – 17.30">
      <formula>NOT(ISERROR(SEARCH("08.30 – 17.30",CA100)))</formula>
    </cfRule>
    <cfRule type="containsText" dxfId="23016" priority="56881" operator="containsText" text="09.00 – 18.00">
      <formula>NOT(ISERROR(SEARCH("09.00 – 18.00",CA100)))</formula>
    </cfRule>
    <cfRule type="containsText" dxfId="23015" priority="56882" operator="containsText" text="09.00 – 13.00">
      <formula>NOT(ISERROR(SEARCH("09.00 – 13.00",CA100)))</formula>
    </cfRule>
    <cfRule type="containsText" dxfId="23014" priority="56883" operator="containsText" text="11.30 – 19.30">
      <formula>NOT(ISERROR(SEARCH("11.30 – 19.30",CA100)))</formula>
    </cfRule>
    <cfRule type="containsText" dxfId="23013" priority="56884" operator="containsText" text="10.30 – 19.30">
      <formula>NOT(ISERROR(SEARCH("10.30 – 19.30",CA100)))</formula>
    </cfRule>
    <cfRule type="containsText" dxfId="23012" priority="56885" operator="containsText" text="09.00 – 15.00">
      <formula>NOT(ISERROR(SEARCH("09.00 – 15.00",CA100)))</formula>
    </cfRule>
    <cfRule type="containsText" dxfId="23011" priority="56886" operator="containsText" text="12:30">
      <formula>NOT(ISERROR(SEARCH("12:30",CA100)))</formula>
    </cfRule>
    <cfRule type="containsText" dxfId="23010" priority="56887" operator="containsText" text="13:30">
      <formula>NOT(ISERROR(SEARCH("13:30",CA100)))</formula>
    </cfRule>
    <cfRule type="containsText" dxfId="23009" priority="56888" operator="containsText" text="FESTIVITÁ">
      <formula>NOT(ISERROR(SEARCH("FESTIVITÁ",CA100)))</formula>
    </cfRule>
    <cfRule type="cellIs" dxfId="23008" priority="56889" operator="equal">
      <formula>"DOMENICA"</formula>
    </cfRule>
  </conditionalFormatting>
  <conditionalFormatting sqref="Z102:AB108">
    <cfRule type="containsText" dxfId="23007" priority="56856" operator="containsText" text="08.30 – 14.30">
      <formula>NOT(ISERROR(SEARCH("08.30 – 14.30",Z102)))</formula>
    </cfRule>
    <cfRule type="containsText" dxfId="23006" priority="56857" operator="containsText" text="09:30 – 18.30">
      <formula>NOT(ISERROR(SEARCH("09:30 – 18.30",Z102)))</formula>
    </cfRule>
    <cfRule type="containsText" dxfId="23005" priority="56858" operator="containsText" text="10.30 – 18.30">
      <formula>NOT(ISERROR(SEARCH("10.30 – 18.30",Z102)))</formula>
    </cfRule>
    <cfRule type="containsText" dxfId="23004" priority="56859" operator="containsText" text="09.30 – 18.30">
      <formula>NOT(ISERROR(SEARCH("09.30 – 18.30",Z102)))</formula>
    </cfRule>
    <cfRule type="containsText" dxfId="23003" priority="56860" operator="containsText" text="09.00 – 13:00">
      <formula>NOT(ISERROR(SEARCH("09.00 – 13:00",Z102)))</formula>
    </cfRule>
    <cfRule type="containsText" dxfId="23002" priority="56861" operator="containsText" text="08.30 – 16.30">
      <formula>NOT(ISERROR(SEARCH("08.30 – 16.30",Z102)))</formula>
    </cfRule>
    <cfRule type="containsText" dxfId="23001" priority="56862" operator="containsText" text="08:30 – 17.30">
      <formula>NOT(ISERROR(SEARCH("08:30 – 17.30",Z102)))</formula>
    </cfRule>
    <cfRule type="containsText" dxfId="23000" priority="56863" operator="containsText" text="08.30 – 17.30">
      <formula>NOT(ISERROR(SEARCH("08.30 – 17.30",Z102)))</formula>
    </cfRule>
    <cfRule type="containsText" dxfId="22999" priority="56864" operator="containsText" text="09.00 – 18.00">
      <formula>NOT(ISERROR(SEARCH("09.00 – 18.00",Z102)))</formula>
    </cfRule>
    <cfRule type="containsText" dxfId="22998" priority="56865" operator="containsText" text="09.00 – 13.00">
      <formula>NOT(ISERROR(SEARCH("09.00 – 13.00",Z102)))</formula>
    </cfRule>
    <cfRule type="containsText" dxfId="22997" priority="56866" operator="containsText" text="11.30 – 19.30">
      <formula>NOT(ISERROR(SEARCH("11.30 – 19.30",Z102)))</formula>
    </cfRule>
    <cfRule type="containsText" dxfId="22996" priority="56867" operator="containsText" text="10.30 – 19.30">
      <formula>NOT(ISERROR(SEARCH("10.30 – 19.30",Z102)))</formula>
    </cfRule>
    <cfRule type="containsText" dxfId="22995" priority="56868" operator="containsText" text="09.00 – 15.00">
      <formula>NOT(ISERROR(SEARCH("09.00 – 15.00",Z102)))</formula>
    </cfRule>
    <cfRule type="containsText" dxfId="22994" priority="56869" operator="containsText" text="12:30">
      <formula>NOT(ISERROR(SEARCH("12:30",Z102)))</formula>
    </cfRule>
    <cfRule type="containsText" dxfId="22993" priority="56870" operator="containsText" text="13:30">
      <formula>NOT(ISERROR(SEARCH("13:30",Z102)))</formula>
    </cfRule>
    <cfRule type="containsText" dxfId="22992" priority="56871" operator="containsText" text="FESTIVITÁ">
      <formula>NOT(ISERROR(SEARCH("FESTIVITÁ",Z102)))</formula>
    </cfRule>
    <cfRule type="cellIs" dxfId="22991" priority="56872" operator="equal">
      <formula>"DOMENICA"</formula>
    </cfRule>
  </conditionalFormatting>
  <conditionalFormatting sqref="AD101:AF101 AD102:AD108">
    <cfRule type="containsText" dxfId="22990" priority="56839" operator="containsText" text="08.30 – 14.30">
      <formula>NOT(ISERROR(SEARCH("08.30 – 14.30",AD101)))</formula>
    </cfRule>
    <cfRule type="containsText" dxfId="22989" priority="56840" operator="containsText" text="09:30 – 18.30">
      <formula>NOT(ISERROR(SEARCH("09:30 – 18.30",AD101)))</formula>
    </cfRule>
    <cfRule type="containsText" dxfId="22988" priority="56841" operator="containsText" text="10.30 – 18.30">
      <formula>NOT(ISERROR(SEARCH("10.30 – 18.30",AD101)))</formula>
    </cfRule>
    <cfRule type="containsText" dxfId="22987" priority="56842" operator="containsText" text="09.30 – 18.30">
      <formula>NOT(ISERROR(SEARCH("09.30 – 18.30",AD101)))</formula>
    </cfRule>
    <cfRule type="containsText" dxfId="22986" priority="56843" operator="containsText" text="09.00 – 13:00">
      <formula>NOT(ISERROR(SEARCH("09.00 – 13:00",AD101)))</formula>
    </cfRule>
    <cfRule type="containsText" dxfId="22985" priority="56844" operator="containsText" text="08.30 – 16.30">
      <formula>NOT(ISERROR(SEARCH("08.30 – 16.30",AD101)))</formula>
    </cfRule>
    <cfRule type="containsText" dxfId="22984" priority="56845" operator="containsText" text="08:30 – 17.30">
      <formula>NOT(ISERROR(SEARCH("08:30 – 17.30",AD101)))</formula>
    </cfRule>
    <cfRule type="containsText" dxfId="22983" priority="56846" operator="containsText" text="08.30 – 17.30">
      <formula>NOT(ISERROR(SEARCH("08.30 – 17.30",AD101)))</formula>
    </cfRule>
    <cfRule type="containsText" dxfId="22982" priority="56847" operator="containsText" text="09.00 – 18.00">
      <formula>NOT(ISERROR(SEARCH("09.00 – 18.00",AD101)))</formula>
    </cfRule>
    <cfRule type="containsText" dxfId="22981" priority="56848" operator="containsText" text="09.00 – 13.00">
      <formula>NOT(ISERROR(SEARCH("09.00 – 13.00",AD101)))</formula>
    </cfRule>
    <cfRule type="containsText" dxfId="22980" priority="56849" operator="containsText" text="11.30 – 19.30">
      <formula>NOT(ISERROR(SEARCH("11.30 – 19.30",AD101)))</formula>
    </cfRule>
    <cfRule type="containsText" dxfId="22979" priority="56850" operator="containsText" text="10.30 – 19.30">
      <formula>NOT(ISERROR(SEARCH("10.30 – 19.30",AD101)))</formula>
    </cfRule>
    <cfRule type="containsText" dxfId="22978" priority="56851" operator="containsText" text="09.00 – 15.00">
      <formula>NOT(ISERROR(SEARCH("09.00 – 15.00",AD101)))</formula>
    </cfRule>
    <cfRule type="containsText" dxfId="22977" priority="56852" operator="containsText" text="12:30">
      <formula>NOT(ISERROR(SEARCH("12:30",AD101)))</formula>
    </cfRule>
    <cfRule type="containsText" dxfId="22976" priority="56853" operator="containsText" text="13:30">
      <formula>NOT(ISERROR(SEARCH("13:30",AD101)))</formula>
    </cfRule>
    <cfRule type="containsText" dxfId="22975" priority="56854" operator="containsText" text="FESTIVITÁ">
      <formula>NOT(ISERROR(SEARCH("FESTIVITÁ",AD101)))</formula>
    </cfRule>
    <cfRule type="cellIs" dxfId="22974" priority="56855" operator="equal">
      <formula>"DOMENICA"</formula>
    </cfRule>
  </conditionalFormatting>
  <conditionalFormatting sqref="AD100:AF100">
    <cfRule type="cellIs" dxfId="22973" priority="56830" stopIfTrue="1" operator="equal">
      <formula>"09.00 – 13.00"</formula>
    </cfRule>
  </conditionalFormatting>
  <conditionalFormatting sqref="AD100:AF100">
    <cfRule type="cellIs" dxfId="22972" priority="56832" operator="equal">
      <formula>"09.00 – 18.00"</formula>
    </cfRule>
  </conditionalFormatting>
  <conditionalFormatting sqref="AD100:AF100">
    <cfRule type="cellIs" dxfId="22971" priority="56833" operator="equal">
      <formula>"09.30 – 13.00"</formula>
    </cfRule>
  </conditionalFormatting>
  <conditionalFormatting sqref="AD100:AF100">
    <cfRule type="cellIs" dxfId="22970" priority="56834" operator="equal">
      <formula>"10.30 – 19.30"</formula>
    </cfRule>
  </conditionalFormatting>
  <conditionalFormatting sqref="AD100:AF100">
    <cfRule type="cellIs" dxfId="22969" priority="56835" operator="equal">
      <formula>"11.30 – 19.30"</formula>
    </cfRule>
  </conditionalFormatting>
  <conditionalFormatting sqref="AD100:AF100">
    <cfRule type="cellIs" dxfId="22968" priority="56836" operator="equal">
      <formula>_FV(13,"3")</formula>
    </cfRule>
  </conditionalFormatting>
  <conditionalFormatting sqref="AD100:AF100">
    <cfRule type="cellIs" dxfId="22967" priority="56837" operator="equal">
      <formula>_FV(13,"3")</formula>
    </cfRule>
  </conditionalFormatting>
  <conditionalFormatting sqref="AD100:AF100">
    <cfRule type="cellIs" dxfId="22966" priority="56838" operator="equal">
      <formula>_FV(13,"3")</formula>
    </cfRule>
  </conditionalFormatting>
  <conditionalFormatting sqref="AD100:AF100">
    <cfRule type="containsText" dxfId="22965" priority="56820" operator="containsText" text="DOMENICA">
      <formula>NOT(ISERROR(SEARCH("DOMENICA",AD100)))</formula>
    </cfRule>
    <cfRule type="containsText" dxfId="22964" priority="56821" operator="containsText" text="08.30 – 14.30">
      <formula>NOT(ISERROR(SEARCH("08.30 – 14.30",AD100)))</formula>
    </cfRule>
    <cfRule type="containsText" dxfId="22963" priority="56822" operator="containsText" text="09.30 – 18.30">
      <formula>NOT(ISERROR(SEARCH("09.30 – 18.30",AD100)))</formula>
    </cfRule>
    <cfRule type="containsText" dxfId="22962" priority="56823" operator="containsText" text="08.30 – 16.30">
      <formula>NOT(ISERROR(SEARCH("08.30 – 16.30",AD100)))</formula>
    </cfRule>
    <cfRule type="containsText" dxfId="22961" priority="56824" operator="containsText" text="08.30 – 17.30">
      <formula>NOT(ISERROR(SEARCH("08.30 – 17.30",AD100)))</formula>
    </cfRule>
    <cfRule type="containsText" dxfId="22960" priority="56825" operator="containsText" text="09.00 – 18.00">
      <formula>NOT(ISERROR(SEARCH("09.00 – 18.00",AD100)))</formula>
    </cfRule>
    <cfRule type="containsText" dxfId="22959" priority="56826" operator="containsText" text="09.00 – 15.00">
      <formula>NOT(ISERROR(SEARCH("09.00 – 15.00",AD100)))</formula>
    </cfRule>
    <cfRule type="containsText" dxfId="22958" priority="56827" operator="containsText" text="10.30 – 19.30">
      <formula>NOT(ISERROR(SEARCH("10.30 – 19.30",AD100)))</formula>
    </cfRule>
    <cfRule type="containsText" dxfId="22957" priority="56828" operator="containsText" text="09.00 – 13.00">
      <formula>NOT(ISERROR(SEARCH("09.00 – 13.00",AD100)))</formula>
    </cfRule>
    <cfRule type="containsText" dxfId="22956" priority="56829" operator="containsText" text="11.30 – 19.30">
      <formula>NOT(ISERROR(SEARCH("11.30 – 19.30",AD100)))</formula>
    </cfRule>
  </conditionalFormatting>
  <conditionalFormatting sqref="AD100:AF100">
    <cfRule type="cellIs" dxfId="22955" priority="56812" operator="equal">
      <formula>"09.00 – 15.00"</formula>
    </cfRule>
  </conditionalFormatting>
  <conditionalFormatting sqref="AD100:AF100">
    <cfRule type="cellIs" dxfId="22954" priority="56813" operator="equal">
      <formula>"09.00 – 18.00"</formula>
    </cfRule>
  </conditionalFormatting>
  <conditionalFormatting sqref="AD100:AF100">
    <cfRule type="cellIs" dxfId="22953" priority="56814" operator="equal">
      <formula>"09.30 – 13.00"</formula>
    </cfRule>
  </conditionalFormatting>
  <conditionalFormatting sqref="AD100:AF100">
    <cfRule type="cellIs" dxfId="22952" priority="56815" operator="equal">
      <formula>"10.30 – 19.30"</formula>
    </cfRule>
  </conditionalFormatting>
  <conditionalFormatting sqref="AD100:AF100">
    <cfRule type="cellIs" dxfId="22951" priority="56816" operator="equal">
      <formula>"11.30 – 19.30"</formula>
    </cfRule>
  </conditionalFormatting>
  <conditionalFormatting sqref="AD100:AF100">
    <cfRule type="cellIs" dxfId="22950" priority="56817" operator="equal">
      <formula>_FV(13,"3")</formula>
    </cfRule>
  </conditionalFormatting>
  <conditionalFormatting sqref="AD100:AF100">
    <cfRule type="cellIs" dxfId="22949" priority="56818" operator="equal">
      <formula>_FV(13,"3")</formula>
    </cfRule>
  </conditionalFormatting>
  <conditionalFormatting sqref="AD100:AF100">
    <cfRule type="cellIs" dxfId="22948" priority="56819" operator="equal">
      <formula>_FV(13,"3")</formula>
    </cfRule>
  </conditionalFormatting>
  <conditionalFormatting sqref="AD100:AF100">
    <cfRule type="cellIs" dxfId="22947" priority="56804" operator="equal">
      <formula>"09.00 – 15.00"</formula>
    </cfRule>
  </conditionalFormatting>
  <conditionalFormatting sqref="AD100:AF100">
    <cfRule type="cellIs" dxfId="22946" priority="56805" operator="equal">
      <formula>"09.00 – 18.00"</formula>
    </cfRule>
  </conditionalFormatting>
  <conditionalFormatting sqref="AD100:AF100">
    <cfRule type="cellIs" dxfId="22945" priority="56806" operator="equal">
      <formula>"09.30 – 13.00"</formula>
    </cfRule>
  </conditionalFormatting>
  <conditionalFormatting sqref="AD100:AF100">
    <cfRule type="cellIs" dxfId="22944" priority="56807" operator="equal">
      <formula>"10.30 – 19.30"</formula>
    </cfRule>
  </conditionalFormatting>
  <conditionalFormatting sqref="AD100:AF100">
    <cfRule type="cellIs" dxfId="22943" priority="56808" operator="equal">
      <formula>"11.30 – 19.30"</formula>
    </cfRule>
  </conditionalFormatting>
  <conditionalFormatting sqref="AD100:AF100">
    <cfRule type="cellIs" dxfId="22942" priority="56809" operator="equal">
      <formula>_FV(13,"3")</formula>
    </cfRule>
  </conditionalFormatting>
  <conditionalFormatting sqref="AD100:AF100">
    <cfRule type="cellIs" dxfId="22941" priority="56810" operator="equal">
      <formula>_FV(13,"3")</formula>
    </cfRule>
  </conditionalFormatting>
  <conditionalFormatting sqref="AD100:AF100">
    <cfRule type="cellIs" dxfId="22940" priority="56811" operator="equal">
      <formula>_FV(13,"3")</formula>
    </cfRule>
  </conditionalFormatting>
  <conditionalFormatting sqref="AE102:AF108">
    <cfRule type="containsText" dxfId="22939" priority="56787" operator="containsText" text="08.30 – 14.30">
      <formula>NOT(ISERROR(SEARCH("08.30 – 14.30",AE102)))</formula>
    </cfRule>
    <cfRule type="containsText" dxfId="22938" priority="56788" operator="containsText" text="09:30 – 18.30">
      <formula>NOT(ISERROR(SEARCH("09:30 – 18.30",AE102)))</formula>
    </cfRule>
    <cfRule type="containsText" dxfId="22937" priority="56789" operator="containsText" text="10.30 – 18.30">
      <formula>NOT(ISERROR(SEARCH("10.30 – 18.30",AE102)))</formula>
    </cfRule>
    <cfRule type="containsText" dxfId="22936" priority="56790" operator="containsText" text="09.30 – 18.30">
      <formula>NOT(ISERROR(SEARCH("09.30 – 18.30",AE102)))</formula>
    </cfRule>
    <cfRule type="containsText" dxfId="22935" priority="56791" operator="containsText" text="09.00 – 13:00">
      <formula>NOT(ISERROR(SEARCH("09.00 – 13:00",AE102)))</formula>
    </cfRule>
    <cfRule type="containsText" dxfId="22934" priority="56792" operator="containsText" text="08.30 – 16.30">
      <formula>NOT(ISERROR(SEARCH("08.30 – 16.30",AE102)))</formula>
    </cfRule>
    <cfRule type="containsText" dxfId="22933" priority="56793" operator="containsText" text="08:30 – 17.30">
      <formula>NOT(ISERROR(SEARCH("08:30 – 17.30",AE102)))</formula>
    </cfRule>
    <cfRule type="containsText" dxfId="22932" priority="56794" operator="containsText" text="08.30 – 17.30">
      <formula>NOT(ISERROR(SEARCH("08.30 – 17.30",AE102)))</formula>
    </cfRule>
    <cfRule type="containsText" dxfId="22931" priority="56795" operator="containsText" text="09.00 – 18.00">
      <formula>NOT(ISERROR(SEARCH("09.00 – 18.00",AE102)))</formula>
    </cfRule>
    <cfRule type="containsText" dxfId="22930" priority="56796" operator="containsText" text="09.00 – 13.00">
      <formula>NOT(ISERROR(SEARCH("09.00 – 13.00",AE102)))</formula>
    </cfRule>
    <cfRule type="containsText" dxfId="22929" priority="56797" operator="containsText" text="11.30 – 19.30">
      <formula>NOT(ISERROR(SEARCH("11.30 – 19.30",AE102)))</formula>
    </cfRule>
    <cfRule type="containsText" dxfId="22928" priority="56798" operator="containsText" text="10.30 – 19.30">
      <formula>NOT(ISERROR(SEARCH("10.30 – 19.30",AE102)))</formula>
    </cfRule>
    <cfRule type="containsText" dxfId="22927" priority="56799" operator="containsText" text="09.00 – 15.00">
      <formula>NOT(ISERROR(SEARCH("09.00 – 15.00",AE102)))</formula>
    </cfRule>
    <cfRule type="containsText" dxfId="22926" priority="56800" operator="containsText" text="12:30">
      <formula>NOT(ISERROR(SEARCH("12:30",AE102)))</formula>
    </cfRule>
    <cfRule type="containsText" dxfId="22925" priority="56801" operator="containsText" text="13:30">
      <formula>NOT(ISERROR(SEARCH("13:30",AE102)))</formula>
    </cfRule>
    <cfRule type="containsText" dxfId="22924" priority="56802" operator="containsText" text="FESTIVITÁ">
      <formula>NOT(ISERROR(SEARCH("FESTIVITÁ",AE102)))</formula>
    </cfRule>
    <cfRule type="cellIs" dxfId="22923" priority="56803" operator="equal">
      <formula>"DOMENICA"</formula>
    </cfRule>
  </conditionalFormatting>
  <conditionalFormatting sqref="AE102:AF108">
    <cfRule type="iconSet" priority="56786">
      <iconSet iconSet="3Symbols2">
        <cfvo type="percent" val="0"/>
        <cfvo type="percent" val="0"/>
        <cfvo type="formula" val="TODAY()" gte="0"/>
      </iconSet>
    </cfRule>
  </conditionalFormatting>
  <conditionalFormatting sqref="CO102:CO108">
    <cfRule type="containsText" dxfId="22922" priority="56769" operator="containsText" text="08.30 – 14.30">
      <formula>NOT(ISERROR(SEARCH("08.30 – 14.30",CO102)))</formula>
    </cfRule>
    <cfRule type="containsText" dxfId="22921" priority="56770" operator="containsText" text="09:30 – 18.30">
      <formula>NOT(ISERROR(SEARCH("09:30 – 18.30",CO102)))</formula>
    </cfRule>
    <cfRule type="containsText" dxfId="22920" priority="56771" operator="containsText" text="10.30 – 18.30">
      <formula>NOT(ISERROR(SEARCH("10.30 – 18.30",CO102)))</formula>
    </cfRule>
    <cfRule type="containsText" dxfId="22919" priority="56772" operator="containsText" text="09.30 – 18.30">
      <formula>NOT(ISERROR(SEARCH("09.30 – 18.30",CO102)))</formula>
    </cfRule>
    <cfRule type="containsText" dxfId="22918" priority="56773" operator="containsText" text="09.00 – 13:00">
      <formula>NOT(ISERROR(SEARCH("09.00 – 13:00",CO102)))</formula>
    </cfRule>
    <cfRule type="containsText" dxfId="22917" priority="56774" operator="containsText" text="08.30 – 16.30">
      <formula>NOT(ISERROR(SEARCH("08.30 – 16.30",CO102)))</formula>
    </cfRule>
    <cfRule type="containsText" dxfId="22916" priority="56775" operator="containsText" text="08:30 – 17.30">
      <formula>NOT(ISERROR(SEARCH("08:30 – 17.30",CO102)))</formula>
    </cfRule>
    <cfRule type="containsText" dxfId="22915" priority="56776" operator="containsText" text="08.30 – 17.30">
      <formula>NOT(ISERROR(SEARCH("08.30 – 17.30",CO102)))</formula>
    </cfRule>
    <cfRule type="containsText" dxfId="22914" priority="56777" operator="containsText" text="09.00 – 18.00">
      <formula>NOT(ISERROR(SEARCH("09.00 – 18.00",CO102)))</formula>
    </cfRule>
    <cfRule type="containsText" dxfId="22913" priority="56778" operator="containsText" text="09.00 – 13.00">
      <formula>NOT(ISERROR(SEARCH("09.00 – 13.00",CO102)))</formula>
    </cfRule>
    <cfRule type="containsText" dxfId="22912" priority="56779" operator="containsText" text="11.30 – 19.30">
      <formula>NOT(ISERROR(SEARCH("11.30 – 19.30",CO102)))</formula>
    </cfRule>
    <cfRule type="containsText" dxfId="22911" priority="56780" operator="containsText" text="10.30 – 19.30">
      <formula>NOT(ISERROR(SEARCH("10.30 – 19.30",CO102)))</formula>
    </cfRule>
    <cfRule type="containsText" dxfId="22910" priority="56781" operator="containsText" text="09.00 – 15.00">
      <formula>NOT(ISERROR(SEARCH("09.00 – 15.00",CO102)))</formula>
    </cfRule>
    <cfRule type="containsText" dxfId="22909" priority="56782" operator="containsText" text="12:30">
      <formula>NOT(ISERROR(SEARCH("12:30",CO102)))</formula>
    </cfRule>
    <cfRule type="containsText" dxfId="22908" priority="56783" operator="containsText" text="13:30">
      <formula>NOT(ISERROR(SEARCH("13:30",CO102)))</formula>
    </cfRule>
    <cfRule type="containsText" dxfId="22907" priority="56784" operator="containsText" text="FESTIVITÁ">
      <formula>NOT(ISERROR(SEARCH("FESTIVITÁ",CO102)))</formula>
    </cfRule>
    <cfRule type="cellIs" dxfId="22906" priority="56785" operator="equal">
      <formula>"DOMENICA"</formula>
    </cfRule>
  </conditionalFormatting>
  <conditionalFormatting sqref="CP102:CQ108">
    <cfRule type="containsText" dxfId="22905" priority="56752" operator="containsText" text="08.30 – 14.30">
      <formula>NOT(ISERROR(SEARCH("08.30 – 14.30",CP102)))</formula>
    </cfRule>
    <cfRule type="containsText" dxfId="22904" priority="56753" operator="containsText" text="09:30 – 18.30">
      <formula>NOT(ISERROR(SEARCH("09:30 – 18.30",CP102)))</formula>
    </cfRule>
    <cfRule type="containsText" dxfId="22903" priority="56754" operator="containsText" text="10.30 – 18.30">
      <formula>NOT(ISERROR(SEARCH("10.30 – 18.30",CP102)))</formula>
    </cfRule>
    <cfRule type="containsText" dxfId="22902" priority="56755" operator="containsText" text="09.30 – 18.30">
      <formula>NOT(ISERROR(SEARCH("09.30 – 18.30",CP102)))</formula>
    </cfRule>
    <cfRule type="containsText" dxfId="22901" priority="56756" operator="containsText" text="09.00 – 13:00">
      <formula>NOT(ISERROR(SEARCH("09.00 – 13:00",CP102)))</formula>
    </cfRule>
    <cfRule type="containsText" dxfId="22900" priority="56757" operator="containsText" text="08.30 – 16.30">
      <formula>NOT(ISERROR(SEARCH("08.30 – 16.30",CP102)))</formula>
    </cfRule>
    <cfRule type="containsText" dxfId="22899" priority="56758" operator="containsText" text="08:30 – 17.30">
      <formula>NOT(ISERROR(SEARCH("08:30 – 17.30",CP102)))</formula>
    </cfRule>
    <cfRule type="containsText" dxfId="22898" priority="56759" operator="containsText" text="08.30 – 17.30">
      <formula>NOT(ISERROR(SEARCH("08.30 – 17.30",CP102)))</formula>
    </cfRule>
    <cfRule type="containsText" dxfId="22897" priority="56760" operator="containsText" text="09.00 – 18.00">
      <formula>NOT(ISERROR(SEARCH("09.00 – 18.00",CP102)))</formula>
    </cfRule>
    <cfRule type="containsText" dxfId="22896" priority="56761" operator="containsText" text="09.00 – 13.00">
      <formula>NOT(ISERROR(SEARCH("09.00 – 13.00",CP102)))</formula>
    </cfRule>
    <cfRule type="containsText" dxfId="22895" priority="56762" operator="containsText" text="11.30 – 19.30">
      <formula>NOT(ISERROR(SEARCH("11.30 – 19.30",CP102)))</formula>
    </cfRule>
    <cfRule type="containsText" dxfId="22894" priority="56763" operator="containsText" text="10.30 – 19.30">
      <formula>NOT(ISERROR(SEARCH("10.30 – 19.30",CP102)))</formula>
    </cfRule>
    <cfRule type="containsText" dxfId="22893" priority="56764" operator="containsText" text="09.00 – 15.00">
      <formula>NOT(ISERROR(SEARCH("09.00 – 15.00",CP102)))</formula>
    </cfRule>
    <cfRule type="containsText" dxfId="22892" priority="56765" operator="containsText" text="12:30">
      <formula>NOT(ISERROR(SEARCH("12:30",CP102)))</formula>
    </cfRule>
    <cfRule type="containsText" dxfId="22891" priority="56766" operator="containsText" text="13:30">
      <formula>NOT(ISERROR(SEARCH("13:30",CP102)))</formula>
    </cfRule>
    <cfRule type="containsText" dxfId="22890" priority="56767" operator="containsText" text="FESTIVITÁ">
      <formula>NOT(ISERROR(SEARCH("FESTIVITÁ",CP102)))</formula>
    </cfRule>
    <cfRule type="cellIs" dxfId="22889" priority="56768" operator="equal">
      <formula>"DOMENICA"</formula>
    </cfRule>
  </conditionalFormatting>
  <conditionalFormatting sqref="CP102:CQ108">
    <cfRule type="iconSet" priority="56751">
      <iconSet iconSet="3Symbols2">
        <cfvo type="percent" val="0"/>
        <cfvo type="percent" val="0"/>
        <cfvo type="formula" val="TODAY()" gte="0"/>
      </iconSet>
    </cfRule>
  </conditionalFormatting>
  <conditionalFormatting sqref="Z100:AB108 DH100:XFD108 AD100:AF108">
    <cfRule type="containsText" dxfId="22888" priority="56745" operator="containsText" text="09.00 - 13.00">
      <formula>NOT(ISERROR(SEARCH("09.00 - 13.00",Z100)))</formula>
    </cfRule>
    <cfRule type="containsText" dxfId="22887" priority="56746" operator="containsText" text="09.00 – 15:00">
      <formula>NOT(ISERROR(SEARCH("09.00 – 15:00",Z100)))</formula>
    </cfRule>
    <cfRule type="containsText" dxfId="22886" priority="56747" operator="containsText" text="09.00 – 16.00">
      <formula>NOT(ISERROR(SEARCH("09.00 – 16.00",Z100)))</formula>
    </cfRule>
    <cfRule type="containsText" dxfId="22885" priority="56748" operator="containsText" text="09.00 - 13:00">
      <formula>NOT(ISERROR(SEARCH("09.00 - 13:00",Z100)))</formula>
    </cfRule>
    <cfRule type="containsText" dxfId="22884" priority="56749" operator="containsText" text="08.30 – 16:30 ">
      <formula>NOT(ISERROR(SEARCH("08.30 – 16:30 ",Z100)))</formula>
    </cfRule>
    <cfRule type="containsText" dxfId="22883" priority="56750" operator="containsText" text="08.30 – 17:30 ">
      <formula>NOT(ISERROR(SEARCH("08.30 – 17:30 ",Z100)))</formula>
    </cfRule>
  </conditionalFormatting>
  <conditionalFormatting sqref="Z100:AB100">
    <cfRule type="cellIs" dxfId="22882" priority="56737" operator="equal">
      <formula>"09.00 – 15.00"</formula>
    </cfRule>
  </conditionalFormatting>
  <conditionalFormatting sqref="Z100:AB100">
    <cfRule type="cellIs" dxfId="22881" priority="56741" operator="equal">
      <formula>"11.30 – 19.30"</formula>
    </cfRule>
  </conditionalFormatting>
  <conditionalFormatting sqref="Z100:AB100">
    <cfRule type="cellIs" dxfId="22880" priority="56742" operator="equal">
      <formula>_FV(13,"3")</formula>
    </cfRule>
  </conditionalFormatting>
  <conditionalFormatting sqref="Z100:AB100">
    <cfRule type="cellIs" dxfId="22879" priority="56743" operator="equal">
      <formula>_FV(13,"3")</formula>
    </cfRule>
  </conditionalFormatting>
  <conditionalFormatting sqref="Z100:AB100">
    <cfRule type="cellIs" dxfId="22878" priority="56744" operator="equal">
      <formula>_FV(13,"3")</formula>
    </cfRule>
  </conditionalFormatting>
  <conditionalFormatting sqref="Z100:AB100">
    <cfRule type="containsText" dxfId="22877" priority="56727" operator="containsText" text="DOMENICA">
      <formula>NOT(ISERROR(SEARCH("DOMENICA",Z100)))</formula>
    </cfRule>
    <cfRule type="containsText" dxfId="22876" priority="56728" operator="containsText" text="08.30 – 14.30">
      <formula>NOT(ISERROR(SEARCH("08.30 – 14.30",Z100)))</formula>
    </cfRule>
    <cfRule type="containsText" dxfId="22875" priority="56729" operator="containsText" text="09.30 – 18.30">
      <formula>NOT(ISERROR(SEARCH("09.30 – 18.30",Z100)))</formula>
    </cfRule>
    <cfRule type="containsText" dxfId="22874" priority="56730" operator="containsText" text="08.30 – 16.30">
      <formula>NOT(ISERROR(SEARCH("08.30 – 16.30",Z100)))</formula>
    </cfRule>
    <cfRule type="containsText" dxfId="22873" priority="56731" operator="containsText" text="08.30 – 17.30">
      <formula>NOT(ISERROR(SEARCH("08.30 – 17.30",Z100)))</formula>
    </cfRule>
    <cfRule type="containsText" dxfId="22872" priority="56732" operator="containsText" text="09.00 – 18.00">
      <formula>NOT(ISERROR(SEARCH("09.00 – 18.00",Z100)))</formula>
    </cfRule>
    <cfRule type="containsText" dxfId="22871" priority="56733" operator="containsText" text="09.00 – 15.00">
      <formula>NOT(ISERROR(SEARCH("09.00 – 15.00",Z100)))</formula>
    </cfRule>
    <cfRule type="containsText" dxfId="22870" priority="56734" operator="containsText" text="10.30 – 19.30">
      <formula>NOT(ISERROR(SEARCH("10.30 – 19.30",Z100)))</formula>
    </cfRule>
    <cfRule type="containsText" dxfId="22869" priority="56735" operator="containsText" text="09.00 – 13.00">
      <formula>NOT(ISERROR(SEARCH("09.00 – 13.00",Z100)))</formula>
    </cfRule>
    <cfRule type="containsText" dxfId="22868" priority="56736" operator="containsText" text="11.30 – 19.30">
      <formula>NOT(ISERROR(SEARCH("11.30 – 19.30",Z100)))</formula>
    </cfRule>
  </conditionalFormatting>
  <conditionalFormatting sqref="Z100:AB100">
    <cfRule type="cellIs" dxfId="22867" priority="56720" operator="equal">
      <formula>"09.00 – 18.00"</formula>
    </cfRule>
  </conditionalFormatting>
  <conditionalFormatting sqref="Z100:AB100">
    <cfRule type="cellIs" dxfId="22866" priority="56721" operator="equal">
      <formula>"09.30 – 13.00"</formula>
    </cfRule>
  </conditionalFormatting>
  <conditionalFormatting sqref="Z100:AB100">
    <cfRule type="cellIs" dxfId="22865" priority="56722" operator="equal">
      <formula>"10.30 – 19.30"</formula>
    </cfRule>
  </conditionalFormatting>
  <conditionalFormatting sqref="Z100:AB100">
    <cfRule type="cellIs" dxfId="22864" priority="56723" operator="equal">
      <formula>"11.30 – 19.30"</formula>
    </cfRule>
  </conditionalFormatting>
  <conditionalFormatting sqref="Z100:AB100">
    <cfRule type="cellIs" dxfId="22863" priority="56724" operator="equal">
      <formula>_FV(13,"3")</formula>
    </cfRule>
  </conditionalFormatting>
  <conditionalFormatting sqref="Z100:AB100">
    <cfRule type="cellIs" dxfId="22862" priority="56725" operator="equal">
      <formula>_FV(13,"3")</formula>
    </cfRule>
  </conditionalFormatting>
  <conditionalFormatting sqref="Z100:AB100">
    <cfRule type="cellIs" dxfId="22861" priority="56726" operator="equal">
      <formula>_FV(13,"3")</formula>
    </cfRule>
  </conditionalFormatting>
  <conditionalFormatting sqref="D100:M100 P100:Y100">
    <cfRule type="cellIs" dxfId="22860" priority="56704" operator="equal">
      <formula>"09.00 – 13.00"</formula>
    </cfRule>
  </conditionalFormatting>
  <conditionalFormatting sqref="D100:M100 P100:Y100">
    <cfRule type="cellIs" dxfId="22859" priority="56705" operator="equal">
      <formula>"09.00 – 15.00"</formula>
    </cfRule>
  </conditionalFormatting>
  <conditionalFormatting sqref="D100:M100 P100:Y100">
    <cfRule type="cellIs" dxfId="22858" priority="56707" operator="equal">
      <formula>"09.30 – 13.00"</formula>
    </cfRule>
  </conditionalFormatting>
  <conditionalFormatting sqref="D100:M100 P100:Y100">
    <cfRule type="cellIs" dxfId="22857" priority="56708" operator="equal">
      <formula>"10.30 – 19.30"</formula>
    </cfRule>
  </conditionalFormatting>
  <conditionalFormatting sqref="D100:M100 P100:Y100">
    <cfRule type="cellIs" dxfId="22856" priority="56709" operator="equal">
      <formula>"11.30 – 19.30"</formula>
    </cfRule>
  </conditionalFormatting>
  <conditionalFormatting sqref="D100:M100 P100:Y100">
    <cfRule type="cellIs" dxfId="22855" priority="56710" operator="equal">
      <formula>_FV(13,"3")</formula>
    </cfRule>
  </conditionalFormatting>
  <conditionalFormatting sqref="D100:M100 P100:Y100">
    <cfRule type="cellIs" dxfId="22854" priority="56711" operator="equal">
      <formula>_FV(13,"3")</formula>
    </cfRule>
  </conditionalFormatting>
  <conditionalFormatting sqref="D100:M100 P100:Y100">
    <cfRule type="cellIs" dxfId="22853" priority="56712" operator="equal">
      <formula>_FV(13,"3")</formula>
    </cfRule>
  </conditionalFormatting>
  <conditionalFormatting sqref="D100:M100 P100:Y100">
    <cfRule type="containsText" dxfId="22852" priority="56694" operator="containsText" text="DOMENICA">
      <formula>NOT(ISERROR(SEARCH("DOMENICA",D100)))</formula>
    </cfRule>
    <cfRule type="containsText" dxfId="22851" priority="56695" operator="containsText" text="08.30 – 14.30">
      <formula>NOT(ISERROR(SEARCH("08.30 – 14.30",D100)))</formula>
    </cfRule>
    <cfRule type="containsText" dxfId="22850" priority="56696" operator="containsText" text="09.30 – 18.30">
      <formula>NOT(ISERROR(SEARCH("09.30 – 18.30",D100)))</formula>
    </cfRule>
    <cfRule type="containsText" dxfId="22849" priority="56697" operator="containsText" text="08.30 – 16.30">
      <formula>NOT(ISERROR(SEARCH("08.30 – 16.30",D100)))</formula>
    </cfRule>
    <cfRule type="containsText" dxfId="22848" priority="56698" operator="containsText" text="08.30 – 17.30">
      <formula>NOT(ISERROR(SEARCH("08.30 – 17.30",D100)))</formula>
    </cfRule>
    <cfRule type="containsText" dxfId="22847" priority="56699" operator="containsText" text="09.00 – 18.00">
      <formula>NOT(ISERROR(SEARCH("09.00 – 18.00",D100)))</formula>
    </cfRule>
    <cfRule type="containsText" dxfId="22846" priority="56700" operator="containsText" text="09.00 – 15.00">
      <formula>NOT(ISERROR(SEARCH("09.00 – 15.00",D100)))</formula>
    </cfRule>
    <cfRule type="containsText" dxfId="22845" priority="56701" operator="containsText" text="10.30 – 19.30">
      <formula>NOT(ISERROR(SEARCH("10.30 – 19.30",D100)))</formula>
    </cfRule>
    <cfRule type="containsText" dxfId="22844" priority="56702" operator="containsText" text="09.00 – 13.00">
      <formula>NOT(ISERROR(SEARCH("09.00 – 13.00",D100)))</formula>
    </cfRule>
    <cfRule type="containsText" dxfId="22843" priority="56703" operator="containsText" text="11.30 – 19.30">
      <formula>NOT(ISERROR(SEARCH("11.30 – 19.30",D100)))</formula>
    </cfRule>
  </conditionalFormatting>
  <conditionalFormatting sqref="D100:M100 P100:Y100">
    <cfRule type="cellIs" dxfId="22842" priority="56686" operator="equal">
      <formula>"09.00 – 15.00"</formula>
    </cfRule>
  </conditionalFormatting>
  <conditionalFormatting sqref="D100:M100 P100:Y100">
    <cfRule type="cellIs" dxfId="22841" priority="56687" operator="equal">
      <formula>"09.00 – 18.00"</formula>
    </cfRule>
  </conditionalFormatting>
  <conditionalFormatting sqref="D100:M100 P100:Y100">
    <cfRule type="cellIs" dxfId="22840" priority="56688" operator="equal">
      <formula>"09.30 – 13.00"</formula>
    </cfRule>
  </conditionalFormatting>
  <conditionalFormatting sqref="D100:M100 P100:Y100">
    <cfRule type="cellIs" dxfId="22839" priority="56689" operator="equal">
      <formula>"10.30 – 19.30"</formula>
    </cfRule>
  </conditionalFormatting>
  <conditionalFormatting sqref="D100:M100 P100:Y100">
    <cfRule type="cellIs" dxfId="22838" priority="56690" operator="equal">
      <formula>"11.30 – 19.30"</formula>
    </cfRule>
  </conditionalFormatting>
  <conditionalFormatting sqref="D100:M100 P100:Y100">
    <cfRule type="cellIs" dxfId="22837" priority="56691" operator="equal">
      <formula>_FV(13,"3")</formula>
    </cfRule>
  </conditionalFormatting>
  <conditionalFormatting sqref="D100:M100 P100:Y100">
    <cfRule type="cellIs" dxfId="22836" priority="56692" operator="equal">
      <formula>_FV(13,"3")</formula>
    </cfRule>
  </conditionalFormatting>
  <conditionalFormatting sqref="D100:M100 P100:Y100">
    <cfRule type="cellIs" dxfId="22835" priority="56693" operator="equal">
      <formula>_FV(13,"3")</formula>
    </cfRule>
  </conditionalFormatting>
  <conditionalFormatting sqref="D100:M100 P100:Y100">
    <cfRule type="cellIs" dxfId="22834" priority="56678" operator="equal">
      <formula>"09.00 – 15.00"</formula>
    </cfRule>
  </conditionalFormatting>
  <conditionalFormatting sqref="D100:M100 P100:Y100">
    <cfRule type="cellIs" dxfId="22833" priority="56679" operator="equal">
      <formula>"09.00 – 18.00"</formula>
    </cfRule>
  </conditionalFormatting>
  <conditionalFormatting sqref="D100:M100 P100:Y100">
    <cfRule type="cellIs" dxfId="22832" priority="56680" operator="equal">
      <formula>"09.30 – 13.00"</formula>
    </cfRule>
  </conditionalFormatting>
  <conditionalFormatting sqref="D100:M100 P100:Y100">
    <cfRule type="cellIs" dxfId="22831" priority="56681" operator="equal">
      <formula>"10.30 – 19.30"</formula>
    </cfRule>
  </conditionalFormatting>
  <conditionalFormatting sqref="D100:M100 P100:Y100">
    <cfRule type="cellIs" dxfId="22830" priority="56682" operator="equal">
      <formula>"11.30 – 19.30"</formula>
    </cfRule>
  </conditionalFormatting>
  <conditionalFormatting sqref="D100:M100 P100:Y100">
    <cfRule type="cellIs" dxfId="22829" priority="56683" operator="equal">
      <formula>_FV(13,"3")</formula>
    </cfRule>
  </conditionalFormatting>
  <conditionalFormatting sqref="D100:M100 P100:Y100">
    <cfRule type="cellIs" dxfId="22828" priority="56684" operator="equal">
      <formula>_FV(13,"3")</formula>
    </cfRule>
  </conditionalFormatting>
  <conditionalFormatting sqref="D100:M100 P100:Y100">
    <cfRule type="cellIs" dxfId="22827" priority="56685" operator="equal">
      <formula>_FV(13,"3")</formula>
    </cfRule>
  </conditionalFormatting>
  <conditionalFormatting sqref="N100:O100">
    <cfRule type="cellIs" dxfId="22826" priority="56670" operator="equal">
      <formula>"09.00 – 15.00"</formula>
    </cfRule>
  </conditionalFormatting>
  <conditionalFormatting sqref="N100:O100">
    <cfRule type="cellIs" dxfId="22825" priority="56671" operator="equal">
      <formula>"09.00 – 18.00"</formula>
    </cfRule>
  </conditionalFormatting>
  <conditionalFormatting sqref="N100:O100">
    <cfRule type="cellIs" dxfId="22824" priority="56672" operator="equal">
      <formula>"09.30 – 13.00"</formula>
    </cfRule>
  </conditionalFormatting>
  <conditionalFormatting sqref="N100:O100">
    <cfRule type="cellIs" dxfId="22823" priority="56673" operator="equal">
      <formula>"10.30 – 19.30"</formula>
    </cfRule>
  </conditionalFormatting>
  <conditionalFormatting sqref="N100:O100">
    <cfRule type="cellIs" dxfId="22822" priority="56674" operator="equal">
      <formula>"11.30 – 19.30"</formula>
    </cfRule>
  </conditionalFormatting>
  <conditionalFormatting sqref="N100:O100">
    <cfRule type="cellIs" dxfId="22821" priority="56675" operator="equal">
      <formula>_FV(13,"3")</formula>
    </cfRule>
  </conditionalFormatting>
  <conditionalFormatting sqref="N100:O100">
    <cfRule type="cellIs" dxfId="22820" priority="56676" operator="equal">
      <formula>_FV(13,"3")</formula>
    </cfRule>
  </conditionalFormatting>
  <conditionalFormatting sqref="N100:O100">
    <cfRule type="cellIs" dxfId="22819" priority="56677" operator="equal">
      <formula>_FV(13,"3")</formula>
    </cfRule>
  </conditionalFormatting>
  <conditionalFormatting sqref="N100:O100">
    <cfRule type="containsText" dxfId="22818" priority="56660" operator="containsText" text="DOMENICA">
      <formula>NOT(ISERROR(SEARCH("DOMENICA",N100)))</formula>
    </cfRule>
    <cfRule type="containsText" dxfId="22817" priority="56661" operator="containsText" text="08.30 – 14.30">
      <formula>NOT(ISERROR(SEARCH("08.30 – 14.30",N100)))</formula>
    </cfRule>
    <cfRule type="containsText" dxfId="22816" priority="56662" operator="containsText" text="09.30 – 18.30">
      <formula>NOT(ISERROR(SEARCH("09.30 – 18.30",N100)))</formula>
    </cfRule>
    <cfRule type="containsText" dxfId="22815" priority="56663" operator="containsText" text="08.30 – 16.30">
      <formula>NOT(ISERROR(SEARCH("08.30 – 16.30",N100)))</formula>
    </cfRule>
    <cfRule type="containsText" dxfId="22814" priority="56664" operator="containsText" text="08.30 – 17.30">
      <formula>NOT(ISERROR(SEARCH("08.30 – 17.30",N100)))</formula>
    </cfRule>
    <cfRule type="containsText" dxfId="22813" priority="56665" operator="containsText" text="09.00 – 18.00">
      <formula>NOT(ISERROR(SEARCH("09.00 – 18.00",N100)))</formula>
    </cfRule>
    <cfRule type="containsText" dxfId="22812" priority="56666" operator="containsText" text="09.00 – 15.00">
      <formula>NOT(ISERROR(SEARCH("09.00 – 15.00",N100)))</formula>
    </cfRule>
    <cfRule type="containsText" dxfId="22811" priority="56667" operator="containsText" text="10.30 – 19.30">
      <formula>NOT(ISERROR(SEARCH("10.30 – 19.30",N100)))</formula>
    </cfRule>
    <cfRule type="containsText" dxfId="22810" priority="56668" operator="containsText" text="09.00 – 13.00">
      <formula>NOT(ISERROR(SEARCH("09.00 – 13.00",N100)))</formula>
    </cfRule>
    <cfRule type="containsText" dxfId="22809" priority="56669" operator="containsText" text="11.30 – 19.30">
      <formula>NOT(ISERROR(SEARCH("11.30 – 19.30",N100)))</formula>
    </cfRule>
  </conditionalFormatting>
  <conditionalFormatting sqref="N100:O100">
    <cfRule type="cellIs" dxfId="22808" priority="56653" operator="equal">
      <formula>"09.00 – 18.00"</formula>
    </cfRule>
  </conditionalFormatting>
  <conditionalFormatting sqref="N100:O100">
    <cfRule type="cellIs" dxfId="22807" priority="56654" operator="equal">
      <formula>"09.30 – 13.00"</formula>
    </cfRule>
  </conditionalFormatting>
  <conditionalFormatting sqref="N100:O100">
    <cfRule type="cellIs" dxfId="22806" priority="56655" operator="equal">
      <formula>"10.30 – 19.30"</formula>
    </cfRule>
  </conditionalFormatting>
  <conditionalFormatting sqref="N100:O100">
    <cfRule type="cellIs" dxfId="22805" priority="56656" operator="equal">
      <formula>"11.30 – 19.30"</formula>
    </cfRule>
  </conditionalFormatting>
  <conditionalFormatting sqref="N100:O100">
    <cfRule type="cellIs" dxfId="22804" priority="56657" operator="equal">
      <formula>_FV(13,"3")</formula>
    </cfRule>
  </conditionalFormatting>
  <conditionalFormatting sqref="N100:O100">
    <cfRule type="cellIs" dxfId="22803" priority="56658" operator="equal">
      <formula>_FV(13,"3")</formula>
    </cfRule>
  </conditionalFormatting>
  <conditionalFormatting sqref="N100:O100">
    <cfRule type="cellIs" dxfId="22802" priority="56659" operator="equal">
      <formula>_FV(13,"3")</formula>
    </cfRule>
  </conditionalFormatting>
  <conditionalFormatting sqref="N100:O100">
    <cfRule type="cellIs" dxfId="22801" priority="56646" operator="equal">
      <formula>"09.00 – 18.00"</formula>
    </cfRule>
  </conditionalFormatting>
  <conditionalFormatting sqref="N100:O100">
    <cfRule type="cellIs" dxfId="22800" priority="56647" operator="equal">
      <formula>"09.30 – 13.00"</formula>
    </cfRule>
  </conditionalFormatting>
  <conditionalFormatting sqref="N100:O100">
    <cfRule type="cellIs" dxfId="22799" priority="56648" operator="equal">
      <formula>"10.30 – 19.30"</formula>
    </cfRule>
  </conditionalFormatting>
  <conditionalFormatting sqref="N100:O100">
    <cfRule type="cellIs" dxfId="22798" priority="56649" operator="equal">
      <formula>"11.30 – 19.30"</formula>
    </cfRule>
  </conditionalFormatting>
  <conditionalFormatting sqref="N100:O100">
    <cfRule type="cellIs" dxfId="22797" priority="56650" operator="equal">
      <formula>_FV(13,"3")</formula>
    </cfRule>
  </conditionalFormatting>
  <conditionalFormatting sqref="N100:O100">
    <cfRule type="cellIs" dxfId="22796" priority="56651" operator="equal">
      <formula>_FV(13,"3")</formula>
    </cfRule>
  </conditionalFormatting>
  <conditionalFormatting sqref="N100:O100">
    <cfRule type="cellIs" dxfId="22795" priority="56652" operator="equal">
      <formula>_FV(13,"3")</formula>
    </cfRule>
  </conditionalFormatting>
  <conditionalFormatting sqref="A102:C108">
    <cfRule type="containsText" dxfId="22794" priority="56629" operator="containsText" text="08.30 – 14.30">
      <formula>NOT(ISERROR(SEARCH("08.30 – 14.30",A102)))</formula>
    </cfRule>
    <cfRule type="containsText" dxfId="22793" priority="56630" operator="containsText" text="09:30 – 18.30">
      <formula>NOT(ISERROR(SEARCH("09:30 – 18.30",A102)))</formula>
    </cfRule>
    <cfRule type="containsText" dxfId="22792" priority="56631" operator="containsText" text="10.30 – 18.30">
      <formula>NOT(ISERROR(SEARCH("10.30 – 18.30",A102)))</formula>
    </cfRule>
    <cfRule type="containsText" dxfId="22791" priority="56632" operator="containsText" text="09.30 – 18.30">
      <formula>NOT(ISERROR(SEARCH("09.30 – 18.30",A102)))</formula>
    </cfRule>
    <cfRule type="containsText" dxfId="22790" priority="56633" operator="containsText" text="09.00 – 13:00">
      <formula>NOT(ISERROR(SEARCH("09.00 – 13:00",A102)))</formula>
    </cfRule>
    <cfRule type="containsText" dxfId="22789" priority="56634" operator="containsText" text="08.30 – 16.30">
      <formula>NOT(ISERROR(SEARCH("08.30 – 16.30",A102)))</formula>
    </cfRule>
    <cfRule type="containsText" dxfId="22788" priority="56635" operator="containsText" text="08:30 – 17.30">
      <formula>NOT(ISERROR(SEARCH("08:30 – 17.30",A102)))</formula>
    </cfRule>
    <cfRule type="containsText" dxfId="22787" priority="56636" operator="containsText" text="08.30 – 17.30">
      <formula>NOT(ISERROR(SEARCH("08.30 – 17.30",A102)))</formula>
    </cfRule>
    <cfRule type="containsText" dxfId="22786" priority="56637" operator="containsText" text="09.00 – 18.00">
      <formula>NOT(ISERROR(SEARCH("09.00 – 18.00",A102)))</formula>
    </cfRule>
    <cfRule type="containsText" dxfId="22785" priority="56638" operator="containsText" text="09.00 – 13.00">
      <formula>NOT(ISERROR(SEARCH("09.00 – 13.00",A102)))</formula>
    </cfRule>
    <cfRule type="containsText" dxfId="22784" priority="56639" operator="containsText" text="11.30 – 19.30">
      <formula>NOT(ISERROR(SEARCH("11.30 – 19.30",A102)))</formula>
    </cfRule>
    <cfRule type="containsText" dxfId="22783" priority="56640" operator="containsText" text="10.30 – 19.30">
      <formula>NOT(ISERROR(SEARCH("10.30 – 19.30",A102)))</formula>
    </cfRule>
    <cfRule type="containsText" dxfId="22782" priority="56641" operator="containsText" text="09.00 – 15.00">
      <formula>NOT(ISERROR(SEARCH("09.00 – 15.00",A102)))</formula>
    </cfRule>
    <cfRule type="containsText" dxfId="22781" priority="56642" operator="containsText" text="12:30">
      <formula>NOT(ISERROR(SEARCH("12:30",A102)))</formula>
    </cfRule>
    <cfRule type="containsText" dxfId="22780" priority="56643" operator="containsText" text="13:30">
      <formula>NOT(ISERROR(SEARCH("13:30",A102)))</formula>
    </cfRule>
    <cfRule type="containsText" dxfId="22779" priority="56644" operator="containsText" text="FESTIVITÁ">
      <formula>NOT(ISERROR(SEARCH("FESTIVITÁ",A102)))</formula>
    </cfRule>
    <cfRule type="cellIs" dxfId="22778" priority="56645" operator="equal">
      <formula>"DOMENICA"</formula>
    </cfRule>
  </conditionalFormatting>
  <conditionalFormatting sqref="B102:C108">
    <cfRule type="iconSet" priority="56628">
      <iconSet iconSet="3Symbols2">
        <cfvo type="percent" val="0"/>
        <cfvo type="percent" val="0"/>
        <cfvo type="formula" val="TODAY()" gte="0"/>
      </iconSet>
    </cfRule>
  </conditionalFormatting>
  <conditionalFormatting sqref="A101:C101">
    <cfRule type="containsText" dxfId="22777" priority="56611" operator="containsText" text="08.30 – 14.30">
      <formula>NOT(ISERROR(SEARCH("08.30 – 14.30",A101)))</formula>
    </cfRule>
    <cfRule type="containsText" dxfId="22776" priority="56612" operator="containsText" text="09:30 – 18.30">
      <formula>NOT(ISERROR(SEARCH("09:30 – 18.30",A101)))</formula>
    </cfRule>
    <cfRule type="containsText" dxfId="22775" priority="56613" operator="containsText" text="10.30 – 18.30">
      <formula>NOT(ISERROR(SEARCH("10.30 – 18.30",A101)))</formula>
    </cfRule>
    <cfRule type="containsText" dxfId="22774" priority="56614" operator="containsText" text="09.30 – 18.30">
      <formula>NOT(ISERROR(SEARCH("09.30 – 18.30",A101)))</formula>
    </cfRule>
    <cfRule type="containsText" dxfId="22773" priority="56615" operator="containsText" text="09.00 – 13:00">
      <formula>NOT(ISERROR(SEARCH("09.00 – 13:00",A101)))</formula>
    </cfRule>
    <cfRule type="containsText" dxfId="22772" priority="56616" operator="containsText" text="08.30 – 16.30">
      <formula>NOT(ISERROR(SEARCH("08.30 – 16.30",A101)))</formula>
    </cfRule>
    <cfRule type="containsText" dxfId="22771" priority="56617" operator="containsText" text="08:30 – 17.30">
      <formula>NOT(ISERROR(SEARCH("08:30 – 17.30",A101)))</formula>
    </cfRule>
    <cfRule type="containsText" dxfId="22770" priority="56618" operator="containsText" text="08.30 – 17.30">
      <formula>NOT(ISERROR(SEARCH("08.30 – 17.30",A101)))</formula>
    </cfRule>
    <cfRule type="containsText" dxfId="22769" priority="56619" operator="containsText" text="09.00 – 18.00">
      <formula>NOT(ISERROR(SEARCH("09.00 – 18.00",A101)))</formula>
    </cfRule>
    <cfRule type="containsText" dxfId="22768" priority="56620" operator="containsText" text="09.00 – 13.00">
      <formula>NOT(ISERROR(SEARCH("09.00 – 13.00",A101)))</formula>
    </cfRule>
    <cfRule type="containsText" dxfId="22767" priority="56621" operator="containsText" text="11.30 – 19.30">
      <formula>NOT(ISERROR(SEARCH("11.30 – 19.30",A101)))</formula>
    </cfRule>
    <cfRule type="containsText" dxfId="22766" priority="56622" operator="containsText" text="10.30 – 19.30">
      <formula>NOT(ISERROR(SEARCH("10.30 – 19.30",A101)))</formula>
    </cfRule>
    <cfRule type="containsText" dxfId="22765" priority="56623" operator="containsText" text="09.00 – 15.00">
      <formula>NOT(ISERROR(SEARCH("09.00 – 15.00",A101)))</formula>
    </cfRule>
    <cfRule type="containsText" dxfId="22764" priority="56624" operator="containsText" text="12:30">
      <formula>NOT(ISERROR(SEARCH("12:30",A101)))</formula>
    </cfRule>
    <cfRule type="containsText" dxfId="22763" priority="56625" operator="containsText" text="13:30">
      <formula>NOT(ISERROR(SEARCH("13:30",A101)))</formula>
    </cfRule>
    <cfRule type="containsText" dxfId="22762" priority="56626" operator="containsText" text="FESTIVITÁ">
      <formula>NOT(ISERROR(SEARCH("FESTIVITÁ",A101)))</formula>
    </cfRule>
    <cfRule type="cellIs" dxfId="22761" priority="56627" operator="equal">
      <formula>"DOMENICA"</formula>
    </cfRule>
  </conditionalFormatting>
  <conditionalFormatting sqref="A100:C100">
    <cfRule type="cellIs" dxfId="22760" priority="56603" operator="equal">
      <formula>"09.00 – 15.00"</formula>
    </cfRule>
  </conditionalFormatting>
  <conditionalFormatting sqref="A100:C100">
    <cfRule type="cellIs" dxfId="22759" priority="56604" operator="equal">
      <formula>"09.00 – 18.00"</formula>
    </cfRule>
  </conditionalFormatting>
  <conditionalFormatting sqref="A100:C100">
    <cfRule type="cellIs" dxfId="22758" priority="56605" operator="equal">
      <formula>"09.30 – 13.00"</formula>
    </cfRule>
  </conditionalFormatting>
  <conditionalFormatting sqref="A100:C100">
    <cfRule type="cellIs" dxfId="22757" priority="56606" operator="equal">
      <formula>"10.30 – 19.30"</formula>
    </cfRule>
  </conditionalFormatting>
  <conditionalFormatting sqref="A100:C100">
    <cfRule type="cellIs" dxfId="22756" priority="56607" operator="equal">
      <formula>"11.30 – 19.30"</formula>
    </cfRule>
  </conditionalFormatting>
  <conditionalFormatting sqref="A100:C100">
    <cfRule type="cellIs" dxfId="22755" priority="56608" operator="equal">
      <formula>_FV(13,"3")</formula>
    </cfRule>
  </conditionalFormatting>
  <conditionalFormatting sqref="A100:C100">
    <cfRule type="cellIs" dxfId="22754" priority="56609" operator="equal">
      <formula>_FV(13,"3")</formula>
    </cfRule>
  </conditionalFormatting>
  <conditionalFormatting sqref="A100:C100">
    <cfRule type="cellIs" dxfId="22753" priority="56610" operator="equal">
      <formula>_FV(13,"3")</formula>
    </cfRule>
  </conditionalFormatting>
  <conditionalFormatting sqref="A100:C100">
    <cfRule type="containsText" dxfId="22752" priority="56593" operator="containsText" text="DOMENICA">
      <formula>NOT(ISERROR(SEARCH("DOMENICA",A100)))</formula>
    </cfRule>
    <cfRule type="containsText" dxfId="22751" priority="56594" operator="containsText" text="08.30 – 14.30">
      <formula>NOT(ISERROR(SEARCH("08.30 – 14.30",A100)))</formula>
    </cfRule>
    <cfRule type="containsText" dxfId="22750" priority="56595" operator="containsText" text="09.30 – 18.30">
      <formula>NOT(ISERROR(SEARCH("09.30 – 18.30",A100)))</formula>
    </cfRule>
    <cfRule type="containsText" dxfId="22749" priority="56596" operator="containsText" text="08.30 – 16.30">
      <formula>NOT(ISERROR(SEARCH("08.30 – 16.30",A100)))</formula>
    </cfRule>
    <cfRule type="containsText" dxfId="22748" priority="56597" operator="containsText" text="08.30 – 17.30">
      <formula>NOT(ISERROR(SEARCH("08.30 – 17.30",A100)))</formula>
    </cfRule>
    <cfRule type="containsText" dxfId="22747" priority="56598" operator="containsText" text="09.00 – 18.00">
      <formula>NOT(ISERROR(SEARCH("09.00 – 18.00",A100)))</formula>
    </cfRule>
    <cfRule type="containsText" dxfId="22746" priority="56599" operator="containsText" text="09.00 – 15.00">
      <formula>NOT(ISERROR(SEARCH("09.00 – 15.00",A100)))</formula>
    </cfRule>
    <cfRule type="containsText" dxfId="22745" priority="56600" operator="containsText" text="10.30 – 19.30">
      <formula>NOT(ISERROR(SEARCH("10.30 – 19.30",A100)))</formula>
    </cfRule>
    <cfRule type="containsText" dxfId="22744" priority="56601" operator="containsText" text="09.00 – 13.00">
      <formula>NOT(ISERROR(SEARCH("09.00 – 13.00",A100)))</formula>
    </cfRule>
    <cfRule type="containsText" dxfId="22743" priority="56602" operator="containsText" text="11.30 – 19.30">
      <formula>NOT(ISERROR(SEARCH("11.30 – 19.30",A100)))</formula>
    </cfRule>
  </conditionalFormatting>
  <conditionalFormatting sqref="A100:C100">
    <cfRule type="cellIs" dxfId="22742" priority="56585" operator="equal">
      <formula>"09.00 – 15.00"</formula>
    </cfRule>
  </conditionalFormatting>
  <conditionalFormatting sqref="A100:C100">
    <cfRule type="cellIs" dxfId="22741" priority="56586" operator="equal">
      <formula>"09.00 – 18.00"</formula>
    </cfRule>
  </conditionalFormatting>
  <conditionalFormatting sqref="A100:C100">
    <cfRule type="cellIs" dxfId="22740" priority="56587" operator="equal">
      <formula>"09.30 – 13.00"</formula>
    </cfRule>
  </conditionalFormatting>
  <conditionalFormatting sqref="A100:C100">
    <cfRule type="cellIs" dxfId="22739" priority="56588" operator="equal">
      <formula>"10.30 – 19.30"</formula>
    </cfRule>
  </conditionalFormatting>
  <conditionalFormatting sqref="A100:C100">
    <cfRule type="cellIs" dxfId="22738" priority="56589" operator="equal">
      <formula>"11.30 – 19.30"</formula>
    </cfRule>
  </conditionalFormatting>
  <conditionalFormatting sqref="A100:C100">
    <cfRule type="cellIs" dxfId="22737" priority="56590" operator="equal">
      <formula>_FV(13,"3")</formula>
    </cfRule>
  </conditionalFormatting>
  <conditionalFormatting sqref="A100:C100">
    <cfRule type="cellIs" dxfId="22736" priority="56591" operator="equal">
      <formula>_FV(13,"3")</formula>
    </cfRule>
  </conditionalFormatting>
  <conditionalFormatting sqref="A100:C100">
    <cfRule type="cellIs" dxfId="22735" priority="56592" operator="equal">
      <formula>_FV(13,"3")</formula>
    </cfRule>
  </conditionalFormatting>
  <conditionalFormatting sqref="A100:C100">
    <cfRule type="cellIs" dxfId="22734" priority="56577" operator="equal">
      <formula>"09.00 – 15.00"</formula>
    </cfRule>
  </conditionalFormatting>
  <conditionalFormatting sqref="A100:C100">
    <cfRule type="cellIs" dxfId="22733" priority="56578" operator="equal">
      <formula>"09.00 – 18.00"</formula>
    </cfRule>
  </conditionalFormatting>
  <conditionalFormatting sqref="A100:C100">
    <cfRule type="cellIs" dxfId="22732" priority="56579" operator="equal">
      <formula>"09.30 – 13.00"</formula>
    </cfRule>
  </conditionalFormatting>
  <conditionalFormatting sqref="A100:C100">
    <cfRule type="cellIs" dxfId="22731" priority="56580" operator="equal">
      <formula>"10.30 – 19.30"</formula>
    </cfRule>
  </conditionalFormatting>
  <conditionalFormatting sqref="A100:C100">
    <cfRule type="cellIs" dxfId="22730" priority="56581" operator="equal">
      <formula>"11.30 – 19.30"</formula>
    </cfRule>
  </conditionalFormatting>
  <conditionalFormatting sqref="A100:C100">
    <cfRule type="cellIs" dxfId="22729" priority="56582" operator="equal">
      <formula>_FV(13,"3")</formula>
    </cfRule>
  </conditionalFormatting>
  <conditionalFormatting sqref="A100:C100">
    <cfRule type="cellIs" dxfId="22728" priority="56583" operator="equal">
      <formula>_FV(13,"3")</formula>
    </cfRule>
  </conditionalFormatting>
  <conditionalFormatting sqref="A100:C100">
    <cfRule type="cellIs" dxfId="22727" priority="56584" operator="equal">
      <formula>_FV(13,"3")</formula>
    </cfRule>
  </conditionalFormatting>
  <conditionalFormatting sqref="A100:Y100 A101:C108">
    <cfRule type="containsText" dxfId="22726" priority="56571" operator="containsText" text="09.00 - 13.00">
      <formula>NOT(ISERROR(SEARCH("09.00 - 13.00",A100)))</formula>
    </cfRule>
    <cfRule type="containsText" dxfId="22725" priority="56572" operator="containsText" text="09.00 – 15:00">
      <formula>NOT(ISERROR(SEARCH("09.00 – 15:00",A100)))</formula>
    </cfRule>
    <cfRule type="containsText" dxfId="22724" priority="56573" operator="containsText" text="09.00 – 16.00">
      <formula>NOT(ISERROR(SEARCH("09.00 – 16.00",A100)))</formula>
    </cfRule>
    <cfRule type="containsText" dxfId="22723" priority="56574" operator="containsText" text="09.00 - 13:00">
      <formula>NOT(ISERROR(SEARCH("09.00 - 13:00",A100)))</formula>
    </cfRule>
    <cfRule type="containsText" dxfId="22722" priority="56575" operator="containsText" text="08.30 – 16:30 ">
      <formula>NOT(ISERROR(SEARCH("08.30 – 16:30 ",A100)))</formula>
    </cfRule>
    <cfRule type="containsText" dxfId="22721" priority="56576" operator="containsText" text="08.30 – 17:30 ">
      <formula>NOT(ISERROR(SEARCH("08.30 – 17:30 ",A100)))</formula>
    </cfRule>
  </conditionalFormatting>
  <conditionalFormatting sqref="D100:Y100">
    <cfRule type="cellIs" dxfId="22720" priority="56563" operator="equal">
      <formula>"09.00 – 15.00"</formula>
    </cfRule>
  </conditionalFormatting>
  <conditionalFormatting sqref="D100:Y100">
    <cfRule type="cellIs" dxfId="22719" priority="56564" operator="equal">
      <formula>"09.00 – 18.00"</formula>
    </cfRule>
  </conditionalFormatting>
  <conditionalFormatting sqref="D100:Y100">
    <cfRule type="cellIs" dxfId="22718" priority="56565" operator="equal">
      <formula>"09.30 – 13.00"</formula>
    </cfRule>
  </conditionalFormatting>
  <conditionalFormatting sqref="D100:Y100">
    <cfRule type="cellIs" dxfId="22717" priority="56566" operator="equal">
      <formula>"10.30 – 19.30"</formula>
    </cfRule>
  </conditionalFormatting>
  <conditionalFormatting sqref="D100:Y100">
    <cfRule type="cellIs" dxfId="22716" priority="56567" operator="equal">
      <formula>"11.30 – 19.30"</formula>
    </cfRule>
  </conditionalFormatting>
  <conditionalFormatting sqref="D100:Y100">
    <cfRule type="cellIs" dxfId="22715" priority="56568" operator="equal">
      <formula>_FV(13,"3")</formula>
    </cfRule>
  </conditionalFormatting>
  <conditionalFormatting sqref="D100:Y100">
    <cfRule type="cellIs" dxfId="22714" priority="56569" operator="equal">
      <formula>_FV(13,"3")</formula>
    </cfRule>
  </conditionalFormatting>
  <conditionalFormatting sqref="D100:Y100">
    <cfRule type="cellIs" dxfId="22713" priority="56570" operator="equal">
      <formula>_FV(13,"3")</formula>
    </cfRule>
  </conditionalFormatting>
  <conditionalFormatting sqref="D100:Y100">
    <cfRule type="containsText" dxfId="22712" priority="56553" operator="containsText" text="DOMENICA">
      <formula>NOT(ISERROR(SEARCH("DOMENICA",D100)))</formula>
    </cfRule>
    <cfRule type="containsText" dxfId="22711" priority="56554" operator="containsText" text="08.30 – 14.30">
      <formula>NOT(ISERROR(SEARCH("08.30 – 14.30",D100)))</formula>
    </cfRule>
    <cfRule type="containsText" dxfId="22710" priority="56555" operator="containsText" text="09.30 – 18.30">
      <formula>NOT(ISERROR(SEARCH("09.30 – 18.30",D100)))</formula>
    </cfRule>
    <cfRule type="containsText" dxfId="22709" priority="56556" operator="containsText" text="08.30 – 16.30">
      <formula>NOT(ISERROR(SEARCH("08.30 – 16.30",D100)))</formula>
    </cfRule>
    <cfRule type="containsText" dxfId="22708" priority="56557" operator="containsText" text="08.30 – 17.30">
      <formula>NOT(ISERROR(SEARCH("08.30 – 17.30",D100)))</formula>
    </cfRule>
    <cfRule type="containsText" dxfId="22707" priority="56558" operator="containsText" text="09.00 – 18.00">
      <formula>NOT(ISERROR(SEARCH("09.00 – 18.00",D100)))</formula>
    </cfRule>
    <cfRule type="containsText" dxfId="22706" priority="56559" operator="containsText" text="09.00 – 15.00">
      <formula>NOT(ISERROR(SEARCH("09.00 – 15.00",D100)))</formula>
    </cfRule>
    <cfRule type="containsText" dxfId="22705" priority="56560" operator="containsText" text="10.30 – 19.30">
      <formula>NOT(ISERROR(SEARCH("10.30 – 19.30",D100)))</formula>
    </cfRule>
    <cfRule type="containsText" dxfId="22704" priority="56561" operator="containsText" text="09.00 – 13.00">
      <formula>NOT(ISERROR(SEARCH("09.00 – 13.00",D100)))</formula>
    </cfRule>
    <cfRule type="containsText" dxfId="22703" priority="56562" operator="containsText" text="11.30 – 19.30">
      <formula>NOT(ISERROR(SEARCH("11.30 – 19.30",D100)))</formula>
    </cfRule>
  </conditionalFormatting>
  <conditionalFormatting sqref="D100:Y100">
    <cfRule type="cellIs" dxfId="22702" priority="56546" operator="equal">
      <formula>"09.00 – 18.00"</formula>
    </cfRule>
  </conditionalFormatting>
  <conditionalFormatting sqref="D100:Y100">
    <cfRule type="cellIs" dxfId="22701" priority="56547" operator="equal">
      <formula>"09.30 – 13.00"</formula>
    </cfRule>
  </conditionalFormatting>
  <conditionalFormatting sqref="D100:Y100">
    <cfRule type="cellIs" dxfId="22700" priority="56548" operator="equal">
      <formula>"10.30 – 19.30"</formula>
    </cfRule>
  </conditionalFormatting>
  <conditionalFormatting sqref="D100:Y100">
    <cfRule type="cellIs" dxfId="22699" priority="56549" operator="equal">
      <formula>"11.30 – 19.30"</formula>
    </cfRule>
  </conditionalFormatting>
  <conditionalFormatting sqref="D100:Y100">
    <cfRule type="cellIs" dxfId="22698" priority="56550" operator="equal">
      <formula>_FV(13,"3")</formula>
    </cfRule>
  </conditionalFormatting>
  <conditionalFormatting sqref="D100:Y100">
    <cfRule type="cellIs" dxfId="22697" priority="56551" operator="equal">
      <formula>_FV(13,"3")</formula>
    </cfRule>
  </conditionalFormatting>
  <conditionalFormatting sqref="D100:Y100">
    <cfRule type="cellIs" dxfId="22696" priority="56552" operator="equal">
      <formula>_FV(13,"3")</formula>
    </cfRule>
  </conditionalFormatting>
  <conditionalFormatting sqref="D100:Y100">
    <cfRule type="cellIs" dxfId="22695" priority="56539" operator="equal">
      <formula>"09.00 – 18.00"</formula>
    </cfRule>
  </conditionalFormatting>
  <conditionalFormatting sqref="D100:Y100">
    <cfRule type="cellIs" dxfId="22694" priority="56540" operator="equal">
      <formula>"09.30 – 13.00"</formula>
    </cfRule>
  </conditionalFormatting>
  <conditionalFormatting sqref="D100:Y100">
    <cfRule type="cellIs" dxfId="22693" priority="56541" operator="equal">
      <formula>"10.30 – 19.30"</formula>
    </cfRule>
  </conditionalFormatting>
  <conditionalFormatting sqref="D100:Y100">
    <cfRule type="cellIs" dxfId="22692" priority="56542" operator="equal">
      <formula>"11.30 – 19.30"</formula>
    </cfRule>
  </conditionalFormatting>
  <conditionalFormatting sqref="D100:Y100">
    <cfRule type="cellIs" dxfId="22691" priority="56543" operator="equal">
      <formula>_FV(13,"3")</formula>
    </cfRule>
  </conditionalFormatting>
  <conditionalFormatting sqref="D100:Y100">
    <cfRule type="cellIs" dxfId="22690" priority="56544" operator="equal">
      <formula>_FV(13,"3")</formula>
    </cfRule>
  </conditionalFormatting>
  <conditionalFormatting sqref="D100:Y100">
    <cfRule type="cellIs" dxfId="22689" priority="56545" operator="equal">
      <formula>_FV(13,"3")</formula>
    </cfRule>
  </conditionalFormatting>
  <conditionalFormatting sqref="N100:O100">
    <cfRule type="cellIs" dxfId="22688" priority="56531" operator="equal">
      <formula>"09.00 – 15.00"</formula>
    </cfRule>
  </conditionalFormatting>
  <conditionalFormatting sqref="N100:O100">
    <cfRule type="cellIs" dxfId="22687" priority="56532" operator="equal">
      <formula>"09.00 – 18.00"</formula>
    </cfRule>
  </conditionalFormatting>
  <conditionalFormatting sqref="N100:O100">
    <cfRule type="cellIs" dxfId="22686" priority="56533" operator="equal">
      <formula>"09.30 – 13.00"</formula>
    </cfRule>
  </conditionalFormatting>
  <conditionalFormatting sqref="N100:O100">
    <cfRule type="cellIs" dxfId="22685" priority="56534" operator="equal">
      <formula>"10.30 – 19.30"</formula>
    </cfRule>
  </conditionalFormatting>
  <conditionalFormatting sqref="N100:O100">
    <cfRule type="cellIs" dxfId="22684" priority="56535" operator="equal">
      <formula>"11.30 – 19.30"</formula>
    </cfRule>
  </conditionalFormatting>
  <conditionalFormatting sqref="N100:O100">
    <cfRule type="cellIs" dxfId="22683" priority="56536" operator="equal">
      <formula>_FV(13,"3")</formula>
    </cfRule>
  </conditionalFormatting>
  <conditionalFormatting sqref="N100:O100">
    <cfRule type="cellIs" dxfId="22682" priority="56537" operator="equal">
      <formula>_FV(13,"3")</formula>
    </cfRule>
  </conditionalFormatting>
  <conditionalFormatting sqref="N100:O100">
    <cfRule type="cellIs" dxfId="22681" priority="56538" operator="equal">
      <formula>_FV(13,"3")</formula>
    </cfRule>
  </conditionalFormatting>
  <conditionalFormatting sqref="N100:O100">
    <cfRule type="containsText" dxfId="22680" priority="56521" operator="containsText" text="DOMENICA">
      <formula>NOT(ISERROR(SEARCH("DOMENICA",N100)))</formula>
    </cfRule>
    <cfRule type="containsText" dxfId="22679" priority="56522" operator="containsText" text="08.30 – 14.30">
      <formula>NOT(ISERROR(SEARCH("08.30 – 14.30",N100)))</formula>
    </cfRule>
    <cfRule type="containsText" dxfId="22678" priority="56523" operator="containsText" text="09.30 – 18.30">
      <formula>NOT(ISERROR(SEARCH("09.30 – 18.30",N100)))</formula>
    </cfRule>
    <cfRule type="containsText" dxfId="22677" priority="56524" operator="containsText" text="08.30 – 16.30">
      <formula>NOT(ISERROR(SEARCH("08.30 – 16.30",N100)))</formula>
    </cfRule>
    <cfRule type="containsText" dxfId="22676" priority="56525" operator="containsText" text="08.30 – 17.30">
      <formula>NOT(ISERROR(SEARCH("08.30 – 17.30",N100)))</formula>
    </cfRule>
    <cfRule type="containsText" dxfId="22675" priority="56526" operator="containsText" text="09.00 – 18.00">
      <formula>NOT(ISERROR(SEARCH("09.00 – 18.00",N100)))</formula>
    </cfRule>
    <cfRule type="containsText" dxfId="22674" priority="56527" operator="containsText" text="09.00 – 15.00">
      <formula>NOT(ISERROR(SEARCH("09.00 – 15.00",N100)))</formula>
    </cfRule>
    <cfRule type="containsText" dxfId="22673" priority="56528" operator="containsText" text="10.30 – 19.30">
      <formula>NOT(ISERROR(SEARCH("10.30 – 19.30",N100)))</formula>
    </cfRule>
    <cfRule type="containsText" dxfId="22672" priority="56529" operator="containsText" text="09.00 – 13.00">
      <formula>NOT(ISERROR(SEARCH("09.00 – 13.00",N100)))</formula>
    </cfRule>
    <cfRule type="containsText" dxfId="22671" priority="56530" operator="containsText" text="11.30 – 19.30">
      <formula>NOT(ISERROR(SEARCH("11.30 – 19.30",N100)))</formula>
    </cfRule>
  </conditionalFormatting>
  <conditionalFormatting sqref="N100:O100">
    <cfRule type="cellIs" dxfId="22670" priority="56514" operator="equal">
      <formula>"09.00 – 18.00"</formula>
    </cfRule>
  </conditionalFormatting>
  <conditionalFormatting sqref="N100:O100">
    <cfRule type="cellIs" dxfId="22669" priority="56515" operator="equal">
      <formula>"09.30 – 13.00"</formula>
    </cfRule>
  </conditionalFormatting>
  <conditionalFormatting sqref="N100:O100">
    <cfRule type="cellIs" dxfId="22668" priority="56516" operator="equal">
      <formula>"10.30 – 19.30"</formula>
    </cfRule>
  </conditionalFormatting>
  <conditionalFormatting sqref="N100:O100">
    <cfRule type="cellIs" dxfId="22667" priority="56517" operator="equal">
      <formula>"11.30 – 19.30"</formula>
    </cfRule>
  </conditionalFormatting>
  <conditionalFormatting sqref="N100:O100">
    <cfRule type="cellIs" dxfId="22666" priority="56518" operator="equal">
      <formula>_FV(13,"3")</formula>
    </cfRule>
  </conditionalFormatting>
  <conditionalFormatting sqref="N100:O100">
    <cfRule type="cellIs" dxfId="22665" priority="56519" operator="equal">
      <formula>_FV(13,"3")</formula>
    </cfRule>
  </conditionalFormatting>
  <conditionalFormatting sqref="N100:O100">
    <cfRule type="cellIs" dxfId="22664" priority="56520" operator="equal">
      <formula>_FV(13,"3")</formula>
    </cfRule>
  </conditionalFormatting>
  <conditionalFormatting sqref="N100:O100">
    <cfRule type="cellIs" dxfId="22663" priority="56507" operator="equal">
      <formula>"09.00 – 18.00"</formula>
    </cfRule>
  </conditionalFormatting>
  <conditionalFormatting sqref="N100:O100">
    <cfRule type="cellIs" dxfId="22662" priority="56508" operator="equal">
      <formula>"09.30 – 13.00"</formula>
    </cfRule>
  </conditionalFormatting>
  <conditionalFormatting sqref="N100:O100">
    <cfRule type="cellIs" dxfId="22661" priority="56509" operator="equal">
      <formula>"10.30 – 19.30"</formula>
    </cfRule>
  </conditionalFormatting>
  <conditionalFormatting sqref="N100:O100">
    <cfRule type="cellIs" dxfId="22660" priority="56510" operator="equal">
      <formula>"11.30 – 19.30"</formula>
    </cfRule>
  </conditionalFormatting>
  <conditionalFormatting sqref="N100:O100">
    <cfRule type="cellIs" dxfId="22659" priority="56511" operator="equal">
      <formula>_FV(13,"3")</formula>
    </cfRule>
  </conditionalFormatting>
  <conditionalFormatting sqref="N100:O100">
    <cfRule type="cellIs" dxfId="22658" priority="56512" operator="equal">
      <formula>_FV(13,"3")</formula>
    </cfRule>
  </conditionalFormatting>
  <conditionalFormatting sqref="N100:O100">
    <cfRule type="cellIs" dxfId="22657" priority="56513" operator="equal">
      <formula>_FV(13,"3")</formula>
    </cfRule>
  </conditionalFormatting>
  <conditionalFormatting sqref="D101:Y108">
    <cfRule type="containsText" dxfId="22656" priority="56489" operator="containsText" text="08.30 – 14.30">
      <formula>NOT(ISERROR(SEARCH("08.30 – 14.30",D101)))</formula>
    </cfRule>
    <cfRule type="containsText" dxfId="22655" priority="56490" operator="containsText" text="09:30 – 18.30">
      <formula>NOT(ISERROR(SEARCH("09:30 – 18.30",D101)))</formula>
    </cfRule>
    <cfRule type="containsText" dxfId="22654" priority="56491" operator="containsText" text="10.30 – 18.30">
      <formula>NOT(ISERROR(SEARCH("10.30 – 18.30",D101)))</formula>
    </cfRule>
    <cfRule type="containsText" dxfId="22653" priority="56492" operator="containsText" text="09.30 – 18.30">
      <formula>NOT(ISERROR(SEARCH("09.30 – 18.30",D101)))</formula>
    </cfRule>
    <cfRule type="containsText" dxfId="22652" priority="56494" operator="containsText" text="09.00 – 13:00">
      <formula>NOT(ISERROR(SEARCH("09.00 – 13:00",D101)))</formula>
    </cfRule>
    <cfRule type="containsText" dxfId="22651" priority="56495" operator="containsText" text="08.30 – 16.30">
      <formula>NOT(ISERROR(SEARCH("08.30 – 16.30",D101)))</formula>
    </cfRule>
    <cfRule type="containsText" dxfId="22650" priority="56496" operator="containsText" text="08:30 – 17.30">
      <formula>NOT(ISERROR(SEARCH("08:30 – 17.30",D101)))</formula>
    </cfRule>
    <cfRule type="containsText" dxfId="22649" priority="56497" operator="containsText" text="08.30 – 17.30">
      <formula>NOT(ISERROR(SEARCH("08.30 – 17.30",D101)))</formula>
    </cfRule>
    <cfRule type="containsText" dxfId="22648" priority="56498" operator="containsText" text="09.00 – 18.00">
      <formula>NOT(ISERROR(SEARCH("09.00 – 18.00",D101)))</formula>
    </cfRule>
    <cfRule type="containsText" dxfId="22647" priority="56499" operator="containsText" text="09.00 – 13.00">
      <formula>NOT(ISERROR(SEARCH("09.00 – 13.00",D101)))</formula>
    </cfRule>
    <cfRule type="containsText" dxfId="22646" priority="56500" operator="containsText" text="11.30 – 19.30">
      <formula>NOT(ISERROR(SEARCH("11.30 – 19.30",D101)))</formula>
    </cfRule>
    <cfRule type="containsText" dxfId="22645" priority="56501" operator="containsText" text="10.30 – 19.30">
      <formula>NOT(ISERROR(SEARCH("10.30 – 19.30",D101)))</formula>
    </cfRule>
    <cfRule type="containsText" dxfId="22644" priority="56502" operator="containsText" text="09.00 – 15.00">
      <formula>NOT(ISERROR(SEARCH("09.00 – 15.00",D101)))</formula>
    </cfRule>
    <cfRule type="containsText" dxfId="22643" priority="56503" operator="containsText" text="1 2 : 3 0">
      <formula>NOT(ISERROR(SEARCH("1 2 : 3 0",D101)))</formula>
    </cfRule>
    <cfRule type="containsText" dxfId="22642" priority="56504" operator="containsText" text="1 3 : 3 0">
      <formula>NOT(ISERROR(SEARCH("1 3 : 3 0",D101)))</formula>
    </cfRule>
    <cfRule type="containsText" dxfId="22641" priority="56505" operator="containsText" text="FESTIVITÁ">
      <formula>NOT(ISERROR(SEARCH("FESTIVITÁ",D101)))</formula>
    </cfRule>
    <cfRule type="cellIs" dxfId="22640" priority="56506" operator="equal">
      <formula>"DOMENICA"</formula>
    </cfRule>
  </conditionalFormatting>
  <conditionalFormatting sqref="D101:Y108">
    <cfRule type="containsText" dxfId="22639" priority="56481" operator="containsText" text="09.00 - 13.00">
      <formula>NOT(ISERROR(SEARCH("09.00 - 13.00",D101)))</formula>
    </cfRule>
    <cfRule type="containsText" dxfId="22638" priority="56484" operator="containsText" text="09.00 – 15:00">
      <formula>NOT(ISERROR(SEARCH("09.00 – 15:00",D101)))</formula>
    </cfRule>
    <cfRule type="containsText" dxfId="22637" priority="56485" operator="containsText" text="09.00 – 16.00">
      <formula>NOT(ISERROR(SEARCH("09.00 – 16.00",D101)))</formula>
    </cfRule>
    <cfRule type="containsText" dxfId="22636" priority="56486" operator="containsText" text="09.00 - 13:00">
      <formula>NOT(ISERROR(SEARCH("09.00 - 13:00",D101)))</formula>
    </cfRule>
    <cfRule type="containsText" dxfId="22635" priority="56487" operator="containsText" text="08.30 – 16:30 ">
      <formula>NOT(ISERROR(SEARCH("08.30 – 16:30 ",D101)))</formula>
    </cfRule>
    <cfRule type="containsText" dxfId="22634" priority="56488" operator="containsText" text="08.30 – 17:30 ">
      <formula>NOT(ISERROR(SEARCH("08.30 – 17:30 ",D101)))</formula>
    </cfRule>
  </conditionalFormatting>
  <conditionalFormatting sqref="D101:Y108">
    <cfRule type="containsText" dxfId="22633" priority="56483" operator="containsText" text="1 3 : 0 0">
      <formula>NOT(ISERROR(SEARCH("1 3 : 0 0",D101)))</formula>
    </cfRule>
  </conditionalFormatting>
  <conditionalFormatting sqref="D101:Y101">
    <cfRule type="containsText" dxfId="22632" priority="56482" operator="containsText" text="13:00">
      <formula>NOT(ISERROR(SEARCH("13:00",D101)))</formula>
    </cfRule>
  </conditionalFormatting>
  <conditionalFormatting sqref="D101:Y108">
    <cfRule type="containsText" dxfId="22631" priority="56493" operator="containsText" text="09:00 – 13.00 ">
      <formula>NOT(ISERROR(SEARCH("09:00 – 13.00 ",D101)))</formula>
    </cfRule>
  </conditionalFormatting>
  <conditionalFormatting sqref="D107:Y107">
    <cfRule type="containsText" dxfId="22630" priority="56480" operator="containsText" text="09:00 – 13.00 ">
      <formula>NOT(ISERROR(SEARCH("09:00 – 13.00 ",D107)))</formula>
    </cfRule>
  </conditionalFormatting>
  <conditionalFormatting sqref="D101:Y108">
    <cfRule type="containsText" dxfId="22629" priority="56479" operator="containsText" text="09:00 – 13.00 ">
      <formula>NOT(ISERROR(SEARCH("09:00 – 13.00 ",D101)))</formula>
    </cfRule>
  </conditionalFormatting>
  <conditionalFormatting sqref="D107:Y108">
    <cfRule type="containsText" dxfId="22628" priority="56478" operator="containsText" text="09:00 – 13.00 ">
      <formula>NOT(ISERROR(SEARCH("09:00 – 13.00 ",D107)))</formula>
    </cfRule>
  </conditionalFormatting>
  <conditionalFormatting sqref="D102:Y102">
    <cfRule type="containsText" dxfId="22627" priority="56475" operator="containsText" text="09.00 -13.00">
      <formula>NOT(ISERROR(SEARCH("09.00 -13.00",D102)))</formula>
    </cfRule>
    <cfRule type="containsText" dxfId="22626" priority="56476" operator="containsText" text="09.00 -15:00">
      <formula>NOT(ISERROR(SEARCH("09.00 -15:00",D102)))</formula>
    </cfRule>
    <cfRule type="containsText" dxfId="22625" priority="56477" operator="containsText" text="09.00 -16.00">
      <formula>NOT(ISERROR(SEARCH("09.00 -16.00",D102)))</formula>
    </cfRule>
  </conditionalFormatting>
  <conditionalFormatting sqref="D103:Y108">
    <cfRule type="containsText" dxfId="22624" priority="56472" operator="containsText" text="09.00 -13.00">
      <formula>NOT(ISERROR(SEARCH("09.00 -13.00",D103)))</formula>
    </cfRule>
    <cfRule type="containsText" dxfId="22623" priority="56473" operator="containsText" text="09.00 -15:00">
      <formula>NOT(ISERROR(SEARCH("09.00 -15:00",D103)))</formula>
    </cfRule>
    <cfRule type="containsText" dxfId="22622" priority="56474" operator="containsText" text="09.00 -16.00">
      <formula>NOT(ISERROR(SEARCH("09.00 -16.00",D103)))</formula>
    </cfRule>
  </conditionalFormatting>
  <conditionalFormatting sqref="D101:Y101">
    <cfRule type="containsText" dxfId="22621" priority="56469" operator="containsText" text="09.00 -13.00">
      <formula>NOT(ISERROR(SEARCH("09.00 -13.00",D101)))</formula>
    </cfRule>
    <cfRule type="containsText" dxfId="22620" priority="56470" operator="containsText" text="09.00 -15:00">
      <formula>NOT(ISERROR(SEARCH("09.00 -15:00",D101)))</formula>
    </cfRule>
    <cfRule type="containsText" dxfId="22619" priority="56471" operator="containsText" text="09.00 -16.00">
      <formula>NOT(ISERROR(SEARCH("09.00 -16.00",D101)))</formula>
    </cfRule>
  </conditionalFormatting>
  <conditionalFormatting sqref="D107:Y107">
    <cfRule type="containsText" dxfId="22618" priority="56468" operator="containsText" text="09:00 – 13.00 ">
      <formula>NOT(ISERROR(SEARCH("09:00 – 13.00 ",D107)))</formula>
    </cfRule>
  </conditionalFormatting>
  <conditionalFormatting sqref="D101:Y108">
    <cfRule type="containsText" dxfId="22617" priority="56467" operator="containsText" text="09:00 – 13.00 ">
      <formula>NOT(ISERROR(SEARCH("09:00 – 13.00 ",D101)))</formula>
    </cfRule>
  </conditionalFormatting>
  <conditionalFormatting sqref="D107:Y108">
    <cfRule type="containsText" dxfId="22616" priority="56466" operator="containsText" text="09:00 – 13.00 ">
      <formula>NOT(ISERROR(SEARCH("09:00 – 13.00 ",D107)))</formula>
    </cfRule>
  </conditionalFormatting>
  <conditionalFormatting sqref="D102:Y102">
    <cfRule type="containsText" dxfId="22615" priority="56463" operator="containsText" text="09.00 -13.00">
      <formula>NOT(ISERROR(SEARCH("09.00 -13.00",D102)))</formula>
    </cfRule>
    <cfRule type="containsText" dxfId="22614" priority="56464" operator="containsText" text="09.00 -15:00">
      <formula>NOT(ISERROR(SEARCH("09.00 -15:00",D102)))</formula>
    </cfRule>
    <cfRule type="containsText" dxfId="22613" priority="56465" operator="containsText" text="09.00 -16.00">
      <formula>NOT(ISERROR(SEARCH("09.00 -16.00",D102)))</formula>
    </cfRule>
  </conditionalFormatting>
  <conditionalFormatting sqref="D103:Y108">
    <cfRule type="containsText" dxfId="22612" priority="56460" operator="containsText" text="09.00 -13.00">
      <formula>NOT(ISERROR(SEARCH("09.00 -13.00",D103)))</formula>
    </cfRule>
    <cfRule type="containsText" dxfId="22611" priority="56461" operator="containsText" text="09.00 -15:00">
      <formula>NOT(ISERROR(SEARCH("09.00 -15:00",D103)))</formula>
    </cfRule>
    <cfRule type="containsText" dxfId="22610" priority="56462" operator="containsText" text="09.00 -16.00">
      <formula>NOT(ISERROR(SEARCH("09.00 -16.00",D103)))</formula>
    </cfRule>
  </conditionalFormatting>
  <conditionalFormatting sqref="D101:Y101">
    <cfRule type="containsText" dxfId="22609" priority="56457" operator="containsText" text="09.00 -13.00">
      <formula>NOT(ISERROR(SEARCH("09.00 -13.00",D101)))</formula>
    </cfRule>
    <cfRule type="containsText" dxfId="22608" priority="56458" operator="containsText" text="09.00 -15:00">
      <formula>NOT(ISERROR(SEARCH("09.00 -15:00",D101)))</formula>
    </cfRule>
    <cfRule type="containsText" dxfId="22607" priority="56459" operator="containsText" text="09.00 -16.00">
      <formula>NOT(ISERROR(SEARCH("09.00 -16.00",D101)))</formula>
    </cfRule>
  </conditionalFormatting>
  <conditionalFormatting sqref="D102:Y102">
    <cfRule type="containsText" dxfId="22606" priority="56454" operator="containsText" text="09.00 -13:00">
      <formula>NOT(ISERROR(SEARCH("09.00 -13:00",D102)))</formula>
    </cfRule>
    <cfRule type="containsText" dxfId="22605" priority="56455" operator="containsText" text="08.30 -17.30">
      <formula>NOT(ISERROR(SEARCH("08.30 -17.30",D102)))</formula>
    </cfRule>
    <cfRule type="containsText" dxfId="22604" priority="56456" operator="containsText" text="08.30 -15:30">
      <formula>NOT(ISERROR(SEARCH("08.30 -15:30",D102)))</formula>
    </cfRule>
  </conditionalFormatting>
  <conditionalFormatting sqref="D103:Y108">
    <cfRule type="containsText" dxfId="22603" priority="56451" operator="containsText" text="09.00 -13.00">
      <formula>NOT(ISERROR(SEARCH("09.00 -13.00",D103)))</formula>
    </cfRule>
    <cfRule type="containsText" dxfId="22602" priority="56452" operator="containsText" text="09.00 -15:00">
      <formula>NOT(ISERROR(SEARCH("09.00 -15:00",D103)))</formula>
    </cfRule>
    <cfRule type="containsText" dxfId="22601" priority="56453" operator="containsText" text="09.00 -16.00">
      <formula>NOT(ISERROR(SEARCH("09.00 -16.00",D103)))</formula>
    </cfRule>
  </conditionalFormatting>
  <conditionalFormatting sqref="D103:Y108">
    <cfRule type="containsText" dxfId="22600" priority="56448" operator="containsText" text="09.00 -13:00">
      <formula>NOT(ISERROR(SEARCH("09.00 -13:00",D103)))</formula>
    </cfRule>
    <cfRule type="containsText" dxfId="22599" priority="56449" operator="containsText" text="08.30 -17.30">
      <formula>NOT(ISERROR(SEARCH("08.30 -17.30",D103)))</formula>
    </cfRule>
    <cfRule type="containsText" dxfId="22598" priority="56450" operator="containsText" text="08.30 -15:30">
      <formula>NOT(ISERROR(SEARCH("08.30 -15:30",D103)))</formula>
    </cfRule>
  </conditionalFormatting>
  <conditionalFormatting sqref="D101:Y101">
    <cfRule type="containsText" dxfId="22597" priority="56445" operator="containsText" text="09.00 -13.00">
      <formula>NOT(ISERROR(SEARCH("09.00 -13.00",D101)))</formula>
    </cfRule>
    <cfRule type="containsText" dxfId="22596" priority="56446" operator="containsText" text="09.00 -15:00">
      <formula>NOT(ISERROR(SEARCH("09.00 -15:00",D101)))</formula>
    </cfRule>
    <cfRule type="containsText" dxfId="22595" priority="56447" operator="containsText" text="09.00 -16.00">
      <formula>NOT(ISERROR(SEARCH("09.00 -16.00",D101)))</formula>
    </cfRule>
  </conditionalFormatting>
  <conditionalFormatting sqref="D101:Y101">
    <cfRule type="containsText" dxfId="22594" priority="56442" operator="containsText" text="09.00 -13:00">
      <formula>NOT(ISERROR(SEARCH("09.00 -13:00",D101)))</formula>
    </cfRule>
    <cfRule type="containsText" dxfId="22593" priority="56443" operator="containsText" text="08.30 -17.30">
      <formula>NOT(ISERROR(SEARCH("08.30 -17.30",D101)))</formula>
    </cfRule>
    <cfRule type="containsText" dxfId="22592" priority="56444" operator="containsText" text="08.30 -15:30">
      <formula>NOT(ISERROR(SEARCH("08.30 -15:30",D101)))</formula>
    </cfRule>
  </conditionalFormatting>
  <conditionalFormatting sqref="AG100:AJ100 AS100:BW100">
    <cfRule type="cellIs" dxfId="22591" priority="56433" operator="equal">
      <formula>"09.00 – 13.00"</formula>
    </cfRule>
  </conditionalFormatting>
  <conditionalFormatting sqref="AG100:AJ100 AS100:BW100">
    <cfRule type="cellIs" dxfId="22590" priority="56434" operator="equal">
      <formula>"09.00 – 15.00"</formula>
    </cfRule>
  </conditionalFormatting>
  <conditionalFormatting sqref="AG100:AJ100 AS100:BW100">
    <cfRule type="cellIs" dxfId="22589" priority="56435" operator="equal">
      <formula>"09.00 – 18.00"</formula>
    </cfRule>
  </conditionalFormatting>
  <conditionalFormatting sqref="AG100:AJ100 AS100:BW100">
    <cfRule type="cellIs" dxfId="22588" priority="56436" operator="equal">
      <formula>"09.30 – 13.00"</formula>
    </cfRule>
  </conditionalFormatting>
  <conditionalFormatting sqref="AG100:AJ100 AS100:BW100">
    <cfRule type="cellIs" dxfId="22587" priority="56437" operator="equal">
      <formula>"10.30 – 19.30"</formula>
    </cfRule>
  </conditionalFormatting>
  <conditionalFormatting sqref="AG100:AJ100 AS100:BW100">
    <cfRule type="cellIs" dxfId="22586" priority="56438" operator="equal">
      <formula>"11.30 – 19.30"</formula>
    </cfRule>
  </conditionalFormatting>
  <conditionalFormatting sqref="AG100:AJ100 AS100:BW100">
    <cfRule type="cellIs" dxfId="22585" priority="56439" operator="equal">
      <formula>_FV(13,"3")</formula>
    </cfRule>
  </conditionalFormatting>
  <conditionalFormatting sqref="AG100:AJ100 AS100:BW100">
    <cfRule type="cellIs" dxfId="22584" priority="56440" operator="equal">
      <formula>_FV(13,"3")</formula>
    </cfRule>
  </conditionalFormatting>
  <conditionalFormatting sqref="AG100:AJ100 AS100:BW100">
    <cfRule type="cellIs" dxfId="22583" priority="56441" operator="equal">
      <formula>_FV(13,"3")</formula>
    </cfRule>
  </conditionalFormatting>
  <conditionalFormatting sqref="AG100:AJ100 AS100:BW100">
    <cfRule type="containsText" dxfId="22582" priority="56423" operator="containsText" text="DOMENICA">
      <formula>NOT(ISERROR(SEARCH("DOMENICA",AG100)))</formula>
    </cfRule>
    <cfRule type="containsText" dxfId="22581" priority="56424" operator="containsText" text="08.30 – 14.30">
      <formula>NOT(ISERROR(SEARCH("08.30 – 14.30",AG100)))</formula>
    </cfRule>
    <cfRule type="containsText" dxfId="22580" priority="56425" operator="containsText" text="09.30 – 18.30">
      <formula>NOT(ISERROR(SEARCH("09.30 – 18.30",AG100)))</formula>
    </cfRule>
    <cfRule type="containsText" dxfId="22579" priority="56426" operator="containsText" text="08.30 – 16.30">
      <formula>NOT(ISERROR(SEARCH("08.30 – 16.30",AG100)))</formula>
    </cfRule>
    <cfRule type="containsText" dxfId="22578" priority="56427" operator="containsText" text="08.30 – 17.30">
      <formula>NOT(ISERROR(SEARCH("08.30 – 17.30",AG100)))</formula>
    </cfRule>
    <cfRule type="containsText" dxfId="22577" priority="56428" operator="containsText" text="09.00 – 18.00">
      <formula>NOT(ISERROR(SEARCH("09.00 – 18.00",AG100)))</formula>
    </cfRule>
    <cfRule type="containsText" dxfId="22576" priority="56429" operator="containsText" text="09.00 – 15.00">
      <formula>NOT(ISERROR(SEARCH("09.00 – 15.00",AG100)))</formula>
    </cfRule>
    <cfRule type="containsText" dxfId="22575" priority="56430" operator="containsText" text="10.30 – 19.30">
      <formula>NOT(ISERROR(SEARCH("10.30 – 19.30",AG100)))</formula>
    </cfRule>
    <cfRule type="containsText" dxfId="22574" priority="56431" operator="containsText" text="09.00 – 13.00">
      <formula>NOT(ISERROR(SEARCH("09.00 – 13.00",AG100)))</formula>
    </cfRule>
    <cfRule type="containsText" dxfId="22573" priority="56432" operator="containsText" text="11.30 – 19.30">
      <formula>NOT(ISERROR(SEARCH("11.30 – 19.30",AG100)))</formula>
    </cfRule>
  </conditionalFormatting>
  <conditionalFormatting sqref="AG100:AJ100 AS100:BW100">
    <cfRule type="cellIs" dxfId="22572" priority="56415" operator="equal">
      <formula>"09.00 – 15.00"</formula>
    </cfRule>
  </conditionalFormatting>
  <conditionalFormatting sqref="AG100:AJ100 AS100:BW100">
    <cfRule type="cellIs" dxfId="22571" priority="56416" operator="equal">
      <formula>"09.00 – 18.00"</formula>
    </cfRule>
  </conditionalFormatting>
  <conditionalFormatting sqref="AG100:AJ100 AS100:BW100">
    <cfRule type="cellIs" dxfId="22570" priority="56417" operator="equal">
      <formula>"09.30 – 13.00"</formula>
    </cfRule>
  </conditionalFormatting>
  <conditionalFormatting sqref="AG100:AJ100 AS100:BW100">
    <cfRule type="cellIs" dxfId="22569" priority="56418" operator="equal">
      <formula>"10.30 – 19.30"</formula>
    </cfRule>
  </conditionalFormatting>
  <conditionalFormatting sqref="AG100:AJ100 AS100:BW100">
    <cfRule type="cellIs" dxfId="22568" priority="56419" operator="equal">
      <formula>"11.30 – 19.30"</formula>
    </cfRule>
  </conditionalFormatting>
  <conditionalFormatting sqref="AG100:AJ100 AS100:BW100">
    <cfRule type="cellIs" dxfId="22567" priority="56420" operator="equal">
      <formula>_FV(13,"3")</formula>
    </cfRule>
  </conditionalFormatting>
  <conditionalFormatting sqref="AG100:AJ100 AS100:BW100">
    <cfRule type="cellIs" dxfId="22566" priority="56421" operator="equal">
      <formula>_FV(13,"3")</formula>
    </cfRule>
  </conditionalFormatting>
  <conditionalFormatting sqref="AG100:AJ100 AS100:BW100">
    <cfRule type="cellIs" dxfId="22565" priority="56422" operator="equal">
      <formula>_FV(13,"3")</formula>
    </cfRule>
  </conditionalFormatting>
  <conditionalFormatting sqref="AG100:AJ100 AS100:BW100">
    <cfRule type="cellIs" dxfId="22564" priority="56407" operator="equal">
      <formula>"09.00 – 15.00"</formula>
    </cfRule>
  </conditionalFormatting>
  <conditionalFormatting sqref="AG100:AJ100 AS100:BW100">
    <cfRule type="cellIs" dxfId="22563" priority="56408" operator="equal">
      <formula>"09.00 – 18.00"</formula>
    </cfRule>
  </conditionalFormatting>
  <conditionalFormatting sqref="AG100:AJ100 AS100:BW100">
    <cfRule type="cellIs" dxfId="22562" priority="56409" operator="equal">
      <formula>"09.30 – 13.00"</formula>
    </cfRule>
  </conditionalFormatting>
  <conditionalFormatting sqref="AG100:AJ100 AS100:BW100">
    <cfRule type="cellIs" dxfId="22561" priority="56410" operator="equal">
      <formula>"10.30 – 19.30"</formula>
    </cfRule>
  </conditionalFormatting>
  <conditionalFormatting sqref="AG100:AJ100 AS100:BW100">
    <cfRule type="cellIs" dxfId="22560" priority="56411" operator="equal">
      <formula>"11.30 – 19.30"</formula>
    </cfRule>
  </conditionalFormatting>
  <conditionalFormatting sqref="AG100:AJ100 AS100:BW100">
    <cfRule type="cellIs" dxfId="22559" priority="56412" operator="equal">
      <formula>_FV(13,"3")</formula>
    </cfRule>
  </conditionalFormatting>
  <conditionalFormatting sqref="AG100:AJ100 AS100:BW100">
    <cfRule type="cellIs" dxfId="22558" priority="56413" operator="equal">
      <formula>_FV(13,"3")</formula>
    </cfRule>
  </conditionalFormatting>
  <conditionalFormatting sqref="AG100:AJ100 AS100:BW100">
    <cfRule type="cellIs" dxfId="22557" priority="56414" operator="equal">
      <formula>_FV(13,"3")</formula>
    </cfRule>
  </conditionalFormatting>
  <conditionalFormatting sqref="AG100:AJ100 AS100:BW100">
    <cfRule type="containsText" dxfId="22556" priority="56401" operator="containsText" text="09.00 - 13.00">
      <formula>NOT(ISERROR(SEARCH("09.00 - 13.00",AG100)))</formula>
    </cfRule>
    <cfRule type="containsText" dxfId="22555" priority="56402" operator="containsText" text="09.00 – 15:00">
      <formula>NOT(ISERROR(SEARCH("09.00 – 15:00",AG100)))</formula>
    </cfRule>
    <cfRule type="containsText" dxfId="22554" priority="56403" operator="containsText" text="09.00 – 16.00">
      <formula>NOT(ISERROR(SEARCH("09.00 – 16.00",AG100)))</formula>
    </cfRule>
    <cfRule type="containsText" dxfId="22553" priority="56404" operator="containsText" text="09.00 - 13:00">
      <formula>NOT(ISERROR(SEARCH("09.00 - 13:00",AG100)))</formula>
    </cfRule>
    <cfRule type="containsText" dxfId="22552" priority="56405" operator="containsText" text="08.30 – 16:30 ">
      <formula>NOT(ISERROR(SEARCH("08.30 – 16:30 ",AG100)))</formula>
    </cfRule>
    <cfRule type="containsText" dxfId="22551" priority="56406" operator="containsText" text="08.30 – 17:30 ">
      <formula>NOT(ISERROR(SEARCH("08.30 – 17:30 ",AG100)))</formula>
    </cfRule>
  </conditionalFormatting>
  <conditionalFormatting sqref="AG100:AJ100 AS100:BW100">
    <cfRule type="cellIs" dxfId="22550" priority="56393" operator="equal">
      <formula>"09.00 – 15.00"</formula>
    </cfRule>
  </conditionalFormatting>
  <conditionalFormatting sqref="AG100:AJ100 AS100:BW100">
    <cfRule type="cellIs" dxfId="22549" priority="56394" operator="equal">
      <formula>"09.00 – 18.00"</formula>
    </cfRule>
  </conditionalFormatting>
  <conditionalFormatting sqref="AG100:AJ100 AS100:BW100">
    <cfRule type="cellIs" dxfId="22548" priority="56395" operator="equal">
      <formula>"09.30 – 13.00"</formula>
    </cfRule>
  </conditionalFormatting>
  <conditionalFormatting sqref="AG100:AJ100 AS100:BW100">
    <cfRule type="cellIs" dxfId="22547" priority="56396" operator="equal">
      <formula>"10.30 – 19.30"</formula>
    </cfRule>
  </conditionalFormatting>
  <conditionalFormatting sqref="AG100:AJ100 AS100:BW100">
    <cfRule type="cellIs" dxfId="22546" priority="56397" operator="equal">
      <formula>"11.30 – 19.30"</formula>
    </cfRule>
  </conditionalFormatting>
  <conditionalFormatting sqref="AG100:AJ100 AS100:BW100">
    <cfRule type="cellIs" dxfId="22545" priority="56398" operator="equal">
      <formula>_FV(13,"3")</formula>
    </cfRule>
  </conditionalFormatting>
  <conditionalFormatting sqref="AG100:AJ100 AS100:BW100">
    <cfRule type="cellIs" dxfId="22544" priority="56399" operator="equal">
      <formula>_FV(13,"3")</formula>
    </cfRule>
  </conditionalFormatting>
  <conditionalFormatting sqref="AG100:AJ100 AS100:BW100">
    <cfRule type="cellIs" dxfId="22543" priority="56400" operator="equal">
      <formula>_FV(13,"3")</formula>
    </cfRule>
  </conditionalFormatting>
  <conditionalFormatting sqref="AG100:AJ100 AS100:BW100">
    <cfRule type="containsText" dxfId="22542" priority="56383" operator="containsText" text="DOMENICA">
      <formula>NOT(ISERROR(SEARCH("DOMENICA",AG100)))</formula>
    </cfRule>
    <cfRule type="containsText" dxfId="22541" priority="56384" operator="containsText" text="08.30 – 14.30">
      <formula>NOT(ISERROR(SEARCH("08.30 – 14.30",AG100)))</formula>
    </cfRule>
    <cfRule type="containsText" dxfId="22540" priority="56385" operator="containsText" text="09.30 – 18.30">
      <formula>NOT(ISERROR(SEARCH("09.30 – 18.30",AG100)))</formula>
    </cfRule>
    <cfRule type="containsText" dxfId="22539" priority="56386" operator="containsText" text="08.30 – 16.30">
      <formula>NOT(ISERROR(SEARCH("08.30 – 16.30",AG100)))</formula>
    </cfRule>
    <cfRule type="containsText" dxfId="22538" priority="56387" operator="containsText" text="08.30 – 17.30">
      <formula>NOT(ISERROR(SEARCH("08.30 – 17.30",AG100)))</formula>
    </cfRule>
    <cfRule type="containsText" dxfId="22537" priority="56388" operator="containsText" text="09.00 – 18.00">
      <formula>NOT(ISERROR(SEARCH("09.00 – 18.00",AG100)))</formula>
    </cfRule>
    <cfRule type="containsText" dxfId="22536" priority="56389" operator="containsText" text="09.00 – 15.00">
      <formula>NOT(ISERROR(SEARCH("09.00 – 15.00",AG100)))</formula>
    </cfRule>
    <cfRule type="containsText" dxfId="22535" priority="56390" operator="containsText" text="10.30 – 19.30">
      <formula>NOT(ISERROR(SEARCH("10.30 – 19.30",AG100)))</formula>
    </cfRule>
    <cfRule type="containsText" dxfId="22534" priority="56391" operator="containsText" text="09.00 – 13.00">
      <formula>NOT(ISERROR(SEARCH("09.00 – 13.00",AG100)))</formula>
    </cfRule>
    <cfRule type="containsText" dxfId="22533" priority="56392" operator="containsText" text="11.30 – 19.30">
      <formula>NOT(ISERROR(SEARCH("11.30 – 19.30",AG100)))</formula>
    </cfRule>
  </conditionalFormatting>
  <conditionalFormatting sqref="AG100:AJ100 AS100:BW100">
    <cfRule type="cellIs" dxfId="22532" priority="56376" operator="equal">
      <formula>"09.00 – 18.00"</formula>
    </cfRule>
  </conditionalFormatting>
  <conditionalFormatting sqref="AG100:AJ100 AS100:BW100">
    <cfRule type="cellIs" dxfId="22531" priority="56377" operator="equal">
      <formula>"09.30 – 13.00"</formula>
    </cfRule>
  </conditionalFormatting>
  <conditionalFormatting sqref="AG100:AJ100 AS100:BW100">
    <cfRule type="cellIs" dxfId="22530" priority="56378" operator="equal">
      <formula>"10.30 – 19.30"</formula>
    </cfRule>
  </conditionalFormatting>
  <conditionalFormatting sqref="AG100:AJ100 AS100:BW100">
    <cfRule type="cellIs" dxfId="22529" priority="56379" operator="equal">
      <formula>"11.30 – 19.30"</formula>
    </cfRule>
  </conditionalFormatting>
  <conditionalFormatting sqref="AG100:AJ100 AS100:BW100">
    <cfRule type="cellIs" dxfId="22528" priority="56380" operator="equal">
      <formula>_FV(13,"3")</formula>
    </cfRule>
  </conditionalFormatting>
  <conditionalFormatting sqref="AG100:AJ100 AS100:BW100">
    <cfRule type="cellIs" dxfId="22527" priority="56381" operator="equal">
      <formula>_FV(13,"3")</formula>
    </cfRule>
  </conditionalFormatting>
  <conditionalFormatting sqref="AG100:AJ100 AS100:BW100">
    <cfRule type="cellIs" dxfId="22526" priority="56382" operator="equal">
      <formula>_FV(13,"3")</formula>
    </cfRule>
  </conditionalFormatting>
  <conditionalFormatting sqref="AG100:AJ100 AS100:BW100">
    <cfRule type="cellIs" dxfId="22525" priority="56369" operator="equal">
      <formula>"09.00 – 18.00"</formula>
    </cfRule>
  </conditionalFormatting>
  <conditionalFormatting sqref="AG100:AJ100 AS100:BW100">
    <cfRule type="cellIs" dxfId="22524" priority="56370" operator="equal">
      <formula>"09.30 – 13.00"</formula>
    </cfRule>
  </conditionalFormatting>
  <conditionalFormatting sqref="AG100:AJ100 AS100:BW100">
    <cfRule type="cellIs" dxfId="22523" priority="56371" operator="equal">
      <formula>"10.30 – 19.30"</formula>
    </cfRule>
  </conditionalFormatting>
  <conditionalFormatting sqref="AG100:AJ100 AS100:BW100">
    <cfRule type="cellIs" dxfId="22522" priority="56372" operator="equal">
      <formula>"11.30 – 19.30"</formula>
    </cfRule>
  </conditionalFormatting>
  <conditionalFormatting sqref="AG100:AJ100 AS100:BW100">
    <cfRule type="cellIs" dxfId="22521" priority="56373" operator="equal">
      <formula>_FV(13,"3")</formula>
    </cfRule>
  </conditionalFormatting>
  <conditionalFormatting sqref="AG100:AJ100 AS100:BW100">
    <cfRule type="cellIs" dxfId="22520" priority="56374" operator="equal">
      <formula>_FV(13,"3")</formula>
    </cfRule>
  </conditionalFormatting>
  <conditionalFormatting sqref="AG100:AJ100 AS100:BW100">
    <cfRule type="cellIs" dxfId="22519" priority="56375" operator="equal">
      <formula>_FV(13,"3")</formula>
    </cfRule>
  </conditionalFormatting>
  <conditionalFormatting sqref="AG101:AJ108 AS101:BX108">
    <cfRule type="containsText" dxfId="22518" priority="56351" operator="containsText" text="08.30 – 14.30">
      <formula>NOT(ISERROR(SEARCH("08.30 – 14.30",AG101)))</formula>
    </cfRule>
    <cfRule type="containsText" dxfId="22517" priority="56352" operator="containsText" text="09:30 – 18.30">
      <formula>NOT(ISERROR(SEARCH("09:30 – 18.30",AG101)))</formula>
    </cfRule>
    <cfRule type="containsText" dxfId="22516" priority="56353" operator="containsText" text="10.30 – 18.30">
      <formula>NOT(ISERROR(SEARCH("10.30 – 18.30",AG101)))</formula>
    </cfRule>
    <cfRule type="containsText" dxfId="22515" priority="56354" operator="containsText" text="09.30 – 18.30">
      <formula>NOT(ISERROR(SEARCH("09.30 – 18.30",AG101)))</formula>
    </cfRule>
    <cfRule type="containsText" dxfId="22514" priority="56356" operator="containsText" text="09.00 – 13:00">
      <formula>NOT(ISERROR(SEARCH("09.00 – 13:00",AG101)))</formula>
    </cfRule>
    <cfRule type="containsText" dxfId="22513" priority="56357" operator="containsText" text="08.30 – 16.30">
      <formula>NOT(ISERROR(SEARCH("08.30 – 16.30",AG101)))</formula>
    </cfRule>
    <cfRule type="containsText" dxfId="22512" priority="56358" operator="containsText" text="08:30 – 17.30">
      <formula>NOT(ISERROR(SEARCH("08:30 – 17.30",AG101)))</formula>
    </cfRule>
    <cfRule type="containsText" dxfId="22511" priority="56359" operator="containsText" text="08.30 – 17.30">
      <formula>NOT(ISERROR(SEARCH("08.30 – 17.30",AG101)))</formula>
    </cfRule>
    <cfRule type="containsText" dxfId="22510" priority="56360" operator="containsText" text="09.00 – 18.00">
      <formula>NOT(ISERROR(SEARCH("09.00 – 18.00",AG101)))</formula>
    </cfRule>
    <cfRule type="containsText" dxfId="22509" priority="56361" operator="containsText" text="09.00 – 13.00">
      <formula>NOT(ISERROR(SEARCH("09.00 – 13.00",AG101)))</formula>
    </cfRule>
    <cfRule type="containsText" dxfId="22508" priority="56362" operator="containsText" text="11.30 – 19.30">
      <formula>NOT(ISERROR(SEARCH("11.30 – 19.30",AG101)))</formula>
    </cfRule>
    <cfRule type="containsText" dxfId="22507" priority="56363" operator="containsText" text="10.30 – 19.30">
      <formula>NOT(ISERROR(SEARCH("10.30 – 19.30",AG101)))</formula>
    </cfRule>
    <cfRule type="containsText" dxfId="22506" priority="56364" operator="containsText" text="09.00 – 15.00">
      <formula>NOT(ISERROR(SEARCH("09.00 – 15.00",AG101)))</formula>
    </cfRule>
    <cfRule type="containsText" dxfId="22505" priority="56365" operator="containsText" text="1 2 : 3 0">
      <formula>NOT(ISERROR(SEARCH("1 2 : 3 0",AG101)))</formula>
    </cfRule>
    <cfRule type="containsText" dxfId="22504" priority="56366" operator="containsText" text="1 3 : 3 0">
      <formula>NOT(ISERROR(SEARCH("1 3 : 3 0",AG101)))</formula>
    </cfRule>
    <cfRule type="containsText" dxfId="22503" priority="56367" operator="containsText" text="FESTIVITÁ">
      <formula>NOT(ISERROR(SEARCH("FESTIVITÁ",AG101)))</formula>
    </cfRule>
    <cfRule type="cellIs" dxfId="22502" priority="56368" operator="equal">
      <formula>"DOMENICA"</formula>
    </cfRule>
  </conditionalFormatting>
  <conditionalFormatting sqref="AG101:AJ108 AS101:BX108">
    <cfRule type="containsText" dxfId="22501" priority="56343" operator="containsText" text="09.00 - 13.00">
      <formula>NOT(ISERROR(SEARCH("09.00 - 13.00",AG101)))</formula>
    </cfRule>
    <cfRule type="containsText" dxfId="22500" priority="56346" operator="containsText" text="09.00 – 15:00">
      <formula>NOT(ISERROR(SEARCH("09.00 – 15:00",AG101)))</formula>
    </cfRule>
    <cfRule type="containsText" dxfId="22499" priority="56347" operator="containsText" text="09.00 – 16.00">
      <formula>NOT(ISERROR(SEARCH("09.00 – 16.00",AG101)))</formula>
    </cfRule>
    <cfRule type="containsText" dxfId="22498" priority="56348" operator="containsText" text="09.00 - 13:00">
      <formula>NOT(ISERROR(SEARCH("09.00 - 13:00",AG101)))</formula>
    </cfRule>
    <cfRule type="containsText" dxfId="22497" priority="56349" operator="containsText" text="08.30 – 16:30 ">
      <formula>NOT(ISERROR(SEARCH("08.30 – 16:30 ",AG101)))</formula>
    </cfRule>
    <cfRule type="containsText" dxfId="22496" priority="56350" operator="containsText" text="08.30 – 17:30 ">
      <formula>NOT(ISERROR(SEARCH("08.30 – 17:30 ",AG101)))</formula>
    </cfRule>
  </conditionalFormatting>
  <conditionalFormatting sqref="AG101:AJ108 AS101:BX108">
    <cfRule type="containsText" dxfId="22495" priority="56345" operator="containsText" text="1 3 : 0 0">
      <formula>NOT(ISERROR(SEARCH("1 3 : 0 0",AG101)))</formula>
    </cfRule>
  </conditionalFormatting>
  <conditionalFormatting sqref="AG101:AJ101 AS101:BX101">
    <cfRule type="containsText" dxfId="22494" priority="56344" operator="containsText" text="13:00">
      <formula>NOT(ISERROR(SEARCH("13:00",AG101)))</formula>
    </cfRule>
  </conditionalFormatting>
  <conditionalFormatting sqref="AG101:AJ108 AS101:BX108">
    <cfRule type="containsText" dxfId="22493" priority="56355" operator="containsText" text="09:00 – 13.00 ">
      <formula>NOT(ISERROR(SEARCH("09:00 – 13.00 ",AG101)))</formula>
    </cfRule>
  </conditionalFormatting>
  <conditionalFormatting sqref="AG107:AJ107 AS107:BX107">
    <cfRule type="containsText" dxfId="22492" priority="56342" operator="containsText" text="09:00 – 13.00 ">
      <formula>NOT(ISERROR(SEARCH("09:00 – 13.00 ",AG107)))</formula>
    </cfRule>
  </conditionalFormatting>
  <conditionalFormatting sqref="AG101:AJ108 AS101:BX108">
    <cfRule type="containsText" dxfId="22491" priority="56341" operator="containsText" text="09:00 – 13.00 ">
      <formula>NOT(ISERROR(SEARCH("09:00 – 13.00 ",AG101)))</formula>
    </cfRule>
  </conditionalFormatting>
  <conditionalFormatting sqref="AG107:AJ108 AS107:BX108">
    <cfRule type="containsText" dxfId="22490" priority="56340" operator="containsText" text="09:00 – 13.00 ">
      <formula>NOT(ISERROR(SEARCH("09:00 – 13.00 ",AG107)))</formula>
    </cfRule>
  </conditionalFormatting>
  <conditionalFormatting sqref="AG102:AJ102 AS102:BX102">
    <cfRule type="containsText" dxfId="22489" priority="56337" operator="containsText" text="09.00 -13.00">
      <formula>NOT(ISERROR(SEARCH("09.00 -13.00",AG102)))</formula>
    </cfRule>
    <cfRule type="containsText" dxfId="22488" priority="56338" operator="containsText" text="09.00 -15:00">
      <formula>NOT(ISERROR(SEARCH("09.00 -15:00",AG102)))</formula>
    </cfRule>
    <cfRule type="containsText" dxfId="22487" priority="56339" operator="containsText" text="09.00 -16.00">
      <formula>NOT(ISERROR(SEARCH("09.00 -16.00",AG102)))</formula>
    </cfRule>
  </conditionalFormatting>
  <conditionalFormatting sqref="AG103:AJ108 AS103:BX108">
    <cfRule type="containsText" dxfId="22486" priority="56334" operator="containsText" text="09.00 -13.00">
      <formula>NOT(ISERROR(SEARCH("09.00 -13.00",AG103)))</formula>
    </cfRule>
    <cfRule type="containsText" dxfId="22485" priority="56335" operator="containsText" text="09.00 -15:00">
      <formula>NOT(ISERROR(SEARCH("09.00 -15:00",AG103)))</formula>
    </cfRule>
    <cfRule type="containsText" dxfId="22484" priority="56336" operator="containsText" text="09.00 -16.00">
      <formula>NOT(ISERROR(SEARCH("09.00 -16.00",AG103)))</formula>
    </cfRule>
  </conditionalFormatting>
  <conditionalFormatting sqref="AG101:AJ101 AS101:BX101">
    <cfRule type="containsText" dxfId="22483" priority="56331" operator="containsText" text="09.00 -13.00">
      <formula>NOT(ISERROR(SEARCH("09.00 -13.00",AG101)))</formula>
    </cfRule>
    <cfRule type="containsText" dxfId="22482" priority="56332" operator="containsText" text="09.00 -15:00">
      <formula>NOT(ISERROR(SEARCH("09.00 -15:00",AG101)))</formula>
    </cfRule>
    <cfRule type="containsText" dxfId="22481" priority="56333" operator="containsText" text="09.00 -16.00">
      <formula>NOT(ISERROR(SEARCH("09.00 -16.00",AG101)))</formula>
    </cfRule>
  </conditionalFormatting>
  <conditionalFormatting sqref="AG107:AJ107 AS107:BX107">
    <cfRule type="containsText" dxfId="22480" priority="56330" operator="containsText" text="09:00 – 13.00 ">
      <formula>NOT(ISERROR(SEARCH("09:00 – 13.00 ",AG107)))</formula>
    </cfRule>
  </conditionalFormatting>
  <conditionalFormatting sqref="AG101:AJ108 AS101:BX108">
    <cfRule type="containsText" dxfId="22479" priority="56329" operator="containsText" text="09:00 – 13.00 ">
      <formula>NOT(ISERROR(SEARCH("09:00 – 13.00 ",AG101)))</formula>
    </cfRule>
  </conditionalFormatting>
  <conditionalFormatting sqref="AG107:AJ108 AS107:BX108">
    <cfRule type="containsText" dxfId="22478" priority="56328" operator="containsText" text="09:00 – 13.00 ">
      <formula>NOT(ISERROR(SEARCH("09:00 – 13.00 ",AG107)))</formula>
    </cfRule>
  </conditionalFormatting>
  <conditionalFormatting sqref="AG102:AJ102 AS102:BX102">
    <cfRule type="containsText" dxfId="22477" priority="56325" operator="containsText" text="09.00 -13.00">
      <formula>NOT(ISERROR(SEARCH("09.00 -13.00",AG102)))</formula>
    </cfRule>
    <cfRule type="containsText" dxfId="22476" priority="56326" operator="containsText" text="09.00 -15:00">
      <formula>NOT(ISERROR(SEARCH("09.00 -15:00",AG102)))</formula>
    </cfRule>
    <cfRule type="containsText" dxfId="22475" priority="56327" operator="containsText" text="09.00 -16.00">
      <formula>NOT(ISERROR(SEARCH("09.00 -16.00",AG102)))</formula>
    </cfRule>
  </conditionalFormatting>
  <conditionalFormatting sqref="AG103:AJ108 AS103:BX108">
    <cfRule type="containsText" dxfId="22474" priority="56322" operator="containsText" text="09.00 -13.00">
      <formula>NOT(ISERROR(SEARCH("09.00 -13.00",AG103)))</formula>
    </cfRule>
    <cfRule type="containsText" dxfId="22473" priority="56323" operator="containsText" text="09.00 -15:00">
      <formula>NOT(ISERROR(SEARCH("09.00 -15:00",AG103)))</formula>
    </cfRule>
    <cfRule type="containsText" dxfId="22472" priority="56324" operator="containsText" text="09.00 -16.00">
      <formula>NOT(ISERROR(SEARCH("09.00 -16.00",AG103)))</formula>
    </cfRule>
  </conditionalFormatting>
  <conditionalFormatting sqref="AG101:AJ101 AS101:BX101">
    <cfRule type="containsText" dxfId="22471" priority="56319" operator="containsText" text="09.00 -13.00">
      <formula>NOT(ISERROR(SEARCH("09.00 -13.00",AG101)))</formula>
    </cfRule>
    <cfRule type="containsText" dxfId="22470" priority="56320" operator="containsText" text="09.00 -15:00">
      <formula>NOT(ISERROR(SEARCH("09.00 -15:00",AG101)))</formula>
    </cfRule>
    <cfRule type="containsText" dxfId="22469" priority="56321" operator="containsText" text="09.00 -16.00">
      <formula>NOT(ISERROR(SEARCH("09.00 -16.00",AG101)))</formula>
    </cfRule>
  </conditionalFormatting>
  <conditionalFormatting sqref="AG102:AJ102 AS102:BX102">
    <cfRule type="containsText" dxfId="22468" priority="56316" operator="containsText" text="09.00 -13:00">
      <formula>NOT(ISERROR(SEARCH("09.00 -13:00",AG102)))</formula>
    </cfRule>
    <cfRule type="containsText" dxfId="22467" priority="56317" operator="containsText" text="08.30 -17.30">
      <formula>NOT(ISERROR(SEARCH("08.30 -17.30",AG102)))</formula>
    </cfRule>
    <cfRule type="containsText" dxfId="22466" priority="56318" operator="containsText" text="08.30 -15:30">
      <formula>NOT(ISERROR(SEARCH("08.30 -15:30",AG102)))</formula>
    </cfRule>
  </conditionalFormatting>
  <conditionalFormatting sqref="AG103:AJ108 AS103:BX108">
    <cfRule type="containsText" dxfId="22465" priority="56313" operator="containsText" text="09.00 -13.00">
      <formula>NOT(ISERROR(SEARCH("09.00 -13.00",AG103)))</formula>
    </cfRule>
    <cfRule type="containsText" dxfId="22464" priority="56314" operator="containsText" text="09.00 -15:00">
      <formula>NOT(ISERROR(SEARCH("09.00 -15:00",AG103)))</formula>
    </cfRule>
    <cfRule type="containsText" dxfId="22463" priority="56315" operator="containsText" text="09.00 -16.00">
      <formula>NOT(ISERROR(SEARCH("09.00 -16.00",AG103)))</formula>
    </cfRule>
  </conditionalFormatting>
  <conditionalFormatting sqref="AG103:AJ108 AS103:BX108">
    <cfRule type="containsText" dxfId="22462" priority="56310" operator="containsText" text="09.00 -13:00">
      <formula>NOT(ISERROR(SEARCH("09.00 -13:00",AG103)))</formula>
    </cfRule>
    <cfRule type="containsText" dxfId="22461" priority="56311" operator="containsText" text="08.30 -17.30">
      <formula>NOT(ISERROR(SEARCH("08.30 -17.30",AG103)))</formula>
    </cfRule>
    <cfRule type="containsText" dxfId="22460" priority="56312" operator="containsText" text="08.30 -15:30">
      <formula>NOT(ISERROR(SEARCH("08.30 -15:30",AG103)))</formula>
    </cfRule>
  </conditionalFormatting>
  <conditionalFormatting sqref="AG101:AJ101 AS101:BX101">
    <cfRule type="containsText" dxfId="22459" priority="56307" operator="containsText" text="09.00 -13.00">
      <formula>NOT(ISERROR(SEARCH("09.00 -13.00",AG101)))</formula>
    </cfRule>
    <cfRule type="containsText" dxfId="22458" priority="56308" operator="containsText" text="09.00 -15:00">
      <formula>NOT(ISERROR(SEARCH("09.00 -15:00",AG101)))</formula>
    </cfRule>
    <cfRule type="containsText" dxfId="22457" priority="56309" operator="containsText" text="09.00 -16.00">
      <formula>NOT(ISERROR(SEARCH("09.00 -16.00",AG101)))</formula>
    </cfRule>
  </conditionalFormatting>
  <conditionalFormatting sqref="AG101:AJ101 AS101:BX101">
    <cfRule type="containsText" dxfId="22456" priority="56304" operator="containsText" text="09.00 -13:00">
      <formula>NOT(ISERROR(SEARCH("09.00 -13:00",AG101)))</formula>
    </cfRule>
    <cfRule type="containsText" dxfId="22455" priority="56305" operator="containsText" text="08.30 -17.30">
      <formula>NOT(ISERROR(SEARCH("08.30 -17.30",AG101)))</formula>
    </cfRule>
    <cfRule type="containsText" dxfId="22454" priority="56306" operator="containsText" text="08.30 -15:30">
      <formula>NOT(ISERROR(SEARCH("08.30 -15:30",AG101)))</formula>
    </cfRule>
  </conditionalFormatting>
  <conditionalFormatting sqref="CR100:CS100 CV100:DF100">
    <cfRule type="cellIs" dxfId="22453" priority="56295" operator="equal">
      <formula>"09.00 – 13.00"</formula>
    </cfRule>
  </conditionalFormatting>
  <conditionalFormatting sqref="CR100:CS100 CV100:DF100">
    <cfRule type="cellIs" dxfId="22452" priority="56296" operator="equal">
      <formula>"09.00 – 15.00"</formula>
    </cfRule>
  </conditionalFormatting>
  <conditionalFormatting sqref="CR100:CS100 CV100:DF100">
    <cfRule type="cellIs" dxfId="22451" priority="56297" operator="equal">
      <formula>"09.00 – 18.00"</formula>
    </cfRule>
  </conditionalFormatting>
  <conditionalFormatting sqref="CR100:CS100 CV100:DF100">
    <cfRule type="cellIs" dxfId="22450" priority="56298" operator="equal">
      <formula>"09.30 – 13.00"</formula>
    </cfRule>
  </conditionalFormatting>
  <conditionalFormatting sqref="CR100:CS100 CV100:DF100">
    <cfRule type="cellIs" dxfId="22449" priority="56299" operator="equal">
      <formula>"10.30 – 19.30"</formula>
    </cfRule>
  </conditionalFormatting>
  <conditionalFormatting sqref="CR100:CS100 CV100:DF100">
    <cfRule type="cellIs" dxfId="22448" priority="56300" operator="equal">
      <formula>"11.30 – 19.30"</formula>
    </cfRule>
  </conditionalFormatting>
  <conditionalFormatting sqref="CR100:CS100 CV100:DF100">
    <cfRule type="cellIs" dxfId="22447" priority="56301" operator="equal">
      <formula>_FV(13,"3")</formula>
    </cfRule>
  </conditionalFormatting>
  <conditionalFormatting sqref="CR100:CS100 CV100:DF100">
    <cfRule type="cellIs" dxfId="22446" priority="56302" operator="equal">
      <formula>_FV(13,"3")</formula>
    </cfRule>
  </conditionalFormatting>
  <conditionalFormatting sqref="CR100:CS100 CV100:DF100">
    <cfRule type="cellIs" dxfId="22445" priority="56303" operator="equal">
      <formula>_FV(13,"3")</formula>
    </cfRule>
  </conditionalFormatting>
  <conditionalFormatting sqref="CR100:CS100 CV100:DF100">
    <cfRule type="containsText" dxfId="22444" priority="56285" operator="containsText" text="DOMENICA">
      <formula>NOT(ISERROR(SEARCH("DOMENICA",CR100)))</formula>
    </cfRule>
    <cfRule type="containsText" dxfId="22443" priority="56286" operator="containsText" text="08.30 – 14.30">
      <formula>NOT(ISERROR(SEARCH("08.30 – 14.30",CR100)))</formula>
    </cfRule>
    <cfRule type="containsText" dxfId="22442" priority="56287" operator="containsText" text="09.30 – 18.30">
      <formula>NOT(ISERROR(SEARCH("09.30 – 18.30",CR100)))</formula>
    </cfRule>
    <cfRule type="containsText" dxfId="22441" priority="56288" operator="containsText" text="08.30 – 16.30">
      <formula>NOT(ISERROR(SEARCH("08.30 – 16.30",CR100)))</formula>
    </cfRule>
    <cfRule type="containsText" dxfId="22440" priority="56289" operator="containsText" text="08.30 – 17.30">
      <formula>NOT(ISERROR(SEARCH("08.30 – 17.30",CR100)))</formula>
    </cfRule>
    <cfRule type="containsText" dxfId="22439" priority="56290" operator="containsText" text="09.00 – 18.00">
      <formula>NOT(ISERROR(SEARCH("09.00 – 18.00",CR100)))</formula>
    </cfRule>
    <cfRule type="containsText" dxfId="22438" priority="56291" operator="containsText" text="09.00 – 15.00">
      <formula>NOT(ISERROR(SEARCH("09.00 – 15.00",CR100)))</formula>
    </cfRule>
    <cfRule type="containsText" dxfId="22437" priority="56292" operator="containsText" text="10.30 – 19.30">
      <formula>NOT(ISERROR(SEARCH("10.30 – 19.30",CR100)))</formula>
    </cfRule>
    <cfRule type="containsText" dxfId="22436" priority="56293" operator="containsText" text="09.00 – 13.00">
      <formula>NOT(ISERROR(SEARCH("09.00 – 13.00",CR100)))</formula>
    </cfRule>
    <cfRule type="containsText" dxfId="22435" priority="56294" operator="containsText" text="11.30 – 19.30">
      <formula>NOT(ISERROR(SEARCH("11.30 – 19.30",CR100)))</formula>
    </cfRule>
  </conditionalFormatting>
  <conditionalFormatting sqref="CR100:CS100 CV100:DF100">
    <cfRule type="cellIs" dxfId="22434" priority="56277" operator="equal">
      <formula>"09.00 – 15.00"</formula>
    </cfRule>
  </conditionalFormatting>
  <conditionalFormatting sqref="CR100:CS100 CV100:DF100">
    <cfRule type="cellIs" dxfId="22433" priority="56278" operator="equal">
      <formula>"09.00 – 18.00"</formula>
    </cfRule>
  </conditionalFormatting>
  <conditionalFormatting sqref="CR100:CS100 CV100:DF100">
    <cfRule type="cellIs" dxfId="22432" priority="56279" operator="equal">
      <formula>"09.30 – 13.00"</formula>
    </cfRule>
  </conditionalFormatting>
  <conditionalFormatting sqref="CR100:CS100 CV100:DF100">
    <cfRule type="cellIs" dxfId="22431" priority="56280" operator="equal">
      <formula>"10.30 – 19.30"</formula>
    </cfRule>
  </conditionalFormatting>
  <conditionalFormatting sqref="CR100:CS100 CV100:DF100">
    <cfRule type="cellIs" dxfId="22430" priority="56281" operator="equal">
      <formula>"11.30 – 19.30"</formula>
    </cfRule>
  </conditionalFormatting>
  <conditionalFormatting sqref="CR100:CS100 CV100:DF100">
    <cfRule type="cellIs" dxfId="22429" priority="56282" operator="equal">
      <formula>_FV(13,"3")</formula>
    </cfRule>
  </conditionalFormatting>
  <conditionalFormatting sqref="CR100:CS100 CV100:DF100">
    <cfRule type="cellIs" dxfId="22428" priority="56283" operator="equal">
      <formula>_FV(13,"3")</formula>
    </cfRule>
  </conditionalFormatting>
  <conditionalFormatting sqref="CR100:CS100 CV100:DF100">
    <cfRule type="cellIs" dxfId="22427" priority="56284" operator="equal">
      <formula>_FV(13,"3")</formula>
    </cfRule>
  </conditionalFormatting>
  <conditionalFormatting sqref="CR100:CS100 CV100:DF100">
    <cfRule type="cellIs" dxfId="22426" priority="56269" operator="equal">
      <formula>"09.00 – 15.00"</formula>
    </cfRule>
  </conditionalFormatting>
  <conditionalFormatting sqref="CR100:CS100 CV100:DF100">
    <cfRule type="cellIs" dxfId="22425" priority="56270" operator="equal">
      <formula>"09.00 – 18.00"</formula>
    </cfRule>
  </conditionalFormatting>
  <conditionalFormatting sqref="CR100:CS100 CV100:DF100">
    <cfRule type="cellIs" dxfId="22424" priority="56271" operator="equal">
      <formula>"09.30 – 13.00"</formula>
    </cfRule>
  </conditionalFormatting>
  <conditionalFormatting sqref="CR100:CS100 CV100:DF100">
    <cfRule type="cellIs" dxfId="22423" priority="56272" operator="equal">
      <formula>"10.30 – 19.30"</formula>
    </cfRule>
  </conditionalFormatting>
  <conditionalFormatting sqref="CR100:CS100 CV100:DF100">
    <cfRule type="cellIs" dxfId="22422" priority="56273" operator="equal">
      <formula>"11.30 – 19.30"</formula>
    </cfRule>
  </conditionalFormatting>
  <conditionalFormatting sqref="CR100:CS100 CV100:DF100">
    <cfRule type="cellIs" dxfId="22421" priority="56274" operator="equal">
      <formula>_FV(13,"3")</formula>
    </cfRule>
  </conditionalFormatting>
  <conditionalFormatting sqref="CR100:CS100 CV100:DF100">
    <cfRule type="cellIs" dxfId="22420" priority="56275" operator="equal">
      <formula>_FV(13,"3")</formula>
    </cfRule>
  </conditionalFormatting>
  <conditionalFormatting sqref="CR100:CS100 CV100:DF100">
    <cfRule type="cellIs" dxfId="22419" priority="56276" operator="equal">
      <formula>_FV(13,"3")</formula>
    </cfRule>
  </conditionalFormatting>
  <conditionalFormatting sqref="CR100:CS100 CV100:DF100">
    <cfRule type="containsText" dxfId="22418" priority="56263" operator="containsText" text="09.00 - 13.00">
      <formula>NOT(ISERROR(SEARCH("09.00 - 13.00",CR100)))</formula>
    </cfRule>
    <cfRule type="containsText" dxfId="22417" priority="56264" operator="containsText" text="09.00 – 15:00">
      <formula>NOT(ISERROR(SEARCH("09.00 – 15:00",CR100)))</formula>
    </cfRule>
    <cfRule type="containsText" dxfId="22416" priority="56265" operator="containsText" text="09.00 – 16.00">
      <formula>NOT(ISERROR(SEARCH("09.00 – 16.00",CR100)))</formula>
    </cfRule>
    <cfRule type="containsText" dxfId="22415" priority="56266" operator="containsText" text="09.00 - 13:00">
      <formula>NOT(ISERROR(SEARCH("09.00 - 13:00",CR100)))</formula>
    </cfRule>
    <cfRule type="containsText" dxfId="22414" priority="56267" operator="containsText" text="08.30 – 16:30 ">
      <formula>NOT(ISERROR(SEARCH("08.30 – 16:30 ",CR100)))</formula>
    </cfRule>
    <cfRule type="containsText" dxfId="22413" priority="56268" operator="containsText" text="08.30 – 17:30 ">
      <formula>NOT(ISERROR(SEARCH("08.30 – 17:30 ",CR100)))</formula>
    </cfRule>
  </conditionalFormatting>
  <conditionalFormatting sqref="CR100:CS100 CV100:DF100">
    <cfRule type="cellIs" dxfId="22412" priority="56255" operator="equal">
      <formula>"09.00 – 15.00"</formula>
    </cfRule>
  </conditionalFormatting>
  <conditionalFormatting sqref="CR100:CS100 CV100:DF100">
    <cfRule type="cellIs" dxfId="22411" priority="56256" operator="equal">
      <formula>"09.00 – 18.00"</formula>
    </cfRule>
  </conditionalFormatting>
  <conditionalFormatting sqref="CR100:CS100 CV100:DF100">
    <cfRule type="cellIs" dxfId="22410" priority="56257" operator="equal">
      <formula>"09.30 – 13.00"</formula>
    </cfRule>
  </conditionalFormatting>
  <conditionalFormatting sqref="CR100:CS100 CV100:DF100">
    <cfRule type="cellIs" dxfId="22409" priority="56258" operator="equal">
      <formula>"10.30 – 19.30"</formula>
    </cfRule>
  </conditionalFormatting>
  <conditionalFormatting sqref="CR100:CS100 CV100:DF100">
    <cfRule type="cellIs" dxfId="22408" priority="56259" operator="equal">
      <formula>"11.30 – 19.30"</formula>
    </cfRule>
  </conditionalFormatting>
  <conditionalFormatting sqref="CR100:CS100 CV100:DF100">
    <cfRule type="cellIs" dxfId="22407" priority="56260" operator="equal">
      <formula>_FV(13,"3")</formula>
    </cfRule>
  </conditionalFormatting>
  <conditionalFormatting sqref="CR100:CS100 CV100:DF100">
    <cfRule type="cellIs" dxfId="22406" priority="56261" operator="equal">
      <formula>_FV(13,"3")</formula>
    </cfRule>
  </conditionalFormatting>
  <conditionalFormatting sqref="CR100:CS100 CV100:DF100">
    <cfRule type="cellIs" dxfId="22405" priority="56262" operator="equal">
      <formula>_FV(13,"3")</formula>
    </cfRule>
  </conditionalFormatting>
  <conditionalFormatting sqref="CR100:CS100 CV100:DF100">
    <cfRule type="containsText" dxfId="22404" priority="56245" operator="containsText" text="DOMENICA">
      <formula>NOT(ISERROR(SEARCH("DOMENICA",CR100)))</formula>
    </cfRule>
    <cfRule type="containsText" dxfId="22403" priority="56246" operator="containsText" text="08.30 – 14.30">
      <formula>NOT(ISERROR(SEARCH("08.30 – 14.30",CR100)))</formula>
    </cfRule>
    <cfRule type="containsText" dxfId="22402" priority="56247" operator="containsText" text="09.30 – 18.30">
      <formula>NOT(ISERROR(SEARCH("09.30 – 18.30",CR100)))</formula>
    </cfRule>
    <cfRule type="containsText" dxfId="22401" priority="56248" operator="containsText" text="08.30 – 16.30">
      <formula>NOT(ISERROR(SEARCH("08.30 – 16.30",CR100)))</formula>
    </cfRule>
    <cfRule type="containsText" dxfId="22400" priority="56249" operator="containsText" text="08.30 – 17.30">
      <formula>NOT(ISERROR(SEARCH("08.30 – 17.30",CR100)))</formula>
    </cfRule>
    <cfRule type="containsText" dxfId="22399" priority="56250" operator="containsText" text="09.00 – 18.00">
      <formula>NOT(ISERROR(SEARCH("09.00 – 18.00",CR100)))</formula>
    </cfRule>
    <cfRule type="containsText" dxfId="22398" priority="56251" operator="containsText" text="09.00 – 15.00">
      <formula>NOT(ISERROR(SEARCH("09.00 – 15.00",CR100)))</formula>
    </cfRule>
    <cfRule type="containsText" dxfId="22397" priority="56252" operator="containsText" text="10.30 – 19.30">
      <formula>NOT(ISERROR(SEARCH("10.30 – 19.30",CR100)))</formula>
    </cfRule>
    <cfRule type="containsText" dxfId="22396" priority="56253" operator="containsText" text="09.00 – 13.00">
      <formula>NOT(ISERROR(SEARCH("09.00 – 13.00",CR100)))</formula>
    </cfRule>
    <cfRule type="containsText" dxfId="22395" priority="56254" operator="containsText" text="11.30 – 19.30">
      <formula>NOT(ISERROR(SEARCH("11.30 – 19.30",CR100)))</formula>
    </cfRule>
  </conditionalFormatting>
  <conditionalFormatting sqref="CR100:CS100 CV100:DF100">
    <cfRule type="cellIs" dxfId="22394" priority="56238" operator="equal">
      <formula>"09.00 – 18.00"</formula>
    </cfRule>
  </conditionalFormatting>
  <conditionalFormatting sqref="CR100:CS100 CV100:DF100">
    <cfRule type="cellIs" dxfId="22393" priority="56239" operator="equal">
      <formula>"09.30 – 13.00"</formula>
    </cfRule>
  </conditionalFormatting>
  <conditionalFormatting sqref="CR100:CS100 CV100:DF100">
    <cfRule type="cellIs" dxfId="22392" priority="56240" operator="equal">
      <formula>"10.30 – 19.30"</formula>
    </cfRule>
  </conditionalFormatting>
  <conditionalFormatting sqref="CR100:CS100 CV100:DF100">
    <cfRule type="cellIs" dxfId="22391" priority="56241" operator="equal">
      <formula>"11.30 – 19.30"</formula>
    </cfRule>
  </conditionalFormatting>
  <conditionalFormatting sqref="CR100:CS100 CV100:DF100">
    <cfRule type="cellIs" dxfId="22390" priority="56242" operator="equal">
      <formula>_FV(13,"3")</formula>
    </cfRule>
  </conditionalFormatting>
  <conditionalFormatting sqref="CR100:CS100 CV100:DF100">
    <cfRule type="cellIs" dxfId="22389" priority="56243" operator="equal">
      <formula>_FV(13,"3")</formula>
    </cfRule>
  </conditionalFormatting>
  <conditionalFormatting sqref="CR100:CS100 CV100:DF100">
    <cfRule type="cellIs" dxfId="22388" priority="56244" operator="equal">
      <formula>_FV(13,"3")</formula>
    </cfRule>
  </conditionalFormatting>
  <conditionalFormatting sqref="CR100:CS100 CV100:DF100">
    <cfRule type="cellIs" dxfId="22387" priority="56231" operator="equal">
      <formula>"09.00 – 18.00"</formula>
    </cfRule>
  </conditionalFormatting>
  <conditionalFormatting sqref="CR100:CS100 CV100:DF100">
    <cfRule type="cellIs" dxfId="22386" priority="56232" operator="equal">
      <formula>"09.30 – 13.00"</formula>
    </cfRule>
  </conditionalFormatting>
  <conditionalFormatting sqref="CR100:CS100 CV100:DF100">
    <cfRule type="cellIs" dxfId="22385" priority="56233" operator="equal">
      <formula>"10.30 – 19.30"</formula>
    </cfRule>
  </conditionalFormatting>
  <conditionalFormatting sqref="CR100:CS100 CV100:DF100">
    <cfRule type="cellIs" dxfId="22384" priority="56234" operator="equal">
      <formula>"11.30 – 19.30"</formula>
    </cfRule>
  </conditionalFormatting>
  <conditionalFormatting sqref="CR100:CS100 CV100:DF100">
    <cfRule type="cellIs" dxfId="22383" priority="56235" operator="equal">
      <formula>_FV(13,"3")</formula>
    </cfRule>
  </conditionalFormatting>
  <conditionalFormatting sqref="CR100:CS100 CV100:DF100">
    <cfRule type="cellIs" dxfId="22382" priority="56236" operator="equal">
      <formula>_FV(13,"3")</formula>
    </cfRule>
  </conditionalFormatting>
  <conditionalFormatting sqref="CR100:CS100 CV100:DF100">
    <cfRule type="cellIs" dxfId="22381" priority="56237" operator="equal">
      <formula>_FV(13,"3")</formula>
    </cfRule>
  </conditionalFormatting>
  <conditionalFormatting sqref="CR101:CS108 CV101:DF108">
    <cfRule type="containsText" dxfId="22380" priority="56213" operator="containsText" text="08.30 – 14.30">
      <formula>NOT(ISERROR(SEARCH("08.30 – 14.30",CR101)))</formula>
    </cfRule>
    <cfRule type="containsText" dxfId="22379" priority="56214" operator="containsText" text="09:30 – 18.30">
      <formula>NOT(ISERROR(SEARCH("09:30 – 18.30",CR101)))</formula>
    </cfRule>
    <cfRule type="containsText" dxfId="22378" priority="56215" operator="containsText" text="10.30 – 18.30">
      <formula>NOT(ISERROR(SEARCH("10.30 – 18.30",CR101)))</formula>
    </cfRule>
    <cfRule type="containsText" dxfId="22377" priority="56216" operator="containsText" text="09.30 – 18.30">
      <formula>NOT(ISERROR(SEARCH("09.30 – 18.30",CR101)))</formula>
    </cfRule>
    <cfRule type="containsText" dxfId="22376" priority="56218" operator="containsText" text="09.00 – 13:00">
      <formula>NOT(ISERROR(SEARCH("09.00 – 13:00",CR101)))</formula>
    </cfRule>
    <cfRule type="containsText" dxfId="22375" priority="56219" operator="containsText" text="08.30 – 16.30">
      <formula>NOT(ISERROR(SEARCH("08.30 – 16.30",CR101)))</formula>
    </cfRule>
    <cfRule type="containsText" dxfId="22374" priority="56220" operator="containsText" text="08:30 – 17.30">
      <formula>NOT(ISERROR(SEARCH("08:30 – 17.30",CR101)))</formula>
    </cfRule>
    <cfRule type="containsText" dxfId="22373" priority="56221" operator="containsText" text="08.30 – 17.30">
      <formula>NOT(ISERROR(SEARCH("08.30 – 17.30",CR101)))</formula>
    </cfRule>
    <cfRule type="containsText" dxfId="22372" priority="56222" operator="containsText" text="09.00 – 18.00">
      <formula>NOT(ISERROR(SEARCH("09.00 – 18.00",CR101)))</formula>
    </cfRule>
    <cfRule type="containsText" dxfId="22371" priority="56223" operator="containsText" text="09.00 – 13.00">
      <formula>NOT(ISERROR(SEARCH("09.00 – 13.00",CR101)))</formula>
    </cfRule>
    <cfRule type="containsText" dxfId="22370" priority="56224" operator="containsText" text="11.30 – 19.30">
      <formula>NOT(ISERROR(SEARCH("11.30 – 19.30",CR101)))</formula>
    </cfRule>
    <cfRule type="containsText" dxfId="22369" priority="56225" operator="containsText" text="10.30 – 19.30">
      <formula>NOT(ISERROR(SEARCH("10.30 – 19.30",CR101)))</formula>
    </cfRule>
    <cfRule type="containsText" dxfId="22368" priority="56226" operator="containsText" text="09.00 – 15.00">
      <formula>NOT(ISERROR(SEARCH("09.00 – 15.00",CR101)))</formula>
    </cfRule>
    <cfRule type="containsText" dxfId="22367" priority="56227" operator="containsText" text="1 2 : 3 0">
      <formula>NOT(ISERROR(SEARCH("1 2 : 3 0",CR101)))</formula>
    </cfRule>
    <cfRule type="containsText" dxfId="22366" priority="56228" operator="containsText" text="1 3 : 3 0">
      <formula>NOT(ISERROR(SEARCH("1 3 : 3 0",CR101)))</formula>
    </cfRule>
    <cfRule type="containsText" dxfId="22365" priority="56229" operator="containsText" text="FESTIVITÁ">
      <formula>NOT(ISERROR(SEARCH("FESTIVITÁ",CR101)))</formula>
    </cfRule>
    <cfRule type="cellIs" dxfId="22364" priority="56230" operator="equal">
      <formula>"DOMENICA"</formula>
    </cfRule>
  </conditionalFormatting>
  <conditionalFormatting sqref="CR101:CS108 CV101:DF108">
    <cfRule type="containsText" dxfId="22363" priority="56205" operator="containsText" text="09.00 - 13.00">
      <formula>NOT(ISERROR(SEARCH("09.00 - 13.00",CR101)))</formula>
    </cfRule>
    <cfRule type="containsText" dxfId="22362" priority="56208" operator="containsText" text="09.00 – 15:00">
      <formula>NOT(ISERROR(SEARCH("09.00 – 15:00",CR101)))</formula>
    </cfRule>
    <cfRule type="containsText" dxfId="22361" priority="56209" operator="containsText" text="09.00 – 16.00">
      <formula>NOT(ISERROR(SEARCH("09.00 – 16.00",CR101)))</formula>
    </cfRule>
    <cfRule type="containsText" dxfId="22360" priority="56210" operator="containsText" text="09.00 - 13:00">
      <formula>NOT(ISERROR(SEARCH("09.00 - 13:00",CR101)))</formula>
    </cfRule>
    <cfRule type="containsText" dxfId="22359" priority="56211" operator="containsText" text="08.30 – 16:30 ">
      <formula>NOT(ISERROR(SEARCH("08.30 – 16:30 ",CR101)))</formula>
    </cfRule>
    <cfRule type="containsText" dxfId="22358" priority="56212" operator="containsText" text="08.30 – 17:30 ">
      <formula>NOT(ISERROR(SEARCH("08.30 – 17:30 ",CR101)))</formula>
    </cfRule>
  </conditionalFormatting>
  <conditionalFormatting sqref="CR101:CS108 CV101:DF108">
    <cfRule type="containsText" dxfId="22357" priority="56207" operator="containsText" text="1 3 : 0 0">
      <formula>NOT(ISERROR(SEARCH("1 3 : 0 0",CR101)))</formula>
    </cfRule>
  </conditionalFormatting>
  <conditionalFormatting sqref="CR101:CS101 CV101:DF101">
    <cfRule type="containsText" dxfId="22356" priority="56206" operator="containsText" text="13:00">
      <formula>NOT(ISERROR(SEARCH("13:00",CR101)))</formula>
    </cfRule>
  </conditionalFormatting>
  <conditionalFormatting sqref="CR101:CS108 CV101:DF108">
    <cfRule type="containsText" dxfId="22355" priority="56217" operator="containsText" text="09:00 – 13.00 ">
      <formula>NOT(ISERROR(SEARCH("09:00 – 13.00 ",CR101)))</formula>
    </cfRule>
  </conditionalFormatting>
  <conditionalFormatting sqref="CR107:CS107 CV107:DF107">
    <cfRule type="containsText" dxfId="22354" priority="56204" operator="containsText" text="09:00 – 13.00 ">
      <formula>NOT(ISERROR(SEARCH("09:00 – 13.00 ",CR107)))</formula>
    </cfRule>
  </conditionalFormatting>
  <conditionalFormatting sqref="CR101:CS108 CV101:DF108">
    <cfRule type="containsText" dxfId="22353" priority="56203" operator="containsText" text="09:00 – 13.00 ">
      <formula>NOT(ISERROR(SEARCH("09:00 – 13.00 ",CR101)))</formula>
    </cfRule>
  </conditionalFormatting>
  <conditionalFormatting sqref="CR107:CS108 CV107:DF108">
    <cfRule type="containsText" dxfId="22352" priority="56202" operator="containsText" text="09:00 – 13.00 ">
      <formula>NOT(ISERROR(SEARCH("09:00 – 13.00 ",CR107)))</formula>
    </cfRule>
  </conditionalFormatting>
  <conditionalFormatting sqref="CR102:CS102 CV102:DF102">
    <cfRule type="containsText" dxfId="22351" priority="56199" operator="containsText" text="09.00 -13.00">
      <formula>NOT(ISERROR(SEARCH("09.00 -13.00",CR102)))</formula>
    </cfRule>
    <cfRule type="containsText" dxfId="22350" priority="56200" operator="containsText" text="09.00 -15:00">
      <formula>NOT(ISERROR(SEARCH("09.00 -15:00",CR102)))</formula>
    </cfRule>
    <cfRule type="containsText" dxfId="22349" priority="56201" operator="containsText" text="09.00 -16.00">
      <formula>NOT(ISERROR(SEARCH("09.00 -16.00",CR102)))</formula>
    </cfRule>
  </conditionalFormatting>
  <conditionalFormatting sqref="CR103:CS108 CV103:DF108">
    <cfRule type="containsText" dxfId="22348" priority="56196" operator="containsText" text="09.00 -13.00">
      <formula>NOT(ISERROR(SEARCH("09.00 -13.00",CR103)))</formula>
    </cfRule>
    <cfRule type="containsText" dxfId="22347" priority="56197" operator="containsText" text="09.00 -15:00">
      <formula>NOT(ISERROR(SEARCH("09.00 -15:00",CR103)))</formula>
    </cfRule>
    <cfRule type="containsText" dxfId="22346" priority="56198" operator="containsText" text="09.00 -16.00">
      <formula>NOT(ISERROR(SEARCH("09.00 -16.00",CR103)))</formula>
    </cfRule>
  </conditionalFormatting>
  <conditionalFormatting sqref="CR101:CS101 CV101:DF101">
    <cfRule type="containsText" dxfId="22345" priority="56193" operator="containsText" text="09.00 -13.00">
      <formula>NOT(ISERROR(SEARCH("09.00 -13.00",CR101)))</formula>
    </cfRule>
    <cfRule type="containsText" dxfId="22344" priority="56194" operator="containsText" text="09.00 -15:00">
      <formula>NOT(ISERROR(SEARCH("09.00 -15:00",CR101)))</formula>
    </cfRule>
    <cfRule type="containsText" dxfId="22343" priority="56195" operator="containsText" text="09.00 -16.00">
      <formula>NOT(ISERROR(SEARCH("09.00 -16.00",CR101)))</formula>
    </cfRule>
  </conditionalFormatting>
  <conditionalFormatting sqref="CR107:CS107 CV107:DF107">
    <cfRule type="containsText" dxfId="22342" priority="56192" operator="containsText" text="09:00 – 13.00 ">
      <formula>NOT(ISERROR(SEARCH("09:00 – 13.00 ",CR107)))</formula>
    </cfRule>
  </conditionalFormatting>
  <conditionalFormatting sqref="CR101:CS108 CV101:DF108">
    <cfRule type="containsText" dxfId="22341" priority="56191" operator="containsText" text="09:00 – 13.00 ">
      <formula>NOT(ISERROR(SEARCH("09:00 – 13.00 ",CR101)))</formula>
    </cfRule>
  </conditionalFormatting>
  <conditionalFormatting sqref="CR107:CS108 CV107:DF108">
    <cfRule type="containsText" dxfId="22340" priority="56190" operator="containsText" text="09:00 – 13.00 ">
      <formula>NOT(ISERROR(SEARCH("09:00 – 13.00 ",CR107)))</formula>
    </cfRule>
  </conditionalFormatting>
  <conditionalFormatting sqref="CR102:CS102 CV102:DF102">
    <cfRule type="containsText" dxfId="22339" priority="56187" operator="containsText" text="09.00 -13.00">
      <formula>NOT(ISERROR(SEARCH("09.00 -13.00",CR102)))</formula>
    </cfRule>
    <cfRule type="containsText" dxfId="22338" priority="56188" operator="containsText" text="09.00 -15:00">
      <formula>NOT(ISERROR(SEARCH("09.00 -15:00",CR102)))</formula>
    </cfRule>
    <cfRule type="containsText" dxfId="22337" priority="56189" operator="containsText" text="09.00 -16.00">
      <formula>NOT(ISERROR(SEARCH("09.00 -16.00",CR102)))</formula>
    </cfRule>
  </conditionalFormatting>
  <conditionalFormatting sqref="CR103:CS108 CV103:DF108">
    <cfRule type="containsText" dxfId="22336" priority="56184" operator="containsText" text="09.00 -13.00">
      <formula>NOT(ISERROR(SEARCH("09.00 -13.00",CR103)))</formula>
    </cfRule>
    <cfRule type="containsText" dxfId="22335" priority="56185" operator="containsText" text="09.00 -15:00">
      <formula>NOT(ISERROR(SEARCH("09.00 -15:00",CR103)))</formula>
    </cfRule>
    <cfRule type="containsText" dxfId="22334" priority="56186" operator="containsText" text="09.00 -16.00">
      <formula>NOT(ISERROR(SEARCH("09.00 -16.00",CR103)))</formula>
    </cfRule>
  </conditionalFormatting>
  <conditionalFormatting sqref="CR101:CS101 CV101:DF101">
    <cfRule type="containsText" dxfId="22333" priority="56181" operator="containsText" text="09.00 -13.00">
      <formula>NOT(ISERROR(SEARCH("09.00 -13.00",CR101)))</formula>
    </cfRule>
    <cfRule type="containsText" dxfId="22332" priority="56182" operator="containsText" text="09.00 -15:00">
      <formula>NOT(ISERROR(SEARCH("09.00 -15:00",CR101)))</formula>
    </cfRule>
    <cfRule type="containsText" dxfId="22331" priority="56183" operator="containsText" text="09.00 -16.00">
      <formula>NOT(ISERROR(SEARCH("09.00 -16.00",CR101)))</formula>
    </cfRule>
  </conditionalFormatting>
  <conditionalFormatting sqref="CR102:CS102 CV102:DF102">
    <cfRule type="containsText" dxfId="22330" priority="56178" operator="containsText" text="09.00 -13:00">
      <formula>NOT(ISERROR(SEARCH("09.00 -13:00",CR102)))</formula>
    </cfRule>
    <cfRule type="containsText" dxfId="22329" priority="56179" operator="containsText" text="08.30 -17.30">
      <formula>NOT(ISERROR(SEARCH("08.30 -17.30",CR102)))</formula>
    </cfRule>
    <cfRule type="containsText" dxfId="22328" priority="56180" operator="containsText" text="08.30 -15:30">
      <formula>NOT(ISERROR(SEARCH("08.30 -15:30",CR102)))</formula>
    </cfRule>
  </conditionalFormatting>
  <conditionalFormatting sqref="CR103:CS108 CV103:DF108">
    <cfRule type="containsText" dxfId="22327" priority="56175" operator="containsText" text="09.00 -13.00">
      <formula>NOT(ISERROR(SEARCH("09.00 -13.00",CR103)))</formula>
    </cfRule>
    <cfRule type="containsText" dxfId="22326" priority="56176" operator="containsText" text="09.00 -15:00">
      <formula>NOT(ISERROR(SEARCH("09.00 -15:00",CR103)))</formula>
    </cfRule>
    <cfRule type="containsText" dxfId="22325" priority="56177" operator="containsText" text="09.00 -16.00">
      <formula>NOT(ISERROR(SEARCH("09.00 -16.00",CR103)))</formula>
    </cfRule>
  </conditionalFormatting>
  <conditionalFormatting sqref="CR103:CS108 CV103:DF108">
    <cfRule type="containsText" dxfId="22324" priority="56172" operator="containsText" text="09.00 -13:00">
      <formula>NOT(ISERROR(SEARCH("09.00 -13:00",CR103)))</formula>
    </cfRule>
    <cfRule type="containsText" dxfId="22323" priority="56173" operator="containsText" text="08.30 -17.30">
      <formula>NOT(ISERROR(SEARCH("08.30 -17.30",CR103)))</formula>
    </cfRule>
    <cfRule type="containsText" dxfId="22322" priority="56174" operator="containsText" text="08.30 -15:30">
      <formula>NOT(ISERROR(SEARCH("08.30 -15:30",CR103)))</formula>
    </cfRule>
  </conditionalFormatting>
  <conditionalFormatting sqref="CR101:CS101 CV101:DF101">
    <cfRule type="containsText" dxfId="22321" priority="56169" operator="containsText" text="09.00 -13.00">
      <formula>NOT(ISERROR(SEARCH("09.00 -13.00",CR101)))</formula>
    </cfRule>
    <cfRule type="containsText" dxfId="22320" priority="56170" operator="containsText" text="09.00 -15:00">
      <formula>NOT(ISERROR(SEARCH("09.00 -15:00",CR101)))</formula>
    </cfRule>
    <cfRule type="containsText" dxfId="22319" priority="56171" operator="containsText" text="09.00 -16.00">
      <formula>NOT(ISERROR(SEARCH("09.00 -16.00",CR101)))</formula>
    </cfRule>
  </conditionalFormatting>
  <conditionalFormatting sqref="CR101:CS101 CV101:DF101">
    <cfRule type="containsText" dxfId="22318" priority="56166" operator="containsText" text="09.00 -13:00">
      <formula>NOT(ISERROR(SEARCH("09.00 -13:00",CR101)))</formula>
    </cfRule>
    <cfRule type="containsText" dxfId="22317" priority="56167" operator="containsText" text="08.30 -17.30">
      <formula>NOT(ISERROR(SEARCH("08.30 -17.30",CR101)))</formula>
    </cfRule>
    <cfRule type="containsText" dxfId="22316" priority="56168" operator="containsText" text="08.30 -15:30">
      <formula>NOT(ISERROR(SEARCH("08.30 -15:30",CR101)))</formula>
    </cfRule>
  </conditionalFormatting>
  <conditionalFormatting sqref="Z114:AB114">
    <cfRule type="cellIs" dxfId="22315" priority="55611" operator="equal">
      <formula>"09.00 – 13.00"</formula>
    </cfRule>
  </conditionalFormatting>
  <conditionalFormatting sqref="AD114:AE114">
    <cfRule type="cellIs" dxfId="22314" priority="55560" operator="equal">
      <formula>"09.00 – 15.00"</formula>
    </cfRule>
  </conditionalFormatting>
  <conditionalFormatting sqref="Z114:AB114">
    <cfRule type="cellIs" dxfId="22313" priority="55612" operator="equal">
      <formula>"09.00 – 15.00"</formula>
    </cfRule>
  </conditionalFormatting>
  <conditionalFormatting sqref="Z114:AB114">
    <cfRule type="cellIs" dxfId="22312" priority="55613" operator="equal">
      <formula>"09.00 – 18.00"</formula>
    </cfRule>
  </conditionalFormatting>
  <conditionalFormatting sqref="Z114:AB114">
    <cfRule type="cellIs" dxfId="22311" priority="55614" operator="equal">
      <formula>"09.30 – 13.00"</formula>
    </cfRule>
  </conditionalFormatting>
  <conditionalFormatting sqref="Z114:AB114">
    <cfRule type="cellIs" dxfId="22310" priority="55615" operator="equal">
      <formula>"10.30 – 19.30"</formula>
    </cfRule>
  </conditionalFormatting>
  <conditionalFormatting sqref="Z114:AB114">
    <cfRule type="cellIs" dxfId="22309" priority="55616" operator="equal">
      <formula>"11.30 – 19.30"</formula>
    </cfRule>
  </conditionalFormatting>
  <conditionalFormatting sqref="Z114:AB114">
    <cfRule type="cellIs" dxfId="22308" priority="55617" operator="equal">
      <formula>_FV(13,"3")</formula>
    </cfRule>
  </conditionalFormatting>
  <conditionalFormatting sqref="Z114:AB114">
    <cfRule type="cellIs" dxfId="22307" priority="55618" operator="equal">
      <formula>_FV(13,"3")</formula>
    </cfRule>
  </conditionalFormatting>
  <conditionalFormatting sqref="Z114:AB114">
    <cfRule type="cellIs" dxfId="22306" priority="55619" operator="equal">
      <formula>_FV(13,"3")</formula>
    </cfRule>
  </conditionalFormatting>
  <conditionalFormatting sqref="DH114:XFD114 Z114:AB114">
    <cfRule type="containsText" dxfId="22305" priority="55601" operator="containsText" text="DOMENICA">
      <formula>NOT(ISERROR(SEARCH("DOMENICA",Z114)))</formula>
    </cfRule>
    <cfRule type="containsText" dxfId="22304" priority="55602" operator="containsText" text="08.30 – 14.30">
      <formula>NOT(ISERROR(SEARCH("08.30 – 14.30",Z114)))</formula>
    </cfRule>
    <cfRule type="containsText" dxfId="22303" priority="55603" operator="containsText" text="09.30 – 18.30">
      <formula>NOT(ISERROR(SEARCH("09.30 – 18.30",Z114)))</formula>
    </cfRule>
    <cfRule type="containsText" dxfId="22302" priority="55604" operator="containsText" text="08.30 – 16.30">
      <formula>NOT(ISERROR(SEARCH("08.30 – 16.30",Z114)))</formula>
    </cfRule>
    <cfRule type="containsText" dxfId="22301" priority="55605" operator="containsText" text="08.30 – 17.30">
      <formula>NOT(ISERROR(SEARCH("08.30 – 17.30",Z114)))</formula>
    </cfRule>
    <cfRule type="containsText" dxfId="22300" priority="55606" operator="containsText" text="09.00 – 18.00">
      <formula>NOT(ISERROR(SEARCH("09.00 – 18.00",Z114)))</formula>
    </cfRule>
    <cfRule type="containsText" dxfId="22299" priority="55607" operator="containsText" text="09.00 – 15.00">
      <formula>NOT(ISERROR(SEARCH("09.00 – 15.00",Z114)))</formula>
    </cfRule>
    <cfRule type="containsText" dxfId="22298" priority="55608" operator="containsText" text="10.30 – 19.30">
      <formula>NOT(ISERROR(SEARCH("10.30 – 19.30",Z114)))</formula>
    </cfRule>
    <cfRule type="containsText" dxfId="22297" priority="55609" operator="containsText" text="09.00 – 13.00">
      <formula>NOT(ISERROR(SEARCH("09.00 – 13.00",Z114)))</formula>
    </cfRule>
    <cfRule type="containsText" dxfId="22296" priority="55610" operator="containsText" text="11.30 – 19.30">
      <formula>NOT(ISERROR(SEARCH("11.30 – 19.30",Z114)))</formula>
    </cfRule>
  </conditionalFormatting>
  <conditionalFormatting sqref="Z114:AB114">
    <cfRule type="cellIs" dxfId="22295" priority="55593" operator="equal">
      <formula>"09.00 – 15.00"</formula>
    </cfRule>
  </conditionalFormatting>
  <conditionalFormatting sqref="Z114:AB114">
    <cfRule type="cellIs" dxfId="22294" priority="55594" operator="equal">
      <formula>"09.00 – 18.00"</formula>
    </cfRule>
  </conditionalFormatting>
  <conditionalFormatting sqref="Z114:AB114">
    <cfRule type="cellIs" dxfId="22293" priority="55595" operator="equal">
      <formula>"09.30 – 13.00"</formula>
    </cfRule>
  </conditionalFormatting>
  <conditionalFormatting sqref="Z114:AB114">
    <cfRule type="cellIs" dxfId="22292" priority="55596" operator="equal">
      <formula>"10.30 – 19.30"</formula>
    </cfRule>
  </conditionalFormatting>
  <conditionalFormatting sqref="Z114:AB114">
    <cfRule type="cellIs" dxfId="22291" priority="55597" operator="equal">
      <formula>"11.30 – 19.30"</formula>
    </cfRule>
  </conditionalFormatting>
  <conditionalFormatting sqref="Z114:AB114">
    <cfRule type="cellIs" dxfId="22290" priority="55598" operator="equal">
      <formula>_FV(13,"3")</formula>
    </cfRule>
  </conditionalFormatting>
  <conditionalFormatting sqref="Z114:AB114">
    <cfRule type="cellIs" dxfId="22289" priority="55599" operator="equal">
      <formula>_FV(13,"3")</formula>
    </cfRule>
  </conditionalFormatting>
  <conditionalFormatting sqref="Z114:AB114">
    <cfRule type="cellIs" dxfId="22288" priority="55600" operator="equal">
      <formula>_FV(13,"3")</formula>
    </cfRule>
  </conditionalFormatting>
  <conditionalFormatting sqref="Z114:AB114">
    <cfRule type="cellIs" dxfId="22287" priority="55585" operator="equal">
      <formula>"09.00 – 15.00"</formula>
    </cfRule>
  </conditionalFormatting>
  <conditionalFormatting sqref="Z114:AB114">
    <cfRule type="cellIs" dxfId="22286" priority="55586" operator="equal">
      <formula>"09.00 – 18.00"</formula>
    </cfRule>
  </conditionalFormatting>
  <conditionalFormatting sqref="Z114:AB114">
    <cfRule type="cellIs" dxfId="22285" priority="55587" operator="equal">
      <formula>"09.30 – 13.00"</formula>
    </cfRule>
  </conditionalFormatting>
  <conditionalFormatting sqref="Z114:AB114">
    <cfRule type="cellIs" dxfId="22284" priority="55588" operator="equal">
      <formula>"10.30 – 19.30"</formula>
    </cfRule>
  </conditionalFormatting>
  <conditionalFormatting sqref="Z114:AB114">
    <cfRule type="cellIs" dxfId="22283" priority="55589" operator="equal">
      <formula>"11.30 – 19.30"</formula>
    </cfRule>
  </conditionalFormatting>
  <conditionalFormatting sqref="Z114:AB114">
    <cfRule type="cellIs" dxfId="22282" priority="55590" operator="equal">
      <formula>_FV(13,"3")</formula>
    </cfRule>
  </conditionalFormatting>
  <conditionalFormatting sqref="Z114:AB114">
    <cfRule type="cellIs" dxfId="22281" priority="55591" operator="equal">
      <formula>_FV(13,"3")</formula>
    </cfRule>
  </conditionalFormatting>
  <conditionalFormatting sqref="Z114:AB114">
    <cfRule type="cellIs" dxfId="22280" priority="55592" operator="equal">
      <formula>_FV(13,"3")</formula>
    </cfRule>
  </conditionalFormatting>
  <conditionalFormatting sqref="CA114:CC114">
    <cfRule type="containsText" dxfId="22279" priority="55568" operator="containsText" text="08.30 – 14.30">
      <formula>NOT(ISERROR(SEARCH("08.30 – 14.30",CA114)))</formula>
    </cfRule>
    <cfRule type="containsText" dxfId="22278" priority="55569" operator="containsText" text="09:30 – 18.30">
      <formula>NOT(ISERROR(SEARCH("09:30 – 18.30",CA114)))</formula>
    </cfRule>
    <cfRule type="containsText" dxfId="22277" priority="55570" operator="containsText" text="10.30 – 18.30">
      <formula>NOT(ISERROR(SEARCH("10.30 – 18.30",CA114)))</formula>
    </cfRule>
    <cfRule type="containsText" dxfId="22276" priority="55571" operator="containsText" text="09.30 – 18.30">
      <formula>NOT(ISERROR(SEARCH("09.30 – 18.30",CA114)))</formula>
    </cfRule>
    <cfRule type="containsText" dxfId="22275" priority="55572" operator="containsText" text="09.00 – 13:00">
      <formula>NOT(ISERROR(SEARCH("09.00 – 13:00",CA114)))</formula>
    </cfRule>
    <cfRule type="containsText" dxfId="22274" priority="55573" operator="containsText" text="08.30 – 16.30">
      <formula>NOT(ISERROR(SEARCH("08.30 – 16.30",CA114)))</formula>
    </cfRule>
    <cfRule type="containsText" dxfId="22273" priority="55574" operator="containsText" text="08:30 – 17.30">
      <formula>NOT(ISERROR(SEARCH("08:30 – 17.30",CA114)))</formula>
    </cfRule>
    <cfRule type="containsText" dxfId="22272" priority="55575" operator="containsText" text="08.30 – 17.30">
      <formula>NOT(ISERROR(SEARCH("08.30 – 17.30",CA114)))</formula>
    </cfRule>
    <cfRule type="containsText" dxfId="22271" priority="55576" operator="containsText" text="09.00 – 18.00">
      <formula>NOT(ISERROR(SEARCH("09.00 – 18.00",CA114)))</formula>
    </cfRule>
    <cfRule type="containsText" dxfId="22270" priority="55577" operator="containsText" text="09.00 – 13.00">
      <formula>NOT(ISERROR(SEARCH("09.00 – 13.00",CA114)))</formula>
    </cfRule>
    <cfRule type="containsText" dxfId="22269" priority="55578" operator="containsText" text="11.30 – 19.30">
      <formula>NOT(ISERROR(SEARCH("11.30 – 19.30",CA114)))</formula>
    </cfRule>
    <cfRule type="containsText" dxfId="22268" priority="55579" operator="containsText" text="10.30 – 19.30">
      <formula>NOT(ISERROR(SEARCH("10.30 – 19.30",CA114)))</formula>
    </cfRule>
    <cfRule type="containsText" dxfId="22267" priority="55580" operator="containsText" text="09.00 – 15.00">
      <formula>NOT(ISERROR(SEARCH("09.00 – 15.00",CA114)))</formula>
    </cfRule>
    <cfRule type="containsText" dxfId="22266" priority="55581" operator="containsText" text="12:30">
      <formula>NOT(ISERROR(SEARCH("12:30",CA114)))</formula>
    </cfRule>
    <cfRule type="containsText" dxfId="22265" priority="55582" operator="containsText" text="13:30">
      <formula>NOT(ISERROR(SEARCH("13:30",CA114)))</formula>
    </cfRule>
    <cfRule type="containsText" dxfId="22264" priority="55583" operator="containsText" text="FESTIVITÁ">
      <formula>NOT(ISERROR(SEARCH("FESTIVITÁ",CA114)))</formula>
    </cfRule>
    <cfRule type="cellIs" dxfId="22263" priority="55584" operator="equal">
      <formula>"DOMENICA"</formula>
    </cfRule>
  </conditionalFormatting>
  <conditionalFormatting sqref="AD114:AE114">
    <cfRule type="cellIs" dxfId="22262" priority="55559" stopIfTrue="1" operator="equal">
      <formula>"09.00 – 13.00"</formula>
    </cfRule>
  </conditionalFormatting>
  <conditionalFormatting sqref="AD114:AE114">
    <cfRule type="cellIs" dxfId="22261" priority="55561" operator="equal">
      <formula>"09.00 – 18.00"</formula>
    </cfRule>
  </conditionalFormatting>
  <conditionalFormatting sqref="AD114:AE114">
    <cfRule type="cellIs" dxfId="22260" priority="55562" operator="equal">
      <formula>"09.30 – 13.00"</formula>
    </cfRule>
  </conditionalFormatting>
  <conditionalFormatting sqref="AD114:AE114">
    <cfRule type="cellIs" dxfId="22259" priority="55563" operator="equal">
      <formula>"10.30 – 19.30"</formula>
    </cfRule>
  </conditionalFormatting>
  <conditionalFormatting sqref="AD114:AE114">
    <cfRule type="cellIs" dxfId="22258" priority="55564" operator="equal">
      <formula>"11.30 – 19.30"</formula>
    </cfRule>
  </conditionalFormatting>
  <conditionalFormatting sqref="AD114:AE114">
    <cfRule type="cellIs" dxfId="22257" priority="55565" operator="equal">
      <formula>_FV(13,"3")</formula>
    </cfRule>
  </conditionalFormatting>
  <conditionalFormatting sqref="AD114:AE114">
    <cfRule type="cellIs" dxfId="22256" priority="55566" operator="equal">
      <formula>_FV(13,"3")</formula>
    </cfRule>
  </conditionalFormatting>
  <conditionalFormatting sqref="AD114:AE114">
    <cfRule type="cellIs" dxfId="22255" priority="55567" operator="equal">
      <formula>_FV(13,"3")</formula>
    </cfRule>
  </conditionalFormatting>
  <conditionalFormatting sqref="AD114:AE114">
    <cfRule type="containsText" dxfId="22254" priority="55549" operator="containsText" text="DOMENICA">
      <formula>NOT(ISERROR(SEARCH("DOMENICA",AD114)))</formula>
    </cfRule>
    <cfRule type="containsText" dxfId="22253" priority="55550" operator="containsText" text="08.30 – 14.30">
      <formula>NOT(ISERROR(SEARCH("08.30 – 14.30",AD114)))</formula>
    </cfRule>
    <cfRule type="containsText" dxfId="22252" priority="55551" operator="containsText" text="09.30 – 18.30">
      <formula>NOT(ISERROR(SEARCH("09.30 – 18.30",AD114)))</formula>
    </cfRule>
    <cfRule type="containsText" dxfId="22251" priority="55552" operator="containsText" text="08.30 – 16.30">
      <formula>NOT(ISERROR(SEARCH("08.30 – 16.30",AD114)))</formula>
    </cfRule>
    <cfRule type="containsText" dxfId="22250" priority="55553" operator="containsText" text="08.30 – 17.30">
      <formula>NOT(ISERROR(SEARCH("08.30 – 17.30",AD114)))</formula>
    </cfRule>
    <cfRule type="containsText" dxfId="22249" priority="55554" operator="containsText" text="09.00 – 18.00">
      <formula>NOT(ISERROR(SEARCH("09.00 – 18.00",AD114)))</formula>
    </cfRule>
    <cfRule type="containsText" dxfId="22248" priority="55555" operator="containsText" text="09.00 – 15.00">
      <formula>NOT(ISERROR(SEARCH("09.00 – 15.00",AD114)))</formula>
    </cfRule>
    <cfRule type="containsText" dxfId="22247" priority="55556" operator="containsText" text="10.30 – 19.30">
      <formula>NOT(ISERROR(SEARCH("10.30 – 19.30",AD114)))</formula>
    </cfRule>
    <cfRule type="containsText" dxfId="22246" priority="55557" operator="containsText" text="09.00 – 13.00">
      <formula>NOT(ISERROR(SEARCH("09.00 – 13.00",AD114)))</formula>
    </cfRule>
    <cfRule type="containsText" dxfId="22245" priority="55558" operator="containsText" text="11.30 – 19.30">
      <formula>NOT(ISERROR(SEARCH("11.30 – 19.30",AD114)))</formula>
    </cfRule>
  </conditionalFormatting>
  <conditionalFormatting sqref="AD114:AE114">
    <cfRule type="cellIs" dxfId="22244" priority="55541" operator="equal">
      <formula>"09.00 – 15.00"</formula>
    </cfRule>
  </conditionalFormatting>
  <conditionalFormatting sqref="AD114:AE114">
    <cfRule type="cellIs" dxfId="22243" priority="55542" operator="equal">
      <formula>"09.00 – 18.00"</formula>
    </cfRule>
  </conditionalFormatting>
  <conditionalFormatting sqref="AD114:AE114">
    <cfRule type="cellIs" dxfId="22242" priority="55543" operator="equal">
      <formula>"09.30 – 13.00"</formula>
    </cfRule>
  </conditionalFormatting>
  <conditionalFormatting sqref="AD114:AE114">
    <cfRule type="cellIs" dxfId="22241" priority="55544" operator="equal">
      <formula>"10.30 – 19.30"</formula>
    </cfRule>
  </conditionalFormatting>
  <conditionalFormatting sqref="AD114:AE114">
    <cfRule type="cellIs" dxfId="22240" priority="55545" operator="equal">
      <formula>"11.30 – 19.30"</formula>
    </cfRule>
  </conditionalFormatting>
  <conditionalFormatting sqref="AD114:AE114">
    <cfRule type="cellIs" dxfId="22239" priority="55546" operator="equal">
      <formula>_FV(13,"3")</formula>
    </cfRule>
  </conditionalFormatting>
  <conditionalFormatting sqref="AD114:AE114">
    <cfRule type="cellIs" dxfId="22238" priority="55547" operator="equal">
      <formula>_FV(13,"3")</formula>
    </cfRule>
  </conditionalFormatting>
  <conditionalFormatting sqref="AD114:AE114">
    <cfRule type="cellIs" dxfId="22237" priority="55548" operator="equal">
      <formula>_FV(13,"3")</formula>
    </cfRule>
  </conditionalFormatting>
  <conditionalFormatting sqref="AD114:AE114">
    <cfRule type="cellIs" dxfId="22236" priority="55533" operator="equal">
      <formula>"09.00 – 15.00"</formula>
    </cfRule>
  </conditionalFormatting>
  <conditionalFormatting sqref="AD114:AE114">
    <cfRule type="cellIs" dxfId="22235" priority="55534" operator="equal">
      <formula>"09.00 – 18.00"</formula>
    </cfRule>
  </conditionalFormatting>
  <conditionalFormatting sqref="AD114:AE114">
    <cfRule type="cellIs" dxfId="22234" priority="55535" operator="equal">
      <formula>"09.30 – 13.00"</formula>
    </cfRule>
  </conditionalFormatting>
  <conditionalFormatting sqref="AD114:AE114">
    <cfRule type="cellIs" dxfId="22233" priority="55536" operator="equal">
      <formula>"10.30 – 19.30"</formula>
    </cfRule>
  </conditionalFormatting>
  <conditionalFormatting sqref="AD114:AE114">
    <cfRule type="cellIs" dxfId="22232" priority="55537" operator="equal">
      <formula>"11.30 – 19.30"</formula>
    </cfRule>
  </conditionalFormatting>
  <conditionalFormatting sqref="AD114:AE114">
    <cfRule type="cellIs" dxfId="22231" priority="55538" operator="equal">
      <formula>_FV(13,"3")</formula>
    </cfRule>
  </conditionalFormatting>
  <conditionalFormatting sqref="AD114:AE114">
    <cfRule type="cellIs" dxfId="22230" priority="55539" operator="equal">
      <formula>_FV(13,"3")</formula>
    </cfRule>
  </conditionalFormatting>
  <conditionalFormatting sqref="AD114:AE114">
    <cfRule type="cellIs" dxfId="22229" priority="55540" operator="equal">
      <formula>_FV(13,"3")</formula>
    </cfRule>
  </conditionalFormatting>
  <conditionalFormatting sqref="Z114:AB114 DH114:XFD114 AD114:AE114">
    <cfRule type="containsText" dxfId="22228" priority="55527" operator="containsText" text="09.00 - 13.00">
      <formula>NOT(ISERROR(SEARCH("09.00 - 13.00",Z114)))</formula>
    </cfRule>
    <cfRule type="containsText" dxfId="22227" priority="55528" operator="containsText" text="09.00 – 15:00">
      <formula>NOT(ISERROR(SEARCH("09.00 – 15:00",Z114)))</formula>
    </cfRule>
    <cfRule type="containsText" dxfId="22226" priority="55529" operator="containsText" text="09.00 – 16.00">
      <formula>NOT(ISERROR(SEARCH("09.00 – 16.00",Z114)))</formula>
    </cfRule>
    <cfRule type="containsText" dxfId="22225" priority="55530" operator="containsText" text="09.00 - 13:00">
      <formula>NOT(ISERROR(SEARCH("09.00 - 13:00",Z114)))</formula>
    </cfRule>
    <cfRule type="containsText" dxfId="22224" priority="55531" operator="containsText" text="08.30 – 16:30 ">
      <formula>NOT(ISERROR(SEARCH("08.30 – 16:30 ",Z114)))</formula>
    </cfRule>
    <cfRule type="containsText" dxfId="22223" priority="55532" operator="containsText" text="08.30 – 17:30 ">
      <formula>NOT(ISERROR(SEARCH("08.30 – 17:30 ",Z114)))</formula>
    </cfRule>
  </conditionalFormatting>
  <conditionalFormatting sqref="Z114:AB114">
    <cfRule type="cellIs" dxfId="22222" priority="55519" operator="equal">
      <formula>"09.00 – 15.00"</formula>
    </cfRule>
  </conditionalFormatting>
  <conditionalFormatting sqref="Z114:AB114">
    <cfRule type="cellIs" dxfId="22221" priority="55520" operator="equal">
      <formula>"09.00 – 18.00"</formula>
    </cfRule>
  </conditionalFormatting>
  <conditionalFormatting sqref="Z114:AB114">
    <cfRule type="cellIs" dxfId="22220" priority="55521" operator="equal">
      <formula>"09.30 – 13.00"</formula>
    </cfRule>
  </conditionalFormatting>
  <conditionalFormatting sqref="Z114:AB114">
    <cfRule type="cellIs" dxfId="22219" priority="55522" operator="equal">
      <formula>"10.30 – 19.30"</formula>
    </cfRule>
  </conditionalFormatting>
  <conditionalFormatting sqref="Z114:AB114">
    <cfRule type="cellIs" dxfId="22218" priority="55523" operator="equal">
      <formula>"11.30 – 19.30"</formula>
    </cfRule>
  </conditionalFormatting>
  <conditionalFormatting sqref="Z114:AB114">
    <cfRule type="cellIs" dxfId="22217" priority="55524" operator="equal">
      <formula>_FV(13,"3")</formula>
    </cfRule>
  </conditionalFormatting>
  <conditionalFormatting sqref="Z114:AB114">
    <cfRule type="cellIs" dxfId="22216" priority="55525" operator="equal">
      <formula>_FV(13,"3")</formula>
    </cfRule>
  </conditionalFormatting>
  <conditionalFormatting sqref="Z114:AB114">
    <cfRule type="cellIs" dxfId="22215" priority="55526" operator="equal">
      <formula>_FV(13,"3")</formula>
    </cfRule>
  </conditionalFormatting>
  <conditionalFormatting sqref="Z114:AB114">
    <cfRule type="containsText" dxfId="22214" priority="55509" operator="containsText" text="DOMENICA">
      <formula>NOT(ISERROR(SEARCH("DOMENICA",Z114)))</formula>
    </cfRule>
    <cfRule type="containsText" dxfId="22213" priority="55510" operator="containsText" text="08.30 – 14.30">
      <formula>NOT(ISERROR(SEARCH("08.30 – 14.30",Z114)))</formula>
    </cfRule>
    <cfRule type="containsText" dxfId="22212" priority="55511" operator="containsText" text="09.30 – 18.30">
      <formula>NOT(ISERROR(SEARCH("09.30 – 18.30",Z114)))</formula>
    </cfRule>
    <cfRule type="containsText" dxfId="22211" priority="55512" operator="containsText" text="08.30 – 16.30">
      <formula>NOT(ISERROR(SEARCH("08.30 – 16.30",Z114)))</formula>
    </cfRule>
    <cfRule type="containsText" dxfId="22210" priority="55513" operator="containsText" text="08.30 – 17.30">
      <formula>NOT(ISERROR(SEARCH("08.30 – 17.30",Z114)))</formula>
    </cfRule>
    <cfRule type="containsText" dxfId="22209" priority="55514" operator="containsText" text="09.00 – 18.00">
      <formula>NOT(ISERROR(SEARCH("09.00 – 18.00",Z114)))</formula>
    </cfRule>
    <cfRule type="containsText" dxfId="22208" priority="55515" operator="containsText" text="09.00 – 15.00">
      <formula>NOT(ISERROR(SEARCH("09.00 – 15.00",Z114)))</formula>
    </cfRule>
    <cfRule type="containsText" dxfId="22207" priority="55516" operator="containsText" text="10.30 – 19.30">
      <formula>NOT(ISERROR(SEARCH("10.30 – 19.30",Z114)))</formula>
    </cfRule>
    <cfRule type="containsText" dxfId="22206" priority="55517" operator="containsText" text="09.00 – 13.00">
      <formula>NOT(ISERROR(SEARCH("09.00 – 13.00",Z114)))</formula>
    </cfRule>
    <cfRule type="containsText" dxfId="22205" priority="55518" operator="containsText" text="11.30 – 19.30">
      <formula>NOT(ISERROR(SEARCH("11.30 – 19.30",Z114)))</formula>
    </cfRule>
  </conditionalFormatting>
  <conditionalFormatting sqref="Z114:AB114">
    <cfRule type="cellIs" dxfId="22204" priority="55502" operator="equal">
      <formula>"09.00 – 18.00"</formula>
    </cfRule>
  </conditionalFormatting>
  <conditionalFormatting sqref="Z114:AB114">
    <cfRule type="cellIs" dxfId="22203" priority="55503" operator="equal">
      <formula>"09.30 – 13.00"</formula>
    </cfRule>
  </conditionalFormatting>
  <conditionalFormatting sqref="Z114:AB114">
    <cfRule type="cellIs" dxfId="22202" priority="55504" operator="equal">
      <formula>"10.30 – 19.30"</formula>
    </cfRule>
  </conditionalFormatting>
  <conditionalFormatting sqref="Z114:AB114">
    <cfRule type="cellIs" dxfId="22201" priority="55505" operator="equal">
      <formula>"11.30 – 19.30"</formula>
    </cfRule>
  </conditionalFormatting>
  <conditionalFormatting sqref="Z114:AB114">
    <cfRule type="cellIs" dxfId="22200" priority="55506" operator="equal">
      <formula>_FV(13,"3")</formula>
    </cfRule>
  </conditionalFormatting>
  <conditionalFormatting sqref="Z114:AB114">
    <cfRule type="cellIs" dxfId="22199" priority="55507" operator="equal">
      <formula>_FV(13,"3")</formula>
    </cfRule>
  </conditionalFormatting>
  <conditionalFormatting sqref="Z114:AB114">
    <cfRule type="cellIs" dxfId="22198" priority="55508" operator="equal">
      <formula>_FV(13,"3")</formula>
    </cfRule>
  </conditionalFormatting>
  <conditionalFormatting sqref="Z114:AB114">
    <cfRule type="cellIs" dxfId="22197" priority="55495" operator="equal">
      <formula>"09.00 – 18.00"</formula>
    </cfRule>
  </conditionalFormatting>
  <conditionalFormatting sqref="Z114:AB114">
    <cfRule type="cellIs" dxfId="22196" priority="55496" operator="equal">
      <formula>"09.30 – 13.00"</formula>
    </cfRule>
  </conditionalFormatting>
  <conditionalFormatting sqref="Z114:AB114">
    <cfRule type="cellIs" dxfId="22195" priority="55497" operator="equal">
      <formula>"10.30 – 19.30"</formula>
    </cfRule>
  </conditionalFormatting>
  <conditionalFormatting sqref="Z114:AB114">
    <cfRule type="cellIs" dxfId="22194" priority="55498" operator="equal">
      <formula>"11.30 – 19.30"</formula>
    </cfRule>
  </conditionalFormatting>
  <conditionalFormatting sqref="Z114:AB114">
    <cfRule type="cellIs" dxfId="22193" priority="55499" operator="equal">
      <formula>_FV(13,"3")</formula>
    </cfRule>
  </conditionalFormatting>
  <conditionalFormatting sqref="Z114:AB114">
    <cfRule type="cellIs" dxfId="22192" priority="55500" operator="equal">
      <formula>_FV(13,"3")</formula>
    </cfRule>
  </conditionalFormatting>
  <conditionalFormatting sqref="Z114:AB114">
    <cfRule type="cellIs" dxfId="22191" priority="55501" operator="equal">
      <formula>_FV(13,"3")</formula>
    </cfRule>
  </conditionalFormatting>
  <conditionalFormatting sqref="V114:Y114">
    <cfRule type="cellIs" dxfId="22190" priority="55486" operator="equal">
      <formula>"09.00 – 13.00"</formula>
    </cfRule>
  </conditionalFormatting>
  <conditionalFormatting sqref="V114:Y114">
    <cfRule type="cellIs" dxfId="22189" priority="55487" operator="equal">
      <formula>"09.00 – 15.00"</formula>
    </cfRule>
  </conditionalFormatting>
  <conditionalFormatting sqref="V114:Y114">
    <cfRule type="cellIs" dxfId="22188" priority="55488" operator="equal">
      <formula>"09.00 – 18.00"</formula>
    </cfRule>
  </conditionalFormatting>
  <conditionalFormatting sqref="V114:Y114">
    <cfRule type="cellIs" dxfId="22187" priority="55489" operator="equal">
      <formula>"09.30 – 13.00"</formula>
    </cfRule>
  </conditionalFormatting>
  <conditionalFormatting sqref="V114:Y114">
    <cfRule type="cellIs" dxfId="22186" priority="55490" operator="equal">
      <formula>"10.30 – 19.30"</formula>
    </cfRule>
  </conditionalFormatting>
  <conditionalFormatting sqref="V114:Y114">
    <cfRule type="cellIs" dxfId="22185" priority="55491" operator="equal">
      <formula>"11.30 – 19.30"</formula>
    </cfRule>
  </conditionalFormatting>
  <conditionalFormatting sqref="V114:Y114">
    <cfRule type="cellIs" dxfId="22184" priority="55492" operator="equal">
      <formula>_FV(13,"3")</formula>
    </cfRule>
  </conditionalFormatting>
  <conditionalFormatting sqref="V114:Y114">
    <cfRule type="cellIs" dxfId="22183" priority="55493" operator="equal">
      <formula>_FV(13,"3")</formula>
    </cfRule>
  </conditionalFormatting>
  <conditionalFormatting sqref="V114:Y114">
    <cfRule type="cellIs" dxfId="22182" priority="55494" operator="equal">
      <formula>_FV(13,"3")</formula>
    </cfRule>
  </conditionalFormatting>
  <conditionalFormatting sqref="V114:Y114">
    <cfRule type="containsText" dxfId="22181" priority="55476" operator="containsText" text="DOMENICA">
      <formula>NOT(ISERROR(SEARCH("DOMENICA",V114)))</formula>
    </cfRule>
    <cfRule type="containsText" dxfId="22180" priority="55477" operator="containsText" text="08.30 – 14.30">
      <formula>NOT(ISERROR(SEARCH("08.30 – 14.30",V114)))</formula>
    </cfRule>
    <cfRule type="containsText" dxfId="22179" priority="55478" operator="containsText" text="09.30 – 18.30">
      <formula>NOT(ISERROR(SEARCH("09.30 – 18.30",V114)))</formula>
    </cfRule>
    <cfRule type="containsText" dxfId="22178" priority="55479" operator="containsText" text="08.30 – 16.30">
      <formula>NOT(ISERROR(SEARCH("08.30 – 16.30",V114)))</formula>
    </cfRule>
    <cfRule type="containsText" dxfId="22177" priority="55480" operator="containsText" text="08.30 – 17.30">
      <formula>NOT(ISERROR(SEARCH("08.30 – 17.30",V114)))</formula>
    </cfRule>
    <cfRule type="containsText" dxfId="22176" priority="55481" operator="containsText" text="09.00 – 18.00">
      <formula>NOT(ISERROR(SEARCH("09.00 – 18.00",V114)))</formula>
    </cfRule>
    <cfRule type="containsText" dxfId="22175" priority="55482" operator="containsText" text="09.00 – 15.00">
      <formula>NOT(ISERROR(SEARCH("09.00 – 15.00",V114)))</formula>
    </cfRule>
    <cfRule type="containsText" dxfId="22174" priority="55483" operator="containsText" text="10.30 – 19.30">
      <formula>NOT(ISERROR(SEARCH("10.30 – 19.30",V114)))</formula>
    </cfRule>
    <cfRule type="containsText" dxfId="22173" priority="55484" operator="containsText" text="09.00 – 13.00">
      <formula>NOT(ISERROR(SEARCH("09.00 – 13.00",V114)))</formula>
    </cfRule>
    <cfRule type="containsText" dxfId="22172" priority="55485" operator="containsText" text="11.30 – 19.30">
      <formula>NOT(ISERROR(SEARCH("11.30 – 19.30",V114)))</formula>
    </cfRule>
  </conditionalFormatting>
  <conditionalFormatting sqref="V114:Y114">
    <cfRule type="cellIs" dxfId="22171" priority="55468" operator="equal">
      <formula>"09.00 – 15.00"</formula>
    </cfRule>
  </conditionalFormatting>
  <conditionalFormatting sqref="V114:Y114">
    <cfRule type="cellIs" dxfId="22170" priority="55469" operator="equal">
      <formula>"09.00 – 18.00"</formula>
    </cfRule>
  </conditionalFormatting>
  <conditionalFormatting sqref="V114:Y114">
    <cfRule type="cellIs" dxfId="22169" priority="55470" operator="equal">
      <formula>"09.30 – 13.00"</formula>
    </cfRule>
  </conditionalFormatting>
  <conditionalFormatting sqref="V114:Y114">
    <cfRule type="cellIs" dxfId="22168" priority="55471" operator="equal">
      <formula>"10.30 – 19.30"</formula>
    </cfRule>
  </conditionalFormatting>
  <conditionalFormatting sqref="V114:Y114">
    <cfRule type="cellIs" dxfId="22167" priority="55472" operator="equal">
      <formula>"11.30 – 19.30"</formula>
    </cfRule>
  </conditionalFormatting>
  <conditionalFormatting sqref="V114:Y114">
    <cfRule type="cellIs" dxfId="22166" priority="55473" operator="equal">
      <formula>_FV(13,"3")</formula>
    </cfRule>
  </conditionalFormatting>
  <conditionalFormatting sqref="V114:Y114">
    <cfRule type="cellIs" dxfId="22165" priority="55474" operator="equal">
      <formula>_FV(13,"3")</formula>
    </cfRule>
  </conditionalFormatting>
  <conditionalFormatting sqref="V114:Y114">
    <cfRule type="cellIs" dxfId="22164" priority="55475" operator="equal">
      <formula>_FV(13,"3")</formula>
    </cfRule>
  </conditionalFormatting>
  <conditionalFormatting sqref="V114:Y114">
    <cfRule type="cellIs" dxfId="22163" priority="55460" operator="equal">
      <formula>"09.00 – 15.00"</formula>
    </cfRule>
  </conditionalFormatting>
  <conditionalFormatting sqref="V114:Y114">
    <cfRule type="cellIs" dxfId="22162" priority="55461" operator="equal">
      <formula>"09.00 – 18.00"</formula>
    </cfRule>
  </conditionalFormatting>
  <conditionalFormatting sqref="V114:Y114">
    <cfRule type="cellIs" dxfId="22161" priority="55462" operator="equal">
      <formula>"09.30 – 13.00"</formula>
    </cfRule>
  </conditionalFormatting>
  <conditionalFormatting sqref="V114:Y114">
    <cfRule type="cellIs" dxfId="22160" priority="55463" operator="equal">
      <formula>"10.30 – 19.30"</formula>
    </cfRule>
  </conditionalFormatting>
  <conditionalFormatting sqref="V114:Y114">
    <cfRule type="cellIs" dxfId="22159" priority="55464" operator="equal">
      <formula>"11.30 – 19.30"</formula>
    </cfRule>
  </conditionalFormatting>
  <conditionalFormatting sqref="V114:Y114">
    <cfRule type="cellIs" dxfId="22158" priority="55465" operator="equal">
      <formula>_FV(13,"3")</formula>
    </cfRule>
  </conditionalFormatting>
  <conditionalFormatting sqref="V114:Y114">
    <cfRule type="cellIs" dxfId="22157" priority="55466" operator="equal">
      <formula>_FV(13,"3")</formula>
    </cfRule>
  </conditionalFormatting>
  <conditionalFormatting sqref="V114:Y114">
    <cfRule type="cellIs" dxfId="22156" priority="55467" operator="equal">
      <formula>_FV(13,"3")</formula>
    </cfRule>
  </conditionalFormatting>
  <conditionalFormatting sqref="A114:B114">
    <cfRule type="cellIs" dxfId="22155" priority="55420" operator="equal">
      <formula>"09.00 – 15.00"</formula>
    </cfRule>
  </conditionalFormatting>
  <conditionalFormatting sqref="A114:B114">
    <cfRule type="cellIs" dxfId="22154" priority="55421" operator="equal">
      <formula>"09.00 – 18.00"</formula>
    </cfRule>
  </conditionalFormatting>
  <conditionalFormatting sqref="A114:B114">
    <cfRule type="cellIs" dxfId="22153" priority="55422" operator="equal">
      <formula>"09.30 – 13.00"</formula>
    </cfRule>
  </conditionalFormatting>
  <conditionalFormatting sqref="A114:B114">
    <cfRule type="cellIs" dxfId="22152" priority="55423" operator="equal">
      <formula>"10.30 – 19.30"</formula>
    </cfRule>
  </conditionalFormatting>
  <conditionalFormatting sqref="A114:B114">
    <cfRule type="cellIs" dxfId="22151" priority="55424" operator="equal">
      <formula>"11.30 – 19.30"</formula>
    </cfRule>
  </conditionalFormatting>
  <conditionalFormatting sqref="A114:B114">
    <cfRule type="cellIs" dxfId="22150" priority="55425" operator="equal">
      <formula>_FV(13,"3")</formula>
    </cfRule>
  </conditionalFormatting>
  <conditionalFormatting sqref="A114:B114">
    <cfRule type="cellIs" dxfId="22149" priority="55426" operator="equal">
      <formula>_FV(13,"3")</formula>
    </cfRule>
  </conditionalFormatting>
  <conditionalFormatting sqref="A114:B114">
    <cfRule type="cellIs" dxfId="22148" priority="55427" operator="equal">
      <formula>_FV(13,"3")</formula>
    </cfRule>
  </conditionalFormatting>
  <conditionalFormatting sqref="A114:B114">
    <cfRule type="containsText" dxfId="22147" priority="55410" operator="containsText" text="DOMENICA">
      <formula>NOT(ISERROR(SEARCH("DOMENICA",A114)))</formula>
    </cfRule>
    <cfRule type="containsText" dxfId="22146" priority="55411" operator="containsText" text="08.30 – 14.30">
      <formula>NOT(ISERROR(SEARCH("08.30 – 14.30",A114)))</formula>
    </cfRule>
    <cfRule type="containsText" dxfId="22145" priority="55412" operator="containsText" text="09.30 – 18.30">
      <formula>NOT(ISERROR(SEARCH("09.30 – 18.30",A114)))</formula>
    </cfRule>
    <cfRule type="containsText" dxfId="22144" priority="55413" operator="containsText" text="08.30 – 16.30">
      <formula>NOT(ISERROR(SEARCH("08.30 – 16.30",A114)))</formula>
    </cfRule>
    <cfRule type="containsText" dxfId="22143" priority="55414" operator="containsText" text="08.30 – 17.30">
      <formula>NOT(ISERROR(SEARCH("08.30 – 17.30",A114)))</formula>
    </cfRule>
    <cfRule type="containsText" dxfId="22142" priority="55415" operator="containsText" text="09.00 – 18.00">
      <formula>NOT(ISERROR(SEARCH("09.00 – 18.00",A114)))</formula>
    </cfRule>
    <cfRule type="containsText" dxfId="22141" priority="55416" operator="containsText" text="09.00 – 15.00">
      <formula>NOT(ISERROR(SEARCH("09.00 – 15.00",A114)))</formula>
    </cfRule>
    <cfRule type="containsText" dxfId="22140" priority="55417" operator="containsText" text="10.30 – 19.30">
      <formula>NOT(ISERROR(SEARCH("10.30 – 19.30",A114)))</formula>
    </cfRule>
    <cfRule type="containsText" dxfId="22139" priority="55418" operator="containsText" text="09.00 – 13.00">
      <formula>NOT(ISERROR(SEARCH("09.00 – 13.00",A114)))</formula>
    </cfRule>
    <cfRule type="containsText" dxfId="22138" priority="55419" operator="containsText" text="11.30 – 19.30">
      <formula>NOT(ISERROR(SEARCH("11.30 – 19.30",A114)))</formula>
    </cfRule>
  </conditionalFormatting>
  <conditionalFormatting sqref="A114:B114">
    <cfRule type="cellIs" dxfId="22137" priority="55402" operator="equal">
      <formula>"09.00 – 15.00"</formula>
    </cfRule>
  </conditionalFormatting>
  <conditionalFormatting sqref="A114:B114">
    <cfRule type="cellIs" dxfId="22136" priority="55403" operator="equal">
      <formula>"09.00 – 18.00"</formula>
    </cfRule>
  </conditionalFormatting>
  <conditionalFormatting sqref="A114:B114">
    <cfRule type="cellIs" dxfId="22135" priority="55404" operator="equal">
      <formula>"09.30 – 13.00"</formula>
    </cfRule>
  </conditionalFormatting>
  <conditionalFormatting sqref="A114:B114">
    <cfRule type="cellIs" dxfId="22134" priority="55405" operator="equal">
      <formula>"10.30 – 19.30"</formula>
    </cfRule>
  </conditionalFormatting>
  <conditionalFormatting sqref="A114:B114">
    <cfRule type="cellIs" dxfId="22133" priority="55406" operator="equal">
      <formula>"11.30 – 19.30"</formula>
    </cfRule>
  </conditionalFormatting>
  <conditionalFormatting sqref="A114:B114">
    <cfRule type="cellIs" dxfId="22132" priority="55407" operator="equal">
      <formula>_FV(13,"3")</formula>
    </cfRule>
  </conditionalFormatting>
  <conditionalFormatting sqref="A114:B114">
    <cfRule type="cellIs" dxfId="22131" priority="55408" operator="equal">
      <formula>_FV(13,"3")</formula>
    </cfRule>
  </conditionalFormatting>
  <conditionalFormatting sqref="A114:B114">
    <cfRule type="cellIs" dxfId="22130" priority="55409" operator="equal">
      <formula>_FV(13,"3")</formula>
    </cfRule>
  </conditionalFormatting>
  <conditionalFormatting sqref="A114:B114">
    <cfRule type="cellIs" dxfId="22129" priority="55394" operator="equal">
      <formula>"09.00 – 15.00"</formula>
    </cfRule>
  </conditionalFormatting>
  <conditionalFormatting sqref="A114:B114">
    <cfRule type="cellIs" dxfId="22128" priority="55395" operator="equal">
      <formula>"09.00 – 18.00"</formula>
    </cfRule>
  </conditionalFormatting>
  <conditionalFormatting sqref="A114:B114">
    <cfRule type="cellIs" dxfId="22127" priority="55396" operator="equal">
      <formula>"09.30 – 13.00"</formula>
    </cfRule>
  </conditionalFormatting>
  <conditionalFormatting sqref="A114:B114">
    <cfRule type="cellIs" dxfId="22126" priority="55397" operator="equal">
      <formula>"10.30 – 19.30"</formula>
    </cfRule>
  </conditionalFormatting>
  <conditionalFormatting sqref="A114:B114">
    <cfRule type="cellIs" dxfId="22125" priority="55398" operator="equal">
      <formula>"11.30 – 19.30"</formula>
    </cfRule>
  </conditionalFormatting>
  <conditionalFormatting sqref="A114:B114">
    <cfRule type="cellIs" dxfId="22124" priority="55399" operator="equal">
      <formula>_FV(13,"3")</formula>
    </cfRule>
  </conditionalFormatting>
  <conditionalFormatting sqref="A114:B114">
    <cfRule type="cellIs" dxfId="22123" priority="55400" operator="equal">
      <formula>_FV(13,"3")</formula>
    </cfRule>
  </conditionalFormatting>
  <conditionalFormatting sqref="A114:B114">
    <cfRule type="cellIs" dxfId="22122" priority="55401" operator="equal">
      <formula>_FV(13,"3")</formula>
    </cfRule>
  </conditionalFormatting>
  <conditionalFormatting sqref="A114:B114 V114:Y114">
    <cfRule type="containsText" dxfId="22121" priority="55388" operator="containsText" text="09.00 - 13.00">
      <formula>NOT(ISERROR(SEARCH("09.00 - 13.00",A114)))</formula>
    </cfRule>
    <cfRule type="containsText" dxfId="22120" priority="55389" operator="containsText" text="09.00 – 15:00">
      <formula>NOT(ISERROR(SEARCH("09.00 – 15:00",A114)))</formula>
    </cfRule>
    <cfRule type="containsText" dxfId="22119" priority="55390" operator="containsText" text="09.00 – 16.00">
      <formula>NOT(ISERROR(SEARCH("09.00 – 16.00",A114)))</formula>
    </cfRule>
    <cfRule type="containsText" dxfId="22118" priority="55391" operator="containsText" text="09.00 - 13:00">
      <formula>NOT(ISERROR(SEARCH("09.00 - 13:00",A114)))</formula>
    </cfRule>
    <cfRule type="containsText" dxfId="22117" priority="55392" operator="containsText" text="08.30 – 16:30 ">
      <formula>NOT(ISERROR(SEARCH("08.30 – 16:30 ",A114)))</formula>
    </cfRule>
    <cfRule type="containsText" dxfId="22116" priority="55393" operator="containsText" text="08.30 – 17:30 ">
      <formula>NOT(ISERROR(SEARCH("08.30 – 17:30 ",A114)))</formula>
    </cfRule>
  </conditionalFormatting>
  <conditionalFormatting sqref="V114:Y114">
    <cfRule type="cellIs" dxfId="22115" priority="55380" operator="equal">
      <formula>"09.00 – 15.00"</formula>
    </cfRule>
  </conditionalFormatting>
  <conditionalFormatting sqref="V114:Y114">
    <cfRule type="cellIs" dxfId="22114" priority="55381" operator="equal">
      <formula>"09.00 – 18.00"</formula>
    </cfRule>
  </conditionalFormatting>
  <conditionalFormatting sqref="V114:Y114">
    <cfRule type="cellIs" dxfId="22113" priority="55382" operator="equal">
      <formula>"09.30 – 13.00"</formula>
    </cfRule>
  </conditionalFormatting>
  <conditionalFormatting sqref="V114:Y114">
    <cfRule type="cellIs" dxfId="22112" priority="55383" operator="equal">
      <formula>"10.30 – 19.30"</formula>
    </cfRule>
  </conditionalFormatting>
  <conditionalFormatting sqref="V114:Y114">
    <cfRule type="cellIs" dxfId="22111" priority="55384" operator="equal">
      <formula>"11.30 – 19.30"</formula>
    </cfRule>
  </conditionalFormatting>
  <conditionalFormatting sqref="V114:Y114">
    <cfRule type="cellIs" dxfId="22110" priority="55385" operator="equal">
      <formula>_FV(13,"3")</formula>
    </cfRule>
  </conditionalFormatting>
  <conditionalFormatting sqref="V114:Y114">
    <cfRule type="cellIs" dxfId="22109" priority="55386" operator="equal">
      <formula>_FV(13,"3")</formula>
    </cfRule>
  </conditionalFormatting>
  <conditionalFormatting sqref="V114:Y114">
    <cfRule type="cellIs" dxfId="22108" priority="55387" operator="equal">
      <formula>_FV(13,"3")</formula>
    </cfRule>
  </conditionalFormatting>
  <conditionalFormatting sqref="V114:Y114">
    <cfRule type="containsText" dxfId="22107" priority="55370" operator="containsText" text="DOMENICA">
      <formula>NOT(ISERROR(SEARCH("DOMENICA",V114)))</formula>
    </cfRule>
    <cfRule type="containsText" dxfId="22106" priority="55371" operator="containsText" text="08.30 – 14.30">
      <formula>NOT(ISERROR(SEARCH("08.30 – 14.30",V114)))</formula>
    </cfRule>
    <cfRule type="containsText" dxfId="22105" priority="55372" operator="containsText" text="09.30 – 18.30">
      <formula>NOT(ISERROR(SEARCH("09.30 – 18.30",V114)))</formula>
    </cfRule>
    <cfRule type="containsText" dxfId="22104" priority="55373" operator="containsText" text="08.30 – 16.30">
      <formula>NOT(ISERROR(SEARCH("08.30 – 16.30",V114)))</formula>
    </cfRule>
    <cfRule type="containsText" dxfId="22103" priority="55374" operator="containsText" text="08.30 – 17.30">
      <formula>NOT(ISERROR(SEARCH("08.30 – 17.30",V114)))</formula>
    </cfRule>
    <cfRule type="containsText" dxfId="22102" priority="55375" operator="containsText" text="09.00 – 18.00">
      <formula>NOT(ISERROR(SEARCH("09.00 – 18.00",V114)))</formula>
    </cfRule>
    <cfRule type="containsText" dxfId="22101" priority="55376" operator="containsText" text="09.00 – 15.00">
      <formula>NOT(ISERROR(SEARCH("09.00 – 15.00",V114)))</formula>
    </cfRule>
    <cfRule type="containsText" dxfId="22100" priority="55377" operator="containsText" text="10.30 – 19.30">
      <formula>NOT(ISERROR(SEARCH("10.30 – 19.30",V114)))</formula>
    </cfRule>
    <cfRule type="containsText" dxfId="22099" priority="55378" operator="containsText" text="09.00 – 13.00">
      <formula>NOT(ISERROR(SEARCH("09.00 – 13.00",V114)))</formula>
    </cfRule>
    <cfRule type="containsText" dxfId="22098" priority="55379" operator="containsText" text="11.30 – 19.30">
      <formula>NOT(ISERROR(SEARCH("11.30 – 19.30",V114)))</formula>
    </cfRule>
  </conditionalFormatting>
  <conditionalFormatting sqref="V114:Y114">
    <cfRule type="cellIs" dxfId="22097" priority="55363" operator="equal">
      <formula>"09.00 – 18.00"</formula>
    </cfRule>
  </conditionalFormatting>
  <conditionalFormatting sqref="V114:Y114">
    <cfRule type="cellIs" dxfId="22096" priority="55364" operator="equal">
      <formula>"09.30 – 13.00"</formula>
    </cfRule>
  </conditionalFormatting>
  <conditionalFormatting sqref="V114:Y114">
    <cfRule type="cellIs" dxfId="22095" priority="55365" operator="equal">
      <formula>"10.30 – 19.30"</formula>
    </cfRule>
  </conditionalFormatting>
  <conditionalFormatting sqref="V114:Y114">
    <cfRule type="cellIs" dxfId="22094" priority="55366" operator="equal">
      <formula>"11.30 – 19.30"</formula>
    </cfRule>
  </conditionalFormatting>
  <conditionalFormatting sqref="V114:Y114">
    <cfRule type="cellIs" dxfId="22093" priority="55367" operator="equal">
      <formula>_FV(13,"3")</formula>
    </cfRule>
  </conditionalFormatting>
  <conditionalFormatting sqref="V114:Y114">
    <cfRule type="cellIs" dxfId="22092" priority="55368" operator="equal">
      <formula>_FV(13,"3")</formula>
    </cfRule>
  </conditionalFormatting>
  <conditionalFormatting sqref="V114:Y114">
    <cfRule type="cellIs" dxfId="22091" priority="55369" operator="equal">
      <formula>_FV(13,"3")</formula>
    </cfRule>
  </conditionalFormatting>
  <conditionalFormatting sqref="V114:Y114">
    <cfRule type="cellIs" dxfId="22090" priority="55356" operator="equal">
      <formula>"09.00 – 18.00"</formula>
    </cfRule>
  </conditionalFormatting>
  <conditionalFormatting sqref="V114:Y114">
    <cfRule type="cellIs" dxfId="22089" priority="55357" operator="equal">
      <formula>"09.30 – 13.00"</formula>
    </cfRule>
  </conditionalFormatting>
  <conditionalFormatting sqref="V114:Y114">
    <cfRule type="cellIs" dxfId="22088" priority="55358" operator="equal">
      <formula>"10.30 – 19.30"</formula>
    </cfRule>
  </conditionalFormatting>
  <conditionalFormatting sqref="V114:Y114">
    <cfRule type="cellIs" dxfId="22087" priority="55359" operator="equal">
      <formula>"11.30 – 19.30"</formula>
    </cfRule>
  </conditionalFormatting>
  <conditionalFormatting sqref="V114:Y114">
    <cfRule type="cellIs" dxfId="22086" priority="55360" operator="equal">
      <formula>_FV(13,"3")</formula>
    </cfRule>
  </conditionalFormatting>
  <conditionalFormatting sqref="V114:Y114">
    <cfRule type="cellIs" dxfId="22085" priority="55361" operator="equal">
      <formula>_FV(13,"3")</formula>
    </cfRule>
  </conditionalFormatting>
  <conditionalFormatting sqref="V114:Y114">
    <cfRule type="cellIs" dxfId="22084" priority="55362" operator="equal">
      <formula>_FV(13,"3")</formula>
    </cfRule>
  </conditionalFormatting>
  <conditionalFormatting sqref="DE114:DF114">
    <cfRule type="cellIs" dxfId="22083" priority="55242" operator="equal">
      <formula>"09.00 – 13.00"</formula>
    </cfRule>
  </conditionalFormatting>
  <conditionalFormatting sqref="DE114:DF114">
    <cfRule type="cellIs" dxfId="22082" priority="55243" operator="equal">
      <formula>"09.00 – 15.00"</formula>
    </cfRule>
  </conditionalFormatting>
  <conditionalFormatting sqref="DE114:DF114">
    <cfRule type="cellIs" dxfId="22081" priority="55244" operator="equal">
      <formula>"09.00 – 18.00"</formula>
    </cfRule>
  </conditionalFormatting>
  <conditionalFormatting sqref="DE114:DF114">
    <cfRule type="cellIs" dxfId="22080" priority="55245" operator="equal">
      <formula>"09.30 – 13.00"</formula>
    </cfRule>
  </conditionalFormatting>
  <conditionalFormatting sqref="DE114:DF114">
    <cfRule type="cellIs" dxfId="22079" priority="55246" operator="equal">
      <formula>"10.30 – 19.30"</formula>
    </cfRule>
  </conditionalFormatting>
  <conditionalFormatting sqref="DE114:DF114">
    <cfRule type="cellIs" dxfId="22078" priority="55247" operator="equal">
      <formula>"11.30 – 19.30"</formula>
    </cfRule>
  </conditionalFormatting>
  <conditionalFormatting sqref="DE114:DF114">
    <cfRule type="cellIs" dxfId="22077" priority="55248" operator="equal">
      <formula>_FV(13,"3")</formula>
    </cfRule>
  </conditionalFormatting>
  <conditionalFormatting sqref="DE114:DF114">
    <cfRule type="cellIs" dxfId="22076" priority="55249" operator="equal">
      <formula>_FV(13,"3")</formula>
    </cfRule>
  </conditionalFormatting>
  <conditionalFormatting sqref="DE114:DF114">
    <cfRule type="cellIs" dxfId="22075" priority="55250" operator="equal">
      <formula>_FV(13,"3")</formula>
    </cfRule>
  </conditionalFormatting>
  <conditionalFormatting sqref="DE114:DF114">
    <cfRule type="containsText" dxfId="22074" priority="55232" operator="containsText" text="DOMENICA">
      <formula>NOT(ISERROR(SEARCH("DOMENICA",DE114)))</formula>
    </cfRule>
    <cfRule type="containsText" dxfId="22073" priority="55233" operator="containsText" text="08.30 – 14.30">
      <formula>NOT(ISERROR(SEARCH("08.30 – 14.30",DE114)))</formula>
    </cfRule>
    <cfRule type="containsText" dxfId="22072" priority="55234" operator="containsText" text="09.30 – 18.30">
      <formula>NOT(ISERROR(SEARCH("09.30 – 18.30",DE114)))</formula>
    </cfRule>
    <cfRule type="containsText" dxfId="22071" priority="55235" operator="containsText" text="08.30 – 16.30">
      <formula>NOT(ISERROR(SEARCH("08.30 – 16.30",DE114)))</formula>
    </cfRule>
    <cfRule type="containsText" dxfId="22070" priority="55236" operator="containsText" text="08.30 – 17.30">
      <formula>NOT(ISERROR(SEARCH("08.30 – 17.30",DE114)))</formula>
    </cfRule>
    <cfRule type="containsText" dxfId="22069" priority="55237" operator="containsText" text="09.00 – 18.00">
      <formula>NOT(ISERROR(SEARCH("09.00 – 18.00",DE114)))</formula>
    </cfRule>
    <cfRule type="containsText" dxfId="22068" priority="55238" operator="containsText" text="09.00 – 15.00">
      <formula>NOT(ISERROR(SEARCH("09.00 – 15.00",DE114)))</formula>
    </cfRule>
    <cfRule type="containsText" dxfId="22067" priority="55239" operator="containsText" text="10.30 – 19.30">
      <formula>NOT(ISERROR(SEARCH("10.30 – 19.30",DE114)))</formula>
    </cfRule>
    <cfRule type="containsText" dxfId="22066" priority="55240" operator="containsText" text="09.00 – 13.00">
      <formula>NOT(ISERROR(SEARCH("09.00 – 13.00",DE114)))</formula>
    </cfRule>
    <cfRule type="containsText" dxfId="22065" priority="55241" operator="containsText" text="11.30 – 19.30">
      <formula>NOT(ISERROR(SEARCH("11.30 – 19.30",DE114)))</formula>
    </cfRule>
  </conditionalFormatting>
  <conditionalFormatting sqref="DE114:DF114">
    <cfRule type="cellIs" dxfId="22064" priority="55224" operator="equal">
      <formula>"09.00 – 15.00"</formula>
    </cfRule>
  </conditionalFormatting>
  <conditionalFormatting sqref="DE114:DF114">
    <cfRule type="cellIs" dxfId="22063" priority="55225" operator="equal">
      <formula>"09.00 – 18.00"</formula>
    </cfRule>
  </conditionalFormatting>
  <conditionalFormatting sqref="DE114:DF114">
    <cfRule type="cellIs" dxfId="22062" priority="55226" operator="equal">
      <formula>"09.30 – 13.00"</formula>
    </cfRule>
  </conditionalFormatting>
  <conditionalFormatting sqref="DE114:DF114">
    <cfRule type="cellIs" dxfId="22061" priority="55227" operator="equal">
      <formula>"10.30 – 19.30"</formula>
    </cfRule>
  </conditionalFormatting>
  <conditionalFormatting sqref="DE114:DF114">
    <cfRule type="cellIs" dxfId="22060" priority="55228" operator="equal">
      <formula>"11.30 – 19.30"</formula>
    </cfRule>
  </conditionalFormatting>
  <conditionalFormatting sqref="DE114:DF114">
    <cfRule type="cellIs" dxfId="22059" priority="55229" operator="equal">
      <formula>_FV(13,"3")</formula>
    </cfRule>
  </conditionalFormatting>
  <conditionalFormatting sqref="DE114:DF114">
    <cfRule type="cellIs" dxfId="22058" priority="55230" operator="equal">
      <formula>_FV(13,"3")</formula>
    </cfRule>
  </conditionalFormatting>
  <conditionalFormatting sqref="DE114:DF114">
    <cfRule type="cellIs" dxfId="22057" priority="55231" operator="equal">
      <formula>_FV(13,"3")</formula>
    </cfRule>
  </conditionalFormatting>
  <conditionalFormatting sqref="DE114:DF114">
    <cfRule type="cellIs" dxfId="22056" priority="55216" operator="equal">
      <formula>"09.00 – 15.00"</formula>
    </cfRule>
  </conditionalFormatting>
  <conditionalFormatting sqref="DE114:DF114">
    <cfRule type="cellIs" dxfId="22055" priority="55217" operator="equal">
      <formula>"09.00 – 18.00"</formula>
    </cfRule>
  </conditionalFormatting>
  <conditionalFormatting sqref="DE114:DF114">
    <cfRule type="cellIs" dxfId="22054" priority="55218" operator="equal">
      <formula>"09.30 – 13.00"</formula>
    </cfRule>
  </conditionalFormatting>
  <conditionalFormatting sqref="DE114:DF114">
    <cfRule type="cellIs" dxfId="22053" priority="55219" operator="equal">
      <formula>"10.30 – 19.30"</formula>
    </cfRule>
  </conditionalFormatting>
  <conditionalFormatting sqref="DE114:DF114">
    <cfRule type="cellIs" dxfId="22052" priority="55220" operator="equal">
      <formula>"11.30 – 19.30"</formula>
    </cfRule>
  </conditionalFormatting>
  <conditionalFormatting sqref="DE114:DF114">
    <cfRule type="cellIs" dxfId="22051" priority="55221" operator="equal">
      <formula>_FV(13,"3")</formula>
    </cfRule>
  </conditionalFormatting>
  <conditionalFormatting sqref="DE114:DF114">
    <cfRule type="cellIs" dxfId="22050" priority="55222" operator="equal">
      <formula>_FV(13,"3")</formula>
    </cfRule>
  </conditionalFormatting>
  <conditionalFormatting sqref="DE114:DF114">
    <cfRule type="cellIs" dxfId="22049" priority="55223" operator="equal">
      <formula>_FV(13,"3")</formula>
    </cfRule>
  </conditionalFormatting>
  <conditionalFormatting sqref="DE114:DF114">
    <cfRule type="containsText" dxfId="22048" priority="55210" operator="containsText" text="09.00 - 13.00">
      <formula>NOT(ISERROR(SEARCH("09.00 - 13.00",DE114)))</formula>
    </cfRule>
    <cfRule type="containsText" dxfId="22047" priority="55211" operator="containsText" text="09.00 – 15:00">
      <formula>NOT(ISERROR(SEARCH("09.00 – 15:00",DE114)))</formula>
    </cfRule>
    <cfRule type="containsText" dxfId="22046" priority="55212" operator="containsText" text="09.00 – 16.00">
      <formula>NOT(ISERROR(SEARCH("09.00 – 16.00",DE114)))</formula>
    </cfRule>
    <cfRule type="containsText" dxfId="22045" priority="55213" operator="containsText" text="09.00 - 13:00">
      <formula>NOT(ISERROR(SEARCH("09.00 - 13:00",DE114)))</formula>
    </cfRule>
    <cfRule type="containsText" dxfId="22044" priority="55214" operator="containsText" text="08.30 – 16:30 ">
      <formula>NOT(ISERROR(SEARCH("08.30 – 16:30 ",DE114)))</formula>
    </cfRule>
    <cfRule type="containsText" dxfId="22043" priority="55215" operator="containsText" text="08.30 – 17:30 ">
      <formula>NOT(ISERROR(SEARCH("08.30 – 17:30 ",DE114)))</formula>
    </cfRule>
  </conditionalFormatting>
  <conditionalFormatting sqref="DE114:DF114">
    <cfRule type="cellIs" dxfId="22042" priority="55202" operator="equal">
      <formula>"09.00 – 15.00"</formula>
    </cfRule>
  </conditionalFormatting>
  <conditionalFormatting sqref="DE114:DF114">
    <cfRule type="cellIs" dxfId="22041" priority="55203" operator="equal">
      <formula>"09.00 – 18.00"</formula>
    </cfRule>
  </conditionalFormatting>
  <conditionalFormatting sqref="DE114:DF114">
    <cfRule type="cellIs" dxfId="22040" priority="55204" operator="equal">
      <formula>"09.30 – 13.00"</formula>
    </cfRule>
  </conditionalFormatting>
  <conditionalFormatting sqref="DE114:DF114">
    <cfRule type="cellIs" dxfId="22039" priority="55205" operator="equal">
      <formula>"10.30 – 19.30"</formula>
    </cfRule>
  </conditionalFormatting>
  <conditionalFormatting sqref="DE114:DF114">
    <cfRule type="cellIs" dxfId="22038" priority="55206" operator="equal">
      <formula>"11.30 – 19.30"</formula>
    </cfRule>
  </conditionalFormatting>
  <conditionalFormatting sqref="DE114:DF114">
    <cfRule type="cellIs" dxfId="22037" priority="55207" operator="equal">
      <formula>_FV(13,"3")</formula>
    </cfRule>
  </conditionalFormatting>
  <conditionalFormatting sqref="DE114:DF114">
    <cfRule type="cellIs" dxfId="22036" priority="55208" operator="equal">
      <formula>_FV(13,"3")</formula>
    </cfRule>
  </conditionalFormatting>
  <conditionalFormatting sqref="DE114:DF114">
    <cfRule type="cellIs" dxfId="22035" priority="55209" operator="equal">
      <formula>_FV(13,"3")</formula>
    </cfRule>
  </conditionalFormatting>
  <conditionalFormatting sqref="DE114:DF114">
    <cfRule type="containsText" dxfId="22034" priority="55192" operator="containsText" text="DOMENICA">
      <formula>NOT(ISERROR(SEARCH("DOMENICA",DE114)))</formula>
    </cfRule>
    <cfRule type="containsText" dxfId="22033" priority="55193" operator="containsText" text="08.30 – 14.30">
      <formula>NOT(ISERROR(SEARCH("08.30 – 14.30",DE114)))</formula>
    </cfRule>
    <cfRule type="containsText" dxfId="22032" priority="55194" operator="containsText" text="09.30 – 18.30">
      <formula>NOT(ISERROR(SEARCH("09.30 – 18.30",DE114)))</formula>
    </cfRule>
    <cfRule type="containsText" dxfId="22031" priority="55195" operator="containsText" text="08.30 – 16.30">
      <formula>NOT(ISERROR(SEARCH("08.30 – 16.30",DE114)))</formula>
    </cfRule>
    <cfRule type="containsText" dxfId="22030" priority="55196" operator="containsText" text="08.30 – 17.30">
      <formula>NOT(ISERROR(SEARCH("08.30 – 17.30",DE114)))</formula>
    </cfRule>
    <cfRule type="containsText" dxfId="22029" priority="55197" operator="containsText" text="09.00 – 18.00">
      <formula>NOT(ISERROR(SEARCH("09.00 – 18.00",DE114)))</formula>
    </cfRule>
    <cfRule type="containsText" dxfId="22028" priority="55198" operator="containsText" text="09.00 – 15.00">
      <formula>NOT(ISERROR(SEARCH("09.00 – 15.00",DE114)))</formula>
    </cfRule>
    <cfRule type="containsText" dxfId="22027" priority="55199" operator="containsText" text="10.30 – 19.30">
      <formula>NOT(ISERROR(SEARCH("10.30 – 19.30",DE114)))</formula>
    </cfRule>
    <cfRule type="containsText" dxfId="22026" priority="55200" operator="containsText" text="09.00 – 13.00">
      <formula>NOT(ISERROR(SEARCH("09.00 – 13.00",DE114)))</formula>
    </cfRule>
    <cfRule type="containsText" dxfId="22025" priority="55201" operator="containsText" text="11.30 – 19.30">
      <formula>NOT(ISERROR(SEARCH("11.30 – 19.30",DE114)))</formula>
    </cfRule>
  </conditionalFormatting>
  <conditionalFormatting sqref="DE114:DF114">
    <cfRule type="cellIs" dxfId="22024" priority="55185" operator="equal">
      <formula>"09.00 – 18.00"</formula>
    </cfRule>
  </conditionalFormatting>
  <conditionalFormatting sqref="DE114:DF114">
    <cfRule type="cellIs" dxfId="22023" priority="55186" operator="equal">
      <formula>"09.30 – 13.00"</formula>
    </cfRule>
  </conditionalFormatting>
  <conditionalFormatting sqref="DE114:DF114">
    <cfRule type="cellIs" dxfId="22022" priority="55187" operator="equal">
      <formula>"10.30 – 19.30"</formula>
    </cfRule>
  </conditionalFormatting>
  <conditionalFormatting sqref="DE114:DF114">
    <cfRule type="cellIs" dxfId="22021" priority="55188" operator="equal">
      <formula>"11.30 – 19.30"</formula>
    </cfRule>
  </conditionalFormatting>
  <conditionalFormatting sqref="DE114:DF114">
    <cfRule type="cellIs" dxfId="22020" priority="55189" operator="equal">
      <formula>_FV(13,"3")</formula>
    </cfRule>
  </conditionalFormatting>
  <conditionalFormatting sqref="DE114:DF114">
    <cfRule type="cellIs" dxfId="22019" priority="55190" operator="equal">
      <formula>_FV(13,"3")</formula>
    </cfRule>
  </conditionalFormatting>
  <conditionalFormatting sqref="DE114:DF114">
    <cfRule type="cellIs" dxfId="22018" priority="55191" operator="equal">
      <formula>_FV(13,"3")</formula>
    </cfRule>
  </conditionalFormatting>
  <conditionalFormatting sqref="DE114:DF114">
    <cfRule type="cellIs" dxfId="22017" priority="55178" operator="equal">
      <formula>"09.00 – 18.00"</formula>
    </cfRule>
  </conditionalFormatting>
  <conditionalFormatting sqref="DE114:DF114">
    <cfRule type="cellIs" dxfId="22016" priority="55179" operator="equal">
      <formula>"09.30 – 13.00"</formula>
    </cfRule>
  </conditionalFormatting>
  <conditionalFormatting sqref="DE114:DF114">
    <cfRule type="cellIs" dxfId="22015" priority="55180" operator="equal">
      <formula>"10.30 – 19.30"</formula>
    </cfRule>
  </conditionalFormatting>
  <conditionalFormatting sqref="DE114:DF114">
    <cfRule type="cellIs" dxfId="22014" priority="55181" operator="equal">
      <formula>"11.30 – 19.30"</formula>
    </cfRule>
  </conditionalFormatting>
  <conditionalFormatting sqref="DE114:DF114">
    <cfRule type="cellIs" dxfId="22013" priority="55182" operator="equal">
      <formula>_FV(13,"3")</formula>
    </cfRule>
  </conditionalFormatting>
  <conditionalFormatting sqref="DE114:DF114">
    <cfRule type="cellIs" dxfId="22012" priority="55183" operator="equal">
      <formula>_FV(13,"3")</formula>
    </cfRule>
  </conditionalFormatting>
  <conditionalFormatting sqref="DE114:DF114">
    <cfRule type="cellIs" dxfId="22011" priority="55184" operator="equal">
      <formula>_FV(13,"3")</formula>
    </cfRule>
  </conditionalFormatting>
  <conditionalFormatting sqref="DH115:AOL122 Z115:AB115">
    <cfRule type="containsText" dxfId="22010" priority="55161" operator="containsText" text="08.30 – 14.30">
      <formula>NOT(ISERROR(SEARCH("08.30 – 14.30",Z115)))</formula>
    </cfRule>
    <cfRule type="containsText" dxfId="22009" priority="55162" operator="containsText" text="09:30 – 18.30">
      <formula>NOT(ISERROR(SEARCH("09:30 – 18.30",Z115)))</formula>
    </cfRule>
    <cfRule type="containsText" dxfId="22008" priority="55163" operator="containsText" text="10.30 – 18.30">
      <formula>NOT(ISERROR(SEARCH("10.30 – 18.30",Z115)))</formula>
    </cfRule>
    <cfRule type="containsText" dxfId="22007" priority="55164" operator="containsText" text="09.30 – 18.30">
      <formula>NOT(ISERROR(SEARCH("09.30 – 18.30",Z115)))</formula>
    </cfRule>
    <cfRule type="containsText" dxfId="22006" priority="55165" operator="containsText" text="09.00 – 13:00">
      <formula>NOT(ISERROR(SEARCH("09.00 – 13:00",Z115)))</formula>
    </cfRule>
    <cfRule type="containsText" dxfId="22005" priority="55166" operator="containsText" text="08.30 – 16.30">
      <formula>NOT(ISERROR(SEARCH("08.30 – 16.30",Z115)))</formula>
    </cfRule>
    <cfRule type="containsText" dxfId="22004" priority="55167" operator="containsText" text="08:30 – 17.30">
      <formula>NOT(ISERROR(SEARCH("08:30 – 17.30",Z115)))</formula>
    </cfRule>
    <cfRule type="containsText" dxfId="22003" priority="55168" operator="containsText" text="08.30 – 17.30">
      <formula>NOT(ISERROR(SEARCH("08.30 – 17.30",Z115)))</formula>
    </cfRule>
    <cfRule type="containsText" dxfId="22002" priority="55169" operator="containsText" text="09.00 – 18.00">
      <formula>NOT(ISERROR(SEARCH("09.00 – 18.00",Z115)))</formula>
    </cfRule>
    <cfRule type="containsText" dxfId="22001" priority="55170" operator="containsText" text="09.00 – 13.00">
      <formula>NOT(ISERROR(SEARCH("09.00 – 13.00",Z115)))</formula>
    </cfRule>
    <cfRule type="containsText" dxfId="22000" priority="55171" operator="containsText" text="11.30 – 19.30">
      <formula>NOT(ISERROR(SEARCH("11.30 – 19.30",Z115)))</formula>
    </cfRule>
    <cfRule type="containsText" dxfId="21999" priority="55172" operator="containsText" text="10.30 – 19.30">
      <formula>NOT(ISERROR(SEARCH("10.30 – 19.30",Z115)))</formula>
    </cfRule>
    <cfRule type="containsText" dxfId="21998" priority="55173" operator="containsText" text="09.00 – 15.00">
      <formula>NOT(ISERROR(SEARCH("09.00 – 15.00",Z115)))</formula>
    </cfRule>
    <cfRule type="containsText" dxfId="21997" priority="55174" operator="containsText" text="12:30">
      <formula>NOT(ISERROR(SEARCH("12:30",Z115)))</formula>
    </cfRule>
    <cfRule type="containsText" dxfId="21996" priority="55175" operator="containsText" text="13:30">
      <formula>NOT(ISERROR(SEARCH("13:30",Z115)))</formula>
    </cfRule>
    <cfRule type="containsText" dxfId="21995" priority="55176" operator="containsText" text="FESTIVITÁ">
      <formula>NOT(ISERROR(SEARCH("FESTIVITÁ",Z115)))</formula>
    </cfRule>
    <cfRule type="cellIs" dxfId="21994" priority="55177" operator="equal">
      <formula>"DOMENICA"</formula>
    </cfRule>
  </conditionalFormatting>
  <conditionalFormatting sqref="CA115:CC122">
    <cfRule type="containsText" dxfId="21993" priority="55144" operator="containsText" text="08.30 – 14.30">
      <formula>NOT(ISERROR(SEARCH("08.30 – 14.30",CA115)))</formula>
    </cfRule>
    <cfRule type="containsText" dxfId="21992" priority="55145" operator="containsText" text="09:30 – 18.30">
      <formula>NOT(ISERROR(SEARCH("09:30 – 18.30",CA115)))</formula>
    </cfRule>
    <cfRule type="containsText" dxfId="21991" priority="55146" operator="containsText" text="10.30 – 18.30">
      <formula>NOT(ISERROR(SEARCH("10.30 – 18.30",CA115)))</formula>
    </cfRule>
    <cfRule type="containsText" dxfId="21990" priority="55147" operator="containsText" text="09.30 – 18.30">
      <formula>NOT(ISERROR(SEARCH("09.30 – 18.30",CA115)))</formula>
    </cfRule>
    <cfRule type="containsText" dxfId="21989" priority="55148" operator="containsText" text="09.00 – 13:00">
      <formula>NOT(ISERROR(SEARCH("09.00 – 13:00",CA115)))</formula>
    </cfRule>
    <cfRule type="containsText" dxfId="21988" priority="55149" operator="containsText" text="08.30 – 16.30">
      <formula>NOT(ISERROR(SEARCH("08.30 – 16.30",CA115)))</formula>
    </cfRule>
    <cfRule type="containsText" dxfId="21987" priority="55150" operator="containsText" text="08:30 – 17.30">
      <formula>NOT(ISERROR(SEARCH("08:30 – 17.30",CA115)))</formula>
    </cfRule>
    <cfRule type="containsText" dxfId="21986" priority="55151" operator="containsText" text="08.30 – 17.30">
      <formula>NOT(ISERROR(SEARCH("08.30 – 17.30",CA115)))</formula>
    </cfRule>
    <cfRule type="containsText" dxfId="21985" priority="55152" operator="containsText" text="09.00 – 18.00">
      <formula>NOT(ISERROR(SEARCH("09.00 – 18.00",CA115)))</formula>
    </cfRule>
    <cfRule type="containsText" dxfId="21984" priority="55153" operator="containsText" text="09.00 – 13.00">
      <formula>NOT(ISERROR(SEARCH("09.00 – 13.00",CA115)))</formula>
    </cfRule>
    <cfRule type="containsText" dxfId="21983" priority="55154" operator="containsText" text="11.30 – 19.30">
      <formula>NOT(ISERROR(SEARCH("11.30 – 19.30",CA115)))</formula>
    </cfRule>
    <cfRule type="containsText" dxfId="21982" priority="55155" operator="containsText" text="10.30 – 19.30">
      <formula>NOT(ISERROR(SEARCH("10.30 – 19.30",CA115)))</formula>
    </cfRule>
    <cfRule type="containsText" dxfId="21981" priority="55156" operator="containsText" text="09.00 – 15.00">
      <formula>NOT(ISERROR(SEARCH("09.00 – 15.00",CA115)))</formula>
    </cfRule>
    <cfRule type="containsText" dxfId="21980" priority="55157" operator="containsText" text="12:30">
      <formula>NOT(ISERROR(SEARCH("12:30",CA115)))</formula>
    </cfRule>
    <cfRule type="containsText" dxfId="21979" priority="55158" operator="containsText" text="13:30">
      <formula>NOT(ISERROR(SEARCH("13:30",CA115)))</formula>
    </cfRule>
    <cfRule type="containsText" dxfId="21978" priority="55159" operator="containsText" text="FESTIVITÁ">
      <formula>NOT(ISERROR(SEARCH("FESTIVITÁ",CA115)))</formula>
    </cfRule>
    <cfRule type="cellIs" dxfId="21977" priority="55160" operator="equal">
      <formula>"DOMENICA"</formula>
    </cfRule>
  </conditionalFormatting>
  <conditionalFormatting sqref="Z116:AB122">
    <cfRule type="containsText" dxfId="21976" priority="55127" operator="containsText" text="08.30 – 14.30">
      <formula>NOT(ISERROR(SEARCH("08.30 – 14.30",Z116)))</formula>
    </cfRule>
    <cfRule type="containsText" dxfId="21975" priority="55128" operator="containsText" text="09:30 – 18.30">
      <formula>NOT(ISERROR(SEARCH("09:30 – 18.30",Z116)))</formula>
    </cfRule>
    <cfRule type="containsText" dxfId="21974" priority="55129" operator="containsText" text="10.30 – 18.30">
      <formula>NOT(ISERROR(SEARCH("10.30 – 18.30",Z116)))</formula>
    </cfRule>
    <cfRule type="containsText" dxfId="21973" priority="55130" operator="containsText" text="09.30 – 18.30">
      <formula>NOT(ISERROR(SEARCH("09.30 – 18.30",Z116)))</formula>
    </cfRule>
    <cfRule type="containsText" dxfId="21972" priority="55131" operator="containsText" text="09.00 – 13:00">
      <formula>NOT(ISERROR(SEARCH("09.00 – 13:00",Z116)))</formula>
    </cfRule>
    <cfRule type="containsText" dxfId="21971" priority="55132" operator="containsText" text="08.30 – 16.30">
      <formula>NOT(ISERROR(SEARCH("08.30 – 16.30",Z116)))</formula>
    </cfRule>
    <cfRule type="containsText" dxfId="21970" priority="55133" operator="containsText" text="08:30 – 17.30">
      <formula>NOT(ISERROR(SEARCH("08:30 – 17.30",Z116)))</formula>
    </cfRule>
    <cfRule type="containsText" dxfId="21969" priority="55134" operator="containsText" text="08.30 – 17.30">
      <formula>NOT(ISERROR(SEARCH("08.30 – 17.30",Z116)))</formula>
    </cfRule>
    <cfRule type="containsText" dxfId="21968" priority="55135" operator="containsText" text="09.00 – 18.00">
      <formula>NOT(ISERROR(SEARCH("09.00 – 18.00",Z116)))</formula>
    </cfRule>
    <cfRule type="containsText" dxfId="21967" priority="55136" operator="containsText" text="09.00 – 13.00">
      <formula>NOT(ISERROR(SEARCH("09.00 – 13.00",Z116)))</formula>
    </cfRule>
    <cfRule type="containsText" dxfId="21966" priority="55137" operator="containsText" text="11.30 – 19.30">
      <formula>NOT(ISERROR(SEARCH("11.30 – 19.30",Z116)))</formula>
    </cfRule>
    <cfRule type="containsText" dxfId="21965" priority="55138" operator="containsText" text="10.30 – 19.30">
      <formula>NOT(ISERROR(SEARCH("10.30 – 19.30",Z116)))</formula>
    </cfRule>
    <cfRule type="containsText" dxfId="21964" priority="55139" operator="containsText" text="09.00 – 15.00">
      <formula>NOT(ISERROR(SEARCH("09.00 – 15.00",Z116)))</formula>
    </cfRule>
    <cfRule type="containsText" dxfId="21963" priority="55140" operator="containsText" text="12:30">
      <formula>NOT(ISERROR(SEARCH("12:30",Z116)))</formula>
    </cfRule>
    <cfRule type="containsText" dxfId="21962" priority="55141" operator="containsText" text="13:30">
      <formula>NOT(ISERROR(SEARCH("13:30",Z116)))</formula>
    </cfRule>
    <cfRule type="containsText" dxfId="21961" priority="55142" operator="containsText" text="FESTIVITÁ">
      <formula>NOT(ISERROR(SEARCH("FESTIVITÁ",Z116)))</formula>
    </cfRule>
    <cfRule type="cellIs" dxfId="21960" priority="55143" operator="equal">
      <formula>"DOMENICA"</formula>
    </cfRule>
  </conditionalFormatting>
  <conditionalFormatting sqref="AD115:AF115 AD116:AD122">
    <cfRule type="containsText" dxfId="21959" priority="55110" operator="containsText" text="08.30 – 14.30">
      <formula>NOT(ISERROR(SEARCH("08.30 – 14.30",AD115)))</formula>
    </cfRule>
    <cfRule type="containsText" dxfId="21958" priority="55111" operator="containsText" text="09:30 – 18.30">
      <formula>NOT(ISERROR(SEARCH("09:30 – 18.30",AD115)))</formula>
    </cfRule>
    <cfRule type="containsText" dxfId="21957" priority="55112" operator="containsText" text="10.30 – 18.30">
      <formula>NOT(ISERROR(SEARCH("10.30 – 18.30",AD115)))</formula>
    </cfRule>
    <cfRule type="containsText" dxfId="21956" priority="55113" operator="containsText" text="09.30 – 18.30">
      <formula>NOT(ISERROR(SEARCH("09.30 – 18.30",AD115)))</formula>
    </cfRule>
    <cfRule type="containsText" dxfId="21955" priority="55114" operator="containsText" text="09.00 – 13:00">
      <formula>NOT(ISERROR(SEARCH("09.00 – 13:00",AD115)))</formula>
    </cfRule>
    <cfRule type="containsText" dxfId="21954" priority="55115" operator="containsText" text="08.30 – 16.30">
      <formula>NOT(ISERROR(SEARCH("08.30 – 16.30",AD115)))</formula>
    </cfRule>
    <cfRule type="containsText" dxfId="21953" priority="55116" operator="containsText" text="08:30 – 17.30">
      <formula>NOT(ISERROR(SEARCH("08:30 – 17.30",AD115)))</formula>
    </cfRule>
    <cfRule type="containsText" dxfId="21952" priority="55117" operator="containsText" text="08.30 – 17.30">
      <formula>NOT(ISERROR(SEARCH("08.30 – 17.30",AD115)))</formula>
    </cfRule>
    <cfRule type="containsText" dxfId="21951" priority="55118" operator="containsText" text="09.00 – 18.00">
      <formula>NOT(ISERROR(SEARCH("09.00 – 18.00",AD115)))</formula>
    </cfRule>
    <cfRule type="containsText" dxfId="21950" priority="55119" operator="containsText" text="09.00 – 13.00">
      <formula>NOT(ISERROR(SEARCH("09.00 – 13.00",AD115)))</formula>
    </cfRule>
    <cfRule type="containsText" dxfId="21949" priority="55120" operator="containsText" text="11.30 – 19.30">
      <formula>NOT(ISERROR(SEARCH("11.30 – 19.30",AD115)))</formula>
    </cfRule>
    <cfRule type="containsText" dxfId="21948" priority="55121" operator="containsText" text="10.30 – 19.30">
      <formula>NOT(ISERROR(SEARCH("10.30 – 19.30",AD115)))</formula>
    </cfRule>
    <cfRule type="containsText" dxfId="21947" priority="55122" operator="containsText" text="09.00 – 15.00">
      <formula>NOT(ISERROR(SEARCH("09.00 – 15.00",AD115)))</formula>
    </cfRule>
    <cfRule type="containsText" dxfId="21946" priority="55123" operator="containsText" text="12:30">
      <formula>NOT(ISERROR(SEARCH("12:30",AD115)))</formula>
    </cfRule>
    <cfRule type="containsText" dxfId="21945" priority="55124" operator="containsText" text="13:30">
      <formula>NOT(ISERROR(SEARCH("13:30",AD115)))</formula>
    </cfRule>
    <cfRule type="containsText" dxfId="21944" priority="55125" operator="containsText" text="FESTIVITÁ">
      <formula>NOT(ISERROR(SEARCH("FESTIVITÁ",AD115)))</formula>
    </cfRule>
    <cfRule type="cellIs" dxfId="21943" priority="55126" operator="equal">
      <formula>"DOMENICA"</formula>
    </cfRule>
  </conditionalFormatting>
  <conditionalFormatting sqref="AE116:AF121 AE122">
    <cfRule type="containsText" dxfId="21942" priority="55093" operator="containsText" text="08.30 – 14.30">
      <formula>NOT(ISERROR(SEARCH("08.30 – 14.30",AE116)))</formula>
    </cfRule>
    <cfRule type="containsText" dxfId="21941" priority="55094" operator="containsText" text="09:30 – 18.30">
      <formula>NOT(ISERROR(SEARCH("09:30 – 18.30",AE116)))</formula>
    </cfRule>
    <cfRule type="containsText" dxfId="21940" priority="55095" operator="containsText" text="10.30 – 18.30">
      <formula>NOT(ISERROR(SEARCH("10.30 – 18.30",AE116)))</formula>
    </cfRule>
    <cfRule type="containsText" dxfId="21939" priority="55096" operator="containsText" text="09.30 – 18.30">
      <formula>NOT(ISERROR(SEARCH("09.30 – 18.30",AE116)))</formula>
    </cfRule>
    <cfRule type="containsText" dxfId="21938" priority="55097" operator="containsText" text="09.00 – 13:00">
      <formula>NOT(ISERROR(SEARCH("09.00 – 13:00",AE116)))</formula>
    </cfRule>
    <cfRule type="containsText" dxfId="21937" priority="55098" operator="containsText" text="08.30 – 16.30">
      <formula>NOT(ISERROR(SEARCH("08.30 – 16.30",AE116)))</formula>
    </cfRule>
    <cfRule type="containsText" dxfId="21936" priority="55099" operator="containsText" text="08:30 – 17.30">
      <formula>NOT(ISERROR(SEARCH("08:30 – 17.30",AE116)))</formula>
    </cfRule>
    <cfRule type="containsText" dxfId="21935" priority="55100" operator="containsText" text="08.30 – 17.30">
      <formula>NOT(ISERROR(SEARCH("08.30 – 17.30",AE116)))</formula>
    </cfRule>
    <cfRule type="containsText" dxfId="21934" priority="55101" operator="containsText" text="09.00 – 18.00">
      <formula>NOT(ISERROR(SEARCH("09.00 – 18.00",AE116)))</formula>
    </cfRule>
    <cfRule type="containsText" dxfId="21933" priority="55102" operator="containsText" text="09.00 – 13.00">
      <formula>NOT(ISERROR(SEARCH("09.00 – 13.00",AE116)))</formula>
    </cfRule>
    <cfRule type="containsText" dxfId="21932" priority="55103" operator="containsText" text="11.30 – 19.30">
      <formula>NOT(ISERROR(SEARCH("11.30 – 19.30",AE116)))</formula>
    </cfRule>
    <cfRule type="containsText" dxfId="21931" priority="55104" operator="containsText" text="10.30 – 19.30">
      <formula>NOT(ISERROR(SEARCH("10.30 – 19.30",AE116)))</formula>
    </cfRule>
    <cfRule type="containsText" dxfId="21930" priority="55105" operator="containsText" text="09.00 – 15.00">
      <formula>NOT(ISERROR(SEARCH("09.00 – 15.00",AE116)))</formula>
    </cfRule>
    <cfRule type="containsText" dxfId="21929" priority="55106" operator="containsText" text="12:30">
      <formula>NOT(ISERROR(SEARCH("12:30",AE116)))</formula>
    </cfRule>
    <cfRule type="containsText" dxfId="21928" priority="55107" operator="containsText" text="13:30">
      <formula>NOT(ISERROR(SEARCH("13:30",AE116)))</formula>
    </cfRule>
    <cfRule type="containsText" dxfId="21927" priority="55108" operator="containsText" text="FESTIVITÁ">
      <formula>NOT(ISERROR(SEARCH("FESTIVITÁ",AE116)))</formula>
    </cfRule>
    <cfRule type="cellIs" dxfId="21926" priority="55109" operator="equal">
      <formula>"DOMENICA"</formula>
    </cfRule>
  </conditionalFormatting>
  <conditionalFormatting sqref="AE116:AF121 AE122">
    <cfRule type="iconSet" priority="55092">
      <iconSet iconSet="3Symbols2">
        <cfvo type="percent" val="0"/>
        <cfvo type="percent" val="0"/>
        <cfvo type="formula" val="TODAY()" gte="0"/>
      </iconSet>
    </cfRule>
  </conditionalFormatting>
  <conditionalFormatting sqref="CO116:CO122">
    <cfRule type="containsText" dxfId="21925" priority="55075" operator="containsText" text="08.30 – 14.30">
      <formula>NOT(ISERROR(SEARCH("08.30 – 14.30",CO116)))</formula>
    </cfRule>
    <cfRule type="containsText" dxfId="21924" priority="55076" operator="containsText" text="09:30 – 18.30">
      <formula>NOT(ISERROR(SEARCH("09:30 – 18.30",CO116)))</formula>
    </cfRule>
    <cfRule type="containsText" dxfId="21923" priority="55077" operator="containsText" text="10.30 – 18.30">
      <formula>NOT(ISERROR(SEARCH("10.30 – 18.30",CO116)))</formula>
    </cfRule>
    <cfRule type="containsText" dxfId="21922" priority="55078" operator="containsText" text="09.30 – 18.30">
      <formula>NOT(ISERROR(SEARCH("09.30 – 18.30",CO116)))</formula>
    </cfRule>
    <cfRule type="containsText" dxfId="21921" priority="55079" operator="containsText" text="09.00 – 13:00">
      <formula>NOT(ISERROR(SEARCH("09.00 – 13:00",CO116)))</formula>
    </cfRule>
    <cfRule type="containsText" dxfId="21920" priority="55080" operator="containsText" text="08.30 – 16.30">
      <formula>NOT(ISERROR(SEARCH("08.30 – 16.30",CO116)))</formula>
    </cfRule>
    <cfRule type="containsText" dxfId="21919" priority="55081" operator="containsText" text="08:30 – 17.30">
      <formula>NOT(ISERROR(SEARCH("08:30 – 17.30",CO116)))</formula>
    </cfRule>
    <cfRule type="containsText" dxfId="21918" priority="55082" operator="containsText" text="08.30 – 17.30">
      <formula>NOT(ISERROR(SEARCH("08.30 – 17.30",CO116)))</formula>
    </cfRule>
    <cfRule type="containsText" dxfId="21917" priority="55083" operator="containsText" text="09.00 – 18.00">
      <formula>NOT(ISERROR(SEARCH("09.00 – 18.00",CO116)))</formula>
    </cfRule>
    <cfRule type="containsText" dxfId="21916" priority="55084" operator="containsText" text="09.00 – 13.00">
      <formula>NOT(ISERROR(SEARCH("09.00 – 13.00",CO116)))</formula>
    </cfRule>
    <cfRule type="containsText" dxfId="21915" priority="55085" operator="containsText" text="11.30 – 19.30">
      <formula>NOT(ISERROR(SEARCH("11.30 – 19.30",CO116)))</formula>
    </cfRule>
    <cfRule type="containsText" dxfId="21914" priority="55086" operator="containsText" text="10.30 – 19.30">
      <formula>NOT(ISERROR(SEARCH("10.30 – 19.30",CO116)))</formula>
    </cfRule>
    <cfRule type="containsText" dxfId="21913" priority="55087" operator="containsText" text="09.00 – 15.00">
      <formula>NOT(ISERROR(SEARCH("09.00 – 15.00",CO116)))</formula>
    </cfRule>
    <cfRule type="containsText" dxfId="21912" priority="55088" operator="containsText" text="12:30">
      <formula>NOT(ISERROR(SEARCH("12:30",CO116)))</formula>
    </cfRule>
    <cfRule type="containsText" dxfId="21911" priority="55089" operator="containsText" text="13:30">
      <formula>NOT(ISERROR(SEARCH("13:30",CO116)))</formula>
    </cfRule>
    <cfRule type="containsText" dxfId="21910" priority="55090" operator="containsText" text="FESTIVITÁ">
      <formula>NOT(ISERROR(SEARCH("FESTIVITÁ",CO116)))</formula>
    </cfRule>
    <cfRule type="cellIs" dxfId="21909" priority="55091" operator="equal">
      <formula>"DOMENICA"</formula>
    </cfRule>
  </conditionalFormatting>
  <conditionalFormatting sqref="CP116:CQ121 CP122">
    <cfRule type="containsText" dxfId="21908" priority="55058" operator="containsText" text="08.30 – 14.30">
      <formula>NOT(ISERROR(SEARCH("08.30 – 14.30",CP116)))</formula>
    </cfRule>
    <cfRule type="containsText" dxfId="21907" priority="55059" operator="containsText" text="09:30 – 18.30">
      <formula>NOT(ISERROR(SEARCH("09:30 – 18.30",CP116)))</formula>
    </cfRule>
    <cfRule type="containsText" dxfId="21906" priority="55060" operator="containsText" text="10.30 – 18.30">
      <formula>NOT(ISERROR(SEARCH("10.30 – 18.30",CP116)))</formula>
    </cfRule>
    <cfRule type="containsText" dxfId="21905" priority="55061" operator="containsText" text="09.30 – 18.30">
      <formula>NOT(ISERROR(SEARCH("09.30 – 18.30",CP116)))</formula>
    </cfRule>
    <cfRule type="containsText" dxfId="21904" priority="55062" operator="containsText" text="09.00 – 13:00">
      <formula>NOT(ISERROR(SEARCH("09.00 – 13:00",CP116)))</formula>
    </cfRule>
    <cfRule type="containsText" dxfId="21903" priority="55063" operator="containsText" text="08.30 – 16.30">
      <formula>NOT(ISERROR(SEARCH("08.30 – 16.30",CP116)))</formula>
    </cfRule>
    <cfRule type="containsText" dxfId="21902" priority="55064" operator="containsText" text="08:30 – 17.30">
      <formula>NOT(ISERROR(SEARCH("08:30 – 17.30",CP116)))</formula>
    </cfRule>
    <cfRule type="containsText" dxfId="21901" priority="55065" operator="containsText" text="08.30 – 17.30">
      <formula>NOT(ISERROR(SEARCH("08.30 – 17.30",CP116)))</formula>
    </cfRule>
    <cfRule type="containsText" dxfId="21900" priority="55066" operator="containsText" text="09.00 – 18.00">
      <formula>NOT(ISERROR(SEARCH("09.00 – 18.00",CP116)))</formula>
    </cfRule>
    <cfRule type="containsText" dxfId="21899" priority="55067" operator="containsText" text="09.00 – 13.00">
      <formula>NOT(ISERROR(SEARCH("09.00 – 13.00",CP116)))</formula>
    </cfRule>
    <cfRule type="containsText" dxfId="21898" priority="55068" operator="containsText" text="11.30 – 19.30">
      <formula>NOT(ISERROR(SEARCH("11.30 – 19.30",CP116)))</formula>
    </cfRule>
    <cfRule type="containsText" dxfId="21897" priority="55069" operator="containsText" text="10.30 – 19.30">
      <formula>NOT(ISERROR(SEARCH("10.30 – 19.30",CP116)))</formula>
    </cfRule>
    <cfRule type="containsText" dxfId="21896" priority="55070" operator="containsText" text="09.00 – 15.00">
      <formula>NOT(ISERROR(SEARCH("09.00 – 15.00",CP116)))</formula>
    </cfRule>
    <cfRule type="containsText" dxfId="21895" priority="55071" operator="containsText" text="12:30">
      <formula>NOT(ISERROR(SEARCH("12:30",CP116)))</formula>
    </cfRule>
    <cfRule type="containsText" dxfId="21894" priority="55072" operator="containsText" text="13:30">
      <formula>NOT(ISERROR(SEARCH("13:30",CP116)))</formula>
    </cfRule>
    <cfRule type="containsText" dxfId="21893" priority="55073" operator="containsText" text="FESTIVITÁ">
      <formula>NOT(ISERROR(SEARCH("FESTIVITÁ",CP116)))</formula>
    </cfRule>
    <cfRule type="cellIs" dxfId="21892" priority="55074" operator="equal">
      <formula>"DOMENICA"</formula>
    </cfRule>
  </conditionalFormatting>
  <conditionalFormatting sqref="CP116:CQ121 CP122">
    <cfRule type="iconSet" priority="55057">
      <iconSet iconSet="3Symbols2">
        <cfvo type="percent" val="0"/>
        <cfvo type="percent" val="0"/>
        <cfvo type="formula" val="TODAY()" gte="0"/>
      </iconSet>
    </cfRule>
  </conditionalFormatting>
  <conditionalFormatting sqref="Z115:AB122 DH115:XFD122 AD115:AF121 AD122:AE122">
    <cfRule type="containsText" dxfId="21891" priority="55051" operator="containsText" text="09.00 - 13.00">
      <formula>NOT(ISERROR(SEARCH("09.00 - 13.00",Z115)))</formula>
    </cfRule>
    <cfRule type="containsText" dxfId="21890" priority="55052" operator="containsText" text="09.00 – 15:00">
      <formula>NOT(ISERROR(SEARCH("09.00 – 15:00",Z115)))</formula>
    </cfRule>
    <cfRule type="containsText" dxfId="21889" priority="55053" operator="containsText" text="09.00 – 16.00">
      <formula>NOT(ISERROR(SEARCH("09.00 – 16.00",Z115)))</formula>
    </cfRule>
    <cfRule type="containsText" dxfId="21888" priority="55054" operator="containsText" text="09.00 - 13:00">
      <formula>NOT(ISERROR(SEARCH("09.00 - 13:00",Z115)))</formula>
    </cfRule>
    <cfRule type="containsText" dxfId="21887" priority="55055" operator="containsText" text="08.30 – 16:30 ">
      <formula>NOT(ISERROR(SEARCH("08.30 – 16:30 ",Z115)))</formula>
    </cfRule>
    <cfRule type="containsText" dxfId="21886" priority="55056" operator="containsText" text="08.30 – 17:30 ">
      <formula>NOT(ISERROR(SEARCH("08.30 – 17:30 ",Z115)))</formula>
    </cfRule>
  </conditionalFormatting>
  <conditionalFormatting sqref="A115:B115">
    <cfRule type="containsText" dxfId="21885" priority="55016" operator="containsText" text="08.30 – 14.30">
      <formula>NOT(ISERROR(SEARCH("08.30 – 14.30",A115)))</formula>
    </cfRule>
    <cfRule type="containsText" dxfId="21884" priority="55017" operator="containsText" text="09:30 – 18.30">
      <formula>NOT(ISERROR(SEARCH("09:30 – 18.30",A115)))</formula>
    </cfRule>
    <cfRule type="containsText" dxfId="21883" priority="55018" operator="containsText" text="10.30 – 18.30">
      <formula>NOT(ISERROR(SEARCH("10.30 – 18.30",A115)))</formula>
    </cfRule>
    <cfRule type="containsText" dxfId="21882" priority="55019" operator="containsText" text="09.30 – 18.30">
      <formula>NOT(ISERROR(SEARCH("09.30 – 18.30",A115)))</formula>
    </cfRule>
    <cfRule type="containsText" dxfId="21881" priority="55020" operator="containsText" text="09.00 – 13:00">
      <formula>NOT(ISERROR(SEARCH("09.00 – 13:00",A115)))</formula>
    </cfRule>
    <cfRule type="containsText" dxfId="21880" priority="55021" operator="containsText" text="08.30 – 16.30">
      <formula>NOT(ISERROR(SEARCH("08.30 – 16.30",A115)))</formula>
    </cfRule>
    <cfRule type="containsText" dxfId="21879" priority="55022" operator="containsText" text="08:30 – 17.30">
      <formula>NOT(ISERROR(SEARCH("08:30 – 17.30",A115)))</formula>
    </cfRule>
    <cfRule type="containsText" dxfId="21878" priority="55023" operator="containsText" text="08.30 – 17.30">
      <formula>NOT(ISERROR(SEARCH("08.30 – 17.30",A115)))</formula>
    </cfRule>
    <cfRule type="containsText" dxfId="21877" priority="55024" operator="containsText" text="09.00 – 18.00">
      <formula>NOT(ISERROR(SEARCH("09.00 – 18.00",A115)))</formula>
    </cfRule>
    <cfRule type="containsText" dxfId="21876" priority="55025" operator="containsText" text="09.00 – 13.00">
      <formula>NOT(ISERROR(SEARCH("09.00 – 13.00",A115)))</formula>
    </cfRule>
    <cfRule type="containsText" dxfId="21875" priority="55026" operator="containsText" text="11.30 – 19.30">
      <formula>NOT(ISERROR(SEARCH("11.30 – 19.30",A115)))</formula>
    </cfRule>
    <cfRule type="containsText" dxfId="21874" priority="55027" operator="containsText" text="10.30 – 19.30">
      <formula>NOT(ISERROR(SEARCH("10.30 – 19.30",A115)))</formula>
    </cfRule>
    <cfRule type="containsText" dxfId="21873" priority="55028" operator="containsText" text="09.00 – 15.00">
      <formula>NOT(ISERROR(SEARCH("09.00 – 15.00",A115)))</formula>
    </cfRule>
    <cfRule type="containsText" dxfId="21872" priority="55029" operator="containsText" text="12:30">
      <formula>NOT(ISERROR(SEARCH("12:30",A115)))</formula>
    </cfRule>
    <cfRule type="containsText" dxfId="21871" priority="55030" operator="containsText" text="13:30">
      <formula>NOT(ISERROR(SEARCH("13:30",A115)))</formula>
    </cfRule>
    <cfRule type="containsText" dxfId="21870" priority="55031" operator="containsText" text="FESTIVITÁ">
      <formula>NOT(ISERROR(SEARCH("FESTIVITÁ",A115)))</formula>
    </cfRule>
    <cfRule type="cellIs" dxfId="21869" priority="55032" operator="equal">
      <formula>"DOMENICA"</formula>
    </cfRule>
  </conditionalFormatting>
  <conditionalFormatting sqref="A115:B115">
    <cfRule type="containsText" dxfId="21868" priority="55010" operator="containsText" text="09.00 - 13.00">
      <formula>NOT(ISERROR(SEARCH("09.00 - 13.00",A115)))</formula>
    </cfRule>
    <cfRule type="containsText" dxfId="21867" priority="55011" operator="containsText" text="09.00 – 15:00">
      <formula>NOT(ISERROR(SEARCH("09.00 – 15:00",A115)))</formula>
    </cfRule>
    <cfRule type="containsText" dxfId="21866" priority="55012" operator="containsText" text="09.00 – 16.00">
      <formula>NOT(ISERROR(SEARCH("09.00 – 16.00",A115)))</formula>
    </cfRule>
    <cfRule type="containsText" dxfId="21865" priority="55013" operator="containsText" text="09.00 - 13:00">
      <formula>NOT(ISERROR(SEARCH("09.00 - 13:00",A115)))</formula>
    </cfRule>
    <cfRule type="containsText" dxfId="21864" priority="55014" operator="containsText" text="08.30 – 16:30 ">
      <formula>NOT(ISERROR(SEARCH("08.30 – 16:30 ",A115)))</formula>
    </cfRule>
    <cfRule type="containsText" dxfId="21863" priority="55015" operator="containsText" text="08.30 – 17:30 ">
      <formula>NOT(ISERROR(SEARCH("08.30 – 17:30 ",A115)))</formula>
    </cfRule>
  </conditionalFormatting>
  <conditionalFormatting sqref="D121:Y121">
    <cfRule type="containsText" dxfId="21862" priority="54983" operator="containsText" text="09:00 – 13.00 ">
      <formula>NOT(ISERROR(SEARCH("09:00 – 13.00 ",D121)))</formula>
    </cfRule>
  </conditionalFormatting>
  <conditionalFormatting sqref="D116:Y116">
    <cfRule type="containsText" dxfId="21861" priority="54978" operator="containsText" text="09.00 -13.00">
      <formula>NOT(ISERROR(SEARCH("09.00 -13.00",D116)))</formula>
    </cfRule>
    <cfRule type="containsText" dxfId="21860" priority="54979" operator="containsText" text="09.00 -15:00">
      <formula>NOT(ISERROR(SEARCH("09.00 -15:00",D116)))</formula>
    </cfRule>
    <cfRule type="containsText" dxfId="21859" priority="54980" operator="containsText" text="09.00 -16.00">
      <formula>NOT(ISERROR(SEARCH("09.00 -16.00",D116)))</formula>
    </cfRule>
  </conditionalFormatting>
  <conditionalFormatting sqref="D121:Y121">
    <cfRule type="containsText" dxfId="21858" priority="54971" operator="containsText" text="09:00 – 13.00 ">
      <formula>NOT(ISERROR(SEARCH("09:00 – 13.00 ",D121)))</formula>
    </cfRule>
  </conditionalFormatting>
  <conditionalFormatting sqref="D116:Y116">
    <cfRule type="containsText" dxfId="21857" priority="54966" operator="containsText" text="09.00 -13.00">
      <formula>NOT(ISERROR(SEARCH("09.00 -13.00",D116)))</formula>
    </cfRule>
    <cfRule type="containsText" dxfId="21856" priority="54967" operator="containsText" text="09.00 -15:00">
      <formula>NOT(ISERROR(SEARCH("09.00 -15:00",D116)))</formula>
    </cfRule>
    <cfRule type="containsText" dxfId="21855" priority="54968" operator="containsText" text="09.00 -16.00">
      <formula>NOT(ISERROR(SEARCH("09.00 -16.00",D116)))</formula>
    </cfRule>
  </conditionalFormatting>
  <conditionalFormatting sqref="D116:Y116">
    <cfRule type="containsText" dxfId="21854" priority="54957" operator="containsText" text="09.00 -13:00">
      <formula>NOT(ISERROR(SEARCH("09.00 -13:00",D116)))</formula>
    </cfRule>
    <cfRule type="containsText" dxfId="21853" priority="54958" operator="containsText" text="08.30 -17.30">
      <formula>NOT(ISERROR(SEARCH("08.30 -17.30",D116)))</formula>
    </cfRule>
    <cfRule type="containsText" dxfId="21852" priority="54959" operator="containsText" text="08.30 -15:30">
      <formula>NOT(ISERROR(SEARCH("08.30 -15:30",D116)))</formula>
    </cfRule>
  </conditionalFormatting>
  <conditionalFormatting sqref="AG115:AH115">
    <cfRule type="containsText" dxfId="21851" priority="54920" operator="containsText" text="13:00">
      <formula>NOT(ISERROR(SEARCH("13:00",AG115)))</formula>
    </cfRule>
  </conditionalFormatting>
  <conditionalFormatting sqref="AG121:AH121">
    <cfRule type="containsText" dxfId="21850" priority="54918" operator="containsText" text="09:00 – 13.00 ">
      <formula>NOT(ISERROR(SEARCH("09:00 – 13.00 ",AG121)))</formula>
    </cfRule>
  </conditionalFormatting>
  <conditionalFormatting sqref="AG116:AH116">
    <cfRule type="containsText" dxfId="21849" priority="54913" operator="containsText" text="09.00 -13.00">
      <formula>NOT(ISERROR(SEARCH("09.00 -13.00",AG116)))</formula>
    </cfRule>
    <cfRule type="containsText" dxfId="21848" priority="54914" operator="containsText" text="09.00 -15:00">
      <formula>NOT(ISERROR(SEARCH("09.00 -15:00",AG116)))</formula>
    </cfRule>
    <cfRule type="containsText" dxfId="21847" priority="54915" operator="containsText" text="09.00 -16.00">
      <formula>NOT(ISERROR(SEARCH("09.00 -16.00",AG116)))</formula>
    </cfRule>
  </conditionalFormatting>
  <conditionalFormatting sqref="AG115:AH115">
    <cfRule type="containsText" dxfId="21846" priority="54907" operator="containsText" text="09.00 -13.00">
      <formula>NOT(ISERROR(SEARCH("09.00 -13.00",AG115)))</formula>
    </cfRule>
    <cfRule type="containsText" dxfId="21845" priority="54908" operator="containsText" text="09.00 -15:00">
      <formula>NOT(ISERROR(SEARCH("09.00 -15:00",AG115)))</formula>
    </cfRule>
    <cfRule type="containsText" dxfId="21844" priority="54909" operator="containsText" text="09.00 -16.00">
      <formula>NOT(ISERROR(SEARCH("09.00 -16.00",AG115)))</formula>
    </cfRule>
  </conditionalFormatting>
  <conditionalFormatting sqref="AG121:AH121">
    <cfRule type="containsText" dxfId="21843" priority="54906" operator="containsText" text="09:00 – 13.00 ">
      <formula>NOT(ISERROR(SEARCH("09:00 – 13.00 ",AG121)))</formula>
    </cfRule>
  </conditionalFormatting>
  <conditionalFormatting sqref="AG116:AH116">
    <cfRule type="containsText" dxfId="21842" priority="54901" operator="containsText" text="09.00 -13.00">
      <formula>NOT(ISERROR(SEARCH("09.00 -13.00",AG116)))</formula>
    </cfRule>
    <cfRule type="containsText" dxfId="21841" priority="54902" operator="containsText" text="09.00 -15:00">
      <formula>NOT(ISERROR(SEARCH("09.00 -15:00",AG116)))</formula>
    </cfRule>
    <cfRule type="containsText" dxfId="21840" priority="54903" operator="containsText" text="09.00 -16.00">
      <formula>NOT(ISERROR(SEARCH("09.00 -16.00",AG116)))</formula>
    </cfRule>
  </conditionalFormatting>
  <conditionalFormatting sqref="AG115:AH115">
    <cfRule type="containsText" dxfId="21839" priority="54895" operator="containsText" text="09.00 -13.00">
      <formula>NOT(ISERROR(SEARCH("09.00 -13.00",AG115)))</formula>
    </cfRule>
    <cfRule type="containsText" dxfId="21838" priority="54896" operator="containsText" text="09.00 -15:00">
      <formula>NOT(ISERROR(SEARCH("09.00 -15:00",AG115)))</formula>
    </cfRule>
    <cfRule type="containsText" dxfId="21837" priority="54897" operator="containsText" text="09.00 -16.00">
      <formula>NOT(ISERROR(SEARCH("09.00 -16.00",AG115)))</formula>
    </cfRule>
  </conditionalFormatting>
  <conditionalFormatting sqref="AG116:AH116">
    <cfRule type="containsText" dxfId="21836" priority="54892" operator="containsText" text="09.00 -13:00">
      <formula>NOT(ISERROR(SEARCH("09.00 -13:00",AG116)))</formula>
    </cfRule>
    <cfRule type="containsText" dxfId="21835" priority="54893" operator="containsText" text="08.30 -17.30">
      <formula>NOT(ISERROR(SEARCH("08.30 -17.30",AG116)))</formula>
    </cfRule>
    <cfRule type="containsText" dxfId="21834" priority="54894" operator="containsText" text="08.30 -15:30">
      <formula>NOT(ISERROR(SEARCH("08.30 -15:30",AG116)))</formula>
    </cfRule>
  </conditionalFormatting>
  <conditionalFormatting sqref="AG115:AH115">
    <cfRule type="containsText" dxfId="21833" priority="54883" operator="containsText" text="09.00 -13.00">
      <formula>NOT(ISERROR(SEARCH("09.00 -13.00",AG115)))</formula>
    </cfRule>
    <cfRule type="containsText" dxfId="21832" priority="54884" operator="containsText" text="09.00 -15:00">
      <formula>NOT(ISERROR(SEARCH("09.00 -15:00",AG115)))</formula>
    </cfRule>
    <cfRule type="containsText" dxfId="21831" priority="54885" operator="containsText" text="09.00 -16.00">
      <formula>NOT(ISERROR(SEARCH("09.00 -16.00",AG115)))</formula>
    </cfRule>
  </conditionalFormatting>
  <conditionalFormatting sqref="AG115:AH115">
    <cfRule type="containsText" dxfId="21830" priority="54880" operator="containsText" text="09.00 -13:00">
      <formula>NOT(ISERROR(SEARCH("09.00 -13:00",AG115)))</formula>
    </cfRule>
    <cfRule type="containsText" dxfId="21829" priority="54881" operator="containsText" text="08.30 -17.30">
      <formula>NOT(ISERROR(SEARCH("08.30 -17.30",AG115)))</formula>
    </cfRule>
    <cfRule type="containsText" dxfId="21828" priority="54882" operator="containsText" text="08.30 -15:30">
      <formula>NOT(ISERROR(SEARCH("08.30 -15:30",AG115)))</formula>
    </cfRule>
  </conditionalFormatting>
  <conditionalFormatting sqref="DE115:DF122">
    <cfRule type="containsText" dxfId="21827" priority="54862" operator="containsText" text="08.30 – 14.30">
      <formula>NOT(ISERROR(SEARCH("08.30 – 14.30",DE115)))</formula>
    </cfRule>
    <cfRule type="containsText" dxfId="21826" priority="54863" operator="containsText" text="09:30 – 18.30">
      <formula>NOT(ISERROR(SEARCH("09:30 – 18.30",DE115)))</formula>
    </cfRule>
    <cfRule type="containsText" dxfId="21825" priority="54864" operator="containsText" text="10.30 – 18.30">
      <formula>NOT(ISERROR(SEARCH("10.30 – 18.30",DE115)))</formula>
    </cfRule>
    <cfRule type="containsText" dxfId="21824" priority="54865" operator="containsText" text="09.30 – 18.30">
      <formula>NOT(ISERROR(SEARCH("09.30 – 18.30",DE115)))</formula>
    </cfRule>
    <cfRule type="containsText" dxfId="21823" priority="54867" operator="containsText" text="09.00 – 13:00">
      <formula>NOT(ISERROR(SEARCH("09.00 – 13:00",DE115)))</formula>
    </cfRule>
    <cfRule type="containsText" dxfId="21822" priority="54868" operator="containsText" text="08.30 – 16.30">
      <formula>NOT(ISERROR(SEARCH("08.30 – 16.30",DE115)))</formula>
    </cfRule>
    <cfRule type="containsText" dxfId="21821" priority="54869" operator="containsText" text="08:30 – 17.30">
      <formula>NOT(ISERROR(SEARCH("08:30 – 17.30",DE115)))</formula>
    </cfRule>
    <cfRule type="containsText" dxfId="21820" priority="54870" operator="containsText" text="08.30 – 17.30">
      <formula>NOT(ISERROR(SEARCH("08.30 – 17.30",DE115)))</formula>
    </cfRule>
    <cfRule type="containsText" dxfId="21819" priority="54871" operator="containsText" text="09.00 – 18.00">
      <formula>NOT(ISERROR(SEARCH("09.00 – 18.00",DE115)))</formula>
    </cfRule>
    <cfRule type="containsText" dxfId="21818" priority="54872" operator="containsText" text="09.00 – 13.00">
      <formula>NOT(ISERROR(SEARCH("09.00 – 13.00",DE115)))</formula>
    </cfRule>
    <cfRule type="containsText" dxfId="21817" priority="54873" operator="containsText" text="11.30 – 19.30">
      <formula>NOT(ISERROR(SEARCH("11.30 – 19.30",DE115)))</formula>
    </cfRule>
    <cfRule type="containsText" dxfId="21816" priority="54874" operator="containsText" text="10.30 – 19.30">
      <formula>NOT(ISERROR(SEARCH("10.30 – 19.30",DE115)))</formula>
    </cfRule>
    <cfRule type="containsText" dxfId="21815" priority="54875" operator="containsText" text="09.00 – 15.00">
      <formula>NOT(ISERROR(SEARCH("09.00 – 15.00",DE115)))</formula>
    </cfRule>
    <cfRule type="containsText" dxfId="21814" priority="54876" operator="containsText" text="1 2 : 3 0">
      <formula>NOT(ISERROR(SEARCH("1 2 : 3 0",DE115)))</formula>
    </cfRule>
    <cfRule type="containsText" dxfId="21813" priority="54877" operator="containsText" text="1 3 : 3 0">
      <formula>NOT(ISERROR(SEARCH("1 3 : 3 0",DE115)))</formula>
    </cfRule>
    <cfRule type="containsText" dxfId="21812" priority="54878" operator="containsText" text="FESTIVITÁ">
      <formula>NOT(ISERROR(SEARCH("FESTIVITÁ",DE115)))</formula>
    </cfRule>
    <cfRule type="cellIs" dxfId="21811" priority="54879" operator="equal">
      <formula>"DOMENICA"</formula>
    </cfRule>
  </conditionalFormatting>
  <conditionalFormatting sqref="DE115:DF122">
    <cfRule type="containsText" dxfId="21810" priority="54854" operator="containsText" text="09.00 - 13.00">
      <formula>NOT(ISERROR(SEARCH("09.00 - 13.00",DE115)))</formula>
    </cfRule>
    <cfRule type="containsText" dxfId="21809" priority="54857" operator="containsText" text="09.00 – 15:00">
      <formula>NOT(ISERROR(SEARCH("09.00 – 15:00",DE115)))</formula>
    </cfRule>
    <cfRule type="containsText" dxfId="21808" priority="54858" operator="containsText" text="09.00 – 16.00">
      <formula>NOT(ISERROR(SEARCH("09.00 – 16.00",DE115)))</formula>
    </cfRule>
    <cfRule type="containsText" dxfId="21807" priority="54859" operator="containsText" text="09.00 - 13:00">
      <formula>NOT(ISERROR(SEARCH("09.00 - 13:00",DE115)))</formula>
    </cfRule>
    <cfRule type="containsText" dxfId="21806" priority="54860" operator="containsText" text="08.30 – 16:30 ">
      <formula>NOT(ISERROR(SEARCH("08.30 – 16:30 ",DE115)))</formula>
    </cfRule>
    <cfRule type="containsText" dxfId="21805" priority="54861" operator="containsText" text="08.30 – 17:30 ">
      <formula>NOT(ISERROR(SEARCH("08.30 – 17:30 ",DE115)))</formula>
    </cfRule>
  </conditionalFormatting>
  <conditionalFormatting sqref="DE115:DF122">
    <cfRule type="containsText" dxfId="21804" priority="54856" operator="containsText" text="1 3 : 0 0">
      <formula>NOT(ISERROR(SEARCH("1 3 : 0 0",DE115)))</formula>
    </cfRule>
  </conditionalFormatting>
  <conditionalFormatting sqref="CR115:CS115 DE115:DF115">
    <cfRule type="containsText" dxfId="21803" priority="54855" operator="containsText" text="13:00">
      <formula>NOT(ISERROR(SEARCH("13:00",CR115)))</formula>
    </cfRule>
  </conditionalFormatting>
  <conditionalFormatting sqref="DE115:DF122">
    <cfRule type="containsText" dxfId="21802" priority="54866" operator="containsText" text="09:00 – 13.00 ">
      <formula>NOT(ISERROR(SEARCH("09:00 – 13.00 ",DE115)))</formula>
    </cfRule>
  </conditionalFormatting>
  <conditionalFormatting sqref="CR121:CS121 DE121:DF121">
    <cfRule type="containsText" dxfId="21801" priority="54853" operator="containsText" text="09:00 – 13.00 ">
      <formula>NOT(ISERROR(SEARCH("09:00 – 13.00 ",CR121)))</formula>
    </cfRule>
  </conditionalFormatting>
  <conditionalFormatting sqref="DE115:DF122">
    <cfRule type="containsText" dxfId="21800" priority="54852" operator="containsText" text="09:00 – 13.00 ">
      <formula>NOT(ISERROR(SEARCH("09:00 – 13.00 ",DE115)))</formula>
    </cfRule>
  </conditionalFormatting>
  <conditionalFormatting sqref="DE121:DF122">
    <cfRule type="containsText" dxfId="21799" priority="54851" operator="containsText" text="09:00 – 13.00 ">
      <formula>NOT(ISERROR(SEARCH("09:00 – 13.00 ",DE121)))</formula>
    </cfRule>
  </conditionalFormatting>
  <conditionalFormatting sqref="CR116:CS116 DE116:DF116">
    <cfRule type="containsText" dxfId="21798" priority="54848" operator="containsText" text="09.00 -13.00">
      <formula>NOT(ISERROR(SEARCH("09.00 -13.00",CR116)))</formula>
    </cfRule>
    <cfRule type="containsText" dxfId="21797" priority="54849" operator="containsText" text="09.00 -15:00">
      <formula>NOT(ISERROR(SEARCH("09.00 -15:00",CR116)))</formula>
    </cfRule>
    <cfRule type="containsText" dxfId="21796" priority="54850" operator="containsText" text="09.00 -16.00">
      <formula>NOT(ISERROR(SEARCH("09.00 -16.00",CR116)))</formula>
    </cfRule>
  </conditionalFormatting>
  <conditionalFormatting sqref="DE117:DF122">
    <cfRule type="containsText" dxfId="21795" priority="54845" operator="containsText" text="09.00 -13.00">
      <formula>NOT(ISERROR(SEARCH("09.00 -13.00",DE117)))</formula>
    </cfRule>
    <cfRule type="containsText" dxfId="21794" priority="54846" operator="containsText" text="09.00 -15:00">
      <formula>NOT(ISERROR(SEARCH("09.00 -15:00",DE117)))</formula>
    </cfRule>
    <cfRule type="containsText" dxfId="21793" priority="54847" operator="containsText" text="09.00 -16.00">
      <formula>NOT(ISERROR(SEARCH("09.00 -16.00",DE117)))</formula>
    </cfRule>
  </conditionalFormatting>
  <conditionalFormatting sqref="CR115:CS115 DE115:DF115">
    <cfRule type="containsText" dxfId="21792" priority="54842" operator="containsText" text="09.00 -13.00">
      <formula>NOT(ISERROR(SEARCH("09.00 -13.00",CR115)))</formula>
    </cfRule>
    <cfRule type="containsText" dxfId="21791" priority="54843" operator="containsText" text="09.00 -15:00">
      <formula>NOT(ISERROR(SEARCH("09.00 -15:00",CR115)))</formula>
    </cfRule>
    <cfRule type="containsText" dxfId="21790" priority="54844" operator="containsText" text="09.00 -16.00">
      <formula>NOT(ISERROR(SEARCH("09.00 -16.00",CR115)))</formula>
    </cfRule>
  </conditionalFormatting>
  <conditionalFormatting sqref="CR121:CS121 DE121:DF121">
    <cfRule type="containsText" dxfId="21789" priority="54841" operator="containsText" text="09:00 – 13.00 ">
      <formula>NOT(ISERROR(SEARCH("09:00 – 13.00 ",CR121)))</formula>
    </cfRule>
  </conditionalFormatting>
  <conditionalFormatting sqref="DE115:DF122">
    <cfRule type="containsText" dxfId="21788" priority="54840" operator="containsText" text="09:00 – 13.00 ">
      <formula>NOT(ISERROR(SEARCH("09:00 – 13.00 ",DE115)))</formula>
    </cfRule>
  </conditionalFormatting>
  <conditionalFormatting sqref="DE121:DF122">
    <cfRule type="containsText" dxfId="21787" priority="54839" operator="containsText" text="09:00 – 13.00 ">
      <formula>NOT(ISERROR(SEARCH("09:00 – 13.00 ",DE121)))</formula>
    </cfRule>
  </conditionalFormatting>
  <conditionalFormatting sqref="CR116:CS116 DE116:DF116">
    <cfRule type="containsText" dxfId="21786" priority="54836" operator="containsText" text="09.00 -13.00">
      <formula>NOT(ISERROR(SEARCH("09.00 -13.00",CR116)))</formula>
    </cfRule>
    <cfRule type="containsText" dxfId="21785" priority="54837" operator="containsText" text="09.00 -15:00">
      <formula>NOT(ISERROR(SEARCH("09.00 -15:00",CR116)))</formula>
    </cfRule>
    <cfRule type="containsText" dxfId="21784" priority="54838" operator="containsText" text="09.00 -16.00">
      <formula>NOT(ISERROR(SEARCH("09.00 -16.00",CR116)))</formula>
    </cfRule>
  </conditionalFormatting>
  <conditionalFormatting sqref="DE117:DF122">
    <cfRule type="containsText" dxfId="21783" priority="54833" operator="containsText" text="09.00 -13.00">
      <formula>NOT(ISERROR(SEARCH("09.00 -13.00",DE117)))</formula>
    </cfRule>
    <cfRule type="containsText" dxfId="21782" priority="54834" operator="containsText" text="09.00 -15:00">
      <formula>NOT(ISERROR(SEARCH("09.00 -15:00",DE117)))</formula>
    </cfRule>
    <cfRule type="containsText" dxfId="21781" priority="54835" operator="containsText" text="09.00 -16.00">
      <formula>NOT(ISERROR(SEARCH("09.00 -16.00",DE117)))</formula>
    </cfRule>
  </conditionalFormatting>
  <conditionalFormatting sqref="CR115:CS115 DE115:DF115">
    <cfRule type="containsText" dxfId="21780" priority="54830" operator="containsText" text="09.00 -13.00">
      <formula>NOT(ISERROR(SEARCH("09.00 -13.00",CR115)))</formula>
    </cfRule>
    <cfRule type="containsText" dxfId="21779" priority="54831" operator="containsText" text="09.00 -15:00">
      <formula>NOT(ISERROR(SEARCH("09.00 -15:00",CR115)))</formula>
    </cfRule>
    <cfRule type="containsText" dxfId="21778" priority="54832" operator="containsText" text="09.00 -16.00">
      <formula>NOT(ISERROR(SEARCH("09.00 -16.00",CR115)))</formula>
    </cfRule>
  </conditionalFormatting>
  <conditionalFormatting sqref="CR116:CS116 DE116:DF116">
    <cfRule type="containsText" dxfId="21777" priority="54827" operator="containsText" text="09.00 -13:00">
      <formula>NOT(ISERROR(SEARCH("09.00 -13:00",CR116)))</formula>
    </cfRule>
    <cfRule type="containsText" dxfId="21776" priority="54828" operator="containsText" text="08.30 -17.30">
      <formula>NOT(ISERROR(SEARCH("08.30 -17.30",CR116)))</formula>
    </cfRule>
    <cfRule type="containsText" dxfId="21775" priority="54829" operator="containsText" text="08.30 -15:30">
      <formula>NOT(ISERROR(SEARCH("08.30 -15:30",CR116)))</formula>
    </cfRule>
  </conditionalFormatting>
  <conditionalFormatting sqref="DE117:DF122">
    <cfRule type="containsText" dxfId="21774" priority="54824" operator="containsText" text="09.00 -13.00">
      <formula>NOT(ISERROR(SEARCH("09.00 -13.00",DE117)))</formula>
    </cfRule>
    <cfRule type="containsText" dxfId="21773" priority="54825" operator="containsText" text="09.00 -15:00">
      <formula>NOT(ISERROR(SEARCH("09.00 -15:00",DE117)))</formula>
    </cfRule>
    <cfRule type="containsText" dxfId="21772" priority="54826" operator="containsText" text="09.00 -16.00">
      <formula>NOT(ISERROR(SEARCH("09.00 -16.00",DE117)))</formula>
    </cfRule>
  </conditionalFormatting>
  <conditionalFormatting sqref="DE117:DF122">
    <cfRule type="containsText" dxfId="21771" priority="54821" operator="containsText" text="09.00 -13:00">
      <formula>NOT(ISERROR(SEARCH("09.00 -13:00",DE117)))</formula>
    </cfRule>
    <cfRule type="containsText" dxfId="21770" priority="54822" operator="containsText" text="08.30 -17.30">
      <formula>NOT(ISERROR(SEARCH("08.30 -17.30",DE117)))</formula>
    </cfRule>
    <cfRule type="containsText" dxfId="21769" priority="54823" operator="containsText" text="08.30 -15:30">
      <formula>NOT(ISERROR(SEARCH("08.30 -15:30",DE117)))</formula>
    </cfRule>
  </conditionalFormatting>
  <conditionalFormatting sqref="CR115:CS115 DE115:DF115">
    <cfRule type="containsText" dxfId="21768" priority="54818" operator="containsText" text="09.00 -13.00">
      <formula>NOT(ISERROR(SEARCH("09.00 -13.00",CR115)))</formula>
    </cfRule>
    <cfRule type="containsText" dxfId="21767" priority="54819" operator="containsText" text="09.00 -15:00">
      <formula>NOT(ISERROR(SEARCH("09.00 -15:00",CR115)))</formula>
    </cfRule>
    <cfRule type="containsText" dxfId="21766" priority="54820" operator="containsText" text="09.00 -16.00">
      <formula>NOT(ISERROR(SEARCH("09.00 -16.00",CR115)))</formula>
    </cfRule>
  </conditionalFormatting>
  <conditionalFormatting sqref="CR115:CS115 DE115:DF115">
    <cfRule type="containsText" dxfId="21765" priority="54815" operator="containsText" text="09.00 -13:00">
      <formula>NOT(ISERROR(SEARCH("09.00 -13:00",CR115)))</formula>
    </cfRule>
    <cfRule type="containsText" dxfId="21764" priority="54816" operator="containsText" text="08.30 -17.30">
      <formula>NOT(ISERROR(SEARCH("08.30 -17.30",CR115)))</formula>
    </cfRule>
    <cfRule type="containsText" dxfId="21763" priority="54817" operator="containsText" text="08.30 -15:30">
      <formula>NOT(ISERROR(SEARCH("08.30 -15:30",CR115)))</formula>
    </cfRule>
  </conditionalFormatting>
  <conditionalFormatting sqref="DH125:AOL132 Z125:AB125">
    <cfRule type="containsText" dxfId="21762" priority="54798" operator="containsText" text="08.30 – 14.30">
      <formula>NOT(ISERROR(SEARCH("08.30 – 14.30",Z125)))</formula>
    </cfRule>
    <cfRule type="containsText" dxfId="21761" priority="54799" operator="containsText" text="09:30 – 18.30">
      <formula>NOT(ISERROR(SEARCH("09:30 – 18.30",Z125)))</formula>
    </cfRule>
    <cfRule type="containsText" dxfId="21760" priority="54800" operator="containsText" text="10.30 – 18.30">
      <formula>NOT(ISERROR(SEARCH("10.30 – 18.30",Z125)))</formula>
    </cfRule>
    <cfRule type="containsText" dxfId="21759" priority="54801" operator="containsText" text="09.30 – 18.30">
      <formula>NOT(ISERROR(SEARCH("09.30 – 18.30",Z125)))</formula>
    </cfRule>
    <cfRule type="containsText" dxfId="21758" priority="54802" operator="containsText" text="09.00 – 13:00">
      <formula>NOT(ISERROR(SEARCH("09.00 – 13:00",Z125)))</formula>
    </cfRule>
    <cfRule type="containsText" dxfId="21757" priority="54803" operator="containsText" text="08.30 – 16.30">
      <formula>NOT(ISERROR(SEARCH("08.30 – 16.30",Z125)))</formula>
    </cfRule>
    <cfRule type="containsText" dxfId="21756" priority="54804" operator="containsText" text="08:30 – 17.30">
      <formula>NOT(ISERROR(SEARCH("08:30 – 17.30",Z125)))</formula>
    </cfRule>
    <cfRule type="containsText" dxfId="21755" priority="54805" operator="containsText" text="08.30 – 17.30">
      <formula>NOT(ISERROR(SEARCH("08.30 – 17.30",Z125)))</formula>
    </cfRule>
    <cfRule type="containsText" dxfId="21754" priority="54806" operator="containsText" text="09.00 – 18.00">
      <formula>NOT(ISERROR(SEARCH("09.00 – 18.00",Z125)))</formula>
    </cfRule>
    <cfRule type="containsText" dxfId="21753" priority="54807" operator="containsText" text="09.00 – 13.00">
      <formula>NOT(ISERROR(SEARCH("09.00 – 13.00",Z125)))</formula>
    </cfRule>
    <cfRule type="containsText" dxfId="21752" priority="54808" operator="containsText" text="11.30 – 19.30">
      <formula>NOT(ISERROR(SEARCH("11.30 – 19.30",Z125)))</formula>
    </cfRule>
    <cfRule type="containsText" dxfId="21751" priority="54809" operator="containsText" text="10.30 – 19.30">
      <formula>NOT(ISERROR(SEARCH("10.30 – 19.30",Z125)))</formula>
    </cfRule>
    <cfRule type="containsText" dxfId="21750" priority="54810" operator="containsText" text="09.00 – 15.00">
      <formula>NOT(ISERROR(SEARCH("09.00 – 15.00",Z125)))</formula>
    </cfRule>
    <cfRule type="containsText" dxfId="21749" priority="54811" operator="containsText" text="12:30">
      <formula>NOT(ISERROR(SEARCH("12:30",Z125)))</formula>
    </cfRule>
    <cfRule type="containsText" dxfId="21748" priority="54812" operator="containsText" text="13:30">
      <formula>NOT(ISERROR(SEARCH("13:30",Z125)))</formula>
    </cfRule>
    <cfRule type="containsText" dxfId="21747" priority="54813" operator="containsText" text="FESTIVITÁ">
      <formula>NOT(ISERROR(SEARCH("FESTIVITÁ",Z125)))</formula>
    </cfRule>
    <cfRule type="cellIs" dxfId="21746" priority="54814" operator="equal">
      <formula>"DOMENICA"</formula>
    </cfRule>
  </conditionalFormatting>
  <conditionalFormatting sqref="CA125:CC132">
    <cfRule type="containsText" dxfId="21745" priority="54781" operator="containsText" text="08.30 – 14.30">
      <formula>NOT(ISERROR(SEARCH("08.30 – 14.30",CA125)))</formula>
    </cfRule>
    <cfRule type="containsText" dxfId="21744" priority="54782" operator="containsText" text="09:30 – 18.30">
      <formula>NOT(ISERROR(SEARCH("09:30 – 18.30",CA125)))</formula>
    </cfRule>
    <cfRule type="containsText" dxfId="21743" priority="54783" operator="containsText" text="10.30 – 18.30">
      <formula>NOT(ISERROR(SEARCH("10.30 – 18.30",CA125)))</formula>
    </cfRule>
    <cfRule type="containsText" dxfId="21742" priority="54784" operator="containsText" text="09.30 – 18.30">
      <formula>NOT(ISERROR(SEARCH("09.30 – 18.30",CA125)))</formula>
    </cfRule>
    <cfRule type="containsText" dxfId="21741" priority="54785" operator="containsText" text="09.00 – 13:00">
      <formula>NOT(ISERROR(SEARCH("09.00 – 13:00",CA125)))</formula>
    </cfRule>
    <cfRule type="containsText" dxfId="21740" priority="54786" operator="containsText" text="08.30 – 16.30">
      <formula>NOT(ISERROR(SEARCH("08.30 – 16.30",CA125)))</formula>
    </cfRule>
    <cfRule type="containsText" dxfId="21739" priority="54787" operator="containsText" text="08:30 – 17.30">
      <formula>NOT(ISERROR(SEARCH("08:30 – 17.30",CA125)))</formula>
    </cfRule>
    <cfRule type="containsText" dxfId="21738" priority="54788" operator="containsText" text="08.30 – 17.30">
      <formula>NOT(ISERROR(SEARCH("08.30 – 17.30",CA125)))</formula>
    </cfRule>
    <cfRule type="containsText" dxfId="21737" priority="54789" operator="containsText" text="09.00 – 18.00">
      <formula>NOT(ISERROR(SEARCH("09.00 – 18.00",CA125)))</formula>
    </cfRule>
    <cfRule type="containsText" dxfId="21736" priority="54790" operator="containsText" text="09.00 – 13.00">
      <formula>NOT(ISERROR(SEARCH("09.00 – 13.00",CA125)))</formula>
    </cfRule>
    <cfRule type="containsText" dxfId="21735" priority="54791" operator="containsText" text="11.30 – 19.30">
      <formula>NOT(ISERROR(SEARCH("11.30 – 19.30",CA125)))</formula>
    </cfRule>
    <cfRule type="containsText" dxfId="21734" priority="54792" operator="containsText" text="10.30 – 19.30">
      <formula>NOT(ISERROR(SEARCH("10.30 – 19.30",CA125)))</formula>
    </cfRule>
    <cfRule type="containsText" dxfId="21733" priority="54793" operator="containsText" text="09.00 – 15.00">
      <formula>NOT(ISERROR(SEARCH("09.00 – 15.00",CA125)))</formula>
    </cfRule>
    <cfRule type="containsText" dxfId="21732" priority="54794" operator="containsText" text="12:30">
      <formula>NOT(ISERROR(SEARCH("12:30",CA125)))</formula>
    </cfRule>
    <cfRule type="containsText" dxfId="21731" priority="54795" operator="containsText" text="13:30">
      <formula>NOT(ISERROR(SEARCH("13:30",CA125)))</formula>
    </cfRule>
    <cfRule type="containsText" dxfId="21730" priority="54796" operator="containsText" text="FESTIVITÁ">
      <formula>NOT(ISERROR(SEARCH("FESTIVITÁ",CA125)))</formula>
    </cfRule>
    <cfRule type="cellIs" dxfId="21729" priority="54797" operator="equal">
      <formula>"DOMENICA"</formula>
    </cfRule>
  </conditionalFormatting>
  <conditionalFormatting sqref="Z126:AB132">
    <cfRule type="containsText" dxfId="21728" priority="54764" operator="containsText" text="08.30 – 14.30">
      <formula>NOT(ISERROR(SEARCH("08.30 – 14.30",Z126)))</formula>
    </cfRule>
    <cfRule type="containsText" dxfId="21727" priority="54765" operator="containsText" text="09:30 – 18.30">
      <formula>NOT(ISERROR(SEARCH("09:30 – 18.30",Z126)))</formula>
    </cfRule>
    <cfRule type="containsText" dxfId="21726" priority="54766" operator="containsText" text="10.30 – 18.30">
      <formula>NOT(ISERROR(SEARCH("10.30 – 18.30",Z126)))</formula>
    </cfRule>
    <cfRule type="containsText" dxfId="21725" priority="54767" operator="containsText" text="09.30 – 18.30">
      <formula>NOT(ISERROR(SEARCH("09.30 – 18.30",Z126)))</formula>
    </cfRule>
    <cfRule type="containsText" dxfId="21724" priority="54768" operator="containsText" text="09.00 – 13:00">
      <formula>NOT(ISERROR(SEARCH("09.00 – 13:00",Z126)))</formula>
    </cfRule>
    <cfRule type="containsText" dxfId="21723" priority="54769" operator="containsText" text="08.30 – 16.30">
      <formula>NOT(ISERROR(SEARCH("08.30 – 16.30",Z126)))</formula>
    </cfRule>
    <cfRule type="containsText" dxfId="21722" priority="54770" operator="containsText" text="08:30 – 17.30">
      <formula>NOT(ISERROR(SEARCH("08:30 – 17.30",Z126)))</formula>
    </cfRule>
    <cfRule type="containsText" dxfId="21721" priority="54771" operator="containsText" text="08.30 – 17.30">
      <formula>NOT(ISERROR(SEARCH("08.30 – 17.30",Z126)))</formula>
    </cfRule>
    <cfRule type="containsText" dxfId="21720" priority="54772" operator="containsText" text="09.00 – 18.00">
      <formula>NOT(ISERROR(SEARCH("09.00 – 18.00",Z126)))</formula>
    </cfRule>
    <cfRule type="containsText" dxfId="21719" priority="54773" operator="containsText" text="09.00 – 13.00">
      <formula>NOT(ISERROR(SEARCH("09.00 – 13.00",Z126)))</formula>
    </cfRule>
    <cfRule type="containsText" dxfId="21718" priority="54774" operator="containsText" text="11.30 – 19.30">
      <formula>NOT(ISERROR(SEARCH("11.30 – 19.30",Z126)))</formula>
    </cfRule>
    <cfRule type="containsText" dxfId="21717" priority="54775" operator="containsText" text="10.30 – 19.30">
      <formula>NOT(ISERROR(SEARCH("10.30 – 19.30",Z126)))</formula>
    </cfRule>
    <cfRule type="containsText" dxfId="21716" priority="54776" operator="containsText" text="09.00 – 15.00">
      <formula>NOT(ISERROR(SEARCH("09.00 – 15.00",Z126)))</formula>
    </cfRule>
    <cfRule type="containsText" dxfId="21715" priority="54777" operator="containsText" text="12:30">
      <formula>NOT(ISERROR(SEARCH("12:30",Z126)))</formula>
    </cfRule>
    <cfRule type="containsText" dxfId="21714" priority="54778" operator="containsText" text="13:30">
      <formula>NOT(ISERROR(SEARCH("13:30",Z126)))</formula>
    </cfRule>
    <cfRule type="containsText" dxfId="21713" priority="54779" operator="containsText" text="FESTIVITÁ">
      <formula>NOT(ISERROR(SEARCH("FESTIVITÁ",Z126)))</formula>
    </cfRule>
    <cfRule type="cellIs" dxfId="21712" priority="54780" operator="equal">
      <formula>"DOMENICA"</formula>
    </cfRule>
  </conditionalFormatting>
  <conditionalFormatting sqref="AD125:AF125 AD126:AD132">
    <cfRule type="containsText" dxfId="21711" priority="54747" operator="containsText" text="08.30 – 14.30">
      <formula>NOT(ISERROR(SEARCH("08.30 – 14.30",AD125)))</formula>
    </cfRule>
    <cfRule type="containsText" dxfId="21710" priority="54748" operator="containsText" text="09:30 – 18.30">
      <formula>NOT(ISERROR(SEARCH("09:30 – 18.30",AD125)))</formula>
    </cfRule>
    <cfRule type="containsText" dxfId="21709" priority="54749" operator="containsText" text="10.30 – 18.30">
      <formula>NOT(ISERROR(SEARCH("10.30 – 18.30",AD125)))</formula>
    </cfRule>
    <cfRule type="containsText" dxfId="21708" priority="54750" operator="containsText" text="09.30 – 18.30">
      <formula>NOT(ISERROR(SEARCH("09.30 – 18.30",AD125)))</formula>
    </cfRule>
    <cfRule type="containsText" dxfId="21707" priority="54751" operator="containsText" text="09.00 – 13:00">
      <formula>NOT(ISERROR(SEARCH("09.00 – 13:00",AD125)))</formula>
    </cfRule>
    <cfRule type="containsText" dxfId="21706" priority="54752" operator="containsText" text="08.30 – 16.30">
      <formula>NOT(ISERROR(SEARCH("08.30 – 16.30",AD125)))</formula>
    </cfRule>
    <cfRule type="containsText" dxfId="21705" priority="54753" operator="containsText" text="08:30 – 17.30">
      <formula>NOT(ISERROR(SEARCH("08:30 – 17.30",AD125)))</formula>
    </cfRule>
    <cfRule type="containsText" dxfId="21704" priority="54754" operator="containsText" text="08.30 – 17.30">
      <formula>NOT(ISERROR(SEARCH("08.30 – 17.30",AD125)))</formula>
    </cfRule>
    <cfRule type="containsText" dxfId="21703" priority="54755" operator="containsText" text="09.00 – 18.00">
      <formula>NOT(ISERROR(SEARCH("09.00 – 18.00",AD125)))</formula>
    </cfRule>
    <cfRule type="containsText" dxfId="21702" priority="54756" operator="containsText" text="09.00 – 13.00">
      <formula>NOT(ISERROR(SEARCH("09.00 – 13.00",AD125)))</formula>
    </cfRule>
    <cfRule type="containsText" dxfId="21701" priority="54757" operator="containsText" text="11.30 – 19.30">
      <formula>NOT(ISERROR(SEARCH("11.30 – 19.30",AD125)))</formula>
    </cfRule>
    <cfRule type="containsText" dxfId="21700" priority="54758" operator="containsText" text="10.30 – 19.30">
      <formula>NOT(ISERROR(SEARCH("10.30 – 19.30",AD125)))</formula>
    </cfRule>
    <cfRule type="containsText" dxfId="21699" priority="54759" operator="containsText" text="09.00 – 15.00">
      <formula>NOT(ISERROR(SEARCH("09.00 – 15.00",AD125)))</formula>
    </cfRule>
    <cfRule type="containsText" dxfId="21698" priority="54760" operator="containsText" text="12:30">
      <formula>NOT(ISERROR(SEARCH("12:30",AD125)))</formula>
    </cfRule>
    <cfRule type="containsText" dxfId="21697" priority="54761" operator="containsText" text="13:30">
      <formula>NOT(ISERROR(SEARCH("13:30",AD125)))</formula>
    </cfRule>
    <cfRule type="containsText" dxfId="21696" priority="54762" operator="containsText" text="FESTIVITÁ">
      <formula>NOT(ISERROR(SEARCH("FESTIVITÁ",AD125)))</formula>
    </cfRule>
    <cfRule type="cellIs" dxfId="21695" priority="54763" operator="equal">
      <formula>"DOMENICA"</formula>
    </cfRule>
  </conditionalFormatting>
  <conditionalFormatting sqref="AE126:AF131 AE132">
    <cfRule type="containsText" dxfId="21694" priority="54730" operator="containsText" text="08.30 – 14.30">
      <formula>NOT(ISERROR(SEARCH("08.30 – 14.30",AE126)))</formula>
    </cfRule>
    <cfRule type="containsText" dxfId="21693" priority="54731" operator="containsText" text="09:30 – 18.30">
      <formula>NOT(ISERROR(SEARCH("09:30 – 18.30",AE126)))</formula>
    </cfRule>
    <cfRule type="containsText" dxfId="21692" priority="54732" operator="containsText" text="10.30 – 18.30">
      <formula>NOT(ISERROR(SEARCH("10.30 – 18.30",AE126)))</formula>
    </cfRule>
    <cfRule type="containsText" dxfId="21691" priority="54733" operator="containsText" text="09.30 – 18.30">
      <formula>NOT(ISERROR(SEARCH("09.30 – 18.30",AE126)))</formula>
    </cfRule>
    <cfRule type="containsText" dxfId="21690" priority="54734" operator="containsText" text="09.00 – 13:00">
      <formula>NOT(ISERROR(SEARCH("09.00 – 13:00",AE126)))</formula>
    </cfRule>
    <cfRule type="containsText" dxfId="21689" priority="54735" operator="containsText" text="08.30 – 16.30">
      <formula>NOT(ISERROR(SEARCH("08.30 – 16.30",AE126)))</formula>
    </cfRule>
    <cfRule type="containsText" dxfId="21688" priority="54736" operator="containsText" text="08:30 – 17.30">
      <formula>NOT(ISERROR(SEARCH("08:30 – 17.30",AE126)))</formula>
    </cfRule>
    <cfRule type="containsText" dxfId="21687" priority="54737" operator="containsText" text="08.30 – 17.30">
      <formula>NOT(ISERROR(SEARCH("08.30 – 17.30",AE126)))</formula>
    </cfRule>
    <cfRule type="containsText" dxfId="21686" priority="54738" operator="containsText" text="09.00 – 18.00">
      <formula>NOT(ISERROR(SEARCH("09.00 – 18.00",AE126)))</formula>
    </cfRule>
    <cfRule type="containsText" dxfId="21685" priority="54739" operator="containsText" text="09.00 – 13.00">
      <formula>NOT(ISERROR(SEARCH("09.00 – 13.00",AE126)))</formula>
    </cfRule>
    <cfRule type="containsText" dxfId="21684" priority="54740" operator="containsText" text="11.30 – 19.30">
      <formula>NOT(ISERROR(SEARCH("11.30 – 19.30",AE126)))</formula>
    </cfRule>
    <cfRule type="containsText" dxfId="21683" priority="54741" operator="containsText" text="10.30 – 19.30">
      <formula>NOT(ISERROR(SEARCH("10.30 – 19.30",AE126)))</formula>
    </cfRule>
    <cfRule type="containsText" dxfId="21682" priority="54742" operator="containsText" text="09.00 – 15.00">
      <formula>NOT(ISERROR(SEARCH("09.00 – 15.00",AE126)))</formula>
    </cfRule>
    <cfRule type="containsText" dxfId="21681" priority="54743" operator="containsText" text="12:30">
      <formula>NOT(ISERROR(SEARCH("12:30",AE126)))</formula>
    </cfRule>
    <cfRule type="containsText" dxfId="21680" priority="54744" operator="containsText" text="13:30">
      <formula>NOT(ISERROR(SEARCH("13:30",AE126)))</formula>
    </cfRule>
    <cfRule type="containsText" dxfId="21679" priority="54745" operator="containsText" text="FESTIVITÁ">
      <formula>NOT(ISERROR(SEARCH("FESTIVITÁ",AE126)))</formula>
    </cfRule>
    <cfRule type="cellIs" dxfId="21678" priority="54746" operator="equal">
      <formula>"DOMENICA"</formula>
    </cfRule>
  </conditionalFormatting>
  <conditionalFormatting sqref="AE126:AF131 AE132">
    <cfRule type="iconSet" priority="54729">
      <iconSet iconSet="3Symbols2">
        <cfvo type="percent" val="0"/>
        <cfvo type="percent" val="0"/>
        <cfvo type="formula" val="TODAY()" gte="0"/>
      </iconSet>
    </cfRule>
  </conditionalFormatting>
  <conditionalFormatting sqref="CO126:CO132">
    <cfRule type="containsText" dxfId="21677" priority="54712" operator="containsText" text="08.30 – 14.30">
      <formula>NOT(ISERROR(SEARCH("08.30 – 14.30",CO126)))</formula>
    </cfRule>
    <cfRule type="containsText" dxfId="21676" priority="54713" operator="containsText" text="09:30 – 18.30">
      <formula>NOT(ISERROR(SEARCH("09:30 – 18.30",CO126)))</formula>
    </cfRule>
    <cfRule type="containsText" dxfId="21675" priority="54714" operator="containsText" text="10.30 – 18.30">
      <formula>NOT(ISERROR(SEARCH("10.30 – 18.30",CO126)))</formula>
    </cfRule>
    <cfRule type="containsText" dxfId="21674" priority="54715" operator="containsText" text="09.30 – 18.30">
      <formula>NOT(ISERROR(SEARCH("09.30 – 18.30",CO126)))</formula>
    </cfRule>
    <cfRule type="containsText" dxfId="21673" priority="54716" operator="containsText" text="09.00 – 13:00">
      <formula>NOT(ISERROR(SEARCH("09.00 – 13:00",CO126)))</formula>
    </cfRule>
    <cfRule type="containsText" dxfId="21672" priority="54717" operator="containsText" text="08.30 – 16.30">
      <formula>NOT(ISERROR(SEARCH("08.30 – 16.30",CO126)))</formula>
    </cfRule>
    <cfRule type="containsText" dxfId="21671" priority="54718" operator="containsText" text="08:30 – 17.30">
      <formula>NOT(ISERROR(SEARCH("08:30 – 17.30",CO126)))</formula>
    </cfRule>
    <cfRule type="containsText" dxfId="21670" priority="54719" operator="containsText" text="08.30 – 17.30">
      <formula>NOT(ISERROR(SEARCH("08.30 – 17.30",CO126)))</formula>
    </cfRule>
    <cfRule type="containsText" dxfId="21669" priority="54720" operator="containsText" text="09.00 – 18.00">
      <formula>NOT(ISERROR(SEARCH("09.00 – 18.00",CO126)))</formula>
    </cfRule>
    <cfRule type="containsText" dxfId="21668" priority="54721" operator="containsText" text="09.00 – 13.00">
      <formula>NOT(ISERROR(SEARCH("09.00 – 13.00",CO126)))</formula>
    </cfRule>
    <cfRule type="containsText" dxfId="21667" priority="54722" operator="containsText" text="11.30 – 19.30">
      <formula>NOT(ISERROR(SEARCH("11.30 – 19.30",CO126)))</formula>
    </cfRule>
    <cfRule type="containsText" dxfId="21666" priority="54723" operator="containsText" text="10.30 – 19.30">
      <formula>NOT(ISERROR(SEARCH("10.30 – 19.30",CO126)))</formula>
    </cfRule>
    <cfRule type="containsText" dxfId="21665" priority="54724" operator="containsText" text="09.00 – 15.00">
      <formula>NOT(ISERROR(SEARCH("09.00 – 15.00",CO126)))</formula>
    </cfRule>
    <cfRule type="containsText" dxfId="21664" priority="54725" operator="containsText" text="12:30">
      <formula>NOT(ISERROR(SEARCH("12:30",CO126)))</formula>
    </cfRule>
    <cfRule type="containsText" dxfId="21663" priority="54726" operator="containsText" text="13:30">
      <formula>NOT(ISERROR(SEARCH("13:30",CO126)))</formula>
    </cfRule>
    <cfRule type="containsText" dxfId="21662" priority="54727" operator="containsText" text="FESTIVITÁ">
      <formula>NOT(ISERROR(SEARCH("FESTIVITÁ",CO126)))</formula>
    </cfRule>
    <cfRule type="cellIs" dxfId="21661" priority="54728" operator="equal">
      <formula>"DOMENICA"</formula>
    </cfRule>
  </conditionalFormatting>
  <conditionalFormatting sqref="CP126:CQ131 CP132">
    <cfRule type="containsText" dxfId="21660" priority="54695" operator="containsText" text="08.30 – 14.30">
      <formula>NOT(ISERROR(SEARCH("08.30 – 14.30",CP126)))</formula>
    </cfRule>
    <cfRule type="containsText" dxfId="21659" priority="54696" operator="containsText" text="09:30 – 18.30">
      <formula>NOT(ISERROR(SEARCH("09:30 – 18.30",CP126)))</formula>
    </cfRule>
    <cfRule type="containsText" dxfId="21658" priority="54697" operator="containsText" text="10.30 – 18.30">
      <formula>NOT(ISERROR(SEARCH("10.30 – 18.30",CP126)))</formula>
    </cfRule>
    <cfRule type="containsText" dxfId="21657" priority="54698" operator="containsText" text="09.30 – 18.30">
      <formula>NOT(ISERROR(SEARCH("09.30 – 18.30",CP126)))</formula>
    </cfRule>
    <cfRule type="containsText" dxfId="21656" priority="54699" operator="containsText" text="09.00 – 13:00">
      <formula>NOT(ISERROR(SEARCH("09.00 – 13:00",CP126)))</formula>
    </cfRule>
    <cfRule type="containsText" dxfId="21655" priority="54700" operator="containsText" text="08.30 – 16.30">
      <formula>NOT(ISERROR(SEARCH("08.30 – 16.30",CP126)))</formula>
    </cfRule>
    <cfRule type="containsText" dxfId="21654" priority="54701" operator="containsText" text="08:30 – 17.30">
      <formula>NOT(ISERROR(SEARCH("08:30 – 17.30",CP126)))</formula>
    </cfRule>
    <cfRule type="containsText" dxfId="21653" priority="54702" operator="containsText" text="08.30 – 17.30">
      <formula>NOT(ISERROR(SEARCH("08.30 – 17.30",CP126)))</formula>
    </cfRule>
    <cfRule type="containsText" dxfId="21652" priority="54703" operator="containsText" text="09.00 – 18.00">
      <formula>NOT(ISERROR(SEARCH("09.00 – 18.00",CP126)))</formula>
    </cfRule>
    <cfRule type="containsText" dxfId="21651" priority="54704" operator="containsText" text="09.00 – 13.00">
      <formula>NOT(ISERROR(SEARCH("09.00 – 13.00",CP126)))</formula>
    </cfRule>
    <cfRule type="containsText" dxfId="21650" priority="54705" operator="containsText" text="11.30 – 19.30">
      <formula>NOT(ISERROR(SEARCH("11.30 – 19.30",CP126)))</formula>
    </cfRule>
    <cfRule type="containsText" dxfId="21649" priority="54706" operator="containsText" text="10.30 – 19.30">
      <formula>NOT(ISERROR(SEARCH("10.30 – 19.30",CP126)))</formula>
    </cfRule>
    <cfRule type="containsText" dxfId="21648" priority="54707" operator="containsText" text="09.00 – 15.00">
      <formula>NOT(ISERROR(SEARCH("09.00 – 15.00",CP126)))</formula>
    </cfRule>
    <cfRule type="containsText" dxfId="21647" priority="54708" operator="containsText" text="12:30">
      <formula>NOT(ISERROR(SEARCH("12:30",CP126)))</formula>
    </cfRule>
    <cfRule type="containsText" dxfId="21646" priority="54709" operator="containsText" text="13:30">
      <formula>NOT(ISERROR(SEARCH("13:30",CP126)))</formula>
    </cfRule>
    <cfRule type="containsText" dxfId="21645" priority="54710" operator="containsText" text="FESTIVITÁ">
      <formula>NOT(ISERROR(SEARCH("FESTIVITÁ",CP126)))</formula>
    </cfRule>
    <cfRule type="cellIs" dxfId="21644" priority="54711" operator="equal">
      <formula>"DOMENICA"</formula>
    </cfRule>
  </conditionalFormatting>
  <conditionalFormatting sqref="CP126:CQ131 CP132">
    <cfRule type="iconSet" priority="54694">
      <iconSet iconSet="3Symbols2">
        <cfvo type="percent" val="0"/>
        <cfvo type="percent" val="0"/>
        <cfvo type="formula" val="TODAY()" gte="0"/>
      </iconSet>
    </cfRule>
  </conditionalFormatting>
  <conditionalFormatting sqref="Z125:AB132 DH125:XFD132 AD125:AF131 AD132:AE132">
    <cfRule type="containsText" dxfId="21643" priority="54688" operator="containsText" text="09.00 - 13.00">
      <formula>NOT(ISERROR(SEARCH("09.00 - 13.00",Z125)))</formula>
    </cfRule>
    <cfRule type="containsText" dxfId="21642" priority="54689" operator="containsText" text="09.00 – 15:00">
      <formula>NOT(ISERROR(SEARCH("09.00 – 15:00",Z125)))</formula>
    </cfRule>
    <cfRule type="containsText" dxfId="21641" priority="54690" operator="containsText" text="09.00 – 16.00">
      <formula>NOT(ISERROR(SEARCH("09.00 – 16.00",Z125)))</formula>
    </cfRule>
    <cfRule type="containsText" dxfId="21640" priority="54691" operator="containsText" text="09.00 - 13:00">
      <formula>NOT(ISERROR(SEARCH("09.00 - 13:00",Z125)))</formula>
    </cfRule>
    <cfRule type="containsText" dxfId="21639" priority="54692" operator="containsText" text="08.30 – 16:30 ">
      <formula>NOT(ISERROR(SEARCH("08.30 – 16:30 ",Z125)))</formula>
    </cfRule>
    <cfRule type="containsText" dxfId="21638" priority="54693" operator="containsText" text="08.30 – 17:30 ">
      <formula>NOT(ISERROR(SEARCH("08.30 – 17:30 ",Z125)))</formula>
    </cfRule>
  </conditionalFormatting>
  <conditionalFormatting sqref="A125:B125">
    <cfRule type="containsText" dxfId="21637" priority="54653" operator="containsText" text="08.30 – 14.30">
      <formula>NOT(ISERROR(SEARCH("08.30 – 14.30",A125)))</formula>
    </cfRule>
    <cfRule type="containsText" dxfId="21636" priority="54654" operator="containsText" text="09:30 – 18.30">
      <formula>NOT(ISERROR(SEARCH("09:30 – 18.30",A125)))</formula>
    </cfRule>
    <cfRule type="containsText" dxfId="21635" priority="54655" operator="containsText" text="10.30 – 18.30">
      <formula>NOT(ISERROR(SEARCH("10.30 – 18.30",A125)))</formula>
    </cfRule>
    <cfRule type="containsText" dxfId="21634" priority="54656" operator="containsText" text="09.30 – 18.30">
      <formula>NOT(ISERROR(SEARCH("09.30 – 18.30",A125)))</formula>
    </cfRule>
    <cfRule type="containsText" dxfId="21633" priority="54657" operator="containsText" text="09.00 – 13:00">
      <formula>NOT(ISERROR(SEARCH("09.00 – 13:00",A125)))</formula>
    </cfRule>
    <cfRule type="containsText" dxfId="21632" priority="54658" operator="containsText" text="08.30 – 16.30">
      <formula>NOT(ISERROR(SEARCH("08.30 – 16.30",A125)))</formula>
    </cfRule>
    <cfRule type="containsText" dxfId="21631" priority="54659" operator="containsText" text="08:30 – 17.30">
      <formula>NOT(ISERROR(SEARCH("08:30 – 17.30",A125)))</formula>
    </cfRule>
    <cfRule type="containsText" dxfId="21630" priority="54660" operator="containsText" text="08.30 – 17.30">
      <formula>NOT(ISERROR(SEARCH("08.30 – 17.30",A125)))</formula>
    </cfRule>
    <cfRule type="containsText" dxfId="21629" priority="54661" operator="containsText" text="09.00 – 18.00">
      <formula>NOT(ISERROR(SEARCH("09.00 – 18.00",A125)))</formula>
    </cfRule>
    <cfRule type="containsText" dxfId="21628" priority="54662" operator="containsText" text="09.00 – 13.00">
      <formula>NOT(ISERROR(SEARCH("09.00 – 13.00",A125)))</formula>
    </cfRule>
    <cfRule type="containsText" dxfId="21627" priority="54663" operator="containsText" text="11.30 – 19.30">
      <formula>NOT(ISERROR(SEARCH("11.30 – 19.30",A125)))</formula>
    </cfRule>
    <cfRule type="containsText" dxfId="21626" priority="54664" operator="containsText" text="10.30 – 19.30">
      <formula>NOT(ISERROR(SEARCH("10.30 – 19.30",A125)))</formula>
    </cfRule>
    <cfRule type="containsText" dxfId="21625" priority="54665" operator="containsText" text="09.00 – 15.00">
      <formula>NOT(ISERROR(SEARCH("09.00 – 15.00",A125)))</formula>
    </cfRule>
    <cfRule type="containsText" dxfId="21624" priority="54666" operator="containsText" text="12:30">
      <formula>NOT(ISERROR(SEARCH("12:30",A125)))</formula>
    </cfRule>
    <cfRule type="containsText" dxfId="21623" priority="54667" operator="containsText" text="13:30">
      <formula>NOT(ISERROR(SEARCH("13:30",A125)))</formula>
    </cfRule>
    <cfRule type="containsText" dxfId="21622" priority="54668" operator="containsText" text="FESTIVITÁ">
      <formula>NOT(ISERROR(SEARCH("FESTIVITÁ",A125)))</formula>
    </cfRule>
    <cfRule type="cellIs" dxfId="21621" priority="54669" operator="equal">
      <formula>"DOMENICA"</formula>
    </cfRule>
  </conditionalFormatting>
  <conditionalFormatting sqref="A125:B125">
    <cfRule type="containsText" dxfId="21620" priority="54647" operator="containsText" text="09.00 - 13.00">
      <formula>NOT(ISERROR(SEARCH("09.00 - 13.00",A125)))</formula>
    </cfRule>
    <cfRule type="containsText" dxfId="21619" priority="54648" operator="containsText" text="09.00 – 15:00">
      <formula>NOT(ISERROR(SEARCH("09.00 – 15:00",A125)))</formula>
    </cfRule>
    <cfRule type="containsText" dxfId="21618" priority="54649" operator="containsText" text="09.00 – 16.00">
      <formula>NOT(ISERROR(SEARCH("09.00 – 16.00",A125)))</formula>
    </cfRule>
    <cfRule type="containsText" dxfId="21617" priority="54650" operator="containsText" text="09.00 - 13:00">
      <formula>NOT(ISERROR(SEARCH("09.00 - 13:00",A125)))</formula>
    </cfRule>
    <cfRule type="containsText" dxfId="21616" priority="54651" operator="containsText" text="08.30 – 16:30 ">
      <formula>NOT(ISERROR(SEARCH("08.30 – 16:30 ",A125)))</formula>
    </cfRule>
    <cfRule type="containsText" dxfId="21615" priority="54652" operator="containsText" text="08.30 – 17:30 ">
      <formula>NOT(ISERROR(SEARCH("08.30 – 17:30 ",A125)))</formula>
    </cfRule>
  </conditionalFormatting>
  <conditionalFormatting sqref="D131:Y131">
    <cfRule type="containsText" dxfId="21614" priority="54620" operator="containsText" text="09:00 – 13.00 ">
      <formula>NOT(ISERROR(SEARCH("09:00 – 13.00 ",D131)))</formula>
    </cfRule>
  </conditionalFormatting>
  <conditionalFormatting sqref="D126:Y126">
    <cfRule type="containsText" dxfId="21613" priority="54615" operator="containsText" text="09.00 -13.00">
      <formula>NOT(ISERROR(SEARCH("09.00 -13.00",D126)))</formula>
    </cfRule>
    <cfRule type="containsText" dxfId="21612" priority="54616" operator="containsText" text="09.00 -15:00">
      <formula>NOT(ISERROR(SEARCH("09.00 -15:00",D126)))</formula>
    </cfRule>
    <cfRule type="containsText" dxfId="21611" priority="54617" operator="containsText" text="09.00 -16.00">
      <formula>NOT(ISERROR(SEARCH("09.00 -16.00",D126)))</formula>
    </cfRule>
  </conditionalFormatting>
  <conditionalFormatting sqref="D131:Y131">
    <cfRule type="containsText" dxfId="21610" priority="54608" operator="containsText" text="09:00 – 13.00 ">
      <formula>NOT(ISERROR(SEARCH("09:00 – 13.00 ",D131)))</formula>
    </cfRule>
  </conditionalFormatting>
  <conditionalFormatting sqref="D126:Y126">
    <cfRule type="containsText" dxfId="21609" priority="54603" operator="containsText" text="09.00 -13.00">
      <formula>NOT(ISERROR(SEARCH("09.00 -13.00",D126)))</formula>
    </cfRule>
    <cfRule type="containsText" dxfId="21608" priority="54604" operator="containsText" text="09.00 -15:00">
      <formula>NOT(ISERROR(SEARCH("09.00 -15:00",D126)))</formula>
    </cfRule>
    <cfRule type="containsText" dxfId="21607" priority="54605" operator="containsText" text="09.00 -16.00">
      <formula>NOT(ISERROR(SEARCH("09.00 -16.00",D126)))</formula>
    </cfRule>
  </conditionalFormatting>
  <conditionalFormatting sqref="D126:Y126">
    <cfRule type="containsText" dxfId="21606" priority="54594" operator="containsText" text="09.00 -13:00">
      <formula>NOT(ISERROR(SEARCH("09.00 -13:00",D126)))</formula>
    </cfRule>
    <cfRule type="containsText" dxfId="21605" priority="54595" operator="containsText" text="08.30 -17.30">
      <formula>NOT(ISERROR(SEARCH("08.30 -17.30",D126)))</formula>
    </cfRule>
    <cfRule type="containsText" dxfId="21604" priority="54596" operator="containsText" text="08.30 -15:30">
      <formula>NOT(ISERROR(SEARCH("08.30 -15:30",D126)))</formula>
    </cfRule>
  </conditionalFormatting>
  <conditionalFormatting sqref="AG125:AH125">
    <cfRule type="containsText" dxfId="21603" priority="54557" operator="containsText" text="13:00">
      <formula>NOT(ISERROR(SEARCH("13:00",AG125)))</formula>
    </cfRule>
  </conditionalFormatting>
  <conditionalFormatting sqref="AG131:AH131">
    <cfRule type="containsText" dxfId="21602" priority="54555" operator="containsText" text="09:00 – 13.00 ">
      <formula>NOT(ISERROR(SEARCH("09:00 – 13.00 ",AG131)))</formula>
    </cfRule>
  </conditionalFormatting>
  <conditionalFormatting sqref="AG126:AH126">
    <cfRule type="containsText" dxfId="21601" priority="54550" operator="containsText" text="09.00 -13.00">
      <formula>NOT(ISERROR(SEARCH("09.00 -13.00",AG126)))</formula>
    </cfRule>
    <cfRule type="containsText" dxfId="21600" priority="54551" operator="containsText" text="09.00 -15:00">
      <formula>NOT(ISERROR(SEARCH("09.00 -15:00",AG126)))</formula>
    </cfRule>
    <cfRule type="containsText" dxfId="21599" priority="54552" operator="containsText" text="09.00 -16.00">
      <formula>NOT(ISERROR(SEARCH("09.00 -16.00",AG126)))</formula>
    </cfRule>
  </conditionalFormatting>
  <conditionalFormatting sqref="AG125:AH125">
    <cfRule type="containsText" dxfId="21598" priority="54544" operator="containsText" text="09.00 -13.00">
      <formula>NOT(ISERROR(SEARCH("09.00 -13.00",AG125)))</formula>
    </cfRule>
    <cfRule type="containsText" dxfId="21597" priority="54545" operator="containsText" text="09.00 -15:00">
      <formula>NOT(ISERROR(SEARCH("09.00 -15:00",AG125)))</formula>
    </cfRule>
    <cfRule type="containsText" dxfId="21596" priority="54546" operator="containsText" text="09.00 -16.00">
      <formula>NOT(ISERROR(SEARCH("09.00 -16.00",AG125)))</formula>
    </cfRule>
  </conditionalFormatting>
  <conditionalFormatting sqref="AG131:AH131">
    <cfRule type="containsText" dxfId="21595" priority="54543" operator="containsText" text="09:00 – 13.00 ">
      <formula>NOT(ISERROR(SEARCH("09:00 – 13.00 ",AG131)))</formula>
    </cfRule>
  </conditionalFormatting>
  <conditionalFormatting sqref="AG126:AH126">
    <cfRule type="containsText" dxfId="21594" priority="54538" operator="containsText" text="09.00 -13.00">
      <formula>NOT(ISERROR(SEARCH("09.00 -13.00",AG126)))</formula>
    </cfRule>
    <cfRule type="containsText" dxfId="21593" priority="54539" operator="containsText" text="09.00 -15:00">
      <formula>NOT(ISERROR(SEARCH("09.00 -15:00",AG126)))</formula>
    </cfRule>
    <cfRule type="containsText" dxfId="21592" priority="54540" operator="containsText" text="09.00 -16.00">
      <formula>NOT(ISERROR(SEARCH("09.00 -16.00",AG126)))</formula>
    </cfRule>
  </conditionalFormatting>
  <conditionalFormatting sqref="AG125:AH125">
    <cfRule type="containsText" dxfId="21591" priority="54532" operator="containsText" text="09.00 -13.00">
      <formula>NOT(ISERROR(SEARCH("09.00 -13.00",AG125)))</formula>
    </cfRule>
    <cfRule type="containsText" dxfId="21590" priority="54533" operator="containsText" text="09.00 -15:00">
      <formula>NOT(ISERROR(SEARCH("09.00 -15:00",AG125)))</formula>
    </cfRule>
    <cfRule type="containsText" dxfId="21589" priority="54534" operator="containsText" text="09.00 -16.00">
      <formula>NOT(ISERROR(SEARCH("09.00 -16.00",AG125)))</formula>
    </cfRule>
  </conditionalFormatting>
  <conditionalFormatting sqref="AG126:AH126">
    <cfRule type="containsText" dxfId="21588" priority="54529" operator="containsText" text="09.00 -13:00">
      <formula>NOT(ISERROR(SEARCH("09.00 -13:00",AG126)))</formula>
    </cfRule>
    <cfRule type="containsText" dxfId="21587" priority="54530" operator="containsText" text="08.30 -17.30">
      <formula>NOT(ISERROR(SEARCH("08.30 -17.30",AG126)))</formula>
    </cfRule>
    <cfRule type="containsText" dxfId="21586" priority="54531" operator="containsText" text="08.30 -15:30">
      <formula>NOT(ISERROR(SEARCH("08.30 -15:30",AG126)))</formula>
    </cfRule>
  </conditionalFormatting>
  <conditionalFormatting sqref="AG125:AH125">
    <cfRule type="containsText" dxfId="21585" priority="54520" operator="containsText" text="09.00 -13.00">
      <formula>NOT(ISERROR(SEARCH("09.00 -13.00",AG125)))</formula>
    </cfRule>
    <cfRule type="containsText" dxfId="21584" priority="54521" operator="containsText" text="09.00 -15:00">
      <formula>NOT(ISERROR(SEARCH("09.00 -15:00",AG125)))</formula>
    </cfRule>
    <cfRule type="containsText" dxfId="21583" priority="54522" operator="containsText" text="09.00 -16.00">
      <formula>NOT(ISERROR(SEARCH("09.00 -16.00",AG125)))</formula>
    </cfRule>
  </conditionalFormatting>
  <conditionalFormatting sqref="AG125:AH125">
    <cfRule type="containsText" dxfId="21582" priority="54517" operator="containsText" text="09.00 -13:00">
      <formula>NOT(ISERROR(SEARCH("09.00 -13:00",AG125)))</formula>
    </cfRule>
    <cfRule type="containsText" dxfId="21581" priority="54518" operator="containsText" text="08.30 -17.30">
      <formula>NOT(ISERROR(SEARCH("08.30 -17.30",AG125)))</formula>
    </cfRule>
    <cfRule type="containsText" dxfId="21580" priority="54519" operator="containsText" text="08.30 -15:30">
      <formula>NOT(ISERROR(SEARCH("08.30 -15:30",AG125)))</formula>
    </cfRule>
  </conditionalFormatting>
  <conditionalFormatting sqref="DE125:DF132">
    <cfRule type="containsText" dxfId="21579" priority="54499" operator="containsText" text="08.30 – 14.30">
      <formula>NOT(ISERROR(SEARCH("08.30 – 14.30",DE125)))</formula>
    </cfRule>
    <cfRule type="containsText" dxfId="21578" priority="54500" operator="containsText" text="09:30 – 18.30">
      <formula>NOT(ISERROR(SEARCH("09:30 – 18.30",DE125)))</formula>
    </cfRule>
    <cfRule type="containsText" dxfId="21577" priority="54501" operator="containsText" text="10.30 – 18.30">
      <formula>NOT(ISERROR(SEARCH("10.30 – 18.30",DE125)))</formula>
    </cfRule>
    <cfRule type="containsText" dxfId="21576" priority="54502" operator="containsText" text="09.30 – 18.30">
      <formula>NOT(ISERROR(SEARCH("09.30 – 18.30",DE125)))</formula>
    </cfRule>
    <cfRule type="containsText" dxfId="21575" priority="54504" operator="containsText" text="09.00 – 13:00">
      <formula>NOT(ISERROR(SEARCH("09.00 – 13:00",DE125)))</formula>
    </cfRule>
    <cfRule type="containsText" dxfId="21574" priority="54505" operator="containsText" text="08.30 – 16.30">
      <formula>NOT(ISERROR(SEARCH("08.30 – 16.30",DE125)))</formula>
    </cfRule>
    <cfRule type="containsText" dxfId="21573" priority="54506" operator="containsText" text="08:30 – 17.30">
      <formula>NOT(ISERROR(SEARCH("08:30 – 17.30",DE125)))</formula>
    </cfRule>
    <cfRule type="containsText" dxfId="21572" priority="54507" operator="containsText" text="08.30 – 17.30">
      <formula>NOT(ISERROR(SEARCH("08.30 – 17.30",DE125)))</formula>
    </cfRule>
    <cfRule type="containsText" dxfId="21571" priority="54508" operator="containsText" text="09.00 – 18.00">
      <formula>NOT(ISERROR(SEARCH("09.00 – 18.00",DE125)))</formula>
    </cfRule>
    <cfRule type="containsText" dxfId="21570" priority="54509" operator="containsText" text="09.00 – 13.00">
      <formula>NOT(ISERROR(SEARCH("09.00 – 13.00",DE125)))</formula>
    </cfRule>
    <cfRule type="containsText" dxfId="21569" priority="54510" operator="containsText" text="11.30 – 19.30">
      <formula>NOT(ISERROR(SEARCH("11.30 – 19.30",DE125)))</formula>
    </cfRule>
    <cfRule type="containsText" dxfId="21568" priority="54511" operator="containsText" text="10.30 – 19.30">
      <formula>NOT(ISERROR(SEARCH("10.30 – 19.30",DE125)))</formula>
    </cfRule>
    <cfRule type="containsText" dxfId="21567" priority="54512" operator="containsText" text="09.00 – 15.00">
      <formula>NOT(ISERROR(SEARCH("09.00 – 15.00",DE125)))</formula>
    </cfRule>
    <cfRule type="containsText" dxfId="21566" priority="54513" operator="containsText" text="1 2 : 3 0">
      <formula>NOT(ISERROR(SEARCH("1 2 : 3 0",DE125)))</formula>
    </cfRule>
    <cfRule type="containsText" dxfId="21565" priority="54514" operator="containsText" text="1 3 : 3 0">
      <formula>NOT(ISERROR(SEARCH("1 3 : 3 0",DE125)))</formula>
    </cfRule>
    <cfRule type="containsText" dxfId="21564" priority="54515" operator="containsText" text="FESTIVITÁ">
      <formula>NOT(ISERROR(SEARCH("FESTIVITÁ",DE125)))</formula>
    </cfRule>
    <cfRule type="cellIs" dxfId="21563" priority="54516" operator="equal">
      <formula>"DOMENICA"</formula>
    </cfRule>
  </conditionalFormatting>
  <conditionalFormatting sqref="DE125:DF132">
    <cfRule type="containsText" dxfId="21562" priority="54491" operator="containsText" text="09.00 - 13.00">
      <formula>NOT(ISERROR(SEARCH("09.00 - 13.00",DE125)))</formula>
    </cfRule>
    <cfRule type="containsText" dxfId="21561" priority="54494" operator="containsText" text="09.00 – 15:00">
      <formula>NOT(ISERROR(SEARCH("09.00 – 15:00",DE125)))</formula>
    </cfRule>
    <cfRule type="containsText" dxfId="21560" priority="54495" operator="containsText" text="09.00 – 16.00">
      <formula>NOT(ISERROR(SEARCH("09.00 – 16.00",DE125)))</formula>
    </cfRule>
    <cfRule type="containsText" dxfId="21559" priority="54496" operator="containsText" text="09.00 - 13:00">
      <formula>NOT(ISERROR(SEARCH("09.00 - 13:00",DE125)))</formula>
    </cfRule>
    <cfRule type="containsText" dxfId="21558" priority="54497" operator="containsText" text="08.30 – 16:30 ">
      <formula>NOT(ISERROR(SEARCH("08.30 – 16:30 ",DE125)))</formula>
    </cfRule>
    <cfRule type="containsText" dxfId="21557" priority="54498" operator="containsText" text="08.30 – 17:30 ">
      <formula>NOT(ISERROR(SEARCH("08.30 – 17:30 ",DE125)))</formula>
    </cfRule>
  </conditionalFormatting>
  <conditionalFormatting sqref="DE125:DF132">
    <cfRule type="containsText" dxfId="21556" priority="54493" operator="containsText" text="1 3 : 0 0">
      <formula>NOT(ISERROR(SEARCH("1 3 : 0 0",DE125)))</formula>
    </cfRule>
  </conditionalFormatting>
  <conditionalFormatting sqref="CR125:CS125 DE125:DF125">
    <cfRule type="containsText" dxfId="21555" priority="54492" operator="containsText" text="13:00">
      <formula>NOT(ISERROR(SEARCH("13:00",CR125)))</formula>
    </cfRule>
  </conditionalFormatting>
  <conditionalFormatting sqref="DE125:DF132">
    <cfRule type="containsText" dxfId="21554" priority="54503" operator="containsText" text="09:00 – 13.00 ">
      <formula>NOT(ISERROR(SEARCH("09:00 – 13.00 ",DE125)))</formula>
    </cfRule>
  </conditionalFormatting>
  <conditionalFormatting sqref="CR131:CS131 DE131:DF131">
    <cfRule type="containsText" dxfId="21553" priority="54490" operator="containsText" text="09:00 – 13.00 ">
      <formula>NOT(ISERROR(SEARCH("09:00 – 13.00 ",CR131)))</formula>
    </cfRule>
  </conditionalFormatting>
  <conditionalFormatting sqref="DE125:DF132">
    <cfRule type="containsText" dxfId="21552" priority="54489" operator="containsText" text="09:00 – 13.00 ">
      <formula>NOT(ISERROR(SEARCH("09:00 – 13.00 ",DE125)))</formula>
    </cfRule>
  </conditionalFormatting>
  <conditionalFormatting sqref="DE131:DF132">
    <cfRule type="containsText" dxfId="21551" priority="54488" operator="containsText" text="09:00 – 13.00 ">
      <formula>NOT(ISERROR(SEARCH("09:00 – 13.00 ",DE131)))</formula>
    </cfRule>
  </conditionalFormatting>
  <conditionalFormatting sqref="CR126:CS126 DE126:DF126">
    <cfRule type="containsText" dxfId="21550" priority="54485" operator="containsText" text="09.00 -13.00">
      <formula>NOT(ISERROR(SEARCH("09.00 -13.00",CR126)))</formula>
    </cfRule>
    <cfRule type="containsText" dxfId="21549" priority="54486" operator="containsText" text="09.00 -15:00">
      <formula>NOT(ISERROR(SEARCH("09.00 -15:00",CR126)))</formula>
    </cfRule>
    <cfRule type="containsText" dxfId="21548" priority="54487" operator="containsText" text="09.00 -16.00">
      <formula>NOT(ISERROR(SEARCH("09.00 -16.00",CR126)))</formula>
    </cfRule>
  </conditionalFormatting>
  <conditionalFormatting sqref="DE127:DF132">
    <cfRule type="containsText" dxfId="21547" priority="54482" operator="containsText" text="09.00 -13.00">
      <formula>NOT(ISERROR(SEARCH("09.00 -13.00",DE127)))</formula>
    </cfRule>
    <cfRule type="containsText" dxfId="21546" priority="54483" operator="containsText" text="09.00 -15:00">
      <formula>NOT(ISERROR(SEARCH("09.00 -15:00",DE127)))</formula>
    </cfRule>
    <cfRule type="containsText" dxfId="21545" priority="54484" operator="containsText" text="09.00 -16.00">
      <formula>NOT(ISERROR(SEARCH("09.00 -16.00",DE127)))</formula>
    </cfRule>
  </conditionalFormatting>
  <conditionalFormatting sqref="CR125:CS125 DE125:DF125">
    <cfRule type="containsText" dxfId="21544" priority="54479" operator="containsText" text="09.00 -13.00">
      <formula>NOT(ISERROR(SEARCH("09.00 -13.00",CR125)))</formula>
    </cfRule>
    <cfRule type="containsText" dxfId="21543" priority="54480" operator="containsText" text="09.00 -15:00">
      <formula>NOT(ISERROR(SEARCH("09.00 -15:00",CR125)))</formula>
    </cfRule>
    <cfRule type="containsText" dxfId="21542" priority="54481" operator="containsText" text="09.00 -16.00">
      <formula>NOT(ISERROR(SEARCH("09.00 -16.00",CR125)))</formula>
    </cfRule>
  </conditionalFormatting>
  <conditionalFormatting sqref="CR131:CS131 DE131:DF131">
    <cfRule type="containsText" dxfId="21541" priority="54478" operator="containsText" text="09:00 – 13.00 ">
      <formula>NOT(ISERROR(SEARCH("09:00 – 13.00 ",CR131)))</formula>
    </cfRule>
  </conditionalFormatting>
  <conditionalFormatting sqref="DE125:DF132">
    <cfRule type="containsText" dxfId="21540" priority="54477" operator="containsText" text="09:00 – 13.00 ">
      <formula>NOT(ISERROR(SEARCH("09:00 – 13.00 ",DE125)))</formula>
    </cfRule>
  </conditionalFormatting>
  <conditionalFormatting sqref="DE131:DF132">
    <cfRule type="containsText" dxfId="21539" priority="54476" operator="containsText" text="09:00 – 13.00 ">
      <formula>NOT(ISERROR(SEARCH("09:00 – 13.00 ",DE131)))</formula>
    </cfRule>
  </conditionalFormatting>
  <conditionalFormatting sqref="CR126:CS126 DE126:DF126">
    <cfRule type="containsText" dxfId="21538" priority="54473" operator="containsText" text="09.00 -13.00">
      <formula>NOT(ISERROR(SEARCH("09.00 -13.00",CR126)))</formula>
    </cfRule>
    <cfRule type="containsText" dxfId="21537" priority="54474" operator="containsText" text="09.00 -15:00">
      <formula>NOT(ISERROR(SEARCH("09.00 -15:00",CR126)))</formula>
    </cfRule>
    <cfRule type="containsText" dxfId="21536" priority="54475" operator="containsText" text="09.00 -16.00">
      <formula>NOT(ISERROR(SEARCH("09.00 -16.00",CR126)))</formula>
    </cfRule>
  </conditionalFormatting>
  <conditionalFormatting sqref="DE127:DF132">
    <cfRule type="containsText" dxfId="21535" priority="54470" operator="containsText" text="09.00 -13.00">
      <formula>NOT(ISERROR(SEARCH("09.00 -13.00",DE127)))</formula>
    </cfRule>
    <cfRule type="containsText" dxfId="21534" priority="54471" operator="containsText" text="09.00 -15:00">
      <formula>NOT(ISERROR(SEARCH("09.00 -15:00",DE127)))</formula>
    </cfRule>
    <cfRule type="containsText" dxfId="21533" priority="54472" operator="containsText" text="09.00 -16.00">
      <formula>NOT(ISERROR(SEARCH("09.00 -16.00",DE127)))</formula>
    </cfRule>
  </conditionalFormatting>
  <conditionalFormatting sqref="CR125:CS125 DE125:DF125">
    <cfRule type="containsText" dxfId="21532" priority="54467" operator="containsText" text="09.00 -13.00">
      <formula>NOT(ISERROR(SEARCH("09.00 -13.00",CR125)))</formula>
    </cfRule>
    <cfRule type="containsText" dxfId="21531" priority="54468" operator="containsText" text="09.00 -15:00">
      <formula>NOT(ISERROR(SEARCH("09.00 -15:00",CR125)))</formula>
    </cfRule>
    <cfRule type="containsText" dxfId="21530" priority="54469" operator="containsText" text="09.00 -16.00">
      <formula>NOT(ISERROR(SEARCH("09.00 -16.00",CR125)))</formula>
    </cfRule>
  </conditionalFormatting>
  <conditionalFormatting sqref="CR126:CS126 DE126:DF126">
    <cfRule type="containsText" dxfId="21529" priority="54464" operator="containsText" text="09.00 -13:00">
      <formula>NOT(ISERROR(SEARCH("09.00 -13:00",CR126)))</formula>
    </cfRule>
    <cfRule type="containsText" dxfId="21528" priority="54465" operator="containsText" text="08.30 -17.30">
      <formula>NOT(ISERROR(SEARCH("08.30 -17.30",CR126)))</formula>
    </cfRule>
    <cfRule type="containsText" dxfId="21527" priority="54466" operator="containsText" text="08.30 -15:30">
      <formula>NOT(ISERROR(SEARCH("08.30 -15:30",CR126)))</formula>
    </cfRule>
  </conditionalFormatting>
  <conditionalFormatting sqref="DE127:DF132">
    <cfRule type="containsText" dxfId="21526" priority="54461" operator="containsText" text="09.00 -13.00">
      <formula>NOT(ISERROR(SEARCH("09.00 -13.00",DE127)))</formula>
    </cfRule>
    <cfRule type="containsText" dxfId="21525" priority="54462" operator="containsText" text="09.00 -15:00">
      <formula>NOT(ISERROR(SEARCH("09.00 -15:00",DE127)))</formula>
    </cfRule>
    <cfRule type="containsText" dxfId="21524" priority="54463" operator="containsText" text="09.00 -16.00">
      <formula>NOT(ISERROR(SEARCH("09.00 -16.00",DE127)))</formula>
    </cfRule>
  </conditionalFormatting>
  <conditionalFormatting sqref="DE127:DF132">
    <cfRule type="containsText" dxfId="21523" priority="54458" operator="containsText" text="09.00 -13:00">
      <formula>NOT(ISERROR(SEARCH("09.00 -13:00",DE127)))</formula>
    </cfRule>
    <cfRule type="containsText" dxfId="21522" priority="54459" operator="containsText" text="08.30 -17.30">
      <formula>NOT(ISERROR(SEARCH("08.30 -17.30",DE127)))</formula>
    </cfRule>
    <cfRule type="containsText" dxfId="21521" priority="54460" operator="containsText" text="08.30 -15:30">
      <formula>NOT(ISERROR(SEARCH("08.30 -15:30",DE127)))</formula>
    </cfRule>
  </conditionalFormatting>
  <conditionalFormatting sqref="CR125:CS125 DE125:DF125">
    <cfRule type="containsText" dxfId="21520" priority="54455" operator="containsText" text="09.00 -13.00">
      <formula>NOT(ISERROR(SEARCH("09.00 -13.00",CR125)))</formula>
    </cfRule>
    <cfRule type="containsText" dxfId="21519" priority="54456" operator="containsText" text="09.00 -15:00">
      <formula>NOT(ISERROR(SEARCH("09.00 -15:00",CR125)))</formula>
    </cfRule>
    <cfRule type="containsText" dxfId="21518" priority="54457" operator="containsText" text="09.00 -16.00">
      <formula>NOT(ISERROR(SEARCH("09.00 -16.00",CR125)))</formula>
    </cfRule>
  </conditionalFormatting>
  <conditionalFormatting sqref="CR125:CS125 DE125:DF125">
    <cfRule type="containsText" dxfId="21517" priority="54452" operator="containsText" text="09.00 -13:00">
      <formula>NOT(ISERROR(SEARCH("09.00 -13:00",CR125)))</formula>
    </cfRule>
    <cfRule type="containsText" dxfId="21516" priority="54453" operator="containsText" text="08.30 -17.30">
      <formula>NOT(ISERROR(SEARCH("08.30 -17.30",CR125)))</formula>
    </cfRule>
    <cfRule type="containsText" dxfId="21515" priority="54454" operator="containsText" text="08.30 -15:30">
      <formula>NOT(ISERROR(SEARCH("08.30 -15:30",CR125)))</formula>
    </cfRule>
  </conditionalFormatting>
  <conditionalFormatting sqref="DH135:AOL142 Z135:AB135">
    <cfRule type="containsText" dxfId="21514" priority="54072" operator="containsText" text="08.30 – 14.30">
      <formula>NOT(ISERROR(SEARCH("08.30 – 14.30",Z135)))</formula>
    </cfRule>
    <cfRule type="containsText" dxfId="21513" priority="54073" operator="containsText" text="09:30 – 18.30">
      <formula>NOT(ISERROR(SEARCH("09:30 – 18.30",Z135)))</formula>
    </cfRule>
    <cfRule type="containsText" dxfId="21512" priority="54074" operator="containsText" text="10.30 – 18.30">
      <formula>NOT(ISERROR(SEARCH("10.30 – 18.30",Z135)))</formula>
    </cfRule>
    <cfRule type="containsText" dxfId="21511" priority="54075" operator="containsText" text="09.30 – 18.30">
      <formula>NOT(ISERROR(SEARCH("09.30 – 18.30",Z135)))</formula>
    </cfRule>
    <cfRule type="containsText" dxfId="21510" priority="54076" operator="containsText" text="09.00 – 13:00">
      <formula>NOT(ISERROR(SEARCH("09.00 – 13:00",Z135)))</formula>
    </cfRule>
    <cfRule type="containsText" dxfId="21509" priority="54077" operator="containsText" text="08.30 – 16.30">
      <formula>NOT(ISERROR(SEARCH("08.30 – 16.30",Z135)))</formula>
    </cfRule>
    <cfRule type="containsText" dxfId="21508" priority="54078" operator="containsText" text="08:30 – 17.30">
      <formula>NOT(ISERROR(SEARCH("08:30 – 17.30",Z135)))</formula>
    </cfRule>
    <cfRule type="containsText" dxfId="21507" priority="54079" operator="containsText" text="08.30 – 17.30">
      <formula>NOT(ISERROR(SEARCH("08.30 – 17.30",Z135)))</formula>
    </cfRule>
    <cfRule type="containsText" dxfId="21506" priority="54080" operator="containsText" text="09.00 – 18.00">
      <formula>NOT(ISERROR(SEARCH("09.00 – 18.00",Z135)))</formula>
    </cfRule>
    <cfRule type="containsText" dxfId="21505" priority="54081" operator="containsText" text="09.00 – 13.00">
      <formula>NOT(ISERROR(SEARCH("09.00 – 13.00",Z135)))</formula>
    </cfRule>
    <cfRule type="containsText" dxfId="21504" priority="54082" operator="containsText" text="11.30 – 19.30">
      <formula>NOT(ISERROR(SEARCH("11.30 – 19.30",Z135)))</formula>
    </cfRule>
    <cfRule type="containsText" dxfId="21503" priority="54083" operator="containsText" text="10.30 – 19.30">
      <formula>NOT(ISERROR(SEARCH("10.30 – 19.30",Z135)))</formula>
    </cfRule>
    <cfRule type="containsText" dxfId="21502" priority="54084" operator="containsText" text="09.00 – 15.00">
      <formula>NOT(ISERROR(SEARCH("09.00 – 15.00",Z135)))</formula>
    </cfRule>
    <cfRule type="containsText" dxfId="21501" priority="54085" operator="containsText" text="12:30">
      <formula>NOT(ISERROR(SEARCH("12:30",Z135)))</formula>
    </cfRule>
    <cfRule type="containsText" dxfId="21500" priority="54086" operator="containsText" text="13:30">
      <formula>NOT(ISERROR(SEARCH("13:30",Z135)))</formula>
    </cfRule>
    <cfRule type="containsText" dxfId="21499" priority="54087" operator="containsText" text="FESTIVITÁ">
      <formula>NOT(ISERROR(SEARCH("FESTIVITÁ",Z135)))</formula>
    </cfRule>
    <cfRule type="cellIs" dxfId="21498" priority="54088" operator="equal">
      <formula>"DOMENICA"</formula>
    </cfRule>
  </conditionalFormatting>
  <conditionalFormatting sqref="CA135:CC142">
    <cfRule type="containsText" dxfId="21497" priority="54055" operator="containsText" text="08.30 – 14.30">
      <formula>NOT(ISERROR(SEARCH("08.30 – 14.30",CA135)))</formula>
    </cfRule>
    <cfRule type="containsText" dxfId="21496" priority="54056" operator="containsText" text="09:30 – 18.30">
      <formula>NOT(ISERROR(SEARCH("09:30 – 18.30",CA135)))</formula>
    </cfRule>
    <cfRule type="containsText" dxfId="21495" priority="54057" operator="containsText" text="10.30 – 18.30">
      <formula>NOT(ISERROR(SEARCH("10.30 – 18.30",CA135)))</formula>
    </cfRule>
    <cfRule type="containsText" dxfId="21494" priority="54058" operator="containsText" text="09.30 – 18.30">
      <formula>NOT(ISERROR(SEARCH("09.30 – 18.30",CA135)))</formula>
    </cfRule>
    <cfRule type="containsText" dxfId="21493" priority="54059" operator="containsText" text="09.00 – 13:00">
      <formula>NOT(ISERROR(SEARCH("09.00 – 13:00",CA135)))</formula>
    </cfRule>
    <cfRule type="containsText" dxfId="21492" priority="54060" operator="containsText" text="08.30 – 16.30">
      <formula>NOT(ISERROR(SEARCH("08.30 – 16.30",CA135)))</formula>
    </cfRule>
    <cfRule type="containsText" dxfId="21491" priority="54061" operator="containsText" text="08:30 – 17.30">
      <formula>NOT(ISERROR(SEARCH("08:30 – 17.30",CA135)))</formula>
    </cfRule>
    <cfRule type="containsText" dxfId="21490" priority="54062" operator="containsText" text="08.30 – 17.30">
      <formula>NOT(ISERROR(SEARCH("08.30 – 17.30",CA135)))</formula>
    </cfRule>
    <cfRule type="containsText" dxfId="21489" priority="54063" operator="containsText" text="09.00 – 18.00">
      <formula>NOT(ISERROR(SEARCH("09.00 – 18.00",CA135)))</formula>
    </cfRule>
    <cfRule type="containsText" dxfId="21488" priority="54064" operator="containsText" text="09.00 – 13.00">
      <formula>NOT(ISERROR(SEARCH("09.00 – 13.00",CA135)))</formula>
    </cfRule>
    <cfRule type="containsText" dxfId="21487" priority="54065" operator="containsText" text="11.30 – 19.30">
      <formula>NOT(ISERROR(SEARCH("11.30 – 19.30",CA135)))</formula>
    </cfRule>
    <cfRule type="containsText" dxfId="21486" priority="54066" operator="containsText" text="10.30 – 19.30">
      <formula>NOT(ISERROR(SEARCH("10.30 – 19.30",CA135)))</formula>
    </cfRule>
    <cfRule type="containsText" dxfId="21485" priority="54067" operator="containsText" text="09.00 – 15.00">
      <formula>NOT(ISERROR(SEARCH("09.00 – 15.00",CA135)))</formula>
    </cfRule>
    <cfRule type="containsText" dxfId="21484" priority="54068" operator="containsText" text="12:30">
      <formula>NOT(ISERROR(SEARCH("12:30",CA135)))</formula>
    </cfRule>
    <cfRule type="containsText" dxfId="21483" priority="54069" operator="containsText" text="13:30">
      <formula>NOT(ISERROR(SEARCH("13:30",CA135)))</formula>
    </cfRule>
    <cfRule type="containsText" dxfId="21482" priority="54070" operator="containsText" text="FESTIVITÁ">
      <formula>NOT(ISERROR(SEARCH("FESTIVITÁ",CA135)))</formula>
    </cfRule>
    <cfRule type="cellIs" dxfId="21481" priority="54071" operator="equal">
      <formula>"DOMENICA"</formula>
    </cfRule>
  </conditionalFormatting>
  <conditionalFormatting sqref="Z136:AB142">
    <cfRule type="containsText" dxfId="21480" priority="54038" operator="containsText" text="08.30 – 14.30">
      <formula>NOT(ISERROR(SEARCH("08.30 – 14.30",Z136)))</formula>
    </cfRule>
    <cfRule type="containsText" dxfId="21479" priority="54039" operator="containsText" text="09:30 – 18.30">
      <formula>NOT(ISERROR(SEARCH("09:30 – 18.30",Z136)))</formula>
    </cfRule>
    <cfRule type="containsText" dxfId="21478" priority="54040" operator="containsText" text="10.30 – 18.30">
      <formula>NOT(ISERROR(SEARCH("10.30 – 18.30",Z136)))</formula>
    </cfRule>
    <cfRule type="containsText" dxfId="21477" priority="54041" operator="containsText" text="09.30 – 18.30">
      <formula>NOT(ISERROR(SEARCH("09.30 – 18.30",Z136)))</formula>
    </cfRule>
    <cfRule type="containsText" dxfId="21476" priority="54042" operator="containsText" text="09.00 – 13:00">
      <formula>NOT(ISERROR(SEARCH("09.00 – 13:00",Z136)))</formula>
    </cfRule>
    <cfRule type="containsText" dxfId="21475" priority="54043" operator="containsText" text="08.30 – 16.30">
      <formula>NOT(ISERROR(SEARCH("08.30 – 16.30",Z136)))</formula>
    </cfRule>
    <cfRule type="containsText" dxfId="21474" priority="54044" operator="containsText" text="08:30 – 17.30">
      <formula>NOT(ISERROR(SEARCH("08:30 – 17.30",Z136)))</formula>
    </cfRule>
    <cfRule type="containsText" dxfId="21473" priority="54045" operator="containsText" text="08.30 – 17.30">
      <formula>NOT(ISERROR(SEARCH("08.30 – 17.30",Z136)))</formula>
    </cfRule>
    <cfRule type="containsText" dxfId="21472" priority="54046" operator="containsText" text="09.00 – 18.00">
      <formula>NOT(ISERROR(SEARCH("09.00 – 18.00",Z136)))</formula>
    </cfRule>
    <cfRule type="containsText" dxfId="21471" priority="54047" operator="containsText" text="09.00 – 13.00">
      <formula>NOT(ISERROR(SEARCH("09.00 – 13.00",Z136)))</formula>
    </cfRule>
    <cfRule type="containsText" dxfId="21470" priority="54048" operator="containsText" text="11.30 – 19.30">
      <formula>NOT(ISERROR(SEARCH("11.30 – 19.30",Z136)))</formula>
    </cfRule>
    <cfRule type="containsText" dxfId="21469" priority="54049" operator="containsText" text="10.30 – 19.30">
      <formula>NOT(ISERROR(SEARCH("10.30 – 19.30",Z136)))</formula>
    </cfRule>
    <cfRule type="containsText" dxfId="21468" priority="54050" operator="containsText" text="09.00 – 15.00">
      <formula>NOT(ISERROR(SEARCH("09.00 – 15.00",Z136)))</formula>
    </cfRule>
    <cfRule type="containsText" dxfId="21467" priority="54051" operator="containsText" text="12:30">
      <formula>NOT(ISERROR(SEARCH("12:30",Z136)))</formula>
    </cfRule>
    <cfRule type="containsText" dxfId="21466" priority="54052" operator="containsText" text="13:30">
      <formula>NOT(ISERROR(SEARCH("13:30",Z136)))</formula>
    </cfRule>
    <cfRule type="containsText" dxfId="21465" priority="54053" operator="containsText" text="FESTIVITÁ">
      <formula>NOT(ISERROR(SEARCH("FESTIVITÁ",Z136)))</formula>
    </cfRule>
    <cfRule type="cellIs" dxfId="21464" priority="54054" operator="equal">
      <formula>"DOMENICA"</formula>
    </cfRule>
  </conditionalFormatting>
  <conditionalFormatting sqref="AD135:AF135 AD136:AD142">
    <cfRule type="containsText" dxfId="21463" priority="54021" operator="containsText" text="08.30 – 14.30">
      <formula>NOT(ISERROR(SEARCH("08.30 – 14.30",AD135)))</formula>
    </cfRule>
    <cfRule type="containsText" dxfId="21462" priority="54022" operator="containsText" text="09:30 – 18.30">
      <formula>NOT(ISERROR(SEARCH("09:30 – 18.30",AD135)))</formula>
    </cfRule>
    <cfRule type="containsText" dxfId="21461" priority="54023" operator="containsText" text="10.30 – 18.30">
      <formula>NOT(ISERROR(SEARCH("10.30 – 18.30",AD135)))</formula>
    </cfRule>
    <cfRule type="containsText" dxfId="21460" priority="54024" operator="containsText" text="09.30 – 18.30">
      <formula>NOT(ISERROR(SEARCH("09.30 – 18.30",AD135)))</formula>
    </cfRule>
    <cfRule type="containsText" dxfId="21459" priority="54025" operator="containsText" text="09.00 – 13:00">
      <formula>NOT(ISERROR(SEARCH("09.00 – 13:00",AD135)))</formula>
    </cfRule>
    <cfRule type="containsText" dxfId="21458" priority="54026" operator="containsText" text="08.30 – 16.30">
      <formula>NOT(ISERROR(SEARCH("08.30 – 16.30",AD135)))</formula>
    </cfRule>
    <cfRule type="containsText" dxfId="21457" priority="54027" operator="containsText" text="08:30 – 17.30">
      <formula>NOT(ISERROR(SEARCH("08:30 – 17.30",AD135)))</formula>
    </cfRule>
    <cfRule type="containsText" dxfId="21456" priority="54028" operator="containsText" text="08.30 – 17.30">
      <formula>NOT(ISERROR(SEARCH("08.30 – 17.30",AD135)))</formula>
    </cfRule>
    <cfRule type="containsText" dxfId="21455" priority="54029" operator="containsText" text="09.00 – 18.00">
      <formula>NOT(ISERROR(SEARCH("09.00 – 18.00",AD135)))</formula>
    </cfRule>
    <cfRule type="containsText" dxfId="21454" priority="54030" operator="containsText" text="09.00 – 13.00">
      <formula>NOT(ISERROR(SEARCH("09.00 – 13.00",AD135)))</formula>
    </cfRule>
    <cfRule type="containsText" dxfId="21453" priority="54031" operator="containsText" text="11.30 – 19.30">
      <formula>NOT(ISERROR(SEARCH("11.30 – 19.30",AD135)))</formula>
    </cfRule>
    <cfRule type="containsText" dxfId="21452" priority="54032" operator="containsText" text="10.30 – 19.30">
      <formula>NOT(ISERROR(SEARCH("10.30 – 19.30",AD135)))</formula>
    </cfRule>
    <cfRule type="containsText" dxfId="21451" priority="54033" operator="containsText" text="09.00 – 15.00">
      <formula>NOT(ISERROR(SEARCH("09.00 – 15.00",AD135)))</formula>
    </cfRule>
    <cfRule type="containsText" dxfId="21450" priority="54034" operator="containsText" text="12:30">
      <formula>NOT(ISERROR(SEARCH("12:30",AD135)))</formula>
    </cfRule>
    <cfRule type="containsText" dxfId="21449" priority="54035" operator="containsText" text="13:30">
      <formula>NOT(ISERROR(SEARCH("13:30",AD135)))</formula>
    </cfRule>
    <cfRule type="containsText" dxfId="21448" priority="54036" operator="containsText" text="FESTIVITÁ">
      <formula>NOT(ISERROR(SEARCH("FESTIVITÁ",AD135)))</formula>
    </cfRule>
    <cfRule type="cellIs" dxfId="21447" priority="54037" operator="equal">
      <formula>"DOMENICA"</formula>
    </cfRule>
  </conditionalFormatting>
  <conditionalFormatting sqref="AE136:AF141 AE142">
    <cfRule type="containsText" dxfId="21446" priority="54004" operator="containsText" text="08.30 – 14.30">
      <formula>NOT(ISERROR(SEARCH("08.30 – 14.30",AE136)))</formula>
    </cfRule>
    <cfRule type="containsText" dxfId="21445" priority="54005" operator="containsText" text="09:30 – 18.30">
      <formula>NOT(ISERROR(SEARCH("09:30 – 18.30",AE136)))</formula>
    </cfRule>
    <cfRule type="containsText" dxfId="21444" priority="54006" operator="containsText" text="10.30 – 18.30">
      <formula>NOT(ISERROR(SEARCH("10.30 – 18.30",AE136)))</formula>
    </cfRule>
    <cfRule type="containsText" dxfId="21443" priority="54007" operator="containsText" text="09.30 – 18.30">
      <formula>NOT(ISERROR(SEARCH("09.30 – 18.30",AE136)))</formula>
    </cfRule>
    <cfRule type="containsText" dxfId="21442" priority="54008" operator="containsText" text="09.00 – 13:00">
      <formula>NOT(ISERROR(SEARCH("09.00 – 13:00",AE136)))</formula>
    </cfRule>
    <cfRule type="containsText" dxfId="21441" priority="54009" operator="containsText" text="08.30 – 16.30">
      <formula>NOT(ISERROR(SEARCH("08.30 – 16.30",AE136)))</formula>
    </cfRule>
    <cfRule type="containsText" dxfId="21440" priority="54010" operator="containsText" text="08:30 – 17.30">
      <formula>NOT(ISERROR(SEARCH("08:30 – 17.30",AE136)))</formula>
    </cfRule>
    <cfRule type="containsText" dxfId="21439" priority="54011" operator="containsText" text="08.30 – 17.30">
      <formula>NOT(ISERROR(SEARCH("08.30 – 17.30",AE136)))</formula>
    </cfRule>
    <cfRule type="containsText" dxfId="21438" priority="54012" operator="containsText" text="09.00 – 18.00">
      <formula>NOT(ISERROR(SEARCH("09.00 – 18.00",AE136)))</formula>
    </cfRule>
    <cfRule type="containsText" dxfId="21437" priority="54013" operator="containsText" text="09.00 – 13.00">
      <formula>NOT(ISERROR(SEARCH("09.00 – 13.00",AE136)))</formula>
    </cfRule>
    <cfRule type="containsText" dxfId="21436" priority="54014" operator="containsText" text="11.30 – 19.30">
      <formula>NOT(ISERROR(SEARCH("11.30 – 19.30",AE136)))</formula>
    </cfRule>
    <cfRule type="containsText" dxfId="21435" priority="54015" operator="containsText" text="10.30 – 19.30">
      <formula>NOT(ISERROR(SEARCH("10.30 – 19.30",AE136)))</formula>
    </cfRule>
    <cfRule type="containsText" dxfId="21434" priority="54016" operator="containsText" text="09.00 – 15.00">
      <formula>NOT(ISERROR(SEARCH("09.00 – 15.00",AE136)))</formula>
    </cfRule>
    <cfRule type="containsText" dxfId="21433" priority="54017" operator="containsText" text="12:30">
      <formula>NOT(ISERROR(SEARCH("12:30",AE136)))</formula>
    </cfRule>
    <cfRule type="containsText" dxfId="21432" priority="54018" operator="containsText" text="13:30">
      <formula>NOT(ISERROR(SEARCH("13:30",AE136)))</formula>
    </cfRule>
    <cfRule type="containsText" dxfId="21431" priority="54019" operator="containsText" text="FESTIVITÁ">
      <formula>NOT(ISERROR(SEARCH("FESTIVITÁ",AE136)))</formula>
    </cfRule>
    <cfRule type="cellIs" dxfId="21430" priority="54020" operator="equal">
      <formula>"DOMENICA"</formula>
    </cfRule>
  </conditionalFormatting>
  <conditionalFormatting sqref="AE136:AF141 AE142">
    <cfRule type="iconSet" priority="54003">
      <iconSet iconSet="3Symbols2">
        <cfvo type="percent" val="0"/>
        <cfvo type="percent" val="0"/>
        <cfvo type="formula" val="TODAY()" gte="0"/>
      </iconSet>
    </cfRule>
  </conditionalFormatting>
  <conditionalFormatting sqref="CO136:CO142">
    <cfRule type="containsText" dxfId="21429" priority="53986" operator="containsText" text="08.30 – 14.30">
      <formula>NOT(ISERROR(SEARCH("08.30 – 14.30",CO136)))</formula>
    </cfRule>
    <cfRule type="containsText" dxfId="21428" priority="53987" operator="containsText" text="09:30 – 18.30">
      <formula>NOT(ISERROR(SEARCH("09:30 – 18.30",CO136)))</formula>
    </cfRule>
    <cfRule type="containsText" dxfId="21427" priority="53988" operator="containsText" text="10.30 – 18.30">
      <formula>NOT(ISERROR(SEARCH("10.30 – 18.30",CO136)))</formula>
    </cfRule>
    <cfRule type="containsText" dxfId="21426" priority="53989" operator="containsText" text="09.30 – 18.30">
      <formula>NOT(ISERROR(SEARCH("09.30 – 18.30",CO136)))</formula>
    </cfRule>
    <cfRule type="containsText" dxfId="21425" priority="53990" operator="containsText" text="09.00 – 13:00">
      <formula>NOT(ISERROR(SEARCH("09.00 – 13:00",CO136)))</formula>
    </cfRule>
    <cfRule type="containsText" dxfId="21424" priority="53991" operator="containsText" text="08.30 – 16.30">
      <formula>NOT(ISERROR(SEARCH("08.30 – 16.30",CO136)))</formula>
    </cfRule>
    <cfRule type="containsText" dxfId="21423" priority="53992" operator="containsText" text="08:30 – 17.30">
      <formula>NOT(ISERROR(SEARCH("08:30 – 17.30",CO136)))</formula>
    </cfRule>
    <cfRule type="containsText" dxfId="21422" priority="53993" operator="containsText" text="08.30 – 17.30">
      <formula>NOT(ISERROR(SEARCH("08.30 – 17.30",CO136)))</formula>
    </cfRule>
    <cfRule type="containsText" dxfId="21421" priority="53994" operator="containsText" text="09.00 – 18.00">
      <formula>NOT(ISERROR(SEARCH("09.00 – 18.00",CO136)))</formula>
    </cfRule>
    <cfRule type="containsText" dxfId="21420" priority="53995" operator="containsText" text="09.00 – 13.00">
      <formula>NOT(ISERROR(SEARCH("09.00 – 13.00",CO136)))</formula>
    </cfRule>
    <cfRule type="containsText" dxfId="21419" priority="53996" operator="containsText" text="11.30 – 19.30">
      <formula>NOT(ISERROR(SEARCH("11.30 – 19.30",CO136)))</formula>
    </cfRule>
    <cfRule type="containsText" dxfId="21418" priority="53997" operator="containsText" text="10.30 – 19.30">
      <formula>NOT(ISERROR(SEARCH("10.30 – 19.30",CO136)))</formula>
    </cfRule>
    <cfRule type="containsText" dxfId="21417" priority="53998" operator="containsText" text="09.00 – 15.00">
      <formula>NOT(ISERROR(SEARCH("09.00 – 15.00",CO136)))</formula>
    </cfRule>
    <cfRule type="containsText" dxfId="21416" priority="53999" operator="containsText" text="12:30">
      <formula>NOT(ISERROR(SEARCH("12:30",CO136)))</formula>
    </cfRule>
    <cfRule type="containsText" dxfId="21415" priority="54000" operator="containsText" text="13:30">
      <formula>NOT(ISERROR(SEARCH("13:30",CO136)))</formula>
    </cfRule>
    <cfRule type="containsText" dxfId="21414" priority="54001" operator="containsText" text="FESTIVITÁ">
      <formula>NOT(ISERROR(SEARCH("FESTIVITÁ",CO136)))</formula>
    </cfRule>
    <cfRule type="cellIs" dxfId="21413" priority="54002" operator="equal">
      <formula>"DOMENICA"</formula>
    </cfRule>
  </conditionalFormatting>
  <conditionalFormatting sqref="CP136:CQ142">
    <cfRule type="containsText" dxfId="21412" priority="53969" operator="containsText" text="08.30 – 14.30">
      <formula>NOT(ISERROR(SEARCH("08.30 – 14.30",CP136)))</formula>
    </cfRule>
    <cfRule type="containsText" dxfId="21411" priority="53970" operator="containsText" text="09:30 – 18.30">
      <formula>NOT(ISERROR(SEARCH("09:30 – 18.30",CP136)))</formula>
    </cfRule>
    <cfRule type="containsText" dxfId="21410" priority="53971" operator="containsText" text="10.30 – 18.30">
      <formula>NOT(ISERROR(SEARCH("10.30 – 18.30",CP136)))</formula>
    </cfRule>
    <cfRule type="containsText" dxfId="21409" priority="53972" operator="containsText" text="09.30 – 18.30">
      <formula>NOT(ISERROR(SEARCH("09.30 – 18.30",CP136)))</formula>
    </cfRule>
    <cfRule type="containsText" dxfId="21408" priority="53973" operator="containsText" text="09.00 – 13:00">
      <formula>NOT(ISERROR(SEARCH("09.00 – 13:00",CP136)))</formula>
    </cfRule>
    <cfRule type="containsText" dxfId="21407" priority="53974" operator="containsText" text="08.30 – 16.30">
      <formula>NOT(ISERROR(SEARCH("08.30 – 16.30",CP136)))</formula>
    </cfRule>
    <cfRule type="containsText" dxfId="21406" priority="53975" operator="containsText" text="08:30 – 17.30">
      <formula>NOT(ISERROR(SEARCH("08:30 – 17.30",CP136)))</formula>
    </cfRule>
    <cfRule type="containsText" dxfId="21405" priority="53976" operator="containsText" text="08.30 – 17.30">
      <formula>NOT(ISERROR(SEARCH("08.30 – 17.30",CP136)))</formula>
    </cfRule>
    <cfRule type="containsText" dxfId="21404" priority="53977" operator="containsText" text="09.00 – 18.00">
      <formula>NOT(ISERROR(SEARCH("09.00 – 18.00",CP136)))</formula>
    </cfRule>
    <cfRule type="containsText" dxfId="21403" priority="53978" operator="containsText" text="09.00 – 13.00">
      <formula>NOT(ISERROR(SEARCH("09.00 – 13.00",CP136)))</formula>
    </cfRule>
    <cfRule type="containsText" dxfId="21402" priority="53979" operator="containsText" text="11.30 – 19.30">
      <formula>NOT(ISERROR(SEARCH("11.30 – 19.30",CP136)))</formula>
    </cfRule>
    <cfRule type="containsText" dxfId="21401" priority="53980" operator="containsText" text="10.30 – 19.30">
      <formula>NOT(ISERROR(SEARCH("10.30 – 19.30",CP136)))</formula>
    </cfRule>
    <cfRule type="containsText" dxfId="21400" priority="53981" operator="containsText" text="09.00 – 15.00">
      <formula>NOT(ISERROR(SEARCH("09.00 – 15.00",CP136)))</formula>
    </cfRule>
    <cfRule type="containsText" dxfId="21399" priority="53982" operator="containsText" text="12:30">
      <formula>NOT(ISERROR(SEARCH("12:30",CP136)))</formula>
    </cfRule>
    <cfRule type="containsText" dxfId="21398" priority="53983" operator="containsText" text="13:30">
      <formula>NOT(ISERROR(SEARCH("13:30",CP136)))</formula>
    </cfRule>
    <cfRule type="containsText" dxfId="21397" priority="53984" operator="containsText" text="FESTIVITÁ">
      <formula>NOT(ISERROR(SEARCH("FESTIVITÁ",CP136)))</formula>
    </cfRule>
    <cfRule type="cellIs" dxfId="21396" priority="53985" operator="equal">
      <formula>"DOMENICA"</formula>
    </cfRule>
  </conditionalFormatting>
  <conditionalFormatting sqref="CP136:CQ142">
    <cfRule type="iconSet" priority="53968">
      <iconSet iconSet="3Symbols2">
        <cfvo type="percent" val="0"/>
        <cfvo type="percent" val="0"/>
        <cfvo type="formula" val="TODAY()" gte="0"/>
      </iconSet>
    </cfRule>
  </conditionalFormatting>
  <conditionalFormatting sqref="Z135:AB142 DH135:XFD142 AD135:AF141 AD142:AE142">
    <cfRule type="containsText" dxfId="21395" priority="53962" operator="containsText" text="09.00 - 13.00">
      <formula>NOT(ISERROR(SEARCH("09.00 - 13.00",Z135)))</formula>
    </cfRule>
    <cfRule type="containsText" dxfId="21394" priority="53963" operator="containsText" text="09.00 – 15:00">
      <formula>NOT(ISERROR(SEARCH("09.00 – 15:00",Z135)))</formula>
    </cfRule>
    <cfRule type="containsText" dxfId="21393" priority="53964" operator="containsText" text="09.00 – 16.00">
      <formula>NOT(ISERROR(SEARCH("09.00 – 16.00",Z135)))</formula>
    </cfRule>
    <cfRule type="containsText" dxfId="21392" priority="53965" operator="containsText" text="09.00 - 13:00">
      <formula>NOT(ISERROR(SEARCH("09.00 - 13:00",Z135)))</formula>
    </cfRule>
    <cfRule type="containsText" dxfId="21391" priority="53966" operator="containsText" text="08.30 – 16:30 ">
      <formula>NOT(ISERROR(SEARCH("08.30 – 16:30 ",Z135)))</formula>
    </cfRule>
    <cfRule type="containsText" dxfId="21390" priority="53967" operator="containsText" text="08.30 – 17:30 ">
      <formula>NOT(ISERROR(SEARCH("08.30 – 17:30 ",Z135)))</formula>
    </cfRule>
  </conditionalFormatting>
  <conditionalFormatting sqref="A135:B135">
    <cfRule type="containsText" dxfId="21389" priority="53927" operator="containsText" text="08.30 – 14.30">
      <formula>NOT(ISERROR(SEARCH("08.30 – 14.30",A135)))</formula>
    </cfRule>
    <cfRule type="containsText" dxfId="21388" priority="53928" operator="containsText" text="09:30 – 18.30">
      <formula>NOT(ISERROR(SEARCH("09:30 – 18.30",A135)))</formula>
    </cfRule>
    <cfRule type="containsText" dxfId="21387" priority="53929" operator="containsText" text="10.30 – 18.30">
      <formula>NOT(ISERROR(SEARCH("10.30 – 18.30",A135)))</formula>
    </cfRule>
    <cfRule type="containsText" dxfId="21386" priority="53930" operator="containsText" text="09.30 – 18.30">
      <formula>NOT(ISERROR(SEARCH("09.30 – 18.30",A135)))</formula>
    </cfRule>
    <cfRule type="containsText" dxfId="21385" priority="53931" operator="containsText" text="09.00 – 13:00">
      <formula>NOT(ISERROR(SEARCH("09.00 – 13:00",A135)))</formula>
    </cfRule>
    <cfRule type="containsText" dxfId="21384" priority="53932" operator="containsText" text="08.30 – 16.30">
      <formula>NOT(ISERROR(SEARCH("08.30 – 16.30",A135)))</formula>
    </cfRule>
    <cfRule type="containsText" dxfId="21383" priority="53933" operator="containsText" text="08:30 – 17.30">
      <formula>NOT(ISERROR(SEARCH("08:30 – 17.30",A135)))</formula>
    </cfRule>
    <cfRule type="containsText" dxfId="21382" priority="53934" operator="containsText" text="08.30 – 17.30">
      <formula>NOT(ISERROR(SEARCH("08.30 – 17.30",A135)))</formula>
    </cfRule>
    <cfRule type="containsText" dxfId="21381" priority="53935" operator="containsText" text="09.00 – 18.00">
      <formula>NOT(ISERROR(SEARCH("09.00 – 18.00",A135)))</formula>
    </cfRule>
    <cfRule type="containsText" dxfId="21380" priority="53936" operator="containsText" text="09.00 – 13.00">
      <formula>NOT(ISERROR(SEARCH("09.00 – 13.00",A135)))</formula>
    </cfRule>
    <cfRule type="containsText" dxfId="21379" priority="53937" operator="containsText" text="11.30 – 19.30">
      <formula>NOT(ISERROR(SEARCH("11.30 – 19.30",A135)))</formula>
    </cfRule>
    <cfRule type="containsText" dxfId="21378" priority="53938" operator="containsText" text="10.30 – 19.30">
      <formula>NOT(ISERROR(SEARCH("10.30 – 19.30",A135)))</formula>
    </cfRule>
    <cfRule type="containsText" dxfId="21377" priority="53939" operator="containsText" text="09.00 – 15.00">
      <formula>NOT(ISERROR(SEARCH("09.00 – 15.00",A135)))</formula>
    </cfRule>
    <cfRule type="containsText" dxfId="21376" priority="53940" operator="containsText" text="12:30">
      <formula>NOT(ISERROR(SEARCH("12:30",A135)))</formula>
    </cfRule>
    <cfRule type="containsText" dxfId="21375" priority="53941" operator="containsText" text="13:30">
      <formula>NOT(ISERROR(SEARCH("13:30",A135)))</formula>
    </cfRule>
    <cfRule type="containsText" dxfId="21374" priority="53942" operator="containsText" text="FESTIVITÁ">
      <formula>NOT(ISERROR(SEARCH("FESTIVITÁ",A135)))</formula>
    </cfRule>
    <cfRule type="cellIs" dxfId="21373" priority="53943" operator="equal">
      <formula>"DOMENICA"</formula>
    </cfRule>
  </conditionalFormatting>
  <conditionalFormatting sqref="A135:B135">
    <cfRule type="containsText" dxfId="21372" priority="53921" operator="containsText" text="09.00 - 13.00">
      <formula>NOT(ISERROR(SEARCH("09.00 - 13.00",A135)))</formula>
    </cfRule>
    <cfRule type="containsText" dxfId="21371" priority="53922" operator="containsText" text="09.00 – 15:00">
      <formula>NOT(ISERROR(SEARCH("09.00 – 15:00",A135)))</formula>
    </cfRule>
    <cfRule type="containsText" dxfId="21370" priority="53923" operator="containsText" text="09.00 – 16.00">
      <formula>NOT(ISERROR(SEARCH("09.00 – 16.00",A135)))</formula>
    </cfRule>
    <cfRule type="containsText" dxfId="21369" priority="53924" operator="containsText" text="09.00 - 13:00">
      <formula>NOT(ISERROR(SEARCH("09.00 - 13:00",A135)))</formula>
    </cfRule>
    <cfRule type="containsText" dxfId="21368" priority="53925" operator="containsText" text="08.30 – 16:30 ">
      <formula>NOT(ISERROR(SEARCH("08.30 – 16:30 ",A135)))</formula>
    </cfRule>
    <cfRule type="containsText" dxfId="21367" priority="53926" operator="containsText" text="08.30 – 17:30 ">
      <formula>NOT(ISERROR(SEARCH("08.30 – 17:30 ",A135)))</formula>
    </cfRule>
  </conditionalFormatting>
  <conditionalFormatting sqref="D141:Y141">
    <cfRule type="containsText" dxfId="21366" priority="53894" operator="containsText" text="09:00 – 13.00 ">
      <formula>NOT(ISERROR(SEARCH("09:00 – 13.00 ",D141)))</formula>
    </cfRule>
  </conditionalFormatting>
  <conditionalFormatting sqref="D141:Y141">
    <cfRule type="containsText" dxfId="21365" priority="53882" operator="containsText" text="09:00 – 13.00 ">
      <formula>NOT(ISERROR(SEARCH("09:00 – 13.00 ",D141)))</formula>
    </cfRule>
  </conditionalFormatting>
  <conditionalFormatting sqref="D136:Y136">
    <cfRule type="containsText" dxfId="21364" priority="53868" operator="containsText" text="09.00 -13:00">
      <formula>NOT(ISERROR(SEARCH("09.00 -13:00",D136)))</formula>
    </cfRule>
    <cfRule type="containsText" dxfId="21363" priority="53869" operator="containsText" text="08.30 -17.30">
      <formula>NOT(ISERROR(SEARCH("08.30 -17.30",D136)))</formula>
    </cfRule>
    <cfRule type="containsText" dxfId="21362" priority="53870" operator="containsText" text="08.30 -15:30">
      <formula>NOT(ISERROR(SEARCH("08.30 -15:30",D136)))</formula>
    </cfRule>
  </conditionalFormatting>
  <conditionalFormatting sqref="AG141:AH141">
    <cfRule type="containsText" dxfId="21361" priority="53829" operator="containsText" text="09:00 – 13.00 ">
      <formula>NOT(ISERROR(SEARCH("09:00 – 13.00 ",AG141)))</formula>
    </cfRule>
  </conditionalFormatting>
  <conditionalFormatting sqref="AG136:AH136">
    <cfRule type="containsText" dxfId="21360" priority="53824" operator="containsText" text="09.00 -13.00">
      <formula>NOT(ISERROR(SEARCH("09.00 -13.00",AG136)))</formula>
    </cfRule>
    <cfRule type="containsText" dxfId="21359" priority="53825" operator="containsText" text="09.00 -15:00">
      <formula>NOT(ISERROR(SEARCH("09.00 -15:00",AG136)))</formula>
    </cfRule>
    <cfRule type="containsText" dxfId="21358" priority="53826" operator="containsText" text="09.00 -16.00">
      <formula>NOT(ISERROR(SEARCH("09.00 -16.00",AG136)))</formula>
    </cfRule>
  </conditionalFormatting>
  <conditionalFormatting sqref="AG141:AH141">
    <cfRule type="containsText" dxfId="21357" priority="53817" operator="containsText" text="09:00 – 13.00 ">
      <formula>NOT(ISERROR(SEARCH("09:00 – 13.00 ",AG141)))</formula>
    </cfRule>
  </conditionalFormatting>
  <conditionalFormatting sqref="AG136:AH136">
    <cfRule type="containsText" dxfId="21356" priority="53803" operator="containsText" text="09.00 -13:00">
      <formula>NOT(ISERROR(SEARCH("09.00 -13:00",AG136)))</formula>
    </cfRule>
    <cfRule type="containsText" dxfId="21355" priority="53804" operator="containsText" text="08.30 -17.30">
      <formula>NOT(ISERROR(SEARCH("08.30 -17.30",AG136)))</formula>
    </cfRule>
    <cfRule type="containsText" dxfId="21354" priority="53805" operator="containsText" text="08.30 -15:30">
      <formula>NOT(ISERROR(SEARCH("08.30 -15:30",AG136)))</formula>
    </cfRule>
  </conditionalFormatting>
  <conditionalFormatting sqref="AG135:AH135">
    <cfRule type="containsText" dxfId="21353" priority="53794" operator="containsText" text="09.00 -13.00">
      <formula>NOT(ISERROR(SEARCH("09.00 -13.00",AG135)))</formula>
    </cfRule>
    <cfRule type="containsText" dxfId="21352" priority="53795" operator="containsText" text="09.00 -15:00">
      <formula>NOT(ISERROR(SEARCH("09.00 -15:00",AG135)))</formula>
    </cfRule>
    <cfRule type="containsText" dxfId="21351" priority="53796" operator="containsText" text="09.00 -16.00">
      <formula>NOT(ISERROR(SEARCH("09.00 -16.00",AG135)))</formula>
    </cfRule>
  </conditionalFormatting>
  <conditionalFormatting sqref="AG135:AH135">
    <cfRule type="containsText" dxfId="21350" priority="53791" operator="containsText" text="09.00 -13:00">
      <formula>NOT(ISERROR(SEARCH("09.00 -13:00",AG135)))</formula>
    </cfRule>
    <cfRule type="containsText" dxfId="21349" priority="53792" operator="containsText" text="08.30 -17.30">
      <formula>NOT(ISERROR(SEARCH("08.30 -17.30",AG135)))</formula>
    </cfRule>
    <cfRule type="containsText" dxfId="21348" priority="53793" operator="containsText" text="08.30 -15:30">
      <formula>NOT(ISERROR(SEARCH("08.30 -15:30",AG135)))</formula>
    </cfRule>
  </conditionalFormatting>
  <conditionalFormatting sqref="CR135:CS142 DE135:DF142">
    <cfRule type="containsText" dxfId="21347" priority="53773" operator="containsText" text="08.30 – 14.30">
      <formula>NOT(ISERROR(SEARCH("08.30 – 14.30",CR135)))</formula>
    </cfRule>
    <cfRule type="containsText" dxfId="21346" priority="53774" operator="containsText" text="09:30 – 18.30">
      <formula>NOT(ISERROR(SEARCH("09:30 – 18.30",CR135)))</formula>
    </cfRule>
    <cfRule type="containsText" dxfId="21345" priority="53775" operator="containsText" text="10.30 – 18.30">
      <formula>NOT(ISERROR(SEARCH("10.30 – 18.30",CR135)))</formula>
    </cfRule>
    <cfRule type="containsText" dxfId="21344" priority="53776" operator="containsText" text="09.30 – 18.30">
      <formula>NOT(ISERROR(SEARCH("09.30 – 18.30",CR135)))</formula>
    </cfRule>
    <cfRule type="containsText" dxfId="21343" priority="53778" operator="containsText" text="09.00 – 13:00">
      <formula>NOT(ISERROR(SEARCH("09.00 – 13:00",CR135)))</formula>
    </cfRule>
    <cfRule type="containsText" dxfId="21342" priority="53779" operator="containsText" text="08.30 – 16.30">
      <formula>NOT(ISERROR(SEARCH("08.30 – 16.30",CR135)))</formula>
    </cfRule>
    <cfRule type="containsText" dxfId="21341" priority="53780" operator="containsText" text="08:30 – 17.30">
      <formula>NOT(ISERROR(SEARCH("08:30 – 17.30",CR135)))</formula>
    </cfRule>
    <cfRule type="containsText" dxfId="21340" priority="53781" operator="containsText" text="08.30 – 17.30">
      <formula>NOT(ISERROR(SEARCH("08.30 – 17.30",CR135)))</formula>
    </cfRule>
    <cfRule type="containsText" dxfId="21339" priority="53782" operator="containsText" text="09.00 – 18.00">
      <formula>NOT(ISERROR(SEARCH("09.00 – 18.00",CR135)))</formula>
    </cfRule>
    <cfRule type="containsText" dxfId="21338" priority="53783" operator="containsText" text="09.00 – 13.00">
      <formula>NOT(ISERROR(SEARCH("09.00 – 13.00",CR135)))</formula>
    </cfRule>
    <cfRule type="containsText" dxfId="21337" priority="53784" operator="containsText" text="11.30 – 19.30">
      <formula>NOT(ISERROR(SEARCH("11.30 – 19.30",CR135)))</formula>
    </cfRule>
    <cfRule type="containsText" dxfId="21336" priority="53785" operator="containsText" text="10.30 – 19.30">
      <formula>NOT(ISERROR(SEARCH("10.30 – 19.30",CR135)))</formula>
    </cfRule>
    <cfRule type="containsText" dxfId="21335" priority="53786" operator="containsText" text="09.00 – 15.00">
      <formula>NOT(ISERROR(SEARCH("09.00 – 15.00",CR135)))</formula>
    </cfRule>
    <cfRule type="containsText" dxfId="21334" priority="53787" operator="containsText" text="1 2 : 3 0">
      <formula>NOT(ISERROR(SEARCH("1 2 : 3 0",CR135)))</formula>
    </cfRule>
    <cfRule type="containsText" dxfId="21333" priority="53788" operator="containsText" text="1 3 : 3 0">
      <formula>NOT(ISERROR(SEARCH("1 3 : 3 0",CR135)))</formula>
    </cfRule>
    <cfRule type="containsText" dxfId="21332" priority="53789" operator="containsText" text="FESTIVITÁ">
      <formula>NOT(ISERROR(SEARCH("FESTIVITÁ",CR135)))</formula>
    </cfRule>
    <cfRule type="cellIs" dxfId="21331" priority="53790" operator="equal">
      <formula>"DOMENICA"</formula>
    </cfRule>
  </conditionalFormatting>
  <conditionalFormatting sqref="CR135:CS142 DE135:DF142">
    <cfRule type="containsText" dxfId="21330" priority="53765" operator="containsText" text="09.00 - 13.00">
      <formula>NOT(ISERROR(SEARCH("09.00 - 13.00",CR135)))</formula>
    </cfRule>
    <cfRule type="containsText" dxfId="21329" priority="53768" operator="containsText" text="09.00 – 15:00">
      <formula>NOT(ISERROR(SEARCH("09.00 – 15:00",CR135)))</formula>
    </cfRule>
    <cfRule type="containsText" dxfId="21328" priority="53769" operator="containsText" text="09.00 – 16.00">
      <formula>NOT(ISERROR(SEARCH("09.00 – 16.00",CR135)))</formula>
    </cfRule>
    <cfRule type="containsText" dxfId="21327" priority="53770" operator="containsText" text="09.00 - 13:00">
      <formula>NOT(ISERROR(SEARCH("09.00 - 13:00",CR135)))</formula>
    </cfRule>
    <cfRule type="containsText" dxfId="21326" priority="53771" operator="containsText" text="08.30 – 16:30 ">
      <formula>NOT(ISERROR(SEARCH("08.30 – 16:30 ",CR135)))</formula>
    </cfRule>
    <cfRule type="containsText" dxfId="21325" priority="53772" operator="containsText" text="08.30 – 17:30 ">
      <formula>NOT(ISERROR(SEARCH("08.30 – 17:30 ",CR135)))</formula>
    </cfRule>
  </conditionalFormatting>
  <conditionalFormatting sqref="CR135:CS142 DE135:DF142">
    <cfRule type="containsText" dxfId="21324" priority="53767" operator="containsText" text="1 3 : 0 0">
      <formula>NOT(ISERROR(SEARCH("1 3 : 0 0",CR135)))</formula>
    </cfRule>
  </conditionalFormatting>
  <conditionalFormatting sqref="CR135:CS135 DE135:DF135">
    <cfRule type="containsText" dxfId="21323" priority="53766" operator="containsText" text="13:00">
      <formula>NOT(ISERROR(SEARCH("13:00",CR135)))</formula>
    </cfRule>
  </conditionalFormatting>
  <conditionalFormatting sqref="CR135:CS142 DE135:DF142">
    <cfRule type="containsText" dxfId="21322" priority="53777" operator="containsText" text="09:00 – 13.00 ">
      <formula>NOT(ISERROR(SEARCH("09:00 – 13.00 ",CR135)))</formula>
    </cfRule>
  </conditionalFormatting>
  <conditionalFormatting sqref="CR141:CS141 DE141:DF141">
    <cfRule type="containsText" dxfId="21321" priority="53764" operator="containsText" text="09:00 – 13.00 ">
      <formula>NOT(ISERROR(SEARCH("09:00 – 13.00 ",CR141)))</formula>
    </cfRule>
  </conditionalFormatting>
  <conditionalFormatting sqref="CR135:CS142 DE135:DF142">
    <cfRule type="containsText" dxfId="21320" priority="53763" operator="containsText" text="09:00 – 13.00 ">
      <formula>NOT(ISERROR(SEARCH("09:00 – 13.00 ",CR135)))</formula>
    </cfRule>
  </conditionalFormatting>
  <conditionalFormatting sqref="CR136:CS136 DE136:DF136">
    <cfRule type="containsText" dxfId="21319" priority="53759" operator="containsText" text="09.00 -13.00">
      <formula>NOT(ISERROR(SEARCH("09.00 -13.00",CR136)))</formula>
    </cfRule>
    <cfRule type="containsText" dxfId="21318" priority="53760" operator="containsText" text="09.00 -15:00">
      <formula>NOT(ISERROR(SEARCH("09.00 -15:00",CR136)))</formula>
    </cfRule>
    <cfRule type="containsText" dxfId="21317" priority="53761" operator="containsText" text="09.00 -16.00">
      <formula>NOT(ISERROR(SEARCH("09.00 -16.00",CR136)))</formula>
    </cfRule>
  </conditionalFormatting>
  <conditionalFormatting sqref="CR137:CS142 DE137:DF142">
    <cfRule type="containsText" dxfId="21316" priority="53756" operator="containsText" text="09.00 -13.00">
      <formula>NOT(ISERROR(SEARCH("09.00 -13.00",CR137)))</formula>
    </cfRule>
    <cfRule type="containsText" dxfId="21315" priority="53757" operator="containsText" text="09.00 -15:00">
      <formula>NOT(ISERROR(SEARCH("09.00 -15:00",CR137)))</formula>
    </cfRule>
    <cfRule type="containsText" dxfId="21314" priority="53758" operator="containsText" text="09.00 -16.00">
      <formula>NOT(ISERROR(SEARCH("09.00 -16.00",CR137)))</formula>
    </cfRule>
  </conditionalFormatting>
  <conditionalFormatting sqref="CR135:CS135 DE135:DF135">
    <cfRule type="containsText" dxfId="21313" priority="53753" operator="containsText" text="09.00 -13.00">
      <formula>NOT(ISERROR(SEARCH("09.00 -13.00",CR135)))</formula>
    </cfRule>
    <cfRule type="containsText" dxfId="21312" priority="53754" operator="containsText" text="09.00 -15:00">
      <formula>NOT(ISERROR(SEARCH("09.00 -15:00",CR135)))</formula>
    </cfRule>
    <cfRule type="containsText" dxfId="21311" priority="53755" operator="containsText" text="09.00 -16.00">
      <formula>NOT(ISERROR(SEARCH("09.00 -16.00",CR135)))</formula>
    </cfRule>
  </conditionalFormatting>
  <conditionalFormatting sqref="CR141:CS141 DE141:DF141">
    <cfRule type="containsText" dxfId="21310" priority="53752" operator="containsText" text="09:00 – 13.00 ">
      <formula>NOT(ISERROR(SEARCH("09:00 – 13.00 ",CR141)))</formula>
    </cfRule>
  </conditionalFormatting>
  <conditionalFormatting sqref="CR135:CS142 DE135:DF142">
    <cfRule type="containsText" dxfId="21309" priority="53751" operator="containsText" text="09:00 – 13.00 ">
      <formula>NOT(ISERROR(SEARCH("09:00 – 13.00 ",CR135)))</formula>
    </cfRule>
  </conditionalFormatting>
  <conditionalFormatting sqref="CR141:CS142 DE141:DF142">
    <cfRule type="containsText" dxfId="21308" priority="53750" operator="containsText" text="09:00 – 13.00 ">
      <formula>NOT(ISERROR(SEARCH("09:00 – 13.00 ",CR141)))</formula>
    </cfRule>
  </conditionalFormatting>
  <conditionalFormatting sqref="CR136:CS136 DE136:DF136">
    <cfRule type="containsText" dxfId="21307" priority="53747" operator="containsText" text="09.00 -13.00">
      <formula>NOT(ISERROR(SEARCH("09.00 -13.00",CR136)))</formula>
    </cfRule>
    <cfRule type="containsText" dxfId="21306" priority="53748" operator="containsText" text="09.00 -15:00">
      <formula>NOT(ISERROR(SEARCH("09.00 -15:00",CR136)))</formula>
    </cfRule>
    <cfRule type="containsText" dxfId="21305" priority="53749" operator="containsText" text="09.00 -16.00">
      <formula>NOT(ISERROR(SEARCH("09.00 -16.00",CR136)))</formula>
    </cfRule>
  </conditionalFormatting>
  <conditionalFormatting sqref="CR136:CS136 DE136:DF136">
    <cfRule type="containsText" dxfId="21304" priority="53738" operator="containsText" text="09.00 -13:00">
      <formula>NOT(ISERROR(SEARCH("09.00 -13:00",CR136)))</formula>
    </cfRule>
    <cfRule type="containsText" dxfId="21303" priority="53739" operator="containsText" text="08.30 -17.30">
      <formula>NOT(ISERROR(SEARCH("08.30 -17.30",CR136)))</formula>
    </cfRule>
    <cfRule type="containsText" dxfId="21302" priority="53740" operator="containsText" text="08.30 -15:30">
      <formula>NOT(ISERROR(SEARCH("08.30 -15:30",CR136)))</formula>
    </cfRule>
  </conditionalFormatting>
  <conditionalFormatting sqref="CR137:CS142 DE137:DF142">
    <cfRule type="containsText" dxfId="21301" priority="53732" operator="containsText" text="09.00 -13:00">
      <formula>NOT(ISERROR(SEARCH("09.00 -13:00",CR137)))</formula>
    </cfRule>
    <cfRule type="containsText" dxfId="21300" priority="53733" operator="containsText" text="08.30 -17.30">
      <formula>NOT(ISERROR(SEARCH("08.30 -17.30",CR137)))</formula>
    </cfRule>
    <cfRule type="containsText" dxfId="21299" priority="53734" operator="containsText" text="08.30 -15:30">
      <formula>NOT(ISERROR(SEARCH("08.30 -15:30",CR137)))</formula>
    </cfRule>
  </conditionalFormatting>
  <conditionalFormatting sqref="CR135:CS135 DE135:DF135">
    <cfRule type="containsText" dxfId="21298" priority="53726" operator="containsText" text="09.00 -13:00">
      <formula>NOT(ISERROR(SEARCH("09.00 -13:00",CR135)))</formula>
    </cfRule>
    <cfRule type="containsText" dxfId="21297" priority="53727" operator="containsText" text="08.30 -17.30">
      <formula>NOT(ISERROR(SEARCH("08.30 -17.30",CR135)))</formula>
    </cfRule>
    <cfRule type="containsText" dxfId="21296" priority="53728" operator="containsText" text="08.30 -15:30">
      <formula>NOT(ISERROR(SEARCH("08.30 -15:30",CR135)))</formula>
    </cfRule>
  </conditionalFormatting>
  <conditionalFormatting sqref="DH145:AOL152 Z145:AB145">
    <cfRule type="containsText" dxfId="21295" priority="53709" operator="containsText" text="08.30 – 14.30">
      <formula>NOT(ISERROR(SEARCH("08.30 – 14.30",Z145)))</formula>
    </cfRule>
    <cfRule type="containsText" dxfId="21294" priority="53710" operator="containsText" text="09:30 – 18.30">
      <formula>NOT(ISERROR(SEARCH("09:30 – 18.30",Z145)))</formula>
    </cfRule>
    <cfRule type="containsText" dxfId="21293" priority="53711" operator="containsText" text="10.30 – 18.30">
      <formula>NOT(ISERROR(SEARCH("10.30 – 18.30",Z145)))</formula>
    </cfRule>
    <cfRule type="containsText" dxfId="21292" priority="53712" operator="containsText" text="09.30 – 18.30">
      <formula>NOT(ISERROR(SEARCH("09.30 – 18.30",Z145)))</formula>
    </cfRule>
    <cfRule type="containsText" dxfId="21291" priority="53713" operator="containsText" text="09.00 – 13:00">
      <formula>NOT(ISERROR(SEARCH("09.00 – 13:00",Z145)))</formula>
    </cfRule>
    <cfRule type="containsText" dxfId="21290" priority="53714" operator="containsText" text="08.30 – 16.30">
      <formula>NOT(ISERROR(SEARCH("08.30 – 16.30",Z145)))</formula>
    </cfRule>
    <cfRule type="containsText" dxfId="21289" priority="53715" operator="containsText" text="08:30 – 17.30">
      <formula>NOT(ISERROR(SEARCH("08:30 – 17.30",Z145)))</formula>
    </cfRule>
    <cfRule type="containsText" dxfId="21288" priority="53716" operator="containsText" text="08.30 – 17.30">
      <formula>NOT(ISERROR(SEARCH("08.30 – 17.30",Z145)))</formula>
    </cfRule>
    <cfRule type="containsText" dxfId="21287" priority="53717" operator="containsText" text="09.00 – 18.00">
      <formula>NOT(ISERROR(SEARCH("09.00 – 18.00",Z145)))</formula>
    </cfRule>
    <cfRule type="containsText" dxfId="21286" priority="53718" operator="containsText" text="09.00 – 13.00">
      <formula>NOT(ISERROR(SEARCH("09.00 – 13.00",Z145)))</formula>
    </cfRule>
    <cfRule type="containsText" dxfId="21285" priority="53719" operator="containsText" text="11.30 – 19.30">
      <formula>NOT(ISERROR(SEARCH("11.30 – 19.30",Z145)))</formula>
    </cfRule>
    <cfRule type="containsText" dxfId="21284" priority="53720" operator="containsText" text="10.30 – 19.30">
      <formula>NOT(ISERROR(SEARCH("10.30 – 19.30",Z145)))</formula>
    </cfRule>
    <cfRule type="containsText" dxfId="21283" priority="53721" operator="containsText" text="09.00 – 15.00">
      <formula>NOT(ISERROR(SEARCH("09.00 – 15.00",Z145)))</formula>
    </cfRule>
    <cfRule type="containsText" dxfId="21282" priority="53722" operator="containsText" text="12:30">
      <formula>NOT(ISERROR(SEARCH("12:30",Z145)))</formula>
    </cfRule>
    <cfRule type="containsText" dxfId="21281" priority="53723" operator="containsText" text="13:30">
      <formula>NOT(ISERROR(SEARCH("13:30",Z145)))</formula>
    </cfRule>
    <cfRule type="containsText" dxfId="21280" priority="53724" operator="containsText" text="FESTIVITÁ">
      <formula>NOT(ISERROR(SEARCH("FESTIVITÁ",Z145)))</formula>
    </cfRule>
    <cfRule type="cellIs" dxfId="21279" priority="53725" operator="equal">
      <formula>"DOMENICA"</formula>
    </cfRule>
  </conditionalFormatting>
  <conditionalFormatting sqref="CA145:CC152">
    <cfRule type="containsText" dxfId="21278" priority="53692" operator="containsText" text="08.30 – 14.30">
      <formula>NOT(ISERROR(SEARCH("08.30 – 14.30",CA145)))</formula>
    </cfRule>
    <cfRule type="containsText" dxfId="21277" priority="53693" operator="containsText" text="09:30 – 18.30">
      <formula>NOT(ISERROR(SEARCH("09:30 – 18.30",CA145)))</formula>
    </cfRule>
    <cfRule type="containsText" dxfId="21276" priority="53694" operator="containsText" text="10.30 – 18.30">
      <formula>NOT(ISERROR(SEARCH("10.30 – 18.30",CA145)))</formula>
    </cfRule>
    <cfRule type="containsText" dxfId="21275" priority="53695" operator="containsText" text="09.30 – 18.30">
      <formula>NOT(ISERROR(SEARCH("09.30 – 18.30",CA145)))</formula>
    </cfRule>
    <cfRule type="containsText" dxfId="21274" priority="53696" operator="containsText" text="09.00 – 13:00">
      <formula>NOT(ISERROR(SEARCH("09.00 – 13:00",CA145)))</formula>
    </cfRule>
    <cfRule type="containsText" dxfId="21273" priority="53697" operator="containsText" text="08.30 – 16.30">
      <formula>NOT(ISERROR(SEARCH("08.30 – 16.30",CA145)))</formula>
    </cfRule>
    <cfRule type="containsText" dxfId="21272" priority="53698" operator="containsText" text="08:30 – 17.30">
      <formula>NOT(ISERROR(SEARCH("08:30 – 17.30",CA145)))</formula>
    </cfRule>
    <cfRule type="containsText" dxfId="21271" priority="53699" operator="containsText" text="08.30 – 17.30">
      <formula>NOT(ISERROR(SEARCH("08.30 – 17.30",CA145)))</formula>
    </cfRule>
    <cfRule type="containsText" dxfId="21270" priority="53700" operator="containsText" text="09.00 – 18.00">
      <formula>NOT(ISERROR(SEARCH("09.00 – 18.00",CA145)))</formula>
    </cfRule>
    <cfRule type="containsText" dxfId="21269" priority="53701" operator="containsText" text="09.00 – 13.00">
      <formula>NOT(ISERROR(SEARCH("09.00 – 13.00",CA145)))</formula>
    </cfRule>
    <cfRule type="containsText" dxfId="21268" priority="53702" operator="containsText" text="11.30 – 19.30">
      <formula>NOT(ISERROR(SEARCH("11.30 – 19.30",CA145)))</formula>
    </cfRule>
    <cfRule type="containsText" dxfId="21267" priority="53703" operator="containsText" text="10.30 – 19.30">
      <formula>NOT(ISERROR(SEARCH("10.30 – 19.30",CA145)))</formula>
    </cfRule>
    <cfRule type="containsText" dxfId="21266" priority="53704" operator="containsText" text="09.00 – 15.00">
      <formula>NOT(ISERROR(SEARCH("09.00 – 15.00",CA145)))</formula>
    </cfRule>
    <cfRule type="containsText" dxfId="21265" priority="53705" operator="containsText" text="12:30">
      <formula>NOT(ISERROR(SEARCH("12:30",CA145)))</formula>
    </cfRule>
    <cfRule type="containsText" dxfId="21264" priority="53706" operator="containsText" text="13:30">
      <formula>NOT(ISERROR(SEARCH("13:30",CA145)))</formula>
    </cfRule>
    <cfRule type="containsText" dxfId="21263" priority="53707" operator="containsText" text="FESTIVITÁ">
      <formula>NOT(ISERROR(SEARCH("FESTIVITÁ",CA145)))</formula>
    </cfRule>
    <cfRule type="cellIs" dxfId="21262" priority="53708" operator="equal">
      <formula>"DOMENICA"</formula>
    </cfRule>
  </conditionalFormatting>
  <conditionalFormatting sqref="Z146:AB152">
    <cfRule type="containsText" dxfId="21261" priority="53675" operator="containsText" text="08.30 – 14.30">
      <formula>NOT(ISERROR(SEARCH("08.30 – 14.30",Z146)))</formula>
    </cfRule>
    <cfRule type="containsText" dxfId="21260" priority="53676" operator="containsText" text="09:30 – 18.30">
      <formula>NOT(ISERROR(SEARCH("09:30 – 18.30",Z146)))</formula>
    </cfRule>
    <cfRule type="containsText" dxfId="21259" priority="53677" operator="containsText" text="10.30 – 18.30">
      <formula>NOT(ISERROR(SEARCH("10.30 – 18.30",Z146)))</formula>
    </cfRule>
    <cfRule type="containsText" dxfId="21258" priority="53678" operator="containsText" text="09.30 – 18.30">
      <formula>NOT(ISERROR(SEARCH("09.30 – 18.30",Z146)))</formula>
    </cfRule>
    <cfRule type="containsText" dxfId="21257" priority="53679" operator="containsText" text="09.00 – 13:00">
      <formula>NOT(ISERROR(SEARCH("09.00 – 13:00",Z146)))</formula>
    </cfRule>
    <cfRule type="containsText" dxfId="21256" priority="53680" operator="containsText" text="08.30 – 16.30">
      <formula>NOT(ISERROR(SEARCH("08.30 – 16.30",Z146)))</formula>
    </cfRule>
    <cfRule type="containsText" dxfId="21255" priority="53681" operator="containsText" text="08:30 – 17.30">
      <formula>NOT(ISERROR(SEARCH("08:30 – 17.30",Z146)))</formula>
    </cfRule>
    <cfRule type="containsText" dxfId="21254" priority="53682" operator="containsText" text="08.30 – 17.30">
      <formula>NOT(ISERROR(SEARCH("08.30 – 17.30",Z146)))</formula>
    </cfRule>
    <cfRule type="containsText" dxfId="21253" priority="53683" operator="containsText" text="09.00 – 18.00">
      <formula>NOT(ISERROR(SEARCH("09.00 – 18.00",Z146)))</formula>
    </cfRule>
    <cfRule type="containsText" dxfId="21252" priority="53684" operator="containsText" text="09.00 – 13.00">
      <formula>NOT(ISERROR(SEARCH("09.00 – 13.00",Z146)))</formula>
    </cfRule>
    <cfRule type="containsText" dxfId="21251" priority="53685" operator="containsText" text="11.30 – 19.30">
      <formula>NOT(ISERROR(SEARCH("11.30 – 19.30",Z146)))</formula>
    </cfRule>
    <cfRule type="containsText" dxfId="21250" priority="53686" operator="containsText" text="10.30 – 19.30">
      <formula>NOT(ISERROR(SEARCH("10.30 – 19.30",Z146)))</formula>
    </cfRule>
    <cfRule type="containsText" dxfId="21249" priority="53687" operator="containsText" text="09.00 – 15.00">
      <formula>NOT(ISERROR(SEARCH("09.00 – 15.00",Z146)))</formula>
    </cfRule>
    <cfRule type="containsText" dxfId="21248" priority="53688" operator="containsText" text="12:30">
      <formula>NOT(ISERROR(SEARCH("12:30",Z146)))</formula>
    </cfRule>
    <cfRule type="containsText" dxfId="21247" priority="53689" operator="containsText" text="13:30">
      <formula>NOT(ISERROR(SEARCH("13:30",Z146)))</formula>
    </cfRule>
    <cfRule type="containsText" dxfId="21246" priority="53690" operator="containsText" text="FESTIVITÁ">
      <formula>NOT(ISERROR(SEARCH("FESTIVITÁ",Z146)))</formula>
    </cfRule>
    <cfRule type="cellIs" dxfId="21245" priority="53691" operator="equal">
      <formula>"DOMENICA"</formula>
    </cfRule>
  </conditionalFormatting>
  <conditionalFormatting sqref="AD145:AF145 AD146:AD152">
    <cfRule type="containsText" dxfId="21244" priority="53658" operator="containsText" text="08.30 – 14.30">
      <formula>NOT(ISERROR(SEARCH("08.30 – 14.30",AD145)))</formula>
    </cfRule>
    <cfRule type="containsText" dxfId="21243" priority="53659" operator="containsText" text="09:30 – 18.30">
      <formula>NOT(ISERROR(SEARCH("09:30 – 18.30",AD145)))</formula>
    </cfRule>
    <cfRule type="containsText" dxfId="21242" priority="53660" operator="containsText" text="10.30 – 18.30">
      <formula>NOT(ISERROR(SEARCH("10.30 – 18.30",AD145)))</formula>
    </cfRule>
    <cfRule type="containsText" dxfId="21241" priority="53661" operator="containsText" text="09.30 – 18.30">
      <formula>NOT(ISERROR(SEARCH("09.30 – 18.30",AD145)))</formula>
    </cfRule>
    <cfRule type="containsText" dxfId="21240" priority="53662" operator="containsText" text="09.00 – 13:00">
      <formula>NOT(ISERROR(SEARCH("09.00 – 13:00",AD145)))</formula>
    </cfRule>
    <cfRule type="containsText" dxfId="21239" priority="53663" operator="containsText" text="08.30 – 16.30">
      <formula>NOT(ISERROR(SEARCH("08.30 – 16.30",AD145)))</formula>
    </cfRule>
    <cfRule type="containsText" dxfId="21238" priority="53664" operator="containsText" text="08:30 – 17.30">
      <formula>NOT(ISERROR(SEARCH("08:30 – 17.30",AD145)))</formula>
    </cfRule>
    <cfRule type="containsText" dxfId="21237" priority="53665" operator="containsText" text="08.30 – 17.30">
      <formula>NOT(ISERROR(SEARCH("08.30 – 17.30",AD145)))</formula>
    </cfRule>
    <cfRule type="containsText" dxfId="21236" priority="53666" operator="containsText" text="09.00 – 18.00">
      <formula>NOT(ISERROR(SEARCH("09.00 – 18.00",AD145)))</formula>
    </cfRule>
    <cfRule type="containsText" dxfId="21235" priority="53667" operator="containsText" text="09.00 – 13.00">
      <formula>NOT(ISERROR(SEARCH("09.00 – 13.00",AD145)))</formula>
    </cfRule>
    <cfRule type="containsText" dxfId="21234" priority="53668" operator="containsText" text="11.30 – 19.30">
      <formula>NOT(ISERROR(SEARCH("11.30 – 19.30",AD145)))</formula>
    </cfRule>
    <cfRule type="containsText" dxfId="21233" priority="53669" operator="containsText" text="10.30 – 19.30">
      <formula>NOT(ISERROR(SEARCH("10.30 – 19.30",AD145)))</formula>
    </cfRule>
    <cfRule type="containsText" dxfId="21232" priority="53670" operator="containsText" text="09.00 – 15.00">
      <formula>NOT(ISERROR(SEARCH("09.00 – 15.00",AD145)))</formula>
    </cfRule>
    <cfRule type="containsText" dxfId="21231" priority="53671" operator="containsText" text="12:30">
      <formula>NOT(ISERROR(SEARCH("12:30",AD145)))</formula>
    </cfRule>
    <cfRule type="containsText" dxfId="21230" priority="53672" operator="containsText" text="13:30">
      <formula>NOT(ISERROR(SEARCH("13:30",AD145)))</formula>
    </cfRule>
    <cfRule type="containsText" dxfId="21229" priority="53673" operator="containsText" text="FESTIVITÁ">
      <formula>NOT(ISERROR(SEARCH("FESTIVITÁ",AD145)))</formula>
    </cfRule>
    <cfRule type="cellIs" dxfId="21228" priority="53674" operator="equal">
      <formula>"DOMENICA"</formula>
    </cfRule>
  </conditionalFormatting>
  <conditionalFormatting sqref="AE146:AF151 AE152">
    <cfRule type="containsText" dxfId="21227" priority="53641" operator="containsText" text="08.30 – 14.30">
      <formula>NOT(ISERROR(SEARCH("08.30 – 14.30",AE146)))</formula>
    </cfRule>
    <cfRule type="containsText" dxfId="21226" priority="53642" operator="containsText" text="09:30 – 18.30">
      <formula>NOT(ISERROR(SEARCH("09:30 – 18.30",AE146)))</formula>
    </cfRule>
    <cfRule type="containsText" dxfId="21225" priority="53643" operator="containsText" text="10.30 – 18.30">
      <formula>NOT(ISERROR(SEARCH("10.30 – 18.30",AE146)))</formula>
    </cfRule>
    <cfRule type="containsText" dxfId="21224" priority="53644" operator="containsText" text="09.30 – 18.30">
      <formula>NOT(ISERROR(SEARCH("09.30 – 18.30",AE146)))</formula>
    </cfRule>
    <cfRule type="containsText" dxfId="21223" priority="53645" operator="containsText" text="09.00 – 13:00">
      <formula>NOT(ISERROR(SEARCH("09.00 – 13:00",AE146)))</formula>
    </cfRule>
    <cfRule type="containsText" dxfId="21222" priority="53646" operator="containsText" text="08.30 – 16.30">
      <formula>NOT(ISERROR(SEARCH("08.30 – 16.30",AE146)))</formula>
    </cfRule>
    <cfRule type="containsText" dxfId="21221" priority="53647" operator="containsText" text="08:30 – 17.30">
      <formula>NOT(ISERROR(SEARCH("08:30 – 17.30",AE146)))</formula>
    </cfRule>
    <cfRule type="containsText" dxfId="21220" priority="53648" operator="containsText" text="08.30 – 17.30">
      <formula>NOT(ISERROR(SEARCH("08.30 – 17.30",AE146)))</formula>
    </cfRule>
    <cfRule type="containsText" dxfId="21219" priority="53649" operator="containsText" text="09.00 – 18.00">
      <formula>NOT(ISERROR(SEARCH("09.00 – 18.00",AE146)))</formula>
    </cfRule>
    <cfRule type="containsText" dxfId="21218" priority="53650" operator="containsText" text="09.00 – 13.00">
      <formula>NOT(ISERROR(SEARCH("09.00 – 13.00",AE146)))</formula>
    </cfRule>
    <cfRule type="containsText" dxfId="21217" priority="53651" operator="containsText" text="11.30 – 19.30">
      <formula>NOT(ISERROR(SEARCH("11.30 – 19.30",AE146)))</formula>
    </cfRule>
    <cfRule type="containsText" dxfId="21216" priority="53652" operator="containsText" text="10.30 – 19.30">
      <formula>NOT(ISERROR(SEARCH("10.30 – 19.30",AE146)))</formula>
    </cfRule>
    <cfRule type="containsText" dxfId="21215" priority="53653" operator="containsText" text="09.00 – 15.00">
      <formula>NOT(ISERROR(SEARCH("09.00 – 15.00",AE146)))</formula>
    </cfRule>
    <cfRule type="containsText" dxfId="21214" priority="53654" operator="containsText" text="12:30">
      <formula>NOT(ISERROR(SEARCH("12:30",AE146)))</formula>
    </cfRule>
    <cfRule type="containsText" dxfId="21213" priority="53655" operator="containsText" text="13:30">
      <formula>NOT(ISERROR(SEARCH("13:30",AE146)))</formula>
    </cfRule>
    <cfRule type="containsText" dxfId="21212" priority="53656" operator="containsText" text="FESTIVITÁ">
      <formula>NOT(ISERROR(SEARCH("FESTIVITÁ",AE146)))</formula>
    </cfRule>
    <cfRule type="cellIs" dxfId="21211" priority="53657" operator="equal">
      <formula>"DOMENICA"</formula>
    </cfRule>
  </conditionalFormatting>
  <conditionalFormatting sqref="AE146:AF151 AE152">
    <cfRule type="iconSet" priority="53640">
      <iconSet iconSet="3Symbols2">
        <cfvo type="percent" val="0"/>
        <cfvo type="percent" val="0"/>
        <cfvo type="formula" val="TODAY()" gte="0"/>
      </iconSet>
    </cfRule>
  </conditionalFormatting>
  <conditionalFormatting sqref="CO146:CO152">
    <cfRule type="containsText" dxfId="21210" priority="53623" operator="containsText" text="08.30 – 14.30">
      <formula>NOT(ISERROR(SEARCH("08.30 – 14.30",CO146)))</formula>
    </cfRule>
    <cfRule type="containsText" dxfId="21209" priority="53624" operator="containsText" text="09:30 – 18.30">
      <formula>NOT(ISERROR(SEARCH("09:30 – 18.30",CO146)))</formula>
    </cfRule>
    <cfRule type="containsText" dxfId="21208" priority="53625" operator="containsText" text="10.30 – 18.30">
      <formula>NOT(ISERROR(SEARCH("10.30 – 18.30",CO146)))</formula>
    </cfRule>
    <cfRule type="containsText" dxfId="21207" priority="53626" operator="containsText" text="09.30 – 18.30">
      <formula>NOT(ISERROR(SEARCH("09.30 – 18.30",CO146)))</formula>
    </cfRule>
    <cfRule type="containsText" dxfId="21206" priority="53627" operator="containsText" text="09.00 – 13:00">
      <formula>NOT(ISERROR(SEARCH("09.00 – 13:00",CO146)))</formula>
    </cfRule>
    <cfRule type="containsText" dxfId="21205" priority="53628" operator="containsText" text="08.30 – 16.30">
      <formula>NOT(ISERROR(SEARCH("08.30 – 16.30",CO146)))</formula>
    </cfRule>
    <cfRule type="containsText" dxfId="21204" priority="53629" operator="containsText" text="08:30 – 17.30">
      <formula>NOT(ISERROR(SEARCH("08:30 – 17.30",CO146)))</formula>
    </cfRule>
    <cfRule type="containsText" dxfId="21203" priority="53630" operator="containsText" text="08.30 – 17.30">
      <formula>NOT(ISERROR(SEARCH("08.30 – 17.30",CO146)))</formula>
    </cfRule>
    <cfRule type="containsText" dxfId="21202" priority="53631" operator="containsText" text="09.00 – 18.00">
      <formula>NOT(ISERROR(SEARCH("09.00 – 18.00",CO146)))</formula>
    </cfRule>
    <cfRule type="containsText" dxfId="21201" priority="53632" operator="containsText" text="09.00 – 13.00">
      <formula>NOT(ISERROR(SEARCH("09.00 – 13.00",CO146)))</formula>
    </cfRule>
    <cfRule type="containsText" dxfId="21200" priority="53633" operator="containsText" text="11.30 – 19.30">
      <formula>NOT(ISERROR(SEARCH("11.30 – 19.30",CO146)))</formula>
    </cfRule>
    <cfRule type="containsText" dxfId="21199" priority="53634" operator="containsText" text="10.30 – 19.30">
      <formula>NOT(ISERROR(SEARCH("10.30 – 19.30",CO146)))</formula>
    </cfRule>
    <cfRule type="containsText" dxfId="21198" priority="53635" operator="containsText" text="09.00 – 15.00">
      <formula>NOT(ISERROR(SEARCH("09.00 – 15.00",CO146)))</formula>
    </cfRule>
    <cfRule type="containsText" dxfId="21197" priority="53636" operator="containsText" text="12:30">
      <formula>NOT(ISERROR(SEARCH("12:30",CO146)))</formula>
    </cfRule>
    <cfRule type="containsText" dxfId="21196" priority="53637" operator="containsText" text="13:30">
      <formula>NOT(ISERROR(SEARCH("13:30",CO146)))</formula>
    </cfRule>
    <cfRule type="containsText" dxfId="21195" priority="53638" operator="containsText" text="FESTIVITÁ">
      <formula>NOT(ISERROR(SEARCH("FESTIVITÁ",CO146)))</formula>
    </cfRule>
    <cfRule type="cellIs" dxfId="21194" priority="53639" operator="equal">
      <formula>"DOMENICA"</formula>
    </cfRule>
  </conditionalFormatting>
  <conditionalFormatting sqref="CP146:CQ152">
    <cfRule type="containsText" dxfId="21193" priority="53606" operator="containsText" text="08.30 – 14.30">
      <formula>NOT(ISERROR(SEARCH("08.30 – 14.30",CP146)))</formula>
    </cfRule>
    <cfRule type="containsText" dxfId="21192" priority="53607" operator="containsText" text="09:30 – 18.30">
      <formula>NOT(ISERROR(SEARCH("09:30 – 18.30",CP146)))</formula>
    </cfRule>
    <cfRule type="containsText" dxfId="21191" priority="53608" operator="containsText" text="10.30 – 18.30">
      <formula>NOT(ISERROR(SEARCH("10.30 – 18.30",CP146)))</formula>
    </cfRule>
    <cfRule type="containsText" dxfId="21190" priority="53609" operator="containsText" text="09.30 – 18.30">
      <formula>NOT(ISERROR(SEARCH("09.30 – 18.30",CP146)))</formula>
    </cfRule>
    <cfRule type="containsText" dxfId="21189" priority="53610" operator="containsText" text="09.00 – 13:00">
      <formula>NOT(ISERROR(SEARCH("09.00 – 13:00",CP146)))</formula>
    </cfRule>
    <cfRule type="containsText" dxfId="21188" priority="53611" operator="containsText" text="08.30 – 16.30">
      <formula>NOT(ISERROR(SEARCH("08.30 – 16.30",CP146)))</formula>
    </cfRule>
    <cfRule type="containsText" dxfId="21187" priority="53612" operator="containsText" text="08:30 – 17.30">
      <formula>NOT(ISERROR(SEARCH("08:30 – 17.30",CP146)))</formula>
    </cfRule>
    <cfRule type="containsText" dxfId="21186" priority="53613" operator="containsText" text="08.30 – 17.30">
      <formula>NOT(ISERROR(SEARCH("08.30 – 17.30",CP146)))</formula>
    </cfRule>
    <cfRule type="containsText" dxfId="21185" priority="53614" operator="containsText" text="09.00 – 18.00">
      <formula>NOT(ISERROR(SEARCH("09.00 – 18.00",CP146)))</formula>
    </cfRule>
    <cfRule type="containsText" dxfId="21184" priority="53615" operator="containsText" text="09.00 – 13.00">
      <formula>NOT(ISERROR(SEARCH("09.00 – 13.00",CP146)))</formula>
    </cfRule>
    <cfRule type="containsText" dxfId="21183" priority="53616" operator="containsText" text="11.30 – 19.30">
      <formula>NOT(ISERROR(SEARCH("11.30 – 19.30",CP146)))</formula>
    </cfRule>
    <cfRule type="containsText" dxfId="21182" priority="53617" operator="containsText" text="10.30 – 19.30">
      <formula>NOT(ISERROR(SEARCH("10.30 – 19.30",CP146)))</formula>
    </cfRule>
    <cfRule type="containsText" dxfId="21181" priority="53618" operator="containsText" text="09.00 – 15.00">
      <formula>NOT(ISERROR(SEARCH("09.00 – 15.00",CP146)))</formula>
    </cfRule>
    <cfRule type="containsText" dxfId="21180" priority="53619" operator="containsText" text="12:30">
      <formula>NOT(ISERROR(SEARCH("12:30",CP146)))</formula>
    </cfRule>
    <cfRule type="containsText" dxfId="21179" priority="53620" operator="containsText" text="13:30">
      <formula>NOT(ISERROR(SEARCH("13:30",CP146)))</formula>
    </cfRule>
    <cfRule type="containsText" dxfId="21178" priority="53621" operator="containsText" text="FESTIVITÁ">
      <formula>NOT(ISERROR(SEARCH("FESTIVITÁ",CP146)))</formula>
    </cfRule>
    <cfRule type="cellIs" dxfId="21177" priority="53622" operator="equal">
      <formula>"DOMENICA"</formula>
    </cfRule>
  </conditionalFormatting>
  <conditionalFormatting sqref="CP146:CQ152">
    <cfRule type="iconSet" priority="53605">
      <iconSet iconSet="3Symbols2">
        <cfvo type="percent" val="0"/>
        <cfvo type="percent" val="0"/>
        <cfvo type="formula" val="TODAY()" gte="0"/>
      </iconSet>
    </cfRule>
  </conditionalFormatting>
  <conditionalFormatting sqref="Z145:AB152 DH145:XFD152 AD145:AF151 AD152:AE152">
    <cfRule type="containsText" dxfId="21176" priority="53599" operator="containsText" text="09.00 - 13.00">
      <formula>NOT(ISERROR(SEARCH("09.00 - 13.00",Z145)))</formula>
    </cfRule>
    <cfRule type="containsText" dxfId="21175" priority="53600" operator="containsText" text="09.00 – 15:00">
      <formula>NOT(ISERROR(SEARCH("09.00 – 15:00",Z145)))</formula>
    </cfRule>
    <cfRule type="containsText" dxfId="21174" priority="53601" operator="containsText" text="09.00 – 16.00">
      <formula>NOT(ISERROR(SEARCH("09.00 – 16.00",Z145)))</formula>
    </cfRule>
    <cfRule type="containsText" dxfId="21173" priority="53602" operator="containsText" text="09.00 - 13:00">
      <formula>NOT(ISERROR(SEARCH("09.00 - 13:00",Z145)))</formula>
    </cfRule>
    <cfRule type="containsText" dxfId="21172" priority="53603" operator="containsText" text="08.30 – 16:30 ">
      <formula>NOT(ISERROR(SEARCH("08.30 – 16:30 ",Z145)))</formula>
    </cfRule>
    <cfRule type="containsText" dxfId="21171" priority="53604" operator="containsText" text="08.30 – 17:30 ">
      <formula>NOT(ISERROR(SEARCH("08.30 – 17:30 ",Z145)))</formula>
    </cfRule>
  </conditionalFormatting>
  <conditionalFormatting sqref="A145:B145">
    <cfRule type="containsText" dxfId="21170" priority="53564" operator="containsText" text="08.30 – 14.30">
      <formula>NOT(ISERROR(SEARCH("08.30 – 14.30",A145)))</formula>
    </cfRule>
    <cfRule type="containsText" dxfId="21169" priority="53565" operator="containsText" text="09:30 – 18.30">
      <formula>NOT(ISERROR(SEARCH("09:30 – 18.30",A145)))</formula>
    </cfRule>
    <cfRule type="containsText" dxfId="21168" priority="53566" operator="containsText" text="10.30 – 18.30">
      <formula>NOT(ISERROR(SEARCH("10.30 – 18.30",A145)))</formula>
    </cfRule>
    <cfRule type="containsText" dxfId="21167" priority="53567" operator="containsText" text="09.30 – 18.30">
      <formula>NOT(ISERROR(SEARCH("09.30 – 18.30",A145)))</formula>
    </cfRule>
    <cfRule type="containsText" dxfId="21166" priority="53568" operator="containsText" text="09.00 – 13:00">
      <formula>NOT(ISERROR(SEARCH("09.00 – 13:00",A145)))</formula>
    </cfRule>
    <cfRule type="containsText" dxfId="21165" priority="53569" operator="containsText" text="08.30 – 16.30">
      <formula>NOT(ISERROR(SEARCH("08.30 – 16.30",A145)))</formula>
    </cfRule>
    <cfRule type="containsText" dxfId="21164" priority="53570" operator="containsText" text="08:30 – 17.30">
      <formula>NOT(ISERROR(SEARCH("08:30 – 17.30",A145)))</formula>
    </cfRule>
    <cfRule type="containsText" dxfId="21163" priority="53571" operator="containsText" text="08.30 – 17.30">
      <formula>NOT(ISERROR(SEARCH("08.30 – 17.30",A145)))</formula>
    </cfRule>
    <cfRule type="containsText" dxfId="21162" priority="53572" operator="containsText" text="09.00 – 18.00">
      <formula>NOT(ISERROR(SEARCH("09.00 – 18.00",A145)))</formula>
    </cfRule>
    <cfRule type="containsText" dxfId="21161" priority="53573" operator="containsText" text="09.00 – 13.00">
      <formula>NOT(ISERROR(SEARCH("09.00 – 13.00",A145)))</formula>
    </cfRule>
    <cfRule type="containsText" dxfId="21160" priority="53574" operator="containsText" text="11.30 – 19.30">
      <formula>NOT(ISERROR(SEARCH("11.30 – 19.30",A145)))</formula>
    </cfRule>
    <cfRule type="containsText" dxfId="21159" priority="53575" operator="containsText" text="10.30 – 19.30">
      <formula>NOT(ISERROR(SEARCH("10.30 – 19.30",A145)))</formula>
    </cfRule>
    <cfRule type="containsText" dxfId="21158" priority="53576" operator="containsText" text="09.00 – 15.00">
      <formula>NOT(ISERROR(SEARCH("09.00 – 15.00",A145)))</formula>
    </cfRule>
    <cfRule type="containsText" dxfId="21157" priority="53577" operator="containsText" text="12:30">
      <formula>NOT(ISERROR(SEARCH("12:30",A145)))</formula>
    </cfRule>
    <cfRule type="containsText" dxfId="21156" priority="53578" operator="containsText" text="13:30">
      <formula>NOT(ISERROR(SEARCH("13:30",A145)))</formula>
    </cfRule>
    <cfRule type="containsText" dxfId="21155" priority="53579" operator="containsText" text="FESTIVITÁ">
      <formula>NOT(ISERROR(SEARCH("FESTIVITÁ",A145)))</formula>
    </cfRule>
    <cfRule type="cellIs" dxfId="21154" priority="53580" operator="equal">
      <formula>"DOMENICA"</formula>
    </cfRule>
  </conditionalFormatting>
  <conditionalFormatting sqref="A145:B145">
    <cfRule type="containsText" dxfId="21153" priority="53558" operator="containsText" text="09.00 - 13.00">
      <formula>NOT(ISERROR(SEARCH("09.00 - 13.00",A145)))</formula>
    </cfRule>
    <cfRule type="containsText" dxfId="21152" priority="53559" operator="containsText" text="09.00 – 15:00">
      <formula>NOT(ISERROR(SEARCH("09.00 – 15:00",A145)))</formula>
    </cfRule>
    <cfRule type="containsText" dxfId="21151" priority="53560" operator="containsText" text="09.00 – 16.00">
      <formula>NOT(ISERROR(SEARCH("09.00 – 16.00",A145)))</formula>
    </cfRule>
    <cfRule type="containsText" dxfId="21150" priority="53561" operator="containsText" text="09.00 - 13:00">
      <formula>NOT(ISERROR(SEARCH("09.00 - 13:00",A145)))</formula>
    </cfRule>
    <cfRule type="containsText" dxfId="21149" priority="53562" operator="containsText" text="08.30 – 16:30 ">
      <formula>NOT(ISERROR(SEARCH("08.30 – 16:30 ",A145)))</formula>
    </cfRule>
    <cfRule type="containsText" dxfId="21148" priority="53563" operator="containsText" text="08.30 – 17:30 ">
      <formula>NOT(ISERROR(SEARCH("08.30 – 17:30 ",A145)))</formula>
    </cfRule>
  </conditionalFormatting>
  <conditionalFormatting sqref="D151:Y151">
    <cfRule type="containsText" dxfId="21147" priority="53531" operator="containsText" text="09:00 – 13.00 ">
      <formula>NOT(ISERROR(SEARCH("09:00 – 13.00 ",D151)))</formula>
    </cfRule>
  </conditionalFormatting>
  <conditionalFormatting sqref="D146:Y146">
    <cfRule type="containsText" dxfId="21146" priority="53526" operator="containsText" text="09.00 -13.00">
      <formula>NOT(ISERROR(SEARCH("09.00 -13.00",D146)))</formula>
    </cfRule>
    <cfRule type="containsText" dxfId="21145" priority="53527" operator="containsText" text="09.00 -15:00">
      <formula>NOT(ISERROR(SEARCH("09.00 -15:00",D146)))</formula>
    </cfRule>
    <cfRule type="containsText" dxfId="21144" priority="53528" operator="containsText" text="09.00 -16.00">
      <formula>NOT(ISERROR(SEARCH("09.00 -16.00",D146)))</formula>
    </cfRule>
  </conditionalFormatting>
  <conditionalFormatting sqref="D151:Y151">
    <cfRule type="containsText" dxfId="21143" priority="53519" operator="containsText" text="09:00 – 13.00 ">
      <formula>NOT(ISERROR(SEARCH("09:00 – 13.00 ",D151)))</formula>
    </cfRule>
  </conditionalFormatting>
  <conditionalFormatting sqref="D146:Y146">
    <cfRule type="containsText" dxfId="21142" priority="53514" operator="containsText" text="09.00 -13.00">
      <formula>NOT(ISERROR(SEARCH("09.00 -13.00",D146)))</formula>
    </cfRule>
    <cfRule type="containsText" dxfId="21141" priority="53515" operator="containsText" text="09.00 -15:00">
      <formula>NOT(ISERROR(SEARCH("09.00 -15:00",D146)))</formula>
    </cfRule>
    <cfRule type="containsText" dxfId="21140" priority="53516" operator="containsText" text="09.00 -16.00">
      <formula>NOT(ISERROR(SEARCH("09.00 -16.00",D146)))</formula>
    </cfRule>
  </conditionalFormatting>
  <conditionalFormatting sqref="D146:Y146">
    <cfRule type="containsText" dxfId="21139" priority="53505" operator="containsText" text="09.00 -13:00">
      <formula>NOT(ISERROR(SEARCH("09.00 -13:00",D146)))</formula>
    </cfRule>
    <cfRule type="containsText" dxfId="21138" priority="53506" operator="containsText" text="08.30 -17.30">
      <formula>NOT(ISERROR(SEARCH("08.30 -17.30",D146)))</formula>
    </cfRule>
    <cfRule type="containsText" dxfId="21137" priority="53507" operator="containsText" text="08.30 -15:30">
      <formula>NOT(ISERROR(SEARCH("08.30 -15:30",D146)))</formula>
    </cfRule>
  </conditionalFormatting>
  <conditionalFormatting sqref="AG145:AH145">
    <cfRule type="containsText" dxfId="21136" priority="53468" operator="containsText" text="13:00">
      <formula>NOT(ISERROR(SEARCH("13:00",AG145)))</formula>
    </cfRule>
  </conditionalFormatting>
  <conditionalFormatting sqref="AG151:AH151">
    <cfRule type="containsText" dxfId="21135" priority="53466" operator="containsText" text="09:00 – 13.00 ">
      <formula>NOT(ISERROR(SEARCH("09:00 – 13.00 ",AG151)))</formula>
    </cfRule>
  </conditionalFormatting>
  <conditionalFormatting sqref="AG146:AH146">
    <cfRule type="containsText" dxfId="21134" priority="53461" operator="containsText" text="09.00 -13.00">
      <formula>NOT(ISERROR(SEARCH("09.00 -13.00",AG146)))</formula>
    </cfRule>
    <cfRule type="containsText" dxfId="21133" priority="53462" operator="containsText" text="09.00 -15:00">
      <formula>NOT(ISERROR(SEARCH("09.00 -15:00",AG146)))</formula>
    </cfRule>
    <cfRule type="containsText" dxfId="21132" priority="53463" operator="containsText" text="09.00 -16.00">
      <formula>NOT(ISERROR(SEARCH("09.00 -16.00",AG146)))</formula>
    </cfRule>
  </conditionalFormatting>
  <conditionalFormatting sqref="AG145:AH145">
    <cfRule type="containsText" dxfId="21131" priority="53455" operator="containsText" text="09.00 -13.00">
      <formula>NOT(ISERROR(SEARCH("09.00 -13.00",AG145)))</formula>
    </cfRule>
    <cfRule type="containsText" dxfId="21130" priority="53456" operator="containsText" text="09.00 -15:00">
      <formula>NOT(ISERROR(SEARCH("09.00 -15:00",AG145)))</formula>
    </cfRule>
    <cfRule type="containsText" dxfId="21129" priority="53457" operator="containsText" text="09.00 -16.00">
      <formula>NOT(ISERROR(SEARCH("09.00 -16.00",AG145)))</formula>
    </cfRule>
  </conditionalFormatting>
  <conditionalFormatting sqref="AG151:AH151">
    <cfRule type="containsText" dxfId="21128" priority="53454" operator="containsText" text="09:00 – 13.00 ">
      <formula>NOT(ISERROR(SEARCH("09:00 – 13.00 ",AG151)))</formula>
    </cfRule>
  </conditionalFormatting>
  <conditionalFormatting sqref="AG146:AH146">
    <cfRule type="containsText" dxfId="21127" priority="53449" operator="containsText" text="09.00 -13.00">
      <formula>NOT(ISERROR(SEARCH("09.00 -13.00",AG146)))</formula>
    </cfRule>
    <cfRule type="containsText" dxfId="21126" priority="53450" operator="containsText" text="09.00 -15:00">
      <formula>NOT(ISERROR(SEARCH("09.00 -15:00",AG146)))</formula>
    </cfRule>
    <cfRule type="containsText" dxfId="21125" priority="53451" operator="containsText" text="09.00 -16.00">
      <formula>NOT(ISERROR(SEARCH("09.00 -16.00",AG146)))</formula>
    </cfRule>
  </conditionalFormatting>
  <conditionalFormatting sqref="AG145:AH145">
    <cfRule type="containsText" dxfId="21124" priority="53443" operator="containsText" text="09.00 -13.00">
      <formula>NOT(ISERROR(SEARCH("09.00 -13.00",AG145)))</formula>
    </cfRule>
    <cfRule type="containsText" dxfId="21123" priority="53444" operator="containsText" text="09.00 -15:00">
      <formula>NOT(ISERROR(SEARCH("09.00 -15:00",AG145)))</formula>
    </cfRule>
    <cfRule type="containsText" dxfId="21122" priority="53445" operator="containsText" text="09.00 -16.00">
      <formula>NOT(ISERROR(SEARCH("09.00 -16.00",AG145)))</formula>
    </cfRule>
  </conditionalFormatting>
  <conditionalFormatting sqref="AG146:AH146">
    <cfRule type="containsText" dxfId="21121" priority="53440" operator="containsText" text="09.00 -13:00">
      <formula>NOT(ISERROR(SEARCH("09.00 -13:00",AG146)))</formula>
    </cfRule>
    <cfRule type="containsText" dxfId="21120" priority="53441" operator="containsText" text="08.30 -17.30">
      <formula>NOT(ISERROR(SEARCH("08.30 -17.30",AG146)))</formula>
    </cfRule>
    <cfRule type="containsText" dxfId="21119" priority="53442" operator="containsText" text="08.30 -15:30">
      <formula>NOT(ISERROR(SEARCH("08.30 -15:30",AG146)))</formula>
    </cfRule>
  </conditionalFormatting>
  <conditionalFormatting sqref="AG145:AH145">
    <cfRule type="containsText" dxfId="21118" priority="53431" operator="containsText" text="09.00 -13.00">
      <formula>NOT(ISERROR(SEARCH("09.00 -13.00",AG145)))</formula>
    </cfRule>
    <cfRule type="containsText" dxfId="21117" priority="53432" operator="containsText" text="09.00 -15:00">
      <formula>NOT(ISERROR(SEARCH("09.00 -15:00",AG145)))</formula>
    </cfRule>
    <cfRule type="containsText" dxfId="21116" priority="53433" operator="containsText" text="09.00 -16.00">
      <formula>NOT(ISERROR(SEARCH("09.00 -16.00",AG145)))</formula>
    </cfRule>
  </conditionalFormatting>
  <conditionalFormatting sqref="AG145:AH145">
    <cfRule type="containsText" dxfId="21115" priority="53428" operator="containsText" text="09.00 -13:00">
      <formula>NOT(ISERROR(SEARCH("09.00 -13:00",AG145)))</formula>
    </cfRule>
    <cfRule type="containsText" dxfId="21114" priority="53429" operator="containsText" text="08.30 -17.30">
      <formula>NOT(ISERROR(SEARCH("08.30 -17.30",AG145)))</formula>
    </cfRule>
    <cfRule type="containsText" dxfId="21113" priority="53430" operator="containsText" text="08.30 -15:30">
      <formula>NOT(ISERROR(SEARCH("08.30 -15:30",AG145)))</formula>
    </cfRule>
  </conditionalFormatting>
  <conditionalFormatting sqref="CR145:CS152 DE145:DF152">
    <cfRule type="containsText" dxfId="21112" priority="53410" operator="containsText" text="08.30 – 14.30">
      <formula>NOT(ISERROR(SEARCH("08.30 – 14.30",CR145)))</formula>
    </cfRule>
    <cfRule type="containsText" dxfId="21111" priority="53411" operator="containsText" text="09:30 – 18.30">
      <formula>NOT(ISERROR(SEARCH("09:30 – 18.30",CR145)))</formula>
    </cfRule>
    <cfRule type="containsText" dxfId="21110" priority="53412" operator="containsText" text="10.30 – 18.30">
      <formula>NOT(ISERROR(SEARCH("10.30 – 18.30",CR145)))</formula>
    </cfRule>
    <cfRule type="containsText" dxfId="21109" priority="53413" operator="containsText" text="09.30 – 18.30">
      <formula>NOT(ISERROR(SEARCH("09.30 – 18.30",CR145)))</formula>
    </cfRule>
    <cfRule type="containsText" dxfId="21108" priority="53415" operator="containsText" text="09.00 – 13:00">
      <formula>NOT(ISERROR(SEARCH("09.00 – 13:00",CR145)))</formula>
    </cfRule>
    <cfRule type="containsText" dxfId="21107" priority="53416" operator="containsText" text="08.30 – 16.30">
      <formula>NOT(ISERROR(SEARCH("08.30 – 16.30",CR145)))</formula>
    </cfRule>
    <cfRule type="containsText" dxfId="21106" priority="53417" operator="containsText" text="08:30 – 17.30">
      <formula>NOT(ISERROR(SEARCH("08:30 – 17.30",CR145)))</formula>
    </cfRule>
    <cfRule type="containsText" dxfId="21105" priority="53418" operator="containsText" text="08.30 – 17.30">
      <formula>NOT(ISERROR(SEARCH("08.30 – 17.30",CR145)))</formula>
    </cfRule>
    <cfRule type="containsText" dxfId="21104" priority="53419" operator="containsText" text="09.00 – 18.00">
      <formula>NOT(ISERROR(SEARCH("09.00 – 18.00",CR145)))</formula>
    </cfRule>
    <cfRule type="containsText" dxfId="21103" priority="53420" operator="containsText" text="09.00 – 13.00">
      <formula>NOT(ISERROR(SEARCH("09.00 – 13.00",CR145)))</formula>
    </cfRule>
    <cfRule type="containsText" dxfId="21102" priority="53421" operator="containsText" text="11.30 – 19.30">
      <formula>NOT(ISERROR(SEARCH("11.30 – 19.30",CR145)))</formula>
    </cfRule>
    <cfRule type="containsText" dxfId="21101" priority="53422" operator="containsText" text="10.30 – 19.30">
      <formula>NOT(ISERROR(SEARCH("10.30 – 19.30",CR145)))</formula>
    </cfRule>
    <cfRule type="containsText" dxfId="21100" priority="53423" operator="containsText" text="09.00 – 15.00">
      <formula>NOT(ISERROR(SEARCH("09.00 – 15.00",CR145)))</formula>
    </cfRule>
    <cfRule type="containsText" dxfId="21099" priority="53424" operator="containsText" text="1 2 : 3 0">
      <formula>NOT(ISERROR(SEARCH("1 2 : 3 0",CR145)))</formula>
    </cfRule>
    <cfRule type="containsText" dxfId="21098" priority="53425" operator="containsText" text="1 3 : 3 0">
      <formula>NOT(ISERROR(SEARCH("1 3 : 3 0",CR145)))</formula>
    </cfRule>
    <cfRule type="containsText" dxfId="21097" priority="53426" operator="containsText" text="FESTIVITÁ">
      <formula>NOT(ISERROR(SEARCH("FESTIVITÁ",CR145)))</formula>
    </cfRule>
    <cfRule type="cellIs" dxfId="21096" priority="53427" operator="equal">
      <formula>"DOMENICA"</formula>
    </cfRule>
  </conditionalFormatting>
  <conditionalFormatting sqref="CR145:CS152 DE145:DF152">
    <cfRule type="containsText" dxfId="21095" priority="53402" operator="containsText" text="09.00 - 13.00">
      <formula>NOT(ISERROR(SEARCH("09.00 - 13.00",CR145)))</formula>
    </cfRule>
    <cfRule type="containsText" dxfId="21094" priority="53405" operator="containsText" text="09.00 – 15:00">
      <formula>NOT(ISERROR(SEARCH("09.00 – 15:00",CR145)))</formula>
    </cfRule>
    <cfRule type="containsText" dxfId="21093" priority="53406" operator="containsText" text="09.00 – 16.00">
      <formula>NOT(ISERROR(SEARCH("09.00 – 16.00",CR145)))</formula>
    </cfRule>
    <cfRule type="containsText" dxfId="21092" priority="53407" operator="containsText" text="09.00 - 13:00">
      <formula>NOT(ISERROR(SEARCH("09.00 - 13:00",CR145)))</formula>
    </cfRule>
    <cfRule type="containsText" dxfId="21091" priority="53408" operator="containsText" text="08.30 – 16:30 ">
      <formula>NOT(ISERROR(SEARCH("08.30 – 16:30 ",CR145)))</formula>
    </cfRule>
    <cfRule type="containsText" dxfId="21090" priority="53409" operator="containsText" text="08.30 – 17:30 ">
      <formula>NOT(ISERROR(SEARCH("08.30 – 17:30 ",CR145)))</formula>
    </cfRule>
  </conditionalFormatting>
  <conditionalFormatting sqref="CR145:CS152 DE145:DF152">
    <cfRule type="containsText" dxfId="21089" priority="53404" operator="containsText" text="1 3 : 0 0">
      <formula>NOT(ISERROR(SEARCH("1 3 : 0 0",CR145)))</formula>
    </cfRule>
  </conditionalFormatting>
  <conditionalFormatting sqref="CR145:CS145 DE145:DF145">
    <cfRule type="containsText" dxfId="21088" priority="53403" operator="containsText" text="13:00">
      <formula>NOT(ISERROR(SEARCH("13:00",CR145)))</formula>
    </cfRule>
  </conditionalFormatting>
  <conditionalFormatting sqref="CR145:CS152 DE145:DF152">
    <cfRule type="containsText" dxfId="21087" priority="53414" operator="containsText" text="09:00 – 13.00 ">
      <formula>NOT(ISERROR(SEARCH("09:00 – 13.00 ",CR145)))</formula>
    </cfRule>
  </conditionalFormatting>
  <conditionalFormatting sqref="CR145:CS152 DE145:DF152">
    <cfRule type="containsText" dxfId="21086" priority="53400" operator="containsText" text="09:00 – 13.00 ">
      <formula>NOT(ISERROR(SEARCH("09:00 – 13.00 ",CR145)))</formula>
    </cfRule>
  </conditionalFormatting>
  <conditionalFormatting sqref="CR151:CS152 DE151:DF152">
    <cfRule type="containsText" dxfId="21085" priority="53399" operator="containsText" text="09:00 – 13.00 ">
      <formula>NOT(ISERROR(SEARCH("09:00 – 13.00 ",CR151)))</formula>
    </cfRule>
  </conditionalFormatting>
  <conditionalFormatting sqref="CR146:CS146 DE146:DF146">
    <cfRule type="containsText" dxfId="21084" priority="53396" operator="containsText" text="09.00 -13.00">
      <formula>NOT(ISERROR(SEARCH("09.00 -13.00",CR146)))</formula>
    </cfRule>
    <cfRule type="containsText" dxfId="21083" priority="53397" operator="containsText" text="09.00 -15:00">
      <formula>NOT(ISERROR(SEARCH("09.00 -15:00",CR146)))</formula>
    </cfRule>
    <cfRule type="containsText" dxfId="21082" priority="53398" operator="containsText" text="09.00 -16.00">
      <formula>NOT(ISERROR(SEARCH("09.00 -16.00",CR146)))</formula>
    </cfRule>
  </conditionalFormatting>
  <conditionalFormatting sqref="CR147:CS152 DE147:DF152">
    <cfRule type="containsText" dxfId="21081" priority="53393" operator="containsText" text="09.00 -13.00">
      <formula>NOT(ISERROR(SEARCH("09.00 -13.00",CR147)))</formula>
    </cfRule>
    <cfRule type="containsText" dxfId="21080" priority="53394" operator="containsText" text="09.00 -15:00">
      <formula>NOT(ISERROR(SEARCH("09.00 -15:00",CR147)))</formula>
    </cfRule>
    <cfRule type="containsText" dxfId="21079" priority="53395" operator="containsText" text="09.00 -16.00">
      <formula>NOT(ISERROR(SEARCH("09.00 -16.00",CR147)))</formula>
    </cfRule>
  </conditionalFormatting>
  <conditionalFormatting sqref="CR145:CS145 DE145:DF145">
    <cfRule type="containsText" dxfId="21078" priority="53390" operator="containsText" text="09.00 -13.00">
      <formula>NOT(ISERROR(SEARCH("09.00 -13.00",CR145)))</formula>
    </cfRule>
    <cfRule type="containsText" dxfId="21077" priority="53391" operator="containsText" text="09.00 -15:00">
      <formula>NOT(ISERROR(SEARCH("09.00 -15:00",CR145)))</formula>
    </cfRule>
    <cfRule type="containsText" dxfId="21076" priority="53392" operator="containsText" text="09.00 -16.00">
      <formula>NOT(ISERROR(SEARCH("09.00 -16.00",CR145)))</formula>
    </cfRule>
  </conditionalFormatting>
  <conditionalFormatting sqref="CR151:CS151 DE151:DF151">
    <cfRule type="containsText" dxfId="21075" priority="53389" operator="containsText" text="09:00 – 13.00 ">
      <formula>NOT(ISERROR(SEARCH("09:00 – 13.00 ",CR151)))</formula>
    </cfRule>
  </conditionalFormatting>
  <conditionalFormatting sqref="CR145:CS152 DE145:DF152">
    <cfRule type="containsText" dxfId="21074" priority="53388" operator="containsText" text="09:00 – 13.00 ">
      <formula>NOT(ISERROR(SEARCH("09:00 – 13.00 ",CR145)))</formula>
    </cfRule>
  </conditionalFormatting>
  <conditionalFormatting sqref="CR151:CS152 DE151:DF152">
    <cfRule type="containsText" dxfId="21073" priority="53387" operator="containsText" text="09:00 – 13.00 ">
      <formula>NOT(ISERROR(SEARCH("09:00 – 13.00 ",CR151)))</formula>
    </cfRule>
  </conditionalFormatting>
  <conditionalFormatting sqref="CR146:CS146 DE146:DF146">
    <cfRule type="containsText" dxfId="21072" priority="53384" operator="containsText" text="09.00 -13.00">
      <formula>NOT(ISERROR(SEARCH("09.00 -13.00",CR146)))</formula>
    </cfRule>
    <cfRule type="containsText" dxfId="21071" priority="53385" operator="containsText" text="09.00 -15:00">
      <formula>NOT(ISERROR(SEARCH("09.00 -15:00",CR146)))</formula>
    </cfRule>
    <cfRule type="containsText" dxfId="21070" priority="53386" operator="containsText" text="09.00 -16.00">
      <formula>NOT(ISERROR(SEARCH("09.00 -16.00",CR146)))</formula>
    </cfRule>
  </conditionalFormatting>
  <conditionalFormatting sqref="CR147:CS152 DE147:DF152">
    <cfRule type="containsText" dxfId="21069" priority="53381" operator="containsText" text="09.00 -13.00">
      <formula>NOT(ISERROR(SEARCH("09.00 -13.00",CR147)))</formula>
    </cfRule>
    <cfRule type="containsText" dxfId="21068" priority="53382" operator="containsText" text="09.00 -15:00">
      <formula>NOT(ISERROR(SEARCH("09.00 -15:00",CR147)))</formula>
    </cfRule>
    <cfRule type="containsText" dxfId="21067" priority="53383" operator="containsText" text="09.00 -16.00">
      <formula>NOT(ISERROR(SEARCH("09.00 -16.00",CR147)))</formula>
    </cfRule>
  </conditionalFormatting>
  <conditionalFormatting sqref="CR145:CS145 DE145:DF145">
    <cfRule type="containsText" dxfId="21066" priority="53378" operator="containsText" text="09.00 -13.00">
      <formula>NOT(ISERROR(SEARCH("09.00 -13.00",CR145)))</formula>
    </cfRule>
    <cfRule type="containsText" dxfId="21065" priority="53379" operator="containsText" text="09.00 -15:00">
      <formula>NOT(ISERROR(SEARCH("09.00 -15:00",CR145)))</formula>
    </cfRule>
    <cfRule type="containsText" dxfId="21064" priority="53380" operator="containsText" text="09.00 -16.00">
      <formula>NOT(ISERROR(SEARCH("09.00 -16.00",CR145)))</formula>
    </cfRule>
  </conditionalFormatting>
  <conditionalFormatting sqref="CR146:CS146 DE146:DF146">
    <cfRule type="containsText" dxfId="21063" priority="53375" operator="containsText" text="09.00 -13:00">
      <formula>NOT(ISERROR(SEARCH("09.00 -13:00",CR146)))</formula>
    </cfRule>
    <cfRule type="containsText" dxfId="21062" priority="53376" operator="containsText" text="08.30 -17.30">
      <formula>NOT(ISERROR(SEARCH("08.30 -17.30",CR146)))</formula>
    </cfRule>
    <cfRule type="containsText" dxfId="21061" priority="53377" operator="containsText" text="08.30 -15:30">
      <formula>NOT(ISERROR(SEARCH("08.30 -15:30",CR146)))</formula>
    </cfRule>
  </conditionalFormatting>
  <conditionalFormatting sqref="CR147:CS152 DE147:DF152">
    <cfRule type="containsText" dxfId="21060" priority="53372" operator="containsText" text="09.00 -13.00">
      <formula>NOT(ISERROR(SEARCH("09.00 -13.00",CR147)))</formula>
    </cfRule>
    <cfRule type="containsText" dxfId="21059" priority="53373" operator="containsText" text="09.00 -15:00">
      <formula>NOT(ISERROR(SEARCH("09.00 -15:00",CR147)))</formula>
    </cfRule>
    <cfRule type="containsText" dxfId="21058" priority="53374" operator="containsText" text="09.00 -16.00">
      <formula>NOT(ISERROR(SEARCH("09.00 -16.00",CR147)))</formula>
    </cfRule>
  </conditionalFormatting>
  <conditionalFormatting sqref="CR147:CS152 DE147:DF152">
    <cfRule type="containsText" dxfId="21057" priority="53369" operator="containsText" text="09.00 -13:00">
      <formula>NOT(ISERROR(SEARCH("09.00 -13:00",CR147)))</formula>
    </cfRule>
    <cfRule type="containsText" dxfId="21056" priority="53370" operator="containsText" text="08.30 -17.30">
      <formula>NOT(ISERROR(SEARCH("08.30 -17.30",CR147)))</formula>
    </cfRule>
    <cfRule type="containsText" dxfId="21055" priority="53371" operator="containsText" text="08.30 -15:30">
      <formula>NOT(ISERROR(SEARCH("08.30 -15:30",CR147)))</formula>
    </cfRule>
  </conditionalFormatting>
  <conditionalFormatting sqref="CR145:CS145 DE145:DF145">
    <cfRule type="containsText" dxfId="21054" priority="53366" operator="containsText" text="09.00 -13.00">
      <formula>NOT(ISERROR(SEARCH("09.00 -13.00",CR145)))</formula>
    </cfRule>
    <cfRule type="containsText" dxfId="21053" priority="53367" operator="containsText" text="09.00 -15:00">
      <formula>NOT(ISERROR(SEARCH("09.00 -15:00",CR145)))</formula>
    </cfRule>
    <cfRule type="containsText" dxfId="21052" priority="53368" operator="containsText" text="09.00 -16.00">
      <formula>NOT(ISERROR(SEARCH("09.00 -16.00",CR145)))</formula>
    </cfRule>
  </conditionalFormatting>
  <conditionalFormatting sqref="CR145:CS145 DE145:DF145">
    <cfRule type="containsText" dxfId="21051" priority="53363" operator="containsText" text="09.00 -13:00">
      <formula>NOT(ISERROR(SEARCH("09.00 -13:00",CR145)))</formula>
    </cfRule>
    <cfRule type="containsText" dxfId="21050" priority="53364" operator="containsText" text="08.30 -17.30">
      <formula>NOT(ISERROR(SEARCH("08.30 -17.30",CR145)))</formula>
    </cfRule>
    <cfRule type="containsText" dxfId="21049" priority="53365" operator="containsText" text="08.30 -15:30">
      <formula>NOT(ISERROR(SEARCH("08.30 -15:30",CR145)))</formula>
    </cfRule>
  </conditionalFormatting>
  <conditionalFormatting sqref="DH155:AOL162 Z155:AB155">
    <cfRule type="containsText" dxfId="21048" priority="53346" operator="containsText" text="08.30 – 14.30">
      <formula>NOT(ISERROR(SEARCH("08.30 – 14.30",Z155)))</formula>
    </cfRule>
    <cfRule type="containsText" dxfId="21047" priority="53347" operator="containsText" text="09:30 – 18.30">
      <formula>NOT(ISERROR(SEARCH("09:30 – 18.30",Z155)))</formula>
    </cfRule>
    <cfRule type="containsText" dxfId="21046" priority="53348" operator="containsText" text="10.30 – 18.30">
      <formula>NOT(ISERROR(SEARCH("10.30 – 18.30",Z155)))</formula>
    </cfRule>
    <cfRule type="containsText" dxfId="21045" priority="53349" operator="containsText" text="09.30 – 18.30">
      <formula>NOT(ISERROR(SEARCH("09.30 – 18.30",Z155)))</formula>
    </cfRule>
    <cfRule type="containsText" dxfId="21044" priority="53350" operator="containsText" text="09.00 – 13:00">
      <formula>NOT(ISERROR(SEARCH("09.00 – 13:00",Z155)))</formula>
    </cfRule>
    <cfRule type="containsText" dxfId="21043" priority="53351" operator="containsText" text="08.30 – 16.30">
      <formula>NOT(ISERROR(SEARCH("08.30 – 16.30",Z155)))</formula>
    </cfRule>
    <cfRule type="containsText" dxfId="21042" priority="53352" operator="containsText" text="08:30 – 17.30">
      <formula>NOT(ISERROR(SEARCH("08:30 – 17.30",Z155)))</formula>
    </cfRule>
    <cfRule type="containsText" dxfId="21041" priority="53353" operator="containsText" text="08.30 – 17.30">
      <formula>NOT(ISERROR(SEARCH("08.30 – 17.30",Z155)))</formula>
    </cfRule>
    <cfRule type="containsText" dxfId="21040" priority="53354" operator="containsText" text="09.00 – 18.00">
      <formula>NOT(ISERROR(SEARCH("09.00 – 18.00",Z155)))</formula>
    </cfRule>
    <cfRule type="containsText" dxfId="21039" priority="53355" operator="containsText" text="09.00 – 13.00">
      <formula>NOT(ISERROR(SEARCH("09.00 – 13.00",Z155)))</formula>
    </cfRule>
    <cfRule type="containsText" dxfId="21038" priority="53356" operator="containsText" text="11.30 – 19.30">
      <formula>NOT(ISERROR(SEARCH("11.30 – 19.30",Z155)))</formula>
    </cfRule>
    <cfRule type="containsText" dxfId="21037" priority="53357" operator="containsText" text="10.30 – 19.30">
      <formula>NOT(ISERROR(SEARCH("10.30 – 19.30",Z155)))</formula>
    </cfRule>
    <cfRule type="containsText" dxfId="21036" priority="53358" operator="containsText" text="09.00 – 15.00">
      <formula>NOT(ISERROR(SEARCH("09.00 – 15.00",Z155)))</formula>
    </cfRule>
    <cfRule type="containsText" dxfId="21035" priority="53359" operator="containsText" text="12:30">
      <formula>NOT(ISERROR(SEARCH("12:30",Z155)))</formula>
    </cfRule>
    <cfRule type="containsText" dxfId="21034" priority="53360" operator="containsText" text="13:30">
      <formula>NOT(ISERROR(SEARCH("13:30",Z155)))</formula>
    </cfRule>
    <cfRule type="containsText" dxfId="21033" priority="53361" operator="containsText" text="FESTIVITÁ">
      <formula>NOT(ISERROR(SEARCH("FESTIVITÁ",Z155)))</formula>
    </cfRule>
    <cfRule type="cellIs" dxfId="21032" priority="53362" operator="equal">
      <formula>"DOMENICA"</formula>
    </cfRule>
  </conditionalFormatting>
  <conditionalFormatting sqref="CA155:CC162">
    <cfRule type="containsText" dxfId="21031" priority="53329" operator="containsText" text="08.30 – 14.30">
      <formula>NOT(ISERROR(SEARCH("08.30 – 14.30",CA155)))</formula>
    </cfRule>
    <cfRule type="containsText" dxfId="21030" priority="53330" operator="containsText" text="09:30 – 18.30">
      <formula>NOT(ISERROR(SEARCH("09:30 – 18.30",CA155)))</formula>
    </cfRule>
    <cfRule type="containsText" dxfId="21029" priority="53331" operator="containsText" text="10.30 – 18.30">
      <formula>NOT(ISERROR(SEARCH("10.30 – 18.30",CA155)))</formula>
    </cfRule>
    <cfRule type="containsText" dxfId="21028" priority="53332" operator="containsText" text="09.30 – 18.30">
      <formula>NOT(ISERROR(SEARCH("09.30 – 18.30",CA155)))</formula>
    </cfRule>
    <cfRule type="containsText" dxfId="21027" priority="53333" operator="containsText" text="09.00 – 13:00">
      <formula>NOT(ISERROR(SEARCH("09.00 – 13:00",CA155)))</formula>
    </cfRule>
    <cfRule type="containsText" dxfId="21026" priority="53334" operator="containsText" text="08.30 – 16.30">
      <formula>NOT(ISERROR(SEARCH("08.30 – 16.30",CA155)))</formula>
    </cfRule>
    <cfRule type="containsText" dxfId="21025" priority="53335" operator="containsText" text="08:30 – 17.30">
      <formula>NOT(ISERROR(SEARCH("08:30 – 17.30",CA155)))</formula>
    </cfRule>
    <cfRule type="containsText" dxfId="21024" priority="53336" operator="containsText" text="08.30 – 17.30">
      <formula>NOT(ISERROR(SEARCH("08.30 – 17.30",CA155)))</formula>
    </cfRule>
    <cfRule type="containsText" dxfId="21023" priority="53337" operator="containsText" text="09.00 – 18.00">
      <formula>NOT(ISERROR(SEARCH("09.00 – 18.00",CA155)))</formula>
    </cfRule>
    <cfRule type="containsText" dxfId="21022" priority="53338" operator="containsText" text="09.00 – 13.00">
      <formula>NOT(ISERROR(SEARCH("09.00 – 13.00",CA155)))</formula>
    </cfRule>
    <cfRule type="containsText" dxfId="21021" priority="53339" operator="containsText" text="11.30 – 19.30">
      <formula>NOT(ISERROR(SEARCH("11.30 – 19.30",CA155)))</formula>
    </cfRule>
    <cfRule type="containsText" dxfId="21020" priority="53340" operator="containsText" text="10.30 – 19.30">
      <formula>NOT(ISERROR(SEARCH("10.30 – 19.30",CA155)))</formula>
    </cfRule>
    <cfRule type="containsText" dxfId="21019" priority="53341" operator="containsText" text="09.00 – 15.00">
      <formula>NOT(ISERROR(SEARCH("09.00 – 15.00",CA155)))</formula>
    </cfRule>
    <cfRule type="containsText" dxfId="21018" priority="53342" operator="containsText" text="12:30">
      <formula>NOT(ISERROR(SEARCH("12:30",CA155)))</formula>
    </cfRule>
    <cfRule type="containsText" dxfId="21017" priority="53343" operator="containsText" text="13:30">
      <formula>NOT(ISERROR(SEARCH("13:30",CA155)))</formula>
    </cfRule>
    <cfRule type="containsText" dxfId="21016" priority="53344" operator="containsText" text="FESTIVITÁ">
      <formula>NOT(ISERROR(SEARCH("FESTIVITÁ",CA155)))</formula>
    </cfRule>
    <cfRule type="cellIs" dxfId="21015" priority="53345" operator="equal">
      <formula>"DOMENICA"</formula>
    </cfRule>
  </conditionalFormatting>
  <conditionalFormatting sqref="Z156:AB162">
    <cfRule type="containsText" dxfId="21014" priority="53312" operator="containsText" text="08.30 – 14.30">
      <formula>NOT(ISERROR(SEARCH("08.30 – 14.30",Z156)))</formula>
    </cfRule>
    <cfRule type="containsText" dxfId="21013" priority="53313" operator="containsText" text="09:30 – 18.30">
      <formula>NOT(ISERROR(SEARCH("09:30 – 18.30",Z156)))</formula>
    </cfRule>
    <cfRule type="containsText" dxfId="21012" priority="53314" operator="containsText" text="10.30 – 18.30">
      <formula>NOT(ISERROR(SEARCH("10.30 – 18.30",Z156)))</formula>
    </cfRule>
    <cfRule type="containsText" dxfId="21011" priority="53315" operator="containsText" text="09.30 – 18.30">
      <formula>NOT(ISERROR(SEARCH("09.30 – 18.30",Z156)))</formula>
    </cfRule>
    <cfRule type="containsText" dxfId="21010" priority="53316" operator="containsText" text="09.00 – 13:00">
      <formula>NOT(ISERROR(SEARCH("09.00 – 13:00",Z156)))</formula>
    </cfRule>
    <cfRule type="containsText" dxfId="21009" priority="53317" operator="containsText" text="08.30 – 16.30">
      <formula>NOT(ISERROR(SEARCH("08.30 – 16.30",Z156)))</formula>
    </cfRule>
    <cfRule type="containsText" dxfId="21008" priority="53318" operator="containsText" text="08:30 – 17.30">
      <formula>NOT(ISERROR(SEARCH("08:30 – 17.30",Z156)))</formula>
    </cfRule>
    <cfRule type="containsText" dxfId="21007" priority="53319" operator="containsText" text="08.30 – 17.30">
      <formula>NOT(ISERROR(SEARCH("08.30 – 17.30",Z156)))</formula>
    </cfRule>
    <cfRule type="containsText" dxfId="21006" priority="53320" operator="containsText" text="09.00 – 18.00">
      <formula>NOT(ISERROR(SEARCH("09.00 – 18.00",Z156)))</formula>
    </cfRule>
    <cfRule type="containsText" dxfId="21005" priority="53321" operator="containsText" text="09.00 – 13.00">
      <formula>NOT(ISERROR(SEARCH("09.00 – 13.00",Z156)))</formula>
    </cfRule>
    <cfRule type="containsText" dxfId="21004" priority="53322" operator="containsText" text="11.30 – 19.30">
      <formula>NOT(ISERROR(SEARCH("11.30 – 19.30",Z156)))</formula>
    </cfRule>
    <cfRule type="containsText" dxfId="21003" priority="53323" operator="containsText" text="10.30 – 19.30">
      <formula>NOT(ISERROR(SEARCH("10.30 – 19.30",Z156)))</formula>
    </cfRule>
    <cfRule type="containsText" dxfId="21002" priority="53324" operator="containsText" text="09.00 – 15.00">
      <formula>NOT(ISERROR(SEARCH("09.00 – 15.00",Z156)))</formula>
    </cfRule>
    <cfRule type="containsText" dxfId="21001" priority="53325" operator="containsText" text="12:30">
      <formula>NOT(ISERROR(SEARCH("12:30",Z156)))</formula>
    </cfRule>
    <cfRule type="containsText" dxfId="21000" priority="53326" operator="containsText" text="13:30">
      <formula>NOT(ISERROR(SEARCH("13:30",Z156)))</formula>
    </cfRule>
    <cfRule type="containsText" dxfId="20999" priority="53327" operator="containsText" text="FESTIVITÁ">
      <formula>NOT(ISERROR(SEARCH("FESTIVITÁ",Z156)))</formula>
    </cfRule>
    <cfRule type="cellIs" dxfId="20998" priority="53328" operator="equal">
      <formula>"DOMENICA"</formula>
    </cfRule>
  </conditionalFormatting>
  <conditionalFormatting sqref="AD155:AF155 AD156:AD162">
    <cfRule type="containsText" dxfId="20997" priority="53295" operator="containsText" text="08.30 – 14.30">
      <formula>NOT(ISERROR(SEARCH("08.30 – 14.30",AD155)))</formula>
    </cfRule>
    <cfRule type="containsText" dxfId="20996" priority="53296" operator="containsText" text="09:30 – 18.30">
      <formula>NOT(ISERROR(SEARCH("09:30 – 18.30",AD155)))</formula>
    </cfRule>
    <cfRule type="containsText" dxfId="20995" priority="53297" operator="containsText" text="10.30 – 18.30">
      <formula>NOT(ISERROR(SEARCH("10.30 – 18.30",AD155)))</formula>
    </cfRule>
    <cfRule type="containsText" dxfId="20994" priority="53298" operator="containsText" text="09.30 – 18.30">
      <formula>NOT(ISERROR(SEARCH("09.30 – 18.30",AD155)))</formula>
    </cfRule>
    <cfRule type="containsText" dxfId="20993" priority="53299" operator="containsText" text="09.00 – 13:00">
      <formula>NOT(ISERROR(SEARCH("09.00 – 13:00",AD155)))</formula>
    </cfRule>
    <cfRule type="containsText" dxfId="20992" priority="53300" operator="containsText" text="08.30 – 16.30">
      <formula>NOT(ISERROR(SEARCH("08.30 – 16.30",AD155)))</formula>
    </cfRule>
    <cfRule type="containsText" dxfId="20991" priority="53301" operator="containsText" text="08:30 – 17.30">
      <formula>NOT(ISERROR(SEARCH("08:30 – 17.30",AD155)))</formula>
    </cfRule>
    <cfRule type="containsText" dxfId="20990" priority="53302" operator="containsText" text="08.30 – 17.30">
      <formula>NOT(ISERROR(SEARCH("08.30 – 17.30",AD155)))</formula>
    </cfRule>
    <cfRule type="containsText" dxfId="20989" priority="53303" operator="containsText" text="09.00 – 18.00">
      <formula>NOT(ISERROR(SEARCH("09.00 – 18.00",AD155)))</formula>
    </cfRule>
    <cfRule type="containsText" dxfId="20988" priority="53304" operator="containsText" text="09.00 – 13.00">
      <formula>NOT(ISERROR(SEARCH("09.00 – 13.00",AD155)))</formula>
    </cfRule>
    <cfRule type="containsText" dxfId="20987" priority="53305" operator="containsText" text="11.30 – 19.30">
      <formula>NOT(ISERROR(SEARCH("11.30 – 19.30",AD155)))</formula>
    </cfRule>
    <cfRule type="containsText" dxfId="20986" priority="53306" operator="containsText" text="10.30 – 19.30">
      <formula>NOT(ISERROR(SEARCH("10.30 – 19.30",AD155)))</formula>
    </cfRule>
    <cfRule type="containsText" dxfId="20985" priority="53307" operator="containsText" text="09.00 – 15.00">
      <formula>NOT(ISERROR(SEARCH("09.00 – 15.00",AD155)))</formula>
    </cfRule>
    <cfRule type="containsText" dxfId="20984" priority="53308" operator="containsText" text="12:30">
      <formula>NOT(ISERROR(SEARCH("12:30",AD155)))</formula>
    </cfRule>
    <cfRule type="containsText" dxfId="20983" priority="53309" operator="containsText" text="13:30">
      <formula>NOT(ISERROR(SEARCH("13:30",AD155)))</formula>
    </cfRule>
    <cfRule type="containsText" dxfId="20982" priority="53310" operator="containsText" text="FESTIVITÁ">
      <formula>NOT(ISERROR(SEARCH("FESTIVITÁ",AD155)))</formula>
    </cfRule>
    <cfRule type="cellIs" dxfId="20981" priority="53311" operator="equal">
      <formula>"DOMENICA"</formula>
    </cfRule>
  </conditionalFormatting>
  <conditionalFormatting sqref="AE156:AF161 AE162">
    <cfRule type="containsText" dxfId="20980" priority="53278" operator="containsText" text="08.30 – 14.30">
      <formula>NOT(ISERROR(SEARCH("08.30 – 14.30",AE156)))</formula>
    </cfRule>
    <cfRule type="containsText" dxfId="20979" priority="53279" operator="containsText" text="09:30 – 18.30">
      <formula>NOT(ISERROR(SEARCH("09:30 – 18.30",AE156)))</formula>
    </cfRule>
    <cfRule type="containsText" dxfId="20978" priority="53280" operator="containsText" text="10.30 – 18.30">
      <formula>NOT(ISERROR(SEARCH("10.30 – 18.30",AE156)))</formula>
    </cfRule>
    <cfRule type="containsText" dxfId="20977" priority="53281" operator="containsText" text="09.30 – 18.30">
      <formula>NOT(ISERROR(SEARCH("09.30 – 18.30",AE156)))</formula>
    </cfRule>
    <cfRule type="containsText" dxfId="20976" priority="53282" operator="containsText" text="09.00 – 13:00">
      <formula>NOT(ISERROR(SEARCH("09.00 – 13:00",AE156)))</formula>
    </cfRule>
    <cfRule type="containsText" dxfId="20975" priority="53283" operator="containsText" text="08.30 – 16.30">
      <formula>NOT(ISERROR(SEARCH("08.30 – 16.30",AE156)))</formula>
    </cfRule>
    <cfRule type="containsText" dxfId="20974" priority="53284" operator="containsText" text="08:30 – 17.30">
      <formula>NOT(ISERROR(SEARCH("08:30 – 17.30",AE156)))</formula>
    </cfRule>
    <cfRule type="containsText" dxfId="20973" priority="53285" operator="containsText" text="08.30 – 17.30">
      <formula>NOT(ISERROR(SEARCH("08.30 – 17.30",AE156)))</formula>
    </cfRule>
    <cfRule type="containsText" dxfId="20972" priority="53286" operator="containsText" text="09.00 – 18.00">
      <formula>NOT(ISERROR(SEARCH("09.00 – 18.00",AE156)))</formula>
    </cfRule>
    <cfRule type="containsText" dxfId="20971" priority="53287" operator="containsText" text="09.00 – 13.00">
      <formula>NOT(ISERROR(SEARCH("09.00 – 13.00",AE156)))</formula>
    </cfRule>
    <cfRule type="containsText" dxfId="20970" priority="53288" operator="containsText" text="11.30 – 19.30">
      <formula>NOT(ISERROR(SEARCH("11.30 – 19.30",AE156)))</formula>
    </cfRule>
    <cfRule type="containsText" dxfId="20969" priority="53289" operator="containsText" text="10.30 – 19.30">
      <formula>NOT(ISERROR(SEARCH("10.30 – 19.30",AE156)))</formula>
    </cfRule>
    <cfRule type="containsText" dxfId="20968" priority="53290" operator="containsText" text="09.00 – 15.00">
      <formula>NOT(ISERROR(SEARCH("09.00 – 15.00",AE156)))</formula>
    </cfRule>
    <cfRule type="containsText" dxfId="20967" priority="53291" operator="containsText" text="12:30">
      <formula>NOT(ISERROR(SEARCH("12:30",AE156)))</formula>
    </cfRule>
    <cfRule type="containsText" dxfId="20966" priority="53292" operator="containsText" text="13:30">
      <formula>NOT(ISERROR(SEARCH("13:30",AE156)))</formula>
    </cfRule>
    <cfRule type="containsText" dxfId="20965" priority="53293" operator="containsText" text="FESTIVITÁ">
      <formula>NOT(ISERROR(SEARCH("FESTIVITÁ",AE156)))</formula>
    </cfRule>
    <cfRule type="cellIs" dxfId="20964" priority="53294" operator="equal">
      <formula>"DOMENICA"</formula>
    </cfRule>
  </conditionalFormatting>
  <conditionalFormatting sqref="AE156:AF161 AE162">
    <cfRule type="iconSet" priority="53277">
      <iconSet iconSet="3Symbols2">
        <cfvo type="percent" val="0"/>
        <cfvo type="percent" val="0"/>
        <cfvo type="formula" val="TODAY()" gte="0"/>
      </iconSet>
    </cfRule>
  </conditionalFormatting>
  <conditionalFormatting sqref="CO156:CO162">
    <cfRule type="containsText" dxfId="20963" priority="53260" operator="containsText" text="08.30 – 14.30">
      <formula>NOT(ISERROR(SEARCH("08.30 – 14.30",CO156)))</formula>
    </cfRule>
    <cfRule type="containsText" dxfId="20962" priority="53261" operator="containsText" text="09:30 – 18.30">
      <formula>NOT(ISERROR(SEARCH("09:30 – 18.30",CO156)))</formula>
    </cfRule>
    <cfRule type="containsText" dxfId="20961" priority="53262" operator="containsText" text="10.30 – 18.30">
      <formula>NOT(ISERROR(SEARCH("10.30 – 18.30",CO156)))</formula>
    </cfRule>
    <cfRule type="containsText" dxfId="20960" priority="53263" operator="containsText" text="09.30 – 18.30">
      <formula>NOT(ISERROR(SEARCH("09.30 – 18.30",CO156)))</formula>
    </cfRule>
    <cfRule type="containsText" dxfId="20959" priority="53264" operator="containsText" text="09.00 – 13:00">
      <formula>NOT(ISERROR(SEARCH("09.00 – 13:00",CO156)))</formula>
    </cfRule>
    <cfRule type="containsText" dxfId="20958" priority="53265" operator="containsText" text="08.30 – 16.30">
      <formula>NOT(ISERROR(SEARCH("08.30 – 16.30",CO156)))</formula>
    </cfRule>
    <cfRule type="containsText" dxfId="20957" priority="53266" operator="containsText" text="08:30 – 17.30">
      <formula>NOT(ISERROR(SEARCH("08:30 – 17.30",CO156)))</formula>
    </cfRule>
    <cfRule type="containsText" dxfId="20956" priority="53267" operator="containsText" text="08.30 – 17.30">
      <formula>NOT(ISERROR(SEARCH("08.30 – 17.30",CO156)))</formula>
    </cfRule>
    <cfRule type="containsText" dxfId="20955" priority="53268" operator="containsText" text="09.00 – 18.00">
      <formula>NOT(ISERROR(SEARCH("09.00 – 18.00",CO156)))</formula>
    </cfRule>
    <cfRule type="containsText" dxfId="20954" priority="53269" operator="containsText" text="09.00 – 13.00">
      <formula>NOT(ISERROR(SEARCH("09.00 – 13.00",CO156)))</formula>
    </cfRule>
    <cfRule type="containsText" dxfId="20953" priority="53270" operator="containsText" text="11.30 – 19.30">
      <formula>NOT(ISERROR(SEARCH("11.30 – 19.30",CO156)))</formula>
    </cfRule>
    <cfRule type="containsText" dxfId="20952" priority="53271" operator="containsText" text="10.30 – 19.30">
      <formula>NOT(ISERROR(SEARCH("10.30 – 19.30",CO156)))</formula>
    </cfRule>
    <cfRule type="containsText" dxfId="20951" priority="53272" operator="containsText" text="09.00 – 15.00">
      <formula>NOT(ISERROR(SEARCH("09.00 – 15.00",CO156)))</formula>
    </cfRule>
    <cfRule type="containsText" dxfId="20950" priority="53273" operator="containsText" text="12:30">
      <formula>NOT(ISERROR(SEARCH("12:30",CO156)))</formula>
    </cfRule>
    <cfRule type="containsText" dxfId="20949" priority="53274" operator="containsText" text="13:30">
      <formula>NOT(ISERROR(SEARCH("13:30",CO156)))</formula>
    </cfRule>
    <cfRule type="containsText" dxfId="20948" priority="53275" operator="containsText" text="FESTIVITÁ">
      <formula>NOT(ISERROR(SEARCH("FESTIVITÁ",CO156)))</formula>
    </cfRule>
    <cfRule type="cellIs" dxfId="20947" priority="53276" operator="equal">
      <formula>"DOMENICA"</formula>
    </cfRule>
  </conditionalFormatting>
  <conditionalFormatting sqref="CP156:CQ162">
    <cfRule type="containsText" dxfId="20946" priority="53243" operator="containsText" text="08.30 – 14.30">
      <formula>NOT(ISERROR(SEARCH("08.30 – 14.30",CP156)))</formula>
    </cfRule>
    <cfRule type="containsText" dxfId="20945" priority="53244" operator="containsText" text="09:30 – 18.30">
      <formula>NOT(ISERROR(SEARCH("09:30 – 18.30",CP156)))</formula>
    </cfRule>
    <cfRule type="containsText" dxfId="20944" priority="53245" operator="containsText" text="10.30 – 18.30">
      <formula>NOT(ISERROR(SEARCH("10.30 – 18.30",CP156)))</formula>
    </cfRule>
    <cfRule type="containsText" dxfId="20943" priority="53246" operator="containsText" text="09.30 – 18.30">
      <formula>NOT(ISERROR(SEARCH("09.30 – 18.30",CP156)))</formula>
    </cfRule>
    <cfRule type="containsText" dxfId="20942" priority="53247" operator="containsText" text="09.00 – 13:00">
      <formula>NOT(ISERROR(SEARCH("09.00 – 13:00",CP156)))</formula>
    </cfRule>
    <cfRule type="containsText" dxfId="20941" priority="53248" operator="containsText" text="08.30 – 16.30">
      <formula>NOT(ISERROR(SEARCH("08.30 – 16.30",CP156)))</formula>
    </cfRule>
    <cfRule type="containsText" dxfId="20940" priority="53249" operator="containsText" text="08:30 – 17.30">
      <formula>NOT(ISERROR(SEARCH("08:30 – 17.30",CP156)))</formula>
    </cfRule>
    <cfRule type="containsText" dxfId="20939" priority="53250" operator="containsText" text="08.30 – 17.30">
      <formula>NOT(ISERROR(SEARCH("08.30 – 17.30",CP156)))</formula>
    </cfRule>
    <cfRule type="containsText" dxfId="20938" priority="53251" operator="containsText" text="09.00 – 18.00">
      <formula>NOT(ISERROR(SEARCH("09.00 – 18.00",CP156)))</formula>
    </cfRule>
    <cfRule type="containsText" dxfId="20937" priority="53252" operator="containsText" text="09.00 – 13.00">
      <formula>NOT(ISERROR(SEARCH("09.00 – 13.00",CP156)))</formula>
    </cfRule>
    <cfRule type="containsText" dxfId="20936" priority="53253" operator="containsText" text="11.30 – 19.30">
      <formula>NOT(ISERROR(SEARCH("11.30 – 19.30",CP156)))</formula>
    </cfRule>
    <cfRule type="containsText" dxfId="20935" priority="53254" operator="containsText" text="10.30 – 19.30">
      <formula>NOT(ISERROR(SEARCH("10.30 – 19.30",CP156)))</formula>
    </cfRule>
    <cfRule type="containsText" dxfId="20934" priority="53255" operator="containsText" text="09.00 – 15.00">
      <formula>NOT(ISERROR(SEARCH("09.00 – 15.00",CP156)))</formula>
    </cfRule>
    <cfRule type="containsText" dxfId="20933" priority="53256" operator="containsText" text="12:30">
      <formula>NOT(ISERROR(SEARCH("12:30",CP156)))</formula>
    </cfRule>
    <cfRule type="containsText" dxfId="20932" priority="53257" operator="containsText" text="13:30">
      <formula>NOT(ISERROR(SEARCH("13:30",CP156)))</formula>
    </cfRule>
    <cfRule type="containsText" dxfId="20931" priority="53258" operator="containsText" text="FESTIVITÁ">
      <formula>NOT(ISERROR(SEARCH("FESTIVITÁ",CP156)))</formula>
    </cfRule>
    <cfRule type="cellIs" dxfId="20930" priority="53259" operator="equal">
      <formula>"DOMENICA"</formula>
    </cfRule>
  </conditionalFormatting>
  <conditionalFormatting sqref="CP156:CQ162">
    <cfRule type="iconSet" priority="53242">
      <iconSet iconSet="3Symbols2">
        <cfvo type="percent" val="0"/>
        <cfvo type="percent" val="0"/>
        <cfvo type="formula" val="TODAY()" gte="0"/>
      </iconSet>
    </cfRule>
  </conditionalFormatting>
  <conditionalFormatting sqref="Z155:AB162 DH155:XFD162 AD155:AF161 AD162:AE162">
    <cfRule type="containsText" dxfId="20929" priority="53236" operator="containsText" text="09.00 - 13.00">
      <formula>NOT(ISERROR(SEARCH("09.00 - 13.00",Z155)))</formula>
    </cfRule>
    <cfRule type="containsText" dxfId="20928" priority="53237" operator="containsText" text="09.00 – 15:00">
      <formula>NOT(ISERROR(SEARCH("09.00 – 15:00",Z155)))</formula>
    </cfRule>
    <cfRule type="containsText" dxfId="20927" priority="53238" operator="containsText" text="09.00 – 16.00">
      <formula>NOT(ISERROR(SEARCH("09.00 – 16.00",Z155)))</formula>
    </cfRule>
    <cfRule type="containsText" dxfId="20926" priority="53239" operator="containsText" text="09.00 - 13:00">
      <formula>NOT(ISERROR(SEARCH("09.00 - 13:00",Z155)))</formula>
    </cfRule>
    <cfRule type="containsText" dxfId="20925" priority="53240" operator="containsText" text="08.30 – 16:30 ">
      <formula>NOT(ISERROR(SEARCH("08.30 – 16:30 ",Z155)))</formula>
    </cfRule>
    <cfRule type="containsText" dxfId="20924" priority="53241" operator="containsText" text="08.30 – 17:30 ">
      <formula>NOT(ISERROR(SEARCH("08.30 – 17:30 ",Z155)))</formula>
    </cfRule>
  </conditionalFormatting>
  <conditionalFormatting sqref="A156:C161 A162:B162">
    <cfRule type="containsText" dxfId="20923" priority="53219" operator="containsText" text="08.30 – 14.30">
      <formula>NOT(ISERROR(SEARCH("08.30 – 14.30",A156)))</formula>
    </cfRule>
    <cfRule type="containsText" dxfId="20922" priority="53220" operator="containsText" text="09:30 – 18.30">
      <formula>NOT(ISERROR(SEARCH("09:30 – 18.30",A156)))</formula>
    </cfRule>
    <cfRule type="containsText" dxfId="20921" priority="53221" operator="containsText" text="10.30 – 18.30">
      <formula>NOT(ISERROR(SEARCH("10.30 – 18.30",A156)))</formula>
    </cfRule>
    <cfRule type="containsText" dxfId="20920" priority="53222" operator="containsText" text="09.30 – 18.30">
      <formula>NOT(ISERROR(SEARCH("09.30 – 18.30",A156)))</formula>
    </cfRule>
    <cfRule type="containsText" dxfId="20919" priority="53223" operator="containsText" text="09.00 – 13:00">
      <formula>NOT(ISERROR(SEARCH("09.00 – 13:00",A156)))</formula>
    </cfRule>
    <cfRule type="containsText" dxfId="20918" priority="53224" operator="containsText" text="08.30 – 16.30">
      <formula>NOT(ISERROR(SEARCH("08.30 – 16.30",A156)))</formula>
    </cfRule>
    <cfRule type="containsText" dxfId="20917" priority="53225" operator="containsText" text="08:30 – 17.30">
      <formula>NOT(ISERROR(SEARCH("08:30 – 17.30",A156)))</formula>
    </cfRule>
    <cfRule type="containsText" dxfId="20916" priority="53226" operator="containsText" text="08.30 – 17.30">
      <formula>NOT(ISERROR(SEARCH("08.30 – 17.30",A156)))</formula>
    </cfRule>
    <cfRule type="containsText" dxfId="20915" priority="53227" operator="containsText" text="09.00 – 18.00">
      <formula>NOT(ISERROR(SEARCH("09.00 – 18.00",A156)))</formula>
    </cfRule>
    <cfRule type="containsText" dxfId="20914" priority="53228" operator="containsText" text="09.00 – 13.00">
      <formula>NOT(ISERROR(SEARCH("09.00 – 13.00",A156)))</formula>
    </cfRule>
    <cfRule type="containsText" dxfId="20913" priority="53229" operator="containsText" text="11.30 – 19.30">
      <formula>NOT(ISERROR(SEARCH("11.30 – 19.30",A156)))</formula>
    </cfRule>
    <cfRule type="containsText" dxfId="20912" priority="53230" operator="containsText" text="10.30 – 19.30">
      <formula>NOT(ISERROR(SEARCH("10.30 – 19.30",A156)))</formula>
    </cfRule>
    <cfRule type="containsText" dxfId="20911" priority="53231" operator="containsText" text="09.00 – 15.00">
      <formula>NOT(ISERROR(SEARCH("09.00 – 15.00",A156)))</formula>
    </cfRule>
    <cfRule type="containsText" dxfId="20910" priority="53232" operator="containsText" text="12:30">
      <formula>NOT(ISERROR(SEARCH("12:30",A156)))</formula>
    </cfRule>
    <cfRule type="containsText" dxfId="20909" priority="53233" operator="containsText" text="13:30">
      <formula>NOT(ISERROR(SEARCH("13:30",A156)))</formula>
    </cfRule>
    <cfRule type="containsText" dxfId="20908" priority="53234" operator="containsText" text="FESTIVITÁ">
      <formula>NOT(ISERROR(SEARCH("FESTIVITÁ",A156)))</formula>
    </cfRule>
    <cfRule type="cellIs" dxfId="20907" priority="53235" operator="equal">
      <formula>"DOMENICA"</formula>
    </cfRule>
  </conditionalFormatting>
  <conditionalFormatting sqref="B156:C161 B162">
    <cfRule type="iconSet" priority="53218">
      <iconSet iconSet="3Symbols2">
        <cfvo type="percent" val="0"/>
        <cfvo type="percent" val="0"/>
        <cfvo type="formula" val="TODAY()" gte="0"/>
      </iconSet>
    </cfRule>
  </conditionalFormatting>
  <conditionalFormatting sqref="A155:B155">
    <cfRule type="containsText" dxfId="20906" priority="53201" operator="containsText" text="08.30 – 14.30">
      <formula>NOT(ISERROR(SEARCH("08.30 – 14.30",A155)))</formula>
    </cfRule>
    <cfRule type="containsText" dxfId="20905" priority="53202" operator="containsText" text="09:30 – 18.30">
      <formula>NOT(ISERROR(SEARCH("09:30 – 18.30",A155)))</formula>
    </cfRule>
    <cfRule type="containsText" dxfId="20904" priority="53203" operator="containsText" text="10.30 – 18.30">
      <formula>NOT(ISERROR(SEARCH("10.30 – 18.30",A155)))</formula>
    </cfRule>
    <cfRule type="containsText" dxfId="20903" priority="53204" operator="containsText" text="09.30 – 18.30">
      <formula>NOT(ISERROR(SEARCH("09.30 – 18.30",A155)))</formula>
    </cfRule>
    <cfRule type="containsText" dxfId="20902" priority="53205" operator="containsText" text="09.00 – 13:00">
      <formula>NOT(ISERROR(SEARCH("09.00 – 13:00",A155)))</formula>
    </cfRule>
    <cfRule type="containsText" dxfId="20901" priority="53206" operator="containsText" text="08.30 – 16.30">
      <formula>NOT(ISERROR(SEARCH("08.30 – 16.30",A155)))</formula>
    </cfRule>
    <cfRule type="containsText" dxfId="20900" priority="53207" operator="containsText" text="08:30 – 17.30">
      <formula>NOT(ISERROR(SEARCH("08:30 – 17.30",A155)))</formula>
    </cfRule>
    <cfRule type="containsText" dxfId="20899" priority="53208" operator="containsText" text="08.30 – 17.30">
      <formula>NOT(ISERROR(SEARCH("08.30 – 17.30",A155)))</formula>
    </cfRule>
    <cfRule type="containsText" dxfId="20898" priority="53209" operator="containsText" text="09.00 – 18.00">
      <formula>NOT(ISERROR(SEARCH("09.00 – 18.00",A155)))</formula>
    </cfRule>
    <cfRule type="containsText" dxfId="20897" priority="53210" operator="containsText" text="09.00 – 13.00">
      <formula>NOT(ISERROR(SEARCH("09.00 – 13.00",A155)))</formula>
    </cfRule>
    <cfRule type="containsText" dxfId="20896" priority="53211" operator="containsText" text="11.30 – 19.30">
      <formula>NOT(ISERROR(SEARCH("11.30 – 19.30",A155)))</formula>
    </cfRule>
    <cfRule type="containsText" dxfId="20895" priority="53212" operator="containsText" text="10.30 – 19.30">
      <formula>NOT(ISERROR(SEARCH("10.30 – 19.30",A155)))</formula>
    </cfRule>
    <cfRule type="containsText" dxfId="20894" priority="53213" operator="containsText" text="09.00 – 15.00">
      <formula>NOT(ISERROR(SEARCH("09.00 – 15.00",A155)))</formula>
    </cfRule>
    <cfRule type="containsText" dxfId="20893" priority="53214" operator="containsText" text="12:30">
      <formula>NOT(ISERROR(SEARCH("12:30",A155)))</formula>
    </cfRule>
    <cfRule type="containsText" dxfId="20892" priority="53215" operator="containsText" text="13:30">
      <formula>NOT(ISERROR(SEARCH("13:30",A155)))</formula>
    </cfRule>
    <cfRule type="containsText" dxfId="20891" priority="53216" operator="containsText" text="FESTIVITÁ">
      <formula>NOT(ISERROR(SEARCH("FESTIVITÁ",A155)))</formula>
    </cfRule>
    <cfRule type="cellIs" dxfId="20890" priority="53217" operator="equal">
      <formula>"DOMENICA"</formula>
    </cfRule>
  </conditionalFormatting>
  <conditionalFormatting sqref="A156:C161 A162:B162 A155:B155">
    <cfRule type="containsText" dxfId="20889" priority="53195" operator="containsText" text="09.00 - 13.00">
      <formula>NOT(ISERROR(SEARCH("09.00 - 13.00",A155)))</formula>
    </cfRule>
    <cfRule type="containsText" dxfId="20888" priority="53196" operator="containsText" text="09.00 – 15:00">
      <formula>NOT(ISERROR(SEARCH("09.00 – 15:00",A155)))</formula>
    </cfRule>
    <cfRule type="containsText" dxfId="20887" priority="53197" operator="containsText" text="09.00 – 16.00">
      <formula>NOT(ISERROR(SEARCH("09.00 – 16.00",A155)))</formula>
    </cfRule>
    <cfRule type="containsText" dxfId="20886" priority="53198" operator="containsText" text="09.00 - 13:00">
      <formula>NOT(ISERROR(SEARCH("09.00 - 13:00",A155)))</formula>
    </cfRule>
    <cfRule type="containsText" dxfId="20885" priority="53199" operator="containsText" text="08.30 – 16:30 ">
      <formula>NOT(ISERROR(SEARCH("08.30 – 16:30 ",A155)))</formula>
    </cfRule>
    <cfRule type="containsText" dxfId="20884" priority="53200" operator="containsText" text="08.30 – 17:30 ">
      <formula>NOT(ISERROR(SEARCH("08.30 – 17:30 ",A155)))</formula>
    </cfRule>
  </conditionalFormatting>
  <conditionalFormatting sqref="D161:Y161">
    <cfRule type="containsText" dxfId="20883" priority="53168" operator="containsText" text="09:00 – 13.00 ">
      <formula>NOT(ISERROR(SEARCH("09:00 – 13.00 ",D161)))</formula>
    </cfRule>
  </conditionalFormatting>
  <conditionalFormatting sqref="D156:Y156">
    <cfRule type="containsText" dxfId="20882" priority="53163" operator="containsText" text="09.00 -13.00">
      <formula>NOT(ISERROR(SEARCH("09.00 -13.00",D156)))</formula>
    </cfRule>
    <cfRule type="containsText" dxfId="20881" priority="53164" operator="containsText" text="09.00 -15:00">
      <formula>NOT(ISERROR(SEARCH("09.00 -15:00",D156)))</formula>
    </cfRule>
    <cfRule type="containsText" dxfId="20880" priority="53165" operator="containsText" text="09.00 -16.00">
      <formula>NOT(ISERROR(SEARCH("09.00 -16.00",D156)))</formula>
    </cfRule>
  </conditionalFormatting>
  <conditionalFormatting sqref="D161:Y161">
    <cfRule type="containsText" dxfId="20879" priority="53156" operator="containsText" text="09:00 – 13.00 ">
      <formula>NOT(ISERROR(SEARCH("09:00 – 13.00 ",D161)))</formula>
    </cfRule>
  </conditionalFormatting>
  <conditionalFormatting sqref="D156:Y156">
    <cfRule type="containsText" dxfId="20878" priority="53151" operator="containsText" text="09.00 -13.00">
      <formula>NOT(ISERROR(SEARCH("09.00 -13.00",D156)))</formula>
    </cfRule>
    <cfRule type="containsText" dxfId="20877" priority="53152" operator="containsText" text="09.00 -15:00">
      <formula>NOT(ISERROR(SEARCH("09.00 -15:00",D156)))</formula>
    </cfRule>
    <cfRule type="containsText" dxfId="20876" priority="53153" operator="containsText" text="09.00 -16.00">
      <formula>NOT(ISERROR(SEARCH("09.00 -16.00",D156)))</formula>
    </cfRule>
  </conditionalFormatting>
  <conditionalFormatting sqref="D156:Y156">
    <cfRule type="containsText" dxfId="20875" priority="53142" operator="containsText" text="09.00 -13:00">
      <formula>NOT(ISERROR(SEARCH("09.00 -13:00",D156)))</formula>
    </cfRule>
    <cfRule type="containsText" dxfId="20874" priority="53143" operator="containsText" text="08.30 -17.30">
      <formula>NOT(ISERROR(SEARCH("08.30 -17.30",D156)))</formula>
    </cfRule>
    <cfRule type="containsText" dxfId="20873" priority="53144" operator="containsText" text="08.30 -15:30">
      <formula>NOT(ISERROR(SEARCH("08.30 -15:30",D156)))</formula>
    </cfRule>
  </conditionalFormatting>
  <conditionalFormatting sqref="AG155:AH155">
    <cfRule type="containsText" dxfId="20872" priority="53105" operator="containsText" text="13:00">
      <formula>NOT(ISERROR(SEARCH("13:00",AG155)))</formula>
    </cfRule>
  </conditionalFormatting>
  <conditionalFormatting sqref="AG161:AH161">
    <cfRule type="containsText" dxfId="20871" priority="53103" operator="containsText" text="09:00 – 13.00 ">
      <formula>NOT(ISERROR(SEARCH("09:00 – 13.00 ",AG161)))</formula>
    </cfRule>
  </conditionalFormatting>
  <conditionalFormatting sqref="AG156:AH156">
    <cfRule type="containsText" dxfId="20870" priority="53098" operator="containsText" text="09.00 -13.00">
      <formula>NOT(ISERROR(SEARCH("09.00 -13.00",AG156)))</formula>
    </cfRule>
    <cfRule type="containsText" dxfId="20869" priority="53099" operator="containsText" text="09.00 -15:00">
      <formula>NOT(ISERROR(SEARCH("09.00 -15:00",AG156)))</formula>
    </cfRule>
    <cfRule type="containsText" dxfId="20868" priority="53100" operator="containsText" text="09.00 -16.00">
      <formula>NOT(ISERROR(SEARCH("09.00 -16.00",AG156)))</formula>
    </cfRule>
  </conditionalFormatting>
  <conditionalFormatting sqref="AG155:AH155">
    <cfRule type="containsText" dxfId="20867" priority="53092" operator="containsText" text="09.00 -13.00">
      <formula>NOT(ISERROR(SEARCH("09.00 -13.00",AG155)))</formula>
    </cfRule>
    <cfRule type="containsText" dxfId="20866" priority="53093" operator="containsText" text="09.00 -15:00">
      <formula>NOT(ISERROR(SEARCH("09.00 -15:00",AG155)))</formula>
    </cfRule>
    <cfRule type="containsText" dxfId="20865" priority="53094" operator="containsText" text="09.00 -16.00">
      <formula>NOT(ISERROR(SEARCH("09.00 -16.00",AG155)))</formula>
    </cfRule>
  </conditionalFormatting>
  <conditionalFormatting sqref="AG161:AH161">
    <cfRule type="containsText" dxfId="20864" priority="53091" operator="containsText" text="09:00 – 13.00 ">
      <formula>NOT(ISERROR(SEARCH("09:00 – 13.00 ",AG161)))</formula>
    </cfRule>
  </conditionalFormatting>
  <conditionalFormatting sqref="AG156:AH156">
    <cfRule type="containsText" dxfId="20863" priority="53086" operator="containsText" text="09.00 -13.00">
      <formula>NOT(ISERROR(SEARCH("09.00 -13.00",AG156)))</formula>
    </cfRule>
    <cfRule type="containsText" dxfId="20862" priority="53087" operator="containsText" text="09.00 -15:00">
      <formula>NOT(ISERROR(SEARCH("09.00 -15:00",AG156)))</formula>
    </cfRule>
    <cfRule type="containsText" dxfId="20861" priority="53088" operator="containsText" text="09.00 -16.00">
      <formula>NOT(ISERROR(SEARCH("09.00 -16.00",AG156)))</formula>
    </cfRule>
  </conditionalFormatting>
  <conditionalFormatting sqref="AG155:AH155">
    <cfRule type="containsText" dxfId="20860" priority="53080" operator="containsText" text="09.00 -13.00">
      <formula>NOT(ISERROR(SEARCH("09.00 -13.00",AG155)))</formula>
    </cfRule>
    <cfRule type="containsText" dxfId="20859" priority="53081" operator="containsText" text="09.00 -15:00">
      <formula>NOT(ISERROR(SEARCH("09.00 -15:00",AG155)))</formula>
    </cfRule>
    <cfRule type="containsText" dxfId="20858" priority="53082" operator="containsText" text="09.00 -16.00">
      <formula>NOT(ISERROR(SEARCH("09.00 -16.00",AG155)))</formula>
    </cfRule>
  </conditionalFormatting>
  <conditionalFormatting sqref="AG156:AH156">
    <cfRule type="containsText" dxfId="20857" priority="53077" operator="containsText" text="09.00 -13:00">
      <formula>NOT(ISERROR(SEARCH("09.00 -13:00",AG156)))</formula>
    </cfRule>
    <cfRule type="containsText" dxfId="20856" priority="53078" operator="containsText" text="08.30 -17.30">
      <formula>NOT(ISERROR(SEARCH("08.30 -17.30",AG156)))</formula>
    </cfRule>
    <cfRule type="containsText" dxfId="20855" priority="53079" operator="containsText" text="08.30 -15:30">
      <formula>NOT(ISERROR(SEARCH("08.30 -15:30",AG156)))</formula>
    </cfRule>
  </conditionalFormatting>
  <conditionalFormatting sqref="AG155:AH155">
    <cfRule type="containsText" dxfId="20854" priority="53068" operator="containsText" text="09.00 -13.00">
      <formula>NOT(ISERROR(SEARCH("09.00 -13.00",AG155)))</formula>
    </cfRule>
    <cfRule type="containsText" dxfId="20853" priority="53069" operator="containsText" text="09.00 -15:00">
      <formula>NOT(ISERROR(SEARCH("09.00 -15:00",AG155)))</formula>
    </cfRule>
    <cfRule type="containsText" dxfId="20852" priority="53070" operator="containsText" text="09.00 -16.00">
      <formula>NOT(ISERROR(SEARCH("09.00 -16.00",AG155)))</formula>
    </cfRule>
  </conditionalFormatting>
  <conditionalFormatting sqref="AG155:AH155">
    <cfRule type="containsText" dxfId="20851" priority="53065" operator="containsText" text="09.00 -13:00">
      <formula>NOT(ISERROR(SEARCH("09.00 -13:00",AG155)))</formula>
    </cfRule>
    <cfRule type="containsText" dxfId="20850" priority="53066" operator="containsText" text="08.30 -17.30">
      <formula>NOT(ISERROR(SEARCH("08.30 -17.30",AG155)))</formula>
    </cfRule>
    <cfRule type="containsText" dxfId="20849" priority="53067" operator="containsText" text="08.30 -15:30">
      <formula>NOT(ISERROR(SEARCH("08.30 -15:30",AG155)))</formula>
    </cfRule>
  </conditionalFormatting>
  <conditionalFormatting sqref="CR155:CS162 DE155:DF162">
    <cfRule type="containsText" dxfId="20848" priority="53047" operator="containsText" text="08.30 – 14.30">
      <formula>NOT(ISERROR(SEARCH("08.30 – 14.30",CR155)))</formula>
    </cfRule>
    <cfRule type="containsText" dxfId="20847" priority="53048" operator="containsText" text="09:30 – 18.30">
      <formula>NOT(ISERROR(SEARCH("09:30 – 18.30",CR155)))</formula>
    </cfRule>
    <cfRule type="containsText" dxfId="20846" priority="53049" operator="containsText" text="10.30 – 18.30">
      <formula>NOT(ISERROR(SEARCH("10.30 – 18.30",CR155)))</formula>
    </cfRule>
    <cfRule type="containsText" dxfId="20845" priority="53050" operator="containsText" text="09.30 – 18.30">
      <formula>NOT(ISERROR(SEARCH("09.30 – 18.30",CR155)))</formula>
    </cfRule>
    <cfRule type="containsText" dxfId="20844" priority="53052" operator="containsText" text="09.00 – 13:00">
      <formula>NOT(ISERROR(SEARCH("09.00 – 13:00",CR155)))</formula>
    </cfRule>
    <cfRule type="containsText" dxfId="20843" priority="53053" operator="containsText" text="08.30 – 16.30">
      <formula>NOT(ISERROR(SEARCH("08.30 – 16.30",CR155)))</formula>
    </cfRule>
    <cfRule type="containsText" dxfId="20842" priority="53054" operator="containsText" text="08:30 – 17.30">
      <formula>NOT(ISERROR(SEARCH("08:30 – 17.30",CR155)))</formula>
    </cfRule>
    <cfRule type="containsText" dxfId="20841" priority="53055" operator="containsText" text="08.30 – 17.30">
      <formula>NOT(ISERROR(SEARCH("08.30 – 17.30",CR155)))</formula>
    </cfRule>
    <cfRule type="containsText" dxfId="20840" priority="53056" operator="containsText" text="09.00 – 18.00">
      <formula>NOT(ISERROR(SEARCH("09.00 – 18.00",CR155)))</formula>
    </cfRule>
    <cfRule type="containsText" dxfId="20839" priority="53057" operator="containsText" text="09.00 – 13.00">
      <formula>NOT(ISERROR(SEARCH("09.00 – 13.00",CR155)))</formula>
    </cfRule>
    <cfRule type="containsText" dxfId="20838" priority="53058" operator="containsText" text="11.30 – 19.30">
      <formula>NOT(ISERROR(SEARCH("11.30 – 19.30",CR155)))</formula>
    </cfRule>
    <cfRule type="containsText" dxfId="20837" priority="53059" operator="containsText" text="10.30 – 19.30">
      <formula>NOT(ISERROR(SEARCH("10.30 – 19.30",CR155)))</formula>
    </cfRule>
    <cfRule type="containsText" dxfId="20836" priority="53060" operator="containsText" text="09.00 – 15.00">
      <formula>NOT(ISERROR(SEARCH("09.00 – 15.00",CR155)))</formula>
    </cfRule>
    <cfRule type="containsText" dxfId="20835" priority="53061" operator="containsText" text="1 2 : 3 0">
      <formula>NOT(ISERROR(SEARCH("1 2 : 3 0",CR155)))</formula>
    </cfRule>
    <cfRule type="containsText" dxfId="20834" priority="53062" operator="containsText" text="1 3 : 3 0">
      <formula>NOT(ISERROR(SEARCH("1 3 : 3 0",CR155)))</formula>
    </cfRule>
    <cfRule type="containsText" dxfId="20833" priority="53063" operator="containsText" text="FESTIVITÁ">
      <formula>NOT(ISERROR(SEARCH("FESTIVITÁ",CR155)))</formula>
    </cfRule>
    <cfRule type="cellIs" dxfId="20832" priority="53064" operator="equal">
      <formula>"DOMENICA"</formula>
    </cfRule>
  </conditionalFormatting>
  <conditionalFormatting sqref="CR155:CS162 DE155:DF162">
    <cfRule type="containsText" dxfId="20831" priority="53039" operator="containsText" text="09.00 - 13.00">
      <formula>NOT(ISERROR(SEARCH("09.00 - 13.00",CR155)))</formula>
    </cfRule>
    <cfRule type="containsText" dxfId="20830" priority="53042" operator="containsText" text="09.00 – 15:00">
      <formula>NOT(ISERROR(SEARCH("09.00 – 15:00",CR155)))</formula>
    </cfRule>
    <cfRule type="containsText" dxfId="20829" priority="53043" operator="containsText" text="09.00 – 16.00">
      <formula>NOT(ISERROR(SEARCH("09.00 – 16.00",CR155)))</formula>
    </cfRule>
    <cfRule type="containsText" dxfId="20828" priority="53044" operator="containsText" text="09.00 - 13:00">
      <formula>NOT(ISERROR(SEARCH("09.00 - 13:00",CR155)))</formula>
    </cfRule>
    <cfRule type="containsText" dxfId="20827" priority="53045" operator="containsText" text="08.30 – 16:30 ">
      <formula>NOT(ISERROR(SEARCH("08.30 – 16:30 ",CR155)))</formula>
    </cfRule>
    <cfRule type="containsText" dxfId="20826" priority="53046" operator="containsText" text="08.30 – 17:30 ">
      <formula>NOT(ISERROR(SEARCH("08.30 – 17:30 ",CR155)))</formula>
    </cfRule>
  </conditionalFormatting>
  <conditionalFormatting sqref="CR155:CS162 DE155:DF162">
    <cfRule type="containsText" dxfId="20825" priority="53041" operator="containsText" text="1 3 : 0 0">
      <formula>NOT(ISERROR(SEARCH("1 3 : 0 0",CR155)))</formula>
    </cfRule>
  </conditionalFormatting>
  <conditionalFormatting sqref="CR155:CS155 DE155:DF155">
    <cfRule type="containsText" dxfId="20824" priority="53040" operator="containsText" text="13:00">
      <formula>NOT(ISERROR(SEARCH("13:00",CR155)))</formula>
    </cfRule>
  </conditionalFormatting>
  <conditionalFormatting sqref="CR155:CS162 DE155:DF162">
    <cfRule type="containsText" dxfId="20823" priority="53051" operator="containsText" text="09:00 – 13.00 ">
      <formula>NOT(ISERROR(SEARCH("09:00 – 13.00 ",CR155)))</formula>
    </cfRule>
  </conditionalFormatting>
  <conditionalFormatting sqref="CR161:CS161 DE161:DF161">
    <cfRule type="containsText" dxfId="20822" priority="53038" operator="containsText" text="09:00 – 13.00 ">
      <formula>NOT(ISERROR(SEARCH("09:00 – 13.00 ",CR161)))</formula>
    </cfRule>
  </conditionalFormatting>
  <conditionalFormatting sqref="CR155:CS162 DE155:DF162">
    <cfRule type="containsText" dxfId="20821" priority="53037" operator="containsText" text="09:00 – 13.00 ">
      <formula>NOT(ISERROR(SEARCH("09:00 – 13.00 ",CR155)))</formula>
    </cfRule>
  </conditionalFormatting>
  <conditionalFormatting sqref="CR161:CS162 DE161:DF162">
    <cfRule type="containsText" dxfId="20820" priority="53036" operator="containsText" text="09:00 – 13.00 ">
      <formula>NOT(ISERROR(SEARCH("09:00 – 13.00 ",CR161)))</formula>
    </cfRule>
  </conditionalFormatting>
  <conditionalFormatting sqref="CR156:CS156 DE156:DF156">
    <cfRule type="containsText" dxfId="20819" priority="53033" operator="containsText" text="09.00 -13.00">
      <formula>NOT(ISERROR(SEARCH("09.00 -13.00",CR156)))</formula>
    </cfRule>
    <cfRule type="containsText" dxfId="20818" priority="53034" operator="containsText" text="09.00 -15:00">
      <formula>NOT(ISERROR(SEARCH("09.00 -15:00",CR156)))</formula>
    </cfRule>
    <cfRule type="containsText" dxfId="20817" priority="53035" operator="containsText" text="09.00 -16.00">
      <formula>NOT(ISERROR(SEARCH("09.00 -16.00",CR156)))</formula>
    </cfRule>
  </conditionalFormatting>
  <conditionalFormatting sqref="CR157:CS162 DE157:DF162">
    <cfRule type="containsText" dxfId="20816" priority="53030" operator="containsText" text="09.00 -13.00">
      <formula>NOT(ISERROR(SEARCH("09.00 -13.00",CR157)))</formula>
    </cfRule>
    <cfRule type="containsText" dxfId="20815" priority="53031" operator="containsText" text="09.00 -15:00">
      <formula>NOT(ISERROR(SEARCH("09.00 -15:00",CR157)))</formula>
    </cfRule>
    <cfRule type="containsText" dxfId="20814" priority="53032" operator="containsText" text="09.00 -16.00">
      <formula>NOT(ISERROR(SEARCH("09.00 -16.00",CR157)))</formula>
    </cfRule>
  </conditionalFormatting>
  <conditionalFormatting sqref="CR155:CS155 DE155:DF155">
    <cfRule type="containsText" dxfId="20813" priority="53027" operator="containsText" text="09.00 -13.00">
      <formula>NOT(ISERROR(SEARCH("09.00 -13.00",CR155)))</formula>
    </cfRule>
    <cfRule type="containsText" dxfId="20812" priority="53028" operator="containsText" text="09.00 -15:00">
      <formula>NOT(ISERROR(SEARCH("09.00 -15:00",CR155)))</formula>
    </cfRule>
    <cfRule type="containsText" dxfId="20811" priority="53029" operator="containsText" text="09.00 -16.00">
      <formula>NOT(ISERROR(SEARCH("09.00 -16.00",CR155)))</formula>
    </cfRule>
  </conditionalFormatting>
  <conditionalFormatting sqref="CR161:CS161 DE161:DF161">
    <cfRule type="containsText" dxfId="20810" priority="53026" operator="containsText" text="09:00 – 13.00 ">
      <formula>NOT(ISERROR(SEARCH("09:00 – 13.00 ",CR161)))</formula>
    </cfRule>
  </conditionalFormatting>
  <conditionalFormatting sqref="CR155:CS162 DE155:DF162">
    <cfRule type="containsText" dxfId="20809" priority="53025" operator="containsText" text="09:00 – 13.00 ">
      <formula>NOT(ISERROR(SEARCH("09:00 – 13.00 ",CR155)))</formula>
    </cfRule>
  </conditionalFormatting>
  <conditionalFormatting sqref="CR161:CS162 DE161:DF162">
    <cfRule type="containsText" dxfId="20808" priority="53024" operator="containsText" text="09:00 – 13.00 ">
      <formula>NOT(ISERROR(SEARCH("09:00 – 13.00 ",CR161)))</formula>
    </cfRule>
  </conditionalFormatting>
  <conditionalFormatting sqref="CR156:CS156 DE156:DF156">
    <cfRule type="containsText" dxfId="20807" priority="53021" operator="containsText" text="09.00 -13.00">
      <formula>NOT(ISERROR(SEARCH("09.00 -13.00",CR156)))</formula>
    </cfRule>
    <cfRule type="containsText" dxfId="20806" priority="53022" operator="containsText" text="09.00 -15:00">
      <formula>NOT(ISERROR(SEARCH("09.00 -15:00",CR156)))</formula>
    </cfRule>
    <cfRule type="containsText" dxfId="20805" priority="53023" operator="containsText" text="09.00 -16.00">
      <formula>NOT(ISERROR(SEARCH("09.00 -16.00",CR156)))</formula>
    </cfRule>
  </conditionalFormatting>
  <conditionalFormatting sqref="CR157:CS162 DE157:DF162">
    <cfRule type="containsText" dxfId="20804" priority="53018" operator="containsText" text="09.00 -13.00">
      <formula>NOT(ISERROR(SEARCH("09.00 -13.00",CR157)))</formula>
    </cfRule>
    <cfRule type="containsText" dxfId="20803" priority="53019" operator="containsText" text="09.00 -15:00">
      <formula>NOT(ISERROR(SEARCH("09.00 -15:00",CR157)))</formula>
    </cfRule>
    <cfRule type="containsText" dxfId="20802" priority="53020" operator="containsText" text="09.00 -16.00">
      <formula>NOT(ISERROR(SEARCH("09.00 -16.00",CR157)))</formula>
    </cfRule>
  </conditionalFormatting>
  <conditionalFormatting sqref="CR155:CS155 DE155:DF155">
    <cfRule type="containsText" dxfId="20801" priority="53015" operator="containsText" text="09.00 -13.00">
      <formula>NOT(ISERROR(SEARCH("09.00 -13.00",CR155)))</formula>
    </cfRule>
    <cfRule type="containsText" dxfId="20800" priority="53016" operator="containsText" text="09.00 -15:00">
      <formula>NOT(ISERROR(SEARCH("09.00 -15:00",CR155)))</formula>
    </cfRule>
    <cfRule type="containsText" dxfId="20799" priority="53017" operator="containsText" text="09.00 -16.00">
      <formula>NOT(ISERROR(SEARCH("09.00 -16.00",CR155)))</formula>
    </cfRule>
  </conditionalFormatting>
  <conditionalFormatting sqref="CR156:CS156 DE156:DF156">
    <cfRule type="containsText" dxfId="20798" priority="53012" operator="containsText" text="09.00 -13:00">
      <formula>NOT(ISERROR(SEARCH("09.00 -13:00",CR156)))</formula>
    </cfRule>
    <cfRule type="containsText" dxfId="20797" priority="53013" operator="containsText" text="08.30 -17.30">
      <formula>NOT(ISERROR(SEARCH("08.30 -17.30",CR156)))</formula>
    </cfRule>
    <cfRule type="containsText" dxfId="20796" priority="53014" operator="containsText" text="08.30 -15:30">
      <formula>NOT(ISERROR(SEARCH("08.30 -15:30",CR156)))</formula>
    </cfRule>
  </conditionalFormatting>
  <conditionalFormatting sqref="CR157:CS162 DE157:DF162">
    <cfRule type="containsText" dxfId="20795" priority="53009" operator="containsText" text="09.00 -13.00">
      <formula>NOT(ISERROR(SEARCH("09.00 -13.00",CR157)))</formula>
    </cfRule>
    <cfRule type="containsText" dxfId="20794" priority="53010" operator="containsText" text="09.00 -15:00">
      <formula>NOT(ISERROR(SEARCH("09.00 -15:00",CR157)))</formula>
    </cfRule>
    <cfRule type="containsText" dxfId="20793" priority="53011" operator="containsText" text="09.00 -16.00">
      <formula>NOT(ISERROR(SEARCH("09.00 -16.00",CR157)))</formula>
    </cfRule>
  </conditionalFormatting>
  <conditionalFormatting sqref="CR157:CS162 DE157:DF162">
    <cfRule type="containsText" dxfId="20792" priority="53006" operator="containsText" text="09.00 -13:00">
      <formula>NOT(ISERROR(SEARCH("09.00 -13:00",CR157)))</formula>
    </cfRule>
    <cfRule type="containsText" dxfId="20791" priority="53007" operator="containsText" text="08.30 -17.30">
      <formula>NOT(ISERROR(SEARCH("08.30 -17.30",CR157)))</formula>
    </cfRule>
    <cfRule type="containsText" dxfId="20790" priority="53008" operator="containsText" text="08.30 -15:30">
      <formula>NOT(ISERROR(SEARCH("08.30 -15:30",CR157)))</formula>
    </cfRule>
  </conditionalFormatting>
  <conditionalFormatting sqref="CR155:CS155 DE155:DF155">
    <cfRule type="containsText" dxfId="20789" priority="53003" operator="containsText" text="09.00 -13.00">
      <formula>NOT(ISERROR(SEARCH("09.00 -13.00",CR155)))</formula>
    </cfRule>
    <cfRule type="containsText" dxfId="20788" priority="53004" operator="containsText" text="09.00 -15:00">
      <formula>NOT(ISERROR(SEARCH("09.00 -15:00",CR155)))</formula>
    </cfRule>
    <cfRule type="containsText" dxfId="20787" priority="53005" operator="containsText" text="09.00 -16.00">
      <formula>NOT(ISERROR(SEARCH("09.00 -16.00",CR155)))</formula>
    </cfRule>
  </conditionalFormatting>
  <conditionalFormatting sqref="CR155:CS155 DE155:DF155">
    <cfRule type="containsText" dxfId="20786" priority="53000" operator="containsText" text="09.00 -13:00">
      <formula>NOT(ISERROR(SEARCH("09.00 -13:00",CR155)))</formula>
    </cfRule>
    <cfRule type="containsText" dxfId="20785" priority="53001" operator="containsText" text="08.30 -17.30">
      <formula>NOT(ISERROR(SEARCH("08.30 -17.30",CR155)))</formula>
    </cfRule>
    <cfRule type="containsText" dxfId="20784" priority="53002" operator="containsText" text="08.30 -15:30">
      <formula>NOT(ISERROR(SEARCH("08.30 -15:30",CR155)))</formula>
    </cfRule>
  </conditionalFormatting>
  <conditionalFormatting sqref="A136:C141 A142:B142">
    <cfRule type="containsText" dxfId="20783" priority="52887" operator="containsText" text="08.30 – 14.30">
      <formula>NOT(ISERROR(SEARCH("08.30 – 14.30",A136)))</formula>
    </cfRule>
    <cfRule type="containsText" dxfId="20782" priority="52888" operator="containsText" text="09:30 – 18.30">
      <formula>NOT(ISERROR(SEARCH("09:30 – 18.30",A136)))</formula>
    </cfRule>
    <cfRule type="containsText" dxfId="20781" priority="52889" operator="containsText" text="10.30 – 18.30">
      <formula>NOT(ISERROR(SEARCH("10.30 – 18.30",A136)))</formula>
    </cfRule>
    <cfRule type="containsText" dxfId="20780" priority="52890" operator="containsText" text="09.30 – 18.30">
      <formula>NOT(ISERROR(SEARCH("09.30 – 18.30",A136)))</formula>
    </cfRule>
    <cfRule type="containsText" dxfId="20779" priority="52891" operator="containsText" text="09.00 – 13:00">
      <formula>NOT(ISERROR(SEARCH("09.00 – 13:00",A136)))</formula>
    </cfRule>
    <cfRule type="containsText" dxfId="20778" priority="52892" operator="containsText" text="08.30 – 16.30">
      <formula>NOT(ISERROR(SEARCH("08.30 – 16.30",A136)))</formula>
    </cfRule>
    <cfRule type="containsText" dxfId="20777" priority="52893" operator="containsText" text="08:30 – 17.30">
      <formula>NOT(ISERROR(SEARCH("08:30 – 17.30",A136)))</formula>
    </cfRule>
    <cfRule type="containsText" dxfId="20776" priority="52894" operator="containsText" text="08.30 – 17.30">
      <formula>NOT(ISERROR(SEARCH("08.30 – 17.30",A136)))</formula>
    </cfRule>
    <cfRule type="containsText" dxfId="20775" priority="52895" operator="containsText" text="09.00 – 18.00">
      <formula>NOT(ISERROR(SEARCH("09.00 – 18.00",A136)))</formula>
    </cfRule>
    <cfRule type="containsText" dxfId="20774" priority="52896" operator="containsText" text="09.00 – 13.00">
      <formula>NOT(ISERROR(SEARCH("09.00 – 13.00",A136)))</formula>
    </cfRule>
    <cfRule type="containsText" dxfId="20773" priority="52897" operator="containsText" text="11.30 – 19.30">
      <formula>NOT(ISERROR(SEARCH("11.30 – 19.30",A136)))</formula>
    </cfRule>
    <cfRule type="containsText" dxfId="20772" priority="52898" operator="containsText" text="10.30 – 19.30">
      <formula>NOT(ISERROR(SEARCH("10.30 – 19.30",A136)))</formula>
    </cfRule>
    <cfRule type="containsText" dxfId="20771" priority="52899" operator="containsText" text="09.00 – 15.00">
      <formula>NOT(ISERROR(SEARCH("09.00 – 15.00",A136)))</formula>
    </cfRule>
    <cfRule type="containsText" dxfId="20770" priority="52900" operator="containsText" text="12:30">
      <formula>NOT(ISERROR(SEARCH("12:30",A136)))</formula>
    </cfRule>
    <cfRule type="containsText" dxfId="20769" priority="52901" operator="containsText" text="13:30">
      <formula>NOT(ISERROR(SEARCH("13:30",A136)))</formula>
    </cfRule>
    <cfRule type="containsText" dxfId="20768" priority="52902" operator="containsText" text="FESTIVITÁ">
      <formula>NOT(ISERROR(SEARCH("FESTIVITÁ",A136)))</formula>
    </cfRule>
    <cfRule type="cellIs" dxfId="20767" priority="52903" operator="equal">
      <formula>"DOMENICA"</formula>
    </cfRule>
  </conditionalFormatting>
  <conditionalFormatting sqref="B136:C141 B142">
    <cfRule type="iconSet" priority="52886">
      <iconSet iconSet="3Symbols2">
        <cfvo type="percent" val="0"/>
        <cfvo type="percent" val="0"/>
        <cfvo type="formula" val="TODAY()" gte="0"/>
      </iconSet>
    </cfRule>
  </conditionalFormatting>
  <conditionalFormatting sqref="A136:C141 A142:B142">
    <cfRule type="containsText" dxfId="20766" priority="52880" operator="containsText" text="09.00 - 13.00">
      <formula>NOT(ISERROR(SEARCH("09.00 - 13.00",A136)))</formula>
    </cfRule>
    <cfRule type="containsText" dxfId="20765" priority="52881" operator="containsText" text="09.00 – 15:00">
      <formula>NOT(ISERROR(SEARCH("09.00 – 15:00",A136)))</formula>
    </cfRule>
    <cfRule type="containsText" dxfId="20764" priority="52882" operator="containsText" text="09.00 – 16.00">
      <formula>NOT(ISERROR(SEARCH("09.00 – 16.00",A136)))</formula>
    </cfRule>
    <cfRule type="containsText" dxfId="20763" priority="52883" operator="containsText" text="09.00 - 13:00">
      <formula>NOT(ISERROR(SEARCH("09.00 - 13:00",A136)))</formula>
    </cfRule>
    <cfRule type="containsText" dxfId="20762" priority="52884" operator="containsText" text="08.30 – 16:30 ">
      <formula>NOT(ISERROR(SEARCH("08.30 – 16:30 ",A136)))</formula>
    </cfRule>
    <cfRule type="containsText" dxfId="20761" priority="52885" operator="containsText" text="08.30 – 17:30 ">
      <formula>NOT(ISERROR(SEARCH("08.30 – 17:30 ",A136)))</formula>
    </cfRule>
  </conditionalFormatting>
  <conditionalFormatting sqref="A116:C121 A122:B122">
    <cfRule type="containsText" dxfId="20760" priority="52839" operator="containsText" text="08.30 – 14.30">
      <formula>NOT(ISERROR(SEARCH("08.30 – 14.30",A116)))</formula>
    </cfRule>
    <cfRule type="containsText" dxfId="20759" priority="52840" operator="containsText" text="09:30 – 18.30">
      <formula>NOT(ISERROR(SEARCH("09:30 – 18.30",A116)))</formula>
    </cfRule>
    <cfRule type="containsText" dxfId="20758" priority="52841" operator="containsText" text="10.30 – 18.30">
      <formula>NOT(ISERROR(SEARCH("10.30 – 18.30",A116)))</formula>
    </cfRule>
    <cfRule type="containsText" dxfId="20757" priority="52842" operator="containsText" text="09.30 – 18.30">
      <formula>NOT(ISERROR(SEARCH("09.30 – 18.30",A116)))</formula>
    </cfRule>
    <cfRule type="containsText" dxfId="20756" priority="52843" operator="containsText" text="09.00 – 13:00">
      <formula>NOT(ISERROR(SEARCH("09.00 – 13:00",A116)))</formula>
    </cfRule>
    <cfRule type="containsText" dxfId="20755" priority="52844" operator="containsText" text="08.30 – 16.30">
      <formula>NOT(ISERROR(SEARCH("08.30 – 16.30",A116)))</formula>
    </cfRule>
    <cfRule type="containsText" dxfId="20754" priority="52845" operator="containsText" text="08:30 – 17.30">
      <formula>NOT(ISERROR(SEARCH("08:30 – 17.30",A116)))</formula>
    </cfRule>
    <cfRule type="containsText" dxfId="20753" priority="52846" operator="containsText" text="08.30 – 17.30">
      <formula>NOT(ISERROR(SEARCH("08.30 – 17.30",A116)))</formula>
    </cfRule>
    <cfRule type="containsText" dxfId="20752" priority="52847" operator="containsText" text="09.00 – 18.00">
      <formula>NOT(ISERROR(SEARCH("09.00 – 18.00",A116)))</formula>
    </cfRule>
    <cfRule type="containsText" dxfId="20751" priority="52848" operator="containsText" text="09.00 – 13.00">
      <formula>NOT(ISERROR(SEARCH("09.00 – 13.00",A116)))</formula>
    </cfRule>
    <cfRule type="containsText" dxfId="20750" priority="52849" operator="containsText" text="11.30 – 19.30">
      <formula>NOT(ISERROR(SEARCH("11.30 – 19.30",A116)))</formula>
    </cfRule>
    <cfRule type="containsText" dxfId="20749" priority="52850" operator="containsText" text="10.30 – 19.30">
      <formula>NOT(ISERROR(SEARCH("10.30 – 19.30",A116)))</formula>
    </cfRule>
    <cfRule type="containsText" dxfId="20748" priority="52851" operator="containsText" text="09.00 – 15.00">
      <formula>NOT(ISERROR(SEARCH("09.00 – 15.00",A116)))</formula>
    </cfRule>
    <cfRule type="containsText" dxfId="20747" priority="52852" operator="containsText" text="12:30">
      <formula>NOT(ISERROR(SEARCH("12:30",A116)))</formula>
    </cfRule>
    <cfRule type="containsText" dxfId="20746" priority="52853" operator="containsText" text="13:30">
      <formula>NOT(ISERROR(SEARCH("13:30",A116)))</formula>
    </cfRule>
    <cfRule type="containsText" dxfId="20745" priority="52854" operator="containsText" text="FESTIVITÁ">
      <formula>NOT(ISERROR(SEARCH("FESTIVITÁ",A116)))</formula>
    </cfRule>
    <cfRule type="cellIs" dxfId="20744" priority="52855" operator="equal">
      <formula>"DOMENICA"</formula>
    </cfRule>
  </conditionalFormatting>
  <conditionalFormatting sqref="A146:C151 A152:B152">
    <cfRule type="containsText" dxfId="20743" priority="52911" operator="containsText" text="08.30 – 14.30">
      <formula>NOT(ISERROR(SEARCH("08.30 – 14.30",A146)))</formula>
    </cfRule>
    <cfRule type="containsText" dxfId="20742" priority="52912" operator="containsText" text="09:30 – 18.30">
      <formula>NOT(ISERROR(SEARCH("09:30 – 18.30",A146)))</formula>
    </cfRule>
    <cfRule type="containsText" dxfId="20741" priority="52913" operator="containsText" text="10.30 – 18.30">
      <formula>NOT(ISERROR(SEARCH("10.30 – 18.30",A146)))</formula>
    </cfRule>
    <cfRule type="containsText" dxfId="20740" priority="52914" operator="containsText" text="09.30 – 18.30">
      <formula>NOT(ISERROR(SEARCH("09.30 – 18.30",A146)))</formula>
    </cfRule>
    <cfRule type="containsText" dxfId="20739" priority="52915" operator="containsText" text="09.00 – 13:00">
      <formula>NOT(ISERROR(SEARCH("09.00 – 13:00",A146)))</formula>
    </cfRule>
    <cfRule type="containsText" dxfId="20738" priority="52916" operator="containsText" text="08.30 – 16.30">
      <formula>NOT(ISERROR(SEARCH("08.30 – 16.30",A146)))</formula>
    </cfRule>
    <cfRule type="containsText" dxfId="20737" priority="52917" operator="containsText" text="08:30 – 17.30">
      <formula>NOT(ISERROR(SEARCH("08:30 – 17.30",A146)))</formula>
    </cfRule>
    <cfRule type="containsText" dxfId="20736" priority="52918" operator="containsText" text="08.30 – 17.30">
      <formula>NOT(ISERROR(SEARCH("08.30 – 17.30",A146)))</formula>
    </cfRule>
    <cfRule type="containsText" dxfId="20735" priority="52919" operator="containsText" text="09.00 – 18.00">
      <formula>NOT(ISERROR(SEARCH("09.00 – 18.00",A146)))</formula>
    </cfRule>
    <cfRule type="containsText" dxfId="20734" priority="52920" operator="containsText" text="09.00 – 13.00">
      <formula>NOT(ISERROR(SEARCH("09.00 – 13.00",A146)))</formula>
    </cfRule>
    <cfRule type="containsText" dxfId="20733" priority="52921" operator="containsText" text="11.30 – 19.30">
      <formula>NOT(ISERROR(SEARCH("11.30 – 19.30",A146)))</formula>
    </cfRule>
    <cfRule type="containsText" dxfId="20732" priority="52922" operator="containsText" text="10.30 – 19.30">
      <formula>NOT(ISERROR(SEARCH("10.30 – 19.30",A146)))</formula>
    </cfRule>
    <cfRule type="containsText" dxfId="20731" priority="52923" operator="containsText" text="09.00 – 15.00">
      <formula>NOT(ISERROR(SEARCH("09.00 – 15.00",A146)))</formula>
    </cfRule>
    <cfRule type="containsText" dxfId="20730" priority="52924" operator="containsText" text="12:30">
      <formula>NOT(ISERROR(SEARCH("12:30",A146)))</formula>
    </cfRule>
    <cfRule type="containsText" dxfId="20729" priority="52925" operator="containsText" text="13:30">
      <formula>NOT(ISERROR(SEARCH("13:30",A146)))</formula>
    </cfRule>
    <cfRule type="containsText" dxfId="20728" priority="52926" operator="containsText" text="FESTIVITÁ">
      <formula>NOT(ISERROR(SEARCH("FESTIVITÁ",A146)))</formula>
    </cfRule>
    <cfRule type="cellIs" dxfId="20727" priority="52927" operator="equal">
      <formula>"DOMENICA"</formula>
    </cfRule>
  </conditionalFormatting>
  <conditionalFormatting sqref="B146:C151 B152">
    <cfRule type="iconSet" priority="52910">
      <iconSet iconSet="3Symbols2">
        <cfvo type="percent" val="0"/>
        <cfvo type="percent" val="0"/>
        <cfvo type="formula" val="TODAY()" gte="0"/>
      </iconSet>
    </cfRule>
  </conditionalFormatting>
  <conditionalFormatting sqref="A146:C151 A152:B152">
    <cfRule type="containsText" dxfId="20726" priority="52904" operator="containsText" text="09.00 - 13.00">
      <formula>NOT(ISERROR(SEARCH("09.00 - 13.00",A146)))</formula>
    </cfRule>
    <cfRule type="containsText" dxfId="20725" priority="52905" operator="containsText" text="09.00 – 15:00">
      <formula>NOT(ISERROR(SEARCH("09.00 – 15:00",A146)))</formula>
    </cfRule>
    <cfRule type="containsText" dxfId="20724" priority="52906" operator="containsText" text="09.00 – 16.00">
      <formula>NOT(ISERROR(SEARCH("09.00 – 16.00",A146)))</formula>
    </cfRule>
    <cfRule type="containsText" dxfId="20723" priority="52907" operator="containsText" text="09.00 - 13:00">
      <formula>NOT(ISERROR(SEARCH("09.00 - 13:00",A146)))</formula>
    </cfRule>
    <cfRule type="containsText" dxfId="20722" priority="52908" operator="containsText" text="08.30 – 16:30 ">
      <formula>NOT(ISERROR(SEARCH("08.30 – 16:30 ",A146)))</formula>
    </cfRule>
    <cfRule type="containsText" dxfId="20721" priority="52909" operator="containsText" text="08.30 – 17:30 ">
      <formula>NOT(ISERROR(SEARCH("08.30 – 17:30 ",A146)))</formula>
    </cfRule>
  </conditionalFormatting>
  <conditionalFormatting sqref="A126:C131 A132:B132">
    <cfRule type="containsText" dxfId="20720" priority="52863" operator="containsText" text="08.30 – 14.30">
      <formula>NOT(ISERROR(SEARCH("08.30 – 14.30",A126)))</formula>
    </cfRule>
    <cfRule type="containsText" dxfId="20719" priority="52864" operator="containsText" text="09:30 – 18.30">
      <formula>NOT(ISERROR(SEARCH("09:30 – 18.30",A126)))</formula>
    </cfRule>
    <cfRule type="containsText" dxfId="20718" priority="52865" operator="containsText" text="10.30 – 18.30">
      <formula>NOT(ISERROR(SEARCH("10.30 – 18.30",A126)))</formula>
    </cfRule>
    <cfRule type="containsText" dxfId="20717" priority="52866" operator="containsText" text="09.30 – 18.30">
      <formula>NOT(ISERROR(SEARCH("09.30 – 18.30",A126)))</formula>
    </cfRule>
    <cfRule type="containsText" dxfId="20716" priority="52867" operator="containsText" text="09.00 – 13:00">
      <formula>NOT(ISERROR(SEARCH("09.00 – 13:00",A126)))</formula>
    </cfRule>
    <cfRule type="containsText" dxfId="20715" priority="52868" operator="containsText" text="08.30 – 16.30">
      <formula>NOT(ISERROR(SEARCH("08.30 – 16.30",A126)))</formula>
    </cfRule>
    <cfRule type="containsText" dxfId="20714" priority="52869" operator="containsText" text="08:30 – 17.30">
      <formula>NOT(ISERROR(SEARCH("08:30 – 17.30",A126)))</formula>
    </cfRule>
    <cfRule type="containsText" dxfId="20713" priority="52870" operator="containsText" text="08.30 – 17.30">
      <formula>NOT(ISERROR(SEARCH("08.30 – 17.30",A126)))</formula>
    </cfRule>
    <cfRule type="containsText" dxfId="20712" priority="52871" operator="containsText" text="09.00 – 18.00">
      <formula>NOT(ISERROR(SEARCH("09.00 – 18.00",A126)))</formula>
    </cfRule>
    <cfRule type="containsText" dxfId="20711" priority="52872" operator="containsText" text="09.00 – 13.00">
      <formula>NOT(ISERROR(SEARCH("09.00 – 13.00",A126)))</formula>
    </cfRule>
    <cfRule type="containsText" dxfId="20710" priority="52873" operator="containsText" text="11.30 – 19.30">
      <formula>NOT(ISERROR(SEARCH("11.30 – 19.30",A126)))</formula>
    </cfRule>
    <cfRule type="containsText" dxfId="20709" priority="52874" operator="containsText" text="10.30 – 19.30">
      <formula>NOT(ISERROR(SEARCH("10.30 – 19.30",A126)))</formula>
    </cfRule>
    <cfRule type="containsText" dxfId="20708" priority="52875" operator="containsText" text="09.00 – 15.00">
      <formula>NOT(ISERROR(SEARCH("09.00 – 15.00",A126)))</formula>
    </cfRule>
    <cfRule type="containsText" dxfId="20707" priority="52876" operator="containsText" text="12:30">
      <formula>NOT(ISERROR(SEARCH("12:30",A126)))</formula>
    </cfRule>
    <cfRule type="containsText" dxfId="20706" priority="52877" operator="containsText" text="13:30">
      <formula>NOT(ISERROR(SEARCH("13:30",A126)))</formula>
    </cfRule>
    <cfRule type="containsText" dxfId="20705" priority="52878" operator="containsText" text="FESTIVITÁ">
      <formula>NOT(ISERROR(SEARCH("FESTIVITÁ",A126)))</formula>
    </cfRule>
    <cfRule type="cellIs" dxfId="20704" priority="52879" operator="equal">
      <formula>"DOMENICA"</formula>
    </cfRule>
  </conditionalFormatting>
  <conditionalFormatting sqref="B126:C131 B132">
    <cfRule type="iconSet" priority="52862">
      <iconSet iconSet="3Symbols2">
        <cfvo type="percent" val="0"/>
        <cfvo type="percent" val="0"/>
        <cfvo type="formula" val="TODAY()" gte="0"/>
      </iconSet>
    </cfRule>
  </conditionalFormatting>
  <conditionalFormatting sqref="A126:C131 A132:B132">
    <cfRule type="containsText" dxfId="20703" priority="52856" operator="containsText" text="09.00 - 13.00">
      <formula>NOT(ISERROR(SEARCH("09.00 - 13.00",A126)))</formula>
    </cfRule>
    <cfRule type="containsText" dxfId="20702" priority="52857" operator="containsText" text="09.00 – 15:00">
      <formula>NOT(ISERROR(SEARCH("09.00 – 15:00",A126)))</formula>
    </cfRule>
    <cfRule type="containsText" dxfId="20701" priority="52858" operator="containsText" text="09.00 – 16.00">
      <formula>NOT(ISERROR(SEARCH("09.00 – 16.00",A126)))</formula>
    </cfRule>
    <cfRule type="containsText" dxfId="20700" priority="52859" operator="containsText" text="09.00 - 13:00">
      <formula>NOT(ISERROR(SEARCH("09.00 - 13:00",A126)))</formula>
    </cfRule>
    <cfRule type="containsText" dxfId="20699" priority="52860" operator="containsText" text="08.30 – 16:30 ">
      <formula>NOT(ISERROR(SEARCH("08.30 – 16:30 ",A126)))</formula>
    </cfRule>
    <cfRule type="containsText" dxfId="20698" priority="52861" operator="containsText" text="08.30 – 17:30 ">
      <formula>NOT(ISERROR(SEARCH("08.30 – 17:30 ",A126)))</formula>
    </cfRule>
  </conditionalFormatting>
  <conditionalFormatting sqref="B116:C121 B122">
    <cfRule type="iconSet" priority="52838">
      <iconSet iconSet="3Symbols2">
        <cfvo type="percent" val="0"/>
        <cfvo type="percent" val="0"/>
        <cfvo type="formula" val="TODAY()" gte="0"/>
      </iconSet>
    </cfRule>
  </conditionalFormatting>
  <conditionalFormatting sqref="AC1">
    <cfRule type="cellIs" dxfId="20697" priority="52829" operator="equal">
      <formula>" "</formula>
    </cfRule>
  </conditionalFormatting>
  <conditionalFormatting sqref="AC60:AC76">
    <cfRule type="cellIs" dxfId="20696" priority="52826" operator="equal">
      <formula>" "</formula>
    </cfRule>
  </conditionalFormatting>
  <conditionalFormatting sqref="AC60">
    <cfRule type="cellIs" dxfId="20695" priority="52823" operator="equal">
      <formula>" "</formula>
    </cfRule>
  </conditionalFormatting>
  <conditionalFormatting sqref="AC77">
    <cfRule type="cellIs" dxfId="20694" priority="52820" operator="equal">
      <formula>" "</formula>
    </cfRule>
  </conditionalFormatting>
  <conditionalFormatting sqref="AC50">
    <cfRule type="cellIs" dxfId="20693" priority="52817" operator="equal">
      <formula>" "</formula>
    </cfRule>
  </conditionalFormatting>
  <conditionalFormatting sqref="AC51">
    <cfRule type="cellIs" dxfId="20692" priority="52814" operator="equal">
      <formula>" "</formula>
    </cfRule>
  </conditionalFormatting>
  <conditionalFormatting sqref="AC51:AC59">
    <cfRule type="cellIs" dxfId="20691" priority="52811" operator="equal">
      <formula>" "</formula>
    </cfRule>
  </conditionalFormatting>
  <conditionalFormatting sqref="AC59">
    <cfRule type="cellIs" dxfId="20690" priority="52808" operator="equal">
      <formula>" "</formula>
    </cfRule>
  </conditionalFormatting>
  <conditionalFormatting sqref="AD57:AD58">
    <cfRule type="containsText" dxfId="20689" priority="52791" operator="containsText" text="08.30 – 14.30">
      <formula>NOT(ISERROR(SEARCH("08.30 – 14.30",AD57)))</formula>
    </cfRule>
    <cfRule type="containsText" dxfId="20688" priority="52792" operator="containsText" text="09:30 – 18.30">
      <formula>NOT(ISERROR(SEARCH("09:30 – 18.30",AD57)))</formula>
    </cfRule>
    <cfRule type="containsText" dxfId="20687" priority="52793" operator="containsText" text="10.30 – 18.30">
      <formula>NOT(ISERROR(SEARCH("10.30 – 18.30",AD57)))</formula>
    </cfRule>
    <cfRule type="containsText" dxfId="20686" priority="52794" operator="containsText" text="09.30 – 18.30">
      <formula>NOT(ISERROR(SEARCH("09.30 – 18.30",AD57)))</formula>
    </cfRule>
    <cfRule type="containsText" dxfId="20685" priority="52795" operator="containsText" text="09.00 – 13:00">
      <formula>NOT(ISERROR(SEARCH("09.00 – 13:00",AD57)))</formula>
    </cfRule>
    <cfRule type="containsText" dxfId="20684" priority="52796" operator="containsText" text="08.30 – 16.30">
      <formula>NOT(ISERROR(SEARCH("08.30 – 16.30",AD57)))</formula>
    </cfRule>
    <cfRule type="containsText" dxfId="20683" priority="52797" operator="containsText" text="08:30 – 17.30">
      <formula>NOT(ISERROR(SEARCH("08:30 – 17.30",AD57)))</formula>
    </cfRule>
    <cfRule type="containsText" dxfId="20682" priority="52798" operator="containsText" text="08.30 – 17.30">
      <formula>NOT(ISERROR(SEARCH("08.30 – 17.30",AD57)))</formula>
    </cfRule>
    <cfRule type="containsText" dxfId="20681" priority="52799" operator="containsText" text="09.00 – 18.00">
      <formula>NOT(ISERROR(SEARCH("09.00 – 18.00",AD57)))</formula>
    </cfRule>
    <cfRule type="containsText" dxfId="20680" priority="52800" operator="containsText" text="09.00 – 13.00">
      <formula>NOT(ISERROR(SEARCH("09.00 – 13.00",AD57)))</formula>
    </cfRule>
    <cfRule type="containsText" dxfId="20679" priority="52801" operator="containsText" text="11.30 – 19.30">
      <formula>NOT(ISERROR(SEARCH("11.30 – 19.30",AD57)))</formula>
    </cfRule>
    <cfRule type="containsText" dxfId="20678" priority="52802" operator="containsText" text="10.30 – 19.30">
      <formula>NOT(ISERROR(SEARCH("10.30 – 19.30",AD57)))</formula>
    </cfRule>
    <cfRule type="containsText" dxfId="20677" priority="52803" operator="containsText" text="09.00 – 15.00">
      <formula>NOT(ISERROR(SEARCH("09.00 – 15.00",AD57)))</formula>
    </cfRule>
    <cfRule type="containsText" dxfId="20676" priority="52804" operator="containsText" text="12:30">
      <formula>NOT(ISERROR(SEARCH("12:30",AD57)))</formula>
    </cfRule>
    <cfRule type="containsText" dxfId="20675" priority="52805" operator="containsText" text="13:30">
      <formula>NOT(ISERROR(SEARCH("13:30",AD57)))</formula>
    </cfRule>
    <cfRule type="containsText" dxfId="20674" priority="52806" operator="containsText" text="FESTIVITÁ">
      <formula>NOT(ISERROR(SEARCH("FESTIVITÁ",AD57)))</formula>
    </cfRule>
    <cfRule type="cellIs" dxfId="20673" priority="52807" operator="equal">
      <formula>"DOMENICA"</formula>
    </cfRule>
  </conditionalFormatting>
  <conditionalFormatting sqref="AD111:AD112">
    <cfRule type="containsText" dxfId="20672" priority="52774" operator="containsText" text="08.30 – 14.30">
      <formula>NOT(ISERROR(SEARCH("08.30 – 14.30",AD111)))</formula>
    </cfRule>
    <cfRule type="containsText" dxfId="20671" priority="52775" operator="containsText" text="09:30 – 18.30">
      <formula>NOT(ISERROR(SEARCH("09:30 – 18.30",AD111)))</formula>
    </cfRule>
    <cfRule type="containsText" dxfId="20670" priority="52776" operator="containsText" text="10.30 – 18.30">
      <formula>NOT(ISERROR(SEARCH("10.30 – 18.30",AD111)))</formula>
    </cfRule>
    <cfRule type="containsText" dxfId="20669" priority="52777" operator="containsText" text="09.30 – 18.30">
      <formula>NOT(ISERROR(SEARCH("09.30 – 18.30",AD111)))</formula>
    </cfRule>
    <cfRule type="containsText" dxfId="20668" priority="52778" operator="containsText" text="09.00 – 13:00">
      <formula>NOT(ISERROR(SEARCH("09.00 – 13:00",AD111)))</formula>
    </cfRule>
    <cfRule type="containsText" dxfId="20667" priority="52779" operator="containsText" text="08.30 – 16.30">
      <formula>NOT(ISERROR(SEARCH("08.30 – 16.30",AD111)))</formula>
    </cfRule>
    <cfRule type="containsText" dxfId="20666" priority="52780" operator="containsText" text="08:30 – 17.30">
      <formula>NOT(ISERROR(SEARCH("08:30 – 17.30",AD111)))</formula>
    </cfRule>
    <cfRule type="containsText" dxfId="20665" priority="52781" operator="containsText" text="08.30 – 17.30">
      <formula>NOT(ISERROR(SEARCH("08.30 – 17.30",AD111)))</formula>
    </cfRule>
    <cfRule type="containsText" dxfId="20664" priority="52782" operator="containsText" text="09.00 – 18.00">
      <formula>NOT(ISERROR(SEARCH("09.00 – 18.00",AD111)))</formula>
    </cfRule>
    <cfRule type="containsText" dxfId="20663" priority="52783" operator="containsText" text="09.00 – 13.00">
      <formula>NOT(ISERROR(SEARCH("09.00 – 13.00",AD111)))</formula>
    </cfRule>
    <cfRule type="containsText" dxfId="20662" priority="52784" operator="containsText" text="11.30 – 19.30">
      <formula>NOT(ISERROR(SEARCH("11.30 – 19.30",AD111)))</formula>
    </cfRule>
    <cfRule type="containsText" dxfId="20661" priority="52785" operator="containsText" text="10.30 – 19.30">
      <formula>NOT(ISERROR(SEARCH("10.30 – 19.30",AD111)))</formula>
    </cfRule>
    <cfRule type="containsText" dxfId="20660" priority="52786" operator="containsText" text="09.00 – 15.00">
      <formula>NOT(ISERROR(SEARCH("09.00 – 15.00",AD111)))</formula>
    </cfRule>
    <cfRule type="containsText" dxfId="20659" priority="52787" operator="containsText" text="12:30">
      <formula>NOT(ISERROR(SEARCH("12:30",AD111)))</formula>
    </cfRule>
    <cfRule type="containsText" dxfId="20658" priority="52788" operator="containsText" text="13:30">
      <formula>NOT(ISERROR(SEARCH("13:30",AD111)))</formula>
    </cfRule>
    <cfRule type="containsText" dxfId="20657" priority="52789" operator="containsText" text="FESTIVITÁ">
      <formula>NOT(ISERROR(SEARCH("FESTIVITÁ",AD111)))</formula>
    </cfRule>
    <cfRule type="cellIs" dxfId="20656" priority="52790" operator="equal">
      <formula>"DOMENICA"</formula>
    </cfRule>
  </conditionalFormatting>
  <conditionalFormatting sqref="U70">
    <cfRule type="cellIs" dxfId="20655" priority="52559" operator="equal">
      <formula>_FV(13,"3")</formula>
    </cfRule>
  </conditionalFormatting>
  <conditionalFormatting sqref="U70">
    <cfRule type="cellIs" dxfId="20654" priority="52562" operator="equal">
      <formula>"09.00 – 18.00"</formula>
    </cfRule>
  </conditionalFormatting>
  <conditionalFormatting sqref="U70">
    <cfRule type="cellIs" dxfId="20653" priority="52563" operator="equal">
      <formula>"09.30 – 13.00"</formula>
    </cfRule>
  </conditionalFormatting>
  <conditionalFormatting sqref="U70">
    <cfRule type="cellIs" dxfId="20652" priority="52564" operator="equal">
      <formula>"10.30 – 19.30"</formula>
    </cfRule>
  </conditionalFormatting>
  <conditionalFormatting sqref="U70">
    <cfRule type="cellIs" dxfId="20651" priority="52565" operator="equal">
      <formula>"11.30 – 19.30"</formula>
    </cfRule>
  </conditionalFormatting>
  <conditionalFormatting sqref="U70">
    <cfRule type="cellIs" dxfId="20650" priority="52566" operator="equal">
      <formula>_FV(13,"3")</formula>
    </cfRule>
  </conditionalFormatting>
  <conditionalFormatting sqref="U70">
    <cfRule type="cellIs" dxfId="20649" priority="52567" operator="equal">
      <formula>_FV(13,"3")</formula>
    </cfRule>
  </conditionalFormatting>
  <conditionalFormatting sqref="U70">
    <cfRule type="cellIs" dxfId="20648" priority="52568" operator="equal">
      <formula>_FV(13,"3")</formula>
    </cfRule>
  </conditionalFormatting>
  <conditionalFormatting sqref="U70">
    <cfRule type="cellIs" dxfId="20647" priority="52555" operator="equal">
      <formula>"09.00 – 18.00"</formula>
    </cfRule>
  </conditionalFormatting>
  <conditionalFormatting sqref="U70">
    <cfRule type="cellIs" dxfId="20646" priority="52556" operator="equal">
      <formula>"09.30 – 13.00"</formula>
    </cfRule>
  </conditionalFormatting>
  <conditionalFormatting sqref="U70">
    <cfRule type="cellIs" dxfId="20645" priority="52557" operator="equal">
      <formula>"10.30 – 19.30"</formula>
    </cfRule>
  </conditionalFormatting>
  <conditionalFormatting sqref="U70">
    <cfRule type="cellIs" dxfId="20644" priority="52619" operator="equal">
      <formula>"09.00 – 13.00"</formula>
    </cfRule>
  </conditionalFormatting>
  <conditionalFormatting sqref="U70">
    <cfRule type="cellIs" dxfId="20643" priority="52620" operator="equal">
      <formula>"09.00 – 15.00"</formula>
    </cfRule>
  </conditionalFormatting>
  <conditionalFormatting sqref="U70">
    <cfRule type="cellIs" dxfId="20642" priority="52621" operator="equal">
      <formula>"09.00 – 18.00"</formula>
    </cfRule>
  </conditionalFormatting>
  <conditionalFormatting sqref="U70">
    <cfRule type="cellIs" dxfId="20641" priority="52622" operator="equal">
      <formula>"09.30 – 13.00"</formula>
    </cfRule>
  </conditionalFormatting>
  <conditionalFormatting sqref="U70">
    <cfRule type="cellIs" dxfId="20640" priority="52623" operator="equal">
      <formula>"10.30 – 19.30"</formula>
    </cfRule>
  </conditionalFormatting>
  <conditionalFormatting sqref="U70">
    <cfRule type="cellIs" dxfId="20639" priority="52624" operator="equal">
      <formula>"11.30 – 19.30"</formula>
    </cfRule>
  </conditionalFormatting>
  <conditionalFormatting sqref="U70">
    <cfRule type="cellIs" dxfId="20638" priority="52625" operator="equal">
      <formula>_FV(13,"3")</formula>
    </cfRule>
  </conditionalFormatting>
  <conditionalFormatting sqref="U70">
    <cfRule type="cellIs" dxfId="20637" priority="52626" operator="equal">
      <formula>_FV(13,"3")</formula>
    </cfRule>
  </conditionalFormatting>
  <conditionalFormatting sqref="U70">
    <cfRule type="cellIs" dxfId="20636" priority="52627" operator="equal">
      <formula>_FV(13,"3")</formula>
    </cfRule>
  </conditionalFormatting>
  <conditionalFormatting sqref="U70">
    <cfRule type="containsText" dxfId="20635" priority="52609" operator="containsText" text="DOMENICA">
      <formula>NOT(ISERROR(SEARCH("DOMENICA",U70)))</formula>
    </cfRule>
    <cfRule type="containsText" dxfId="20634" priority="52610" operator="containsText" text="08.30 – 14.30">
      <formula>NOT(ISERROR(SEARCH("08.30 – 14.30",U70)))</formula>
    </cfRule>
    <cfRule type="containsText" dxfId="20633" priority="52611" operator="containsText" text="09.30 – 18.30">
      <formula>NOT(ISERROR(SEARCH("09.30 – 18.30",U70)))</formula>
    </cfRule>
    <cfRule type="containsText" dxfId="20632" priority="52612" operator="containsText" text="08.30 – 16.30">
      <formula>NOT(ISERROR(SEARCH("08.30 – 16.30",U70)))</formula>
    </cfRule>
    <cfRule type="containsText" dxfId="20631" priority="52613" operator="containsText" text="08.30 – 17.30">
      <formula>NOT(ISERROR(SEARCH("08.30 – 17.30",U70)))</formula>
    </cfRule>
    <cfRule type="containsText" dxfId="20630" priority="52614" operator="containsText" text="09.00 – 18.00">
      <formula>NOT(ISERROR(SEARCH("09.00 – 18.00",U70)))</formula>
    </cfRule>
    <cfRule type="containsText" dxfId="20629" priority="52615" operator="containsText" text="09.00 – 15.00">
      <formula>NOT(ISERROR(SEARCH("09.00 – 15.00",U70)))</formula>
    </cfRule>
    <cfRule type="containsText" dxfId="20628" priority="52616" operator="containsText" text="10.30 – 19.30">
      <formula>NOT(ISERROR(SEARCH("10.30 – 19.30",U70)))</formula>
    </cfRule>
    <cfRule type="containsText" dxfId="20627" priority="52617" operator="containsText" text="09.00 – 13.00">
      <formula>NOT(ISERROR(SEARCH("09.00 – 13.00",U70)))</formula>
    </cfRule>
    <cfRule type="containsText" dxfId="20626" priority="52618" operator="containsText" text="11.30 – 19.30">
      <formula>NOT(ISERROR(SEARCH("11.30 – 19.30",U70)))</formula>
    </cfRule>
  </conditionalFormatting>
  <conditionalFormatting sqref="U70">
    <cfRule type="cellIs" dxfId="20625" priority="52601" operator="equal">
      <formula>"09.00 – 15.00"</formula>
    </cfRule>
  </conditionalFormatting>
  <conditionalFormatting sqref="U70">
    <cfRule type="cellIs" dxfId="20624" priority="52602" operator="equal">
      <formula>"09.00 – 18.00"</formula>
    </cfRule>
  </conditionalFormatting>
  <conditionalFormatting sqref="U70">
    <cfRule type="cellIs" dxfId="20623" priority="52603" operator="equal">
      <formula>"09.30 – 13.00"</formula>
    </cfRule>
  </conditionalFormatting>
  <conditionalFormatting sqref="U70">
    <cfRule type="cellIs" dxfId="20622" priority="52604" operator="equal">
      <formula>"10.30 – 19.30"</formula>
    </cfRule>
  </conditionalFormatting>
  <conditionalFormatting sqref="U70">
    <cfRule type="cellIs" dxfId="20621" priority="52605" operator="equal">
      <formula>"11.30 – 19.30"</formula>
    </cfRule>
  </conditionalFormatting>
  <conditionalFormatting sqref="U70">
    <cfRule type="cellIs" dxfId="20620" priority="52606" operator="equal">
      <formula>_FV(13,"3")</formula>
    </cfRule>
  </conditionalFormatting>
  <conditionalFormatting sqref="U70">
    <cfRule type="cellIs" dxfId="20619" priority="52607" operator="equal">
      <formula>_FV(13,"3")</formula>
    </cfRule>
  </conditionalFormatting>
  <conditionalFormatting sqref="U70">
    <cfRule type="cellIs" dxfId="20618" priority="52608" operator="equal">
      <formula>_FV(13,"3")</formula>
    </cfRule>
  </conditionalFormatting>
  <conditionalFormatting sqref="U70">
    <cfRule type="cellIs" dxfId="20617" priority="52593" operator="equal">
      <formula>"09.00 – 15.00"</formula>
    </cfRule>
  </conditionalFormatting>
  <conditionalFormatting sqref="U70">
    <cfRule type="cellIs" dxfId="20616" priority="52594" operator="equal">
      <formula>"09.00 – 18.00"</formula>
    </cfRule>
  </conditionalFormatting>
  <conditionalFormatting sqref="U70">
    <cfRule type="cellIs" dxfId="20615" priority="52595" operator="equal">
      <formula>"09.30 – 13.00"</formula>
    </cfRule>
  </conditionalFormatting>
  <conditionalFormatting sqref="U70">
    <cfRule type="cellIs" dxfId="20614" priority="52596" operator="equal">
      <formula>"10.30 – 19.30"</formula>
    </cfRule>
  </conditionalFormatting>
  <conditionalFormatting sqref="U70">
    <cfRule type="cellIs" dxfId="20613" priority="52597" operator="equal">
      <formula>"11.30 – 19.30"</formula>
    </cfRule>
  </conditionalFormatting>
  <conditionalFormatting sqref="U70">
    <cfRule type="cellIs" dxfId="20612" priority="52598" operator="equal">
      <formula>_FV(13,"3")</formula>
    </cfRule>
  </conditionalFormatting>
  <conditionalFormatting sqref="U70">
    <cfRule type="cellIs" dxfId="20611" priority="52599" operator="equal">
      <formula>_FV(13,"3")</formula>
    </cfRule>
  </conditionalFormatting>
  <conditionalFormatting sqref="U70">
    <cfRule type="cellIs" dxfId="20610" priority="52600" operator="equal">
      <formula>_FV(13,"3")</formula>
    </cfRule>
  </conditionalFormatting>
  <conditionalFormatting sqref="U70">
    <cfRule type="containsText" dxfId="20609" priority="52587" operator="containsText" text="09.00 - 13.00">
      <formula>NOT(ISERROR(SEARCH("09.00 - 13.00",U70)))</formula>
    </cfRule>
    <cfRule type="containsText" dxfId="20608" priority="52588" operator="containsText" text="09.00 – 15:00">
      <formula>NOT(ISERROR(SEARCH("09.00 – 15:00",U70)))</formula>
    </cfRule>
    <cfRule type="containsText" dxfId="20607" priority="52589" operator="containsText" text="09.00 – 16.00">
      <formula>NOT(ISERROR(SEARCH("09.00 – 16.00",U70)))</formula>
    </cfRule>
    <cfRule type="containsText" dxfId="20606" priority="52590" operator="containsText" text="09.00 - 13:00">
      <formula>NOT(ISERROR(SEARCH("09.00 - 13:00",U70)))</formula>
    </cfRule>
    <cfRule type="containsText" dxfId="20605" priority="52591" operator="containsText" text="08.30 – 16:30 ">
      <formula>NOT(ISERROR(SEARCH("08.30 – 16:30 ",U70)))</formula>
    </cfRule>
    <cfRule type="containsText" dxfId="20604" priority="52592" operator="containsText" text="08.30 – 17:30 ">
      <formula>NOT(ISERROR(SEARCH("08.30 – 17:30 ",U70)))</formula>
    </cfRule>
  </conditionalFormatting>
  <conditionalFormatting sqref="U70">
    <cfRule type="cellIs" dxfId="20603" priority="52579" operator="equal">
      <formula>"09.00 – 15.00"</formula>
    </cfRule>
  </conditionalFormatting>
  <conditionalFormatting sqref="U70">
    <cfRule type="cellIs" dxfId="20602" priority="52580" operator="equal">
      <formula>"09.00 – 18.00"</formula>
    </cfRule>
  </conditionalFormatting>
  <conditionalFormatting sqref="U70">
    <cfRule type="cellIs" dxfId="20601" priority="52581" operator="equal">
      <formula>"09.30 – 13.00"</formula>
    </cfRule>
  </conditionalFormatting>
  <conditionalFormatting sqref="U70">
    <cfRule type="cellIs" dxfId="20600" priority="52582" operator="equal">
      <formula>"10.30 – 19.30"</formula>
    </cfRule>
  </conditionalFormatting>
  <conditionalFormatting sqref="U70">
    <cfRule type="cellIs" dxfId="20599" priority="52583" operator="equal">
      <formula>"11.30 – 19.30"</formula>
    </cfRule>
  </conditionalFormatting>
  <conditionalFormatting sqref="U70">
    <cfRule type="cellIs" dxfId="20598" priority="52584" operator="equal">
      <formula>_FV(13,"3")</formula>
    </cfRule>
  </conditionalFormatting>
  <conditionalFormatting sqref="U70">
    <cfRule type="cellIs" dxfId="20597" priority="52585" operator="equal">
      <formula>_FV(13,"3")</formula>
    </cfRule>
  </conditionalFormatting>
  <conditionalFormatting sqref="U70">
    <cfRule type="cellIs" dxfId="20596" priority="52586" operator="equal">
      <formula>_FV(13,"3")</formula>
    </cfRule>
  </conditionalFormatting>
  <conditionalFormatting sqref="U70">
    <cfRule type="containsText" dxfId="20595" priority="52569" operator="containsText" text="DOMENICA">
      <formula>NOT(ISERROR(SEARCH("DOMENICA",U70)))</formula>
    </cfRule>
    <cfRule type="containsText" dxfId="20594" priority="52570" operator="containsText" text="08.30 – 14.30">
      <formula>NOT(ISERROR(SEARCH("08.30 – 14.30",U70)))</formula>
    </cfRule>
    <cfRule type="containsText" dxfId="20593" priority="52571" operator="containsText" text="09.30 – 18.30">
      <formula>NOT(ISERROR(SEARCH("09.30 – 18.30",U70)))</formula>
    </cfRule>
    <cfRule type="containsText" dxfId="20592" priority="52572" operator="containsText" text="08.30 – 16.30">
      <formula>NOT(ISERROR(SEARCH("08.30 – 16.30",U70)))</formula>
    </cfRule>
    <cfRule type="containsText" dxfId="20591" priority="52573" operator="containsText" text="08.30 – 17.30">
      <formula>NOT(ISERROR(SEARCH("08.30 – 17.30",U70)))</formula>
    </cfRule>
    <cfRule type="containsText" dxfId="20590" priority="52574" operator="containsText" text="09.00 – 18.00">
      <formula>NOT(ISERROR(SEARCH("09.00 – 18.00",U70)))</formula>
    </cfRule>
    <cfRule type="containsText" dxfId="20589" priority="52575" operator="containsText" text="09.00 – 15.00">
      <formula>NOT(ISERROR(SEARCH("09.00 – 15.00",U70)))</formula>
    </cfRule>
    <cfRule type="containsText" dxfId="20588" priority="52576" operator="containsText" text="10.30 – 19.30">
      <formula>NOT(ISERROR(SEARCH("10.30 – 19.30",U70)))</formula>
    </cfRule>
    <cfRule type="containsText" dxfId="20587" priority="52577" operator="containsText" text="09.00 – 13.00">
      <formula>NOT(ISERROR(SEARCH("09.00 – 13.00",U70)))</formula>
    </cfRule>
    <cfRule type="containsText" dxfId="20586" priority="52578" operator="containsText" text="11.30 – 19.30">
      <formula>NOT(ISERROR(SEARCH("11.30 – 19.30",U70)))</formula>
    </cfRule>
  </conditionalFormatting>
  <conditionalFormatting sqref="U70">
    <cfRule type="cellIs" dxfId="20585" priority="52558" operator="equal">
      <formula>"11.30 – 19.30"</formula>
    </cfRule>
  </conditionalFormatting>
  <conditionalFormatting sqref="U70">
    <cfRule type="cellIs" dxfId="20584" priority="52560" operator="equal">
      <formula>_FV(13,"3")</formula>
    </cfRule>
  </conditionalFormatting>
  <conditionalFormatting sqref="U70">
    <cfRule type="cellIs" dxfId="20583" priority="52561" operator="equal">
      <formula>_FV(13,"3")</formula>
    </cfRule>
  </conditionalFormatting>
  <conditionalFormatting sqref="V70">
    <cfRule type="cellIs" dxfId="20582" priority="52486" operator="equal">
      <formula>_FV(13,"3")</formula>
    </cfRule>
  </conditionalFormatting>
  <conditionalFormatting sqref="V70">
    <cfRule type="cellIs" dxfId="20581" priority="52489" operator="equal">
      <formula>"09.00 – 18.00"</formula>
    </cfRule>
  </conditionalFormatting>
  <conditionalFormatting sqref="V70">
    <cfRule type="cellIs" dxfId="20580" priority="52490" operator="equal">
      <formula>"09.30 – 13.00"</formula>
    </cfRule>
  </conditionalFormatting>
  <conditionalFormatting sqref="V70">
    <cfRule type="cellIs" dxfId="20579" priority="52491" operator="equal">
      <formula>"10.30 – 19.30"</formula>
    </cfRule>
  </conditionalFormatting>
  <conditionalFormatting sqref="V70">
    <cfRule type="cellIs" dxfId="20578" priority="52492" operator="equal">
      <formula>"11.30 – 19.30"</formula>
    </cfRule>
  </conditionalFormatting>
  <conditionalFormatting sqref="V70">
    <cfRule type="cellIs" dxfId="20577" priority="52493" operator="equal">
      <formula>_FV(13,"3")</formula>
    </cfRule>
  </conditionalFormatting>
  <conditionalFormatting sqref="V70">
    <cfRule type="cellIs" dxfId="20576" priority="52494" operator="equal">
      <formula>_FV(13,"3")</formula>
    </cfRule>
  </conditionalFormatting>
  <conditionalFormatting sqref="V70">
    <cfRule type="cellIs" dxfId="20575" priority="52495" operator="equal">
      <formula>_FV(13,"3")</formula>
    </cfRule>
  </conditionalFormatting>
  <conditionalFormatting sqref="V70">
    <cfRule type="cellIs" dxfId="20574" priority="52482" operator="equal">
      <formula>"09.00 – 18.00"</formula>
    </cfRule>
  </conditionalFormatting>
  <conditionalFormatting sqref="V70">
    <cfRule type="cellIs" dxfId="20573" priority="52483" operator="equal">
      <formula>"09.30 – 13.00"</formula>
    </cfRule>
  </conditionalFormatting>
  <conditionalFormatting sqref="V70">
    <cfRule type="cellIs" dxfId="20572" priority="52484" operator="equal">
      <formula>"10.30 – 19.30"</formula>
    </cfRule>
  </conditionalFormatting>
  <conditionalFormatting sqref="V70">
    <cfRule type="cellIs" dxfId="20571" priority="52546" operator="equal">
      <formula>"09.00 – 13.00"</formula>
    </cfRule>
  </conditionalFormatting>
  <conditionalFormatting sqref="V70">
    <cfRule type="cellIs" dxfId="20570" priority="52547" operator="equal">
      <formula>"09.00 – 15.00"</formula>
    </cfRule>
  </conditionalFormatting>
  <conditionalFormatting sqref="V70">
    <cfRule type="cellIs" dxfId="20569" priority="52548" operator="equal">
      <formula>"09.00 – 18.00"</formula>
    </cfRule>
  </conditionalFormatting>
  <conditionalFormatting sqref="V70">
    <cfRule type="cellIs" dxfId="20568" priority="52549" operator="equal">
      <formula>"09.30 – 13.00"</formula>
    </cfRule>
  </conditionalFormatting>
  <conditionalFormatting sqref="V70">
    <cfRule type="cellIs" dxfId="20567" priority="52550" operator="equal">
      <formula>"10.30 – 19.30"</formula>
    </cfRule>
  </conditionalFormatting>
  <conditionalFormatting sqref="V70">
    <cfRule type="cellIs" dxfId="20566" priority="52551" operator="equal">
      <formula>"11.30 – 19.30"</formula>
    </cfRule>
  </conditionalFormatting>
  <conditionalFormatting sqref="V70">
    <cfRule type="cellIs" dxfId="20565" priority="52552" operator="equal">
      <formula>_FV(13,"3")</formula>
    </cfRule>
  </conditionalFormatting>
  <conditionalFormatting sqref="V70">
    <cfRule type="cellIs" dxfId="20564" priority="52553" operator="equal">
      <formula>_FV(13,"3")</formula>
    </cfRule>
  </conditionalFormatting>
  <conditionalFormatting sqref="V70">
    <cfRule type="cellIs" dxfId="20563" priority="52554" operator="equal">
      <formula>_FV(13,"3")</formula>
    </cfRule>
  </conditionalFormatting>
  <conditionalFormatting sqref="V70">
    <cfRule type="containsText" dxfId="20562" priority="52536" operator="containsText" text="DOMENICA">
      <formula>NOT(ISERROR(SEARCH("DOMENICA",V70)))</formula>
    </cfRule>
    <cfRule type="containsText" dxfId="20561" priority="52537" operator="containsText" text="08.30 – 14.30">
      <formula>NOT(ISERROR(SEARCH("08.30 – 14.30",V70)))</formula>
    </cfRule>
    <cfRule type="containsText" dxfId="20560" priority="52538" operator="containsText" text="09.30 – 18.30">
      <formula>NOT(ISERROR(SEARCH("09.30 – 18.30",V70)))</formula>
    </cfRule>
    <cfRule type="containsText" dxfId="20559" priority="52539" operator="containsText" text="08.30 – 16.30">
      <formula>NOT(ISERROR(SEARCH("08.30 – 16.30",V70)))</formula>
    </cfRule>
    <cfRule type="containsText" dxfId="20558" priority="52540" operator="containsText" text="08.30 – 17.30">
      <formula>NOT(ISERROR(SEARCH("08.30 – 17.30",V70)))</formula>
    </cfRule>
    <cfRule type="containsText" dxfId="20557" priority="52541" operator="containsText" text="09.00 – 18.00">
      <formula>NOT(ISERROR(SEARCH("09.00 – 18.00",V70)))</formula>
    </cfRule>
    <cfRule type="containsText" dxfId="20556" priority="52542" operator="containsText" text="09.00 – 15.00">
      <formula>NOT(ISERROR(SEARCH("09.00 – 15.00",V70)))</formula>
    </cfRule>
    <cfRule type="containsText" dxfId="20555" priority="52543" operator="containsText" text="10.30 – 19.30">
      <formula>NOT(ISERROR(SEARCH("10.30 – 19.30",V70)))</formula>
    </cfRule>
    <cfRule type="containsText" dxfId="20554" priority="52544" operator="containsText" text="09.00 – 13.00">
      <formula>NOT(ISERROR(SEARCH("09.00 – 13.00",V70)))</formula>
    </cfRule>
    <cfRule type="containsText" dxfId="20553" priority="52545" operator="containsText" text="11.30 – 19.30">
      <formula>NOT(ISERROR(SEARCH("11.30 – 19.30",V70)))</formula>
    </cfRule>
  </conditionalFormatting>
  <conditionalFormatting sqref="V70">
    <cfRule type="cellIs" dxfId="20552" priority="52528" operator="equal">
      <formula>"09.00 – 15.00"</formula>
    </cfRule>
  </conditionalFormatting>
  <conditionalFormatting sqref="V70">
    <cfRule type="cellIs" dxfId="20551" priority="52529" operator="equal">
      <formula>"09.00 – 18.00"</formula>
    </cfRule>
  </conditionalFormatting>
  <conditionalFormatting sqref="V70">
    <cfRule type="cellIs" dxfId="20550" priority="52530" operator="equal">
      <formula>"09.30 – 13.00"</formula>
    </cfRule>
  </conditionalFormatting>
  <conditionalFormatting sqref="V70">
    <cfRule type="cellIs" dxfId="20549" priority="52531" operator="equal">
      <formula>"10.30 – 19.30"</formula>
    </cfRule>
  </conditionalFormatting>
  <conditionalFormatting sqref="V70">
    <cfRule type="cellIs" dxfId="20548" priority="52532" operator="equal">
      <formula>"11.30 – 19.30"</formula>
    </cfRule>
  </conditionalFormatting>
  <conditionalFormatting sqref="V70">
    <cfRule type="cellIs" dxfId="20547" priority="52533" operator="equal">
      <formula>_FV(13,"3")</formula>
    </cfRule>
  </conditionalFormatting>
  <conditionalFormatting sqref="V70">
    <cfRule type="cellIs" dxfId="20546" priority="52534" operator="equal">
      <formula>_FV(13,"3")</formula>
    </cfRule>
  </conditionalFormatting>
  <conditionalFormatting sqref="V70">
    <cfRule type="cellIs" dxfId="20545" priority="52535" operator="equal">
      <formula>_FV(13,"3")</formula>
    </cfRule>
  </conditionalFormatting>
  <conditionalFormatting sqref="V70">
    <cfRule type="cellIs" dxfId="20544" priority="52520" operator="equal">
      <formula>"09.00 – 15.00"</formula>
    </cfRule>
  </conditionalFormatting>
  <conditionalFormatting sqref="V70">
    <cfRule type="cellIs" dxfId="20543" priority="52521" operator="equal">
      <formula>"09.00 – 18.00"</formula>
    </cfRule>
  </conditionalFormatting>
  <conditionalFormatting sqref="V70">
    <cfRule type="cellIs" dxfId="20542" priority="52522" operator="equal">
      <formula>"09.30 – 13.00"</formula>
    </cfRule>
  </conditionalFormatting>
  <conditionalFormatting sqref="V70">
    <cfRule type="cellIs" dxfId="20541" priority="52523" operator="equal">
      <formula>"10.30 – 19.30"</formula>
    </cfRule>
  </conditionalFormatting>
  <conditionalFormatting sqref="V70">
    <cfRule type="cellIs" dxfId="20540" priority="52524" operator="equal">
      <formula>"11.30 – 19.30"</formula>
    </cfRule>
  </conditionalFormatting>
  <conditionalFormatting sqref="V70">
    <cfRule type="cellIs" dxfId="20539" priority="52525" operator="equal">
      <formula>_FV(13,"3")</formula>
    </cfRule>
  </conditionalFormatting>
  <conditionalFormatting sqref="V70">
    <cfRule type="cellIs" dxfId="20538" priority="52526" operator="equal">
      <formula>_FV(13,"3")</formula>
    </cfRule>
  </conditionalFormatting>
  <conditionalFormatting sqref="V70">
    <cfRule type="cellIs" dxfId="20537" priority="52527" operator="equal">
      <formula>_FV(13,"3")</formula>
    </cfRule>
  </conditionalFormatting>
  <conditionalFormatting sqref="V70">
    <cfRule type="containsText" dxfId="20536" priority="52514" operator="containsText" text="09.00 - 13.00">
      <formula>NOT(ISERROR(SEARCH("09.00 - 13.00",V70)))</formula>
    </cfRule>
    <cfRule type="containsText" dxfId="20535" priority="52515" operator="containsText" text="09.00 – 15:00">
      <formula>NOT(ISERROR(SEARCH("09.00 – 15:00",V70)))</formula>
    </cfRule>
    <cfRule type="containsText" dxfId="20534" priority="52516" operator="containsText" text="09.00 – 16.00">
      <formula>NOT(ISERROR(SEARCH("09.00 – 16.00",V70)))</formula>
    </cfRule>
    <cfRule type="containsText" dxfId="20533" priority="52517" operator="containsText" text="09.00 - 13:00">
      <formula>NOT(ISERROR(SEARCH("09.00 - 13:00",V70)))</formula>
    </cfRule>
    <cfRule type="containsText" dxfId="20532" priority="52518" operator="containsText" text="08.30 – 16:30 ">
      <formula>NOT(ISERROR(SEARCH("08.30 – 16:30 ",V70)))</formula>
    </cfRule>
    <cfRule type="containsText" dxfId="20531" priority="52519" operator="containsText" text="08.30 – 17:30 ">
      <formula>NOT(ISERROR(SEARCH("08.30 – 17:30 ",V70)))</formula>
    </cfRule>
  </conditionalFormatting>
  <conditionalFormatting sqref="V70">
    <cfRule type="cellIs" dxfId="20530" priority="52506" operator="equal">
      <formula>"09.00 – 15.00"</formula>
    </cfRule>
  </conditionalFormatting>
  <conditionalFormatting sqref="V70">
    <cfRule type="cellIs" dxfId="20529" priority="52507" operator="equal">
      <formula>"09.00 – 18.00"</formula>
    </cfRule>
  </conditionalFormatting>
  <conditionalFormatting sqref="V70">
    <cfRule type="cellIs" dxfId="20528" priority="52508" operator="equal">
      <formula>"09.30 – 13.00"</formula>
    </cfRule>
  </conditionalFormatting>
  <conditionalFormatting sqref="V70">
    <cfRule type="cellIs" dxfId="20527" priority="52509" operator="equal">
      <formula>"10.30 – 19.30"</formula>
    </cfRule>
  </conditionalFormatting>
  <conditionalFormatting sqref="V70">
    <cfRule type="cellIs" dxfId="20526" priority="52510" operator="equal">
      <formula>"11.30 – 19.30"</formula>
    </cfRule>
  </conditionalFormatting>
  <conditionalFormatting sqref="V70">
    <cfRule type="cellIs" dxfId="20525" priority="52511" operator="equal">
      <formula>_FV(13,"3")</formula>
    </cfRule>
  </conditionalFormatting>
  <conditionalFormatting sqref="V70">
    <cfRule type="cellIs" dxfId="20524" priority="52512" operator="equal">
      <formula>_FV(13,"3")</formula>
    </cfRule>
  </conditionalFormatting>
  <conditionalFormatting sqref="V70">
    <cfRule type="cellIs" dxfId="20523" priority="52513" operator="equal">
      <formula>_FV(13,"3")</formula>
    </cfRule>
  </conditionalFormatting>
  <conditionalFormatting sqref="V70">
    <cfRule type="containsText" dxfId="20522" priority="52496" operator="containsText" text="DOMENICA">
      <formula>NOT(ISERROR(SEARCH("DOMENICA",V70)))</formula>
    </cfRule>
    <cfRule type="containsText" dxfId="20521" priority="52497" operator="containsText" text="08.30 – 14.30">
      <formula>NOT(ISERROR(SEARCH("08.30 – 14.30",V70)))</formula>
    </cfRule>
    <cfRule type="containsText" dxfId="20520" priority="52498" operator="containsText" text="09.30 – 18.30">
      <formula>NOT(ISERROR(SEARCH("09.30 – 18.30",V70)))</formula>
    </cfRule>
    <cfRule type="containsText" dxfId="20519" priority="52499" operator="containsText" text="08.30 – 16.30">
      <formula>NOT(ISERROR(SEARCH("08.30 – 16.30",V70)))</formula>
    </cfRule>
    <cfRule type="containsText" dxfId="20518" priority="52500" operator="containsText" text="08.30 – 17.30">
      <formula>NOT(ISERROR(SEARCH("08.30 – 17.30",V70)))</formula>
    </cfRule>
    <cfRule type="containsText" dxfId="20517" priority="52501" operator="containsText" text="09.00 – 18.00">
      <formula>NOT(ISERROR(SEARCH("09.00 – 18.00",V70)))</formula>
    </cfRule>
    <cfRule type="containsText" dxfId="20516" priority="52502" operator="containsText" text="09.00 – 15.00">
      <formula>NOT(ISERROR(SEARCH("09.00 – 15.00",V70)))</formula>
    </cfRule>
    <cfRule type="containsText" dxfId="20515" priority="52503" operator="containsText" text="10.30 – 19.30">
      <formula>NOT(ISERROR(SEARCH("10.30 – 19.30",V70)))</formula>
    </cfRule>
    <cfRule type="containsText" dxfId="20514" priority="52504" operator="containsText" text="09.00 – 13.00">
      <formula>NOT(ISERROR(SEARCH("09.00 – 13.00",V70)))</formula>
    </cfRule>
    <cfRule type="containsText" dxfId="20513" priority="52505" operator="containsText" text="11.30 – 19.30">
      <formula>NOT(ISERROR(SEARCH("11.30 – 19.30",V70)))</formula>
    </cfRule>
  </conditionalFormatting>
  <conditionalFormatting sqref="V70">
    <cfRule type="cellIs" dxfId="20512" priority="52485" operator="equal">
      <formula>"11.30 – 19.30"</formula>
    </cfRule>
  </conditionalFormatting>
  <conditionalFormatting sqref="V70">
    <cfRule type="cellIs" dxfId="20511" priority="52487" operator="equal">
      <formula>_FV(13,"3")</formula>
    </cfRule>
  </conditionalFormatting>
  <conditionalFormatting sqref="V70">
    <cfRule type="cellIs" dxfId="20510" priority="52488" operator="equal">
      <formula>_FV(13,"3")</formula>
    </cfRule>
  </conditionalFormatting>
  <conditionalFormatting sqref="X70:Y70">
    <cfRule type="cellIs" dxfId="20509" priority="52413" operator="equal">
      <formula>_FV(13,"3")</formula>
    </cfRule>
  </conditionalFormatting>
  <conditionalFormatting sqref="X70:Y70">
    <cfRule type="cellIs" dxfId="20508" priority="52416" operator="equal">
      <formula>"09.00 – 18.00"</formula>
    </cfRule>
  </conditionalFormatting>
  <conditionalFormatting sqref="X70:Y70">
    <cfRule type="cellIs" dxfId="20507" priority="52417" operator="equal">
      <formula>"09.30 – 13.00"</formula>
    </cfRule>
  </conditionalFormatting>
  <conditionalFormatting sqref="X70:Y70">
    <cfRule type="cellIs" dxfId="20506" priority="52418" operator="equal">
      <formula>"10.30 – 19.30"</formula>
    </cfRule>
  </conditionalFormatting>
  <conditionalFormatting sqref="X70:Y70">
    <cfRule type="cellIs" dxfId="20505" priority="52419" operator="equal">
      <formula>"11.30 – 19.30"</formula>
    </cfRule>
  </conditionalFormatting>
  <conditionalFormatting sqref="X70:Y70">
    <cfRule type="cellIs" dxfId="20504" priority="52420" operator="equal">
      <formula>_FV(13,"3")</formula>
    </cfRule>
  </conditionalFormatting>
  <conditionalFormatting sqref="X70:Y70">
    <cfRule type="cellIs" dxfId="20503" priority="52421" operator="equal">
      <formula>_FV(13,"3")</formula>
    </cfRule>
  </conditionalFormatting>
  <conditionalFormatting sqref="X70:Y70">
    <cfRule type="cellIs" dxfId="20502" priority="52422" operator="equal">
      <formula>_FV(13,"3")</formula>
    </cfRule>
  </conditionalFormatting>
  <conditionalFormatting sqref="X70:Y70">
    <cfRule type="cellIs" dxfId="20501" priority="52409" operator="equal">
      <formula>"09.00 – 18.00"</formula>
    </cfRule>
  </conditionalFormatting>
  <conditionalFormatting sqref="X70:Y70">
    <cfRule type="cellIs" dxfId="20500" priority="52410" operator="equal">
      <formula>"09.30 – 13.00"</formula>
    </cfRule>
  </conditionalFormatting>
  <conditionalFormatting sqref="X70:Y70">
    <cfRule type="cellIs" dxfId="20499" priority="52411" operator="equal">
      <formula>"10.30 – 19.30"</formula>
    </cfRule>
  </conditionalFormatting>
  <conditionalFormatting sqref="X70:Y70">
    <cfRule type="cellIs" dxfId="20498" priority="52473" operator="equal">
      <formula>"09.00 – 13.00"</formula>
    </cfRule>
  </conditionalFormatting>
  <conditionalFormatting sqref="X70:Y70">
    <cfRule type="cellIs" dxfId="20497" priority="52474" operator="equal">
      <formula>"09.00 – 15.00"</formula>
    </cfRule>
  </conditionalFormatting>
  <conditionalFormatting sqref="X70:Y70">
    <cfRule type="cellIs" dxfId="20496" priority="52475" operator="equal">
      <formula>"09.00 – 18.00"</formula>
    </cfRule>
  </conditionalFormatting>
  <conditionalFormatting sqref="X70:Y70">
    <cfRule type="cellIs" dxfId="20495" priority="52476" operator="equal">
      <formula>"09.30 – 13.00"</formula>
    </cfRule>
  </conditionalFormatting>
  <conditionalFormatting sqref="X70:Y70">
    <cfRule type="cellIs" dxfId="20494" priority="52477" operator="equal">
      <formula>"10.30 – 19.30"</formula>
    </cfRule>
  </conditionalFormatting>
  <conditionalFormatting sqref="X70:Y70">
    <cfRule type="cellIs" dxfId="20493" priority="52478" operator="equal">
      <formula>"11.30 – 19.30"</formula>
    </cfRule>
  </conditionalFormatting>
  <conditionalFormatting sqref="X70:Y70">
    <cfRule type="cellIs" dxfId="20492" priority="52479" operator="equal">
      <formula>_FV(13,"3")</formula>
    </cfRule>
  </conditionalFormatting>
  <conditionalFormatting sqref="X70:Y70">
    <cfRule type="cellIs" dxfId="20491" priority="52480" operator="equal">
      <formula>_FV(13,"3")</formula>
    </cfRule>
  </conditionalFormatting>
  <conditionalFormatting sqref="X70:Y70">
    <cfRule type="cellIs" dxfId="20490" priority="52481" operator="equal">
      <formula>_FV(13,"3")</formula>
    </cfRule>
  </conditionalFormatting>
  <conditionalFormatting sqref="X70:Y70">
    <cfRule type="containsText" dxfId="20489" priority="52463" operator="containsText" text="DOMENICA">
      <formula>NOT(ISERROR(SEARCH("DOMENICA",X70)))</formula>
    </cfRule>
    <cfRule type="containsText" dxfId="20488" priority="52464" operator="containsText" text="08.30 – 14.30">
      <formula>NOT(ISERROR(SEARCH("08.30 – 14.30",X70)))</formula>
    </cfRule>
    <cfRule type="containsText" dxfId="20487" priority="52465" operator="containsText" text="09.30 – 18.30">
      <formula>NOT(ISERROR(SEARCH("09.30 – 18.30",X70)))</formula>
    </cfRule>
    <cfRule type="containsText" dxfId="20486" priority="52466" operator="containsText" text="08.30 – 16.30">
      <formula>NOT(ISERROR(SEARCH("08.30 – 16.30",X70)))</formula>
    </cfRule>
    <cfRule type="containsText" dxfId="20485" priority="52467" operator="containsText" text="08.30 – 17.30">
      <formula>NOT(ISERROR(SEARCH("08.30 – 17.30",X70)))</formula>
    </cfRule>
    <cfRule type="containsText" dxfId="20484" priority="52468" operator="containsText" text="09.00 – 18.00">
      <formula>NOT(ISERROR(SEARCH("09.00 – 18.00",X70)))</formula>
    </cfRule>
    <cfRule type="containsText" dxfId="20483" priority="52469" operator="containsText" text="09.00 – 15.00">
      <formula>NOT(ISERROR(SEARCH("09.00 – 15.00",X70)))</formula>
    </cfRule>
    <cfRule type="containsText" dxfId="20482" priority="52470" operator="containsText" text="10.30 – 19.30">
      <formula>NOT(ISERROR(SEARCH("10.30 – 19.30",X70)))</formula>
    </cfRule>
    <cfRule type="containsText" dxfId="20481" priority="52471" operator="containsText" text="09.00 – 13.00">
      <formula>NOT(ISERROR(SEARCH("09.00 – 13.00",X70)))</formula>
    </cfRule>
    <cfRule type="containsText" dxfId="20480" priority="52472" operator="containsText" text="11.30 – 19.30">
      <formula>NOT(ISERROR(SEARCH("11.30 – 19.30",X70)))</formula>
    </cfRule>
  </conditionalFormatting>
  <conditionalFormatting sqref="X70:Y70">
    <cfRule type="cellIs" dxfId="20479" priority="52455" operator="equal">
      <formula>"09.00 – 15.00"</formula>
    </cfRule>
  </conditionalFormatting>
  <conditionalFormatting sqref="X70:Y70">
    <cfRule type="cellIs" dxfId="20478" priority="52456" operator="equal">
      <formula>"09.00 – 18.00"</formula>
    </cfRule>
  </conditionalFormatting>
  <conditionalFormatting sqref="X70:Y70">
    <cfRule type="cellIs" dxfId="20477" priority="52457" operator="equal">
      <formula>"09.30 – 13.00"</formula>
    </cfRule>
  </conditionalFormatting>
  <conditionalFormatting sqref="X70:Y70">
    <cfRule type="cellIs" dxfId="20476" priority="52458" operator="equal">
      <formula>"10.30 – 19.30"</formula>
    </cfRule>
  </conditionalFormatting>
  <conditionalFormatting sqref="X70:Y70">
    <cfRule type="cellIs" dxfId="20475" priority="52459" operator="equal">
      <formula>"11.30 – 19.30"</formula>
    </cfRule>
  </conditionalFormatting>
  <conditionalFormatting sqref="X70:Y70">
    <cfRule type="cellIs" dxfId="20474" priority="52460" operator="equal">
      <formula>_FV(13,"3")</formula>
    </cfRule>
  </conditionalFormatting>
  <conditionalFormatting sqref="X70:Y70">
    <cfRule type="cellIs" dxfId="20473" priority="52461" operator="equal">
      <formula>_FV(13,"3")</formula>
    </cfRule>
  </conditionalFormatting>
  <conditionalFormatting sqref="X70:Y70">
    <cfRule type="cellIs" dxfId="20472" priority="52462" operator="equal">
      <formula>_FV(13,"3")</formula>
    </cfRule>
  </conditionalFormatting>
  <conditionalFormatting sqref="X70:Y70">
    <cfRule type="cellIs" dxfId="20471" priority="52447" operator="equal">
      <formula>"09.00 – 15.00"</formula>
    </cfRule>
  </conditionalFormatting>
  <conditionalFormatting sqref="X70:Y70">
    <cfRule type="cellIs" dxfId="20470" priority="52448" operator="equal">
      <formula>"09.00 – 18.00"</formula>
    </cfRule>
  </conditionalFormatting>
  <conditionalFormatting sqref="X70:Y70">
    <cfRule type="cellIs" dxfId="20469" priority="52449" operator="equal">
      <formula>"09.30 – 13.00"</formula>
    </cfRule>
  </conditionalFormatting>
  <conditionalFormatting sqref="X70:Y70">
    <cfRule type="cellIs" dxfId="20468" priority="52450" operator="equal">
      <formula>"10.30 – 19.30"</formula>
    </cfRule>
  </conditionalFormatting>
  <conditionalFormatting sqref="X70:Y70">
    <cfRule type="cellIs" dxfId="20467" priority="52451" operator="equal">
      <formula>"11.30 – 19.30"</formula>
    </cfRule>
  </conditionalFormatting>
  <conditionalFormatting sqref="X70:Y70">
    <cfRule type="cellIs" dxfId="20466" priority="52452" operator="equal">
      <formula>_FV(13,"3")</formula>
    </cfRule>
  </conditionalFormatting>
  <conditionalFormatting sqref="X70:Y70">
    <cfRule type="cellIs" dxfId="20465" priority="52453" operator="equal">
      <formula>_FV(13,"3")</formula>
    </cfRule>
  </conditionalFormatting>
  <conditionalFormatting sqref="X70:Y70">
    <cfRule type="cellIs" dxfId="20464" priority="52454" operator="equal">
      <formula>_FV(13,"3")</formula>
    </cfRule>
  </conditionalFormatting>
  <conditionalFormatting sqref="X70:Y70">
    <cfRule type="containsText" dxfId="20463" priority="52441" operator="containsText" text="09.00 - 13.00">
      <formula>NOT(ISERROR(SEARCH("09.00 - 13.00",X70)))</formula>
    </cfRule>
    <cfRule type="containsText" dxfId="20462" priority="52442" operator="containsText" text="09.00 – 15:00">
      <formula>NOT(ISERROR(SEARCH("09.00 – 15:00",X70)))</formula>
    </cfRule>
    <cfRule type="containsText" dxfId="20461" priority="52443" operator="containsText" text="09.00 – 16.00">
      <formula>NOT(ISERROR(SEARCH("09.00 – 16.00",X70)))</formula>
    </cfRule>
    <cfRule type="containsText" dxfId="20460" priority="52444" operator="containsText" text="09.00 - 13:00">
      <formula>NOT(ISERROR(SEARCH("09.00 - 13:00",X70)))</formula>
    </cfRule>
    <cfRule type="containsText" dxfId="20459" priority="52445" operator="containsText" text="08.30 – 16:30 ">
      <formula>NOT(ISERROR(SEARCH("08.30 – 16:30 ",X70)))</formula>
    </cfRule>
    <cfRule type="containsText" dxfId="20458" priority="52446" operator="containsText" text="08.30 – 17:30 ">
      <formula>NOT(ISERROR(SEARCH("08.30 – 17:30 ",X70)))</formula>
    </cfRule>
  </conditionalFormatting>
  <conditionalFormatting sqref="X70:Y70">
    <cfRule type="cellIs" dxfId="20457" priority="52433" operator="equal">
      <formula>"09.00 – 15.00"</formula>
    </cfRule>
  </conditionalFormatting>
  <conditionalFormatting sqref="X70:Y70">
    <cfRule type="cellIs" dxfId="20456" priority="52434" operator="equal">
      <formula>"09.00 – 18.00"</formula>
    </cfRule>
  </conditionalFormatting>
  <conditionalFormatting sqref="X70:Y70">
    <cfRule type="cellIs" dxfId="20455" priority="52435" operator="equal">
      <formula>"09.30 – 13.00"</formula>
    </cfRule>
  </conditionalFormatting>
  <conditionalFormatting sqref="X70:Y70">
    <cfRule type="cellIs" dxfId="20454" priority="52436" operator="equal">
      <formula>"10.30 – 19.30"</formula>
    </cfRule>
  </conditionalFormatting>
  <conditionalFormatting sqref="X70:Y70">
    <cfRule type="cellIs" dxfId="20453" priority="52437" operator="equal">
      <formula>"11.30 – 19.30"</formula>
    </cfRule>
  </conditionalFormatting>
  <conditionalFormatting sqref="X70:Y70">
    <cfRule type="cellIs" dxfId="20452" priority="52438" operator="equal">
      <formula>_FV(13,"3")</formula>
    </cfRule>
  </conditionalFormatting>
  <conditionalFormatting sqref="X70:Y70">
    <cfRule type="cellIs" dxfId="20451" priority="52439" operator="equal">
      <formula>_FV(13,"3")</formula>
    </cfRule>
  </conditionalFormatting>
  <conditionalFormatting sqref="X70:Y70">
    <cfRule type="cellIs" dxfId="20450" priority="52440" operator="equal">
      <formula>_FV(13,"3")</formula>
    </cfRule>
  </conditionalFormatting>
  <conditionalFormatting sqref="X70:Y70">
    <cfRule type="containsText" dxfId="20449" priority="52423" operator="containsText" text="DOMENICA">
      <formula>NOT(ISERROR(SEARCH("DOMENICA",X70)))</formula>
    </cfRule>
    <cfRule type="containsText" dxfId="20448" priority="52424" operator="containsText" text="08.30 – 14.30">
      <formula>NOT(ISERROR(SEARCH("08.30 – 14.30",X70)))</formula>
    </cfRule>
    <cfRule type="containsText" dxfId="20447" priority="52425" operator="containsText" text="09.30 – 18.30">
      <formula>NOT(ISERROR(SEARCH("09.30 – 18.30",X70)))</formula>
    </cfRule>
    <cfRule type="containsText" dxfId="20446" priority="52426" operator="containsText" text="08.30 – 16.30">
      <formula>NOT(ISERROR(SEARCH("08.30 – 16.30",X70)))</formula>
    </cfRule>
    <cfRule type="containsText" dxfId="20445" priority="52427" operator="containsText" text="08.30 – 17.30">
      <formula>NOT(ISERROR(SEARCH("08.30 – 17.30",X70)))</formula>
    </cfRule>
    <cfRule type="containsText" dxfId="20444" priority="52428" operator="containsText" text="09.00 – 18.00">
      <formula>NOT(ISERROR(SEARCH("09.00 – 18.00",X70)))</formula>
    </cfRule>
    <cfRule type="containsText" dxfId="20443" priority="52429" operator="containsText" text="09.00 – 15.00">
      <formula>NOT(ISERROR(SEARCH("09.00 – 15.00",X70)))</formula>
    </cfRule>
    <cfRule type="containsText" dxfId="20442" priority="52430" operator="containsText" text="10.30 – 19.30">
      <formula>NOT(ISERROR(SEARCH("10.30 – 19.30",X70)))</formula>
    </cfRule>
    <cfRule type="containsText" dxfId="20441" priority="52431" operator="containsText" text="09.00 – 13.00">
      <formula>NOT(ISERROR(SEARCH("09.00 – 13.00",X70)))</formula>
    </cfRule>
    <cfRule type="containsText" dxfId="20440" priority="52432" operator="containsText" text="11.30 – 19.30">
      <formula>NOT(ISERROR(SEARCH("11.30 – 19.30",X70)))</formula>
    </cfRule>
  </conditionalFormatting>
  <conditionalFormatting sqref="X70:Y70">
    <cfRule type="cellIs" dxfId="20439" priority="52412" operator="equal">
      <formula>"11.30 – 19.30"</formula>
    </cfRule>
  </conditionalFormatting>
  <conditionalFormatting sqref="X70:Y70">
    <cfRule type="cellIs" dxfId="20438" priority="52414" operator="equal">
      <formula>_FV(13,"3")</formula>
    </cfRule>
  </conditionalFormatting>
  <conditionalFormatting sqref="X70:Y70">
    <cfRule type="cellIs" dxfId="20437" priority="52415" operator="equal">
      <formula>_FV(13,"3")</formula>
    </cfRule>
  </conditionalFormatting>
  <conditionalFormatting sqref="V80:Y80">
    <cfRule type="cellIs" dxfId="20436" priority="51464" operator="equal">
      <formula>_FV(13,"3")</formula>
    </cfRule>
  </conditionalFormatting>
  <conditionalFormatting sqref="V80:Y80">
    <cfRule type="cellIs" dxfId="20435" priority="51467" operator="equal">
      <formula>"09.00 – 18.00"</formula>
    </cfRule>
  </conditionalFormatting>
  <conditionalFormatting sqref="V80:Y80">
    <cfRule type="cellIs" dxfId="20434" priority="51468" operator="equal">
      <formula>"09.30 – 13.00"</formula>
    </cfRule>
  </conditionalFormatting>
  <conditionalFormatting sqref="V80:Y80">
    <cfRule type="cellIs" dxfId="20433" priority="51469" operator="equal">
      <formula>"10.30 – 19.30"</formula>
    </cfRule>
  </conditionalFormatting>
  <conditionalFormatting sqref="V80:Y80">
    <cfRule type="cellIs" dxfId="20432" priority="51470" operator="equal">
      <formula>"11.30 – 19.30"</formula>
    </cfRule>
  </conditionalFormatting>
  <conditionalFormatting sqref="V80:Y80">
    <cfRule type="cellIs" dxfId="20431" priority="51471" operator="equal">
      <formula>_FV(13,"3")</formula>
    </cfRule>
  </conditionalFormatting>
  <conditionalFormatting sqref="V80:Y80">
    <cfRule type="cellIs" dxfId="20430" priority="51472" operator="equal">
      <formula>_FV(13,"3")</formula>
    </cfRule>
  </conditionalFormatting>
  <conditionalFormatting sqref="V80:Y80">
    <cfRule type="cellIs" dxfId="20429" priority="51473" operator="equal">
      <formula>_FV(13,"3")</formula>
    </cfRule>
  </conditionalFormatting>
  <conditionalFormatting sqref="V80:Y80">
    <cfRule type="cellIs" dxfId="20428" priority="51460" operator="equal">
      <formula>"09.00 – 18.00"</formula>
    </cfRule>
  </conditionalFormatting>
  <conditionalFormatting sqref="V80:Y80">
    <cfRule type="cellIs" dxfId="20427" priority="51461" operator="equal">
      <formula>"09.30 – 13.00"</formula>
    </cfRule>
  </conditionalFormatting>
  <conditionalFormatting sqref="V80:Y80">
    <cfRule type="cellIs" dxfId="20426" priority="51462" operator="equal">
      <formula>"10.30 – 19.30"</formula>
    </cfRule>
  </conditionalFormatting>
  <conditionalFormatting sqref="V80:Y80">
    <cfRule type="cellIs" dxfId="20425" priority="51524" operator="equal">
      <formula>"09.00 – 13.00"</formula>
    </cfRule>
  </conditionalFormatting>
  <conditionalFormatting sqref="V80:Y80">
    <cfRule type="cellIs" dxfId="20424" priority="51525" operator="equal">
      <formula>"09.00 – 15.00"</formula>
    </cfRule>
  </conditionalFormatting>
  <conditionalFormatting sqref="V80:Y80">
    <cfRule type="cellIs" dxfId="20423" priority="51526" operator="equal">
      <formula>"09.00 – 18.00"</formula>
    </cfRule>
  </conditionalFormatting>
  <conditionalFormatting sqref="V80:Y80">
    <cfRule type="cellIs" dxfId="20422" priority="51527" operator="equal">
      <formula>"09.30 – 13.00"</formula>
    </cfRule>
  </conditionalFormatting>
  <conditionalFormatting sqref="V80:Y80">
    <cfRule type="cellIs" dxfId="20421" priority="51528" operator="equal">
      <formula>"10.30 – 19.30"</formula>
    </cfRule>
  </conditionalFormatting>
  <conditionalFormatting sqref="V80:Y80">
    <cfRule type="cellIs" dxfId="20420" priority="51529" operator="equal">
      <formula>"11.30 – 19.30"</formula>
    </cfRule>
  </conditionalFormatting>
  <conditionalFormatting sqref="V80:Y80">
    <cfRule type="cellIs" dxfId="20419" priority="51530" operator="equal">
      <formula>_FV(13,"3")</formula>
    </cfRule>
  </conditionalFormatting>
  <conditionalFormatting sqref="V80:Y80">
    <cfRule type="cellIs" dxfId="20418" priority="51531" operator="equal">
      <formula>_FV(13,"3")</formula>
    </cfRule>
  </conditionalFormatting>
  <conditionalFormatting sqref="V80:Y80">
    <cfRule type="cellIs" dxfId="20417" priority="51532" operator="equal">
      <formula>_FV(13,"3")</formula>
    </cfRule>
  </conditionalFormatting>
  <conditionalFormatting sqref="V80:Y80">
    <cfRule type="containsText" dxfId="20416" priority="51514" operator="containsText" text="DOMENICA">
      <formula>NOT(ISERROR(SEARCH("DOMENICA",V80)))</formula>
    </cfRule>
    <cfRule type="containsText" dxfId="20415" priority="51515" operator="containsText" text="08.30 – 14.30">
      <formula>NOT(ISERROR(SEARCH("08.30 – 14.30",V80)))</formula>
    </cfRule>
    <cfRule type="containsText" dxfId="20414" priority="51516" operator="containsText" text="09.30 – 18.30">
      <formula>NOT(ISERROR(SEARCH("09.30 – 18.30",V80)))</formula>
    </cfRule>
    <cfRule type="containsText" dxfId="20413" priority="51517" operator="containsText" text="08.30 – 16.30">
      <formula>NOT(ISERROR(SEARCH("08.30 – 16.30",V80)))</formula>
    </cfRule>
    <cfRule type="containsText" dxfId="20412" priority="51518" operator="containsText" text="08.30 – 17.30">
      <formula>NOT(ISERROR(SEARCH("08.30 – 17.30",V80)))</formula>
    </cfRule>
    <cfRule type="containsText" dxfId="20411" priority="51519" operator="containsText" text="09.00 – 18.00">
      <formula>NOT(ISERROR(SEARCH("09.00 – 18.00",V80)))</formula>
    </cfRule>
    <cfRule type="containsText" dxfId="20410" priority="51520" operator="containsText" text="09.00 – 15.00">
      <formula>NOT(ISERROR(SEARCH("09.00 – 15.00",V80)))</formula>
    </cfRule>
    <cfRule type="containsText" dxfId="20409" priority="51521" operator="containsText" text="10.30 – 19.30">
      <formula>NOT(ISERROR(SEARCH("10.30 – 19.30",V80)))</formula>
    </cfRule>
    <cfRule type="containsText" dxfId="20408" priority="51522" operator="containsText" text="09.00 – 13.00">
      <formula>NOT(ISERROR(SEARCH("09.00 – 13.00",V80)))</formula>
    </cfRule>
    <cfRule type="containsText" dxfId="20407" priority="51523" operator="containsText" text="11.30 – 19.30">
      <formula>NOT(ISERROR(SEARCH("11.30 – 19.30",V80)))</formula>
    </cfRule>
  </conditionalFormatting>
  <conditionalFormatting sqref="V80:Y80">
    <cfRule type="cellIs" dxfId="20406" priority="51506" operator="equal">
      <formula>"09.00 – 15.00"</formula>
    </cfRule>
  </conditionalFormatting>
  <conditionalFormatting sqref="V80:Y80">
    <cfRule type="cellIs" dxfId="20405" priority="51507" operator="equal">
      <formula>"09.00 – 18.00"</formula>
    </cfRule>
  </conditionalFormatting>
  <conditionalFormatting sqref="V80:Y80">
    <cfRule type="cellIs" dxfId="20404" priority="51508" operator="equal">
      <formula>"09.30 – 13.00"</formula>
    </cfRule>
  </conditionalFormatting>
  <conditionalFormatting sqref="V80:Y80">
    <cfRule type="cellIs" dxfId="20403" priority="51509" operator="equal">
      <formula>"10.30 – 19.30"</formula>
    </cfRule>
  </conditionalFormatting>
  <conditionalFormatting sqref="V80:Y80">
    <cfRule type="cellIs" dxfId="20402" priority="51510" operator="equal">
      <formula>"11.30 – 19.30"</formula>
    </cfRule>
  </conditionalFormatting>
  <conditionalFormatting sqref="V80:Y80">
    <cfRule type="cellIs" dxfId="20401" priority="51511" operator="equal">
      <formula>_FV(13,"3")</formula>
    </cfRule>
  </conditionalFormatting>
  <conditionalFormatting sqref="V80:Y80">
    <cfRule type="cellIs" dxfId="20400" priority="51512" operator="equal">
      <formula>_FV(13,"3")</formula>
    </cfRule>
  </conditionalFormatting>
  <conditionalFormatting sqref="V80:Y80">
    <cfRule type="cellIs" dxfId="20399" priority="51513" operator="equal">
      <formula>_FV(13,"3")</formula>
    </cfRule>
  </conditionalFormatting>
  <conditionalFormatting sqref="V80:Y80">
    <cfRule type="cellIs" dxfId="20398" priority="51498" operator="equal">
      <formula>"09.00 – 15.00"</formula>
    </cfRule>
  </conditionalFormatting>
  <conditionalFormatting sqref="V80:Y80">
    <cfRule type="cellIs" dxfId="20397" priority="51499" operator="equal">
      <formula>"09.00 – 18.00"</formula>
    </cfRule>
  </conditionalFormatting>
  <conditionalFormatting sqref="V80:Y80">
    <cfRule type="cellIs" dxfId="20396" priority="51500" operator="equal">
      <formula>"09.30 – 13.00"</formula>
    </cfRule>
  </conditionalFormatting>
  <conditionalFormatting sqref="V80:Y80">
    <cfRule type="cellIs" dxfId="20395" priority="51501" operator="equal">
      <formula>"10.30 – 19.30"</formula>
    </cfRule>
  </conditionalFormatting>
  <conditionalFormatting sqref="V80:Y80">
    <cfRule type="cellIs" dxfId="20394" priority="51502" operator="equal">
      <formula>"11.30 – 19.30"</formula>
    </cfRule>
  </conditionalFormatting>
  <conditionalFormatting sqref="V80:Y80">
    <cfRule type="cellIs" dxfId="20393" priority="51503" operator="equal">
      <formula>_FV(13,"3")</formula>
    </cfRule>
  </conditionalFormatting>
  <conditionalFormatting sqref="V80:Y80">
    <cfRule type="cellIs" dxfId="20392" priority="51504" operator="equal">
      <formula>_FV(13,"3")</formula>
    </cfRule>
  </conditionalFormatting>
  <conditionalFormatting sqref="V80:Y80">
    <cfRule type="cellIs" dxfId="20391" priority="51505" operator="equal">
      <formula>_FV(13,"3")</formula>
    </cfRule>
  </conditionalFormatting>
  <conditionalFormatting sqref="V80:Y80">
    <cfRule type="containsText" dxfId="20390" priority="51492" operator="containsText" text="09.00 - 13.00">
      <formula>NOT(ISERROR(SEARCH("09.00 - 13.00",V80)))</formula>
    </cfRule>
    <cfRule type="containsText" dxfId="20389" priority="51493" operator="containsText" text="09.00 – 15:00">
      <formula>NOT(ISERROR(SEARCH("09.00 – 15:00",V80)))</formula>
    </cfRule>
    <cfRule type="containsText" dxfId="20388" priority="51494" operator="containsText" text="09.00 – 16.00">
      <formula>NOT(ISERROR(SEARCH("09.00 – 16.00",V80)))</formula>
    </cfRule>
    <cfRule type="containsText" dxfId="20387" priority="51495" operator="containsText" text="09.00 - 13:00">
      <formula>NOT(ISERROR(SEARCH("09.00 - 13:00",V80)))</formula>
    </cfRule>
    <cfRule type="containsText" dxfId="20386" priority="51496" operator="containsText" text="08.30 – 16:30 ">
      <formula>NOT(ISERROR(SEARCH("08.30 – 16:30 ",V80)))</formula>
    </cfRule>
    <cfRule type="containsText" dxfId="20385" priority="51497" operator="containsText" text="08.30 – 17:30 ">
      <formula>NOT(ISERROR(SEARCH("08.30 – 17:30 ",V80)))</formula>
    </cfRule>
  </conditionalFormatting>
  <conditionalFormatting sqref="V80:Y80">
    <cfRule type="cellIs" dxfId="20384" priority="51484" operator="equal">
      <formula>"09.00 – 15.00"</formula>
    </cfRule>
  </conditionalFormatting>
  <conditionalFormatting sqref="V80:Y80">
    <cfRule type="cellIs" dxfId="20383" priority="51485" operator="equal">
      <formula>"09.00 – 18.00"</formula>
    </cfRule>
  </conditionalFormatting>
  <conditionalFormatting sqref="V80:Y80">
    <cfRule type="cellIs" dxfId="20382" priority="51486" operator="equal">
      <formula>"09.30 – 13.00"</formula>
    </cfRule>
  </conditionalFormatting>
  <conditionalFormatting sqref="V80:Y80">
    <cfRule type="cellIs" dxfId="20381" priority="51487" operator="equal">
      <formula>"10.30 – 19.30"</formula>
    </cfRule>
  </conditionalFormatting>
  <conditionalFormatting sqref="V80:Y80">
    <cfRule type="cellIs" dxfId="20380" priority="51488" operator="equal">
      <formula>"11.30 – 19.30"</formula>
    </cfRule>
  </conditionalFormatting>
  <conditionalFormatting sqref="V80:Y80">
    <cfRule type="cellIs" dxfId="20379" priority="51489" operator="equal">
      <formula>_FV(13,"3")</formula>
    </cfRule>
  </conditionalFormatting>
  <conditionalFormatting sqref="V80:Y80">
    <cfRule type="cellIs" dxfId="20378" priority="51490" operator="equal">
      <formula>_FV(13,"3")</formula>
    </cfRule>
  </conditionalFormatting>
  <conditionalFormatting sqref="V80:Y80">
    <cfRule type="cellIs" dxfId="20377" priority="51491" operator="equal">
      <formula>_FV(13,"3")</formula>
    </cfRule>
  </conditionalFormatting>
  <conditionalFormatting sqref="V80:Y80">
    <cfRule type="containsText" dxfId="20376" priority="51474" operator="containsText" text="DOMENICA">
      <formula>NOT(ISERROR(SEARCH("DOMENICA",V80)))</formula>
    </cfRule>
    <cfRule type="containsText" dxfId="20375" priority="51475" operator="containsText" text="08.30 – 14.30">
      <formula>NOT(ISERROR(SEARCH("08.30 – 14.30",V80)))</formula>
    </cfRule>
    <cfRule type="containsText" dxfId="20374" priority="51476" operator="containsText" text="09.30 – 18.30">
      <formula>NOT(ISERROR(SEARCH("09.30 – 18.30",V80)))</formula>
    </cfRule>
    <cfRule type="containsText" dxfId="20373" priority="51477" operator="containsText" text="08.30 – 16.30">
      <formula>NOT(ISERROR(SEARCH("08.30 – 16.30",V80)))</formula>
    </cfRule>
    <cfRule type="containsText" dxfId="20372" priority="51478" operator="containsText" text="08.30 – 17.30">
      <formula>NOT(ISERROR(SEARCH("08.30 – 17.30",V80)))</formula>
    </cfRule>
    <cfRule type="containsText" dxfId="20371" priority="51479" operator="containsText" text="09.00 – 18.00">
      <formula>NOT(ISERROR(SEARCH("09.00 – 18.00",V80)))</formula>
    </cfRule>
    <cfRule type="containsText" dxfId="20370" priority="51480" operator="containsText" text="09.00 – 15.00">
      <formula>NOT(ISERROR(SEARCH("09.00 – 15.00",V80)))</formula>
    </cfRule>
    <cfRule type="containsText" dxfId="20369" priority="51481" operator="containsText" text="10.30 – 19.30">
      <formula>NOT(ISERROR(SEARCH("10.30 – 19.30",V80)))</formula>
    </cfRule>
    <cfRule type="containsText" dxfId="20368" priority="51482" operator="containsText" text="09.00 – 13.00">
      <formula>NOT(ISERROR(SEARCH("09.00 – 13.00",V80)))</formula>
    </cfRule>
    <cfRule type="containsText" dxfId="20367" priority="51483" operator="containsText" text="11.30 – 19.30">
      <formula>NOT(ISERROR(SEARCH("11.30 – 19.30",V80)))</formula>
    </cfRule>
  </conditionalFormatting>
  <conditionalFormatting sqref="V80:Y80">
    <cfRule type="cellIs" dxfId="20366" priority="51463" operator="equal">
      <formula>"11.30 – 19.30"</formula>
    </cfRule>
  </conditionalFormatting>
  <conditionalFormatting sqref="V80:Y80">
    <cfRule type="cellIs" dxfId="20365" priority="51465" operator="equal">
      <formula>_FV(13,"3")</formula>
    </cfRule>
  </conditionalFormatting>
  <conditionalFormatting sqref="V80:Y80">
    <cfRule type="cellIs" dxfId="20364" priority="51466" operator="equal">
      <formula>_FV(13,"3")</formula>
    </cfRule>
  </conditionalFormatting>
  <conditionalFormatting sqref="P92:Q92">
    <cfRule type="containsText" dxfId="20363" priority="51457" operator="containsText" text="09.00 -13.00">
      <formula>NOT(ISERROR(SEARCH("09.00 -13.00",P92)))</formula>
    </cfRule>
    <cfRule type="containsText" dxfId="20362" priority="51458" operator="containsText" text="09.00 -15:00">
      <formula>NOT(ISERROR(SEARCH("09.00 -15:00",P92)))</formula>
    </cfRule>
    <cfRule type="containsText" dxfId="20361" priority="51459" operator="containsText" text="09.00 -16.00">
      <formula>NOT(ISERROR(SEARCH("09.00 -16.00",P92)))</formula>
    </cfRule>
  </conditionalFormatting>
  <conditionalFormatting sqref="P92:Q92">
    <cfRule type="containsText" dxfId="20360" priority="51454" operator="containsText" text="09.00 -13.00">
      <formula>NOT(ISERROR(SEARCH("09.00 -13.00",P92)))</formula>
    </cfRule>
    <cfRule type="containsText" dxfId="20359" priority="51455" operator="containsText" text="09.00 -15:00">
      <formula>NOT(ISERROR(SEARCH("09.00 -15:00",P92)))</formula>
    </cfRule>
    <cfRule type="containsText" dxfId="20358" priority="51456" operator="containsText" text="09.00 -16.00">
      <formula>NOT(ISERROR(SEARCH("09.00 -16.00",P92)))</formula>
    </cfRule>
  </conditionalFormatting>
  <conditionalFormatting sqref="P92:Q92">
    <cfRule type="containsText" dxfId="20357" priority="51451" operator="containsText" text="09.00 -13.00">
      <formula>NOT(ISERROR(SEARCH("09.00 -13.00",P92)))</formula>
    </cfRule>
    <cfRule type="containsText" dxfId="20356" priority="51452" operator="containsText" text="09.00 -15:00">
      <formula>NOT(ISERROR(SEARCH("09.00 -15:00",P92)))</formula>
    </cfRule>
    <cfRule type="containsText" dxfId="20355" priority="51453" operator="containsText" text="09.00 -16.00">
      <formula>NOT(ISERROR(SEARCH("09.00 -16.00",P92)))</formula>
    </cfRule>
  </conditionalFormatting>
  <conditionalFormatting sqref="P92:Q92">
    <cfRule type="containsText" dxfId="20354" priority="51448" operator="containsText" text="09.00 -13:00">
      <formula>NOT(ISERROR(SEARCH("09.00 -13:00",P92)))</formula>
    </cfRule>
    <cfRule type="containsText" dxfId="20353" priority="51449" operator="containsText" text="08.30 -17.30">
      <formula>NOT(ISERROR(SEARCH("08.30 -17.30",P92)))</formula>
    </cfRule>
    <cfRule type="containsText" dxfId="20352" priority="51450" operator="containsText" text="08.30 -15:30">
      <formula>NOT(ISERROR(SEARCH("08.30 -15:30",P92)))</formula>
    </cfRule>
  </conditionalFormatting>
  <conditionalFormatting sqref="U114">
    <cfRule type="cellIs" dxfId="20351" priority="50769" operator="equal">
      <formula>"09.00 – 15.00"</formula>
    </cfRule>
  </conditionalFormatting>
  <conditionalFormatting sqref="U114">
    <cfRule type="cellIs" dxfId="20350" priority="50770" operator="equal">
      <formula>"09.00 – 18.00"</formula>
    </cfRule>
  </conditionalFormatting>
  <conditionalFormatting sqref="U114">
    <cfRule type="cellIs" dxfId="20349" priority="50771" operator="equal">
      <formula>"09.30 – 13.00"</formula>
    </cfRule>
  </conditionalFormatting>
  <conditionalFormatting sqref="U114">
    <cfRule type="cellIs" dxfId="20348" priority="50772" operator="equal">
      <formula>"10.30 – 19.30"</formula>
    </cfRule>
  </conditionalFormatting>
  <conditionalFormatting sqref="U114">
    <cfRule type="cellIs" dxfId="20347" priority="50773" operator="equal">
      <formula>"11.30 – 19.30"</formula>
    </cfRule>
  </conditionalFormatting>
  <conditionalFormatting sqref="U114">
    <cfRule type="cellIs" dxfId="20346" priority="50774" operator="equal">
      <formula>_FV(13,"3")</formula>
    </cfRule>
  </conditionalFormatting>
  <conditionalFormatting sqref="U114">
    <cfRule type="cellIs" dxfId="20345" priority="50775" operator="equal">
      <formula>_FV(13,"3")</formula>
    </cfRule>
  </conditionalFormatting>
  <conditionalFormatting sqref="U114">
    <cfRule type="cellIs" dxfId="20344" priority="50776" operator="equal">
      <formula>_FV(13,"3")</formula>
    </cfRule>
  </conditionalFormatting>
  <conditionalFormatting sqref="U114">
    <cfRule type="containsText" dxfId="20343" priority="50759" operator="containsText" text="DOMENICA">
      <formula>NOT(ISERROR(SEARCH("DOMENICA",U114)))</formula>
    </cfRule>
    <cfRule type="containsText" dxfId="20342" priority="50760" operator="containsText" text="08.30 – 14.30">
      <formula>NOT(ISERROR(SEARCH("08.30 – 14.30",U114)))</formula>
    </cfRule>
    <cfRule type="containsText" dxfId="20341" priority="50761" operator="containsText" text="09.30 – 18.30">
      <formula>NOT(ISERROR(SEARCH("09.30 – 18.30",U114)))</formula>
    </cfRule>
    <cfRule type="containsText" dxfId="20340" priority="50762" operator="containsText" text="08.30 – 16.30">
      <formula>NOT(ISERROR(SEARCH("08.30 – 16.30",U114)))</formula>
    </cfRule>
    <cfRule type="containsText" dxfId="20339" priority="50763" operator="containsText" text="08.30 – 17.30">
      <formula>NOT(ISERROR(SEARCH("08.30 – 17.30",U114)))</formula>
    </cfRule>
    <cfRule type="containsText" dxfId="20338" priority="50764" operator="containsText" text="09.00 – 18.00">
      <formula>NOT(ISERROR(SEARCH("09.00 – 18.00",U114)))</formula>
    </cfRule>
    <cfRule type="containsText" dxfId="20337" priority="50765" operator="containsText" text="09.00 – 15.00">
      <formula>NOT(ISERROR(SEARCH("09.00 – 15.00",U114)))</formula>
    </cfRule>
    <cfRule type="containsText" dxfId="20336" priority="50766" operator="containsText" text="10.30 – 19.30">
      <formula>NOT(ISERROR(SEARCH("10.30 – 19.30",U114)))</formula>
    </cfRule>
    <cfRule type="containsText" dxfId="20335" priority="50767" operator="containsText" text="09.00 – 13.00">
      <formula>NOT(ISERROR(SEARCH("09.00 – 13.00",U114)))</formula>
    </cfRule>
    <cfRule type="containsText" dxfId="20334" priority="50768" operator="containsText" text="11.30 – 19.30">
      <formula>NOT(ISERROR(SEARCH("11.30 – 19.30",U114)))</formula>
    </cfRule>
  </conditionalFormatting>
  <conditionalFormatting sqref="U114">
    <cfRule type="cellIs" dxfId="20333" priority="50752" operator="equal">
      <formula>"09.00 – 18.00"</formula>
    </cfRule>
  </conditionalFormatting>
  <conditionalFormatting sqref="U114">
    <cfRule type="cellIs" dxfId="20332" priority="50753" operator="equal">
      <formula>"09.30 – 13.00"</formula>
    </cfRule>
  </conditionalFormatting>
  <conditionalFormatting sqref="U114">
    <cfRule type="cellIs" dxfId="20331" priority="50754" operator="equal">
      <formula>"10.30 – 19.30"</formula>
    </cfRule>
  </conditionalFormatting>
  <conditionalFormatting sqref="U114">
    <cfRule type="cellIs" dxfId="20330" priority="50755" operator="equal">
      <formula>"11.30 – 19.30"</formula>
    </cfRule>
  </conditionalFormatting>
  <conditionalFormatting sqref="U114">
    <cfRule type="cellIs" dxfId="20329" priority="50756" operator="equal">
      <formula>_FV(13,"3")</formula>
    </cfRule>
  </conditionalFormatting>
  <conditionalFormatting sqref="U114">
    <cfRule type="cellIs" dxfId="20328" priority="50757" operator="equal">
      <formula>_FV(13,"3")</formula>
    </cfRule>
  </conditionalFormatting>
  <conditionalFormatting sqref="U114">
    <cfRule type="cellIs" dxfId="20327" priority="50758" operator="equal">
      <formula>_FV(13,"3")</formula>
    </cfRule>
  </conditionalFormatting>
  <conditionalFormatting sqref="U114">
    <cfRule type="cellIs" dxfId="20326" priority="50745" operator="equal">
      <formula>"09.00 – 18.00"</formula>
    </cfRule>
  </conditionalFormatting>
  <conditionalFormatting sqref="U114">
    <cfRule type="cellIs" dxfId="20325" priority="50746" operator="equal">
      <formula>"09.30 – 13.00"</formula>
    </cfRule>
  </conditionalFormatting>
  <conditionalFormatting sqref="U114">
    <cfRule type="cellIs" dxfId="20324" priority="50747" operator="equal">
      <formula>"10.30 – 19.30"</formula>
    </cfRule>
  </conditionalFormatting>
  <conditionalFormatting sqref="U114">
    <cfRule type="cellIs" dxfId="20323" priority="50748" operator="equal">
      <formula>"11.30 – 19.30"</formula>
    </cfRule>
  </conditionalFormatting>
  <conditionalFormatting sqref="U114">
    <cfRule type="cellIs" dxfId="20322" priority="50749" operator="equal">
      <formula>_FV(13,"3")</formula>
    </cfRule>
  </conditionalFormatting>
  <conditionalFormatting sqref="U114">
    <cfRule type="cellIs" dxfId="20321" priority="50750" operator="equal">
      <formula>_FV(13,"3")</formula>
    </cfRule>
  </conditionalFormatting>
  <conditionalFormatting sqref="U114">
    <cfRule type="cellIs" dxfId="20320" priority="50751" operator="equal">
      <formula>_FV(13,"3")</formula>
    </cfRule>
  </conditionalFormatting>
  <conditionalFormatting sqref="U114">
    <cfRule type="containsText" dxfId="20319" priority="50739" operator="containsText" text="09.00 - 13.00">
      <formula>NOT(ISERROR(SEARCH("09.00 - 13.00",U114)))</formula>
    </cfRule>
    <cfRule type="containsText" dxfId="20318" priority="50740" operator="containsText" text="09.00 – 15:00">
      <formula>NOT(ISERROR(SEARCH("09.00 – 15:00",U114)))</formula>
    </cfRule>
    <cfRule type="containsText" dxfId="20317" priority="50741" operator="containsText" text="09.00 – 16.00">
      <formula>NOT(ISERROR(SEARCH("09.00 – 16.00",U114)))</formula>
    </cfRule>
    <cfRule type="containsText" dxfId="20316" priority="50742" operator="containsText" text="09.00 - 13:00">
      <formula>NOT(ISERROR(SEARCH("09.00 - 13:00",U114)))</formula>
    </cfRule>
    <cfRule type="containsText" dxfId="20315" priority="50743" operator="containsText" text="08.30 – 16:30 ">
      <formula>NOT(ISERROR(SEARCH("08.30 – 16:30 ",U114)))</formula>
    </cfRule>
    <cfRule type="containsText" dxfId="20314" priority="50744" operator="containsText" text="08.30 – 17:30 ">
      <formula>NOT(ISERROR(SEARCH("08.30 – 17:30 ",U114)))</formula>
    </cfRule>
  </conditionalFormatting>
  <conditionalFormatting sqref="U114">
    <cfRule type="cellIs" dxfId="20313" priority="50731" operator="equal">
      <formula>"09.00 – 15.00"</formula>
    </cfRule>
  </conditionalFormatting>
  <conditionalFormatting sqref="U114">
    <cfRule type="cellIs" dxfId="20312" priority="50732" operator="equal">
      <formula>"09.00 – 18.00"</formula>
    </cfRule>
  </conditionalFormatting>
  <conditionalFormatting sqref="U114">
    <cfRule type="cellIs" dxfId="20311" priority="50733" operator="equal">
      <formula>"09.30 – 13.00"</formula>
    </cfRule>
  </conditionalFormatting>
  <conditionalFormatting sqref="U114">
    <cfRule type="cellIs" dxfId="20310" priority="50734" operator="equal">
      <formula>"10.30 – 19.30"</formula>
    </cfRule>
  </conditionalFormatting>
  <conditionalFormatting sqref="U114">
    <cfRule type="cellIs" dxfId="20309" priority="50735" operator="equal">
      <formula>"11.30 – 19.30"</formula>
    </cfRule>
  </conditionalFormatting>
  <conditionalFormatting sqref="U114">
    <cfRule type="cellIs" dxfId="20308" priority="50736" operator="equal">
      <formula>_FV(13,"3")</formula>
    </cfRule>
  </conditionalFormatting>
  <conditionalFormatting sqref="U114">
    <cfRule type="cellIs" dxfId="20307" priority="50737" operator="equal">
      <formula>_FV(13,"3")</formula>
    </cfRule>
  </conditionalFormatting>
  <conditionalFormatting sqref="U114">
    <cfRule type="cellIs" dxfId="20306" priority="50738" operator="equal">
      <formula>_FV(13,"3")</formula>
    </cfRule>
  </conditionalFormatting>
  <conditionalFormatting sqref="U114">
    <cfRule type="containsText" dxfId="20305" priority="50721" operator="containsText" text="DOMENICA">
      <formula>NOT(ISERROR(SEARCH("DOMENICA",U114)))</formula>
    </cfRule>
    <cfRule type="containsText" dxfId="20304" priority="50722" operator="containsText" text="08.30 – 14.30">
      <formula>NOT(ISERROR(SEARCH("08.30 – 14.30",U114)))</formula>
    </cfRule>
    <cfRule type="containsText" dxfId="20303" priority="50723" operator="containsText" text="09.30 – 18.30">
      <formula>NOT(ISERROR(SEARCH("09.30 – 18.30",U114)))</formula>
    </cfRule>
    <cfRule type="containsText" dxfId="20302" priority="50724" operator="containsText" text="08.30 – 16.30">
      <formula>NOT(ISERROR(SEARCH("08.30 – 16.30",U114)))</formula>
    </cfRule>
    <cfRule type="containsText" dxfId="20301" priority="50725" operator="containsText" text="08.30 – 17.30">
      <formula>NOT(ISERROR(SEARCH("08.30 – 17.30",U114)))</formula>
    </cfRule>
    <cfRule type="containsText" dxfId="20300" priority="50726" operator="containsText" text="09.00 – 18.00">
      <formula>NOT(ISERROR(SEARCH("09.00 – 18.00",U114)))</formula>
    </cfRule>
    <cfRule type="containsText" dxfId="20299" priority="50727" operator="containsText" text="09.00 – 15.00">
      <formula>NOT(ISERROR(SEARCH("09.00 – 15.00",U114)))</formula>
    </cfRule>
    <cfRule type="containsText" dxfId="20298" priority="50728" operator="containsText" text="10.30 – 19.30">
      <formula>NOT(ISERROR(SEARCH("10.30 – 19.30",U114)))</formula>
    </cfRule>
    <cfRule type="containsText" dxfId="20297" priority="50729" operator="containsText" text="09.00 – 13.00">
      <formula>NOT(ISERROR(SEARCH("09.00 – 13.00",U114)))</formula>
    </cfRule>
    <cfRule type="containsText" dxfId="20296" priority="50730" operator="containsText" text="11.30 – 19.30">
      <formula>NOT(ISERROR(SEARCH("11.30 – 19.30",U114)))</formula>
    </cfRule>
  </conditionalFormatting>
  <conditionalFormatting sqref="U114">
    <cfRule type="cellIs" dxfId="20295" priority="50714" operator="equal">
      <formula>"09.00 – 18.00"</formula>
    </cfRule>
  </conditionalFormatting>
  <conditionalFormatting sqref="U114">
    <cfRule type="cellIs" dxfId="20294" priority="50715" operator="equal">
      <formula>"09.30 – 13.00"</formula>
    </cfRule>
  </conditionalFormatting>
  <conditionalFormatting sqref="U114">
    <cfRule type="cellIs" dxfId="20293" priority="50716" operator="equal">
      <formula>"10.30 – 19.30"</formula>
    </cfRule>
  </conditionalFormatting>
  <conditionalFormatting sqref="U114">
    <cfRule type="cellIs" dxfId="20292" priority="50717" operator="equal">
      <formula>"11.30 – 19.30"</formula>
    </cfRule>
  </conditionalFormatting>
  <conditionalFormatting sqref="U114">
    <cfRule type="cellIs" dxfId="20291" priority="50718" operator="equal">
      <formula>_FV(13,"3")</formula>
    </cfRule>
  </conditionalFormatting>
  <conditionalFormatting sqref="U114">
    <cfRule type="cellIs" dxfId="20290" priority="50719" operator="equal">
      <formula>_FV(13,"3")</formula>
    </cfRule>
  </conditionalFormatting>
  <conditionalFormatting sqref="U114">
    <cfRule type="cellIs" dxfId="20289" priority="50720" operator="equal">
      <formula>_FV(13,"3")</formula>
    </cfRule>
  </conditionalFormatting>
  <conditionalFormatting sqref="U114">
    <cfRule type="cellIs" dxfId="20288" priority="50707" operator="equal">
      <formula>"09.00 – 18.00"</formula>
    </cfRule>
  </conditionalFormatting>
  <conditionalFormatting sqref="U114">
    <cfRule type="cellIs" dxfId="20287" priority="50708" operator="equal">
      <formula>"09.30 – 13.00"</formula>
    </cfRule>
  </conditionalFormatting>
  <conditionalFormatting sqref="U114">
    <cfRule type="cellIs" dxfId="20286" priority="50709" operator="equal">
      <formula>"10.30 – 19.30"</formula>
    </cfRule>
  </conditionalFormatting>
  <conditionalFormatting sqref="U114">
    <cfRule type="cellIs" dxfId="20285" priority="50710" operator="equal">
      <formula>"11.30 – 19.30"</formula>
    </cfRule>
  </conditionalFormatting>
  <conditionalFormatting sqref="U114">
    <cfRule type="cellIs" dxfId="20284" priority="50711" operator="equal">
      <formula>_FV(13,"3")</formula>
    </cfRule>
  </conditionalFormatting>
  <conditionalFormatting sqref="U114">
    <cfRule type="cellIs" dxfId="20283" priority="50712" operator="equal">
      <formula>_FV(13,"3")</formula>
    </cfRule>
  </conditionalFormatting>
  <conditionalFormatting sqref="U114">
    <cfRule type="cellIs" dxfId="20282" priority="50713" operator="equal">
      <formula>_FV(13,"3")</formula>
    </cfRule>
  </conditionalFormatting>
  <conditionalFormatting sqref="U114">
    <cfRule type="cellIs" dxfId="20281" priority="50699" operator="equal">
      <formula>"09.00 – 15.00"</formula>
    </cfRule>
  </conditionalFormatting>
  <conditionalFormatting sqref="U114">
    <cfRule type="cellIs" dxfId="20280" priority="50700" operator="equal">
      <formula>"09.00 – 18.00"</formula>
    </cfRule>
  </conditionalFormatting>
  <conditionalFormatting sqref="U114">
    <cfRule type="cellIs" dxfId="20279" priority="50701" operator="equal">
      <formula>"09.30 – 13.00"</formula>
    </cfRule>
  </conditionalFormatting>
  <conditionalFormatting sqref="U114">
    <cfRule type="cellIs" dxfId="20278" priority="50702" operator="equal">
      <formula>"10.30 – 19.30"</formula>
    </cfRule>
  </conditionalFormatting>
  <conditionalFormatting sqref="U114">
    <cfRule type="cellIs" dxfId="20277" priority="50703" operator="equal">
      <formula>"11.30 – 19.30"</formula>
    </cfRule>
  </conditionalFormatting>
  <conditionalFormatting sqref="U114">
    <cfRule type="cellIs" dxfId="20276" priority="50704" operator="equal">
      <formula>_FV(13,"3")</formula>
    </cfRule>
  </conditionalFormatting>
  <conditionalFormatting sqref="U114">
    <cfRule type="cellIs" dxfId="20275" priority="50705" operator="equal">
      <formula>_FV(13,"3")</formula>
    </cfRule>
  </conditionalFormatting>
  <conditionalFormatting sqref="U114">
    <cfRule type="cellIs" dxfId="20274" priority="50706" operator="equal">
      <formula>_FV(13,"3")</formula>
    </cfRule>
  </conditionalFormatting>
  <conditionalFormatting sqref="U114">
    <cfRule type="containsText" dxfId="20273" priority="50689" operator="containsText" text="DOMENICA">
      <formula>NOT(ISERROR(SEARCH("DOMENICA",U114)))</formula>
    </cfRule>
    <cfRule type="containsText" dxfId="20272" priority="50690" operator="containsText" text="08.30 – 14.30">
      <formula>NOT(ISERROR(SEARCH("08.30 – 14.30",U114)))</formula>
    </cfRule>
    <cfRule type="containsText" dxfId="20271" priority="50691" operator="containsText" text="09.30 – 18.30">
      <formula>NOT(ISERROR(SEARCH("09.30 – 18.30",U114)))</formula>
    </cfRule>
    <cfRule type="containsText" dxfId="20270" priority="50692" operator="containsText" text="08.30 – 16.30">
      <formula>NOT(ISERROR(SEARCH("08.30 – 16.30",U114)))</formula>
    </cfRule>
    <cfRule type="containsText" dxfId="20269" priority="50693" operator="containsText" text="08.30 – 17.30">
      <formula>NOT(ISERROR(SEARCH("08.30 – 17.30",U114)))</formula>
    </cfRule>
    <cfRule type="containsText" dxfId="20268" priority="50694" operator="containsText" text="09.00 – 18.00">
      <formula>NOT(ISERROR(SEARCH("09.00 – 18.00",U114)))</formula>
    </cfRule>
    <cfRule type="containsText" dxfId="20267" priority="50695" operator="containsText" text="09.00 – 15.00">
      <formula>NOT(ISERROR(SEARCH("09.00 – 15.00",U114)))</formula>
    </cfRule>
    <cfRule type="containsText" dxfId="20266" priority="50696" operator="containsText" text="10.30 – 19.30">
      <formula>NOT(ISERROR(SEARCH("10.30 – 19.30",U114)))</formula>
    </cfRule>
    <cfRule type="containsText" dxfId="20265" priority="50697" operator="containsText" text="09.00 – 13.00">
      <formula>NOT(ISERROR(SEARCH("09.00 – 13.00",U114)))</formula>
    </cfRule>
    <cfRule type="containsText" dxfId="20264" priority="50698" operator="containsText" text="11.30 – 19.30">
      <formula>NOT(ISERROR(SEARCH("11.30 – 19.30",U114)))</formula>
    </cfRule>
  </conditionalFormatting>
  <conditionalFormatting sqref="U114">
    <cfRule type="cellIs" dxfId="20263" priority="50682" operator="equal">
      <formula>"09.00 – 18.00"</formula>
    </cfRule>
  </conditionalFormatting>
  <conditionalFormatting sqref="U114">
    <cfRule type="cellIs" dxfId="20262" priority="50683" operator="equal">
      <formula>"09.30 – 13.00"</formula>
    </cfRule>
  </conditionalFormatting>
  <conditionalFormatting sqref="U114">
    <cfRule type="cellIs" dxfId="20261" priority="50684" operator="equal">
      <formula>"10.30 – 19.30"</formula>
    </cfRule>
  </conditionalFormatting>
  <conditionalFormatting sqref="U114">
    <cfRule type="cellIs" dxfId="20260" priority="50685" operator="equal">
      <formula>"11.30 – 19.30"</formula>
    </cfRule>
  </conditionalFormatting>
  <conditionalFormatting sqref="U114">
    <cfRule type="cellIs" dxfId="20259" priority="50686" operator="equal">
      <formula>_FV(13,"3")</formula>
    </cfRule>
  </conditionalFormatting>
  <conditionalFormatting sqref="U114">
    <cfRule type="cellIs" dxfId="20258" priority="50687" operator="equal">
      <formula>_FV(13,"3")</formula>
    </cfRule>
  </conditionalFormatting>
  <conditionalFormatting sqref="U114">
    <cfRule type="cellIs" dxfId="20257" priority="50688" operator="equal">
      <formula>_FV(13,"3")</formula>
    </cfRule>
  </conditionalFormatting>
  <conditionalFormatting sqref="U114">
    <cfRule type="cellIs" dxfId="20256" priority="50675" operator="equal">
      <formula>"09.00 – 18.00"</formula>
    </cfRule>
  </conditionalFormatting>
  <conditionalFormatting sqref="U114">
    <cfRule type="cellIs" dxfId="20255" priority="50676" operator="equal">
      <formula>"09.30 – 13.00"</formula>
    </cfRule>
  </conditionalFormatting>
  <conditionalFormatting sqref="U114">
    <cfRule type="cellIs" dxfId="20254" priority="50677" operator="equal">
      <formula>"10.30 – 19.30"</formula>
    </cfRule>
  </conditionalFormatting>
  <conditionalFormatting sqref="U114">
    <cfRule type="cellIs" dxfId="20253" priority="50678" operator="equal">
      <formula>"11.30 – 19.30"</formula>
    </cfRule>
  </conditionalFormatting>
  <conditionalFormatting sqref="U114">
    <cfRule type="cellIs" dxfId="20252" priority="50679" operator="equal">
      <formula>_FV(13,"3")</formula>
    </cfRule>
  </conditionalFormatting>
  <conditionalFormatting sqref="U114">
    <cfRule type="cellIs" dxfId="20251" priority="50680" operator="equal">
      <formula>_FV(13,"3")</formula>
    </cfRule>
  </conditionalFormatting>
  <conditionalFormatting sqref="U114">
    <cfRule type="cellIs" dxfId="20250" priority="50681" operator="equal">
      <formula>_FV(13,"3")</formula>
    </cfRule>
  </conditionalFormatting>
  <conditionalFormatting sqref="AE2 AE56 AE110 AC1 AC50:AC77">
    <cfRule type="cellIs" dxfId="20249" priority="82167" operator="equal">
      <formula>#REF!</formula>
    </cfRule>
  </conditionalFormatting>
  <conditionalFormatting sqref="AE2 AE56 AE110 AC1 AC50:AC77">
    <cfRule type="cellIs" dxfId="20248" priority="82168" operator="greaterThan">
      <formula>#REF!</formula>
    </cfRule>
  </conditionalFormatting>
  <conditionalFormatting sqref="CA57">
    <cfRule type="containsText" dxfId="20247" priority="50520" operator="containsText" text="08.30 – 14.30">
      <formula>NOT(ISERROR(SEARCH("08.30 – 14.30",CA57)))</formula>
    </cfRule>
    <cfRule type="containsText" dxfId="20246" priority="50521" operator="containsText" text="09:30 – 18.30">
      <formula>NOT(ISERROR(SEARCH("09:30 – 18.30",CA57)))</formula>
    </cfRule>
    <cfRule type="containsText" dxfId="20245" priority="50522" operator="containsText" text="10.30 – 18.30">
      <formula>NOT(ISERROR(SEARCH("10.30 – 18.30",CA57)))</formula>
    </cfRule>
    <cfRule type="containsText" dxfId="20244" priority="50523" operator="containsText" text="09.30 – 18.30">
      <formula>NOT(ISERROR(SEARCH("09.30 – 18.30",CA57)))</formula>
    </cfRule>
    <cfRule type="containsText" dxfId="20243" priority="50524" operator="containsText" text="09.00 – 13:00">
      <formula>NOT(ISERROR(SEARCH("09.00 – 13:00",CA57)))</formula>
    </cfRule>
    <cfRule type="containsText" dxfId="20242" priority="50525" operator="containsText" text="08.30 – 16.30">
      <formula>NOT(ISERROR(SEARCH("08.30 – 16.30",CA57)))</formula>
    </cfRule>
    <cfRule type="containsText" dxfId="20241" priority="50526" operator="containsText" text="08:30 – 17.30">
      <formula>NOT(ISERROR(SEARCH("08:30 – 17.30",CA57)))</formula>
    </cfRule>
    <cfRule type="containsText" dxfId="20240" priority="50527" operator="containsText" text="08.30 – 17.30">
      <formula>NOT(ISERROR(SEARCH("08.30 – 17.30",CA57)))</formula>
    </cfRule>
    <cfRule type="containsText" dxfId="20239" priority="50528" operator="containsText" text="09.00 – 18.00">
      <formula>NOT(ISERROR(SEARCH("09.00 – 18.00",CA57)))</formula>
    </cfRule>
    <cfRule type="containsText" dxfId="20238" priority="50529" operator="containsText" text="09.00 – 13.00">
      <formula>NOT(ISERROR(SEARCH("09.00 – 13.00",CA57)))</formula>
    </cfRule>
    <cfRule type="containsText" dxfId="20237" priority="50530" operator="containsText" text="11.30 – 19.30">
      <formula>NOT(ISERROR(SEARCH("11.30 – 19.30",CA57)))</formula>
    </cfRule>
    <cfRule type="containsText" dxfId="20236" priority="50531" operator="containsText" text="10.30 – 19.30">
      <formula>NOT(ISERROR(SEARCH("10.30 – 19.30",CA57)))</formula>
    </cfRule>
    <cfRule type="containsText" dxfId="20235" priority="50532" operator="containsText" text="09.00 – 15.00">
      <formula>NOT(ISERROR(SEARCH("09.00 – 15.00",CA57)))</formula>
    </cfRule>
    <cfRule type="containsText" dxfId="20234" priority="50533" operator="containsText" text="12:30">
      <formula>NOT(ISERROR(SEARCH("12:30",CA57)))</formula>
    </cfRule>
    <cfRule type="containsText" dxfId="20233" priority="50534" operator="containsText" text="13:30">
      <formula>NOT(ISERROR(SEARCH("13:30",CA57)))</formula>
    </cfRule>
    <cfRule type="containsText" dxfId="20232" priority="50535" operator="containsText" text="FESTIVITÁ">
      <formula>NOT(ISERROR(SEARCH("FESTIVITÁ",CA57)))</formula>
    </cfRule>
    <cfRule type="cellIs" dxfId="20231" priority="50536" operator="equal">
      <formula>"DOMENICA"</formula>
    </cfRule>
  </conditionalFormatting>
  <conditionalFormatting sqref="CA57">
    <cfRule type="containsText" dxfId="20230" priority="50514" operator="containsText" text="09.00 - 13.00">
      <formula>NOT(ISERROR(SEARCH("09.00 - 13.00",CA57)))</formula>
    </cfRule>
    <cfRule type="containsText" dxfId="20229" priority="50515" operator="containsText" text="09.00 – 15:00">
      <formula>NOT(ISERROR(SEARCH("09.00 – 15:00",CA57)))</formula>
    </cfRule>
    <cfRule type="containsText" dxfId="20228" priority="50516" operator="containsText" text="09.00 – 16.00">
      <formula>NOT(ISERROR(SEARCH("09.00 – 16.00",CA57)))</formula>
    </cfRule>
    <cfRule type="containsText" dxfId="20227" priority="50517" operator="containsText" text="09.00 - 13:00">
      <formula>NOT(ISERROR(SEARCH("09.00 - 13:00",CA57)))</formula>
    </cfRule>
    <cfRule type="containsText" dxfId="20226" priority="50518" operator="containsText" text="08.30 – 16:30 ">
      <formula>NOT(ISERROR(SEARCH("08.30 – 16:30 ",CA57)))</formula>
    </cfRule>
    <cfRule type="containsText" dxfId="20225" priority="50519" operator="containsText" text="08.30 – 17:30 ">
      <formula>NOT(ISERROR(SEARCH("08.30 – 17:30 ",CA57)))</formula>
    </cfRule>
  </conditionalFormatting>
  <conditionalFormatting sqref="CA111">
    <cfRule type="containsText" dxfId="20224" priority="50497" operator="containsText" text="08.30 – 14.30">
      <formula>NOT(ISERROR(SEARCH("08.30 – 14.30",CA111)))</formula>
    </cfRule>
    <cfRule type="containsText" dxfId="20223" priority="50498" operator="containsText" text="09:30 – 18.30">
      <formula>NOT(ISERROR(SEARCH("09:30 – 18.30",CA111)))</formula>
    </cfRule>
    <cfRule type="containsText" dxfId="20222" priority="50499" operator="containsText" text="10.30 – 18.30">
      <formula>NOT(ISERROR(SEARCH("10.30 – 18.30",CA111)))</formula>
    </cfRule>
    <cfRule type="containsText" dxfId="20221" priority="50500" operator="containsText" text="09.30 – 18.30">
      <formula>NOT(ISERROR(SEARCH("09.30 – 18.30",CA111)))</formula>
    </cfRule>
    <cfRule type="containsText" dxfId="20220" priority="50501" operator="containsText" text="09.00 – 13:00">
      <formula>NOT(ISERROR(SEARCH("09.00 – 13:00",CA111)))</formula>
    </cfRule>
    <cfRule type="containsText" dxfId="20219" priority="50502" operator="containsText" text="08.30 – 16.30">
      <formula>NOT(ISERROR(SEARCH("08.30 – 16.30",CA111)))</formula>
    </cfRule>
    <cfRule type="containsText" dxfId="20218" priority="50503" operator="containsText" text="08:30 – 17.30">
      <formula>NOT(ISERROR(SEARCH("08:30 – 17.30",CA111)))</formula>
    </cfRule>
    <cfRule type="containsText" dxfId="20217" priority="50504" operator="containsText" text="08.30 – 17.30">
      <formula>NOT(ISERROR(SEARCH("08.30 – 17.30",CA111)))</formula>
    </cfRule>
    <cfRule type="containsText" dxfId="20216" priority="50505" operator="containsText" text="09.00 – 18.00">
      <formula>NOT(ISERROR(SEARCH("09.00 – 18.00",CA111)))</formula>
    </cfRule>
    <cfRule type="containsText" dxfId="20215" priority="50506" operator="containsText" text="09.00 – 13.00">
      <formula>NOT(ISERROR(SEARCH("09.00 – 13.00",CA111)))</formula>
    </cfRule>
    <cfRule type="containsText" dxfId="20214" priority="50507" operator="containsText" text="11.30 – 19.30">
      <formula>NOT(ISERROR(SEARCH("11.30 – 19.30",CA111)))</formula>
    </cfRule>
    <cfRule type="containsText" dxfId="20213" priority="50508" operator="containsText" text="10.30 – 19.30">
      <formula>NOT(ISERROR(SEARCH("10.30 – 19.30",CA111)))</formula>
    </cfRule>
    <cfRule type="containsText" dxfId="20212" priority="50509" operator="containsText" text="09.00 – 15.00">
      <formula>NOT(ISERROR(SEARCH("09.00 – 15.00",CA111)))</formula>
    </cfRule>
    <cfRule type="containsText" dxfId="20211" priority="50510" operator="containsText" text="12:30">
      <formula>NOT(ISERROR(SEARCH("12:30",CA111)))</formula>
    </cfRule>
    <cfRule type="containsText" dxfId="20210" priority="50511" operator="containsText" text="13:30">
      <formula>NOT(ISERROR(SEARCH("13:30",CA111)))</formula>
    </cfRule>
    <cfRule type="containsText" dxfId="20209" priority="50512" operator="containsText" text="FESTIVITÁ">
      <formula>NOT(ISERROR(SEARCH("FESTIVITÁ",CA111)))</formula>
    </cfRule>
    <cfRule type="cellIs" dxfId="20208" priority="50513" operator="equal">
      <formula>"DOMENICA"</formula>
    </cfRule>
  </conditionalFormatting>
  <conditionalFormatting sqref="CA111">
    <cfRule type="containsText" dxfId="20207" priority="50491" operator="containsText" text="09.00 - 13.00">
      <formula>NOT(ISERROR(SEARCH("09.00 - 13.00",CA111)))</formula>
    </cfRule>
    <cfRule type="containsText" dxfId="20206" priority="50492" operator="containsText" text="09.00 – 15:00">
      <formula>NOT(ISERROR(SEARCH("09.00 – 15:00",CA111)))</formula>
    </cfRule>
    <cfRule type="containsText" dxfId="20205" priority="50493" operator="containsText" text="09.00 – 16.00">
      <formula>NOT(ISERROR(SEARCH("09.00 – 16.00",CA111)))</formula>
    </cfRule>
    <cfRule type="containsText" dxfId="20204" priority="50494" operator="containsText" text="09.00 - 13:00">
      <formula>NOT(ISERROR(SEARCH("09.00 - 13:00",CA111)))</formula>
    </cfRule>
    <cfRule type="containsText" dxfId="20203" priority="50495" operator="containsText" text="08.30 – 16:30 ">
      <formula>NOT(ISERROR(SEARCH("08.30 – 16:30 ",CA111)))</formula>
    </cfRule>
    <cfRule type="containsText" dxfId="20202" priority="50496" operator="containsText" text="08.30 – 17:30 ">
      <formula>NOT(ISERROR(SEARCH("08.30 – 17:30 ",CA111)))</formula>
    </cfRule>
  </conditionalFormatting>
  <conditionalFormatting sqref="AK55:AL55">
    <cfRule type="containsText" dxfId="20201" priority="48557" operator="containsText" text="08.30 – 14.30">
      <formula>NOT(ISERROR(SEARCH("08.30 – 14.30",AK55)))</formula>
    </cfRule>
    <cfRule type="containsText" dxfId="20200" priority="48558" operator="containsText" text="09:30 – 18.30">
      <formula>NOT(ISERROR(SEARCH("09:30 – 18.30",AK55)))</formula>
    </cfRule>
    <cfRule type="containsText" dxfId="20199" priority="48559" operator="containsText" text="10.30 – 18.30">
      <formula>NOT(ISERROR(SEARCH("10.30 – 18.30",AK55)))</formula>
    </cfRule>
    <cfRule type="containsText" dxfId="20198" priority="48560" operator="containsText" text="09.30 – 18.30">
      <formula>NOT(ISERROR(SEARCH("09.30 – 18.30",AK55)))</formula>
    </cfRule>
    <cfRule type="containsText" dxfId="20197" priority="48561" operator="containsText" text="09.00 – 13:00">
      <formula>NOT(ISERROR(SEARCH("09.00 – 13:00",AK55)))</formula>
    </cfRule>
    <cfRule type="containsText" dxfId="20196" priority="48562" operator="containsText" text="08.30 – 16.30">
      <formula>NOT(ISERROR(SEARCH("08.30 – 16.30",AK55)))</formula>
    </cfRule>
    <cfRule type="containsText" dxfId="20195" priority="48563" operator="containsText" text="08:30 – 17.30">
      <formula>NOT(ISERROR(SEARCH("08:30 – 17.30",AK55)))</formula>
    </cfRule>
    <cfRule type="containsText" dxfId="20194" priority="48564" operator="containsText" text="08.30 – 17.30">
      <formula>NOT(ISERROR(SEARCH("08.30 – 17.30",AK55)))</formula>
    </cfRule>
    <cfRule type="containsText" dxfId="20193" priority="48565" operator="containsText" text="09.00 – 18.00">
      <formula>NOT(ISERROR(SEARCH("09.00 – 18.00",AK55)))</formula>
    </cfRule>
    <cfRule type="containsText" dxfId="20192" priority="48566" operator="containsText" text="09.00 – 13.00">
      <formula>NOT(ISERROR(SEARCH("09.00 – 13.00",AK55)))</formula>
    </cfRule>
    <cfRule type="containsText" dxfId="20191" priority="48567" operator="containsText" text="11.30 – 19.30">
      <formula>NOT(ISERROR(SEARCH("11.30 – 19.30",AK55)))</formula>
    </cfRule>
    <cfRule type="containsText" dxfId="20190" priority="48568" operator="containsText" text="10.30 – 19.30">
      <formula>NOT(ISERROR(SEARCH("10.30 – 19.30",AK55)))</formula>
    </cfRule>
    <cfRule type="containsText" dxfId="20189" priority="48569" operator="containsText" text="09.00 – 15.00">
      <formula>NOT(ISERROR(SEARCH("09.00 – 15.00",AK55)))</formula>
    </cfRule>
    <cfRule type="containsText" dxfId="20188" priority="48570" operator="containsText" text="12:30">
      <formula>NOT(ISERROR(SEARCH("12:30",AK55)))</formula>
    </cfRule>
    <cfRule type="containsText" dxfId="20187" priority="48571" operator="containsText" text="13:30">
      <formula>NOT(ISERROR(SEARCH("13:30",AK55)))</formula>
    </cfRule>
    <cfRule type="containsText" dxfId="20186" priority="48572" operator="containsText" text="FESTIVITÁ">
      <formula>NOT(ISERROR(SEARCH("FESTIVITÁ",AK55)))</formula>
    </cfRule>
    <cfRule type="cellIs" dxfId="20185" priority="48573" operator="equal">
      <formula>"DOMENICA"</formula>
    </cfRule>
  </conditionalFormatting>
  <conditionalFormatting sqref="AK99:AL99">
    <cfRule type="containsText" dxfId="20184" priority="48455" operator="containsText" text="08.30 – 14.30">
      <formula>NOT(ISERROR(SEARCH("08.30 – 14.30",AK99)))</formula>
    </cfRule>
    <cfRule type="containsText" dxfId="20183" priority="48456" operator="containsText" text="09:30 – 18.30">
      <formula>NOT(ISERROR(SEARCH("09:30 – 18.30",AK99)))</formula>
    </cfRule>
    <cfRule type="containsText" dxfId="20182" priority="48457" operator="containsText" text="10.30 – 18.30">
      <formula>NOT(ISERROR(SEARCH("10.30 – 18.30",AK99)))</formula>
    </cfRule>
    <cfRule type="containsText" dxfId="20181" priority="48458" operator="containsText" text="09.30 – 18.30">
      <formula>NOT(ISERROR(SEARCH("09.30 – 18.30",AK99)))</formula>
    </cfRule>
    <cfRule type="containsText" dxfId="20180" priority="48459" operator="containsText" text="09.00 – 13:00">
      <formula>NOT(ISERROR(SEARCH("09.00 – 13:00",AK99)))</formula>
    </cfRule>
    <cfRule type="containsText" dxfId="20179" priority="48460" operator="containsText" text="08.30 – 16.30">
      <formula>NOT(ISERROR(SEARCH("08.30 – 16.30",AK99)))</formula>
    </cfRule>
    <cfRule type="containsText" dxfId="20178" priority="48461" operator="containsText" text="08:30 – 17.30">
      <formula>NOT(ISERROR(SEARCH("08:30 – 17.30",AK99)))</formula>
    </cfRule>
    <cfRule type="containsText" dxfId="20177" priority="48462" operator="containsText" text="08.30 – 17.30">
      <formula>NOT(ISERROR(SEARCH("08.30 – 17.30",AK99)))</formula>
    </cfRule>
    <cfRule type="containsText" dxfId="20176" priority="48463" operator="containsText" text="09.00 – 18.00">
      <formula>NOT(ISERROR(SEARCH("09.00 – 18.00",AK99)))</formula>
    </cfRule>
    <cfRule type="containsText" dxfId="20175" priority="48464" operator="containsText" text="09.00 – 13.00">
      <formula>NOT(ISERROR(SEARCH("09.00 – 13.00",AK99)))</formula>
    </cfRule>
    <cfRule type="containsText" dxfId="20174" priority="48465" operator="containsText" text="11.30 – 19.30">
      <formula>NOT(ISERROR(SEARCH("11.30 – 19.30",AK99)))</formula>
    </cfRule>
    <cfRule type="containsText" dxfId="20173" priority="48466" operator="containsText" text="10.30 – 19.30">
      <formula>NOT(ISERROR(SEARCH("10.30 – 19.30",AK99)))</formula>
    </cfRule>
    <cfRule type="containsText" dxfId="20172" priority="48467" operator="containsText" text="09.00 – 15.00">
      <formula>NOT(ISERROR(SEARCH("09.00 – 15.00",AK99)))</formula>
    </cfRule>
    <cfRule type="containsText" dxfId="20171" priority="48468" operator="containsText" text="12:30">
      <formula>NOT(ISERROR(SEARCH("12:30",AK99)))</formula>
    </cfRule>
    <cfRule type="containsText" dxfId="20170" priority="48469" operator="containsText" text="13:30">
      <formula>NOT(ISERROR(SEARCH("13:30",AK99)))</formula>
    </cfRule>
    <cfRule type="containsText" dxfId="20169" priority="48470" operator="containsText" text="FESTIVITÁ">
      <formula>NOT(ISERROR(SEARCH("FESTIVITÁ",AK99)))</formula>
    </cfRule>
    <cfRule type="cellIs" dxfId="20168" priority="48471" operator="equal">
      <formula>"DOMENICA"</formula>
    </cfRule>
  </conditionalFormatting>
  <conditionalFormatting sqref="AK109:AL109">
    <cfRule type="containsText" dxfId="20167" priority="48320" operator="containsText" text="08.30 – 14.30">
      <formula>NOT(ISERROR(SEARCH("08.30 – 14.30",AK109)))</formula>
    </cfRule>
    <cfRule type="containsText" dxfId="20166" priority="48321" operator="containsText" text="09:30 – 18.30">
      <formula>NOT(ISERROR(SEARCH("09:30 – 18.30",AK109)))</formula>
    </cfRule>
    <cfRule type="containsText" dxfId="20165" priority="48322" operator="containsText" text="10.30 – 18.30">
      <formula>NOT(ISERROR(SEARCH("10.30 – 18.30",AK109)))</formula>
    </cfRule>
    <cfRule type="containsText" dxfId="20164" priority="48323" operator="containsText" text="09.30 – 18.30">
      <formula>NOT(ISERROR(SEARCH("09.30 – 18.30",AK109)))</formula>
    </cfRule>
    <cfRule type="containsText" dxfId="20163" priority="48324" operator="containsText" text="09.00 – 13:00">
      <formula>NOT(ISERROR(SEARCH("09.00 – 13:00",AK109)))</formula>
    </cfRule>
    <cfRule type="containsText" dxfId="20162" priority="48325" operator="containsText" text="08.30 – 16.30">
      <formula>NOT(ISERROR(SEARCH("08.30 – 16.30",AK109)))</formula>
    </cfRule>
    <cfRule type="containsText" dxfId="20161" priority="48326" operator="containsText" text="08:30 – 17.30">
      <formula>NOT(ISERROR(SEARCH("08:30 – 17.30",AK109)))</formula>
    </cfRule>
    <cfRule type="containsText" dxfId="20160" priority="48327" operator="containsText" text="08.30 – 17.30">
      <formula>NOT(ISERROR(SEARCH("08.30 – 17.30",AK109)))</formula>
    </cfRule>
    <cfRule type="containsText" dxfId="20159" priority="48328" operator="containsText" text="09.00 – 18.00">
      <formula>NOT(ISERROR(SEARCH("09.00 – 18.00",AK109)))</formula>
    </cfRule>
    <cfRule type="containsText" dxfId="20158" priority="48329" operator="containsText" text="09.00 – 13.00">
      <formula>NOT(ISERROR(SEARCH("09.00 – 13.00",AK109)))</formula>
    </cfRule>
    <cfRule type="containsText" dxfId="20157" priority="48330" operator="containsText" text="11.30 – 19.30">
      <formula>NOT(ISERROR(SEARCH("11.30 – 19.30",AK109)))</formula>
    </cfRule>
    <cfRule type="containsText" dxfId="20156" priority="48331" operator="containsText" text="10.30 – 19.30">
      <formula>NOT(ISERROR(SEARCH("10.30 – 19.30",AK109)))</formula>
    </cfRule>
    <cfRule type="containsText" dxfId="20155" priority="48332" operator="containsText" text="09.00 – 15.00">
      <formula>NOT(ISERROR(SEARCH("09.00 – 15.00",AK109)))</formula>
    </cfRule>
    <cfRule type="containsText" dxfId="20154" priority="48333" operator="containsText" text="12:30">
      <formula>NOT(ISERROR(SEARCH("12:30",AK109)))</formula>
    </cfRule>
    <cfRule type="containsText" dxfId="20153" priority="48334" operator="containsText" text="13:30">
      <formula>NOT(ISERROR(SEARCH("13:30",AK109)))</formula>
    </cfRule>
    <cfRule type="containsText" dxfId="20152" priority="48335" operator="containsText" text="FESTIVITÁ">
      <formula>NOT(ISERROR(SEARCH("FESTIVITÁ",AK109)))</formula>
    </cfRule>
    <cfRule type="cellIs" dxfId="20151" priority="48336" operator="equal">
      <formula>"DOMENICA"</formula>
    </cfRule>
  </conditionalFormatting>
  <conditionalFormatting sqref="AK99:AL99 AK55:AL55 AK109:AL109">
    <cfRule type="containsText" dxfId="20150" priority="48314" operator="containsText" text="09.00 - 13.00">
      <formula>NOT(ISERROR(SEARCH("09.00 - 13.00",AK55)))</formula>
    </cfRule>
    <cfRule type="containsText" dxfId="20149" priority="48315" operator="containsText" text="09.00 – 15:00">
      <formula>NOT(ISERROR(SEARCH("09.00 – 15:00",AK55)))</formula>
    </cfRule>
    <cfRule type="containsText" dxfId="20148" priority="48316" operator="containsText" text="09.00 – 16.00">
      <formula>NOT(ISERROR(SEARCH("09.00 – 16.00",AK55)))</formula>
    </cfRule>
    <cfRule type="containsText" dxfId="20147" priority="48317" operator="containsText" text="09.00 - 13:00">
      <formula>NOT(ISERROR(SEARCH("09.00 - 13:00",AK55)))</formula>
    </cfRule>
    <cfRule type="containsText" dxfId="20146" priority="48318" operator="containsText" text="08.30 – 16:30 ">
      <formula>NOT(ISERROR(SEARCH("08.30 – 16:30 ",AK55)))</formula>
    </cfRule>
    <cfRule type="containsText" dxfId="20145" priority="48319" operator="containsText" text="08.30 – 17:30 ">
      <formula>NOT(ISERROR(SEARCH("08.30 – 17:30 ",AK55)))</formula>
    </cfRule>
  </conditionalFormatting>
  <conditionalFormatting sqref="AK100:AL100">
    <cfRule type="cellIs" dxfId="20144" priority="47008" operator="equal">
      <formula>"09.00 – 13.00"</formula>
    </cfRule>
  </conditionalFormatting>
  <conditionalFormatting sqref="AK100:AL100">
    <cfRule type="cellIs" dxfId="20143" priority="47009" operator="equal">
      <formula>"09.00 – 15.00"</formula>
    </cfRule>
  </conditionalFormatting>
  <conditionalFormatting sqref="AK100:AL100">
    <cfRule type="cellIs" dxfId="20142" priority="47010" operator="equal">
      <formula>"09.00 – 18.00"</formula>
    </cfRule>
  </conditionalFormatting>
  <conditionalFormatting sqref="AK100:AL100">
    <cfRule type="cellIs" dxfId="20141" priority="47011" operator="equal">
      <formula>"09.30 – 13.00"</formula>
    </cfRule>
  </conditionalFormatting>
  <conditionalFormatting sqref="AK100:AL100">
    <cfRule type="cellIs" dxfId="20140" priority="47012" operator="equal">
      <formula>"10.30 – 19.30"</formula>
    </cfRule>
  </conditionalFormatting>
  <conditionalFormatting sqref="AK100:AL100">
    <cfRule type="cellIs" dxfId="20139" priority="47013" operator="equal">
      <formula>"11.30 – 19.30"</formula>
    </cfRule>
  </conditionalFormatting>
  <conditionalFormatting sqref="AK100:AL100">
    <cfRule type="cellIs" dxfId="20138" priority="47014" operator="equal">
      <formula>_FV(13,"3")</formula>
    </cfRule>
  </conditionalFormatting>
  <conditionalFormatting sqref="AK100:AL100">
    <cfRule type="cellIs" dxfId="20137" priority="47015" operator="equal">
      <formula>_FV(13,"3")</formula>
    </cfRule>
  </conditionalFormatting>
  <conditionalFormatting sqref="AK100:AL100">
    <cfRule type="cellIs" dxfId="20136" priority="47016" operator="equal">
      <formula>_FV(13,"3")</formula>
    </cfRule>
  </conditionalFormatting>
  <conditionalFormatting sqref="AK100:AL100">
    <cfRule type="containsText" dxfId="20135" priority="46998" operator="containsText" text="DOMENICA">
      <formula>NOT(ISERROR(SEARCH("DOMENICA",AK100)))</formula>
    </cfRule>
    <cfRule type="containsText" dxfId="20134" priority="46999" operator="containsText" text="08.30 – 14.30">
      <formula>NOT(ISERROR(SEARCH("08.30 – 14.30",AK100)))</formula>
    </cfRule>
    <cfRule type="containsText" dxfId="20133" priority="47000" operator="containsText" text="09.30 – 18.30">
      <formula>NOT(ISERROR(SEARCH("09.30 – 18.30",AK100)))</formula>
    </cfRule>
    <cfRule type="containsText" dxfId="20132" priority="47001" operator="containsText" text="08.30 – 16.30">
      <formula>NOT(ISERROR(SEARCH("08.30 – 16.30",AK100)))</formula>
    </cfRule>
    <cfRule type="containsText" dxfId="20131" priority="47002" operator="containsText" text="08.30 – 17.30">
      <formula>NOT(ISERROR(SEARCH("08.30 – 17.30",AK100)))</formula>
    </cfRule>
    <cfRule type="containsText" dxfId="20130" priority="47003" operator="containsText" text="09.00 – 18.00">
      <formula>NOT(ISERROR(SEARCH("09.00 – 18.00",AK100)))</formula>
    </cfRule>
    <cfRule type="containsText" dxfId="20129" priority="47004" operator="containsText" text="09.00 – 15.00">
      <formula>NOT(ISERROR(SEARCH("09.00 – 15.00",AK100)))</formula>
    </cfRule>
    <cfRule type="containsText" dxfId="20128" priority="47005" operator="containsText" text="10.30 – 19.30">
      <formula>NOT(ISERROR(SEARCH("10.30 – 19.30",AK100)))</formula>
    </cfRule>
    <cfRule type="containsText" dxfId="20127" priority="47006" operator="containsText" text="09.00 – 13.00">
      <formula>NOT(ISERROR(SEARCH("09.00 – 13.00",AK100)))</formula>
    </cfRule>
    <cfRule type="containsText" dxfId="20126" priority="47007" operator="containsText" text="11.30 – 19.30">
      <formula>NOT(ISERROR(SEARCH("11.30 – 19.30",AK100)))</formula>
    </cfRule>
  </conditionalFormatting>
  <conditionalFormatting sqref="AK100:AL100">
    <cfRule type="cellIs" dxfId="20125" priority="46990" operator="equal">
      <formula>"09.00 – 15.00"</formula>
    </cfRule>
  </conditionalFormatting>
  <conditionalFormatting sqref="AK100:AL100">
    <cfRule type="cellIs" dxfId="20124" priority="46991" operator="equal">
      <formula>"09.00 – 18.00"</formula>
    </cfRule>
  </conditionalFormatting>
  <conditionalFormatting sqref="AK100:AL100">
    <cfRule type="cellIs" dxfId="20123" priority="46992" operator="equal">
      <formula>"09.30 – 13.00"</formula>
    </cfRule>
  </conditionalFormatting>
  <conditionalFormatting sqref="AK100:AL100">
    <cfRule type="cellIs" dxfId="20122" priority="46993" operator="equal">
      <formula>"10.30 – 19.30"</formula>
    </cfRule>
  </conditionalFormatting>
  <conditionalFormatting sqref="AK100:AL100">
    <cfRule type="cellIs" dxfId="20121" priority="46994" operator="equal">
      <formula>"11.30 – 19.30"</formula>
    </cfRule>
  </conditionalFormatting>
  <conditionalFormatting sqref="AK100:AL100">
    <cfRule type="cellIs" dxfId="20120" priority="46995" operator="equal">
      <formula>_FV(13,"3")</formula>
    </cfRule>
  </conditionalFormatting>
  <conditionalFormatting sqref="AK100:AL100">
    <cfRule type="cellIs" dxfId="20119" priority="46996" operator="equal">
      <formula>_FV(13,"3")</formula>
    </cfRule>
  </conditionalFormatting>
  <conditionalFormatting sqref="AK100:AL100">
    <cfRule type="cellIs" dxfId="20118" priority="46997" operator="equal">
      <formula>_FV(13,"3")</formula>
    </cfRule>
  </conditionalFormatting>
  <conditionalFormatting sqref="AK100:AL100">
    <cfRule type="cellIs" dxfId="20117" priority="46982" operator="equal">
      <formula>"09.00 – 15.00"</formula>
    </cfRule>
  </conditionalFormatting>
  <conditionalFormatting sqref="AK100:AL100">
    <cfRule type="cellIs" dxfId="20116" priority="46983" operator="equal">
      <formula>"09.00 – 18.00"</formula>
    </cfRule>
  </conditionalFormatting>
  <conditionalFormatting sqref="AK100:AL100">
    <cfRule type="cellIs" dxfId="20115" priority="46984" operator="equal">
      <formula>"09.30 – 13.00"</formula>
    </cfRule>
  </conditionalFormatting>
  <conditionalFormatting sqref="AK100:AL100">
    <cfRule type="cellIs" dxfId="20114" priority="46985" operator="equal">
      <formula>"10.30 – 19.30"</formula>
    </cfRule>
  </conditionalFormatting>
  <conditionalFormatting sqref="AK100:AL100">
    <cfRule type="cellIs" dxfId="20113" priority="46986" operator="equal">
      <formula>"11.30 – 19.30"</formula>
    </cfRule>
  </conditionalFormatting>
  <conditionalFormatting sqref="AK100:AL100">
    <cfRule type="cellIs" dxfId="20112" priority="46987" operator="equal">
      <formula>_FV(13,"3")</formula>
    </cfRule>
  </conditionalFormatting>
  <conditionalFormatting sqref="AK100:AL100">
    <cfRule type="cellIs" dxfId="20111" priority="46988" operator="equal">
      <formula>_FV(13,"3")</formula>
    </cfRule>
  </conditionalFormatting>
  <conditionalFormatting sqref="AK100:AL100">
    <cfRule type="cellIs" dxfId="20110" priority="46989" operator="equal">
      <formula>_FV(13,"3")</formula>
    </cfRule>
  </conditionalFormatting>
  <conditionalFormatting sqref="AK100:AL100">
    <cfRule type="containsText" dxfId="20109" priority="46976" operator="containsText" text="09.00 - 13.00">
      <formula>NOT(ISERROR(SEARCH("09.00 - 13.00",AK100)))</formula>
    </cfRule>
    <cfRule type="containsText" dxfId="20108" priority="46977" operator="containsText" text="09.00 – 15:00">
      <formula>NOT(ISERROR(SEARCH("09.00 – 15:00",AK100)))</formula>
    </cfRule>
    <cfRule type="containsText" dxfId="20107" priority="46978" operator="containsText" text="09.00 – 16.00">
      <formula>NOT(ISERROR(SEARCH("09.00 – 16.00",AK100)))</formula>
    </cfRule>
    <cfRule type="containsText" dxfId="20106" priority="46979" operator="containsText" text="09.00 - 13:00">
      <formula>NOT(ISERROR(SEARCH("09.00 - 13:00",AK100)))</formula>
    </cfRule>
    <cfRule type="containsText" dxfId="20105" priority="46980" operator="containsText" text="08.30 – 16:30 ">
      <formula>NOT(ISERROR(SEARCH("08.30 – 16:30 ",AK100)))</formula>
    </cfRule>
    <cfRule type="containsText" dxfId="20104" priority="46981" operator="containsText" text="08.30 – 17:30 ">
      <formula>NOT(ISERROR(SEARCH("08.30 – 17:30 ",AK100)))</formula>
    </cfRule>
  </conditionalFormatting>
  <conditionalFormatting sqref="AK100:AL100">
    <cfRule type="cellIs" dxfId="20103" priority="46968" operator="equal">
      <formula>"09.00 – 15.00"</formula>
    </cfRule>
  </conditionalFormatting>
  <conditionalFormatting sqref="AK100:AL100">
    <cfRule type="cellIs" dxfId="20102" priority="46969" operator="equal">
      <formula>"09.00 – 18.00"</formula>
    </cfRule>
  </conditionalFormatting>
  <conditionalFormatting sqref="AK100:AL100">
    <cfRule type="cellIs" dxfId="20101" priority="46970" operator="equal">
      <formula>"09.30 – 13.00"</formula>
    </cfRule>
  </conditionalFormatting>
  <conditionalFormatting sqref="AK100:AL100">
    <cfRule type="cellIs" dxfId="20100" priority="46971" operator="equal">
      <formula>"10.30 – 19.30"</formula>
    </cfRule>
  </conditionalFormatting>
  <conditionalFormatting sqref="AK100:AL100">
    <cfRule type="cellIs" dxfId="20099" priority="46972" operator="equal">
      <formula>"11.30 – 19.30"</formula>
    </cfRule>
  </conditionalFormatting>
  <conditionalFormatting sqref="AK100:AL100">
    <cfRule type="cellIs" dxfId="20098" priority="46973" operator="equal">
      <formula>_FV(13,"3")</formula>
    </cfRule>
  </conditionalFormatting>
  <conditionalFormatting sqref="AK100:AL100">
    <cfRule type="cellIs" dxfId="20097" priority="46974" operator="equal">
      <formula>_FV(13,"3")</formula>
    </cfRule>
  </conditionalFormatting>
  <conditionalFormatting sqref="AK100:AL100">
    <cfRule type="cellIs" dxfId="20096" priority="46975" operator="equal">
      <formula>_FV(13,"3")</formula>
    </cfRule>
  </conditionalFormatting>
  <conditionalFormatting sqref="AK100:AL100">
    <cfRule type="containsText" dxfId="20095" priority="46958" operator="containsText" text="DOMENICA">
      <formula>NOT(ISERROR(SEARCH("DOMENICA",AK100)))</formula>
    </cfRule>
    <cfRule type="containsText" dxfId="20094" priority="46959" operator="containsText" text="08.30 – 14.30">
      <formula>NOT(ISERROR(SEARCH("08.30 – 14.30",AK100)))</formula>
    </cfRule>
    <cfRule type="containsText" dxfId="20093" priority="46960" operator="containsText" text="09.30 – 18.30">
      <formula>NOT(ISERROR(SEARCH("09.30 – 18.30",AK100)))</formula>
    </cfRule>
    <cfRule type="containsText" dxfId="20092" priority="46961" operator="containsText" text="08.30 – 16.30">
      <formula>NOT(ISERROR(SEARCH("08.30 – 16.30",AK100)))</formula>
    </cfRule>
    <cfRule type="containsText" dxfId="20091" priority="46962" operator="containsText" text="08.30 – 17.30">
      <formula>NOT(ISERROR(SEARCH("08.30 – 17.30",AK100)))</formula>
    </cfRule>
    <cfRule type="containsText" dxfId="20090" priority="46963" operator="containsText" text="09.00 – 18.00">
      <formula>NOT(ISERROR(SEARCH("09.00 – 18.00",AK100)))</formula>
    </cfRule>
    <cfRule type="containsText" dxfId="20089" priority="46964" operator="containsText" text="09.00 – 15.00">
      <formula>NOT(ISERROR(SEARCH("09.00 – 15.00",AK100)))</formula>
    </cfRule>
    <cfRule type="containsText" dxfId="20088" priority="46965" operator="containsText" text="10.30 – 19.30">
      <formula>NOT(ISERROR(SEARCH("10.30 – 19.30",AK100)))</formula>
    </cfRule>
    <cfRule type="containsText" dxfId="20087" priority="46966" operator="containsText" text="09.00 – 13.00">
      <formula>NOT(ISERROR(SEARCH("09.00 – 13.00",AK100)))</formula>
    </cfRule>
    <cfRule type="containsText" dxfId="20086" priority="46967" operator="containsText" text="11.30 – 19.30">
      <formula>NOT(ISERROR(SEARCH("11.30 – 19.30",AK100)))</formula>
    </cfRule>
  </conditionalFormatting>
  <conditionalFormatting sqref="AK100:AL100">
    <cfRule type="cellIs" dxfId="20085" priority="46951" operator="equal">
      <formula>"09.00 – 18.00"</formula>
    </cfRule>
  </conditionalFormatting>
  <conditionalFormatting sqref="AK100:AL100">
    <cfRule type="cellIs" dxfId="20084" priority="46952" operator="equal">
      <formula>"09.30 – 13.00"</formula>
    </cfRule>
  </conditionalFormatting>
  <conditionalFormatting sqref="AK100:AL100">
    <cfRule type="cellIs" dxfId="20083" priority="46953" operator="equal">
      <formula>"10.30 – 19.30"</formula>
    </cfRule>
  </conditionalFormatting>
  <conditionalFormatting sqref="AK100:AL100">
    <cfRule type="cellIs" dxfId="20082" priority="46954" operator="equal">
      <formula>"11.30 – 19.30"</formula>
    </cfRule>
  </conditionalFormatting>
  <conditionalFormatting sqref="AK100:AL100">
    <cfRule type="cellIs" dxfId="20081" priority="46955" operator="equal">
      <formula>_FV(13,"3")</formula>
    </cfRule>
  </conditionalFormatting>
  <conditionalFormatting sqref="AK100:AL100">
    <cfRule type="cellIs" dxfId="20080" priority="46956" operator="equal">
      <formula>_FV(13,"3")</formula>
    </cfRule>
  </conditionalFormatting>
  <conditionalFormatting sqref="AK100:AL100">
    <cfRule type="cellIs" dxfId="20079" priority="46957" operator="equal">
      <formula>_FV(13,"3")</formula>
    </cfRule>
  </conditionalFormatting>
  <conditionalFormatting sqref="AK100:AL100">
    <cfRule type="cellIs" dxfId="20078" priority="46944" operator="equal">
      <formula>"09.00 – 18.00"</formula>
    </cfRule>
  </conditionalFormatting>
  <conditionalFormatting sqref="AK100:AL100">
    <cfRule type="cellIs" dxfId="20077" priority="46945" operator="equal">
      <formula>"09.30 – 13.00"</formula>
    </cfRule>
  </conditionalFormatting>
  <conditionalFormatting sqref="AK100:AL100">
    <cfRule type="cellIs" dxfId="20076" priority="46946" operator="equal">
      <formula>"10.30 – 19.30"</formula>
    </cfRule>
  </conditionalFormatting>
  <conditionalFormatting sqref="AK100:AL100">
    <cfRule type="cellIs" dxfId="20075" priority="46947" operator="equal">
      <formula>"11.30 – 19.30"</formula>
    </cfRule>
  </conditionalFormatting>
  <conditionalFormatting sqref="AK100:AL100">
    <cfRule type="cellIs" dxfId="20074" priority="46948" operator="equal">
      <formula>_FV(13,"3")</formula>
    </cfRule>
  </conditionalFormatting>
  <conditionalFormatting sqref="AK100:AL100">
    <cfRule type="cellIs" dxfId="20073" priority="46949" operator="equal">
      <formula>_FV(13,"3")</formula>
    </cfRule>
  </conditionalFormatting>
  <conditionalFormatting sqref="AK100:AL100">
    <cfRule type="cellIs" dxfId="20072" priority="46950" operator="equal">
      <formula>_FV(13,"3")</formula>
    </cfRule>
  </conditionalFormatting>
  <conditionalFormatting sqref="AK101:AL108">
    <cfRule type="containsText" dxfId="20071" priority="46926" operator="containsText" text="08.30 – 14.30">
      <formula>NOT(ISERROR(SEARCH("08.30 – 14.30",AK101)))</formula>
    </cfRule>
    <cfRule type="containsText" dxfId="20070" priority="46927" operator="containsText" text="09:30 – 18.30">
      <formula>NOT(ISERROR(SEARCH("09:30 – 18.30",AK101)))</formula>
    </cfRule>
    <cfRule type="containsText" dxfId="20069" priority="46928" operator="containsText" text="10.30 – 18.30">
      <formula>NOT(ISERROR(SEARCH("10.30 – 18.30",AK101)))</formula>
    </cfRule>
    <cfRule type="containsText" dxfId="20068" priority="46929" operator="containsText" text="09.30 – 18.30">
      <formula>NOT(ISERROR(SEARCH("09.30 – 18.30",AK101)))</formula>
    </cfRule>
    <cfRule type="containsText" dxfId="20067" priority="46931" operator="containsText" text="09.00 – 13:00">
      <formula>NOT(ISERROR(SEARCH("09.00 – 13:00",AK101)))</formula>
    </cfRule>
    <cfRule type="containsText" dxfId="20066" priority="46932" operator="containsText" text="08.30 – 16.30">
      <formula>NOT(ISERROR(SEARCH("08.30 – 16.30",AK101)))</formula>
    </cfRule>
    <cfRule type="containsText" dxfId="20065" priority="46933" operator="containsText" text="08:30 – 17.30">
      <formula>NOT(ISERROR(SEARCH("08:30 – 17.30",AK101)))</formula>
    </cfRule>
    <cfRule type="containsText" dxfId="20064" priority="46934" operator="containsText" text="08.30 – 17.30">
      <formula>NOT(ISERROR(SEARCH("08.30 – 17.30",AK101)))</formula>
    </cfRule>
    <cfRule type="containsText" dxfId="20063" priority="46935" operator="containsText" text="09.00 – 18.00">
      <formula>NOT(ISERROR(SEARCH("09.00 – 18.00",AK101)))</formula>
    </cfRule>
    <cfRule type="containsText" dxfId="20062" priority="46936" operator="containsText" text="09.00 – 13.00">
      <formula>NOT(ISERROR(SEARCH("09.00 – 13.00",AK101)))</formula>
    </cfRule>
    <cfRule type="containsText" dxfId="20061" priority="46937" operator="containsText" text="11.30 – 19.30">
      <formula>NOT(ISERROR(SEARCH("11.30 – 19.30",AK101)))</formula>
    </cfRule>
    <cfRule type="containsText" dxfId="20060" priority="46938" operator="containsText" text="10.30 – 19.30">
      <formula>NOT(ISERROR(SEARCH("10.30 – 19.30",AK101)))</formula>
    </cfRule>
    <cfRule type="containsText" dxfId="20059" priority="46939" operator="containsText" text="09.00 – 15.00">
      <formula>NOT(ISERROR(SEARCH("09.00 – 15.00",AK101)))</formula>
    </cfRule>
    <cfRule type="containsText" dxfId="20058" priority="46940" operator="containsText" text="1 2 : 3 0">
      <formula>NOT(ISERROR(SEARCH("1 2 : 3 0",AK101)))</formula>
    </cfRule>
    <cfRule type="containsText" dxfId="20057" priority="46941" operator="containsText" text="1 3 : 3 0">
      <formula>NOT(ISERROR(SEARCH("1 3 : 3 0",AK101)))</formula>
    </cfRule>
    <cfRule type="containsText" dxfId="20056" priority="46942" operator="containsText" text="FESTIVITÁ">
      <formula>NOT(ISERROR(SEARCH("FESTIVITÁ",AK101)))</formula>
    </cfRule>
    <cfRule type="cellIs" dxfId="20055" priority="46943" operator="equal">
      <formula>"DOMENICA"</formula>
    </cfRule>
  </conditionalFormatting>
  <conditionalFormatting sqref="AK101:AL108">
    <cfRule type="containsText" dxfId="20054" priority="46918" operator="containsText" text="09.00 - 13.00">
      <formula>NOT(ISERROR(SEARCH("09.00 - 13.00",AK101)))</formula>
    </cfRule>
    <cfRule type="containsText" dxfId="20053" priority="46921" operator="containsText" text="09.00 – 15:00">
      <formula>NOT(ISERROR(SEARCH("09.00 – 15:00",AK101)))</formula>
    </cfRule>
    <cfRule type="containsText" dxfId="20052" priority="46922" operator="containsText" text="09.00 – 16.00">
      <formula>NOT(ISERROR(SEARCH("09.00 – 16.00",AK101)))</formula>
    </cfRule>
    <cfRule type="containsText" dxfId="20051" priority="46923" operator="containsText" text="09.00 - 13:00">
      <formula>NOT(ISERROR(SEARCH("09.00 - 13:00",AK101)))</formula>
    </cfRule>
    <cfRule type="containsText" dxfId="20050" priority="46924" operator="containsText" text="08.30 – 16:30 ">
      <formula>NOT(ISERROR(SEARCH("08.30 – 16:30 ",AK101)))</formula>
    </cfRule>
    <cfRule type="containsText" dxfId="20049" priority="46925" operator="containsText" text="08.30 – 17:30 ">
      <formula>NOT(ISERROR(SEARCH("08.30 – 17:30 ",AK101)))</formula>
    </cfRule>
  </conditionalFormatting>
  <conditionalFormatting sqref="AK101:AL108">
    <cfRule type="containsText" dxfId="20048" priority="46920" operator="containsText" text="1 3 : 0 0">
      <formula>NOT(ISERROR(SEARCH("1 3 : 0 0",AK101)))</formula>
    </cfRule>
  </conditionalFormatting>
  <conditionalFormatting sqref="AK101:AL101">
    <cfRule type="containsText" dxfId="20047" priority="46919" operator="containsText" text="13:00">
      <formula>NOT(ISERROR(SEARCH("13:00",AK101)))</formula>
    </cfRule>
  </conditionalFormatting>
  <conditionalFormatting sqref="AK101:AL108">
    <cfRule type="containsText" dxfId="20046" priority="46930" operator="containsText" text="09:00 – 13.00 ">
      <formula>NOT(ISERROR(SEARCH("09:00 – 13.00 ",AK101)))</formula>
    </cfRule>
  </conditionalFormatting>
  <conditionalFormatting sqref="AK107:AL107">
    <cfRule type="containsText" dxfId="20045" priority="46917" operator="containsText" text="09:00 – 13.00 ">
      <formula>NOT(ISERROR(SEARCH("09:00 – 13.00 ",AK107)))</formula>
    </cfRule>
  </conditionalFormatting>
  <conditionalFormatting sqref="AK101:AL108">
    <cfRule type="containsText" dxfId="20044" priority="46916" operator="containsText" text="09:00 – 13.00 ">
      <formula>NOT(ISERROR(SEARCH("09:00 – 13.00 ",AK101)))</formula>
    </cfRule>
  </conditionalFormatting>
  <conditionalFormatting sqref="AK107:AL108">
    <cfRule type="containsText" dxfId="20043" priority="46915" operator="containsText" text="09:00 – 13.00 ">
      <formula>NOT(ISERROR(SEARCH("09:00 – 13.00 ",AK107)))</formula>
    </cfRule>
  </conditionalFormatting>
  <conditionalFormatting sqref="AK102:AL102">
    <cfRule type="containsText" dxfId="20042" priority="46912" operator="containsText" text="09.00 -13.00">
      <formula>NOT(ISERROR(SEARCH("09.00 -13.00",AK102)))</formula>
    </cfRule>
    <cfRule type="containsText" dxfId="20041" priority="46913" operator="containsText" text="09.00 -15:00">
      <formula>NOT(ISERROR(SEARCH("09.00 -15:00",AK102)))</formula>
    </cfRule>
    <cfRule type="containsText" dxfId="20040" priority="46914" operator="containsText" text="09.00 -16.00">
      <formula>NOT(ISERROR(SEARCH("09.00 -16.00",AK102)))</formula>
    </cfRule>
  </conditionalFormatting>
  <conditionalFormatting sqref="AK103:AL108">
    <cfRule type="containsText" dxfId="20039" priority="46909" operator="containsText" text="09.00 -13.00">
      <formula>NOT(ISERROR(SEARCH("09.00 -13.00",AK103)))</formula>
    </cfRule>
    <cfRule type="containsText" dxfId="20038" priority="46910" operator="containsText" text="09.00 -15:00">
      <formula>NOT(ISERROR(SEARCH("09.00 -15:00",AK103)))</formula>
    </cfRule>
    <cfRule type="containsText" dxfId="20037" priority="46911" operator="containsText" text="09.00 -16.00">
      <formula>NOT(ISERROR(SEARCH("09.00 -16.00",AK103)))</formula>
    </cfRule>
  </conditionalFormatting>
  <conditionalFormatting sqref="AK101:AL101">
    <cfRule type="containsText" dxfId="20036" priority="46906" operator="containsText" text="09.00 -13.00">
      <formula>NOT(ISERROR(SEARCH("09.00 -13.00",AK101)))</formula>
    </cfRule>
    <cfRule type="containsText" dxfId="20035" priority="46907" operator="containsText" text="09.00 -15:00">
      <formula>NOT(ISERROR(SEARCH("09.00 -15:00",AK101)))</formula>
    </cfRule>
    <cfRule type="containsText" dxfId="20034" priority="46908" operator="containsText" text="09.00 -16.00">
      <formula>NOT(ISERROR(SEARCH("09.00 -16.00",AK101)))</formula>
    </cfRule>
  </conditionalFormatting>
  <conditionalFormatting sqref="AK107:AL107">
    <cfRule type="containsText" dxfId="20033" priority="46905" operator="containsText" text="09:00 – 13.00 ">
      <formula>NOT(ISERROR(SEARCH("09:00 – 13.00 ",AK107)))</formula>
    </cfRule>
  </conditionalFormatting>
  <conditionalFormatting sqref="AK101:AL108">
    <cfRule type="containsText" dxfId="20032" priority="46904" operator="containsText" text="09:00 – 13.00 ">
      <formula>NOT(ISERROR(SEARCH("09:00 – 13.00 ",AK101)))</formula>
    </cfRule>
  </conditionalFormatting>
  <conditionalFormatting sqref="AK107:AL108">
    <cfRule type="containsText" dxfId="20031" priority="46903" operator="containsText" text="09:00 – 13.00 ">
      <formula>NOT(ISERROR(SEARCH("09:00 – 13.00 ",AK107)))</formula>
    </cfRule>
  </conditionalFormatting>
  <conditionalFormatting sqref="AK102:AL102">
    <cfRule type="containsText" dxfId="20030" priority="46900" operator="containsText" text="09.00 -13.00">
      <formula>NOT(ISERROR(SEARCH("09.00 -13.00",AK102)))</formula>
    </cfRule>
    <cfRule type="containsText" dxfId="20029" priority="46901" operator="containsText" text="09.00 -15:00">
      <formula>NOT(ISERROR(SEARCH("09.00 -15:00",AK102)))</formula>
    </cfRule>
    <cfRule type="containsText" dxfId="20028" priority="46902" operator="containsText" text="09.00 -16.00">
      <formula>NOT(ISERROR(SEARCH("09.00 -16.00",AK102)))</formula>
    </cfRule>
  </conditionalFormatting>
  <conditionalFormatting sqref="AK103:AL108">
    <cfRule type="containsText" dxfId="20027" priority="46897" operator="containsText" text="09.00 -13.00">
      <formula>NOT(ISERROR(SEARCH("09.00 -13.00",AK103)))</formula>
    </cfRule>
    <cfRule type="containsText" dxfId="20026" priority="46898" operator="containsText" text="09.00 -15:00">
      <formula>NOT(ISERROR(SEARCH("09.00 -15:00",AK103)))</formula>
    </cfRule>
    <cfRule type="containsText" dxfId="20025" priority="46899" operator="containsText" text="09.00 -16.00">
      <formula>NOT(ISERROR(SEARCH("09.00 -16.00",AK103)))</formula>
    </cfRule>
  </conditionalFormatting>
  <conditionalFormatting sqref="AK101:AL101">
    <cfRule type="containsText" dxfId="20024" priority="46894" operator="containsText" text="09.00 -13.00">
      <formula>NOT(ISERROR(SEARCH("09.00 -13.00",AK101)))</formula>
    </cfRule>
    <cfRule type="containsText" dxfId="20023" priority="46895" operator="containsText" text="09.00 -15:00">
      <formula>NOT(ISERROR(SEARCH("09.00 -15:00",AK101)))</formula>
    </cfRule>
    <cfRule type="containsText" dxfId="20022" priority="46896" operator="containsText" text="09.00 -16.00">
      <formula>NOT(ISERROR(SEARCH("09.00 -16.00",AK101)))</formula>
    </cfRule>
  </conditionalFormatting>
  <conditionalFormatting sqref="AK102:AL102">
    <cfRule type="containsText" dxfId="20021" priority="46891" operator="containsText" text="09.00 -13:00">
      <formula>NOT(ISERROR(SEARCH("09.00 -13:00",AK102)))</formula>
    </cfRule>
    <cfRule type="containsText" dxfId="20020" priority="46892" operator="containsText" text="08.30 -17.30">
      <formula>NOT(ISERROR(SEARCH("08.30 -17.30",AK102)))</formula>
    </cfRule>
    <cfRule type="containsText" dxfId="20019" priority="46893" operator="containsText" text="08.30 -15:30">
      <formula>NOT(ISERROR(SEARCH("08.30 -15:30",AK102)))</formula>
    </cfRule>
  </conditionalFormatting>
  <conditionalFormatting sqref="AK103:AL108">
    <cfRule type="containsText" dxfId="20018" priority="46888" operator="containsText" text="09.00 -13.00">
      <formula>NOT(ISERROR(SEARCH("09.00 -13.00",AK103)))</formula>
    </cfRule>
    <cfRule type="containsText" dxfId="20017" priority="46889" operator="containsText" text="09.00 -15:00">
      <formula>NOT(ISERROR(SEARCH("09.00 -15:00",AK103)))</formula>
    </cfRule>
    <cfRule type="containsText" dxfId="20016" priority="46890" operator="containsText" text="09.00 -16.00">
      <formula>NOT(ISERROR(SEARCH("09.00 -16.00",AK103)))</formula>
    </cfRule>
  </conditionalFormatting>
  <conditionalFormatting sqref="AK103:AL108">
    <cfRule type="containsText" dxfId="20015" priority="46885" operator="containsText" text="09.00 -13:00">
      <formula>NOT(ISERROR(SEARCH("09.00 -13:00",AK103)))</formula>
    </cfRule>
    <cfRule type="containsText" dxfId="20014" priority="46886" operator="containsText" text="08.30 -17.30">
      <formula>NOT(ISERROR(SEARCH("08.30 -17.30",AK103)))</formula>
    </cfRule>
    <cfRule type="containsText" dxfId="20013" priority="46887" operator="containsText" text="08.30 -15:30">
      <formula>NOT(ISERROR(SEARCH("08.30 -15:30",AK103)))</formula>
    </cfRule>
  </conditionalFormatting>
  <conditionalFormatting sqref="AK101:AL101">
    <cfRule type="containsText" dxfId="20012" priority="46882" operator="containsText" text="09.00 -13.00">
      <formula>NOT(ISERROR(SEARCH("09.00 -13.00",AK101)))</formula>
    </cfRule>
    <cfRule type="containsText" dxfId="20011" priority="46883" operator="containsText" text="09.00 -15:00">
      <formula>NOT(ISERROR(SEARCH("09.00 -15:00",AK101)))</formula>
    </cfRule>
    <cfRule type="containsText" dxfId="20010" priority="46884" operator="containsText" text="09.00 -16.00">
      <formula>NOT(ISERROR(SEARCH("09.00 -16.00",AK101)))</formula>
    </cfRule>
  </conditionalFormatting>
  <conditionalFormatting sqref="AK101:AL101">
    <cfRule type="containsText" dxfId="20009" priority="46879" operator="containsText" text="09.00 -13:00">
      <formula>NOT(ISERROR(SEARCH("09.00 -13:00",AK101)))</formula>
    </cfRule>
    <cfRule type="containsText" dxfId="20008" priority="46880" operator="containsText" text="08.30 -17.30">
      <formula>NOT(ISERROR(SEARCH("08.30 -17.30",AK101)))</formula>
    </cfRule>
    <cfRule type="containsText" dxfId="20007" priority="46881" operator="containsText" text="08.30 -15:30">
      <formula>NOT(ISERROR(SEARCH("08.30 -15:30",AK101)))</formula>
    </cfRule>
  </conditionalFormatting>
  <conditionalFormatting sqref="AM55:AN55">
    <cfRule type="containsText" dxfId="20006" priority="46458" operator="containsText" text="08.30 – 14.30">
      <formula>NOT(ISERROR(SEARCH("08.30 – 14.30",AM55)))</formula>
    </cfRule>
    <cfRule type="containsText" dxfId="20005" priority="46459" operator="containsText" text="09:30 – 18.30">
      <formula>NOT(ISERROR(SEARCH("09:30 – 18.30",AM55)))</formula>
    </cfRule>
    <cfRule type="containsText" dxfId="20004" priority="46460" operator="containsText" text="10.30 – 18.30">
      <formula>NOT(ISERROR(SEARCH("10.30 – 18.30",AM55)))</formula>
    </cfRule>
    <cfRule type="containsText" dxfId="20003" priority="46461" operator="containsText" text="09.30 – 18.30">
      <formula>NOT(ISERROR(SEARCH("09.30 – 18.30",AM55)))</formula>
    </cfRule>
    <cfRule type="containsText" dxfId="20002" priority="46462" operator="containsText" text="09.00 – 13:00">
      <formula>NOT(ISERROR(SEARCH("09.00 – 13:00",AM55)))</formula>
    </cfRule>
    <cfRule type="containsText" dxfId="20001" priority="46463" operator="containsText" text="08.30 – 16.30">
      <formula>NOT(ISERROR(SEARCH("08.30 – 16.30",AM55)))</formula>
    </cfRule>
    <cfRule type="containsText" dxfId="20000" priority="46464" operator="containsText" text="08:30 – 17.30">
      <formula>NOT(ISERROR(SEARCH("08:30 – 17.30",AM55)))</formula>
    </cfRule>
    <cfRule type="containsText" dxfId="19999" priority="46465" operator="containsText" text="08.30 – 17.30">
      <formula>NOT(ISERROR(SEARCH("08.30 – 17.30",AM55)))</formula>
    </cfRule>
    <cfRule type="containsText" dxfId="19998" priority="46466" operator="containsText" text="09.00 – 18.00">
      <formula>NOT(ISERROR(SEARCH("09.00 – 18.00",AM55)))</formula>
    </cfRule>
    <cfRule type="containsText" dxfId="19997" priority="46467" operator="containsText" text="09.00 – 13.00">
      <formula>NOT(ISERROR(SEARCH("09.00 – 13.00",AM55)))</formula>
    </cfRule>
    <cfRule type="containsText" dxfId="19996" priority="46468" operator="containsText" text="11.30 – 19.30">
      <formula>NOT(ISERROR(SEARCH("11.30 – 19.30",AM55)))</formula>
    </cfRule>
    <cfRule type="containsText" dxfId="19995" priority="46469" operator="containsText" text="10.30 – 19.30">
      <formula>NOT(ISERROR(SEARCH("10.30 – 19.30",AM55)))</formula>
    </cfRule>
    <cfRule type="containsText" dxfId="19994" priority="46470" operator="containsText" text="09.00 – 15.00">
      <formula>NOT(ISERROR(SEARCH("09.00 – 15.00",AM55)))</formula>
    </cfRule>
    <cfRule type="containsText" dxfId="19993" priority="46471" operator="containsText" text="12:30">
      <formula>NOT(ISERROR(SEARCH("12:30",AM55)))</formula>
    </cfRule>
    <cfRule type="containsText" dxfId="19992" priority="46472" operator="containsText" text="13:30">
      <formula>NOT(ISERROR(SEARCH("13:30",AM55)))</formula>
    </cfRule>
    <cfRule type="containsText" dxfId="19991" priority="46473" operator="containsText" text="FESTIVITÁ">
      <formula>NOT(ISERROR(SEARCH("FESTIVITÁ",AM55)))</formula>
    </cfRule>
    <cfRule type="cellIs" dxfId="19990" priority="46474" operator="equal">
      <formula>"DOMENICA"</formula>
    </cfRule>
  </conditionalFormatting>
  <conditionalFormatting sqref="AM99:AN99">
    <cfRule type="containsText" dxfId="19989" priority="46356" operator="containsText" text="08.30 – 14.30">
      <formula>NOT(ISERROR(SEARCH("08.30 – 14.30",AM99)))</formula>
    </cfRule>
    <cfRule type="containsText" dxfId="19988" priority="46357" operator="containsText" text="09:30 – 18.30">
      <formula>NOT(ISERROR(SEARCH("09:30 – 18.30",AM99)))</formula>
    </cfRule>
    <cfRule type="containsText" dxfId="19987" priority="46358" operator="containsText" text="10.30 – 18.30">
      <formula>NOT(ISERROR(SEARCH("10.30 – 18.30",AM99)))</formula>
    </cfRule>
    <cfRule type="containsText" dxfId="19986" priority="46359" operator="containsText" text="09.30 – 18.30">
      <formula>NOT(ISERROR(SEARCH("09.30 – 18.30",AM99)))</formula>
    </cfRule>
    <cfRule type="containsText" dxfId="19985" priority="46360" operator="containsText" text="09.00 – 13:00">
      <formula>NOT(ISERROR(SEARCH("09.00 – 13:00",AM99)))</formula>
    </cfRule>
    <cfRule type="containsText" dxfId="19984" priority="46361" operator="containsText" text="08.30 – 16.30">
      <formula>NOT(ISERROR(SEARCH("08.30 – 16.30",AM99)))</formula>
    </cfRule>
    <cfRule type="containsText" dxfId="19983" priority="46362" operator="containsText" text="08:30 – 17.30">
      <formula>NOT(ISERROR(SEARCH("08:30 – 17.30",AM99)))</formula>
    </cfRule>
    <cfRule type="containsText" dxfId="19982" priority="46363" operator="containsText" text="08.30 – 17.30">
      <formula>NOT(ISERROR(SEARCH("08.30 – 17.30",AM99)))</formula>
    </cfRule>
    <cfRule type="containsText" dxfId="19981" priority="46364" operator="containsText" text="09.00 – 18.00">
      <formula>NOT(ISERROR(SEARCH("09.00 – 18.00",AM99)))</formula>
    </cfRule>
    <cfRule type="containsText" dxfId="19980" priority="46365" operator="containsText" text="09.00 – 13.00">
      <formula>NOT(ISERROR(SEARCH("09.00 – 13.00",AM99)))</formula>
    </cfRule>
    <cfRule type="containsText" dxfId="19979" priority="46366" operator="containsText" text="11.30 – 19.30">
      <formula>NOT(ISERROR(SEARCH("11.30 – 19.30",AM99)))</formula>
    </cfRule>
    <cfRule type="containsText" dxfId="19978" priority="46367" operator="containsText" text="10.30 – 19.30">
      <formula>NOT(ISERROR(SEARCH("10.30 – 19.30",AM99)))</formula>
    </cfRule>
    <cfRule type="containsText" dxfId="19977" priority="46368" operator="containsText" text="09.00 – 15.00">
      <formula>NOT(ISERROR(SEARCH("09.00 – 15.00",AM99)))</formula>
    </cfRule>
    <cfRule type="containsText" dxfId="19976" priority="46369" operator="containsText" text="12:30">
      <formula>NOT(ISERROR(SEARCH("12:30",AM99)))</formula>
    </cfRule>
    <cfRule type="containsText" dxfId="19975" priority="46370" operator="containsText" text="13:30">
      <formula>NOT(ISERROR(SEARCH("13:30",AM99)))</formula>
    </cfRule>
    <cfRule type="containsText" dxfId="19974" priority="46371" operator="containsText" text="FESTIVITÁ">
      <formula>NOT(ISERROR(SEARCH("FESTIVITÁ",AM99)))</formula>
    </cfRule>
    <cfRule type="cellIs" dxfId="19973" priority="46372" operator="equal">
      <formula>"DOMENICA"</formula>
    </cfRule>
  </conditionalFormatting>
  <conditionalFormatting sqref="AM109:AN109">
    <cfRule type="containsText" dxfId="19972" priority="46221" operator="containsText" text="08.30 – 14.30">
      <formula>NOT(ISERROR(SEARCH("08.30 – 14.30",AM109)))</formula>
    </cfRule>
    <cfRule type="containsText" dxfId="19971" priority="46222" operator="containsText" text="09:30 – 18.30">
      <formula>NOT(ISERROR(SEARCH("09:30 – 18.30",AM109)))</formula>
    </cfRule>
    <cfRule type="containsText" dxfId="19970" priority="46223" operator="containsText" text="10.30 – 18.30">
      <formula>NOT(ISERROR(SEARCH("10.30 – 18.30",AM109)))</formula>
    </cfRule>
    <cfRule type="containsText" dxfId="19969" priority="46224" operator="containsText" text="09.30 – 18.30">
      <formula>NOT(ISERROR(SEARCH("09.30 – 18.30",AM109)))</formula>
    </cfRule>
    <cfRule type="containsText" dxfId="19968" priority="46225" operator="containsText" text="09.00 – 13:00">
      <formula>NOT(ISERROR(SEARCH("09.00 – 13:00",AM109)))</formula>
    </cfRule>
    <cfRule type="containsText" dxfId="19967" priority="46226" operator="containsText" text="08.30 – 16.30">
      <formula>NOT(ISERROR(SEARCH("08.30 – 16.30",AM109)))</formula>
    </cfRule>
    <cfRule type="containsText" dxfId="19966" priority="46227" operator="containsText" text="08:30 – 17.30">
      <formula>NOT(ISERROR(SEARCH("08:30 – 17.30",AM109)))</formula>
    </cfRule>
    <cfRule type="containsText" dxfId="19965" priority="46228" operator="containsText" text="08.30 – 17.30">
      <formula>NOT(ISERROR(SEARCH("08.30 – 17.30",AM109)))</formula>
    </cfRule>
    <cfRule type="containsText" dxfId="19964" priority="46229" operator="containsText" text="09.00 – 18.00">
      <formula>NOT(ISERROR(SEARCH("09.00 – 18.00",AM109)))</formula>
    </cfRule>
    <cfRule type="containsText" dxfId="19963" priority="46230" operator="containsText" text="09.00 – 13.00">
      <formula>NOT(ISERROR(SEARCH("09.00 – 13.00",AM109)))</formula>
    </cfRule>
    <cfRule type="containsText" dxfId="19962" priority="46231" operator="containsText" text="11.30 – 19.30">
      <formula>NOT(ISERROR(SEARCH("11.30 – 19.30",AM109)))</formula>
    </cfRule>
    <cfRule type="containsText" dxfId="19961" priority="46232" operator="containsText" text="10.30 – 19.30">
      <formula>NOT(ISERROR(SEARCH("10.30 – 19.30",AM109)))</formula>
    </cfRule>
    <cfRule type="containsText" dxfId="19960" priority="46233" operator="containsText" text="09.00 – 15.00">
      <formula>NOT(ISERROR(SEARCH("09.00 – 15.00",AM109)))</formula>
    </cfRule>
    <cfRule type="containsText" dxfId="19959" priority="46234" operator="containsText" text="12:30">
      <formula>NOT(ISERROR(SEARCH("12:30",AM109)))</formula>
    </cfRule>
    <cfRule type="containsText" dxfId="19958" priority="46235" operator="containsText" text="13:30">
      <formula>NOT(ISERROR(SEARCH("13:30",AM109)))</formula>
    </cfRule>
    <cfRule type="containsText" dxfId="19957" priority="46236" operator="containsText" text="FESTIVITÁ">
      <formula>NOT(ISERROR(SEARCH("FESTIVITÁ",AM109)))</formula>
    </cfRule>
    <cfRule type="cellIs" dxfId="19956" priority="46237" operator="equal">
      <formula>"DOMENICA"</formula>
    </cfRule>
  </conditionalFormatting>
  <conditionalFormatting sqref="AM109:AN109 AM55:AN55 AM99:AN99">
    <cfRule type="containsText" dxfId="19955" priority="46215" operator="containsText" text="09.00 - 13.00">
      <formula>NOT(ISERROR(SEARCH("09.00 - 13.00",AM55)))</formula>
    </cfRule>
    <cfRule type="containsText" dxfId="19954" priority="46216" operator="containsText" text="09.00 – 15:00">
      <formula>NOT(ISERROR(SEARCH("09.00 – 15:00",AM55)))</formula>
    </cfRule>
    <cfRule type="containsText" dxfId="19953" priority="46217" operator="containsText" text="09.00 – 16.00">
      <formula>NOT(ISERROR(SEARCH("09.00 – 16.00",AM55)))</formula>
    </cfRule>
    <cfRule type="containsText" dxfId="19952" priority="46218" operator="containsText" text="09.00 - 13:00">
      <formula>NOT(ISERROR(SEARCH("09.00 - 13:00",AM55)))</formula>
    </cfRule>
    <cfRule type="containsText" dxfId="19951" priority="46219" operator="containsText" text="08.30 – 16:30 ">
      <formula>NOT(ISERROR(SEARCH("08.30 – 16:30 ",AM55)))</formula>
    </cfRule>
    <cfRule type="containsText" dxfId="19950" priority="46220" operator="containsText" text="08.30 – 17:30 ">
      <formula>NOT(ISERROR(SEARCH("08.30 – 17:30 ",AM55)))</formula>
    </cfRule>
  </conditionalFormatting>
  <conditionalFormatting sqref="AM100:AN100">
    <cfRule type="cellIs" dxfId="19949" priority="45055" operator="equal">
      <formula>"09.00 – 13.00"</formula>
    </cfRule>
  </conditionalFormatting>
  <conditionalFormatting sqref="AM100:AN100">
    <cfRule type="cellIs" dxfId="19948" priority="45056" operator="equal">
      <formula>"09.00 – 15.00"</formula>
    </cfRule>
  </conditionalFormatting>
  <conditionalFormatting sqref="AM100:AN100">
    <cfRule type="cellIs" dxfId="19947" priority="45057" operator="equal">
      <formula>"09.00 – 18.00"</formula>
    </cfRule>
  </conditionalFormatting>
  <conditionalFormatting sqref="AM100:AN100">
    <cfRule type="cellIs" dxfId="19946" priority="45058" operator="equal">
      <formula>"09.30 – 13.00"</formula>
    </cfRule>
  </conditionalFormatting>
  <conditionalFormatting sqref="AM100:AN100">
    <cfRule type="cellIs" dxfId="19945" priority="45059" operator="equal">
      <formula>"10.30 – 19.30"</formula>
    </cfRule>
  </conditionalFormatting>
  <conditionalFormatting sqref="AM100:AN100">
    <cfRule type="cellIs" dxfId="19944" priority="45060" operator="equal">
      <formula>"11.30 – 19.30"</formula>
    </cfRule>
  </conditionalFormatting>
  <conditionalFormatting sqref="AM100:AN100">
    <cfRule type="cellIs" dxfId="19943" priority="45061" operator="equal">
      <formula>_FV(13,"3")</formula>
    </cfRule>
  </conditionalFormatting>
  <conditionalFormatting sqref="AM100:AN100">
    <cfRule type="cellIs" dxfId="19942" priority="45062" operator="equal">
      <formula>_FV(13,"3")</formula>
    </cfRule>
  </conditionalFormatting>
  <conditionalFormatting sqref="AM100:AN100">
    <cfRule type="cellIs" dxfId="19941" priority="45063" operator="equal">
      <formula>_FV(13,"3")</formula>
    </cfRule>
  </conditionalFormatting>
  <conditionalFormatting sqref="AM100:AN100">
    <cfRule type="containsText" dxfId="19940" priority="45045" operator="containsText" text="DOMENICA">
      <formula>NOT(ISERROR(SEARCH("DOMENICA",AM100)))</formula>
    </cfRule>
    <cfRule type="containsText" dxfId="19939" priority="45046" operator="containsText" text="08.30 – 14.30">
      <formula>NOT(ISERROR(SEARCH("08.30 – 14.30",AM100)))</formula>
    </cfRule>
    <cfRule type="containsText" dxfId="19938" priority="45047" operator="containsText" text="09.30 – 18.30">
      <formula>NOT(ISERROR(SEARCH("09.30 – 18.30",AM100)))</formula>
    </cfRule>
    <cfRule type="containsText" dxfId="19937" priority="45048" operator="containsText" text="08.30 – 16.30">
      <formula>NOT(ISERROR(SEARCH("08.30 – 16.30",AM100)))</formula>
    </cfRule>
    <cfRule type="containsText" dxfId="19936" priority="45049" operator="containsText" text="08.30 – 17.30">
      <formula>NOT(ISERROR(SEARCH("08.30 – 17.30",AM100)))</formula>
    </cfRule>
    <cfRule type="containsText" dxfId="19935" priority="45050" operator="containsText" text="09.00 – 18.00">
      <formula>NOT(ISERROR(SEARCH("09.00 – 18.00",AM100)))</formula>
    </cfRule>
    <cfRule type="containsText" dxfId="19934" priority="45051" operator="containsText" text="09.00 – 15.00">
      <formula>NOT(ISERROR(SEARCH("09.00 – 15.00",AM100)))</formula>
    </cfRule>
    <cfRule type="containsText" dxfId="19933" priority="45052" operator="containsText" text="10.30 – 19.30">
      <formula>NOT(ISERROR(SEARCH("10.30 – 19.30",AM100)))</formula>
    </cfRule>
    <cfRule type="containsText" dxfId="19932" priority="45053" operator="containsText" text="09.00 – 13.00">
      <formula>NOT(ISERROR(SEARCH("09.00 – 13.00",AM100)))</formula>
    </cfRule>
    <cfRule type="containsText" dxfId="19931" priority="45054" operator="containsText" text="11.30 – 19.30">
      <formula>NOT(ISERROR(SEARCH("11.30 – 19.30",AM100)))</formula>
    </cfRule>
  </conditionalFormatting>
  <conditionalFormatting sqref="AM100:AN100">
    <cfRule type="cellIs" dxfId="19930" priority="45037" operator="equal">
      <formula>"09.00 – 15.00"</formula>
    </cfRule>
  </conditionalFormatting>
  <conditionalFormatting sqref="AM100:AN100">
    <cfRule type="cellIs" dxfId="19929" priority="45038" operator="equal">
      <formula>"09.00 – 18.00"</formula>
    </cfRule>
  </conditionalFormatting>
  <conditionalFormatting sqref="AM100:AN100">
    <cfRule type="cellIs" dxfId="19928" priority="45039" operator="equal">
      <formula>"09.30 – 13.00"</formula>
    </cfRule>
  </conditionalFormatting>
  <conditionalFormatting sqref="AM100:AN100">
    <cfRule type="cellIs" dxfId="19927" priority="45040" operator="equal">
      <formula>"10.30 – 19.30"</formula>
    </cfRule>
  </conditionalFormatting>
  <conditionalFormatting sqref="AM100:AN100">
    <cfRule type="cellIs" dxfId="19926" priority="45041" operator="equal">
      <formula>"11.30 – 19.30"</formula>
    </cfRule>
  </conditionalFormatting>
  <conditionalFormatting sqref="AM100:AN100">
    <cfRule type="cellIs" dxfId="19925" priority="45042" operator="equal">
      <formula>_FV(13,"3")</formula>
    </cfRule>
  </conditionalFormatting>
  <conditionalFormatting sqref="AM100:AN100">
    <cfRule type="cellIs" dxfId="19924" priority="45043" operator="equal">
      <formula>_FV(13,"3")</formula>
    </cfRule>
  </conditionalFormatting>
  <conditionalFormatting sqref="AM100:AN100">
    <cfRule type="cellIs" dxfId="19923" priority="45044" operator="equal">
      <formula>_FV(13,"3")</formula>
    </cfRule>
  </conditionalFormatting>
  <conditionalFormatting sqref="AM100:AN100">
    <cfRule type="cellIs" dxfId="19922" priority="45029" operator="equal">
      <formula>"09.00 – 15.00"</formula>
    </cfRule>
  </conditionalFormatting>
  <conditionalFormatting sqref="AM100:AN100">
    <cfRule type="cellIs" dxfId="19921" priority="45030" operator="equal">
      <formula>"09.00 – 18.00"</formula>
    </cfRule>
  </conditionalFormatting>
  <conditionalFormatting sqref="AM100:AN100">
    <cfRule type="cellIs" dxfId="19920" priority="45031" operator="equal">
      <formula>"09.30 – 13.00"</formula>
    </cfRule>
  </conditionalFormatting>
  <conditionalFormatting sqref="AM100:AN100">
    <cfRule type="cellIs" dxfId="19919" priority="45032" operator="equal">
      <formula>"10.30 – 19.30"</formula>
    </cfRule>
  </conditionalFormatting>
  <conditionalFormatting sqref="AM100:AN100">
    <cfRule type="cellIs" dxfId="19918" priority="45033" operator="equal">
      <formula>"11.30 – 19.30"</formula>
    </cfRule>
  </conditionalFormatting>
  <conditionalFormatting sqref="AM100:AN100">
    <cfRule type="cellIs" dxfId="19917" priority="45034" operator="equal">
      <formula>_FV(13,"3")</formula>
    </cfRule>
  </conditionalFormatting>
  <conditionalFormatting sqref="AM100:AN100">
    <cfRule type="cellIs" dxfId="19916" priority="45035" operator="equal">
      <formula>_FV(13,"3")</formula>
    </cfRule>
  </conditionalFormatting>
  <conditionalFormatting sqref="AM100:AN100">
    <cfRule type="cellIs" dxfId="19915" priority="45036" operator="equal">
      <formula>_FV(13,"3")</formula>
    </cfRule>
  </conditionalFormatting>
  <conditionalFormatting sqref="AM100:AN100">
    <cfRule type="containsText" dxfId="19914" priority="45023" operator="containsText" text="09.00 - 13.00">
      <formula>NOT(ISERROR(SEARCH("09.00 - 13.00",AM100)))</formula>
    </cfRule>
    <cfRule type="containsText" dxfId="19913" priority="45024" operator="containsText" text="09.00 – 15:00">
      <formula>NOT(ISERROR(SEARCH("09.00 – 15:00",AM100)))</formula>
    </cfRule>
    <cfRule type="containsText" dxfId="19912" priority="45025" operator="containsText" text="09.00 – 16.00">
      <formula>NOT(ISERROR(SEARCH("09.00 – 16.00",AM100)))</formula>
    </cfRule>
    <cfRule type="containsText" dxfId="19911" priority="45026" operator="containsText" text="09.00 - 13:00">
      <formula>NOT(ISERROR(SEARCH("09.00 - 13:00",AM100)))</formula>
    </cfRule>
    <cfRule type="containsText" dxfId="19910" priority="45027" operator="containsText" text="08.30 – 16:30 ">
      <formula>NOT(ISERROR(SEARCH("08.30 – 16:30 ",AM100)))</formula>
    </cfRule>
    <cfRule type="containsText" dxfId="19909" priority="45028" operator="containsText" text="08.30 – 17:30 ">
      <formula>NOT(ISERROR(SEARCH("08.30 – 17:30 ",AM100)))</formula>
    </cfRule>
  </conditionalFormatting>
  <conditionalFormatting sqref="AM100:AN100">
    <cfRule type="cellIs" dxfId="19908" priority="45015" operator="equal">
      <formula>"09.00 – 15.00"</formula>
    </cfRule>
  </conditionalFormatting>
  <conditionalFormatting sqref="AM100:AN100">
    <cfRule type="cellIs" dxfId="19907" priority="45016" operator="equal">
      <formula>"09.00 – 18.00"</formula>
    </cfRule>
  </conditionalFormatting>
  <conditionalFormatting sqref="AM100:AN100">
    <cfRule type="cellIs" dxfId="19906" priority="45017" operator="equal">
      <formula>"09.30 – 13.00"</formula>
    </cfRule>
  </conditionalFormatting>
  <conditionalFormatting sqref="AM100:AN100">
    <cfRule type="cellIs" dxfId="19905" priority="45018" operator="equal">
      <formula>"10.30 – 19.30"</formula>
    </cfRule>
  </conditionalFormatting>
  <conditionalFormatting sqref="AM100:AN100">
    <cfRule type="cellIs" dxfId="19904" priority="45019" operator="equal">
      <formula>"11.30 – 19.30"</formula>
    </cfRule>
  </conditionalFormatting>
  <conditionalFormatting sqref="AM100:AN100">
    <cfRule type="cellIs" dxfId="19903" priority="45020" operator="equal">
      <formula>_FV(13,"3")</formula>
    </cfRule>
  </conditionalFormatting>
  <conditionalFormatting sqref="AM100:AN100">
    <cfRule type="cellIs" dxfId="19902" priority="45021" operator="equal">
      <formula>_FV(13,"3")</formula>
    </cfRule>
  </conditionalFormatting>
  <conditionalFormatting sqref="AM100:AN100">
    <cfRule type="cellIs" dxfId="19901" priority="45022" operator="equal">
      <formula>_FV(13,"3")</formula>
    </cfRule>
  </conditionalFormatting>
  <conditionalFormatting sqref="AM100:AN100">
    <cfRule type="containsText" dxfId="19900" priority="45005" operator="containsText" text="DOMENICA">
      <formula>NOT(ISERROR(SEARCH("DOMENICA",AM100)))</formula>
    </cfRule>
    <cfRule type="containsText" dxfId="19899" priority="45006" operator="containsText" text="08.30 – 14.30">
      <formula>NOT(ISERROR(SEARCH("08.30 – 14.30",AM100)))</formula>
    </cfRule>
    <cfRule type="containsText" dxfId="19898" priority="45007" operator="containsText" text="09.30 – 18.30">
      <formula>NOT(ISERROR(SEARCH("09.30 – 18.30",AM100)))</formula>
    </cfRule>
    <cfRule type="containsText" dxfId="19897" priority="45008" operator="containsText" text="08.30 – 16.30">
      <formula>NOT(ISERROR(SEARCH("08.30 – 16.30",AM100)))</formula>
    </cfRule>
    <cfRule type="containsText" dxfId="19896" priority="45009" operator="containsText" text="08.30 – 17.30">
      <formula>NOT(ISERROR(SEARCH("08.30 – 17.30",AM100)))</formula>
    </cfRule>
    <cfRule type="containsText" dxfId="19895" priority="45010" operator="containsText" text="09.00 – 18.00">
      <formula>NOT(ISERROR(SEARCH("09.00 – 18.00",AM100)))</formula>
    </cfRule>
    <cfRule type="containsText" dxfId="19894" priority="45011" operator="containsText" text="09.00 – 15.00">
      <formula>NOT(ISERROR(SEARCH("09.00 – 15.00",AM100)))</formula>
    </cfRule>
    <cfRule type="containsText" dxfId="19893" priority="45012" operator="containsText" text="10.30 – 19.30">
      <formula>NOT(ISERROR(SEARCH("10.30 – 19.30",AM100)))</formula>
    </cfRule>
    <cfRule type="containsText" dxfId="19892" priority="45013" operator="containsText" text="09.00 – 13.00">
      <formula>NOT(ISERROR(SEARCH("09.00 – 13.00",AM100)))</formula>
    </cfRule>
    <cfRule type="containsText" dxfId="19891" priority="45014" operator="containsText" text="11.30 – 19.30">
      <formula>NOT(ISERROR(SEARCH("11.30 – 19.30",AM100)))</formula>
    </cfRule>
  </conditionalFormatting>
  <conditionalFormatting sqref="AM100:AN100">
    <cfRule type="cellIs" dxfId="19890" priority="44998" operator="equal">
      <formula>"09.00 – 18.00"</formula>
    </cfRule>
  </conditionalFormatting>
  <conditionalFormatting sqref="AM100:AN100">
    <cfRule type="cellIs" dxfId="19889" priority="44999" operator="equal">
      <formula>"09.30 – 13.00"</formula>
    </cfRule>
  </conditionalFormatting>
  <conditionalFormatting sqref="AM100:AN100">
    <cfRule type="cellIs" dxfId="19888" priority="45000" operator="equal">
      <formula>"10.30 – 19.30"</formula>
    </cfRule>
  </conditionalFormatting>
  <conditionalFormatting sqref="AM100:AN100">
    <cfRule type="cellIs" dxfId="19887" priority="45001" operator="equal">
      <formula>"11.30 – 19.30"</formula>
    </cfRule>
  </conditionalFormatting>
  <conditionalFormatting sqref="AM100:AN100">
    <cfRule type="cellIs" dxfId="19886" priority="45002" operator="equal">
      <formula>_FV(13,"3")</formula>
    </cfRule>
  </conditionalFormatting>
  <conditionalFormatting sqref="AM100:AN100">
    <cfRule type="cellIs" dxfId="19885" priority="45003" operator="equal">
      <formula>_FV(13,"3")</formula>
    </cfRule>
  </conditionalFormatting>
  <conditionalFormatting sqref="AM100:AN100">
    <cfRule type="cellIs" dxfId="19884" priority="45004" operator="equal">
      <formula>_FV(13,"3")</formula>
    </cfRule>
  </conditionalFormatting>
  <conditionalFormatting sqref="AM100:AN100">
    <cfRule type="cellIs" dxfId="19883" priority="44991" operator="equal">
      <formula>"09.00 – 18.00"</formula>
    </cfRule>
  </conditionalFormatting>
  <conditionalFormatting sqref="AM100:AN100">
    <cfRule type="cellIs" dxfId="19882" priority="44992" operator="equal">
      <formula>"09.30 – 13.00"</formula>
    </cfRule>
  </conditionalFormatting>
  <conditionalFormatting sqref="AM100:AN100">
    <cfRule type="cellIs" dxfId="19881" priority="44993" operator="equal">
      <formula>"10.30 – 19.30"</formula>
    </cfRule>
  </conditionalFormatting>
  <conditionalFormatting sqref="AM100:AN100">
    <cfRule type="cellIs" dxfId="19880" priority="44994" operator="equal">
      <formula>"11.30 – 19.30"</formula>
    </cfRule>
  </conditionalFormatting>
  <conditionalFormatting sqref="AM100:AN100">
    <cfRule type="cellIs" dxfId="19879" priority="44995" operator="equal">
      <formula>_FV(13,"3")</formula>
    </cfRule>
  </conditionalFormatting>
  <conditionalFormatting sqref="AM100:AN100">
    <cfRule type="cellIs" dxfId="19878" priority="44996" operator="equal">
      <formula>_FV(13,"3")</formula>
    </cfRule>
  </conditionalFormatting>
  <conditionalFormatting sqref="AM100:AN100">
    <cfRule type="cellIs" dxfId="19877" priority="44997" operator="equal">
      <formula>_FV(13,"3")</formula>
    </cfRule>
  </conditionalFormatting>
  <conditionalFormatting sqref="AM101:AN108">
    <cfRule type="containsText" dxfId="19876" priority="44973" operator="containsText" text="08.30 – 14.30">
      <formula>NOT(ISERROR(SEARCH("08.30 – 14.30",AM101)))</formula>
    </cfRule>
    <cfRule type="containsText" dxfId="19875" priority="44974" operator="containsText" text="09:30 – 18.30">
      <formula>NOT(ISERROR(SEARCH("09:30 – 18.30",AM101)))</formula>
    </cfRule>
    <cfRule type="containsText" dxfId="19874" priority="44975" operator="containsText" text="10.30 – 18.30">
      <formula>NOT(ISERROR(SEARCH("10.30 – 18.30",AM101)))</formula>
    </cfRule>
    <cfRule type="containsText" dxfId="19873" priority="44976" operator="containsText" text="09.30 – 18.30">
      <formula>NOT(ISERROR(SEARCH("09.30 – 18.30",AM101)))</formula>
    </cfRule>
    <cfRule type="containsText" dxfId="19872" priority="44978" operator="containsText" text="09.00 – 13:00">
      <formula>NOT(ISERROR(SEARCH("09.00 – 13:00",AM101)))</formula>
    </cfRule>
    <cfRule type="containsText" dxfId="19871" priority="44979" operator="containsText" text="08.30 – 16.30">
      <formula>NOT(ISERROR(SEARCH("08.30 – 16.30",AM101)))</formula>
    </cfRule>
    <cfRule type="containsText" dxfId="19870" priority="44980" operator="containsText" text="08:30 – 17.30">
      <formula>NOT(ISERROR(SEARCH("08:30 – 17.30",AM101)))</formula>
    </cfRule>
    <cfRule type="containsText" dxfId="19869" priority="44981" operator="containsText" text="08.30 – 17.30">
      <formula>NOT(ISERROR(SEARCH("08.30 – 17.30",AM101)))</formula>
    </cfRule>
    <cfRule type="containsText" dxfId="19868" priority="44982" operator="containsText" text="09.00 – 18.00">
      <formula>NOT(ISERROR(SEARCH("09.00 – 18.00",AM101)))</formula>
    </cfRule>
    <cfRule type="containsText" dxfId="19867" priority="44983" operator="containsText" text="09.00 – 13.00">
      <formula>NOT(ISERROR(SEARCH("09.00 – 13.00",AM101)))</formula>
    </cfRule>
    <cfRule type="containsText" dxfId="19866" priority="44984" operator="containsText" text="11.30 – 19.30">
      <formula>NOT(ISERROR(SEARCH("11.30 – 19.30",AM101)))</formula>
    </cfRule>
    <cfRule type="containsText" dxfId="19865" priority="44985" operator="containsText" text="10.30 – 19.30">
      <formula>NOT(ISERROR(SEARCH("10.30 – 19.30",AM101)))</formula>
    </cfRule>
    <cfRule type="containsText" dxfId="19864" priority="44986" operator="containsText" text="09.00 – 15.00">
      <formula>NOT(ISERROR(SEARCH("09.00 – 15.00",AM101)))</formula>
    </cfRule>
    <cfRule type="containsText" dxfId="19863" priority="44987" operator="containsText" text="1 2 : 3 0">
      <formula>NOT(ISERROR(SEARCH("1 2 : 3 0",AM101)))</formula>
    </cfRule>
    <cfRule type="containsText" dxfId="19862" priority="44988" operator="containsText" text="1 3 : 3 0">
      <formula>NOT(ISERROR(SEARCH("1 3 : 3 0",AM101)))</formula>
    </cfRule>
    <cfRule type="containsText" dxfId="19861" priority="44989" operator="containsText" text="FESTIVITÁ">
      <formula>NOT(ISERROR(SEARCH("FESTIVITÁ",AM101)))</formula>
    </cfRule>
    <cfRule type="cellIs" dxfId="19860" priority="44990" operator="equal">
      <formula>"DOMENICA"</formula>
    </cfRule>
  </conditionalFormatting>
  <conditionalFormatting sqref="AM101:AN108">
    <cfRule type="containsText" dxfId="19859" priority="44965" operator="containsText" text="09.00 - 13.00">
      <formula>NOT(ISERROR(SEARCH("09.00 - 13.00",AM101)))</formula>
    </cfRule>
    <cfRule type="containsText" dxfId="19858" priority="44968" operator="containsText" text="09.00 – 15:00">
      <formula>NOT(ISERROR(SEARCH("09.00 – 15:00",AM101)))</formula>
    </cfRule>
    <cfRule type="containsText" dxfId="19857" priority="44969" operator="containsText" text="09.00 – 16.00">
      <formula>NOT(ISERROR(SEARCH("09.00 – 16.00",AM101)))</formula>
    </cfRule>
    <cfRule type="containsText" dxfId="19856" priority="44970" operator="containsText" text="09.00 - 13:00">
      <formula>NOT(ISERROR(SEARCH("09.00 - 13:00",AM101)))</formula>
    </cfRule>
    <cfRule type="containsText" dxfId="19855" priority="44971" operator="containsText" text="08.30 – 16:30 ">
      <formula>NOT(ISERROR(SEARCH("08.30 – 16:30 ",AM101)))</formula>
    </cfRule>
    <cfRule type="containsText" dxfId="19854" priority="44972" operator="containsText" text="08.30 – 17:30 ">
      <formula>NOT(ISERROR(SEARCH("08.30 – 17:30 ",AM101)))</formula>
    </cfRule>
  </conditionalFormatting>
  <conditionalFormatting sqref="AM101:AN108">
    <cfRule type="containsText" dxfId="19853" priority="44967" operator="containsText" text="1 3 : 0 0">
      <formula>NOT(ISERROR(SEARCH("1 3 : 0 0",AM101)))</formula>
    </cfRule>
  </conditionalFormatting>
  <conditionalFormatting sqref="AM101:AN101">
    <cfRule type="containsText" dxfId="19852" priority="44966" operator="containsText" text="13:00">
      <formula>NOT(ISERROR(SEARCH("13:00",AM101)))</formula>
    </cfRule>
  </conditionalFormatting>
  <conditionalFormatting sqref="AM101:AN108">
    <cfRule type="containsText" dxfId="19851" priority="44977" operator="containsText" text="09:00 – 13.00 ">
      <formula>NOT(ISERROR(SEARCH("09:00 – 13.00 ",AM101)))</formula>
    </cfRule>
  </conditionalFormatting>
  <conditionalFormatting sqref="AM107:AN107">
    <cfRule type="containsText" dxfId="19850" priority="44964" operator="containsText" text="09:00 – 13.00 ">
      <formula>NOT(ISERROR(SEARCH("09:00 – 13.00 ",AM107)))</formula>
    </cfRule>
  </conditionalFormatting>
  <conditionalFormatting sqref="AM101:AN108">
    <cfRule type="containsText" dxfId="19849" priority="44963" operator="containsText" text="09:00 – 13.00 ">
      <formula>NOT(ISERROR(SEARCH("09:00 – 13.00 ",AM101)))</formula>
    </cfRule>
  </conditionalFormatting>
  <conditionalFormatting sqref="AM107:AN108">
    <cfRule type="containsText" dxfId="19848" priority="44962" operator="containsText" text="09:00 – 13.00 ">
      <formula>NOT(ISERROR(SEARCH("09:00 – 13.00 ",AM107)))</formula>
    </cfRule>
  </conditionalFormatting>
  <conditionalFormatting sqref="AM102:AN102">
    <cfRule type="containsText" dxfId="19847" priority="44959" operator="containsText" text="09.00 -13.00">
      <formula>NOT(ISERROR(SEARCH("09.00 -13.00",AM102)))</formula>
    </cfRule>
    <cfRule type="containsText" dxfId="19846" priority="44960" operator="containsText" text="09.00 -15:00">
      <formula>NOT(ISERROR(SEARCH("09.00 -15:00",AM102)))</formula>
    </cfRule>
    <cfRule type="containsText" dxfId="19845" priority="44961" operator="containsText" text="09.00 -16.00">
      <formula>NOT(ISERROR(SEARCH("09.00 -16.00",AM102)))</formula>
    </cfRule>
  </conditionalFormatting>
  <conditionalFormatting sqref="AM103:AN108">
    <cfRule type="containsText" dxfId="19844" priority="44956" operator="containsText" text="09.00 -13.00">
      <formula>NOT(ISERROR(SEARCH("09.00 -13.00",AM103)))</formula>
    </cfRule>
    <cfRule type="containsText" dxfId="19843" priority="44957" operator="containsText" text="09.00 -15:00">
      <formula>NOT(ISERROR(SEARCH("09.00 -15:00",AM103)))</formula>
    </cfRule>
    <cfRule type="containsText" dxfId="19842" priority="44958" operator="containsText" text="09.00 -16.00">
      <formula>NOT(ISERROR(SEARCH("09.00 -16.00",AM103)))</formula>
    </cfRule>
  </conditionalFormatting>
  <conditionalFormatting sqref="AM101:AN101">
    <cfRule type="containsText" dxfId="19841" priority="44953" operator="containsText" text="09.00 -13.00">
      <formula>NOT(ISERROR(SEARCH("09.00 -13.00",AM101)))</formula>
    </cfRule>
    <cfRule type="containsText" dxfId="19840" priority="44954" operator="containsText" text="09.00 -15:00">
      <formula>NOT(ISERROR(SEARCH("09.00 -15:00",AM101)))</formula>
    </cfRule>
    <cfRule type="containsText" dxfId="19839" priority="44955" operator="containsText" text="09.00 -16.00">
      <formula>NOT(ISERROR(SEARCH("09.00 -16.00",AM101)))</formula>
    </cfRule>
  </conditionalFormatting>
  <conditionalFormatting sqref="AM107:AN107">
    <cfRule type="containsText" dxfId="19838" priority="44952" operator="containsText" text="09:00 – 13.00 ">
      <formula>NOT(ISERROR(SEARCH("09:00 – 13.00 ",AM107)))</formula>
    </cfRule>
  </conditionalFormatting>
  <conditionalFormatting sqref="AM101:AN108">
    <cfRule type="containsText" dxfId="19837" priority="44951" operator="containsText" text="09:00 – 13.00 ">
      <formula>NOT(ISERROR(SEARCH("09:00 – 13.00 ",AM101)))</formula>
    </cfRule>
  </conditionalFormatting>
  <conditionalFormatting sqref="AM107:AN108">
    <cfRule type="containsText" dxfId="19836" priority="44950" operator="containsText" text="09:00 – 13.00 ">
      <formula>NOT(ISERROR(SEARCH("09:00 – 13.00 ",AM107)))</formula>
    </cfRule>
  </conditionalFormatting>
  <conditionalFormatting sqref="AM102:AN102">
    <cfRule type="containsText" dxfId="19835" priority="44947" operator="containsText" text="09.00 -13.00">
      <formula>NOT(ISERROR(SEARCH("09.00 -13.00",AM102)))</formula>
    </cfRule>
    <cfRule type="containsText" dxfId="19834" priority="44948" operator="containsText" text="09.00 -15:00">
      <formula>NOT(ISERROR(SEARCH("09.00 -15:00",AM102)))</formula>
    </cfRule>
    <cfRule type="containsText" dxfId="19833" priority="44949" operator="containsText" text="09.00 -16.00">
      <formula>NOT(ISERROR(SEARCH("09.00 -16.00",AM102)))</formula>
    </cfRule>
  </conditionalFormatting>
  <conditionalFormatting sqref="AM103:AN108">
    <cfRule type="containsText" dxfId="19832" priority="44944" operator="containsText" text="09.00 -13.00">
      <formula>NOT(ISERROR(SEARCH("09.00 -13.00",AM103)))</formula>
    </cfRule>
    <cfRule type="containsText" dxfId="19831" priority="44945" operator="containsText" text="09.00 -15:00">
      <formula>NOT(ISERROR(SEARCH("09.00 -15:00",AM103)))</formula>
    </cfRule>
    <cfRule type="containsText" dxfId="19830" priority="44946" operator="containsText" text="09.00 -16.00">
      <formula>NOT(ISERROR(SEARCH("09.00 -16.00",AM103)))</formula>
    </cfRule>
  </conditionalFormatting>
  <conditionalFormatting sqref="AM101:AN101">
    <cfRule type="containsText" dxfId="19829" priority="44941" operator="containsText" text="09.00 -13.00">
      <formula>NOT(ISERROR(SEARCH("09.00 -13.00",AM101)))</formula>
    </cfRule>
    <cfRule type="containsText" dxfId="19828" priority="44942" operator="containsText" text="09.00 -15:00">
      <formula>NOT(ISERROR(SEARCH("09.00 -15:00",AM101)))</formula>
    </cfRule>
    <cfRule type="containsText" dxfId="19827" priority="44943" operator="containsText" text="09.00 -16.00">
      <formula>NOT(ISERROR(SEARCH("09.00 -16.00",AM101)))</formula>
    </cfRule>
  </conditionalFormatting>
  <conditionalFormatting sqref="AM102:AN102">
    <cfRule type="containsText" dxfId="19826" priority="44938" operator="containsText" text="09.00 -13:00">
      <formula>NOT(ISERROR(SEARCH("09.00 -13:00",AM102)))</formula>
    </cfRule>
    <cfRule type="containsText" dxfId="19825" priority="44939" operator="containsText" text="08.30 -17.30">
      <formula>NOT(ISERROR(SEARCH("08.30 -17.30",AM102)))</formula>
    </cfRule>
    <cfRule type="containsText" dxfId="19824" priority="44940" operator="containsText" text="08.30 -15:30">
      <formula>NOT(ISERROR(SEARCH("08.30 -15:30",AM102)))</formula>
    </cfRule>
  </conditionalFormatting>
  <conditionalFormatting sqref="AM103:AN108">
    <cfRule type="containsText" dxfId="19823" priority="44935" operator="containsText" text="09.00 -13.00">
      <formula>NOT(ISERROR(SEARCH("09.00 -13.00",AM103)))</formula>
    </cfRule>
    <cfRule type="containsText" dxfId="19822" priority="44936" operator="containsText" text="09.00 -15:00">
      <formula>NOT(ISERROR(SEARCH("09.00 -15:00",AM103)))</formula>
    </cfRule>
    <cfRule type="containsText" dxfId="19821" priority="44937" operator="containsText" text="09.00 -16.00">
      <formula>NOT(ISERROR(SEARCH("09.00 -16.00",AM103)))</formula>
    </cfRule>
  </conditionalFormatting>
  <conditionalFormatting sqref="AM103:AN108">
    <cfRule type="containsText" dxfId="19820" priority="44932" operator="containsText" text="09.00 -13:00">
      <formula>NOT(ISERROR(SEARCH("09.00 -13:00",AM103)))</formula>
    </cfRule>
    <cfRule type="containsText" dxfId="19819" priority="44933" operator="containsText" text="08.30 -17.30">
      <formula>NOT(ISERROR(SEARCH("08.30 -17.30",AM103)))</formula>
    </cfRule>
    <cfRule type="containsText" dxfId="19818" priority="44934" operator="containsText" text="08.30 -15:30">
      <formula>NOT(ISERROR(SEARCH("08.30 -15:30",AM103)))</formula>
    </cfRule>
  </conditionalFormatting>
  <conditionalFormatting sqref="AM101:AN101">
    <cfRule type="containsText" dxfId="19817" priority="44929" operator="containsText" text="09.00 -13.00">
      <formula>NOT(ISERROR(SEARCH("09.00 -13.00",AM101)))</formula>
    </cfRule>
    <cfRule type="containsText" dxfId="19816" priority="44930" operator="containsText" text="09.00 -15:00">
      <formula>NOT(ISERROR(SEARCH("09.00 -15:00",AM101)))</formula>
    </cfRule>
    <cfRule type="containsText" dxfId="19815" priority="44931" operator="containsText" text="09.00 -16.00">
      <formula>NOT(ISERROR(SEARCH("09.00 -16.00",AM101)))</formula>
    </cfRule>
  </conditionalFormatting>
  <conditionalFormatting sqref="AM101:AN101">
    <cfRule type="containsText" dxfId="19814" priority="44926" operator="containsText" text="09.00 -13:00">
      <formula>NOT(ISERROR(SEARCH("09.00 -13:00",AM101)))</formula>
    </cfRule>
    <cfRule type="containsText" dxfId="19813" priority="44927" operator="containsText" text="08.30 -17.30">
      <formula>NOT(ISERROR(SEARCH("08.30 -17.30",AM101)))</formula>
    </cfRule>
    <cfRule type="containsText" dxfId="19812" priority="44928" operator="containsText" text="08.30 -15:30">
      <formula>NOT(ISERROR(SEARCH("08.30 -15:30",AM101)))</formula>
    </cfRule>
  </conditionalFormatting>
  <conditionalFormatting sqref="AO55:AP55">
    <cfRule type="containsText" dxfId="19811" priority="44359" operator="containsText" text="08.30 – 14.30">
      <formula>NOT(ISERROR(SEARCH("08.30 – 14.30",AO55)))</formula>
    </cfRule>
    <cfRule type="containsText" dxfId="19810" priority="44360" operator="containsText" text="09:30 – 18.30">
      <formula>NOT(ISERROR(SEARCH("09:30 – 18.30",AO55)))</formula>
    </cfRule>
    <cfRule type="containsText" dxfId="19809" priority="44361" operator="containsText" text="10.30 – 18.30">
      <formula>NOT(ISERROR(SEARCH("10.30 – 18.30",AO55)))</formula>
    </cfRule>
    <cfRule type="containsText" dxfId="19808" priority="44362" operator="containsText" text="09.30 – 18.30">
      <formula>NOT(ISERROR(SEARCH("09.30 – 18.30",AO55)))</formula>
    </cfRule>
    <cfRule type="containsText" dxfId="19807" priority="44363" operator="containsText" text="09.00 – 13:00">
      <formula>NOT(ISERROR(SEARCH("09.00 – 13:00",AO55)))</formula>
    </cfRule>
    <cfRule type="containsText" dxfId="19806" priority="44364" operator="containsText" text="08.30 – 16.30">
      <formula>NOT(ISERROR(SEARCH("08.30 – 16.30",AO55)))</formula>
    </cfRule>
    <cfRule type="containsText" dxfId="19805" priority="44365" operator="containsText" text="08:30 – 17.30">
      <formula>NOT(ISERROR(SEARCH("08:30 – 17.30",AO55)))</formula>
    </cfRule>
    <cfRule type="containsText" dxfId="19804" priority="44366" operator="containsText" text="08.30 – 17.30">
      <formula>NOT(ISERROR(SEARCH("08.30 – 17.30",AO55)))</formula>
    </cfRule>
    <cfRule type="containsText" dxfId="19803" priority="44367" operator="containsText" text="09.00 – 18.00">
      <formula>NOT(ISERROR(SEARCH("09.00 – 18.00",AO55)))</formula>
    </cfRule>
    <cfRule type="containsText" dxfId="19802" priority="44368" operator="containsText" text="09.00 – 13.00">
      <formula>NOT(ISERROR(SEARCH("09.00 – 13.00",AO55)))</formula>
    </cfRule>
    <cfRule type="containsText" dxfId="19801" priority="44369" operator="containsText" text="11.30 – 19.30">
      <formula>NOT(ISERROR(SEARCH("11.30 – 19.30",AO55)))</formula>
    </cfRule>
    <cfRule type="containsText" dxfId="19800" priority="44370" operator="containsText" text="10.30 – 19.30">
      <formula>NOT(ISERROR(SEARCH("10.30 – 19.30",AO55)))</formula>
    </cfRule>
    <cfRule type="containsText" dxfId="19799" priority="44371" operator="containsText" text="09.00 – 15.00">
      <formula>NOT(ISERROR(SEARCH("09.00 – 15.00",AO55)))</formula>
    </cfRule>
    <cfRule type="containsText" dxfId="19798" priority="44372" operator="containsText" text="12:30">
      <formula>NOT(ISERROR(SEARCH("12:30",AO55)))</formula>
    </cfRule>
    <cfRule type="containsText" dxfId="19797" priority="44373" operator="containsText" text="13:30">
      <formula>NOT(ISERROR(SEARCH("13:30",AO55)))</formula>
    </cfRule>
    <cfRule type="containsText" dxfId="19796" priority="44374" operator="containsText" text="FESTIVITÁ">
      <formula>NOT(ISERROR(SEARCH("FESTIVITÁ",AO55)))</formula>
    </cfRule>
    <cfRule type="cellIs" dxfId="19795" priority="44375" operator="equal">
      <formula>"DOMENICA"</formula>
    </cfRule>
  </conditionalFormatting>
  <conditionalFormatting sqref="AO99:AP99">
    <cfRule type="containsText" dxfId="19794" priority="44257" operator="containsText" text="08.30 – 14.30">
      <formula>NOT(ISERROR(SEARCH("08.30 – 14.30",AO99)))</formula>
    </cfRule>
    <cfRule type="containsText" dxfId="19793" priority="44258" operator="containsText" text="09:30 – 18.30">
      <formula>NOT(ISERROR(SEARCH("09:30 – 18.30",AO99)))</formula>
    </cfRule>
    <cfRule type="containsText" dxfId="19792" priority="44259" operator="containsText" text="10.30 – 18.30">
      <formula>NOT(ISERROR(SEARCH("10.30 – 18.30",AO99)))</formula>
    </cfRule>
    <cfRule type="containsText" dxfId="19791" priority="44260" operator="containsText" text="09.30 – 18.30">
      <formula>NOT(ISERROR(SEARCH("09.30 – 18.30",AO99)))</formula>
    </cfRule>
    <cfRule type="containsText" dxfId="19790" priority="44261" operator="containsText" text="09.00 – 13:00">
      <formula>NOT(ISERROR(SEARCH("09.00 – 13:00",AO99)))</formula>
    </cfRule>
    <cfRule type="containsText" dxfId="19789" priority="44262" operator="containsText" text="08.30 – 16.30">
      <formula>NOT(ISERROR(SEARCH("08.30 – 16.30",AO99)))</formula>
    </cfRule>
    <cfRule type="containsText" dxfId="19788" priority="44263" operator="containsText" text="08:30 – 17.30">
      <formula>NOT(ISERROR(SEARCH("08:30 – 17.30",AO99)))</formula>
    </cfRule>
    <cfRule type="containsText" dxfId="19787" priority="44264" operator="containsText" text="08.30 – 17.30">
      <formula>NOT(ISERROR(SEARCH("08.30 – 17.30",AO99)))</formula>
    </cfRule>
    <cfRule type="containsText" dxfId="19786" priority="44265" operator="containsText" text="09.00 – 18.00">
      <formula>NOT(ISERROR(SEARCH("09.00 – 18.00",AO99)))</formula>
    </cfRule>
    <cfRule type="containsText" dxfId="19785" priority="44266" operator="containsText" text="09.00 – 13.00">
      <formula>NOT(ISERROR(SEARCH("09.00 – 13.00",AO99)))</formula>
    </cfRule>
    <cfRule type="containsText" dxfId="19784" priority="44267" operator="containsText" text="11.30 – 19.30">
      <formula>NOT(ISERROR(SEARCH("11.30 – 19.30",AO99)))</formula>
    </cfRule>
    <cfRule type="containsText" dxfId="19783" priority="44268" operator="containsText" text="10.30 – 19.30">
      <formula>NOT(ISERROR(SEARCH("10.30 – 19.30",AO99)))</formula>
    </cfRule>
    <cfRule type="containsText" dxfId="19782" priority="44269" operator="containsText" text="09.00 – 15.00">
      <formula>NOT(ISERROR(SEARCH("09.00 – 15.00",AO99)))</formula>
    </cfRule>
    <cfRule type="containsText" dxfId="19781" priority="44270" operator="containsText" text="12:30">
      <formula>NOT(ISERROR(SEARCH("12:30",AO99)))</formula>
    </cfRule>
    <cfRule type="containsText" dxfId="19780" priority="44271" operator="containsText" text="13:30">
      <formula>NOT(ISERROR(SEARCH("13:30",AO99)))</formula>
    </cfRule>
    <cfRule type="containsText" dxfId="19779" priority="44272" operator="containsText" text="FESTIVITÁ">
      <formula>NOT(ISERROR(SEARCH("FESTIVITÁ",AO99)))</formula>
    </cfRule>
    <cfRule type="cellIs" dxfId="19778" priority="44273" operator="equal">
      <formula>"DOMENICA"</formula>
    </cfRule>
  </conditionalFormatting>
  <conditionalFormatting sqref="AO109:AP109">
    <cfRule type="containsText" dxfId="19777" priority="44122" operator="containsText" text="08.30 – 14.30">
      <formula>NOT(ISERROR(SEARCH("08.30 – 14.30",AO109)))</formula>
    </cfRule>
    <cfRule type="containsText" dxfId="19776" priority="44123" operator="containsText" text="09:30 – 18.30">
      <formula>NOT(ISERROR(SEARCH("09:30 – 18.30",AO109)))</formula>
    </cfRule>
    <cfRule type="containsText" dxfId="19775" priority="44124" operator="containsText" text="10.30 – 18.30">
      <formula>NOT(ISERROR(SEARCH("10.30 – 18.30",AO109)))</formula>
    </cfRule>
    <cfRule type="containsText" dxfId="19774" priority="44125" operator="containsText" text="09.30 – 18.30">
      <formula>NOT(ISERROR(SEARCH("09.30 – 18.30",AO109)))</formula>
    </cfRule>
    <cfRule type="containsText" dxfId="19773" priority="44126" operator="containsText" text="09.00 – 13:00">
      <formula>NOT(ISERROR(SEARCH("09.00 – 13:00",AO109)))</formula>
    </cfRule>
    <cfRule type="containsText" dxfId="19772" priority="44127" operator="containsText" text="08.30 – 16.30">
      <formula>NOT(ISERROR(SEARCH("08.30 – 16.30",AO109)))</formula>
    </cfRule>
    <cfRule type="containsText" dxfId="19771" priority="44128" operator="containsText" text="08:30 – 17.30">
      <formula>NOT(ISERROR(SEARCH("08:30 – 17.30",AO109)))</formula>
    </cfRule>
    <cfRule type="containsText" dxfId="19770" priority="44129" operator="containsText" text="08.30 – 17.30">
      <formula>NOT(ISERROR(SEARCH("08.30 – 17.30",AO109)))</formula>
    </cfRule>
    <cfRule type="containsText" dxfId="19769" priority="44130" operator="containsText" text="09.00 – 18.00">
      <formula>NOT(ISERROR(SEARCH("09.00 – 18.00",AO109)))</formula>
    </cfRule>
    <cfRule type="containsText" dxfId="19768" priority="44131" operator="containsText" text="09.00 – 13.00">
      <formula>NOT(ISERROR(SEARCH("09.00 – 13.00",AO109)))</formula>
    </cfRule>
    <cfRule type="containsText" dxfId="19767" priority="44132" operator="containsText" text="11.30 – 19.30">
      <formula>NOT(ISERROR(SEARCH("11.30 – 19.30",AO109)))</formula>
    </cfRule>
    <cfRule type="containsText" dxfId="19766" priority="44133" operator="containsText" text="10.30 – 19.30">
      <formula>NOT(ISERROR(SEARCH("10.30 – 19.30",AO109)))</formula>
    </cfRule>
    <cfRule type="containsText" dxfId="19765" priority="44134" operator="containsText" text="09.00 – 15.00">
      <formula>NOT(ISERROR(SEARCH("09.00 – 15.00",AO109)))</formula>
    </cfRule>
    <cfRule type="containsText" dxfId="19764" priority="44135" operator="containsText" text="12:30">
      <formula>NOT(ISERROR(SEARCH("12:30",AO109)))</formula>
    </cfRule>
    <cfRule type="containsText" dxfId="19763" priority="44136" operator="containsText" text="13:30">
      <formula>NOT(ISERROR(SEARCH("13:30",AO109)))</formula>
    </cfRule>
    <cfRule type="containsText" dxfId="19762" priority="44137" operator="containsText" text="FESTIVITÁ">
      <formula>NOT(ISERROR(SEARCH("FESTIVITÁ",AO109)))</formula>
    </cfRule>
    <cfRule type="cellIs" dxfId="19761" priority="44138" operator="equal">
      <formula>"DOMENICA"</formula>
    </cfRule>
  </conditionalFormatting>
  <conditionalFormatting sqref="AO109:AP109 AO55:AP55 AO99:AP99">
    <cfRule type="containsText" dxfId="19760" priority="44116" operator="containsText" text="09.00 - 13.00">
      <formula>NOT(ISERROR(SEARCH("09.00 - 13.00",AO55)))</formula>
    </cfRule>
    <cfRule type="containsText" dxfId="19759" priority="44117" operator="containsText" text="09.00 – 15:00">
      <formula>NOT(ISERROR(SEARCH("09.00 – 15:00",AO55)))</formula>
    </cfRule>
    <cfRule type="containsText" dxfId="19758" priority="44118" operator="containsText" text="09.00 – 16.00">
      <formula>NOT(ISERROR(SEARCH("09.00 – 16.00",AO55)))</formula>
    </cfRule>
    <cfRule type="containsText" dxfId="19757" priority="44119" operator="containsText" text="09.00 - 13:00">
      <formula>NOT(ISERROR(SEARCH("09.00 - 13:00",AO55)))</formula>
    </cfRule>
    <cfRule type="containsText" dxfId="19756" priority="44120" operator="containsText" text="08.30 – 16:30 ">
      <formula>NOT(ISERROR(SEARCH("08.30 – 16:30 ",AO55)))</formula>
    </cfRule>
    <cfRule type="containsText" dxfId="19755" priority="44121" operator="containsText" text="08.30 – 17:30 ">
      <formula>NOT(ISERROR(SEARCH("08.30 – 17:30 ",AO55)))</formula>
    </cfRule>
  </conditionalFormatting>
  <conditionalFormatting sqref="AO100:AP100">
    <cfRule type="cellIs" dxfId="19754" priority="42956" operator="equal">
      <formula>"09.00 – 13.00"</formula>
    </cfRule>
  </conditionalFormatting>
  <conditionalFormatting sqref="AO100:AP100">
    <cfRule type="cellIs" dxfId="19753" priority="42957" operator="equal">
      <formula>"09.00 – 15.00"</formula>
    </cfRule>
  </conditionalFormatting>
  <conditionalFormatting sqref="AO100:AP100">
    <cfRule type="cellIs" dxfId="19752" priority="42958" operator="equal">
      <formula>"09.00 – 18.00"</formula>
    </cfRule>
  </conditionalFormatting>
  <conditionalFormatting sqref="AO100:AP100">
    <cfRule type="cellIs" dxfId="19751" priority="42959" operator="equal">
      <formula>"09.30 – 13.00"</formula>
    </cfRule>
  </conditionalFormatting>
  <conditionalFormatting sqref="AO100:AP100">
    <cfRule type="cellIs" dxfId="19750" priority="42960" operator="equal">
      <formula>"10.30 – 19.30"</formula>
    </cfRule>
  </conditionalFormatting>
  <conditionalFormatting sqref="AO100:AP100">
    <cfRule type="cellIs" dxfId="19749" priority="42961" operator="equal">
      <formula>"11.30 – 19.30"</formula>
    </cfRule>
  </conditionalFormatting>
  <conditionalFormatting sqref="AO100:AP100">
    <cfRule type="cellIs" dxfId="19748" priority="42962" operator="equal">
      <formula>_FV(13,"3")</formula>
    </cfRule>
  </conditionalFormatting>
  <conditionalFormatting sqref="AO100:AP100">
    <cfRule type="cellIs" dxfId="19747" priority="42963" operator="equal">
      <formula>_FV(13,"3")</formula>
    </cfRule>
  </conditionalFormatting>
  <conditionalFormatting sqref="AO100:AP100">
    <cfRule type="cellIs" dxfId="19746" priority="42964" operator="equal">
      <formula>_FV(13,"3")</formula>
    </cfRule>
  </conditionalFormatting>
  <conditionalFormatting sqref="AO100:AP100">
    <cfRule type="containsText" dxfId="19745" priority="42946" operator="containsText" text="DOMENICA">
      <formula>NOT(ISERROR(SEARCH("DOMENICA",AO100)))</formula>
    </cfRule>
    <cfRule type="containsText" dxfId="19744" priority="42947" operator="containsText" text="08.30 – 14.30">
      <formula>NOT(ISERROR(SEARCH("08.30 – 14.30",AO100)))</formula>
    </cfRule>
    <cfRule type="containsText" dxfId="19743" priority="42948" operator="containsText" text="09.30 – 18.30">
      <formula>NOT(ISERROR(SEARCH("09.30 – 18.30",AO100)))</formula>
    </cfRule>
    <cfRule type="containsText" dxfId="19742" priority="42949" operator="containsText" text="08.30 – 16.30">
      <formula>NOT(ISERROR(SEARCH("08.30 – 16.30",AO100)))</formula>
    </cfRule>
    <cfRule type="containsText" dxfId="19741" priority="42950" operator="containsText" text="08.30 – 17.30">
      <formula>NOT(ISERROR(SEARCH("08.30 – 17.30",AO100)))</formula>
    </cfRule>
    <cfRule type="containsText" dxfId="19740" priority="42951" operator="containsText" text="09.00 – 18.00">
      <formula>NOT(ISERROR(SEARCH("09.00 – 18.00",AO100)))</formula>
    </cfRule>
    <cfRule type="containsText" dxfId="19739" priority="42952" operator="containsText" text="09.00 – 15.00">
      <formula>NOT(ISERROR(SEARCH("09.00 – 15.00",AO100)))</formula>
    </cfRule>
    <cfRule type="containsText" dxfId="19738" priority="42953" operator="containsText" text="10.30 – 19.30">
      <formula>NOT(ISERROR(SEARCH("10.30 – 19.30",AO100)))</formula>
    </cfRule>
    <cfRule type="containsText" dxfId="19737" priority="42954" operator="containsText" text="09.00 – 13.00">
      <formula>NOT(ISERROR(SEARCH("09.00 – 13.00",AO100)))</formula>
    </cfRule>
    <cfRule type="containsText" dxfId="19736" priority="42955" operator="containsText" text="11.30 – 19.30">
      <formula>NOT(ISERROR(SEARCH("11.30 – 19.30",AO100)))</formula>
    </cfRule>
  </conditionalFormatting>
  <conditionalFormatting sqref="AO100:AP100">
    <cfRule type="cellIs" dxfId="19735" priority="42938" operator="equal">
      <formula>"09.00 – 15.00"</formula>
    </cfRule>
  </conditionalFormatting>
  <conditionalFormatting sqref="AO100:AP100">
    <cfRule type="cellIs" dxfId="19734" priority="42939" operator="equal">
      <formula>"09.00 – 18.00"</formula>
    </cfRule>
  </conditionalFormatting>
  <conditionalFormatting sqref="AO100:AP100">
    <cfRule type="cellIs" dxfId="19733" priority="42940" operator="equal">
      <formula>"09.30 – 13.00"</formula>
    </cfRule>
  </conditionalFormatting>
  <conditionalFormatting sqref="AO100:AP100">
    <cfRule type="cellIs" dxfId="19732" priority="42941" operator="equal">
      <formula>"10.30 – 19.30"</formula>
    </cfRule>
  </conditionalFormatting>
  <conditionalFormatting sqref="AO100:AP100">
    <cfRule type="cellIs" dxfId="19731" priority="42942" operator="equal">
      <formula>"11.30 – 19.30"</formula>
    </cfRule>
  </conditionalFormatting>
  <conditionalFormatting sqref="AO100:AP100">
    <cfRule type="cellIs" dxfId="19730" priority="42943" operator="equal">
      <formula>_FV(13,"3")</formula>
    </cfRule>
  </conditionalFormatting>
  <conditionalFormatting sqref="AO100:AP100">
    <cfRule type="cellIs" dxfId="19729" priority="42944" operator="equal">
      <formula>_FV(13,"3")</formula>
    </cfRule>
  </conditionalFormatting>
  <conditionalFormatting sqref="AO100:AP100">
    <cfRule type="cellIs" dxfId="19728" priority="42945" operator="equal">
      <formula>_FV(13,"3")</formula>
    </cfRule>
  </conditionalFormatting>
  <conditionalFormatting sqref="AO100:AP100">
    <cfRule type="cellIs" dxfId="19727" priority="42930" operator="equal">
      <formula>"09.00 – 15.00"</formula>
    </cfRule>
  </conditionalFormatting>
  <conditionalFormatting sqref="AO100:AP100">
    <cfRule type="cellIs" dxfId="19726" priority="42931" operator="equal">
      <formula>"09.00 – 18.00"</formula>
    </cfRule>
  </conditionalFormatting>
  <conditionalFormatting sqref="AO100:AP100">
    <cfRule type="cellIs" dxfId="19725" priority="42932" operator="equal">
      <formula>"09.30 – 13.00"</formula>
    </cfRule>
  </conditionalFormatting>
  <conditionalFormatting sqref="AO100:AP100">
    <cfRule type="cellIs" dxfId="19724" priority="42933" operator="equal">
      <formula>"10.30 – 19.30"</formula>
    </cfRule>
  </conditionalFormatting>
  <conditionalFormatting sqref="AO100:AP100">
    <cfRule type="cellIs" dxfId="19723" priority="42934" operator="equal">
      <formula>"11.30 – 19.30"</formula>
    </cfRule>
  </conditionalFormatting>
  <conditionalFormatting sqref="AO100:AP100">
    <cfRule type="cellIs" dxfId="19722" priority="42935" operator="equal">
      <formula>_FV(13,"3")</formula>
    </cfRule>
  </conditionalFormatting>
  <conditionalFormatting sqref="AO100:AP100">
    <cfRule type="cellIs" dxfId="19721" priority="42936" operator="equal">
      <formula>_FV(13,"3")</formula>
    </cfRule>
  </conditionalFormatting>
  <conditionalFormatting sqref="AO100:AP100">
    <cfRule type="cellIs" dxfId="19720" priority="42937" operator="equal">
      <formula>_FV(13,"3")</formula>
    </cfRule>
  </conditionalFormatting>
  <conditionalFormatting sqref="AO100:AP100">
    <cfRule type="containsText" dxfId="19719" priority="42924" operator="containsText" text="09.00 - 13.00">
      <formula>NOT(ISERROR(SEARCH("09.00 - 13.00",AO100)))</formula>
    </cfRule>
    <cfRule type="containsText" dxfId="19718" priority="42925" operator="containsText" text="09.00 – 15:00">
      <formula>NOT(ISERROR(SEARCH("09.00 – 15:00",AO100)))</formula>
    </cfRule>
    <cfRule type="containsText" dxfId="19717" priority="42926" operator="containsText" text="09.00 – 16.00">
      <formula>NOT(ISERROR(SEARCH("09.00 – 16.00",AO100)))</formula>
    </cfRule>
    <cfRule type="containsText" dxfId="19716" priority="42927" operator="containsText" text="09.00 - 13:00">
      <formula>NOT(ISERROR(SEARCH("09.00 - 13:00",AO100)))</formula>
    </cfRule>
    <cfRule type="containsText" dxfId="19715" priority="42928" operator="containsText" text="08.30 – 16:30 ">
      <formula>NOT(ISERROR(SEARCH("08.30 – 16:30 ",AO100)))</formula>
    </cfRule>
    <cfRule type="containsText" dxfId="19714" priority="42929" operator="containsText" text="08.30 – 17:30 ">
      <formula>NOT(ISERROR(SEARCH("08.30 – 17:30 ",AO100)))</formula>
    </cfRule>
  </conditionalFormatting>
  <conditionalFormatting sqref="AO100:AP100">
    <cfRule type="cellIs" dxfId="19713" priority="42916" operator="equal">
      <formula>"09.00 – 15.00"</formula>
    </cfRule>
  </conditionalFormatting>
  <conditionalFormatting sqref="AO100:AP100">
    <cfRule type="cellIs" dxfId="19712" priority="42917" operator="equal">
      <formula>"09.00 – 18.00"</formula>
    </cfRule>
  </conditionalFormatting>
  <conditionalFormatting sqref="AO100:AP100">
    <cfRule type="cellIs" dxfId="19711" priority="42918" operator="equal">
      <formula>"09.30 – 13.00"</formula>
    </cfRule>
  </conditionalFormatting>
  <conditionalFormatting sqref="AO100:AP100">
    <cfRule type="cellIs" dxfId="19710" priority="42919" operator="equal">
      <formula>"10.30 – 19.30"</formula>
    </cfRule>
  </conditionalFormatting>
  <conditionalFormatting sqref="AO100:AP100">
    <cfRule type="cellIs" dxfId="19709" priority="42920" operator="equal">
      <formula>"11.30 – 19.30"</formula>
    </cfRule>
  </conditionalFormatting>
  <conditionalFormatting sqref="AO100:AP100">
    <cfRule type="cellIs" dxfId="19708" priority="42921" operator="equal">
      <formula>_FV(13,"3")</formula>
    </cfRule>
  </conditionalFormatting>
  <conditionalFormatting sqref="AO100:AP100">
    <cfRule type="cellIs" dxfId="19707" priority="42922" operator="equal">
      <formula>_FV(13,"3")</formula>
    </cfRule>
  </conditionalFormatting>
  <conditionalFormatting sqref="AO100:AP100">
    <cfRule type="cellIs" dxfId="19706" priority="42923" operator="equal">
      <formula>_FV(13,"3")</formula>
    </cfRule>
  </conditionalFormatting>
  <conditionalFormatting sqref="AO100:AP100">
    <cfRule type="containsText" dxfId="19705" priority="42906" operator="containsText" text="DOMENICA">
      <formula>NOT(ISERROR(SEARCH("DOMENICA",AO100)))</formula>
    </cfRule>
    <cfRule type="containsText" dxfId="19704" priority="42907" operator="containsText" text="08.30 – 14.30">
      <formula>NOT(ISERROR(SEARCH("08.30 – 14.30",AO100)))</formula>
    </cfRule>
    <cfRule type="containsText" dxfId="19703" priority="42908" operator="containsText" text="09.30 – 18.30">
      <formula>NOT(ISERROR(SEARCH("09.30 – 18.30",AO100)))</formula>
    </cfRule>
    <cfRule type="containsText" dxfId="19702" priority="42909" operator="containsText" text="08.30 – 16.30">
      <formula>NOT(ISERROR(SEARCH("08.30 – 16.30",AO100)))</formula>
    </cfRule>
    <cfRule type="containsText" dxfId="19701" priority="42910" operator="containsText" text="08.30 – 17.30">
      <formula>NOT(ISERROR(SEARCH("08.30 – 17.30",AO100)))</formula>
    </cfRule>
    <cfRule type="containsText" dxfId="19700" priority="42911" operator="containsText" text="09.00 – 18.00">
      <formula>NOT(ISERROR(SEARCH("09.00 – 18.00",AO100)))</formula>
    </cfRule>
    <cfRule type="containsText" dxfId="19699" priority="42912" operator="containsText" text="09.00 – 15.00">
      <formula>NOT(ISERROR(SEARCH("09.00 – 15.00",AO100)))</formula>
    </cfRule>
    <cfRule type="containsText" dxfId="19698" priority="42913" operator="containsText" text="10.30 – 19.30">
      <formula>NOT(ISERROR(SEARCH("10.30 – 19.30",AO100)))</formula>
    </cfRule>
    <cfRule type="containsText" dxfId="19697" priority="42914" operator="containsText" text="09.00 – 13.00">
      <formula>NOT(ISERROR(SEARCH("09.00 – 13.00",AO100)))</formula>
    </cfRule>
    <cfRule type="containsText" dxfId="19696" priority="42915" operator="containsText" text="11.30 – 19.30">
      <formula>NOT(ISERROR(SEARCH("11.30 – 19.30",AO100)))</formula>
    </cfRule>
  </conditionalFormatting>
  <conditionalFormatting sqref="AO100:AP100">
    <cfRule type="cellIs" dxfId="19695" priority="42899" operator="equal">
      <formula>"09.00 – 18.00"</formula>
    </cfRule>
  </conditionalFormatting>
  <conditionalFormatting sqref="AO100:AP100">
    <cfRule type="cellIs" dxfId="19694" priority="42900" operator="equal">
      <formula>"09.30 – 13.00"</formula>
    </cfRule>
  </conditionalFormatting>
  <conditionalFormatting sqref="AO100:AP100">
    <cfRule type="cellIs" dxfId="19693" priority="42901" operator="equal">
      <formula>"10.30 – 19.30"</formula>
    </cfRule>
  </conditionalFormatting>
  <conditionalFormatting sqref="AO100:AP100">
    <cfRule type="cellIs" dxfId="19692" priority="42902" operator="equal">
      <formula>"11.30 – 19.30"</formula>
    </cfRule>
  </conditionalFormatting>
  <conditionalFormatting sqref="AO100:AP100">
    <cfRule type="cellIs" dxfId="19691" priority="42903" operator="equal">
      <formula>_FV(13,"3")</formula>
    </cfRule>
  </conditionalFormatting>
  <conditionalFormatting sqref="AO100:AP100">
    <cfRule type="cellIs" dxfId="19690" priority="42904" operator="equal">
      <formula>_FV(13,"3")</formula>
    </cfRule>
  </conditionalFormatting>
  <conditionalFormatting sqref="AO100:AP100">
    <cfRule type="cellIs" dxfId="19689" priority="42905" operator="equal">
      <formula>_FV(13,"3")</formula>
    </cfRule>
  </conditionalFormatting>
  <conditionalFormatting sqref="AO100:AP100">
    <cfRule type="cellIs" dxfId="19688" priority="42892" operator="equal">
      <formula>"09.00 – 18.00"</formula>
    </cfRule>
  </conditionalFormatting>
  <conditionalFormatting sqref="AO100:AP100">
    <cfRule type="cellIs" dxfId="19687" priority="42893" operator="equal">
      <formula>"09.30 – 13.00"</formula>
    </cfRule>
  </conditionalFormatting>
  <conditionalFormatting sqref="AO100:AP100">
    <cfRule type="cellIs" dxfId="19686" priority="42894" operator="equal">
      <formula>"10.30 – 19.30"</formula>
    </cfRule>
  </conditionalFormatting>
  <conditionalFormatting sqref="AO100:AP100">
    <cfRule type="cellIs" dxfId="19685" priority="42895" operator="equal">
      <formula>"11.30 – 19.30"</formula>
    </cfRule>
  </conditionalFormatting>
  <conditionalFormatting sqref="AO100:AP100">
    <cfRule type="cellIs" dxfId="19684" priority="42896" operator="equal">
      <formula>_FV(13,"3")</formula>
    </cfRule>
  </conditionalFormatting>
  <conditionalFormatting sqref="AO100:AP100">
    <cfRule type="cellIs" dxfId="19683" priority="42897" operator="equal">
      <formula>_FV(13,"3")</formula>
    </cfRule>
  </conditionalFormatting>
  <conditionalFormatting sqref="AO100:AP100">
    <cfRule type="cellIs" dxfId="19682" priority="42898" operator="equal">
      <formula>_FV(13,"3")</formula>
    </cfRule>
  </conditionalFormatting>
  <conditionalFormatting sqref="AO101:AP108">
    <cfRule type="containsText" dxfId="19681" priority="42874" operator="containsText" text="08.30 – 14.30">
      <formula>NOT(ISERROR(SEARCH("08.30 – 14.30",AO101)))</formula>
    </cfRule>
    <cfRule type="containsText" dxfId="19680" priority="42875" operator="containsText" text="09:30 – 18.30">
      <formula>NOT(ISERROR(SEARCH("09:30 – 18.30",AO101)))</formula>
    </cfRule>
    <cfRule type="containsText" dxfId="19679" priority="42876" operator="containsText" text="10.30 – 18.30">
      <formula>NOT(ISERROR(SEARCH("10.30 – 18.30",AO101)))</formula>
    </cfRule>
    <cfRule type="containsText" dxfId="19678" priority="42877" operator="containsText" text="09.30 – 18.30">
      <formula>NOT(ISERROR(SEARCH("09.30 – 18.30",AO101)))</formula>
    </cfRule>
    <cfRule type="containsText" dxfId="19677" priority="42879" operator="containsText" text="09.00 – 13:00">
      <formula>NOT(ISERROR(SEARCH("09.00 – 13:00",AO101)))</formula>
    </cfRule>
    <cfRule type="containsText" dxfId="19676" priority="42880" operator="containsText" text="08.30 – 16.30">
      <formula>NOT(ISERROR(SEARCH("08.30 – 16.30",AO101)))</formula>
    </cfRule>
    <cfRule type="containsText" dxfId="19675" priority="42881" operator="containsText" text="08:30 – 17.30">
      <formula>NOT(ISERROR(SEARCH("08:30 – 17.30",AO101)))</formula>
    </cfRule>
    <cfRule type="containsText" dxfId="19674" priority="42882" operator="containsText" text="08.30 – 17.30">
      <formula>NOT(ISERROR(SEARCH("08.30 – 17.30",AO101)))</formula>
    </cfRule>
    <cfRule type="containsText" dxfId="19673" priority="42883" operator="containsText" text="09.00 – 18.00">
      <formula>NOT(ISERROR(SEARCH("09.00 – 18.00",AO101)))</formula>
    </cfRule>
    <cfRule type="containsText" dxfId="19672" priority="42884" operator="containsText" text="09.00 – 13.00">
      <formula>NOT(ISERROR(SEARCH("09.00 – 13.00",AO101)))</formula>
    </cfRule>
    <cfRule type="containsText" dxfId="19671" priority="42885" operator="containsText" text="11.30 – 19.30">
      <formula>NOT(ISERROR(SEARCH("11.30 – 19.30",AO101)))</formula>
    </cfRule>
    <cfRule type="containsText" dxfId="19670" priority="42886" operator="containsText" text="10.30 – 19.30">
      <formula>NOT(ISERROR(SEARCH("10.30 – 19.30",AO101)))</formula>
    </cfRule>
    <cfRule type="containsText" dxfId="19669" priority="42887" operator="containsText" text="09.00 – 15.00">
      <formula>NOT(ISERROR(SEARCH("09.00 – 15.00",AO101)))</formula>
    </cfRule>
    <cfRule type="containsText" dxfId="19668" priority="42888" operator="containsText" text="1 2 : 3 0">
      <formula>NOT(ISERROR(SEARCH("1 2 : 3 0",AO101)))</formula>
    </cfRule>
    <cfRule type="containsText" dxfId="19667" priority="42889" operator="containsText" text="1 3 : 3 0">
      <formula>NOT(ISERROR(SEARCH("1 3 : 3 0",AO101)))</formula>
    </cfRule>
    <cfRule type="containsText" dxfId="19666" priority="42890" operator="containsText" text="FESTIVITÁ">
      <formula>NOT(ISERROR(SEARCH("FESTIVITÁ",AO101)))</formula>
    </cfRule>
    <cfRule type="cellIs" dxfId="19665" priority="42891" operator="equal">
      <formula>"DOMENICA"</formula>
    </cfRule>
  </conditionalFormatting>
  <conditionalFormatting sqref="AO101:AP108">
    <cfRule type="containsText" dxfId="19664" priority="42866" operator="containsText" text="09.00 - 13.00">
      <formula>NOT(ISERROR(SEARCH("09.00 - 13.00",AO101)))</formula>
    </cfRule>
    <cfRule type="containsText" dxfId="19663" priority="42869" operator="containsText" text="09.00 – 15:00">
      <formula>NOT(ISERROR(SEARCH("09.00 – 15:00",AO101)))</formula>
    </cfRule>
    <cfRule type="containsText" dxfId="19662" priority="42870" operator="containsText" text="09.00 – 16.00">
      <formula>NOT(ISERROR(SEARCH("09.00 – 16.00",AO101)))</formula>
    </cfRule>
    <cfRule type="containsText" dxfId="19661" priority="42871" operator="containsText" text="09.00 - 13:00">
      <formula>NOT(ISERROR(SEARCH("09.00 - 13:00",AO101)))</formula>
    </cfRule>
    <cfRule type="containsText" dxfId="19660" priority="42872" operator="containsText" text="08.30 – 16:30 ">
      <formula>NOT(ISERROR(SEARCH("08.30 – 16:30 ",AO101)))</formula>
    </cfRule>
    <cfRule type="containsText" dxfId="19659" priority="42873" operator="containsText" text="08.30 – 17:30 ">
      <formula>NOT(ISERROR(SEARCH("08.30 – 17:30 ",AO101)))</formula>
    </cfRule>
  </conditionalFormatting>
  <conditionalFormatting sqref="AO101:AP108">
    <cfRule type="containsText" dxfId="19658" priority="42868" operator="containsText" text="1 3 : 0 0">
      <formula>NOT(ISERROR(SEARCH("1 3 : 0 0",AO101)))</formula>
    </cfRule>
  </conditionalFormatting>
  <conditionalFormatting sqref="AO101:AP101">
    <cfRule type="containsText" dxfId="19657" priority="42867" operator="containsText" text="13:00">
      <formula>NOT(ISERROR(SEARCH("13:00",AO101)))</formula>
    </cfRule>
  </conditionalFormatting>
  <conditionalFormatting sqref="AO101:AP108">
    <cfRule type="containsText" dxfId="19656" priority="42878" operator="containsText" text="09:00 – 13.00 ">
      <formula>NOT(ISERROR(SEARCH("09:00 – 13.00 ",AO101)))</formula>
    </cfRule>
  </conditionalFormatting>
  <conditionalFormatting sqref="AO107:AP107">
    <cfRule type="containsText" dxfId="19655" priority="42865" operator="containsText" text="09:00 – 13.00 ">
      <formula>NOT(ISERROR(SEARCH("09:00 – 13.00 ",AO107)))</formula>
    </cfRule>
  </conditionalFormatting>
  <conditionalFormatting sqref="AO101:AP108">
    <cfRule type="containsText" dxfId="19654" priority="42864" operator="containsText" text="09:00 – 13.00 ">
      <formula>NOT(ISERROR(SEARCH("09:00 – 13.00 ",AO101)))</formula>
    </cfRule>
  </conditionalFormatting>
  <conditionalFormatting sqref="AO107:AP108">
    <cfRule type="containsText" dxfId="19653" priority="42863" operator="containsText" text="09:00 – 13.00 ">
      <formula>NOT(ISERROR(SEARCH("09:00 – 13.00 ",AO107)))</formula>
    </cfRule>
  </conditionalFormatting>
  <conditionalFormatting sqref="AO102:AP102">
    <cfRule type="containsText" dxfId="19652" priority="42860" operator="containsText" text="09.00 -13.00">
      <formula>NOT(ISERROR(SEARCH("09.00 -13.00",AO102)))</formula>
    </cfRule>
    <cfRule type="containsText" dxfId="19651" priority="42861" operator="containsText" text="09.00 -15:00">
      <formula>NOT(ISERROR(SEARCH("09.00 -15:00",AO102)))</formula>
    </cfRule>
    <cfRule type="containsText" dxfId="19650" priority="42862" operator="containsText" text="09.00 -16.00">
      <formula>NOT(ISERROR(SEARCH("09.00 -16.00",AO102)))</formula>
    </cfRule>
  </conditionalFormatting>
  <conditionalFormatting sqref="AO103:AP108">
    <cfRule type="containsText" dxfId="19649" priority="42857" operator="containsText" text="09.00 -13.00">
      <formula>NOT(ISERROR(SEARCH("09.00 -13.00",AO103)))</formula>
    </cfRule>
    <cfRule type="containsText" dxfId="19648" priority="42858" operator="containsText" text="09.00 -15:00">
      <formula>NOT(ISERROR(SEARCH("09.00 -15:00",AO103)))</formula>
    </cfRule>
    <cfRule type="containsText" dxfId="19647" priority="42859" operator="containsText" text="09.00 -16.00">
      <formula>NOT(ISERROR(SEARCH("09.00 -16.00",AO103)))</formula>
    </cfRule>
  </conditionalFormatting>
  <conditionalFormatting sqref="AO101:AP101">
    <cfRule type="containsText" dxfId="19646" priority="42854" operator="containsText" text="09.00 -13.00">
      <formula>NOT(ISERROR(SEARCH("09.00 -13.00",AO101)))</formula>
    </cfRule>
    <cfRule type="containsText" dxfId="19645" priority="42855" operator="containsText" text="09.00 -15:00">
      <formula>NOT(ISERROR(SEARCH("09.00 -15:00",AO101)))</formula>
    </cfRule>
    <cfRule type="containsText" dxfId="19644" priority="42856" operator="containsText" text="09.00 -16.00">
      <formula>NOT(ISERROR(SEARCH("09.00 -16.00",AO101)))</formula>
    </cfRule>
  </conditionalFormatting>
  <conditionalFormatting sqref="AO107:AP107">
    <cfRule type="containsText" dxfId="19643" priority="42853" operator="containsText" text="09:00 – 13.00 ">
      <formula>NOT(ISERROR(SEARCH("09:00 – 13.00 ",AO107)))</formula>
    </cfRule>
  </conditionalFormatting>
  <conditionalFormatting sqref="AO101:AP108">
    <cfRule type="containsText" dxfId="19642" priority="42852" operator="containsText" text="09:00 – 13.00 ">
      <formula>NOT(ISERROR(SEARCH("09:00 – 13.00 ",AO101)))</formula>
    </cfRule>
  </conditionalFormatting>
  <conditionalFormatting sqref="AO107:AP108">
    <cfRule type="containsText" dxfId="19641" priority="42851" operator="containsText" text="09:00 – 13.00 ">
      <formula>NOT(ISERROR(SEARCH("09:00 – 13.00 ",AO107)))</formula>
    </cfRule>
  </conditionalFormatting>
  <conditionalFormatting sqref="AO102:AP102">
    <cfRule type="containsText" dxfId="19640" priority="42848" operator="containsText" text="09.00 -13.00">
      <formula>NOT(ISERROR(SEARCH("09.00 -13.00",AO102)))</formula>
    </cfRule>
    <cfRule type="containsText" dxfId="19639" priority="42849" operator="containsText" text="09.00 -15:00">
      <formula>NOT(ISERROR(SEARCH("09.00 -15:00",AO102)))</formula>
    </cfRule>
    <cfRule type="containsText" dxfId="19638" priority="42850" operator="containsText" text="09.00 -16.00">
      <formula>NOT(ISERROR(SEARCH("09.00 -16.00",AO102)))</formula>
    </cfRule>
  </conditionalFormatting>
  <conditionalFormatting sqref="AO103:AP108">
    <cfRule type="containsText" dxfId="19637" priority="42845" operator="containsText" text="09.00 -13.00">
      <formula>NOT(ISERROR(SEARCH("09.00 -13.00",AO103)))</formula>
    </cfRule>
    <cfRule type="containsText" dxfId="19636" priority="42846" operator="containsText" text="09.00 -15:00">
      <formula>NOT(ISERROR(SEARCH("09.00 -15:00",AO103)))</formula>
    </cfRule>
    <cfRule type="containsText" dxfId="19635" priority="42847" operator="containsText" text="09.00 -16.00">
      <formula>NOT(ISERROR(SEARCH("09.00 -16.00",AO103)))</formula>
    </cfRule>
  </conditionalFormatting>
  <conditionalFormatting sqref="AO101:AP101">
    <cfRule type="containsText" dxfId="19634" priority="42842" operator="containsText" text="09.00 -13.00">
      <formula>NOT(ISERROR(SEARCH("09.00 -13.00",AO101)))</formula>
    </cfRule>
    <cfRule type="containsText" dxfId="19633" priority="42843" operator="containsText" text="09.00 -15:00">
      <formula>NOT(ISERROR(SEARCH("09.00 -15:00",AO101)))</formula>
    </cfRule>
    <cfRule type="containsText" dxfId="19632" priority="42844" operator="containsText" text="09.00 -16.00">
      <formula>NOT(ISERROR(SEARCH("09.00 -16.00",AO101)))</formula>
    </cfRule>
  </conditionalFormatting>
  <conditionalFormatting sqref="AO102:AP102">
    <cfRule type="containsText" dxfId="19631" priority="42839" operator="containsText" text="09.00 -13:00">
      <formula>NOT(ISERROR(SEARCH("09.00 -13:00",AO102)))</formula>
    </cfRule>
    <cfRule type="containsText" dxfId="19630" priority="42840" operator="containsText" text="08.30 -17.30">
      <formula>NOT(ISERROR(SEARCH("08.30 -17.30",AO102)))</formula>
    </cfRule>
    <cfRule type="containsText" dxfId="19629" priority="42841" operator="containsText" text="08.30 -15:30">
      <formula>NOT(ISERROR(SEARCH("08.30 -15:30",AO102)))</formula>
    </cfRule>
  </conditionalFormatting>
  <conditionalFormatting sqref="AO103:AP108">
    <cfRule type="containsText" dxfId="19628" priority="42836" operator="containsText" text="09.00 -13.00">
      <formula>NOT(ISERROR(SEARCH("09.00 -13.00",AO103)))</formula>
    </cfRule>
    <cfRule type="containsText" dxfId="19627" priority="42837" operator="containsText" text="09.00 -15:00">
      <formula>NOT(ISERROR(SEARCH("09.00 -15:00",AO103)))</formula>
    </cfRule>
    <cfRule type="containsText" dxfId="19626" priority="42838" operator="containsText" text="09.00 -16.00">
      <formula>NOT(ISERROR(SEARCH("09.00 -16.00",AO103)))</formula>
    </cfRule>
  </conditionalFormatting>
  <conditionalFormatting sqref="AO103:AP108">
    <cfRule type="containsText" dxfId="19625" priority="42833" operator="containsText" text="09.00 -13:00">
      <formula>NOT(ISERROR(SEARCH("09.00 -13:00",AO103)))</formula>
    </cfRule>
    <cfRule type="containsText" dxfId="19624" priority="42834" operator="containsText" text="08.30 -17.30">
      <formula>NOT(ISERROR(SEARCH("08.30 -17.30",AO103)))</formula>
    </cfRule>
    <cfRule type="containsText" dxfId="19623" priority="42835" operator="containsText" text="08.30 -15:30">
      <formula>NOT(ISERROR(SEARCH("08.30 -15:30",AO103)))</formula>
    </cfRule>
  </conditionalFormatting>
  <conditionalFormatting sqref="AO101:AP101">
    <cfRule type="containsText" dxfId="19622" priority="42830" operator="containsText" text="09.00 -13.00">
      <formula>NOT(ISERROR(SEARCH("09.00 -13.00",AO101)))</formula>
    </cfRule>
    <cfRule type="containsText" dxfId="19621" priority="42831" operator="containsText" text="09.00 -15:00">
      <formula>NOT(ISERROR(SEARCH("09.00 -15:00",AO101)))</formula>
    </cfRule>
    <cfRule type="containsText" dxfId="19620" priority="42832" operator="containsText" text="09.00 -16.00">
      <formula>NOT(ISERROR(SEARCH("09.00 -16.00",AO101)))</formula>
    </cfRule>
  </conditionalFormatting>
  <conditionalFormatting sqref="AO101:AP101">
    <cfRule type="containsText" dxfId="19619" priority="42827" operator="containsText" text="09.00 -13:00">
      <formula>NOT(ISERROR(SEARCH("09.00 -13:00",AO101)))</formula>
    </cfRule>
    <cfRule type="containsText" dxfId="19618" priority="42828" operator="containsText" text="08.30 -17.30">
      <formula>NOT(ISERROR(SEARCH("08.30 -17.30",AO101)))</formula>
    </cfRule>
    <cfRule type="containsText" dxfId="19617" priority="42829" operator="containsText" text="08.30 -15:30">
      <formula>NOT(ISERROR(SEARCH("08.30 -15:30",AO101)))</formula>
    </cfRule>
  </conditionalFormatting>
  <conditionalFormatting sqref="AQ55:AR55">
    <cfRule type="containsText" dxfId="19616" priority="42260" operator="containsText" text="08.30 – 14.30">
      <formula>NOT(ISERROR(SEARCH("08.30 – 14.30",AQ55)))</formula>
    </cfRule>
    <cfRule type="containsText" dxfId="19615" priority="42261" operator="containsText" text="09:30 – 18.30">
      <formula>NOT(ISERROR(SEARCH("09:30 – 18.30",AQ55)))</formula>
    </cfRule>
    <cfRule type="containsText" dxfId="19614" priority="42262" operator="containsText" text="10.30 – 18.30">
      <formula>NOT(ISERROR(SEARCH("10.30 – 18.30",AQ55)))</formula>
    </cfRule>
    <cfRule type="containsText" dxfId="19613" priority="42263" operator="containsText" text="09.30 – 18.30">
      <formula>NOT(ISERROR(SEARCH("09.30 – 18.30",AQ55)))</formula>
    </cfRule>
    <cfRule type="containsText" dxfId="19612" priority="42264" operator="containsText" text="09.00 – 13:00">
      <formula>NOT(ISERROR(SEARCH("09.00 – 13:00",AQ55)))</formula>
    </cfRule>
    <cfRule type="containsText" dxfId="19611" priority="42265" operator="containsText" text="08.30 – 16.30">
      <formula>NOT(ISERROR(SEARCH("08.30 – 16.30",AQ55)))</formula>
    </cfRule>
    <cfRule type="containsText" dxfId="19610" priority="42266" operator="containsText" text="08:30 – 17.30">
      <formula>NOT(ISERROR(SEARCH("08:30 – 17.30",AQ55)))</formula>
    </cfRule>
    <cfRule type="containsText" dxfId="19609" priority="42267" operator="containsText" text="08.30 – 17.30">
      <formula>NOT(ISERROR(SEARCH("08.30 – 17.30",AQ55)))</formula>
    </cfRule>
    <cfRule type="containsText" dxfId="19608" priority="42268" operator="containsText" text="09.00 – 18.00">
      <formula>NOT(ISERROR(SEARCH("09.00 – 18.00",AQ55)))</formula>
    </cfRule>
    <cfRule type="containsText" dxfId="19607" priority="42269" operator="containsText" text="09.00 – 13.00">
      <formula>NOT(ISERROR(SEARCH("09.00 – 13.00",AQ55)))</formula>
    </cfRule>
    <cfRule type="containsText" dxfId="19606" priority="42270" operator="containsText" text="11.30 – 19.30">
      <formula>NOT(ISERROR(SEARCH("11.30 – 19.30",AQ55)))</formula>
    </cfRule>
    <cfRule type="containsText" dxfId="19605" priority="42271" operator="containsText" text="10.30 – 19.30">
      <formula>NOT(ISERROR(SEARCH("10.30 – 19.30",AQ55)))</formula>
    </cfRule>
    <cfRule type="containsText" dxfId="19604" priority="42272" operator="containsText" text="09.00 – 15.00">
      <formula>NOT(ISERROR(SEARCH("09.00 – 15.00",AQ55)))</formula>
    </cfRule>
    <cfRule type="containsText" dxfId="19603" priority="42273" operator="containsText" text="12:30">
      <formula>NOT(ISERROR(SEARCH("12:30",AQ55)))</formula>
    </cfRule>
    <cfRule type="containsText" dxfId="19602" priority="42274" operator="containsText" text="13:30">
      <formula>NOT(ISERROR(SEARCH("13:30",AQ55)))</formula>
    </cfRule>
    <cfRule type="containsText" dxfId="19601" priority="42275" operator="containsText" text="FESTIVITÁ">
      <formula>NOT(ISERROR(SEARCH("FESTIVITÁ",AQ55)))</formula>
    </cfRule>
    <cfRule type="cellIs" dxfId="19600" priority="42276" operator="equal">
      <formula>"DOMENICA"</formula>
    </cfRule>
  </conditionalFormatting>
  <conditionalFormatting sqref="AQ99:AR99">
    <cfRule type="containsText" dxfId="19599" priority="42158" operator="containsText" text="08.30 – 14.30">
      <formula>NOT(ISERROR(SEARCH("08.30 – 14.30",AQ99)))</formula>
    </cfRule>
    <cfRule type="containsText" dxfId="19598" priority="42159" operator="containsText" text="09:30 – 18.30">
      <formula>NOT(ISERROR(SEARCH("09:30 – 18.30",AQ99)))</formula>
    </cfRule>
    <cfRule type="containsText" dxfId="19597" priority="42160" operator="containsText" text="10.30 – 18.30">
      <formula>NOT(ISERROR(SEARCH("10.30 – 18.30",AQ99)))</formula>
    </cfRule>
    <cfRule type="containsText" dxfId="19596" priority="42161" operator="containsText" text="09.30 – 18.30">
      <formula>NOT(ISERROR(SEARCH("09.30 – 18.30",AQ99)))</formula>
    </cfRule>
    <cfRule type="containsText" dxfId="19595" priority="42162" operator="containsText" text="09.00 – 13:00">
      <formula>NOT(ISERROR(SEARCH("09.00 – 13:00",AQ99)))</formula>
    </cfRule>
    <cfRule type="containsText" dxfId="19594" priority="42163" operator="containsText" text="08.30 – 16.30">
      <formula>NOT(ISERROR(SEARCH("08.30 – 16.30",AQ99)))</formula>
    </cfRule>
    <cfRule type="containsText" dxfId="19593" priority="42164" operator="containsText" text="08:30 – 17.30">
      <formula>NOT(ISERROR(SEARCH("08:30 – 17.30",AQ99)))</formula>
    </cfRule>
    <cfRule type="containsText" dxfId="19592" priority="42165" operator="containsText" text="08.30 – 17.30">
      <formula>NOT(ISERROR(SEARCH("08.30 – 17.30",AQ99)))</formula>
    </cfRule>
    <cfRule type="containsText" dxfId="19591" priority="42166" operator="containsText" text="09.00 – 18.00">
      <formula>NOT(ISERROR(SEARCH("09.00 – 18.00",AQ99)))</formula>
    </cfRule>
    <cfRule type="containsText" dxfId="19590" priority="42167" operator="containsText" text="09.00 – 13.00">
      <formula>NOT(ISERROR(SEARCH("09.00 – 13.00",AQ99)))</formula>
    </cfRule>
    <cfRule type="containsText" dxfId="19589" priority="42168" operator="containsText" text="11.30 – 19.30">
      <formula>NOT(ISERROR(SEARCH("11.30 – 19.30",AQ99)))</formula>
    </cfRule>
    <cfRule type="containsText" dxfId="19588" priority="42169" operator="containsText" text="10.30 – 19.30">
      <formula>NOT(ISERROR(SEARCH("10.30 – 19.30",AQ99)))</formula>
    </cfRule>
    <cfRule type="containsText" dxfId="19587" priority="42170" operator="containsText" text="09.00 – 15.00">
      <formula>NOT(ISERROR(SEARCH("09.00 – 15.00",AQ99)))</formula>
    </cfRule>
    <cfRule type="containsText" dxfId="19586" priority="42171" operator="containsText" text="12:30">
      <formula>NOT(ISERROR(SEARCH("12:30",AQ99)))</formula>
    </cfRule>
    <cfRule type="containsText" dxfId="19585" priority="42172" operator="containsText" text="13:30">
      <formula>NOT(ISERROR(SEARCH("13:30",AQ99)))</formula>
    </cfRule>
    <cfRule type="containsText" dxfId="19584" priority="42173" operator="containsText" text="FESTIVITÁ">
      <formula>NOT(ISERROR(SEARCH("FESTIVITÁ",AQ99)))</formula>
    </cfRule>
    <cfRule type="cellIs" dxfId="19583" priority="42174" operator="equal">
      <formula>"DOMENICA"</formula>
    </cfRule>
  </conditionalFormatting>
  <conditionalFormatting sqref="AQ109:AR109">
    <cfRule type="containsText" dxfId="19582" priority="42023" operator="containsText" text="08.30 – 14.30">
      <formula>NOT(ISERROR(SEARCH("08.30 – 14.30",AQ109)))</formula>
    </cfRule>
    <cfRule type="containsText" dxfId="19581" priority="42024" operator="containsText" text="09:30 – 18.30">
      <formula>NOT(ISERROR(SEARCH("09:30 – 18.30",AQ109)))</formula>
    </cfRule>
    <cfRule type="containsText" dxfId="19580" priority="42025" operator="containsText" text="10.30 – 18.30">
      <formula>NOT(ISERROR(SEARCH("10.30 – 18.30",AQ109)))</formula>
    </cfRule>
    <cfRule type="containsText" dxfId="19579" priority="42026" operator="containsText" text="09.30 – 18.30">
      <formula>NOT(ISERROR(SEARCH("09.30 – 18.30",AQ109)))</formula>
    </cfRule>
    <cfRule type="containsText" dxfId="19578" priority="42027" operator="containsText" text="09.00 – 13:00">
      <formula>NOT(ISERROR(SEARCH("09.00 – 13:00",AQ109)))</formula>
    </cfRule>
    <cfRule type="containsText" dxfId="19577" priority="42028" operator="containsText" text="08.30 – 16.30">
      <formula>NOT(ISERROR(SEARCH("08.30 – 16.30",AQ109)))</formula>
    </cfRule>
    <cfRule type="containsText" dxfId="19576" priority="42029" operator="containsText" text="08:30 – 17.30">
      <formula>NOT(ISERROR(SEARCH("08:30 – 17.30",AQ109)))</formula>
    </cfRule>
    <cfRule type="containsText" dxfId="19575" priority="42030" operator="containsText" text="08.30 – 17.30">
      <formula>NOT(ISERROR(SEARCH("08.30 – 17.30",AQ109)))</formula>
    </cfRule>
    <cfRule type="containsText" dxfId="19574" priority="42031" operator="containsText" text="09.00 – 18.00">
      <formula>NOT(ISERROR(SEARCH("09.00 – 18.00",AQ109)))</formula>
    </cfRule>
    <cfRule type="containsText" dxfId="19573" priority="42032" operator="containsText" text="09.00 – 13.00">
      <formula>NOT(ISERROR(SEARCH("09.00 – 13.00",AQ109)))</formula>
    </cfRule>
    <cfRule type="containsText" dxfId="19572" priority="42033" operator="containsText" text="11.30 – 19.30">
      <formula>NOT(ISERROR(SEARCH("11.30 – 19.30",AQ109)))</formula>
    </cfRule>
    <cfRule type="containsText" dxfId="19571" priority="42034" operator="containsText" text="10.30 – 19.30">
      <formula>NOT(ISERROR(SEARCH("10.30 – 19.30",AQ109)))</formula>
    </cfRule>
    <cfRule type="containsText" dxfId="19570" priority="42035" operator="containsText" text="09.00 – 15.00">
      <formula>NOT(ISERROR(SEARCH("09.00 – 15.00",AQ109)))</formula>
    </cfRule>
    <cfRule type="containsText" dxfId="19569" priority="42036" operator="containsText" text="12:30">
      <formula>NOT(ISERROR(SEARCH("12:30",AQ109)))</formula>
    </cfRule>
    <cfRule type="containsText" dxfId="19568" priority="42037" operator="containsText" text="13:30">
      <formula>NOT(ISERROR(SEARCH("13:30",AQ109)))</formula>
    </cfRule>
    <cfRule type="containsText" dxfId="19567" priority="42038" operator="containsText" text="FESTIVITÁ">
      <formula>NOT(ISERROR(SEARCH("FESTIVITÁ",AQ109)))</formula>
    </cfRule>
    <cfRule type="cellIs" dxfId="19566" priority="42039" operator="equal">
      <formula>"DOMENICA"</formula>
    </cfRule>
  </conditionalFormatting>
  <conditionalFormatting sqref="AQ109:AR109 AQ55:AR55 AQ99:AR99">
    <cfRule type="containsText" dxfId="19565" priority="42017" operator="containsText" text="09.00 - 13.00">
      <formula>NOT(ISERROR(SEARCH("09.00 - 13.00",AQ55)))</formula>
    </cfRule>
    <cfRule type="containsText" dxfId="19564" priority="42018" operator="containsText" text="09.00 – 15:00">
      <formula>NOT(ISERROR(SEARCH("09.00 – 15:00",AQ55)))</formula>
    </cfRule>
    <cfRule type="containsText" dxfId="19563" priority="42019" operator="containsText" text="09.00 – 16.00">
      <formula>NOT(ISERROR(SEARCH("09.00 – 16.00",AQ55)))</formula>
    </cfRule>
    <cfRule type="containsText" dxfId="19562" priority="42020" operator="containsText" text="09.00 - 13:00">
      <formula>NOT(ISERROR(SEARCH("09.00 - 13:00",AQ55)))</formula>
    </cfRule>
    <cfRule type="containsText" dxfId="19561" priority="42021" operator="containsText" text="08.30 – 16:30 ">
      <formula>NOT(ISERROR(SEARCH("08.30 – 16:30 ",AQ55)))</formula>
    </cfRule>
    <cfRule type="containsText" dxfId="19560" priority="42022" operator="containsText" text="08.30 – 17:30 ">
      <formula>NOT(ISERROR(SEARCH("08.30 – 17:30 ",AQ55)))</formula>
    </cfRule>
  </conditionalFormatting>
  <conditionalFormatting sqref="AQ100:AR100">
    <cfRule type="cellIs" dxfId="19559" priority="40857" operator="equal">
      <formula>"09.00 – 13.00"</formula>
    </cfRule>
  </conditionalFormatting>
  <conditionalFormatting sqref="AQ100:AR100">
    <cfRule type="cellIs" dxfId="19558" priority="40858" operator="equal">
      <formula>"09.00 – 15.00"</formula>
    </cfRule>
  </conditionalFormatting>
  <conditionalFormatting sqref="AQ100:AR100">
    <cfRule type="cellIs" dxfId="19557" priority="40859" operator="equal">
      <formula>"09.00 – 18.00"</formula>
    </cfRule>
  </conditionalFormatting>
  <conditionalFormatting sqref="AQ100:AR100">
    <cfRule type="cellIs" dxfId="19556" priority="40860" operator="equal">
      <formula>"09.30 – 13.00"</formula>
    </cfRule>
  </conditionalFormatting>
  <conditionalFormatting sqref="AQ100:AR100">
    <cfRule type="cellIs" dxfId="19555" priority="40861" operator="equal">
      <formula>"10.30 – 19.30"</formula>
    </cfRule>
  </conditionalFormatting>
  <conditionalFormatting sqref="AQ100:AR100">
    <cfRule type="cellIs" dxfId="19554" priority="40862" operator="equal">
      <formula>"11.30 – 19.30"</formula>
    </cfRule>
  </conditionalFormatting>
  <conditionalFormatting sqref="AQ100:AR100">
    <cfRule type="cellIs" dxfId="19553" priority="40863" operator="equal">
      <formula>_FV(13,"3")</formula>
    </cfRule>
  </conditionalFormatting>
  <conditionalFormatting sqref="AQ100:AR100">
    <cfRule type="cellIs" dxfId="19552" priority="40864" operator="equal">
      <formula>_FV(13,"3")</formula>
    </cfRule>
  </conditionalFormatting>
  <conditionalFormatting sqref="AQ100:AR100">
    <cfRule type="cellIs" dxfId="19551" priority="40865" operator="equal">
      <formula>_FV(13,"3")</formula>
    </cfRule>
  </conditionalFormatting>
  <conditionalFormatting sqref="AQ100:AR100">
    <cfRule type="containsText" dxfId="19550" priority="40847" operator="containsText" text="DOMENICA">
      <formula>NOT(ISERROR(SEARCH("DOMENICA",AQ100)))</formula>
    </cfRule>
    <cfRule type="containsText" dxfId="19549" priority="40848" operator="containsText" text="08.30 – 14.30">
      <formula>NOT(ISERROR(SEARCH("08.30 – 14.30",AQ100)))</formula>
    </cfRule>
    <cfRule type="containsText" dxfId="19548" priority="40849" operator="containsText" text="09.30 – 18.30">
      <formula>NOT(ISERROR(SEARCH("09.30 – 18.30",AQ100)))</formula>
    </cfRule>
    <cfRule type="containsText" dxfId="19547" priority="40850" operator="containsText" text="08.30 – 16.30">
      <formula>NOT(ISERROR(SEARCH("08.30 – 16.30",AQ100)))</formula>
    </cfRule>
    <cfRule type="containsText" dxfId="19546" priority="40851" operator="containsText" text="08.30 – 17.30">
      <formula>NOT(ISERROR(SEARCH("08.30 – 17.30",AQ100)))</formula>
    </cfRule>
    <cfRule type="containsText" dxfId="19545" priority="40852" operator="containsText" text="09.00 – 18.00">
      <formula>NOT(ISERROR(SEARCH("09.00 – 18.00",AQ100)))</formula>
    </cfRule>
    <cfRule type="containsText" dxfId="19544" priority="40853" operator="containsText" text="09.00 – 15.00">
      <formula>NOT(ISERROR(SEARCH("09.00 – 15.00",AQ100)))</formula>
    </cfRule>
    <cfRule type="containsText" dxfId="19543" priority="40854" operator="containsText" text="10.30 – 19.30">
      <formula>NOT(ISERROR(SEARCH("10.30 – 19.30",AQ100)))</formula>
    </cfRule>
    <cfRule type="containsText" dxfId="19542" priority="40855" operator="containsText" text="09.00 – 13.00">
      <formula>NOT(ISERROR(SEARCH("09.00 – 13.00",AQ100)))</formula>
    </cfRule>
    <cfRule type="containsText" dxfId="19541" priority="40856" operator="containsText" text="11.30 – 19.30">
      <formula>NOT(ISERROR(SEARCH("11.30 – 19.30",AQ100)))</formula>
    </cfRule>
  </conditionalFormatting>
  <conditionalFormatting sqref="AQ100:AR100">
    <cfRule type="cellIs" dxfId="19540" priority="40839" operator="equal">
      <formula>"09.00 – 15.00"</formula>
    </cfRule>
  </conditionalFormatting>
  <conditionalFormatting sqref="AQ100:AR100">
    <cfRule type="cellIs" dxfId="19539" priority="40840" operator="equal">
      <formula>"09.00 – 18.00"</formula>
    </cfRule>
  </conditionalFormatting>
  <conditionalFormatting sqref="AQ100:AR100">
    <cfRule type="cellIs" dxfId="19538" priority="40841" operator="equal">
      <formula>"09.30 – 13.00"</formula>
    </cfRule>
  </conditionalFormatting>
  <conditionalFormatting sqref="AQ100:AR100">
    <cfRule type="cellIs" dxfId="19537" priority="40842" operator="equal">
      <formula>"10.30 – 19.30"</formula>
    </cfRule>
  </conditionalFormatting>
  <conditionalFormatting sqref="AQ100:AR100">
    <cfRule type="cellIs" dxfId="19536" priority="40843" operator="equal">
      <formula>"11.30 – 19.30"</formula>
    </cfRule>
  </conditionalFormatting>
  <conditionalFormatting sqref="AQ100:AR100">
    <cfRule type="cellIs" dxfId="19535" priority="40844" operator="equal">
      <formula>_FV(13,"3")</formula>
    </cfRule>
  </conditionalFormatting>
  <conditionalFormatting sqref="AQ100:AR100">
    <cfRule type="cellIs" dxfId="19534" priority="40845" operator="equal">
      <formula>_FV(13,"3")</formula>
    </cfRule>
  </conditionalFormatting>
  <conditionalFormatting sqref="AQ100:AR100">
    <cfRule type="cellIs" dxfId="19533" priority="40846" operator="equal">
      <formula>_FV(13,"3")</formula>
    </cfRule>
  </conditionalFormatting>
  <conditionalFormatting sqref="AQ100:AR100">
    <cfRule type="cellIs" dxfId="19532" priority="40831" operator="equal">
      <formula>"09.00 – 15.00"</formula>
    </cfRule>
  </conditionalFormatting>
  <conditionalFormatting sqref="AQ100:AR100">
    <cfRule type="cellIs" dxfId="19531" priority="40832" operator="equal">
      <formula>"09.00 – 18.00"</formula>
    </cfRule>
  </conditionalFormatting>
  <conditionalFormatting sqref="AQ100:AR100">
    <cfRule type="cellIs" dxfId="19530" priority="40833" operator="equal">
      <formula>"09.30 – 13.00"</formula>
    </cfRule>
  </conditionalFormatting>
  <conditionalFormatting sqref="AQ100:AR100">
    <cfRule type="cellIs" dxfId="19529" priority="40834" operator="equal">
      <formula>"10.30 – 19.30"</formula>
    </cfRule>
  </conditionalFormatting>
  <conditionalFormatting sqref="AQ100:AR100">
    <cfRule type="cellIs" dxfId="19528" priority="40835" operator="equal">
      <formula>"11.30 – 19.30"</formula>
    </cfRule>
  </conditionalFormatting>
  <conditionalFormatting sqref="AQ100:AR100">
    <cfRule type="cellIs" dxfId="19527" priority="40836" operator="equal">
      <formula>_FV(13,"3")</formula>
    </cfRule>
  </conditionalFormatting>
  <conditionalFormatting sqref="AQ100:AR100">
    <cfRule type="cellIs" dxfId="19526" priority="40837" operator="equal">
      <formula>_FV(13,"3")</formula>
    </cfRule>
  </conditionalFormatting>
  <conditionalFormatting sqref="AQ100:AR100">
    <cfRule type="cellIs" dxfId="19525" priority="40838" operator="equal">
      <formula>_FV(13,"3")</formula>
    </cfRule>
  </conditionalFormatting>
  <conditionalFormatting sqref="AQ100:AR100">
    <cfRule type="containsText" dxfId="19524" priority="40825" operator="containsText" text="09.00 - 13.00">
      <formula>NOT(ISERROR(SEARCH("09.00 - 13.00",AQ100)))</formula>
    </cfRule>
    <cfRule type="containsText" dxfId="19523" priority="40826" operator="containsText" text="09.00 – 15:00">
      <formula>NOT(ISERROR(SEARCH("09.00 – 15:00",AQ100)))</formula>
    </cfRule>
    <cfRule type="containsText" dxfId="19522" priority="40827" operator="containsText" text="09.00 – 16.00">
      <formula>NOT(ISERROR(SEARCH("09.00 – 16.00",AQ100)))</formula>
    </cfRule>
    <cfRule type="containsText" dxfId="19521" priority="40828" operator="containsText" text="09.00 - 13:00">
      <formula>NOT(ISERROR(SEARCH("09.00 - 13:00",AQ100)))</formula>
    </cfRule>
    <cfRule type="containsText" dxfId="19520" priority="40829" operator="containsText" text="08.30 – 16:30 ">
      <formula>NOT(ISERROR(SEARCH("08.30 – 16:30 ",AQ100)))</formula>
    </cfRule>
    <cfRule type="containsText" dxfId="19519" priority="40830" operator="containsText" text="08.30 – 17:30 ">
      <formula>NOT(ISERROR(SEARCH("08.30 – 17:30 ",AQ100)))</formula>
    </cfRule>
  </conditionalFormatting>
  <conditionalFormatting sqref="AQ100:AR100">
    <cfRule type="cellIs" dxfId="19518" priority="40817" operator="equal">
      <formula>"09.00 – 15.00"</formula>
    </cfRule>
  </conditionalFormatting>
  <conditionalFormatting sqref="AQ100:AR100">
    <cfRule type="cellIs" dxfId="19517" priority="40818" operator="equal">
      <formula>"09.00 – 18.00"</formula>
    </cfRule>
  </conditionalFormatting>
  <conditionalFormatting sqref="AQ100:AR100">
    <cfRule type="cellIs" dxfId="19516" priority="40819" operator="equal">
      <formula>"09.30 – 13.00"</formula>
    </cfRule>
  </conditionalFormatting>
  <conditionalFormatting sqref="AQ100:AR100">
    <cfRule type="cellIs" dxfId="19515" priority="40820" operator="equal">
      <formula>"10.30 – 19.30"</formula>
    </cfRule>
  </conditionalFormatting>
  <conditionalFormatting sqref="AQ100:AR100">
    <cfRule type="cellIs" dxfId="19514" priority="40821" operator="equal">
      <formula>"11.30 – 19.30"</formula>
    </cfRule>
  </conditionalFormatting>
  <conditionalFormatting sqref="AQ100:AR100">
    <cfRule type="cellIs" dxfId="19513" priority="40822" operator="equal">
      <formula>_FV(13,"3")</formula>
    </cfRule>
  </conditionalFormatting>
  <conditionalFormatting sqref="AQ100:AR100">
    <cfRule type="cellIs" dxfId="19512" priority="40823" operator="equal">
      <formula>_FV(13,"3")</formula>
    </cfRule>
  </conditionalFormatting>
  <conditionalFormatting sqref="AQ100:AR100">
    <cfRule type="cellIs" dxfId="19511" priority="40824" operator="equal">
      <formula>_FV(13,"3")</formula>
    </cfRule>
  </conditionalFormatting>
  <conditionalFormatting sqref="AQ100:AR100">
    <cfRule type="containsText" dxfId="19510" priority="40807" operator="containsText" text="DOMENICA">
      <formula>NOT(ISERROR(SEARCH("DOMENICA",AQ100)))</formula>
    </cfRule>
    <cfRule type="containsText" dxfId="19509" priority="40808" operator="containsText" text="08.30 – 14.30">
      <formula>NOT(ISERROR(SEARCH("08.30 – 14.30",AQ100)))</formula>
    </cfRule>
    <cfRule type="containsText" dxfId="19508" priority="40809" operator="containsText" text="09.30 – 18.30">
      <formula>NOT(ISERROR(SEARCH("09.30 – 18.30",AQ100)))</formula>
    </cfRule>
    <cfRule type="containsText" dxfId="19507" priority="40810" operator="containsText" text="08.30 – 16.30">
      <formula>NOT(ISERROR(SEARCH("08.30 – 16.30",AQ100)))</formula>
    </cfRule>
    <cfRule type="containsText" dxfId="19506" priority="40811" operator="containsText" text="08.30 – 17.30">
      <formula>NOT(ISERROR(SEARCH("08.30 – 17.30",AQ100)))</formula>
    </cfRule>
    <cfRule type="containsText" dxfId="19505" priority="40812" operator="containsText" text="09.00 – 18.00">
      <formula>NOT(ISERROR(SEARCH("09.00 – 18.00",AQ100)))</formula>
    </cfRule>
    <cfRule type="containsText" dxfId="19504" priority="40813" operator="containsText" text="09.00 – 15.00">
      <formula>NOT(ISERROR(SEARCH("09.00 – 15.00",AQ100)))</formula>
    </cfRule>
    <cfRule type="containsText" dxfId="19503" priority="40814" operator="containsText" text="10.30 – 19.30">
      <formula>NOT(ISERROR(SEARCH("10.30 – 19.30",AQ100)))</formula>
    </cfRule>
    <cfRule type="containsText" dxfId="19502" priority="40815" operator="containsText" text="09.00 – 13.00">
      <formula>NOT(ISERROR(SEARCH("09.00 – 13.00",AQ100)))</formula>
    </cfRule>
    <cfRule type="containsText" dxfId="19501" priority="40816" operator="containsText" text="11.30 – 19.30">
      <formula>NOT(ISERROR(SEARCH("11.30 – 19.30",AQ100)))</formula>
    </cfRule>
  </conditionalFormatting>
  <conditionalFormatting sqref="AQ100:AR100">
    <cfRule type="cellIs" dxfId="19500" priority="40800" operator="equal">
      <formula>"09.00 – 18.00"</formula>
    </cfRule>
  </conditionalFormatting>
  <conditionalFormatting sqref="AQ100:AR100">
    <cfRule type="cellIs" dxfId="19499" priority="40801" operator="equal">
      <formula>"09.30 – 13.00"</formula>
    </cfRule>
  </conditionalFormatting>
  <conditionalFormatting sqref="AQ100:AR100">
    <cfRule type="cellIs" dxfId="19498" priority="40802" operator="equal">
      <formula>"10.30 – 19.30"</formula>
    </cfRule>
  </conditionalFormatting>
  <conditionalFormatting sqref="AQ100:AR100">
    <cfRule type="cellIs" dxfId="19497" priority="40803" operator="equal">
      <formula>"11.30 – 19.30"</formula>
    </cfRule>
  </conditionalFormatting>
  <conditionalFormatting sqref="AQ100:AR100">
    <cfRule type="cellIs" dxfId="19496" priority="40804" operator="equal">
      <formula>_FV(13,"3")</formula>
    </cfRule>
  </conditionalFormatting>
  <conditionalFormatting sqref="AQ100:AR100">
    <cfRule type="cellIs" dxfId="19495" priority="40805" operator="equal">
      <formula>_FV(13,"3")</formula>
    </cfRule>
  </conditionalFormatting>
  <conditionalFormatting sqref="AQ100:AR100">
    <cfRule type="cellIs" dxfId="19494" priority="40806" operator="equal">
      <formula>_FV(13,"3")</formula>
    </cfRule>
  </conditionalFormatting>
  <conditionalFormatting sqref="AQ100:AR100">
    <cfRule type="cellIs" dxfId="19493" priority="40793" operator="equal">
      <formula>"09.00 – 18.00"</formula>
    </cfRule>
  </conditionalFormatting>
  <conditionalFormatting sqref="AQ100:AR100">
    <cfRule type="cellIs" dxfId="19492" priority="40794" operator="equal">
      <formula>"09.30 – 13.00"</formula>
    </cfRule>
  </conditionalFormatting>
  <conditionalFormatting sqref="AQ100:AR100">
    <cfRule type="cellIs" dxfId="19491" priority="40795" operator="equal">
      <formula>"10.30 – 19.30"</formula>
    </cfRule>
  </conditionalFormatting>
  <conditionalFormatting sqref="AQ100:AR100">
    <cfRule type="cellIs" dxfId="19490" priority="40796" operator="equal">
      <formula>"11.30 – 19.30"</formula>
    </cfRule>
  </conditionalFormatting>
  <conditionalFormatting sqref="AQ100:AR100">
    <cfRule type="cellIs" dxfId="19489" priority="40797" operator="equal">
      <formula>_FV(13,"3")</formula>
    </cfRule>
  </conditionalFormatting>
  <conditionalFormatting sqref="AQ100:AR100">
    <cfRule type="cellIs" dxfId="19488" priority="40798" operator="equal">
      <formula>_FV(13,"3")</formula>
    </cfRule>
  </conditionalFormatting>
  <conditionalFormatting sqref="AQ100:AR100">
    <cfRule type="cellIs" dxfId="19487" priority="40799" operator="equal">
      <formula>_FV(13,"3")</formula>
    </cfRule>
  </conditionalFormatting>
  <conditionalFormatting sqref="AQ101:AR108">
    <cfRule type="containsText" dxfId="19486" priority="40775" operator="containsText" text="08.30 – 14.30">
      <formula>NOT(ISERROR(SEARCH("08.30 – 14.30",AQ101)))</formula>
    </cfRule>
    <cfRule type="containsText" dxfId="19485" priority="40776" operator="containsText" text="09:30 – 18.30">
      <formula>NOT(ISERROR(SEARCH("09:30 – 18.30",AQ101)))</formula>
    </cfRule>
    <cfRule type="containsText" dxfId="19484" priority="40777" operator="containsText" text="10.30 – 18.30">
      <formula>NOT(ISERROR(SEARCH("10.30 – 18.30",AQ101)))</formula>
    </cfRule>
    <cfRule type="containsText" dxfId="19483" priority="40778" operator="containsText" text="09.30 – 18.30">
      <formula>NOT(ISERROR(SEARCH("09.30 – 18.30",AQ101)))</formula>
    </cfRule>
    <cfRule type="containsText" dxfId="19482" priority="40780" operator="containsText" text="09.00 – 13:00">
      <formula>NOT(ISERROR(SEARCH("09.00 – 13:00",AQ101)))</formula>
    </cfRule>
    <cfRule type="containsText" dxfId="19481" priority="40781" operator="containsText" text="08.30 – 16.30">
      <formula>NOT(ISERROR(SEARCH("08.30 – 16.30",AQ101)))</formula>
    </cfRule>
    <cfRule type="containsText" dxfId="19480" priority="40782" operator="containsText" text="08:30 – 17.30">
      <formula>NOT(ISERROR(SEARCH("08:30 – 17.30",AQ101)))</formula>
    </cfRule>
    <cfRule type="containsText" dxfId="19479" priority="40783" operator="containsText" text="08.30 – 17.30">
      <formula>NOT(ISERROR(SEARCH("08.30 – 17.30",AQ101)))</formula>
    </cfRule>
    <cfRule type="containsText" dxfId="19478" priority="40784" operator="containsText" text="09.00 – 18.00">
      <formula>NOT(ISERROR(SEARCH("09.00 – 18.00",AQ101)))</formula>
    </cfRule>
    <cfRule type="containsText" dxfId="19477" priority="40785" operator="containsText" text="09.00 – 13.00">
      <formula>NOT(ISERROR(SEARCH("09.00 – 13.00",AQ101)))</formula>
    </cfRule>
    <cfRule type="containsText" dxfId="19476" priority="40786" operator="containsText" text="11.30 – 19.30">
      <formula>NOT(ISERROR(SEARCH("11.30 – 19.30",AQ101)))</formula>
    </cfRule>
    <cfRule type="containsText" dxfId="19475" priority="40787" operator="containsText" text="10.30 – 19.30">
      <formula>NOT(ISERROR(SEARCH("10.30 – 19.30",AQ101)))</formula>
    </cfRule>
    <cfRule type="containsText" dxfId="19474" priority="40788" operator="containsText" text="09.00 – 15.00">
      <formula>NOT(ISERROR(SEARCH("09.00 – 15.00",AQ101)))</formula>
    </cfRule>
    <cfRule type="containsText" dxfId="19473" priority="40789" operator="containsText" text="1 2 : 3 0">
      <formula>NOT(ISERROR(SEARCH("1 2 : 3 0",AQ101)))</formula>
    </cfRule>
    <cfRule type="containsText" dxfId="19472" priority="40790" operator="containsText" text="1 3 : 3 0">
      <formula>NOT(ISERROR(SEARCH("1 3 : 3 0",AQ101)))</formula>
    </cfRule>
    <cfRule type="containsText" dxfId="19471" priority="40791" operator="containsText" text="FESTIVITÁ">
      <formula>NOT(ISERROR(SEARCH("FESTIVITÁ",AQ101)))</formula>
    </cfRule>
    <cfRule type="cellIs" dxfId="19470" priority="40792" operator="equal">
      <formula>"DOMENICA"</formula>
    </cfRule>
  </conditionalFormatting>
  <conditionalFormatting sqref="AQ101:AR108">
    <cfRule type="containsText" dxfId="19469" priority="40767" operator="containsText" text="09.00 - 13.00">
      <formula>NOT(ISERROR(SEARCH("09.00 - 13.00",AQ101)))</formula>
    </cfRule>
    <cfRule type="containsText" dxfId="19468" priority="40770" operator="containsText" text="09.00 – 15:00">
      <formula>NOT(ISERROR(SEARCH("09.00 – 15:00",AQ101)))</formula>
    </cfRule>
    <cfRule type="containsText" dxfId="19467" priority="40771" operator="containsText" text="09.00 – 16.00">
      <formula>NOT(ISERROR(SEARCH("09.00 – 16.00",AQ101)))</formula>
    </cfRule>
    <cfRule type="containsText" dxfId="19466" priority="40772" operator="containsText" text="09.00 - 13:00">
      <formula>NOT(ISERROR(SEARCH("09.00 - 13:00",AQ101)))</formula>
    </cfRule>
    <cfRule type="containsText" dxfId="19465" priority="40773" operator="containsText" text="08.30 – 16:30 ">
      <formula>NOT(ISERROR(SEARCH("08.30 – 16:30 ",AQ101)))</formula>
    </cfRule>
    <cfRule type="containsText" dxfId="19464" priority="40774" operator="containsText" text="08.30 – 17:30 ">
      <formula>NOT(ISERROR(SEARCH("08.30 – 17:30 ",AQ101)))</formula>
    </cfRule>
  </conditionalFormatting>
  <conditionalFormatting sqref="AQ101:AR108">
    <cfRule type="containsText" dxfId="19463" priority="40769" operator="containsText" text="1 3 : 0 0">
      <formula>NOT(ISERROR(SEARCH("1 3 : 0 0",AQ101)))</formula>
    </cfRule>
  </conditionalFormatting>
  <conditionalFormatting sqref="AQ101:AR101">
    <cfRule type="containsText" dxfId="19462" priority="40768" operator="containsText" text="13:00">
      <formula>NOT(ISERROR(SEARCH("13:00",AQ101)))</formula>
    </cfRule>
  </conditionalFormatting>
  <conditionalFormatting sqref="AQ101:AR108">
    <cfRule type="containsText" dxfId="19461" priority="40779" operator="containsText" text="09:00 – 13.00 ">
      <formula>NOT(ISERROR(SEARCH("09:00 – 13.00 ",AQ101)))</formula>
    </cfRule>
  </conditionalFormatting>
  <conditionalFormatting sqref="AQ107:AR107">
    <cfRule type="containsText" dxfId="19460" priority="40766" operator="containsText" text="09:00 – 13.00 ">
      <formula>NOT(ISERROR(SEARCH("09:00 – 13.00 ",AQ107)))</formula>
    </cfRule>
  </conditionalFormatting>
  <conditionalFormatting sqref="AQ101:AR108">
    <cfRule type="containsText" dxfId="19459" priority="40765" operator="containsText" text="09:00 – 13.00 ">
      <formula>NOT(ISERROR(SEARCH("09:00 – 13.00 ",AQ101)))</formula>
    </cfRule>
  </conditionalFormatting>
  <conditionalFormatting sqref="AQ107:AR108">
    <cfRule type="containsText" dxfId="19458" priority="40764" operator="containsText" text="09:00 – 13.00 ">
      <formula>NOT(ISERROR(SEARCH("09:00 – 13.00 ",AQ107)))</formula>
    </cfRule>
  </conditionalFormatting>
  <conditionalFormatting sqref="AQ102:AR102">
    <cfRule type="containsText" dxfId="19457" priority="40761" operator="containsText" text="09.00 -13.00">
      <formula>NOT(ISERROR(SEARCH("09.00 -13.00",AQ102)))</formula>
    </cfRule>
    <cfRule type="containsText" dxfId="19456" priority="40762" operator="containsText" text="09.00 -15:00">
      <formula>NOT(ISERROR(SEARCH("09.00 -15:00",AQ102)))</formula>
    </cfRule>
    <cfRule type="containsText" dxfId="19455" priority="40763" operator="containsText" text="09.00 -16.00">
      <formula>NOT(ISERROR(SEARCH("09.00 -16.00",AQ102)))</formula>
    </cfRule>
  </conditionalFormatting>
  <conditionalFormatting sqref="AQ103:AR108">
    <cfRule type="containsText" dxfId="19454" priority="40758" operator="containsText" text="09.00 -13.00">
      <formula>NOT(ISERROR(SEARCH("09.00 -13.00",AQ103)))</formula>
    </cfRule>
    <cfRule type="containsText" dxfId="19453" priority="40759" operator="containsText" text="09.00 -15:00">
      <formula>NOT(ISERROR(SEARCH("09.00 -15:00",AQ103)))</formula>
    </cfRule>
    <cfRule type="containsText" dxfId="19452" priority="40760" operator="containsText" text="09.00 -16.00">
      <formula>NOT(ISERROR(SEARCH("09.00 -16.00",AQ103)))</formula>
    </cfRule>
  </conditionalFormatting>
  <conditionalFormatting sqref="AQ101:AR101">
    <cfRule type="containsText" dxfId="19451" priority="40755" operator="containsText" text="09.00 -13.00">
      <formula>NOT(ISERROR(SEARCH("09.00 -13.00",AQ101)))</formula>
    </cfRule>
    <cfRule type="containsText" dxfId="19450" priority="40756" operator="containsText" text="09.00 -15:00">
      <formula>NOT(ISERROR(SEARCH("09.00 -15:00",AQ101)))</formula>
    </cfRule>
    <cfRule type="containsText" dxfId="19449" priority="40757" operator="containsText" text="09.00 -16.00">
      <formula>NOT(ISERROR(SEARCH("09.00 -16.00",AQ101)))</formula>
    </cfRule>
  </conditionalFormatting>
  <conditionalFormatting sqref="AQ107:AR107">
    <cfRule type="containsText" dxfId="19448" priority="40754" operator="containsText" text="09:00 – 13.00 ">
      <formula>NOT(ISERROR(SEARCH("09:00 – 13.00 ",AQ107)))</formula>
    </cfRule>
  </conditionalFormatting>
  <conditionalFormatting sqref="AQ101:AR108">
    <cfRule type="containsText" dxfId="19447" priority="40753" operator="containsText" text="09:00 – 13.00 ">
      <formula>NOT(ISERROR(SEARCH("09:00 – 13.00 ",AQ101)))</formula>
    </cfRule>
  </conditionalFormatting>
  <conditionalFormatting sqref="AQ107:AR108">
    <cfRule type="containsText" dxfId="19446" priority="40752" operator="containsText" text="09:00 – 13.00 ">
      <formula>NOT(ISERROR(SEARCH("09:00 – 13.00 ",AQ107)))</formula>
    </cfRule>
  </conditionalFormatting>
  <conditionalFormatting sqref="AQ102:AR102">
    <cfRule type="containsText" dxfId="19445" priority="40749" operator="containsText" text="09.00 -13.00">
      <formula>NOT(ISERROR(SEARCH("09.00 -13.00",AQ102)))</formula>
    </cfRule>
    <cfRule type="containsText" dxfId="19444" priority="40750" operator="containsText" text="09.00 -15:00">
      <formula>NOT(ISERROR(SEARCH("09.00 -15:00",AQ102)))</formula>
    </cfRule>
    <cfRule type="containsText" dxfId="19443" priority="40751" operator="containsText" text="09.00 -16.00">
      <formula>NOT(ISERROR(SEARCH("09.00 -16.00",AQ102)))</formula>
    </cfRule>
  </conditionalFormatting>
  <conditionalFormatting sqref="AQ103:AR108">
    <cfRule type="containsText" dxfId="19442" priority="40746" operator="containsText" text="09.00 -13.00">
      <formula>NOT(ISERROR(SEARCH("09.00 -13.00",AQ103)))</formula>
    </cfRule>
    <cfRule type="containsText" dxfId="19441" priority="40747" operator="containsText" text="09.00 -15:00">
      <formula>NOT(ISERROR(SEARCH("09.00 -15:00",AQ103)))</formula>
    </cfRule>
    <cfRule type="containsText" dxfId="19440" priority="40748" operator="containsText" text="09.00 -16.00">
      <formula>NOT(ISERROR(SEARCH("09.00 -16.00",AQ103)))</formula>
    </cfRule>
  </conditionalFormatting>
  <conditionalFormatting sqref="AQ101:AR101">
    <cfRule type="containsText" dxfId="19439" priority="40743" operator="containsText" text="09.00 -13.00">
      <formula>NOT(ISERROR(SEARCH("09.00 -13.00",AQ101)))</formula>
    </cfRule>
    <cfRule type="containsText" dxfId="19438" priority="40744" operator="containsText" text="09.00 -15:00">
      <formula>NOT(ISERROR(SEARCH("09.00 -15:00",AQ101)))</formula>
    </cfRule>
    <cfRule type="containsText" dxfId="19437" priority="40745" operator="containsText" text="09.00 -16.00">
      <formula>NOT(ISERROR(SEARCH("09.00 -16.00",AQ101)))</formula>
    </cfRule>
  </conditionalFormatting>
  <conditionalFormatting sqref="AQ102:AR102">
    <cfRule type="containsText" dxfId="19436" priority="40740" operator="containsText" text="09.00 -13:00">
      <formula>NOT(ISERROR(SEARCH("09.00 -13:00",AQ102)))</formula>
    </cfRule>
    <cfRule type="containsText" dxfId="19435" priority="40741" operator="containsText" text="08.30 -17.30">
      <formula>NOT(ISERROR(SEARCH("08.30 -17.30",AQ102)))</formula>
    </cfRule>
    <cfRule type="containsText" dxfId="19434" priority="40742" operator="containsText" text="08.30 -15:30">
      <formula>NOT(ISERROR(SEARCH("08.30 -15:30",AQ102)))</formula>
    </cfRule>
  </conditionalFormatting>
  <conditionalFormatting sqref="AQ103:AR108">
    <cfRule type="containsText" dxfId="19433" priority="40737" operator="containsText" text="09.00 -13.00">
      <formula>NOT(ISERROR(SEARCH("09.00 -13.00",AQ103)))</formula>
    </cfRule>
    <cfRule type="containsText" dxfId="19432" priority="40738" operator="containsText" text="09.00 -15:00">
      <formula>NOT(ISERROR(SEARCH("09.00 -15:00",AQ103)))</formula>
    </cfRule>
    <cfRule type="containsText" dxfId="19431" priority="40739" operator="containsText" text="09.00 -16.00">
      <formula>NOT(ISERROR(SEARCH("09.00 -16.00",AQ103)))</formula>
    </cfRule>
  </conditionalFormatting>
  <conditionalFormatting sqref="AQ103:AR108">
    <cfRule type="containsText" dxfId="19430" priority="40734" operator="containsText" text="09.00 -13:00">
      <formula>NOT(ISERROR(SEARCH("09.00 -13:00",AQ103)))</formula>
    </cfRule>
    <cfRule type="containsText" dxfId="19429" priority="40735" operator="containsText" text="08.30 -17.30">
      <formula>NOT(ISERROR(SEARCH("08.30 -17.30",AQ103)))</formula>
    </cfRule>
    <cfRule type="containsText" dxfId="19428" priority="40736" operator="containsText" text="08.30 -15:30">
      <formula>NOT(ISERROR(SEARCH("08.30 -15:30",AQ103)))</formula>
    </cfRule>
  </conditionalFormatting>
  <conditionalFormatting sqref="AQ101:AR101">
    <cfRule type="containsText" dxfId="19427" priority="40731" operator="containsText" text="09.00 -13.00">
      <formula>NOT(ISERROR(SEARCH("09.00 -13.00",AQ101)))</formula>
    </cfRule>
    <cfRule type="containsText" dxfId="19426" priority="40732" operator="containsText" text="09.00 -15:00">
      <formula>NOT(ISERROR(SEARCH("09.00 -15:00",AQ101)))</formula>
    </cfRule>
    <cfRule type="containsText" dxfId="19425" priority="40733" operator="containsText" text="09.00 -16.00">
      <formula>NOT(ISERROR(SEARCH("09.00 -16.00",AQ101)))</formula>
    </cfRule>
  </conditionalFormatting>
  <conditionalFormatting sqref="AQ101:AR101">
    <cfRule type="containsText" dxfId="19424" priority="40728" operator="containsText" text="09.00 -13:00">
      <formula>NOT(ISERROR(SEARCH("09.00 -13:00",AQ101)))</formula>
    </cfRule>
    <cfRule type="containsText" dxfId="19423" priority="40729" operator="containsText" text="08.30 -17.30">
      <formula>NOT(ISERROR(SEARCH("08.30 -17.30",AQ101)))</formula>
    </cfRule>
    <cfRule type="containsText" dxfId="19422" priority="40730" operator="containsText" text="08.30 -15:30">
      <formula>NOT(ISERROR(SEARCH("08.30 -15:30",AQ101)))</formula>
    </cfRule>
  </conditionalFormatting>
  <conditionalFormatting sqref="R164:AX164">
    <cfRule type="containsText" dxfId="19421" priority="40195" operator="containsText" text="08.30 – 14.30">
      <formula>NOT(ISERROR(SEARCH("08.30 – 14.30",R164)))</formula>
    </cfRule>
    <cfRule type="containsText" dxfId="19420" priority="40196" operator="containsText" text="09:30 – 18.30">
      <formula>NOT(ISERROR(SEARCH("09:30 – 18.30",R164)))</formula>
    </cfRule>
    <cfRule type="containsText" dxfId="19419" priority="40197" operator="containsText" text="10.30 – 18.30">
      <formula>NOT(ISERROR(SEARCH("10.30 – 18.30",R164)))</formula>
    </cfRule>
    <cfRule type="containsText" dxfId="19418" priority="40198" operator="containsText" text="09.30 – 18.30">
      <formula>NOT(ISERROR(SEARCH("09.30 – 18.30",R164)))</formula>
    </cfRule>
    <cfRule type="containsText" dxfId="19417" priority="40199" operator="containsText" text="09.00 – 13:00">
      <formula>NOT(ISERROR(SEARCH("09.00 – 13:00",R164)))</formula>
    </cfRule>
    <cfRule type="containsText" dxfId="19416" priority="40200" operator="containsText" text="08.30 – 16.30">
      <formula>NOT(ISERROR(SEARCH("08.30 – 16.30",R164)))</formula>
    </cfRule>
    <cfRule type="containsText" dxfId="19415" priority="40201" operator="containsText" text="08:30 – 17.30">
      <formula>NOT(ISERROR(SEARCH("08:30 – 17.30",R164)))</formula>
    </cfRule>
    <cfRule type="containsText" dxfId="19414" priority="40202" operator="containsText" text="08.30 – 17.30">
      <formula>NOT(ISERROR(SEARCH("08.30 – 17.30",R164)))</formula>
    </cfRule>
    <cfRule type="containsText" dxfId="19413" priority="40203" operator="containsText" text="09.00 – 18.00">
      <formula>NOT(ISERROR(SEARCH("09.00 – 18.00",R164)))</formula>
    </cfRule>
    <cfRule type="containsText" dxfId="19412" priority="40204" operator="containsText" text="09.00 – 13.00">
      <formula>NOT(ISERROR(SEARCH("09.00 – 13.00",R164)))</formula>
    </cfRule>
    <cfRule type="containsText" dxfId="19411" priority="40205" operator="containsText" text="11.30 – 19.30">
      <formula>NOT(ISERROR(SEARCH("11.30 – 19.30",R164)))</formula>
    </cfRule>
    <cfRule type="containsText" dxfId="19410" priority="40206" operator="containsText" text="10.30 – 19.30">
      <formula>NOT(ISERROR(SEARCH("10.30 – 19.30",R164)))</formula>
    </cfRule>
    <cfRule type="containsText" dxfId="19409" priority="40207" operator="containsText" text="09.00 – 15.00">
      <formula>NOT(ISERROR(SEARCH("09.00 – 15.00",R164)))</formula>
    </cfRule>
    <cfRule type="containsText" dxfId="19408" priority="40208" operator="containsText" text="12:30">
      <formula>NOT(ISERROR(SEARCH("12:30",R164)))</formula>
    </cfRule>
    <cfRule type="containsText" dxfId="19407" priority="40209" operator="containsText" text="13:30">
      <formula>NOT(ISERROR(SEARCH("13:30",R164)))</formula>
    </cfRule>
    <cfRule type="containsText" dxfId="19406" priority="40210" operator="containsText" text="FESTIVITÁ">
      <formula>NOT(ISERROR(SEARCH("FESTIVITÁ",R164)))</formula>
    </cfRule>
    <cfRule type="cellIs" dxfId="19405" priority="40211" operator="equal">
      <formula>"DOMENICA"</formula>
    </cfRule>
  </conditionalFormatting>
  <conditionalFormatting sqref="R164:AX164">
    <cfRule type="containsText" dxfId="19404" priority="40189" operator="containsText" text="09.00 - 13.00">
      <formula>NOT(ISERROR(SEARCH("09.00 - 13.00",R164)))</formula>
    </cfRule>
    <cfRule type="containsText" dxfId="19403" priority="40190" operator="containsText" text="09.00 – 15:00">
      <formula>NOT(ISERROR(SEARCH("09.00 – 15:00",R164)))</formula>
    </cfRule>
    <cfRule type="containsText" dxfId="19402" priority="40191" operator="containsText" text="09.00 – 16.00">
      <formula>NOT(ISERROR(SEARCH("09.00 – 16.00",R164)))</formula>
    </cfRule>
    <cfRule type="containsText" dxfId="19401" priority="40192" operator="containsText" text="09.00 - 13:00">
      <formula>NOT(ISERROR(SEARCH("09.00 - 13:00",R164)))</formula>
    </cfRule>
    <cfRule type="containsText" dxfId="19400" priority="40193" operator="containsText" text="08.30 – 16:30 ">
      <formula>NOT(ISERROR(SEARCH("08.30 – 16:30 ",R164)))</formula>
    </cfRule>
    <cfRule type="containsText" dxfId="19399" priority="40194" operator="containsText" text="08.30 – 17:30 ">
      <formula>NOT(ISERROR(SEARCH("08.30 – 17:30 ",R164)))</formula>
    </cfRule>
  </conditionalFormatting>
  <conditionalFormatting sqref="DG114">
    <cfRule type="cellIs" dxfId="19398" priority="39766" operator="equal">
      <formula>"09.00 – 13.00"</formula>
    </cfRule>
  </conditionalFormatting>
  <conditionalFormatting sqref="DG114">
    <cfRule type="cellIs" dxfId="19397" priority="39767" operator="equal">
      <formula>"09.00 – 15.00"</formula>
    </cfRule>
  </conditionalFormatting>
  <conditionalFormatting sqref="DG114">
    <cfRule type="cellIs" dxfId="19396" priority="39768" operator="equal">
      <formula>"09.00 – 18.00"</formula>
    </cfRule>
  </conditionalFormatting>
  <conditionalFormatting sqref="DG114">
    <cfRule type="cellIs" dxfId="19395" priority="39769" operator="equal">
      <formula>"09.30 – 13.00"</formula>
    </cfRule>
  </conditionalFormatting>
  <conditionalFormatting sqref="DG114">
    <cfRule type="cellIs" dxfId="19394" priority="39770" operator="equal">
      <formula>"10.30 – 19.30"</formula>
    </cfRule>
  </conditionalFormatting>
  <conditionalFormatting sqref="DG114">
    <cfRule type="cellIs" dxfId="19393" priority="39771" operator="equal">
      <formula>"11.30 – 19.30"</formula>
    </cfRule>
  </conditionalFormatting>
  <conditionalFormatting sqref="DG114">
    <cfRule type="cellIs" dxfId="19392" priority="39772" operator="equal">
      <formula>_FV(13,"3")</formula>
    </cfRule>
  </conditionalFormatting>
  <conditionalFormatting sqref="DG114">
    <cfRule type="cellIs" dxfId="19391" priority="39773" operator="equal">
      <formula>_FV(13,"3")</formula>
    </cfRule>
  </conditionalFormatting>
  <conditionalFormatting sqref="DG114">
    <cfRule type="cellIs" dxfId="19390" priority="39774" operator="equal">
      <formula>_FV(13,"3")</formula>
    </cfRule>
  </conditionalFormatting>
  <conditionalFormatting sqref="DG114">
    <cfRule type="containsText" dxfId="19389" priority="39756" operator="containsText" text="DOMENICA">
      <formula>NOT(ISERROR(SEARCH("DOMENICA",DG114)))</formula>
    </cfRule>
    <cfRule type="containsText" dxfId="19388" priority="39757" operator="containsText" text="08.30 – 14.30">
      <formula>NOT(ISERROR(SEARCH("08.30 – 14.30",DG114)))</formula>
    </cfRule>
    <cfRule type="containsText" dxfId="19387" priority="39758" operator="containsText" text="09.30 – 18.30">
      <formula>NOT(ISERROR(SEARCH("09.30 – 18.30",DG114)))</formula>
    </cfRule>
    <cfRule type="containsText" dxfId="19386" priority="39759" operator="containsText" text="08.30 – 16.30">
      <formula>NOT(ISERROR(SEARCH("08.30 – 16.30",DG114)))</formula>
    </cfRule>
    <cfRule type="containsText" dxfId="19385" priority="39760" operator="containsText" text="08.30 – 17.30">
      <formula>NOT(ISERROR(SEARCH("08.30 – 17.30",DG114)))</formula>
    </cfRule>
    <cfRule type="containsText" dxfId="19384" priority="39761" operator="containsText" text="09.00 – 18.00">
      <formula>NOT(ISERROR(SEARCH("09.00 – 18.00",DG114)))</formula>
    </cfRule>
    <cfRule type="containsText" dxfId="19383" priority="39762" operator="containsText" text="09.00 – 15.00">
      <formula>NOT(ISERROR(SEARCH("09.00 – 15.00",DG114)))</formula>
    </cfRule>
    <cfRule type="containsText" dxfId="19382" priority="39763" operator="containsText" text="10.30 – 19.30">
      <formula>NOT(ISERROR(SEARCH("10.30 – 19.30",DG114)))</formula>
    </cfRule>
    <cfRule type="containsText" dxfId="19381" priority="39764" operator="containsText" text="09.00 – 13.00">
      <formula>NOT(ISERROR(SEARCH("09.00 – 13.00",DG114)))</formula>
    </cfRule>
    <cfRule type="containsText" dxfId="19380" priority="39765" operator="containsText" text="11.30 – 19.30">
      <formula>NOT(ISERROR(SEARCH("11.30 – 19.30",DG114)))</formula>
    </cfRule>
  </conditionalFormatting>
  <conditionalFormatting sqref="DG114">
    <cfRule type="cellIs" dxfId="19379" priority="39748" operator="equal">
      <formula>"09.00 – 15.00"</formula>
    </cfRule>
  </conditionalFormatting>
  <conditionalFormatting sqref="DG114">
    <cfRule type="cellIs" dxfId="19378" priority="39749" operator="equal">
      <formula>"09.00 – 18.00"</formula>
    </cfRule>
  </conditionalFormatting>
  <conditionalFormatting sqref="DG114">
    <cfRule type="cellIs" dxfId="19377" priority="39750" operator="equal">
      <formula>"09.30 – 13.00"</formula>
    </cfRule>
  </conditionalFormatting>
  <conditionalFormatting sqref="DG114">
    <cfRule type="cellIs" dxfId="19376" priority="39751" operator="equal">
      <formula>"10.30 – 19.30"</formula>
    </cfRule>
  </conditionalFormatting>
  <conditionalFormatting sqref="DG114">
    <cfRule type="cellIs" dxfId="19375" priority="39752" operator="equal">
      <formula>"11.30 – 19.30"</formula>
    </cfRule>
  </conditionalFormatting>
  <conditionalFormatting sqref="DG114">
    <cfRule type="cellIs" dxfId="19374" priority="39753" operator="equal">
      <formula>_FV(13,"3")</formula>
    </cfRule>
  </conditionalFormatting>
  <conditionalFormatting sqref="DG114">
    <cfRule type="cellIs" dxfId="19373" priority="39754" operator="equal">
      <formula>_FV(13,"3")</formula>
    </cfRule>
  </conditionalFormatting>
  <conditionalFormatting sqref="DG114">
    <cfRule type="cellIs" dxfId="19372" priority="39755" operator="equal">
      <formula>_FV(13,"3")</formula>
    </cfRule>
  </conditionalFormatting>
  <conditionalFormatting sqref="DG114">
    <cfRule type="cellIs" dxfId="19371" priority="39740" operator="equal">
      <formula>"09.00 – 15.00"</formula>
    </cfRule>
  </conditionalFormatting>
  <conditionalFormatting sqref="DG114">
    <cfRule type="cellIs" dxfId="19370" priority="39741" operator="equal">
      <formula>"09.00 – 18.00"</formula>
    </cfRule>
  </conditionalFormatting>
  <conditionalFormatting sqref="DG114">
    <cfRule type="cellIs" dxfId="19369" priority="39742" operator="equal">
      <formula>"09.30 – 13.00"</formula>
    </cfRule>
  </conditionalFormatting>
  <conditionalFormatting sqref="DG114">
    <cfRule type="cellIs" dxfId="19368" priority="39743" operator="equal">
      <formula>"10.30 – 19.30"</formula>
    </cfRule>
  </conditionalFormatting>
  <conditionalFormatting sqref="DG114">
    <cfRule type="cellIs" dxfId="19367" priority="39744" operator="equal">
      <formula>"11.30 – 19.30"</formula>
    </cfRule>
  </conditionalFormatting>
  <conditionalFormatting sqref="DG114">
    <cfRule type="cellIs" dxfId="19366" priority="39745" operator="equal">
      <formula>_FV(13,"3")</formula>
    </cfRule>
  </conditionalFormatting>
  <conditionalFormatting sqref="DG114">
    <cfRule type="cellIs" dxfId="19365" priority="39746" operator="equal">
      <formula>_FV(13,"3")</formula>
    </cfRule>
  </conditionalFormatting>
  <conditionalFormatting sqref="DG114">
    <cfRule type="cellIs" dxfId="19364" priority="39747" operator="equal">
      <formula>_FV(13,"3")</formula>
    </cfRule>
  </conditionalFormatting>
  <conditionalFormatting sqref="DG114">
    <cfRule type="containsText" dxfId="19363" priority="39734" operator="containsText" text="09.00 - 13.00">
      <formula>NOT(ISERROR(SEARCH("09.00 - 13.00",DG114)))</formula>
    </cfRule>
    <cfRule type="containsText" dxfId="19362" priority="39735" operator="containsText" text="09.00 – 15:00">
      <formula>NOT(ISERROR(SEARCH("09.00 – 15:00",DG114)))</formula>
    </cfRule>
    <cfRule type="containsText" dxfId="19361" priority="39736" operator="containsText" text="09.00 – 16.00">
      <formula>NOT(ISERROR(SEARCH("09.00 – 16.00",DG114)))</formula>
    </cfRule>
    <cfRule type="containsText" dxfId="19360" priority="39737" operator="containsText" text="09.00 - 13:00">
      <formula>NOT(ISERROR(SEARCH("09.00 - 13:00",DG114)))</formula>
    </cfRule>
    <cfRule type="containsText" dxfId="19359" priority="39738" operator="containsText" text="08.30 – 16:30 ">
      <formula>NOT(ISERROR(SEARCH("08.30 – 16:30 ",DG114)))</formula>
    </cfRule>
    <cfRule type="containsText" dxfId="19358" priority="39739" operator="containsText" text="08.30 – 17:30 ">
      <formula>NOT(ISERROR(SEARCH("08.30 – 17:30 ",DG114)))</formula>
    </cfRule>
  </conditionalFormatting>
  <conditionalFormatting sqref="DG114">
    <cfRule type="cellIs" dxfId="19357" priority="39726" operator="equal">
      <formula>"09.00 – 15.00"</formula>
    </cfRule>
  </conditionalFormatting>
  <conditionalFormatting sqref="DG114">
    <cfRule type="cellIs" dxfId="19356" priority="39727" operator="equal">
      <formula>"09.00 – 18.00"</formula>
    </cfRule>
  </conditionalFormatting>
  <conditionalFormatting sqref="DG114">
    <cfRule type="cellIs" dxfId="19355" priority="39728" operator="equal">
      <formula>"09.30 – 13.00"</formula>
    </cfRule>
  </conditionalFormatting>
  <conditionalFormatting sqref="DG114">
    <cfRule type="cellIs" dxfId="19354" priority="39729" operator="equal">
      <formula>"10.30 – 19.30"</formula>
    </cfRule>
  </conditionalFormatting>
  <conditionalFormatting sqref="DG114">
    <cfRule type="cellIs" dxfId="19353" priority="39730" operator="equal">
      <formula>"11.30 – 19.30"</formula>
    </cfRule>
  </conditionalFormatting>
  <conditionalFormatting sqref="DG114">
    <cfRule type="cellIs" dxfId="19352" priority="39731" operator="equal">
      <formula>_FV(13,"3")</formula>
    </cfRule>
  </conditionalFormatting>
  <conditionalFormatting sqref="DG114">
    <cfRule type="cellIs" dxfId="19351" priority="39732" operator="equal">
      <formula>_FV(13,"3")</formula>
    </cfRule>
  </conditionalFormatting>
  <conditionalFormatting sqref="DG114">
    <cfRule type="cellIs" dxfId="19350" priority="39733" operator="equal">
      <formula>_FV(13,"3")</formula>
    </cfRule>
  </conditionalFormatting>
  <conditionalFormatting sqref="DG114">
    <cfRule type="containsText" dxfId="19349" priority="39716" operator="containsText" text="DOMENICA">
      <formula>NOT(ISERROR(SEARCH("DOMENICA",DG114)))</formula>
    </cfRule>
    <cfRule type="containsText" dxfId="19348" priority="39717" operator="containsText" text="08.30 – 14.30">
      <formula>NOT(ISERROR(SEARCH("08.30 – 14.30",DG114)))</formula>
    </cfRule>
    <cfRule type="containsText" dxfId="19347" priority="39718" operator="containsText" text="09.30 – 18.30">
      <formula>NOT(ISERROR(SEARCH("09.30 – 18.30",DG114)))</formula>
    </cfRule>
    <cfRule type="containsText" dxfId="19346" priority="39719" operator="containsText" text="08.30 – 16.30">
      <formula>NOT(ISERROR(SEARCH("08.30 – 16.30",DG114)))</formula>
    </cfRule>
    <cfRule type="containsText" dxfId="19345" priority="39720" operator="containsText" text="08.30 – 17.30">
      <formula>NOT(ISERROR(SEARCH("08.30 – 17.30",DG114)))</formula>
    </cfRule>
    <cfRule type="containsText" dxfId="19344" priority="39721" operator="containsText" text="09.00 – 18.00">
      <formula>NOT(ISERROR(SEARCH("09.00 – 18.00",DG114)))</formula>
    </cfRule>
    <cfRule type="containsText" dxfId="19343" priority="39722" operator="containsText" text="09.00 – 15.00">
      <formula>NOT(ISERROR(SEARCH("09.00 – 15.00",DG114)))</formula>
    </cfRule>
    <cfRule type="containsText" dxfId="19342" priority="39723" operator="containsText" text="10.30 – 19.30">
      <formula>NOT(ISERROR(SEARCH("10.30 – 19.30",DG114)))</formula>
    </cfRule>
    <cfRule type="containsText" dxfId="19341" priority="39724" operator="containsText" text="09.00 – 13.00">
      <formula>NOT(ISERROR(SEARCH("09.00 – 13.00",DG114)))</formula>
    </cfRule>
    <cfRule type="containsText" dxfId="19340" priority="39725" operator="containsText" text="11.30 – 19.30">
      <formula>NOT(ISERROR(SEARCH("11.30 – 19.30",DG114)))</formula>
    </cfRule>
  </conditionalFormatting>
  <conditionalFormatting sqref="DG114">
    <cfRule type="cellIs" dxfId="19339" priority="39709" operator="equal">
      <formula>"09.00 – 18.00"</formula>
    </cfRule>
  </conditionalFormatting>
  <conditionalFormatting sqref="DG114">
    <cfRule type="cellIs" dxfId="19338" priority="39710" operator="equal">
      <formula>"09.30 – 13.00"</formula>
    </cfRule>
  </conditionalFormatting>
  <conditionalFormatting sqref="DG114">
    <cfRule type="cellIs" dxfId="19337" priority="39711" operator="equal">
      <formula>"10.30 – 19.30"</formula>
    </cfRule>
  </conditionalFormatting>
  <conditionalFormatting sqref="DG114">
    <cfRule type="cellIs" dxfId="19336" priority="39712" operator="equal">
      <formula>"11.30 – 19.30"</formula>
    </cfRule>
  </conditionalFormatting>
  <conditionalFormatting sqref="DG114">
    <cfRule type="cellIs" dxfId="19335" priority="39713" operator="equal">
      <formula>_FV(13,"3")</formula>
    </cfRule>
  </conditionalFormatting>
  <conditionalFormatting sqref="DG114">
    <cfRule type="cellIs" dxfId="19334" priority="39714" operator="equal">
      <formula>_FV(13,"3")</formula>
    </cfRule>
  </conditionalFormatting>
  <conditionalFormatting sqref="DG114">
    <cfRule type="cellIs" dxfId="19333" priority="39715" operator="equal">
      <formula>_FV(13,"3")</formula>
    </cfRule>
  </conditionalFormatting>
  <conditionalFormatting sqref="DG114">
    <cfRule type="cellIs" dxfId="19332" priority="39702" operator="equal">
      <formula>"09.00 – 18.00"</formula>
    </cfRule>
  </conditionalFormatting>
  <conditionalFormatting sqref="DG114">
    <cfRule type="cellIs" dxfId="19331" priority="39703" operator="equal">
      <formula>"09.30 – 13.00"</formula>
    </cfRule>
  </conditionalFormatting>
  <conditionalFormatting sqref="DG114">
    <cfRule type="cellIs" dxfId="19330" priority="39704" operator="equal">
      <formula>"10.30 – 19.30"</formula>
    </cfRule>
  </conditionalFormatting>
  <conditionalFormatting sqref="DG114">
    <cfRule type="cellIs" dxfId="19329" priority="39705" operator="equal">
      <formula>"11.30 – 19.30"</formula>
    </cfRule>
  </conditionalFormatting>
  <conditionalFormatting sqref="DG114">
    <cfRule type="cellIs" dxfId="19328" priority="39706" operator="equal">
      <formula>_FV(13,"3")</formula>
    </cfRule>
  </conditionalFormatting>
  <conditionalFormatting sqref="DG114">
    <cfRule type="cellIs" dxfId="19327" priority="39707" operator="equal">
      <formula>_FV(13,"3")</formula>
    </cfRule>
  </conditionalFormatting>
  <conditionalFormatting sqref="DG114">
    <cfRule type="cellIs" dxfId="19326" priority="39708" operator="equal">
      <formula>_FV(13,"3")</formula>
    </cfRule>
  </conditionalFormatting>
  <conditionalFormatting sqref="DG115:DG122">
    <cfRule type="containsText" dxfId="19325" priority="39684" operator="containsText" text="08.30 – 14.30">
      <formula>NOT(ISERROR(SEARCH("08.30 – 14.30",DG115)))</formula>
    </cfRule>
    <cfRule type="containsText" dxfId="19324" priority="39685" operator="containsText" text="09:30 – 18.30">
      <formula>NOT(ISERROR(SEARCH("09:30 – 18.30",DG115)))</formula>
    </cfRule>
    <cfRule type="containsText" dxfId="19323" priority="39686" operator="containsText" text="10.30 – 18.30">
      <formula>NOT(ISERROR(SEARCH("10.30 – 18.30",DG115)))</formula>
    </cfRule>
    <cfRule type="containsText" dxfId="19322" priority="39687" operator="containsText" text="09.30 – 18.30">
      <formula>NOT(ISERROR(SEARCH("09.30 – 18.30",DG115)))</formula>
    </cfRule>
    <cfRule type="containsText" dxfId="19321" priority="39689" operator="containsText" text="09.00 – 13:00">
      <formula>NOT(ISERROR(SEARCH("09.00 – 13:00",DG115)))</formula>
    </cfRule>
    <cfRule type="containsText" dxfId="19320" priority="39690" operator="containsText" text="08.30 – 16.30">
      <formula>NOT(ISERROR(SEARCH("08.30 – 16.30",DG115)))</formula>
    </cfRule>
    <cfRule type="containsText" dxfId="19319" priority="39691" operator="containsText" text="08:30 – 17.30">
      <formula>NOT(ISERROR(SEARCH("08:30 – 17.30",DG115)))</formula>
    </cfRule>
    <cfRule type="containsText" dxfId="19318" priority="39692" operator="containsText" text="08.30 – 17.30">
      <formula>NOT(ISERROR(SEARCH("08.30 – 17.30",DG115)))</formula>
    </cfRule>
    <cfRule type="containsText" dxfId="19317" priority="39693" operator="containsText" text="09.00 – 18.00">
      <formula>NOT(ISERROR(SEARCH("09.00 – 18.00",DG115)))</formula>
    </cfRule>
    <cfRule type="containsText" dxfId="19316" priority="39694" operator="containsText" text="09.00 – 13.00">
      <formula>NOT(ISERROR(SEARCH("09.00 – 13.00",DG115)))</formula>
    </cfRule>
    <cfRule type="containsText" dxfId="19315" priority="39695" operator="containsText" text="11.30 – 19.30">
      <formula>NOT(ISERROR(SEARCH("11.30 – 19.30",DG115)))</formula>
    </cfRule>
    <cfRule type="containsText" dxfId="19314" priority="39696" operator="containsText" text="10.30 – 19.30">
      <formula>NOT(ISERROR(SEARCH("10.30 – 19.30",DG115)))</formula>
    </cfRule>
    <cfRule type="containsText" dxfId="19313" priority="39697" operator="containsText" text="09.00 – 15.00">
      <formula>NOT(ISERROR(SEARCH("09.00 – 15.00",DG115)))</formula>
    </cfRule>
    <cfRule type="containsText" dxfId="19312" priority="39698" operator="containsText" text="1 2 : 3 0">
      <formula>NOT(ISERROR(SEARCH("1 2 : 3 0",DG115)))</formula>
    </cfRule>
    <cfRule type="containsText" dxfId="19311" priority="39699" operator="containsText" text="1 3 : 3 0">
      <formula>NOT(ISERROR(SEARCH("1 3 : 3 0",DG115)))</formula>
    </cfRule>
    <cfRule type="containsText" dxfId="19310" priority="39700" operator="containsText" text="FESTIVITÁ">
      <formula>NOT(ISERROR(SEARCH("FESTIVITÁ",DG115)))</formula>
    </cfRule>
    <cfRule type="cellIs" dxfId="19309" priority="39701" operator="equal">
      <formula>"DOMENICA"</formula>
    </cfRule>
  </conditionalFormatting>
  <conditionalFormatting sqref="DG115:DG122">
    <cfRule type="containsText" dxfId="19308" priority="39676" operator="containsText" text="09.00 - 13.00">
      <formula>NOT(ISERROR(SEARCH("09.00 - 13.00",DG115)))</formula>
    </cfRule>
    <cfRule type="containsText" dxfId="19307" priority="39679" operator="containsText" text="09.00 – 15:00">
      <formula>NOT(ISERROR(SEARCH("09.00 – 15:00",DG115)))</formula>
    </cfRule>
    <cfRule type="containsText" dxfId="19306" priority="39680" operator="containsText" text="09.00 – 16.00">
      <formula>NOT(ISERROR(SEARCH("09.00 – 16.00",DG115)))</formula>
    </cfRule>
    <cfRule type="containsText" dxfId="19305" priority="39681" operator="containsText" text="09.00 - 13:00">
      <formula>NOT(ISERROR(SEARCH("09.00 - 13:00",DG115)))</formula>
    </cfRule>
    <cfRule type="containsText" dxfId="19304" priority="39682" operator="containsText" text="08.30 – 16:30 ">
      <formula>NOT(ISERROR(SEARCH("08.30 – 16:30 ",DG115)))</formula>
    </cfRule>
    <cfRule type="containsText" dxfId="19303" priority="39683" operator="containsText" text="08.30 – 17:30 ">
      <formula>NOT(ISERROR(SEARCH("08.30 – 17:30 ",DG115)))</formula>
    </cfRule>
  </conditionalFormatting>
  <conditionalFormatting sqref="DG115:DG122">
    <cfRule type="containsText" dxfId="19302" priority="39678" operator="containsText" text="1 3 : 0 0">
      <formula>NOT(ISERROR(SEARCH("1 3 : 0 0",DG115)))</formula>
    </cfRule>
  </conditionalFormatting>
  <conditionalFormatting sqref="DG115">
    <cfRule type="containsText" dxfId="19301" priority="39677" operator="containsText" text="13:00">
      <formula>NOT(ISERROR(SEARCH("13:00",DG115)))</formula>
    </cfRule>
  </conditionalFormatting>
  <conditionalFormatting sqref="DG115:DG122">
    <cfRule type="containsText" dxfId="19300" priority="39688" operator="containsText" text="09:00 – 13.00 ">
      <formula>NOT(ISERROR(SEARCH("09:00 – 13.00 ",DG115)))</formula>
    </cfRule>
  </conditionalFormatting>
  <conditionalFormatting sqref="DG121">
    <cfRule type="containsText" dxfId="19299" priority="39675" operator="containsText" text="09:00 – 13.00 ">
      <formula>NOT(ISERROR(SEARCH("09:00 – 13.00 ",DG121)))</formula>
    </cfRule>
  </conditionalFormatting>
  <conditionalFormatting sqref="DG115:DG122">
    <cfRule type="containsText" dxfId="19298" priority="39674" operator="containsText" text="09:00 – 13.00 ">
      <formula>NOT(ISERROR(SEARCH("09:00 – 13.00 ",DG115)))</formula>
    </cfRule>
  </conditionalFormatting>
  <conditionalFormatting sqref="DG121:DG122">
    <cfRule type="containsText" dxfId="19297" priority="39673" operator="containsText" text="09:00 – 13.00 ">
      <formula>NOT(ISERROR(SEARCH("09:00 – 13.00 ",DG121)))</formula>
    </cfRule>
  </conditionalFormatting>
  <conditionalFormatting sqref="DG116">
    <cfRule type="containsText" dxfId="19296" priority="39670" operator="containsText" text="09.00 -13.00">
      <formula>NOT(ISERROR(SEARCH("09.00 -13.00",DG116)))</formula>
    </cfRule>
    <cfRule type="containsText" dxfId="19295" priority="39671" operator="containsText" text="09.00 -15:00">
      <formula>NOT(ISERROR(SEARCH("09.00 -15:00",DG116)))</formula>
    </cfRule>
    <cfRule type="containsText" dxfId="19294" priority="39672" operator="containsText" text="09.00 -16.00">
      <formula>NOT(ISERROR(SEARCH("09.00 -16.00",DG116)))</formula>
    </cfRule>
  </conditionalFormatting>
  <conditionalFormatting sqref="DG117:DG122">
    <cfRule type="containsText" dxfId="19293" priority="39667" operator="containsText" text="09.00 -13.00">
      <formula>NOT(ISERROR(SEARCH("09.00 -13.00",DG117)))</formula>
    </cfRule>
    <cfRule type="containsText" dxfId="19292" priority="39668" operator="containsText" text="09.00 -15:00">
      <formula>NOT(ISERROR(SEARCH("09.00 -15:00",DG117)))</formula>
    </cfRule>
    <cfRule type="containsText" dxfId="19291" priority="39669" operator="containsText" text="09.00 -16.00">
      <formula>NOT(ISERROR(SEARCH("09.00 -16.00",DG117)))</formula>
    </cfRule>
  </conditionalFormatting>
  <conditionalFormatting sqref="DG115">
    <cfRule type="containsText" dxfId="19290" priority="39664" operator="containsText" text="09.00 -13.00">
      <formula>NOT(ISERROR(SEARCH("09.00 -13.00",DG115)))</formula>
    </cfRule>
    <cfRule type="containsText" dxfId="19289" priority="39665" operator="containsText" text="09.00 -15:00">
      <formula>NOT(ISERROR(SEARCH("09.00 -15:00",DG115)))</formula>
    </cfRule>
    <cfRule type="containsText" dxfId="19288" priority="39666" operator="containsText" text="09.00 -16.00">
      <formula>NOT(ISERROR(SEARCH("09.00 -16.00",DG115)))</formula>
    </cfRule>
  </conditionalFormatting>
  <conditionalFormatting sqref="DG121">
    <cfRule type="containsText" dxfId="19287" priority="39663" operator="containsText" text="09:00 – 13.00 ">
      <formula>NOT(ISERROR(SEARCH("09:00 – 13.00 ",DG121)))</formula>
    </cfRule>
  </conditionalFormatting>
  <conditionalFormatting sqref="DG115:DG122">
    <cfRule type="containsText" dxfId="19286" priority="39662" operator="containsText" text="09:00 – 13.00 ">
      <formula>NOT(ISERROR(SEARCH("09:00 – 13.00 ",DG115)))</formula>
    </cfRule>
  </conditionalFormatting>
  <conditionalFormatting sqref="DG121:DG122">
    <cfRule type="containsText" dxfId="19285" priority="39661" operator="containsText" text="09:00 – 13.00 ">
      <formula>NOT(ISERROR(SEARCH("09:00 – 13.00 ",DG121)))</formula>
    </cfRule>
  </conditionalFormatting>
  <conditionalFormatting sqref="DG116">
    <cfRule type="containsText" dxfId="19284" priority="39658" operator="containsText" text="09.00 -13.00">
      <formula>NOT(ISERROR(SEARCH("09.00 -13.00",DG116)))</formula>
    </cfRule>
    <cfRule type="containsText" dxfId="19283" priority="39659" operator="containsText" text="09.00 -15:00">
      <formula>NOT(ISERROR(SEARCH("09.00 -15:00",DG116)))</formula>
    </cfRule>
    <cfRule type="containsText" dxfId="19282" priority="39660" operator="containsText" text="09.00 -16.00">
      <formula>NOT(ISERROR(SEARCH("09.00 -16.00",DG116)))</formula>
    </cfRule>
  </conditionalFormatting>
  <conditionalFormatting sqref="DG117:DG122">
    <cfRule type="containsText" dxfId="19281" priority="39655" operator="containsText" text="09.00 -13.00">
      <formula>NOT(ISERROR(SEARCH("09.00 -13.00",DG117)))</formula>
    </cfRule>
    <cfRule type="containsText" dxfId="19280" priority="39656" operator="containsText" text="09.00 -15:00">
      <formula>NOT(ISERROR(SEARCH("09.00 -15:00",DG117)))</formula>
    </cfRule>
    <cfRule type="containsText" dxfId="19279" priority="39657" operator="containsText" text="09.00 -16.00">
      <formula>NOT(ISERROR(SEARCH("09.00 -16.00",DG117)))</formula>
    </cfRule>
  </conditionalFormatting>
  <conditionalFormatting sqref="DG115">
    <cfRule type="containsText" dxfId="19278" priority="39652" operator="containsText" text="09.00 -13.00">
      <formula>NOT(ISERROR(SEARCH("09.00 -13.00",DG115)))</formula>
    </cfRule>
    <cfRule type="containsText" dxfId="19277" priority="39653" operator="containsText" text="09.00 -15:00">
      <formula>NOT(ISERROR(SEARCH("09.00 -15:00",DG115)))</formula>
    </cfRule>
    <cfRule type="containsText" dxfId="19276" priority="39654" operator="containsText" text="09.00 -16.00">
      <formula>NOT(ISERROR(SEARCH("09.00 -16.00",DG115)))</formula>
    </cfRule>
  </conditionalFormatting>
  <conditionalFormatting sqref="DG116">
    <cfRule type="containsText" dxfId="19275" priority="39649" operator="containsText" text="09.00 -13:00">
      <formula>NOT(ISERROR(SEARCH("09.00 -13:00",DG116)))</formula>
    </cfRule>
    <cfRule type="containsText" dxfId="19274" priority="39650" operator="containsText" text="08.30 -17.30">
      <formula>NOT(ISERROR(SEARCH("08.30 -17.30",DG116)))</formula>
    </cfRule>
    <cfRule type="containsText" dxfId="19273" priority="39651" operator="containsText" text="08.30 -15:30">
      <formula>NOT(ISERROR(SEARCH("08.30 -15:30",DG116)))</formula>
    </cfRule>
  </conditionalFormatting>
  <conditionalFormatting sqref="DG117:DG122">
    <cfRule type="containsText" dxfId="19272" priority="39646" operator="containsText" text="09.00 -13.00">
      <formula>NOT(ISERROR(SEARCH("09.00 -13.00",DG117)))</formula>
    </cfRule>
    <cfRule type="containsText" dxfId="19271" priority="39647" operator="containsText" text="09.00 -15:00">
      <formula>NOT(ISERROR(SEARCH("09.00 -15:00",DG117)))</formula>
    </cfRule>
    <cfRule type="containsText" dxfId="19270" priority="39648" operator="containsText" text="09.00 -16.00">
      <formula>NOT(ISERROR(SEARCH("09.00 -16.00",DG117)))</formula>
    </cfRule>
  </conditionalFormatting>
  <conditionalFormatting sqref="DG117:DG122">
    <cfRule type="containsText" dxfId="19269" priority="39643" operator="containsText" text="09.00 -13:00">
      <formula>NOT(ISERROR(SEARCH("09.00 -13:00",DG117)))</formula>
    </cfRule>
    <cfRule type="containsText" dxfId="19268" priority="39644" operator="containsText" text="08.30 -17.30">
      <formula>NOT(ISERROR(SEARCH("08.30 -17.30",DG117)))</formula>
    </cfRule>
    <cfRule type="containsText" dxfId="19267" priority="39645" operator="containsText" text="08.30 -15:30">
      <formula>NOT(ISERROR(SEARCH("08.30 -15:30",DG117)))</formula>
    </cfRule>
  </conditionalFormatting>
  <conditionalFormatting sqref="DG115">
    <cfRule type="containsText" dxfId="19266" priority="39640" operator="containsText" text="09.00 -13.00">
      <formula>NOT(ISERROR(SEARCH("09.00 -13.00",DG115)))</formula>
    </cfRule>
    <cfRule type="containsText" dxfId="19265" priority="39641" operator="containsText" text="09.00 -15:00">
      <formula>NOT(ISERROR(SEARCH("09.00 -15:00",DG115)))</formula>
    </cfRule>
    <cfRule type="containsText" dxfId="19264" priority="39642" operator="containsText" text="09.00 -16.00">
      <formula>NOT(ISERROR(SEARCH("09.00 -16.00",DG115)))</formula>
    </cfRule>
  </conditionalFormatting>
  <conditionalFormatting sqref="DG115">
    <cfRule type="containsText" dxfId="19263" priority="39637" operator="containsText" text="09.00 -13:00">
      <formula>NOT(ISERROR(SEARCH("09.00 -13:00",DG115)))</formula>
    </cfRule>
    <cfRule type="containsText" dxfId="19262" priority="39638" operator="containsText" text="08.30 -17.30">
      <formula>NOT(ISERROR(SEARCH("08.30 -17.30",DG115)))</formula>
    </cfRule>
    <cfRule type="containsText" dxfId="19261" priority="39639" operator="containsText" text="08.30 -15:30">
      <formula>NOT(ISERROR(SEARCH("08.30 -15:30",DG115)))</formula>
    </cfRule>
  </conditionalFormatting>
  <conditionalFormatting sqref="DG124">
    <cfRule type="cellIs" dxfId="19260" priority="39629" operator="equal">
      <formula>"09.00 – 15.00"</formula>
    </cfRule>
  </conditionalFormatting>
  <conditionalFormatting sqref="DG124">
    <cfRule type="cellIs" dxfId="19259" priority="39630" operator="equal">
      <formula>"09.00 – 18.00"</formula>
    </cfRule>
  </conditionalFormatting>
  <conditionalFormatting sqref="DG124">
    <cfRule type="cellIs" dxfId="19258" priority="39631" operator="equal">
      <formula>"09.30 – 13.00"</formula>
    </cfRule>
  </conditionalFormatting>
  <conditionalFormatting sqref="DG124">
    <cfRule type="cellIs" dxfId="19257" priority="39632" operator="equal">
      <formula>"10.30 – 19.30"</formula>
    </cfRule>
  </conditionalFormatting>
  <conditionalFormatting sqref="DG124">
    <cfRule type="cellIs" dxfId="19256" priority="39633" operator="equal">
      <formula>"11.30 – 19.30"</formula>
    </cfRule>
  </conditionalFormatting>
  <conditionalFormatting sqref="DG124">
    <cfRule type="cellIs" dxfId="19255" priority="39634" operator="equal">
      <formula>_FV(13,"3")</formula>
    </cfRule>
  </conditionalFormatting>
  <conditionalFormatting sqref="DG124">
    <cfRule type="cellIs" dxfId="19254" priority="39635" operator="equal">
      <formula>_FV(13,"3")</formula>
    </cfRule>
  </conditionalFormatting>
  <conditionalFormatting sqref="DG124">
    <cfRule type="cellIs" dxfId="19253" priority="39636" operator="equal">
      <formula>_FV(13,"3")</formula>
    </cfRule>
  </conditionalFormatting>
  <conditionalFormatting sqref="DG124">
    <cfRule type="containsText" dxfId="19252" priority="39619" operator="containsText" text="DOMENICA">
      <formula>NOT(ISERROR(SEARCH("DOMENICA",DG124)))</formula>
    </cfRule>
    <cfRule type="containsText" dxfId="19251" priority="39620" operator="containsText" text="08.30 – 14.30">
      <formula>NOT(ISERROR(SEARCH("08.30 – 14.30",DG124)))</formula>
    </cfRule>
    <cfRule type="containsText" dxfId="19250" priority="39621" operator="containsText" text="09.30 – 18.30">
      <formula>NOT(ISERROR(SEARCH("09.30 – 18.30",DG124)))</formula>
    </cfRule>
    <cfRule type="containsText" dxfId="19249" priority="39622" operator="containsText" text="08.30 – 16.30">
      <formula>NOT(ISERROR(SEARCH("08.30 – 16.30",DG124)))</formula>
    </cfRule>
    <cfRule type="containsText" dxfId="19248" priority="39623" operator="containsText" text="08.30 – 17.30">
      <formula>NOT(ISERROR(SEARCH("08.30 – 17.30",DG124)))</formula>
    </cfRule>
    <cfRule type="containsText" dxfId="19247" priority="39624" operator="containsText" text="09.00 – 18.00">
      <formula>NOT(ISERROR(SEARCH("09.00 – 18.00",DG124)))</formula>
    </cfRule>
    <cfRule type="containsText" dxfId="19246" priority="39625" operator="containsText" text="09.00 – 15.00">
      <formula>NOT(ISERROR(SEARCH("09.00 – 15.00",DG124)))</formula>
    </cfRule>
    <cfRule type="containsText" dxfId="19245" priority="39626" operator="containsText" text="10.30 – 19.30">
      <formula>NOT(ISERROR(SEARCH("10.30 – 19.30",DG124)))</formula>
    </cfRule>
    <cfRule type="containsText" dxfId="19244" priority="39627" operator="containsText" text="09.00 – 13.00">
      <formula>NOT(ISERROR(SEARCH("09.00 – 13.00",DG124)))</formula>
    </cfRule>
    <cfRule type="containsText" dxfId="19243" priority="39628" operator="containsText" text="11.30 – 19.30">
      <formula>NOT(ISERROR(SEARCH("11.30 – 19.30",DG124)))</formula>
    </cfRule>
  </conditionalFormatting>
  <conditionalFormatting sqref="DG124">
    <cfRule type="cellIs" dxfId="19242" priority="39612" operator="equal">
      <formula>"09.00 – 18.00"</formula>
    </cfRule>
  </conditionalFormatting>
  <conditionalFormatting sqref="DG124">
    <cfRule type="cellIs" dxfId="19241" priority="39613" operator="equal">
      <formula>"09.30 – 13.00"</formula>
    </cfRule>
  </conditionalFormatting>
  <conditionalFormatting sqref="DG124">
    <cfRule type="cellIs" dxfId="19240" priority="39614" operator="equal">
      <formula>"10.30 – 19.30"</formula>
    </cfRule>
  </conditionalFormatting>
  <conditionalFormatting sqref="DG124">
    <cfRule type="cellIs" dxfId="19239" priority="39615" operator="equal">
      <formula>"11.30 – 19.30"</formula>
    </cfRule>
  </conditionalFormatting>
  <conditionalFormatting sqref="DG124">
    <cfRule type="cellIs" dxfId="19238" priority="39616" operator="equal">
      <formula>_FV(13,"3")</formula>
    </cfRule>
  </conditionalFormatting>
  <conditionalFormatting sqref="DG124">
    <cfRule type="cellIs" dxfId="19237" priority="39617" operator="equal">
      <formula>_FV(13,"3")</formula>
    </cfRule>
  </conditionalFormatting>
  <conditionalFormatting sqref="DG124">
    <cfRule type="cellIs" dxfId="19236" priority="39618" operator="equal">
      <formula>_FV(13,"3")</formula>
    </cfRule>
  </conditionalFormatting>
  <conditionalFormatting sqref="DG124">
    <cfRule type="cellIs" dxfId="19235" priority="39605" operator="equal">
      <formula>"09.00 – 18.00"</formula>
    </cfRule>
  </conditionalFormatting>
  <conditionalFormatting sqref="DG124">
    <cfRule type="cellIs" dxfId="19234" priority="39606" operator="equal">
      <formula>"09.30 – 13.00"</formula>
    </cfRule>
  </conditionalFormatting>
  <conditionalFormatting sqref="DG124">
    <cfRule type="cellIs" dxfId="19233" priority="39607" operator="equal">
      <formula>"10.30 – 19.30"</formula>
    </cfRule>
  </conditionalFormatting>
  <conditionalFormatting sqref="DG124">
    <cfRule type="cellIs" dxfId="19232" priority="39608" operator="equal">
      <formula>"11.30 – 19.30"</formula>
    </cfRule>
  </conditionalFormatting>
  <conditionalFormatting sqref="DG124">
    <cfRule type="cellIs" dxfId="19231" priority="39609" operator="equal">
      <formula>_FV(13,"3")</formula>
    </cfRule>
  </conditionalFormatting>
  <conditionalFormatting sqref="DG124">
    <cfRule type="cellIs" dxfId="19230" priority="39610" operator="equal">
      <formula>_FV(13,"3")</formula>
    </cfRule>
  </conditionalFormatting>
  <conditionalFormatting sqref="DG124">
    <cfRule type="cellIs" dxfId="19229" priority="39611" operator="equal">
      <formula>_FV(13,"3")</formula>
    </cfRule>
  </conditionalFormatting>
  <conditionalFormatting sqref="DG124">
    <cfRule type="containsText" dxfId="19228" priority="39599" operator="containsText" text="09.00 - 13.00">
      <formula>NOT(ISERROR(SEARCH("09.00 - 13.00",DG124)))</formula>
    </cfRule>
    <cfRule type="containsText" dxfId="19227" priority="39600" operator="containsText" text="09.00 – 15:00">
      <formula>NOT(ISERROR(SEARCH("09.00 – 15:00",DG124)))</formula>
    </cfRule>
    <cfRule type="containsText" dxfId="19226" priority="39601" operator="containsText" text="09.00 – 16.00">
      <formula>NOT(ISERROR(SEARCH("09.00 – 16.00",DG124)))</formula>
    </cfRule>
    <cfRule type="containsText" dxfId="19225" priority="39602" operator="containsText" text="09.00 - 13:00">
      <formula>NOT(ISERROR(SEARCH("09.00 - 13:00",DG124)))</formula>
    </cfRule>
    <cfRule type="containsText" dxfId="19224" priority="39603" operator="containsText" text="08.30 – 16:30 ">
      <formula>NOT(ISERROR(SEARCH("08.30 – 16:30 ",DG124)))</formula>
    </cfRule>
    <cfRule type="containsText" dxfId="19223" priority="39604" operator="containsText" text="08.30 – 17:30 ">
      <formula>NOT(ISERROR(SEARCH("08.30 – 17:30 ",DG124)))</formula>
    </cfRule>
  </conditionalFormatting>
  <conditionalFormatting sqref="DG124">
    <cfRule type="cellIs" dxfId="19222" priority="39591" operator="equal">
      <formula>"09.00 – 15.00"</formula>
    </cfRule>
  </conditionalFormatting>
  <conditionalFormatting sqref="DG124">
    <cfRule type="cellIs" dxfId="19221" priority="39592" operator="equal">
      <formula>"09.00 – 18.00"</formula>
    </cfRule>
  </conditionalFormatting>
  <conditionalFormatting sqref="DG124">
    <cfRule type="cellIs" dxfId="19220" priority="39593" operator="equal">
      <formula>"09.30 – 13.00"</formula>
    </cfRule>
  </conditionalFormatting>
  <conditionalFormatting sqref="DG124">
    <cfRule type="cellIs" dxfId="19219" priority="39594" operator="equal">
      <formula>"10.30 – 19.30"</formula>
    </cfRule>
  </conditionalFormatting>
  <conditionalFormatting sqref="DG124">
    <cfRule type="cellIs" dxfId="19218" priority="39595" operator="equal">
      <formula>"11.30 – 19.30"</formula>
    </cfRule>
  </conditionalFormatting>
  <conditionalFormatting sqref="DG124">
    <cfRule type="cellIs" dxfId="19217" priority="39596" operator="equal">
      <formula>_FV(13,"3")</formula>
    </cfRule>
  </conditionalFormatting>
  <conditionalFormatting sqref="DG124">
    <cfRule type="cellIs" dxfId="19216" priority="39597" operator="equal">
      <formula>_FV(13,"3")</formula>
    </cfRule>
  </conditionalFormatting>
  <conditionalFormatting sqref="DG124">
    <cfRule type="cellIs" dxfId="19215" priority="39598" operator="equal">
      <formula>_FV(13,"3")</formula>
    </cfRule>
  </conditionalFormatting>
  <conditionalFormatting sqref="DG124">
    <cfRule type="containsText" dxfId="19214" priority="39581" operator="containsText" text="DOMENICA">
      <formula>NOT(ISERROR(SEARCH("DOMENICA",DG124)))</formula>
    </cfRule>
    <cfRule type="containsText" dxfId="19213" priority="39582" operator="containsText" text="08.30 – 14.30">
      <formula>NOT(ISERROR(SEARCH("08.30 – 14.30",DG124)))</formula>
    </cfRule>
    <cfRule type="containsText" dxfId="19212" priority="39583" operator="containsText" text="09.30 – 18.30">
      <formula>NOT(ISERROR(SEARCH("09.30 – 18.30",DG124)))</formula>
    </cfRule>
    <cfRule type="containsText" dxfId="19211" priority="39584" operator="containsText" text="08.30 – 16.30">
      <formula>NOT(ISERROR(SEARCH("08.30 – 16.30",DG124)))</formula>
    </cfRule>
    <cfRule type="containsText" dxfId="19210" priority="39585" operator="containsText" text="08.30 – 17.30">
      <formula>NOT(ISERROR(SEARCH("08.30 – 17.30",DG124)))</formula>
    </cfRule>
    <cfRule type="containsText" dxfId="19209" priority="39586" operator="containsText" text="09.00 – 18.00">
      <formula>NOT(ISERROR(SEARCH("09.00 – 18.00",DG124)))</formula>
    </cfRule>
    <cfRule type="containsText" dxfId="19208" priority="39587" operator="containsText" text="09.00 – 15.00">
      <formula>NOT(ISERROR(SEARCH("09.00 – 15.00",DG124)))</formula>
    </cfRule>
    <cfRule type="containsText" dxfId="19207" priority="39588" operator="containsText" text="10.30 – 19.30">
      <formula>NOT(ISERROR(SEARCH("10.30 – 19.30",DG124)))</formula>
    </cfRule>
    <cfRule type="containsText" dxfId="19206" priority="39589" operator="containsText" text="09.00 – 13.00">
      <formula>NOT(ISERROR(SEARCH("09.00 – 13.00",DG124)))</formula>
    </cfRule>
    <cfRule type="containsText" dxfId="19205" priority="39590" operator="containsText" text="11.30 – 19.30">
      <formula>NOT(ISERROR(SEARCH("11.30 – 19.30",DG124)))</formula>
    </cfRule>
  </conditionalFormatting>
  <conditionalFormatting sqref="DG124">
    <cfRule type="cellIs" dxfId="19204" priority="39574" operator="equal">
      <formula>"09.00 – 18.00"</formula>
    </cfRule>
  </conditionalFormatting>
  <conditionalFormatting sqref="DG124">
    <cfRule type="cellIs" dxfId="19203" priority="39575" operator="equal">
      <formula>"09.30 – 13.00"</formula>
    </cfRule>
  </conditionalFormatting>
  <conditionalFormatting sqref="DG124">
    <cfRule type="cellIs" dxfId="19202" priority="39576" operator="equal">
      <formula>"10.30 – 19.30"</formula>
    </cfRule>
  </conditionalFormatting>
  <conditionalFormatting sqref="DG124">
    <cfRule type="cellIs" dxfId="19201" priority="39577" operator="equal">
      <formula>"11.30 – 19.30"</formula>
    </cfRule>
  </conditionalFormatting>
  <conditionalFormatting sqref="DG124">
    <cfRule type="cellIs" dxfId="19200" priority="39578" operator="equal">
      <formula>_FV(13,"3")</formula>
    </cfRule>
  </conditionalFormatting>
  <conditionalFormatting sqref="DG124">
    <cfRule type="cellIs" dxfId="19199" priority="39579" operator="equal">
      <formula>_FV(13,"3")</formula>
    </cfRule>
  </conditionalFormatting>
  <conditionalFormatting sqref="DG124">
    <cfRule type="cellIs" dxfId="19198" priority="39580" operator="equal">
      <formula>_FV(13,"3")</formula>
    </cfRule>
  </conditionalFormatting>
  <conditionalFormatting sqref="DG124">
    <cfRule type="cellIs" dxfId="19197" priority="39567" operator="equal">
      <formula>"09.00 – 18.00"</formula>
    </cfRule>
  </conditionalFormatting>
  <conditionalFormatting sqref="DG124">
    <cfRule type="cellIs" dxfId="19196" priority="39568" operator="equal">
      <formula>"09.30 – 13.00"</formula>
    </cfRule>
  </conditionalFormatting>
  <conditionalFormatting sqref="DG124">
    <cfRule type="cellIs" dxfId="19195" priority="39569" operator="equal">
      <formula>"10.30 – 19.30"</formula>
    </cfRule>
  </conditionalFormatting>
  <conditionalFormatting sqref="DG124">
    <cfRule type="cellIs" dxfId="19194" priority="39570" operator="equal">
      <formula>"11.30 – 19.30"</formula>
    </cfRule>
  </conditionalFormatting>
  <conditionalFormatting sqref="DG124">
    <cfRule type="cellIs" dxfId="19193" priority="39571" operator="equal">
      <formula>_FV(13,"3")</formula>
    </cfRule>
  </conditionalFormatting>
  <conditionalFormatting sqref="DG124">
    <cfRule type="cellIs" dxfId="19192" priority="39572" operator="equal">
      <formula>_FV(13,"3")</formula>
    </cfRule>
  </conditionalFormatting>
  <conditionalFormatting sqref="DG124">
    <cfRule type="cellIs" dxfId="19191" priority="39573" operator="equal">
      <formula>_FV(13,"3")</formula>
    </cfRule>
  </conditionalFormatting>
  <conditionalFormatting sqref="DG124">
    <cfRule type="cellIs" dxfId="19190" priority="39559" operator="equal">
      <formula>"09.00 – 15.00"</formula>
    </cfRule>
  </conditionalFormatting>
  <conditionalFormatting sqref="DG124">
    <cfRule type="cellIs" dxfId="19189" priority="39560" operator="equal">
      <formula>"09.00 – 18.00"</formula>
    </cfRule>
  </conditionalFormatting>
  <conditionalFormatting sqref="DG124">
    <cfRule type="cellIs" dxfId="19188" priority="39561" operator="equal">
      <formula>"09.30 – 13.00"</formula>
    </cfRule>
  </conditionalFormatting>
  <conditionalFormatting sqref="DG124">
    <cfRule type="cellIs" dxfId="19187" priority="39562" operator="equal">
      <formula>"10.30 – 19.30"</formula>
    </cfRule>
  </conditionalFormatting>
  <conditionalFormatting sqref="DG124">
    <cfRule type="cellIs" dxfId="19186" priority="39563" operator="equal">
      <formula>"11.30 – 19.30"</formula>
    </cfRule>
  </conditionalFormatting>
  <conditionalFormatting sqref="DG124">
    <cfRule type="cellIs" dxfId="19185" priority="39564" operator="equal">
      <formula>_FV(13,"3")</formula>
    </cfRule>
  </conditionalFormatting>
  <conditionalFormatting sqref="DG124">
    <cfRule type="cellIs" dxfId="19184" priority="39565" operator="equal">
      <formula>_FV(13,"3")</formula>
    </cfRule>
  </conditionalFormatting>
  <conditionalFormatting sqref="DG124">
    <cfRule type="cellIs" dxfId="19183" priority="39566" operator="equal">
      <formula>_FV(13,"3")</formula>
    </cfRule>
  </conditionalFormatting>
  <conditionalFormatting sqref="DG124">
    <cfRule type="containsText" dxfId="19182" priority="39549" operator="containsText" text="DOMENICA">
      <formula>NOT(ISERROR(SEARCH("DOMENICA",DG124)))</formula>
    </cfRule>
    <cfRule type="containsText" dxfId="19181" priority="39550" operator="containsText" text="08.30 – 14.30">
      <formula>NOT(ISERROR(SEARCH("08.30 – 14.30",DG124)))</formula>
    </cfRule>
    <cfRule type="containsText" dxfId="19180" priority="39551" operator="containsText" text="09.30 – 18.30">
      <formula>NOT(ISERROR(SEARCH("09.30 – 18.30",DG124)))</formula>
    </cfRule>
    <cfRule type="containsText" dxfId="19179" priority="39552" operator="containsText" text="08.30 – 16.30">
      <formula>NOT(ISERROR(SEARCH("08.30 – 16.30",DG124)))</formula>
    </cfRule>
    <cfRule type="containsText" dxfId="19178" priority="39553" operator="containsText" text="08.30 – 17.30">
      <formula>NOT(ISERROR(SEARCH("08.30 – 17.30",DG124)))</formula>
    </cfRule>
    <cfRule type="containsText" dxfId="19177" priority="39554" operator="containsText" text="09.00 – 18.00">
      <formula>NOT(ISERROR(SEARCH("09.00 – 18.00",DG124)))</formula>
    </cfRule>
    <cfRule type="containsText" dxfId="19176" priority="39555" operator="containsText" text="09.00 – 15.00">
      <formula>NOT(ISERROR(SEARCH("09.00 – 15.00",DG124)))</formula>
    </cfRule>
    <cfRule type="containsText" dxfId="19175" priority="39556" operator="containsText" text="10.30 – 19.30">
      <formula>NOT(ISERROR(SEARCH("10.30 – 19.30",DG124)))</formula>
    </cfRule>
    <cfRule type="containsText" dxfId="19174" priority="39557" operator="containsText" text="09.00 – 13.00">
      <formula>NOT(ISERROR(SEARCH("09.00 – 13.00",DG124)))</formula>
    </cfRule>
    <cfRule type="containsText" dxfId="19173" priority="39558" operator="containsText" text="11.30 – 19.30">
      <formula>NOT(ISERROR(SEARCH("11.30 – 19.30",DG124)))</formula>
    </cfRule>
  </conditionalFormatting>
  <conditionalFormatting sqref="DG124">
    <cfRule type="cellIs" dxfId="19172" priority="39542" operator="equal">
      <formula>"09.00 – 18.00"</formula>
    </cfRule>
  </conditionalFormatting>
  <conditionalFormatting sqref="DG124">
    <cfRule type="cellIs" dxfId="19171" priority="39543" operator="equal">
      <formula>"09.30 – 13.00"</formula>
    </cfRule>
  </conditionalFormatting>
  <conditionalFormatting sqref="DG124">
    <cfRule type="cellIs" dxfId="19170" priority="39544" operator="equal">
      <formula>"10.30 – 19.30"</formula>
    </cfRule>
  </conditionalFormatting>
  <conditionalFormatting sqref="DG124">
    <cfRule type="cellIs" dxfId="19169" priority="39545" operator="equal">
      <formula>"11.30 – 19.30"</formula>
    </cfRule>
  </conditionalFormatting>
  <conditionalFormatting sqref="DG124">
    <cfRule type="cellIs" dxfId="19168" priority="39546" operator="equal">
      <formula>_FV(13,"3")</formula>
    </cfRule>
  </conditionalFormatting>
  <conditionalFormatting sqref="DG124">
    <cfRule type="cellIs" dxfId="19167" priority="39547" operator="equal">
      <formula>_FV(13,"3")</formula>
    </cfRule>
  </conditionalFormatting>
  <conditionalFormatting sqref="DG124">
    <cfRule type="cellIs" dxfId="19166" priority="39548" operator="equal">
      <formula>_FV(13,"3")</formula>
    </cfRule>
  </conditionalFormatting>
  <conditionalFormatting sqref="DG124">
    <cfRule type="cellIs" dxfId="19165" priority="39535" operator="equal">
      <formula>"09.00 – 18.00"</formula>
    </cfRule>
  </conditionalFormatting>
  <conditionalFormatting sqref="DG124">
    <cfRule type="cellIs" dxfId="19164" priority="39536" operator="equal">
      <formula>"09.30 – 13.00"</formula>
    </cfRule>
  </conditionalFormatting>
  <conditionalFormatting sqref="DG124">
    <cfRule type="cellIs" dxfId="19163" priority="39537" operator="equal">
      <formula>"10.30 – 19.30"</formula>
    </cfRule>
  </conditionalFormatting>
  <conditionalFormatting sqref="DG124">
    <cfRule type="cellIs" dxfId="19162" priority="39538" operator="equal">
      <formula>"11.30 – 19.30"</formula>
    </cfRule>
  </conditionalFormatting>
  <conditionalFormatting sqref="DG124">
    <cfRule type="cellIs" dxfId="19161" priority="39539" operator="equal">
      <formula>_FV(13,"3")</formula>
    </cfRule>
  </conditionalFormatting>
  <conditionalFormatting sqref="DG124">
    <cfRule type="cellIs" dxfId="19160" priority="39540" operator="equal">
      <formula>_FV(13,"3")</formula>
    </cfRule>
  </conditionalFormatting>
  <conditionalFormatting sqref="DG124">
    <cfRule type="cellIs" dxfId="19159" priority="39541" operator="equal">
      <formula>_FV(13,"3")</formula>
    </cfRule>
  </conditionalFormatting>
  <conditionalFormatting sqref="DG124">
    <cfRule type="cellIs" dxfId="19158" priority="39527" operator="equal">
      <formula>"09.00 – 15.00"</formula>
    </cfRule>
  </conditionalFormatting>
  <conditionalFormatting sqref="DG124">
    <cfRule type="cellIs" dxfId="19157" priority="39528" operator="equal">
      <formula>"09.00 – 18.00"</formula>
    </cfRule>
  </conditionalFormatting>
  <conditionalFormatting sqref="DG124">
    <cfRule type="cellIs" dxfId="19156" priority="39529" operator="equal">
      <formula>"09.30 – 13.00"</formula>
    </cfRule>
  </conditionalFormatting>
  <conditionalFormatting sqref="DG124">
    <cfRule type="cellIs" dxfId="19155" priority="39530" operator="equal">
      <formula>"10.30 – 19.30"</formula>
    </cfRule>
  </conditionalFormatting>
  <conditionalFormatting sqref="DG124">
    <cfRule type="cellIs" dxfId="19154" priority="39531" operator="equal">
      <formula>"11.30 – 19.30"</formula>
    </cfRule>
  </conditionalFormatting>
  <conditionalFormatting sqref="DG124">
    <cfRule type="cellIs" dxfId="19153" priority="39532" operator="equal">
      <formula>_FV(13,"3")</formula>
    </cfRule>
  </conditionalFormatting>
  <conditionalFormatting sqref="DG124">
    <cfRule type="cellIs" dxfId="19152" priority="39533" operator="equal">
      <formula>_FV(13,"3")</formula>
    </cfRule>
  </conditionalFormatting>
  <conditionalFormatting sqref="DG124">
    <cfRule type="cellIs" dxfId="19151" priority="39534" operator="equal">
      <formula>_FV(13,"3")</formula>
    </cfRule>
  </conditionalFormatting>
  <conditionalFormatting sqref="DG124">
    <cfRule type="containsText" dxfId="19150" priority="39517" operator="containsText" text="DOMENICA">
      <formula>NOT(ISERROR(SEARCH("DOMENICA",DG124)))</formula>
    </cfRule>
    <cfRule type="containsText" dxfId="19149" priority="39518" operator="containsText" text="08.30 – 14.30">
      <formula>NOT(ISERROR(SEARCH("08.30 – 14.30",DG124)))</formula>
    </cfRule>
    <cfRule type="containsText" dxfId="19148" priority="39519" operator="containsText" text="09.30 – 18.30">
      <formula>NOT(ISERROR(SEARCH("09.30 – 18.30",DG124)))</formula>
    </cfRule>
    <cfRule type="containsText" dxfId="19147" priority="39520" operator="containsText" text="08.30 – 16.30">
      <formula>NOT(ISERROR(SEARCH("08.30 – 16.30",DG124)))</formula>
    </cfRule>
    <cfRule type="containsText" dxfId="19146" priority="39521" operator="containsText" text="08.30 – 17.30">
      <formula>NOT(ISERROR(SEARCH("08.30 – 17.30",DG124)))</formula>
    </cfRule>
    <cfRule type="containsText" dxfId="19145" priority="39522" operator="containsText" text="09.00 – 18.00">
      <formula>NOT(ISERROR(SEARCH("09.00 – 18.00",DG124)))</formula>
    </cfRule>
    <cfRule type="containsText" dxfId="19144" priority="39523" operator="containsText" text="09.00 – 15.00">
      <formula>NOT(ISERROR(SEARCH("09.00 – 15.00",DG124)))</formula>
    </cfRule>
    <cfRule type="containsText" dxfId="19143" priority="39524" operator="containsText" text="10.30 – 19.30">
      <formula>NOT(ISERROR(SEARCH("10.30 – 19.30",DG124)))</formula>
    </cfRule>
    <cfRule type="containsText" dxfId="19142" priority="39525" operator="containsText" text="09.00 – 13.00">
      <formula>NOT(ISERROR(SEARCH("09.00 – 13.00",DG124)))</formula>
    </cfRule>
    <cfRule type="containsText" dxfId="19141" priority="39526" operator="containsText" text="11.30 – 19.30">
      <formula>NOT(ISERROR(SEARCH("11.30 – 19.30",DG124)))</formula>
    </cfRule>
  </conditionalFormatting>
  <conditionalFormatting sqref="DG124">
    <cfRule type="cellIs" dxfId="19140" priority="39510" operator="equal">
      <formula>"09.00 – 18.00"</formula>
    </cfRule>
  </conditionalFormatting>
  <conditionalFormatting sqref="DG124">
    <cfRule type="cellIs" dxfId="19139" priority="39511" operator="equal">
      <formula>"09.30 – 13.00"</formula>
    </cfRule>
  </conditionalFormatting>
  <conditionalFormatting sqref="DG124">
    <cfRule type="cellIs" dxfId="19138" priority="39512" operator="equal">
      <formula>"10.30 – 19.30"</formula>
    </cfRule>
  </conditionalFormatting>
  <conditionalFormatting sqref="DG124">
    <cfRule type="cellIs" dxfId="19137" priority="39513" operator="equal">
      <formula>"11.30 – 19.30"</formula>
    </cfRule>
  </conditionalFormatting>
  <conditionalFormatting sqref="DG124">
    <cfRule type="cellIs" dxfId="19136" priority="39514" operator="equal">
      <formula>_FV(13,"3")</formula>
    </cfRule>
  </conditionalFormatting>
  <conditionalFormatting sqref="DG124">
    <cfRule type="cellIs" dxfId="19135" priority="39515" operator="equal">
      <formula>_FV(13,"3")</formula>
    </cfRule>
  </conditionalFormatting>
  <conditionalFormatting sqref="DG124">
    <cfRule type="cellIs" dxfId="19134" priority="39516" operator="equal">
      <formula>_FV(13,"3")</formula>
    </cfRule>
  </conditionalFormatting>
  <conditionalFormatting sqref="DG124">
    <cfRule type="cellIs" dxfId="19133" priority="39503" operator="equal">
      <formula>"09.00 – 18.00"</formula>
    </cfRule>
  </conditionalFormatting>
  <conditionalFormatting sqref="DG124">
    <cfRule type="cellIs" dxfId="19132" priority="39504" operator="equal">
      <formula>"09.30 – 13.00"</formula>
    </cfRule>
  </conditionalFormatting>
  <conditionalFormatting sqref="DG124">
    <cfRule type="cellIs" dxfId="19131" priority="39505" operator="equal">
      <formula>"10.30 – 19.30"</formula>
    </cfRule>
  </conditionalFormatting>
  <conditionalFormatting sqref="DG124">
    <cfRule type="cellIs" dxfId="19130" priority="39506" operator="equal">
      <formula>"11.30 – 19.30"</formula>
    </cfRule>
  </conditionalFormatting>
  <conditionalFormatting sqref="DG124">
    <cfRule type="cellIs" dxfId="19129" priority="39507" operator="equal">
      <formula>_FV(13,"3")</formula>
    </cfRule>
  </conditionalFormatting>
  <conditionalFormatting sqref="DG124">
    <cfRule type="cellIs" dxfId="19128" priority="39508" operator="equal">
      <formula>_FV(13,"3")</formula>
    </cfRule>
  </conditionalFormatting>
  <conditionalFormatting sqref="DG124">
    <cfRule type="cellIs" dxfId="19127" priority="39509" operator="equal">
      <formula>_FV(13,"3")</formula>
    </cfRule>
  </conditionalFormatting>
  <conditionalFormatting sqref="DG125:DG132">
    <cfRule type="containsText" dxfId="19126" priority="39485" operator="containsText" text="08.30 – 14.30">
      <formula>NOT(ISERROR(SEARCH("08.30 – 14.30",DG125)))</formula>
    </cfRule>
    <cfRule type="containsText" dxfId="19125" priority="39486" operator="containsText" text="09:30 – 18.30">
      <formula>NOT(ISERROR(SEARCH("09:30 – 18.30",DG125)))</formula>
    </cfRule>
    <cfRule type="containsText" dxfId="19124" priority="39487" operator="containsText" text="10.30 – 18.30">
      <formula>NOT(ISERROR(SEARCH("10.30 – 18.30",DG125)))</formula>
    </cfRule>
    <cfRule type="containsText" dxfId="19123" priority="39488" operator="containsText" text="09.30 – 18.30">
      <formula>NOT(ISERROR(SEARCH("09.30 – 18.30",DG125)))</formula>
    </cfRule>
    <cfRule type="containsText" dxfId="19122" priority="39490" operator="containsText" text="09.00 – 13:00">
      <formula>NOT(ISERROR(SEARCH("09.00 – 13:00",DG125)))</formula>
    </cfRule>
    <cfRule type="containsText" dxfId="19121" priority="39491" operator="containsText" text="08.30 – 16.30">
      <formula>NOT(ISERROR(SEARCH("08.30 – 16.30",DG125)))</formula>
    </cfRule>
    <cfRule type="containsText" dxfId="19120" priority="39492" operator="containsText" text="08:30 – 17.30">
      <formula>NOT(ISERROR(SEARCH("08:30 – 17.30",DG125)))</formula>
    </cfRule>
    <cfRule type="containsText" dxfId="19119" priority="39493" operator="containsText" text="08.30 – 17.30">
      <formula>NOT(ISERROR(SEARCH("08.30 – 17.30",DG125)))</formula>
    </cfRule>
    <cfRule type="containsText" dxfId="19118" priority="39494" operator="containsText" text="09.00 – 18.00">
      <formula>NOT(ISERROR(SEARCH("09.00 – 18.00",DG125)))</formula>
    </cfRule>
    <cfRule type="containsText" dxfId="19117" priority="39495" operator="containsText" text="09.00 – 13.00">
      <formula>NOT(ISERROR(SEARCH("09.00 – 13.00",DG125)))</formula>
    </cfRule>
    <cfRule type="containsText" dxfId="19116" priority="39496" operator="containsText" text="11.30 – 19.30">
      <formula>NOT(ISERROR(SEARCH("11.30 – 19.30",DG125)))</formula>
    </cfRule>
    <cfRule type="containsText" dxfId="19115" priority="39497" operator="containsText" text="10.30 – 19.30">
      <formula>NOT(ISERROR(SEARCH("10.30 – 19.30",DG125)))</formula>
    </cfRule>
    <cfRule type="containsText" dxfId="19114" priority="39498" operator="containsText" text="09.00 – 15.00">
      <formula>NOT(ISERROR(SEARCH("09.00 – 15.00",DG125)))</formula>
    </cfRule>
    <cfRule type="containsText" dxfId="19113" priority="39499" operator="containsText" text="1 2 : 3 0">
      <formula>NOT(ISERROR(SEARCH("1 2 : 3 0",DG125)))</formula>
    </cfRule>
    <cfRule type="containsText" dxfId="19112" priority="39500" operator="containsText" text="1 3 : 3 0">
      <formula>NOT(ISERROR(SEARCH("1 3 : 3 0",DG125)))</formula>
    </cfRule>
    <cfRule type="containsText" dxfId="19111" priority="39501" operator="containsText" text="FESTIVITÁ">
      <formula>NOT(ISERROR(SEARCH("FESTIVITÁ",DG125)))</formula>
    </cfRule>
    <cfRule type="cellIs" dxfId="19110" priority="39502" operator="equal">
      <formula>"DOMENICA"</formula>
    </cfRule>
  </conditionalFormatting>
  <conditionalFormatting sqref="DG125:DG132">
    <cfRule type="containsText" dxfId="19109" priority="39477" operator="containsText" text="09.00 - 13.00">
      <formula>NOT(ISERROR(SEARCH("09.00 - 13.00",DG125)))</formula>
    </cfRule>
    <cfRule type="containsText" dxfId="19108" priority="39480" operator="containsText" text="09.00 – 15:00">
      <formula>NOT(ISERROR(SEARCH("09.00 – 15:00",DG125)))</formula>
    </cfRule>
    <cfRule type="containsText" dxfId="19107" priority="39481" operator="containsText" text="09.00 – 16.00">
      <formula>NOT(ISERROR(SEARCH("09.00 – 16.00",DG125)))</formula>
    </cfRule>
    <cfRule type="containsText" dxfId="19106" priority="39482" operator="containsText" text="09.00 - 13:00">
      <formula>NOT(ISERROR(SEARCH("09.00 - 13:00",DG125)))</formula>
    </cfRule>
    <cfRule type="containsText" dxfId="19105" priority="39483" operator="containsText" text="08.30 – 16:30 ">
      <formula>NOT(ISERROR(SEARCH("08.30 – 16:30 ",DG125)))</formula>
    </cfRule>
    <cfRule type="containsText" dxfId="19104" priority="39484" operator="containsText" text="08.30 – 17:30 ">
      <formula>NOT(ISERROR(SEARCH("08.30 – 17:30 ",DG125)))</formula>
    </cfRule>
  </conditionalFormatting>
  <conditionalFormatting sqref="DG125:DG132">
    <cfRule type="containsText" dxfId="19103" priority="39479" operator="containsText" text="1 3 : 0 0">
      <formula>NOT(ISERROR(SEARCH("1 3 : 0 0",DG125)))</formula>
    </cfRule>
  </conditionalFormatting>
  <conditionalFormatting sqref="DG125">
    <cfRule type="containsText" dxfId="19102" priority="39478" operator="containsText" text="13:00">
      <formula>NOT(ISERROR(SEARCH("13:00",DG125)))</formula>
    </cfRule>
  </conditionalFormatting>
  <conditionalFormatting sqref="DG125:DG132">
    <cfRule type="containsText" dxfId="19101" priority="39489" operator="containsText" text="09:00 – 13.00 ">
      <formula>NOT(ISERROR(SEARCH("09:00 – 13.00 ",DG125)))</formula>
    </cfRule>
  </conditionalFormatting>
  <conditionalFormatting sqref="DG131">
    <cfRule type="containsText" dxfId="19100" priority="39476" operator="containsText" text="09:00 – 13.00 ">
      <formula>NOT(ISERROR(SEARCH("09:00 – 13.00 ",DG131)))</formula>
    </cfRule>
  </conditionalFormatting>
  <conditionalFormatting sqref="DG125:DG132">
    <cfRule type="containsText" dxfId="19099" priority="39475" operator="containsText" text="09:00 – 13.00 ">
      <formula>NOT(ISERROR(SEARCH("09:00 – 13.00 ",DG125)))</formula>
    </cfRule>
  </conditionalFormatting>
  <conditionalFormatting sqref="DG131:DG132">
    <cfRule type="containsText" dxfId="19098" priority="39474" operator="containsText" text="09:00 – 13.00 ">
      <formula>NOT(ISERROR(SEARCH("09:00 – 13.00 ",DG131)))</formula>
    </cfRule>
  </conditionalFormatting>
  <conditionalFormatting sqref="DG126">
    <cfRule type="containsText" dxfId="19097" priority="39471" operator="containsText" text="09.00 -13.00">
      <formula>NOT(ISERROR(SEARCH("09.00 -13.00",DG126)))</formula>
    </cfRule>
    <cfRule type="containsText" dxfId="19096" priority="39472" operator="containsText" text="09.00 -15:00">
      <formula>NOT(ISERROR(SEARCH("09.00 -15:00",DG126)))</formula>
    </cfRule>
    <cfRule type="containsText" dxfId="19095" priority="39473" operator="containsText" text="09.00 -16.00">
      <formula>NOT(ISERROR(SEARCH("09.00 -16.00",DG126)))</formula>
    </cfRule>
  </conditionalFormatting>
  <conditionalFormatting sqref="DG127:DG132">
    <cfRule type="containsText" dxfId="19094" priority="39468" operator="containsText" text="09.00 -13.00">
      <formula>NOT(ISERROR(SEARCH("09.00 -13.00",DG127)))</formula>
    </cfRule>
    <cfRule type="containsText" dxfId="19093" priority="39469" operator="containsText" text="09.00 -15:00">
      <formula>NOT(ISERROR(SEARCH("09.00 -15:00",DG127)))</formula>
    </cfRule>
    <cfRule type="containsText" dxfId="19092" priority="39470" operator="containsText" text="09.00 -16.00">
      <formula>NOT(ISERROR(SEARCH("09.00 -16.00",DG127)))</formula>
    </cfRule>
  </conditionalFormatting>
  <conditionalFormatting sqref="DG125">
    <cfRule type="containsText" dxfId="19091" priority="39465" operator="containsText" text="09.00 -13.00">
      <formula>NOT(ISERROR(SEARCH("09.00 -13.00",DG125)))</formula>
    </cfRule>
    <cfRule type="containsText" dxfId="19090" priority="39466" operator="containsText" text="09.00 -15:00">
      <formula>NOT(ISERROR(SEARCH("09.00 -15:00",DG125)))</formula>
    </cfRule>
    <cfRule type="containsText" dxfId="19089" priority="39467" operator="containsText" text="09.00 -16.00">
      <formula>NOT(ISERROR(SEARCH("09.00 -16.00",DG125)))</formula>
    </cfRule>
  </conditionalFormatting>
  <conditionalFormatting sqref="DG131">
    <cfRule type="containsText" dxfId="19088" priority="39464" operator="containsText" text="09:00 – 13.00 ">
      <formula>NOT(ISERROR(SEARCH("09:00 – 13.00 ",DG131)))</formula>
    </cfRule>
  </conditionalFormatting>
  <conditionalFormatting sqref="DG125:DG132">
    <cfRule type="containsText" dxfId="19087" priority="39463" operator="containsText" text="09:00 – 13.00 ">
      <formula>NOT(ISERROR(SEARCH("09:00 – 13.00 ",DG125)))</formula>
    </cfRule>
  </conditionalFormatting>
  <conditionalFormatting sqref="DG131:DG132">
    <cfRule type="containsText" dxfId="19086" priority="39462" operator="containsText" text="09:00 – 13.00 ">
      <formula>NOT(ISERROR(SEARCH("09:00 – 13.00 ",DG131)))</formula>
    </cfRule>
  </conditionalFormatting>
  <conditionalFormatting sqref="DG126">
    <cfRule type="containsText" dxfId="19085" priority="39459" operator="containsText" text="09.00 -13.00">
      <formula>NOT(ISERROR(SEARCH("09.00 -13.00",DG126)))</formula>
    </cfRule>
    <cfRule type="containsText" dxfId="19084" priority="39460" operator="containsText" text="09.00 -15:00">
      <formula>NOT(ISERROR(SEARCH("09.00 -15:00",DG126)))</formula>
    </cfRule>
    <cfRule type="containsText" dxfId="19083" priority="39461" operator="containsText" text="09.00 -16.00">
      <formula>NOT(ISERROR(SEARCH("09.00 -16.00",DG126)))</formula>
    </cfRule>
  </conditionalFormatting>
  <conditionalFormatting sqref="DG127:DG132">
    <cfRule type="containsText" dxfId="19082" priority="39456" operator="containsText" text="09.00 -13.00">
      <formula>NOT(ISERROR(SEARCH("09.00 -13.00",DG127)))</formula>
    </cfRule>
    <cfRule type="containsText" dxfId="19081" priority="39457" operator="containsText" text="09.00 -15:00">
      <formula>NOT(ISERROR(SEARCH("09.00 -15:00",DG127)))</formula>
    </cfRule>
    <cfRule type="containsText" dxfId="19080" priority="39458" operator="containsText" text="09.00 -16.00">
      <formula>NOT(ISERROR(SEARCH("09.00 -16.00",DG127)))</formula>
    </cfRule>
  </conditionalFormatting>
  <conditionalFormatting sqref="DG125">
    <cfRule type="containsText" dxfId="19079" priority="39453" operator="containsText" text="09.00 -13.00">
      <formula>NOT(ISERROR(SEARCH("09.00 -13.00",DG125)))</formula>
    </cfRule>
    <cfRule type="containsText" dxfId="19078" priority="39454" operator="containsText" text="09.00 -15:00">
      <formula>NOT(ISERROR(SEARCH("09.00 -15:00",DG125)))</formula>
    </cfRule>
    <cfRule type="containsText" dxfId="19077" priority="39455" operator="containsText" text="09.00 -16.00">
      <formula>NOT(ISERROR(SEARCH("09.00 -16.00",DG125)))</formula>
    </cfRule>
  </conditionalFormatting>
  <conditionalFormatting sqref="DG126">
    <cfRule type="containsText" dxfId="19076" priority="39450" operator="containsText" text="09.00 -13:00">
      <formula>NOT(ISERROR(SEARCH("09.00 -13:00",DG126)))</formula>
    </cfRule>
    <cfRule type="containsText" dxfId="19075" priority="39451" operator="containsText" text="08.30 -17.30">
      <formula>NOT(ISERROR(SEARCH("08.30 -17.30",DG126)))</formula>
    </cfRule>
    <cfRule type="containsText" dxfId="19074" priority="39452" operator="containsText" text="08.30 -15:30">
      <formula>NOT(ISERROR(SEARCH("08.30 -15:30",DG126)))</formula>
    </cfRule>
  </conditionalFormatting>
  <conditionalFormatting sqref="DG127:DG132">
    <cfRule type="containsText" dxfId="19073" priority="39447" operator="containsText" text="09.00 -13.00">
      <formula>NOT(ISERROR(SEARCH("09.00 -13.00",DG127)))</formula>
    </cfRule>
    <cfRule type="containsText" dxfId="19072" priority="39448" operator="containsText" text="09.00 -15:00">
      <formula>NOT(ISERROR(SEARCH("09.00 -15:00",DG127)))</formula>
    </cfRule>
    <cfRule type="containsText" dxfId="19071" priority="39449" operator="containsText" text="09.00 -16.00">
      <formula>NOT(ISERROR(SEARCH("09.00 -16.00",DG127)))</formula>
    </cfRule>
  </conditionalFormatting>
  <conditionalFormatting sqref="DG127:DG132">
    <cfRule type="containsText" dxfId="19070" priority="39444" operator="containsText" text="09.00 -13:00">
      <formula>NOT(ISERROR(SEARCH("09.00 -13:00",DG127)))</formula>
    </cfRule>
    <cfRule type="containsText" dxfId="19069" priority="39445" operator="containsText" text="08.30 -17.30">
      <formula>NOT(ISERROR(SEARCH("08.30 -17.30",DG127)))</formula>
    </cfRule>
    <cfRule type="containsText" dxfId="19068" priority="39446" operator="containsText" text="08.30 -15:30">
      <formula>NOT(ISERROR(SEARCH("08.30 -15:30",DG127)))</formula>
    </cfRule>
  </conditionalFormatting>
  <conditionalFormatting sqref="DG125">
    <cfRule type="containsText" dxfId="19067" priority="39441" operator="containsText" text="09.00 -13.00">
      <formula>NOT(ISERROR(SEARCH("09.00 -13.00",DG125)))</formula>
    </cfRule>
    <cfRule type="containsText" dxfId="19066" priority="39442" operator="containsText" text="09.00 -15:00">
      <formula>NOT(ISERROR(SEARCH("09.00 -15:00",DG125)))</formula>
    </cfRule>
    <cfRule type="containsText" dxfId="19065" priority="39443" operator="containsText" text="09.00 -16.00">
      <formula>NOT(ISERROR(SEARCH("09.00 -16.00",DG125)))</formula>
    </cfRule>
  </conditionalFormatting>
  <conditionalFormatting sqref="DG125">
    <cfRule type="containsText" dxfId="19064" priority="39438" operator="containsText" text="09.00 -13:00">
      <formula>NOT(ISERROR(SEARCH("09.00 -13:00",DG125)))</formula>
    </cfRule>
    <cfRule type="containsText" dxfId="19063" priority="39439" operator="containsText" text="08.30 -17.30">
      <formula>NOT(ISERROR(SEARCH("08.30 -17.30",DG125)))</formula>
    </cfRule>
    <cfRule type="containsText" dxfId="19062" priority="39440" operator="containsText" text="08.30 -15:30">
      <formula>NOT(ISERROR(SEARCH("08.30 -15:30",DG125)))</formula>
    </cfRule>
  </conditionalFormatting>
  <conditionalFormatting sqref="DG143">
    <cfRule type="containsText" dxfId="19061" priority="39421" operator="containsText" text="08.30 – 14.30">
      <formula>NOT(ISERROR(SEARCH("08.30 – 14.30",DG143)))</formula>
    </cfRule>
    <cfRule type="containsText" dxfId="19060" priority="39422" operator="containsText" text="09:30 – 18.30">
      <formula>NOT(ISERROR(SEARCH("09:30 – 18.30",DG143)))</formula>
    </cfRule>
    <cfRule type="containsText" dxfId="19059" priority="39423" operator="containsText" text="10.30 – 18.30">
      <formula>NOT(ISERROR(SEARCH("10.30 – 18.30",DG143)))</formula>
    </cfRule>
    <cfRule type="containsText" dxfId="19058" priority="39424" operator="containsText" text="09.30 – 18.30">
      <formula>NOT(ISERROR(SEARCH("09.30 – 18.30",DG143)))</formula>
    </cfRule>
    <cfRule type="containsText" dxfId="19057" priority="39425" operator="containsText" text="09.00 – 13:00">
      <formula>NOT(ISERROR(SEARCH("09.00 – 13:00",DG143)))</formula>
    </cfRule>
    <cfRule type="containsText" dxfId="19056" priority="39426" operator="containsText" text="08.30 – 16.30">
      <formula>NOT(ISERROR(SEARCH("08.30 – 16.30",DG143)))</formula>
    </cfRule>
    <cfRule type="containsText" dxfId="19055" priority="39427" operator="containsText" text="08:30 – 17.30">
      <formula>NOT(ISERROR(SEARCH("08:30 – 17.30",DG143)))</formula>
    </cfRule>
    <cfRule type="containsText" dxfId="19054" priority="39428" operator="containsText" text="08.30 – 17.30">
      <formula>NOT(ISERROR(SEARCH("08.30 – 17.30",DG143)))</formula>
    </cfRule>
    <cfRule type="containsText" dxfId="19053" priority="39429" operator="containsText" text="09.00 – 18.00">
      <formula>NOT(ISERROR(SEARCH("09.00 – 18.00",DG143)))</formula>
    </cfRule>
    <cfRule type="containsText" dxfId="19052" priority="39430" operator="containsText" text="09.00 – 13.00">
      <formula>NOT(ISERROR(SEARCH("09.00 – 13.00",DG143)))</formula>
    </cfRule>
    <cfRule type="containsText" dxfId="19051" priority="39431" operator="containsText" text="11.30 – 19.30">
      <formula>NOT(ISERROR(SEARCH("11.30 – 19.30",DG143)))</formula>
    </cfRule>
    <cfRule type="containsText" dxfId="19050" priority="39432" operator="containsText" text="10.30 – 19.30">
      <formula>NOT(ISERROR(SEARCH("10.30 – 19.30",DG143)))</formula>
    </cfRule>
    <cfRule type="containsText" dxfId="19049" priority="39433" operator="containsText" text="09.00 – 15.00">
      <formula>NOT(ISERROR(SEARCH("09.00 – 15.00",DG143)))</formula>
    </cfRule>
    <cfRule type="containsText" dxfId="19048" priority="39434" operator="containsText" text="12:30">
      <formula>NOT(ISERROR(SEARCH("12:30",DG143)))</formula>
    </cfRule>
    <cfRule type="containsText" dxfId="19047" priority="39435" operator="containsText" text="13:30">
      <formula>NOT(ISERROR(SEARCH("13:30",DG143)))</formula>
    </cfRule>
    <cfRule type="containsText" dxfId="19046" priority="39436" operator="containsText" text="FESTIVITÁ">
      <formula>NOT(ISERROR(SEARCH("FESTIVITÁ",DG143)))</formula>
    </cfRule>
    <cfRule type="cellIs" dxfId="19045" priority="39437" operator="equal">
      <formula>"DOMENICA"</formula>
    </cfRule>
  </conditionalFormatting>
  <conditionalFormatting sqref="DG134">
    <cfRule type="cellIs" dxfId="19044" priority="39412" operator="equal">
      <formula>"09.00 – 13.00"</formula>
    </cfRule>
  </conditionalFormatting>
  <conditionalFormatting sqref="DG134">
    <cfRule type="cellIs" dxfId="19043" priority="39413" operator="equal">
      <formula>"09.00 – 15.00"</formula>
    </cfRule>
  </conditionalFormatting>
  <conditionalFormatting sqref="DG134">
    <cfRule type="cellIs" dxfId="19042" priority="39414" operator="equal">
      <formula>"09.00 – 18.00"</formula>
    </cfRule>
  </conditionalFormatting>
  <conditionalFormatting sqref="DG134">
    <cfRule type="cellIs" dxfId="19041" priority="39415" operator="equal">
      <formula>"09.30 – 13.00"</formula>
    </cfRule>
  </conditionalFormatting>
  <conditionalFormatting sqref="DG134">
    <cfRule type="cellIs" dxfId="19040" priority="39416" operator="equal">
      <formula>"10.30 – 19.30"</formula>
    </cfRule>
  </conditionalFormatting>
  <conditionalFormatting sqref="DG134">
    <cfRule type="cellIs" dxfId="19039" priority="39417" operator="equal">
      <formula>"11.30 – 19.30"</formula>
    </cfRule>
  </conditionalFormatting>
  <conditionalFormatting sqref="DG134">
    <cfRule type="cellIs" dxfId="19038" priority="39418" operator="equal">
      <formula>_FV(13,"3")</formula>
    </cfRule>
  </conditionalFormatting>
  <conditionalFormatting sqref="DG134">
    <cfRule type="cellIs" dxfId="19037" priority="39419" operator="equal">
      <formula>_FV(13,"3")</formula>
    </cfRule>
  </conditionalFormatting>
  <conditionalFormatting sqref="DG134">
    <cfRule type="cellIs" dxfId="19036" priority="39420" operator="equal">
      <formula>_FV(13,"3")</formula>
    </cfRule>
  </conditionalFormatting>
  <conditionalFormatting sqref="DG134">
    <cfRule type="containsText" dxfId="19035" priority="39402" operator="containsText" text="DOMENICA">
      <formula>NOT(ISERROR(SEARCH("DOMENICA",DG134)))</formula>
    </cfRule>
    <cfRule type="containsText" dxfId="19034" priority="39403" operator="containsText" text="08.30 – 14.30">
      <formula>NOT(ISERROR(SEARCH("08.30 – 14.30",DG134)))</formula>
    </cfRule>
    <cfRule type="containsText" dxfId="19033" priority="39404" operator="containsText" text="09.30 – 18.30">
      <formula>NOT(ISERROR(SEARCH("09.30 – 18.30",DG134)))</formula>
    </cfRule>
    <cfRule type="containsText" dxfId="19032" priority="39405" operator="containsText" text="08.30 – 16.30">
      <formula>NOT(ISERROR(SEARCH("08.30 – 16.30",DG134)))</formula>
    </cfRule>
    <cfRule type="containsText" dxfId="19031" priority="39406" operator="containsText" text="08.30 – 17.30">
      <formula>NOT(ISERROR(SEARCH("08.30 – 17.30",DG134)))</formula>
    </cfRule>
    <cfRule type="containsText" dxfId="19030" priority="39407" operator="containsText" text="09.00 – 18.00">
      <formula>NOT(ISERROR(SEARCH("09.00 – 18.00",DG134)))</formula>
    </cfRule>
    <cfRule type="containsText" dxfId="19029" priority="39408" operator="containsText" text="09.00 – 15.00">
      <formula>NOT(ISERROR(SEARCH("09.00 – 15.00",DG134)))</formula>
    </cfRule>
    <cfRule type="containsText" dxfId="19028" priority="39409" operator="containsText" text="10.30 – 19.30">
      <formula>NOT(ISERROR(SEARCH("10.30 – 19.30",DG134)))</formula>
    </cfRule>
    <cfRule type="containsText" dxfId="19027" priority="39410" operator="containsText" text="09.00 – 13.00">
      <formula>NOT(ISERROR(SEARCH("09.00 – 13.00",DG134)))</formula>
    </cfRule>
    <cfRule type="containsText" dxfId="19026" priority="39411" operator="containsText" text="11.30 – 19.30">
      <formula>NOT(ISERROR(SEARCH("11.30 – 19.30",DG134)))</formula>
    </cfRule>
  </conditionalFormatting>
  <conditionalFormatting sqref="DG134">
    <cfRule type="cellIs" dxfId="19025" priority="39394" operator="equal">
      <formula>"09.00 – 15.00"</formula>
    </cfRule>
  </conditionalFormatting>
  <conditionalFormatting sqref="DG134">
    <cfRule type="cellIs" dxfId="19024" priority="39395" operator="equal">
      <formula>"09.00 – 18.00"</formula>
    </cfRule>
  </conditionalFormatting>
  <conditionalFormatting sqref="DG134">
    <cfRule type="cellIs" dxfId="19023" priority="39396" operator="equal">
      <formula>"09.30 – 13.00"</formula>
    </cfRule>
  </conditionalFormatting>
  <conditionalFormatting sqref="DG134">
    <cfRule type="cellIs" dxfId="19022" priority="39397" operator="equal">
      <formula>"10.30 – 19.30"</formula>
    </cfRule>
  </conditionalFormatting>
  <conditionalFormatting sqref="DG134">
    <cfRule type="cellIs" dxfId="19021" priority="39398" operator="equal">
      <formula>"11.30 – 19.30"</formula>
    </cfRule>
  </conditionalFormatting>
  <conditionalFormatting sqref="DG134">
    <cfRule type="cellIs" dxfId="19020" priority="39399" operator="equal">
      <formula>_FV(13,"3")</formula>
    </cfRule>
  </conditionalFormatting>
  <conditionalFormatting sqref="DG134">
    <cfRule type="cellIs" dxfId="19019" priority="39400" operator="equal">
      <formula>_FV(13,"3")</formula>
    </cfRule>
  </conditionalFormatting>
  <conditionalFormatting sqref="DG134">
    <cfRule type="cellIs" dxfId="19018" priority="39401" operator="equal">
      <formula>_FV(13,"3")</formula>
    </cfRule>
  </conditionalFormatting>
  <conditionalFormatting sqref="DG134">
    <cfRule type="cellIs" dxfId="19017" priority="39386" operator="equal">
      <formula>"09.00 – 15.00"</formula>
    </cfRule>
  </conditionalFormatting>
  <conditionalFormatting sqref="DG134">
    <cfRule type="cellIs" dxfId="19016" priority="39387" operator="equal">
      <formula>"09.00 – 18.00"</formula>
    </cfRule>
  </conditionalFormatting>
  <conditionalFormatting sqref="DG134">
    <cfRule type="cellIs" dxfId="19015" priority="39388" operator="equal">
      <formula>"09.30 – 13.00"</formula>
    </cfRule>
  </conditionalFormatting>
  <conditionalFormatting sqref="DG134">
    <cfRule type="cellIs" dxfId="19014" priority="39389" operator="equal">
      <formula>"10.30 – 19.30"</formula>
    </cfRule>
  </conditionalFormatting>
  <conditionalFormatting sqref="DG134">
    <cfRule type="cellIs" dxfId="19013" priority="39390" operator="equal">
      <formula>"11.30 – 19.30"</formula>
    </cfRule>
  </conditionalFormatting>
  <conditionalFormatting sqref="DG134">
    <cfRule type="cellIs" dxfId="19012" priority="39391" operator="equal">
      <formula>_FV(13,"3")</formula>
    </cfRule>
  </conditionalFormatting>
  <conditionalFormatting sqref="DG134">
    <cfRule type="cellIs" dxfId="19011" priority="39392" operator="equal">
      <formula>_FV(13,"3")</formula>
    </cfRule>
  </conditionalFormatting>
  <conditionalFormatting sqref="DG134">
    <cfRule type="cellIs" dxfId="19010" priority="39393" operator="equal">
      <formula>_FV(13,"3")</formula>
    </cfRule>
  </conditionalFormatting>
  <conditionalFormatting sqref="DG144">
    <cfRule type="cellIs" dxfId="19009" priority="39378" operator="equal">
      <formula>"09.00 – 15.00"</formula>
    </cfRule>
  </conditionalFormatting>
  <conditionalFormatting sqref="DG144">
    <cfRule type="cellIs" dxfId="19008" priority="39379" operator="equal">
      <formula>"09.00 – 18.00"</formula>
    </cfRule>
  </conditionalFormatting>
  <conditionalFormatting sqref="DG144">
    <cfRule type="cellIs" dxfId="19007" priority="39380" operator="equal">
      <formula>"09.30 – 13.00"</formula>
    </cfRule>
  </conditionalFormatting>
  <conditionalFormatting sqref="DG144">
    <cfRule type="cellIs" dxfId="19006" priority="39381" operator="equal">
      <formula>"10.30 – 19.30"</formula>
    </cfRule>
  </conditionalFormatting>
  <conditionalFormatting sqref="DG144">
    <cfRule type="cellIs" dxfId="19005" priority="39382" operator="equal">
      <formula>"11.30 – 19.30"</formula>
    </cfRule>
  </conditionalFormatting>
  <conditionalFormatting sqref="DG144">
    <cfRule type="cellIs" dxfId="19004" priority="39383" operator="equal">
      <formula>_FV(13,"3")</formula>
    </cfRule>
  </conditionalFormatting>
  <conditionalFormatting sqref="DG144">
    <cfRule type="cellIs" dxfId="19003" priority="39384" operator="equal">
      <formula>_FV(13,"3")</formula>
    </cfRule>
  </conditionalFormatting>
  <conditionalFormatting sqref="DG144">
    <cfRule type="cellIs" dxfId="19002" priority="39385" operator="equal">
      <formula>_FV(13,"3")</formula>
    </cfRule>
  </conditionalFormatting>
  <conditionalFormatting sqref="DG144">
    <cfRule type="containsText" dxfId="19001" priority="39368" operator="containsText" text="DOMENICA">
      <formula>NOT(ISERROR(SEARCH("DOMENICA",DG144)))</formula>
    </cfRule>
    <cfRule type="containsText" dxfId="19000" priority="39369" operator="containsText" text="08.30 – 14.30">
      <formula>NOT(ISERROR(SEARCH("08.30 – 14.30",DG144)))</formula>
    </cfRule>
    <cfRule type="containsText" dxfId="18999" priority="39370" operator="containsText" text="09.30 – 18.30">
      <formula>NOT(ISERROR(SEARCH("09.30 – 18.30",DG144)))</formula>
    </cfRule>
    <cfRule type="containsText" dxfId="18998" priority="39371" operator="containsText" text="08.30 – 16.30">
      <formula>NOT(ISERROR(SEARCH("08.30 – 16.30",DG144)))</formula>
    </cfRule>
    <cfRule type="containsText" dxfId="18997" priority="39372" operator="containsText" text="08.30 – 17.30">
      <formula>NOT(ISERROR(SEARCH("08.30 – 17.30",DG144)))</formula>
    </cfRule>
    <cfRule type="containsText" dxfId="18996" priority="39373" operator="containsText" text="09.00 – 18.00">
      <formula>NOT(ISERROR(SEARCH("09.00 – 18.00",DG144)))</formula>
    </cfRule>
    <cfRule type="containsText" dxfId="18995" priority="39374" operator="containsText" text="09.00 – 15.00">
      <formula>NOT(ISERROR(SEARCH("09.00 – 15.00",DG144)))</formula>
    </cfRule>
    <cfRule type="containsText" dxfId="18994" priority="39375" operator="containsText" text="10.30 – 19.30">
      <formula>NOT(ISERROR(SEARCH("10.30 – 19.30",DG144)))</formula>
    </cfRule>
    <cfRule type="containsText" dxfId="18993" priority="39376" operator="containsText" text="09.00 – 13.00">
      <formula>NOT(ISERROR(SEARCH("09.00 – 13.00",DG144)))</formula>
    </cfRule>
    <cfRule type="containsText" dxfId="18992" priority="39377" operator="containsText" text="11.30 – 19.30">
      <formula>NOT(ISERROR(SEARCH("11.30 – 19.30",DG144)))</formula>
    </cfRule>
  </conditionalFormatting>
  <conditionalFormatting sqref="DG144">
    <cfRule type="cellIs" dxfId="18991" priority="39361" operator="equal">
      <formula>"09.00 – 18.00"</formula>
    </cfRule>
  </conditionalFormatting>
  <conditionalFormatting sqref="DG144">
    <cfRule type="cellIs" dxfId="18990" priority="39362" operator="equal">
      <formula>"09.30 – 13.00"</formula>
    </cfRule>
  </conditionalFormatting>
  <conditionalFormatting sqref="DG144">
    <cfRule type="cellIs" dxfId="18989" priority="39363" operator="equal">
      <formula>"10.30 – 19.30"</formula>
    </cfRule>
  </conditionalFormatting>
  <conditionalFormatting sqref="DG144">
    <cfRule type="cellIs" dxfId="18988" priority="39364" operator="equal">
      <formula>"11.30 – 19.30"</formula>
    </cfRule>
  </conditionalFormatting>
  <conditionalFormatting sqref="DG144">
    <cfRule type="cellIs" dxfId="18987" priority="39365" operator="equal">
      <formula>_FV(13,"3")</formula>
    </cfRule>
  </conditionalFormatting>
  <conditionalFormatting sqref="DG144">
    <cfRule type="cellIs" dxfId="18986" priority="39366" operator="equal">
      <formula>_FV(13,"3")</formula>
    </cfRule>
  </conditionalFormatting>
  <conditionalFormatting sqref="DG144">
    <cfRule type="cellIs" dxfId="18985" priority="39367" operator="equal">
      <formula>_FV(13,"3")</formula>
    </cfRule>
  </conditionalFormatting>
  <conditionalFormatting sqref="DG144">
    <cfRule type="cellIs" dxfId="18984" priority="39352" operator="equal">
      <formula>"09.00 – 13.00"</formula>
    </cfRule>
  </conditionalFormatting>
  <conditionalFormatting sqref="DG144">
    <cfRule type="cellIs" dxfId="18983" priority="39353" operator="equal">
      <formula>"09.00 – 15.00"</formula>
    </cfRule>
  </conditionalFormatting>
  <conditionalFormatting sqref="DG144">
    <cfRule type="cellIs" dxfId="18982" priority="39354" operator="equal">
      <formula>"09.00 – 18.00"</formula>
    </cfRule>
  </conditionalFormatting>
  <conditionalFormatting sqref="DG144">
    <cfRule type="cellIs" dxfId="18981" priority="39355" operator="equal">
      <formula>"09.30 – 13.00"</formula>
    </cfRule>
  </conditionalFormatting>
  <conditionalFormatting sqref="DG144">
    <cfRule type="cellIs" dxfId="18980" priority="39356" operator="equal">
      <formula>"10.30 – 19.30"</formula>
    </cfRule>
  </conditionalFormatting>
  <conditionalFormatting sqref="DG144">
    <cfRule type="cellIs" dxfId="18979" priority="39357" operator="equal">
      <formula>"11.30 – 19.30"</formula>
    </cfRule>
  </conditionalFormatting>
  <conditionalFormatting sqref="DG144">
    <cfRule type="cellIs" dxfId="18978" priority="39358" operator="equal">
      <formula>_FV(13,"3")</formula>
    </cfRule>
  </conditionalFormatting>
  <conditionalFormatting sqref="DG144">
    <cfRule type="cellIs" dxfId="18977" priority="39359" operator="equal">
      <formula>_FV(13,"3")</formula>
    </cfRule>
  </conditionalFormatting>
  <conditionalFormatting sqref="DG144">
    <cfRule type="cellIs" dxfId="18976" priority="39360" operator="equal">
      <formula>_FV(13,"3")</formula>
    </cfRule>
  </conditionalFormatting>
  <conditionalFormatting sqref="DG134 DG143:DG144">
    <cfRule type="containsText" dxfId="18975" priority="39346" operator="containsText" text="09.00 - 13.00">
      <formula>NOT(ISERROR(SEARCH("09.00 - 13.00",DG134)))</formula>
    </cfRule>
    <cfRule type="containsText" dxfId="18974" priority="39347" operator="containsText" text="09.00 – 15:00">
      <formula>NOT(ISERROR(SEARCH("09.00 – 15:00",DG134)))</formula>
    </cfRule>
    <cfRule type="containsText" dxfId="18973" priority="39348" operator="containsText" text="09.00 – 16.00">
      <formula>NOT(ISERROR(SEARCH("09.00 – 16.00",DG134)))</formula>
    </cfRule>
    <cfRule type="containsText" dxfId="18972" priority="39349" operator="containsText" text="09.00 - 13:00">
      <formula>NOT(ISERROR(SEARCH("09.00 - 13:00",DG134)))</formula>
    </cfRule>
    <cfRule type="containsText" dxfId="18971" priority="39350" operator="containsText" text="08.30 – 16:30 ">
      <formula>NOT(ISERROR(SEARCH("08.30 – 16:30 ",DG134)))</formula>
    </cfRule>
    <cfRule type="containsText" dxfId="18970" priority="39351" operator="containsText" text="08.30 – 17:30 ">
      <formula>NOT(ISERROR(SEARCH("08.30 – 17:30 ",DG134)))</formula>
    </cfRule>
  </conditionalFormatting>
  <conditionalFormatting sqref="DG134">
    <cfRule type="cellIs" dxfId="18969" priority="39338" operator="equal">
      <formula>"09.00 – 15.00"</formula>
    </cfRule>
  </conditionalFormatting>
  <conditionalFormatting sqref="DG134">
    <cfRule type="cellIs" dxfId="18968" priority="39339" operator="equal">
      <formula>"09.00 – 18.00"</formula>
    </cfRule>
  </conditionalFormatting>
  <conditionalFormatting sqref="DG134">
    <cfRule type="cellIs" dxfId="18967" priority="39340" operator="equal">
      <formula>"09.30 – 13.00"</formula>
    </cfRule>
  </conditionalFormatting>
  <conditionalFormatting sqref="DG134">
    <cfRule type="cellIs" dxfId="18966" priority="39341" operator="equal">
      <formula>"10.30 – 19.30"</formula>
    </cfRule>
  </conditionalFormatting>
  <conditionalFormatting sqref="DG134">
    <cfRule type="cellIs" dxfId="18965" priority="39342" operator="equal">
      <formula>"11.30 – 19.30"</formula>
    </cfRule>
  </conditionalFormatting>
  <conditionalFormatting sqref="DG134">
    <cfRule type="cellIs" dxfId="18964" priority="39343" operator="equal">
      <formula>_FV(13,"3")</formula>
    </cfRule>
  </conditionalFormatting>
  <conditionalFormatting sqref="DG134">
    <cfRule type="cellIs" dxfId="18963" priority="39344" operator="equal">
      <formula>_FV(13,"3")</formula>
    </cfRule>
  </conditionalFormatting>
  <conditionalFormatting sqref="DG134">
    <cfRule type="cellIs" dxfId="18962" priority="39345" operator="equal">
      <formula>_FV(13,"3")</formula>
    </cfRule>
  </conditionalFormatting>
  <conditionalFormatting sqref="DG134">
    <cfRule type="containsText" dxfId="18961" priority="39328" operator="containsText" text="DOMENICA">
      <formula>NOT(ISERROR(SEARCH("DOMENICA",DG134)))</formula>
    </cfRule>
    <cfRule type="containsText" dxfId="18960" priority="39329" operator="containsText" text="08.30 – 14.30">
      <formula>NOT(ISERROR(SEARCH("08.30 – 14.30",DG134)))</formula>
    </cfRule>
    <cfRule type="containsText" dxfId="18959" priority="39330" operator="containsText" text="09.30 – 18.30">
      <formula>NOT(ISERROR(SEARCH("09.30 – 18.30",DG134)))</formula>
    </cfRule>
    <cfRule type="containsText" dxfId="18958" priority="39331" operator="containsText" text="08.30 – 16.30">
      <formula>NOT(ISERROR(SEARCH("08.30 – 16.30",DG134)))</formula>
    </cfRule>
    <cfRule type="containsText" dxfId="18957" priority="39332" operator="containsText" text="08.30 – 17.30">
      <formula>NOT(ISERROR(SEARCH("08.30 – 17.30",DG134)))</formula>
    </cfRule>
    <cfRule type="containsText" dxfId="18956" priority="39333" operator="containsText" text="09.00 – 18.00">
      <formula>NOT(ISERROR(SEARCH("09.00 – 18.00",DG134)))</formula>
    </cfRule>
    <cfRule type="containsText" dxfId="18955" priority="39334" operator="containsText" text="09.00 – 15.00">
      <formula>NOT(ISERROR(SEARCH("09.00 – 15.00",DG134)))</formula>
    </cfRule>
    <cfRule type="containsText" dxfId="18954" priority="39335" operator="containsText" text="10.30 – 19.30">
      <formula>NOT(ISERROR(SEARCH("10.30 – 19.30",DG134)))</formula>
    </cfRule>
    <cfRule type="containsText" dxfId="18953" priority="39336" operator="containsText" text="09.00 – 13.00">
      <formula>NOT(ISERROR(SEARCH("09.00 – 13.00",DG134)))</formula>
    </cfRule>
    <cfRule type="containsText" dxfId="18952" priority="39337" operator="containsText" text="11.30 – 19.30">
      <formula>NOT(ISERROR(SEARCH("11.30 – 19.30",DG134)))</formula>
    </cfRule>
  </conditionalFormatting>
  <conditionalFormatting sqref="DG134">
    <cfRule type="cellIs" dxfId="18951" priority="39321" operator="equal">
      <formula>"09.00 – 18.00"</formula>
    </cfRule>
  </conditionalFormatting>
  <conditionalFormatting sqref="DG134">
    <cfRule type="cellIs" dxfId="18950" priority="39322" operator="equal">
      <formula>"09.30 – 13.00"</formula>
    </cfRule>
  </conditionalFormatting>
  <conditionalFormatting sqref="DG134">
    <cfRule type="cellIs" dxfId="18949" priority="39323" operator="equal">
      <formula>"10.30 – 19.30"</formula>
    </cfRule>
  </conditionalFormatting>
  <conditionalFormatting sqref="DG134">
    <cfRule type="cellIs" dxfId="18948" priority="39324" operator="equal">
      <formula>"11.30 – 19.30"</formula>
    </cfRule>
  </conditionalFormatting>
  <conditionalFormatting sqref="DG134">
    <cfRule type="cellIs" dxfId="18947" priority="39325" operator="equal">
      <formula>_FV(13,"3")</formula>
    </cfRule>
  </conditionalFormatting>
  <conditionalFormatting sqref="DG134">
    <cfRule type="cellIs" dxfId="18946" priority="39326" operator="equal">
      <formula>_FV(13,"3")</formula>
    </cfRule>
  </conditionalFormatting>
  <conditionalFormatting sqref="DG134">
    <cfRule type="cellIs" dxfId="18945" priority="39327" operator="equal">
      <formula>_FV(13,"3")</formula>
    </cfRule>
  </conditionalFormatting>
  <conditionalFormatting sqref="DG134">
    <cfRule type="cellIs" dxfId="18944" priority="39314" operator="equal">
      <formula>"09.00 – 18.00"</formula>
    </cfRule>
  </conditionalFormatting>
  <conditionalFormatting sqref="DG134">
    <cfRule type="cellIs" dxfId="18943" priority="39315" operator="equal">
      <formula>"09.30 – 13.00"</formula>
    </cfRule>
  </conditionalFormatting>
  <conditionalFormatting sqref="DG134">
    <cfRule type="cellIs" dxfId="18942" priority="39316" operator="equal">
      <formula>"10.30 – 19.30"</formula>
    </cfRule>
  </conditionalFormatting>
  <conditionalFormatting sqref="DG134">
    <cfRule type="cellIs" dxfId="18941" priority="39317" operator="equal">
      <formula>"11.30 – 19.30"</formula>
    </cfRule>
  </conditionalFormatting>
  <conditionalFormatting sqref="DG134">
    <cfRule type="cellIs" dxfId="18940" priority="39318" operator="equal">
      <formula>_FV(13,"3")</formula>
    </cfRule>
  </conditionalFormatting>
  <conditionalFormatting sqref="DG134">
    <cfRule type="cellIs" dxfId="18939" priority="39319" operator="equal">
      <formula>_FV(13,"3")</formula>
    </cfRule>
  </conditionalFormatting>
  <conditionalFormatting sqref="DG134">
    <cfRule type="cellIs" dxfId="18938" priority="39320" operator="equal">
      <formula>_FV(13,"3")</formula>
    </cfRule>
  </conditionalFormatting>
  <conditionalFormatting sqref="DG134">
    <cfRule type="cellIs" dxfId="18937" priority="39306" operator="equal">
      <formula>"09.00 – 15.00"</formula>
    </cfRule>
  </conditionalFormatting>
  <conditionalFormatting sqref="DG134">
    <cfRule type="cellIs" dxfId="18936" priority="39307" operator="equal">
      <formula>"09.00 – 18.00"</formula>
    </cfRule>
  </conditionalFormatting>
  <conditionalFormatting sqref="DG134">
    <cfRule type="cellIs" dxfId="18935" priority="39308" operator="equal">
      <formula>"09.30 – 13.00"</formula>
    </cfRule>
  </conditionalFormatting>
  <conditionalFormatting sqref="DG134">
    <cfRule type="cellIs" dxfId="18934" priority="39309" operator="equal">
      <formula>"10.30 – 19.30"</formula>
    </cfRule>
  </conditionalFormatting>
  <conditionalFormatting sqref="DG134">
    <cfRule type="cellIs" dxfId="18933" priority="39310" operator="equal">
      <formula>"11.30 – 19.30"</formula>
    </cfRule>
  </conditionalFormatting>
  <conditionalFormatting sqref="DG134">
    <cfRule type="cellIs" dxfId="18932" priority="39311" operator="equal">
      <formula>_FV(13,"3")</formula>
    </cfRule>
  </conditionalFormatting>
  <conditionalFormatting sqref="DG134">
    <cfRule type="cellIs" dxfId="18931" priority="39312" operator="equal">
      <formula>_FV(13,"3")</formula>
    </cfRule>
  </conditionalFormatting>
  <conditionalFormatting sqref="DG134">
    <cfRule type="cellIs" dxfId="18930" priority="39313" operator="equal">
      <formula>_FV(13,"3")</formula>
    </cfRule>
  </conditionalFormatting>
  <conditionalFormatting sqref="DG134">
    <cfRule type="containsText" dxfId="18929" priority="39296" operator="containsText" text="DOMENICA">
      <formula>NOT(ISERROR(SEARCH("DOMENICA",DG134)))</formula>
    </cfRule>
    <cfRule type="containsText" dxfId="18928" priority="39297" operator="containsText" text="08.30 – 14.30">
      <formula>NOT(ISERROR(SEARCH("08.30 – 14.30",DG134)))</formula>
    </cfRule>
    <cfRule type="containsText" dxfId="18927" priority="39298" operator="containsText" text="09.30 – 18.30">
      <formula>NOT(ISERROR(SEARCH("09.30 – 18.30",DG134)))</formula>
    </cfRule>
    <cfRule type="containsText" dxfId="18926" priority="39299" operator="containsText" text="08.30 – 16.30">
      <formula>NOT(ISERROR(SEARCH("08.30 – 16.30",DG134)))</formula>
    </cfRule>
    <cfRule type="containsText" dxfId="18925" priority="39300" operator="containsText" text="08.30 – 17.30">
      <formula>NOT(ISERROR(SEARCH("08.30 – 17.30",DG134)))</formula>
    </cfRule>
    <cfRule type="containsText" dxfId="18924" priority="39301" operator="containsText" text="09.00 – 18.00">
      <formula>NOT(ISERROR(SEARCH("09.00 – 18.00",DG134)))</formula>
    </cfRule>
    <cfRule type="containsText" dxfId="18923" priority="39302" operator="containsText" text="09.00 – 15.00">
      <formula>NOT(ISERROR(SEARCH("09.00 – 15.00",DG134)))</formula>
    </cfRule>
    <cfRule type="containsText" dxfId="18922" priority="39303" operator="containsText" text="10.30 – 19.30">
      <formula>NOT(ISERROR(SEARCH("10.30 – 19.30",DG134)))</formula>
    </cfRule>
    <cfRule type="containsText" dxfId="18921" priority="39304" operator="containsText" text="09.00 – 13.00">
      <formula>NOT(ISERROR(SEARCH("09.00 – 13.00",DG134)))</formula>
    </cfRule>
    <cfRule type="containsText" dxfId="18920" priority="39305" operator="containsText" text="11.30 – 19.30">
      <formula>NOT(ISERROR(SEARCH("11.30 – 19.30",DG134)))</formula>
    </cfRule>
  </conditionalFormatting>
  <conditionalFormatting sqref="DG134">
    <cfRule type="cellIs" dxfId="18919" priority="39289" operator="equal">
      <formula>"09.00 – 18.00"</formula>
    </cfRule>
  </conditionalFormatting>
  <conditionalFormatting sqref="DG134">
    <cfRule type="cellIs" dxfId="18918" priority="39290" operator="equal">
      <formula>"09.30 – 13.00"</formula>
    </cfRule>
  </conditionalFormatting>
  <conditionalFormatting sqref="DG134">
    <cfRule type="cellIs" dxfId="18917" priority="39291" operator="equal">
      <formula>"10.30 – 19.30"</formula>
    </cfRule>
  </conditionalFormatting>
  <conditionalFormatting sqref="DG134">
    <cfRule type="cellIs" dxfId="18916" priority="39292" operator="equal">
      <formula>"11.30 – 19.30"</formula>
    </cfRule>
  </conditionalFormatting>
  <conditionalFormatting sqref="DG134">
    <cfRule type="cellIs" dxfId="18915" priority="39293" operator="equal">
      <formula>_FV(13,"3")</formula>
    </cfRule>
  </conditionalFormatting>
  <conditionalFormatting sqref="DG134">
    <cfRule type="cellIs" dxfId="18914" priority="39294" operator="equal">
      <formula>_FV(13,"3")</formula>
    </cfRule>
  </conditionalFormatting>
  <conditionalFormatting sqref="DG134">
    <cfRule type="cellIs" dxfId="18913" priority="39295" operator="equal">
      <formula>_FV(13,"3")</formula>
    </cfRule>
  </conditionalFormatting>
  <conditionalFormatting sqref="DG134">
    <cfRule type="cellIs" dxfId="18912" priority="39282" operator="equal">
      <formula>"09.00 – 18.00"</formula>
    </cfRule>
  </conditionalFormatting>
  <conditionalFormatting sqref="DG134">
    <cfRule type="cellIs" dxfId="18911" priority="39283" operator="equal">
      <formula>"09.30 – 13.00"</formula>
    </cfRule>
  </conditionalFormatting>
  <conditionalFormatting sqref="DG134">
    <cfRule type="cellIs" dxfId="18910" priority="39284" operator="equal">
      <formula>"10.30 – 19.30"</formula>
    </cfRule>
  </conditionalFormatting>
  <conditionalFormatting sqref="DG134">
    <cfRule type="cellIs" dxfId="18909" priority="39285" operator="equal">
      <formula>"11.30 – 19.30"</formula>
    </cfRule>
  </conditionalFormatting>
  <conditionalFormatting sqref="DG134">
    <cfRule type="cellIs" dxfId="18908" priority="39286" operator="equal">
      <formula>_FV(13,"3")</formula>
    </cfRule>
  </conditionalFormatting>
  <conditionalFormatting sqref="DG134">
    <cfRule type="cellIs" dxfId="18907" priority="39287" operator="equal">
      <formula>_FV(13,"3")</formula>
    </cfRule>
  </conditionalFormatting>
  <conditionalFormatting sqref="DG134">
    <cfRule type="cellIs" dxfId="18906" priority="39288" operator="equal">
      <formula>_FV(13,"3")</formula>
    </cfRule>
  </conditionalFormatting>
  <conditionalFormatting sqref="DG134">
    <cfRule type="cellIs" dxfId="18905" priority="39274" operator="equal">
      <formula>"09.00 – 15.00"</formula>
    </cfRule>
  </conditionalFormatting>
  <conditionalFormatting sqref="DG134">
    <cfRule type="cellIs" dxfId="18904" priority="39275" operator="equal">
      <formula>"09.00 – 18.00"</formula>
    </cfRule>
  </conditionalFormatting>
  <conditionalFormatting sqref="DG134">
    <cfRule type="cellIs" dxfId="18903" priority="39276" operator="equal">
      <formula>"09.30 – 13.00"</formula>
    </cfRule>
  </conditionalFormatting>
  <conditionalFormatting sqref="DG134">
    <cfRule type="cellIs" dxfId="18902" priority="39277" operator="equal">
      <formula>"10.30 – 19.30"</formula>
    </cfRule>
  </conditionalFormatting>
  <conditionalFormatting sqref="DG134">
    <cfRule type="cellIs" dxfId="18901" priority="39278" operator="equal">
      <formula>"11.30 – 19.30"</formula>
    </cfRule>
  </conditionalFormatting>
  <conditionalFormatting sqref="DG134">
    <cfRule type="cellIs" dxfId="18900" priority="39279" operator="equal">
      <formula>_FV(13,"3")</formula>
    </cfRule>
  </conditionalFormatting>
  <conditionalFormatting sqref="DG134">
    <cfRule type="cellIs" dxfId="18899" priority="39280" operator="equal">
      <formula>_FV(13,"3")</formula>
    </cfRule>
  </conditionalFormatting>
  <conditionalFormatting sqref="DG134">
    <cfRule type="cellIs" dxfId="18898" priority="39281" operator="equal">
      <formula>_FV(13,"3")</formula>
    </cfRule>
  </conditionalFormatting>
  <conditionalFormatting sqref="DG134">
    <cfRule type="containsText" dxfId="18897" priority="39264" operator="containsText" text="DOMENICA">
      <formula>NOT(ISERROR(SEARCH("DOMENICA",DG134)))</formula>
    </cfRule>
    <cfRule type="containsText" dxfId="18896" priority="39265" operator="containsText" text="08.30 – 14.30">
      <formula>NOT(ISERROR(SEARCH("08.30 – 14.30",DG134)))</formula>
    </cfRule>
    <cfRule type="containsText" dxfId="18895" priority="39266" operator="containsText" text="09.30 – 18.30">
      <formula>NOT(ISERROR(SEARCH("09.30 – 18.30",DG134)))</formula>
    </cfRule>
    <cfRule type="containsText" dxfId="18894" priority="39267" operator="containsText" text="08.30 – 16.30">
      <formula>NOT(ISERROR(SEARCH("08.30 – 16.30",DG134)))</formula>
    </cfRule>
    <cfRule type="containsText" dxfId="18893" priority="39268" operator="containsText" text="08.30 – 17.30">
      <formula>NOT(ISERROR(SEARCH("08.30 – 17.30",DG134)))</formula>
    </cfRule>
    <cfRule type="containsText" dxfId="18892" priority="39269" operator="containsText" text="09.00 – 18.00">
      <formula>NOT(ISERROR(SEARCH("09.00 – 18.00",DG134)))</formula>
    </cfRule>
    <cfRule type="containsText" dxfId="18891" priority="39270" operator="containsText" text="09.00 – 15.00">
      <formula>NOT(ISERROR(SEARCH("09.00 – 15.00",DG134)))</formula>
    </cfRule>
    <cfRule type="containsText" dxfId="18890" priority="39271" operator="containsText" text="10.30 – 19.30">
      <formula>NOT(ISERROR(SEARCH("10.30 – 19.30",DG134)))</formula>
    </cfRule>
    <cfRule type="containsText" dxfId="18889" priority="39272" operator="containsText" text="09.00 – 13.00">
      <formula>NOT(ISERROR(SEARCH("09.00 – 13.00",DG134)))</formula>
    </cfRule>
    <cfRule type="containsText" dxfId="18888" priority="39273" operator="containsText" text="11.30 – 19.30">
      <formula>NOT(ISERROR(SEARCH("11.30 – 19.30",DG134)))</formula>
    </cfRule>
  </conditionalFormatting>
  <conditionalFormatting sqref="DG134">
    <cfRule type="cellIs" dxfId="18887" priority="39257" operator="equal">
      <formula>"09.00 – 18.00"</formula>
    </cfRule>
  </conditionalFormatting>
  <conditionalFormatting sqref="DG134">
    <cfRule type="cellIs" dxfId="18886" priority="39258" operator="equal">
      <formula>"09.30 – 13.00"</formula>
    </cfRule>
  </conditionalFormatting>
  <conditionalFormatting sqref="DG134">
    <cfRule type="cellIs" dxfId="18885" priority="39259" operator="equal">
      <formula>"10.30 – 19.30"</formula>
    </cfRule>
  </conditionalFormatting>
  <conditionalFormatting sqref="DG134">
    <cfRule type="cellIs" dxfId="18884" priority="39260" operator="equal">
      <formula>"11.30 – 19.30"</formula>
    </cfRule>
  </conditionalFormatting>
  <conditionalFormatting sqref="DG134">
    <cfRule type="cellIs" dxfId="18883" priority="39261" operator="equal">
      <formula>_FV(13,"3")</formula>
    </cfRule>
  </conditionalFormatting>
  <conditionalFormatting sqref="DG134">
    <cfRule type="cellIs" dxfId="18882" priority="39262" operator="equal">
      <formula>_FV(13,"3")</formula>
    </cfRule>
  </conditionalFormatting>
  <conditionalFormatting sqref="DG134">
    <cfRule type="cellIs" dxfId="18881" priority="39263" operator="equal">
      <formula>_FV(13,"3")</formula>
    </cfRule>
  </conditionalFormatting>
  <conditionalFormatting sqref="DG134">
    <cfRule type="cellIs" dxfId="18880" priority="39250" operator="equal">
      <formula>"09.00 – 18.00"</formula>
    </cfRule>
  </conditionalFormatting>
  <conditionalFormatting sqref="DG134">
    <cfRule type="cellIs" dxfId="18879" priority="39251" operator="equal">
      <formula>"09.30 – 13.00"</formula>
    </cfRule>
  </conditionalFormatting>
  <conditionalFormatting sqref="DG134">
    <cfRule type="cellIs" dxfId="18878" priority="39252" operator="equal">
      <formula>"10.30 – 19.30"</formula>
    </cfRule>
  </conditionalFormatting>
  <conditionalFormatting sqref="DG134">
    <cfRule type="cellIs" dxfId="18877" priority="39253" operator="equal">
      <formula>"11.30 – 19.30"</formula>
    </cfRule>
  </conditionalFormatting>
  <conditionalFormatting sqref="DG134">
    <cfRule type="cellIs" dxfId="18876" priority="39254" operator="equal">
      <formula>_FV(13,"3")</formula>
    </cfRule>
  </conditionalFormatting>
  <conditionalFormatting sqref="DG134">
    <cfRule type="cellIs" dxfId="18875" priority="39255" operator="equal">
      <formula>_FV(13,"3")</formula>
    </cfRule>
  </conditionalFormatting>
  <conditionalFormatting sqref="DG134">
    <cfRule type="cellIs" dxfId="18874" priority="39256" operator="equal">
      <formula>_FV(13,"3")</formula>
    </cfRule>
  </conditionalFormatting>
  <conditionalFormatting sqref="DG144">
    <cfRule type="cellIs" dxfId="18873" priority="39242" operator="equal">
      <formula>"09.00 – 15.00"</formula>
    </cfRule>
  </conditionalFormatting>
  <conditionalFormatting sqref="DG144">
    <cfRule type="cellIs" dxfId="18872" priority="39243" operator="equal">
      <formula>"09.00 – 18.00"</formula>
    </cfRule>
  </conditionalFormatting>
  <conditionalFormatting sqref="DG144">
    <cfRule type="cellIs" dxfId="18871" priority="39244" operator="equal">
      <formula>"09.30 – 13.00"</formula>
    </cfRule>
  </conditionalFormatting>
  <conditionalFormatting sqref="DG144">
    <cfRule type="cellIs" dxfId="18870" priority="39245" operator="equal">
      <formula>"10.30 – 19.30"</formula>
    </cfRule>
  </conditionalFormatting>
  <conditionalFormatting sqref="DG144">
    <cfRule type="cellIs" dxfId="18869" priority="39246" operator="equal">
      <formula>"11.30 – 19.30"</formula>
    </cfRule>
  </conditionalFormatting>
  <conditionalFormatting sqref="DG144">
    <cfRule type="cellIs" dxfId="18868" priority="39247" operator="equal">
      <formula>_FV(13,"3")</formula>
    </cfRule>
  </conditionalFormatting>
  <conditionalFormatting sqref="DG144">
    <cfRule type="cellIs" dxfId="18867" priority="39248" operator="equal">
      <formula>_FV(13,"3")</formula>
    </cfRule>
  </conditionalFormatting>
  <conditionalFormatting sqref="DG144">
    <cfRule type="cellIs" dxfId="18866" priority="39249" operator="equal">
      <formula>_FV(13,"3")</formula>
    </cfRule>
  </conditionalFormatting>
  <conditionalFormatting sqref="DG144">
    <cfRule type="containsText" dxfId="18865" priority="39232" operator="containsText" text="DOMENICA">
      <formula>NOT(ISERROR(SEARCH("DOMENICA",DG144)))</formula>
    </cfRule>
    <cfRule type="containsText" dxfId="18864" priority="39233" operator="containsText" text="08.30 – 14.30">
      <formula>NOT(ISERROR(SEARCH("08.30 – 14.30",DG144)))</formula>
    </cfRule>
    <cfRule type="containsText" dxfId="18863" priority="39234" operator="containsText" text="09.30 – 18.30">
      <formula>NOT(ISERROR(SEARCH("09.30 – 18.30",DG144)))</formula>
    </cfRule>
    <cfRule type="containsText" dxfId="18862" priority="39235" operator="containsText" text="08.30 – 16.30">
      <formula>NOT(ISERROR(SEARCH("08.30 – 16.30",DG144)))</formula>
    </cfRule>
    <cfRule type="containsText" dxfId="18861" priority="39236" operator="containsText" text="08.30 – 17.30">
      <formula>NOT(ISERROR(SEARCH("08.30 – 17.30",DG144)))</formula>
    </cfRule>
    <cfRule type="containsText" dxfId="18860" priority="39237" operator="containsText" text="09.00 – 18.00">
      <formula>NOT(ISERROR(SEARCH("09.00 – 18.00",DG144)))</formula>
    </cfRule>
    <cfRule type="containsText" dxfId="18859" priority="39238" operator="containsText" text="09.00 – 15.00">
      <formula>NOT(ISERROR(SEARCH("09.00 – 15.00",DG144)))</formula>
    </cfRule>
    <cfRule type="containsText" dxfId="18858" priority="39239" operator="containsText" text="10.30 – 19.30">
      <formula>NOT(ISERROR(SEARCH("10.30 – 19.30",DG144)))</formula>
    </cfRule>
    <cfRule type="containsText" dxfId="18857" priority="39240" operator="containsText" text="09.00 – 13.00">
      <formula>NOT(ISERROR(SEARCH("09.00 – 13.00",DG144)))</formula>
    </cfRule>
    <cfRule type="containsText" dxfId="18856" priority="39241" operator="containsText" text="11.30 – 19.30">
      <formula>NOT(ISERROR(SEARCH("11.30 – 19.30",DG144)))</formula>
    </cfRule>
  </conditionalFormatting>
  <conditionalFormatting sqref="DG144">
    <cfRule type="cellIs" dxfId="18855" priority="39225" operator="equal">
      <formula>"09.00 – 18.00"</formula>
    </cfRule>
  </conditionalFormatting>
  <conditionalFormatting sqref="DG144">
    <cfRule type="cellIs" dxfId="18854" priority="39226" operator="equal">
      <formula>"09.30 – 13.00"</formula>
    </cfRule>
  </conditionalFormatting>
  <conditionalFormatting sqref="DG144">
    <cfRule type="cellIs" dxfId="18853" priority="39227" operator="equal">
      <formula>"10.30 – 19.30"</formula>
    </cfRule>
  </conditionalFormatting>
  <conditionalFormatting sqref="DG144">
    <cfRule type="cellIs" dxfId="18852" priority="39228" operator="equal">
      <formula>"11.30 – 19.30"</formula>
    </cfRule>
  </conditionalFormatting>
  <conditionalFormatting sqref="DG144">
    <cfRule type="cellIs" dxfId="18851" priority="39229" operator="equal">
      <formula>_FV(13,"3")</formula>
    </cfRule>
  </conditionalFormatting>
  <conditionalFormatting sqref="DG144">
    <cfRule type="cellIs" dxfId="18850" priority="39230" operator="equal">
      <formula>_FV(13,"3")</formula>
    </cfRule>
  </conditionalFormatting>
  <conditionalFormatting sqref="DG144">
    <cfRule type="cellIs" dxfId="18849" priority="39231" operator="equal">
      <formula>_FV(13,"3")</formula>
    </cfRule>
  </conditionalFormatting>
  <conditionalFormatting sqref="DG144">
    <cfRule type="cellIs" dxfId="18848" priority="39218" operator="equal">
      <formula>"09.00 – 18.00"</formula>
    </cfRule>
  </conditionalFormatting>
  <conditionalFormatting sqref="DG144">
    <cfRule type="cellIs" dxfId="18847" priority="39219" operator="equal">
      <formula>"09.30 – 13.00"</formula>
    </cfRule>
  </conditionalFormatting>
  <conditionalFormatting sqref="DG144">
    <cfRule type="cellIs" dxfId="18846" priority="39220" operator="equal">
      <formula>"10.30 – 19.30"</formula>
    </cfRule>
  </conditionalFormatting>
  <conditionalFormatting sqref="DG144">
    <cfRule type="cellIs" dxfId="18845" priority="39221" operator="equal">
      <formula>"11.30 – 19.30"</formula>
    </cfRule>
  </conditionalFormatting>
  <conditionalFormatting sqref="DG144">
    <cfRule type="cellIs" dxfId="18844" priority="39222" operator="equal">
      <formula>_FV(13,"3")</formula>
    </cfRule>
  </conditionalFormatting>
  <conditionalFormatting sqref="DG144">
    <cfRule type="cellIs" dxfId="18843" priority="39223" operator="equal">
      <formula>_FV(13,"3")</formula>
    </cfRule>
  </conditionalFormatting>
  <conditionalFormatting sqref="DG144">
    <cfRule type="cellIs" dxfId="18842" priority="39224" operator="equal">
      <formula>_FV(13,"3")</formula>
    </cfRule>
  </conditionalFormatting>
  <conditionalFormatting sqref="DG144">
    <cfRule type="cellIs" dxfId="18841" priority="39210" operator="equal">
      <formula>"09.00 – 15.00"</formula>
    </cfRule>
  </conditionalFormatting>
  <conditionalFormatting sqref="DG144">
    <cfRule type="cellIs" dxfId="18840" priority="39211" operator="equal">
      <formula>"09.00 – 18.00"</formula>
    </cfRule>
  </conditionalFormatting>
  <conditionalFormatting sqref="DG144">
    <cfRule type="cellIs" dxfId="18839" priority="39212" operator="equal">
      <formula>"09.30 – 13.00"</formula>
    </cfRule>
  </conditionalFormatting>
  <conditionalFormatting sqref="DG144">
    <cfRule type="cellIs" dxfId="18838" priority="39213" operator="equal">
      <formula>"10.30 – 19.30"</formula>
    </cfRule>
  </conditionalFormatting>
  <conditionalFormatting sqref="DG144">
    <cfRule type="cellIs" dxfId="18837" priority="39214" operator="equal">
      <formula>"11.30 – 19.30"</formula>
    </cfRule>
  </conditionalFormatting>
  <conditionalFormatting sqref="DG144">
    <cfRule type="cellIs" dxfId="18836" priority="39215" operator="equal">
      <formula>_FV(13,"3")</formula>
    </cfRule>
  </conditionalFormatting>
  <conditionalFormatting sqref="DG144">
    <cfRule type="cellIs" dxfId="18835" priority="39216" operator="equal">
      <formula>_FV(13,"3")</formula>
    </cfRule>
  </conditionalFormatting>
  <conditionalFormatting sqref="DG144">
    <cfRule type="cellIs" dxfId="18834" priority="39217" operator="equal">
      <formula>_FV(13,"3")</formula>
    </cfRule>
  </conditionalFormatting>
  <conditionalFormatting sqref="DG144">
    <cfRule type="containsText" dxfId="18833" priority="39200" operator="containsText" text="DOMENICA">
      <formula>NOT(ISERROR(SEARCH("DOMENICA",DG144)))</formula>
    </cfRule>
    <cfRule type="containsText" dxfId="18832" priority="39201" operator="containsText" text="08.30 – 14.30">
      <formula>NOT(ISERROR(SEARCH("08.30 – 14.30",DG144)))</formula>
    </cfRule>
    <cfRule type="containsText" dxfId="18831" priority="39202" operator="containsText" text="09.30 – 18.30">
      <formula>NOT(ISERROR(SEARCH("09.30 – 18.30",DG144)))</formula>
    </cfRule>
    <cfRule type="containsText" dxfId="18830" priority="39203" operator="containsText" text="08.30 – 16.30">
      <formula>NOT(ISERROR(SEARCH("08.30 – 16.30",DG144)))</formula>
    </cfRule>
    <cfRule type="containsText" dxfId="18829" priority="39204" operator="containsText" text="08.30 – 17.30">
      <formula>NOT(ISERROR(SEARCH("08.30 – 17.30",DG144)))</formula>
    </cfRule>
    <cfRule type="containsText" dxfId="18828" priority="39205" operator="containsText" text="09.00 – 18.00">
      <formula>NOT(ISERROR(SEARCH("09.00 – 18.00",DG144)))</formula>
    </cfRule>
    <cfRule type="containsText" dxfId="18827" priority="39206" operator="containsText" text="09.00 – 15.00">
      <formula>NOT(ISERROR(SEARCH("09.00 – 15.00",DG144)))</formula>
    </cfRule>
    <cfRule type="containsText" dxfId="18826" priority="39207" operator="containsText" text="10.30 – 19.30">
      <formula>NOT(ISERROR(SEARCH("10.30 – 19.30",DG144)))</formula>
    </cfRule>
    <cfRule type="containsText" dxfId="18825" priority="39208" operator="containsText" text="09.00 – 13.00">
      <formula>NOT(ISERROR(SEARCH("09.00 – 13.00",DG144)))</formula>
    </cfRule>
    <cfRule type="containsText" dxfId="18824" priority="39209" operator="containsText" text="11.30 – 19.30">
      <formula>NOT(ISERROR(SEARCH("11.30 – 19.30",DG144)))</formula>
    </cfRule>
  </conditionalFormatting>
  <conditionalFormatting sqref="DG144">
    <cfRule type="cellIs" dxfId="18823" priority="39193" operator="equal">
      <formula>"09.00 – 18.00"</formula>
    </cfRule>
  </conditionalFormatting>
  <conditionalFormatting sqref="DG144">
    <cfRule type="cellIs" dxfId="18822" priority="39194" operator="equal">
      <formula>"09.30 – 13.00"</formula>
    </cfRule>
  </conditionalFormatting>
  <conditionalFormatting sqref="DG144">
    <cfRule type="cellIs" dxfId="18821" priority="39195" operator="equal">
      <formula>"10.30 – 19.30"</formula>
    </cfRule>
  </conditionalFormatting>
  <conditionalFormatting sqref="DG144">
    <cfRule type="cellIs" dxfId="18820" priority="39196" operator="equal">
      <formula>"11.30 – 19.30"</formula>
    </cfRule>
  </conditionalFormatting>
  <conditionalFormatting sqref="DG144">
    <cfRule type="cellIs" dxfId="18819" priority="39197" operator="equal">
      <formula>_FV(13,"3")</formula>
    </cfRule>
  </conditionalFormatting>
  <conditionalFormatting sqref="DG144">
    <cfRule type="cellIs" dxfId="18818" priority="39198" operator="equal">
      <formula>_FV(13,"3")</formula>
    </cfRule>
  </conditionalFormatting>
  <conditionalFormatting sqref="DG144">
    <cfRule type="cellIs" dxfId="18817" priority="39199" operator="equal">
      <formula>_FV(13,"3")</formula>
    </cfRule>
  </conditionalFormatting>
  <conditionalFormatting sqref="DG144">
    <cfRule type="cellIs" dxfId="18816" priority="39186" operator="equal">
      <formula>"09.00 – 18.00"</formula>
    </cfRule>
  </conditionalFormatting>
  <conditionalFormatting sqref="DG144">
    <cfRule type="cellIs" dxfId="18815" priority="39187" operator="equal">
      <formula>"09.30 – 13.00"</formula>
    </cfRule>
  </conditionalFormatting>
  <conditionalFormatting sqref="DG144">
    <cfRule type="cellIs" dxfId="18814" priority="39188" operator="equal">
      <formula>"10.30 – 19.30"</formula>
    </cfRule>
  </conditionalFormatting>
  <conditionalFormatting sqref="DG144">
    <cfRule type="cellIs" dxfId="18813" priority="39189" operator="equal">
      <formula>"11.30 – 19.30"</formula>
    </cfRule>
  </conditionalFormatting>
  <conditionalFormatting sqref="DG144">
    <cfRule type="cellIs" dxfId="18812" priority="39190" operator="equal">
      <formula>_FV(13,"3")</formula>
    </cfRule>
  </conditionalFormatting>
  <conditionalFormatting sqref="DG144">
    <cfRule type="cellIs" dxfId="18811" priority="39191" operator="equal">
      <formula>_FV(13,"3")</formula>
    </cfRule>
  </conditionalFormatting>
  <conditionalFormatting sqref="DG144">
    <cfRule type="cellIs" dxfId="18810" priority="39192" operator="equal">
      <formula>_FV(13,"3")</formula>
    </cfRule>
  </conditionalFormatting>
  <conditionalFormatting sqref="DG144">
    <cfRule type="cellIs" dxfId="18809" priority="39178" operator="equal">
      <formula>"09.00 – 15.00"</formula>
    </cfRule>
  </conditionalFormatting>
  <conditionalFormatting sqref="DG144">
    <cfRule type="cellIs" dxfId="18808" priority="39179" operator="equal">
      <formula>"09.00 – 18.00"</formula>
    </cfRule>
  </conditionalFormatting>
  <conditionalFormatting sqref="DG144">
    <cfRule type="cellIs" dxfId="18807" priority="39180" operator="equal">
      <formula>"09.30 – 13.00"</formula>
    </cfRule>
  </conditionalFormatting>
  <conditionalFormatting sqref="DG144">
    <cfRule type="cellIs" dxfId="18806" priority="39181" operator="equal">
      <formula>"10.30 – 19.30"</formula>
    </cfRule>
  </conditionalFormatting>
  <conditionalFormatting sqref="DG144">
    <cfRule type="cellIs" dxfId="18805" priority="39182" operator="equal">
      <formula>"11.30 – 19.30"</formula>
    </cfRule>
  </conditionalFormatting>
  <conditionalFormatting sqref="DG144">
    <cfRule type="cellIs" dxfId="18804" priority="39183" operator="equal">
      <formula>_FV(13,"3")</formula>
    </cfRule>
  </conditionalFormatting>
  <conditionalFormatting sqref="DG144">
    <cfRule type="cellIs" dxfId="18803" priority="39184" operator="equal">
      <formula>_FV(13,"3")</formula>
    </cfRule>
  </conditionalFormatting>
  <conditionalFormatting sqref="DG144">
    <cfRule type="cellIs" dxfId="18802" priority="39185" operator="equal">
      <formula>_FV(13,"3")</formula>
    </cfRule>
  </conditionalFormatting>
  <conditionalFormatting sqref="DG144">
    <cfRule type="containsText" dxfId="18801" priority="39168" operator="containsText" text="DOMENICA">
      <formula>NOT(ISERROR(SEARCH("DOMENICA",DG144)))</formula>
    </cfRule>
    <cfRule type="containsText" dxfId="18800" priority="39169" operator="containsText" text="08.30 – 14.30">
      <formula>NOT(ISERROR(SEARCH("08.30 – 14.30",DG144)))</formula>
    </cfRule>
    <cfRule type="containsText" dxfId="18799" priority="39170" operator="containsText" text="09.30 – 18.30">
      <formula>NOT(ISERROR(SEARCH("09.30 – 18.30",DG144)))</formula>
    </cfRule>
    <cfRule type="containsText" dxfId="18798" priority="39171" operator="containsText" text="08.30 – 16.30">
      <formula>NOT(ISERROR(SEARCH("08.30 – 16.30",DG144)))</formula>
    </cfRule>
    <cfRule type="containsText" dxfId="18797" priority="39172" operator="containsText" text="08.30 – 17.30">
      <formula>NOT(ISERROR(SEARCH("08.30 – 17.30",DG144)))</formula>
    </cfRule>
    <cfRule type="containsText" dxfId="18796" priority="39173" operator="containsText" text="09.00 – 18.00">
      <formula>NOT(ISERROR(SEARCH("09.00 – 18.00",DG144)))</formula>
    </cfRule>
    <cfRule type="containsText" dxfId="18795" priority="39174" operator="containsText" text="09.00 – 15.00">
      <formula>NOT(ISERROR(SEARCH("09.00 – 15.00",DG144)))</formula>
    </cfRule>
    <cfRule type="containsText" dxfId="18794" priority="39175" operator="containsText" text="10.30 – 19.30">
      <formula>NOT(ISERROR(SEARCH("10.30 – 19.30",DG144)))</formula>
    </cfRule>
    <cfRule type="containsText" dxfId="18793" priority="39176" operator="containsText" text="09.00 – 13.00">
      <formula>NOT(ISERROR(SEARCH("09.00 – 13.00",DG144)))</formula>
    </cfRule>
    <cfRule type="containsText" dxfId="18792" priority="39177" operator="containsText" text="11.30 – 19.30">
      <formula>NOT(ISERROR(SEARCH("11.30 – 19.30",DG144)))</formula>
    </cfRule>
  </conditionalFormatting>
  <conditionalFormatting sqref="DG144">
    <cfRule type="cellIs" dxfId="18791" priority="39161" operator="equal">
      <formula>"09.00 – 18.00"</formula>
    </cfRule>
  </conditionalFormatting>
  <conditionalFormatting sqref="DG144">
    <cfRule type="cellIs" dxfId="18790" priority="39162" operator="equal">
      <formula>"09.30 – 13.00"</formula>
    </cfRule>
  </conditionalFormatting>
  <conditionalFormatting sqref="DG144">
    <cfRule type="cellIs" dxfId="18789" priority="39163" operator="equal">
      <formula>"10.30 – 19.30"</formula>
    </cfRule>
  </conditionalFormatting>
  <conditionalFormatting sqref="DG144">
    <cfRule type="cellIs" dxfId="18788" priority="39164" operator="equal">
      <formula>"11.30 – 19.30"</formula>
    </cfRule>
  </conditionalFormatting>
  <conditionalFormatting sqref="DG144">
    <cfRule type="cellIs" dxfId="18787" priority="39165" operator="equal">
      <formula>_FV(13,"3")</formula>
    </cfRule>
  </conditionalFormatting>
  <conditionalFormatting sqref="DG144">
    <cfRule type="cellIs" dxfId="18786" priority="39166" operator="equal">
      <formula>_FV(13,"3")</formula>
    </cfRule>
  </conditionalFormatting>
  <conditionalFormatting sqref="DG144">
    <cfRule type="cellIs" dxfId="18785" priority="39167" operator="equal">
      <formula>_FV(13,"3")</formula>
    </cfRule>
  </conditionalFormatting>
  <conditionalFormatting sqref="DG144">
    <cfRule type="cellIs" dxfId="18784" priority="39154" operator="equal">
      <formula>"09.00 – 18.00"</formula>
    </cfRule>
  </conditionalFormatting>
  <conditionalFormatting sqref="DG144">
    <cfRule type="cellIs" dxfId="18783" priority="39155" operator="equal">
      <formula>"09.30 – 13.00"</formula>
    </cfRule>
  </conditionalFormatting>
  <conditionalFormatting sqref="DG144">
    <cfRule type="cellIs" dxfId="18782" priority="39156" operator="equal">
      <formula>"10.30 – 19.30"</formula>
    </cfRule>
  </conditionalFormatting>
  <conditionalFormatting sqref="DG144">
    <cfRule type="cellIs" dxfId="18781" priority="39157" operator="equal">
      <formula>"11.30 – 19.30"</formula>
    </cfRule>
  </conditionalFormatting>
  <conditionalFormatting sqref="DG144">
    <cfRule type="cellIs" dxfId="18780" priority="39158" operator="equal">
      <formula>_FV(13,"3")</formula>
    </cfRule>
  </conditionalFormatting>
  <conditionalFormatting sqref="DG144">
    <cfRule type="cellIs" dxfId="18779" priority="39159" operator="equal">
      <formula>_FV(13,"3")</formula>
    </cfRule>
  </conditionalFormatting>
  <conditionalFormatting sqref="DG144">
    <cfRule type="cellIs" dxfId="18778" priority="39160" operator="equal">
      <formula>_FV(13,"3")</formula>
    </cfRule>
  </conditionalFormatting>
  <conditionalFormatting sqref="DG137:DG142">
    <cfRule type="containsText" dxfId="18777" priority="39107" operator="containsText" text="09.00 -13.00">
      <formula>NOT(ISERROR(SEARCH("09.00 -13.00",DG137)))</formula>
    </cfRule>
    <cfRule type="containsText" dxfId="18776" priority="39108" operator="containsText" text="09.00 -15:00">
      <formula>NOT(ISERROR(SEARCH("09.00 -15:00",DG137)))</formula>
    </cfRule>
    <cfRule type="containsText" dxfId="18775" priority="39109" operator="containsText" text="09.00 -16.00">
      <formula>NOT(ISERROR(SEARCH("09.00 -16.00",DG137)))</formula>
    </cfRule>
  </conditionalFormatting>
  <conditionalFormatting sqref="DG135">
    <cfRule type="containsText" dxfId="18774" priority="39104" operator="containsText" text="09.00 -13.00">
      <formula>NOT(ISERROR(SEARCH("09.00 -13.00",DG135)))</formula>
    </cfRule>
    <cfRule type="containsText" dxfId="18773" priority="39105" operator="containsText" text="09.00 -15:00">
      <formula>NOT(ISERROR(SEARCH("09.00 -15:00",DG135)))</formula>
    </cfRule>
    <cfRule type="containsText" dxfId="18772" priority="39106" operator="containsText" text="09.00 -16.00">
      <formula>NOT(ISERROR(SEARCH("09.00 -16.00",DG135)))</formula>
    </cfRule>
  </conditionalFormatting>
  <conditionalFormatting sqref="DG135">
    <cfRule type="containsText" dxfId="18771" priority="39092" operator="containsText" text="09.00 -13.00">
      <formula>NOT(ISERROR(SEARCH("09.00 -13.00",DG135)))</formula>
    </cfRule>
    <cfRule type="containsText" dxfId="18770" priority="39093" operator="containsText" text="09.00 -15:00">
      <formula>NOT(ISERROR(SEARCH("09.00 -15:00",DG135)))</formula>
    </cfRule>
    <cfRule type="containsText" dxfId="18769" priority="39094" operator="containsText" text="09.00 -16.00">
      <formula>NOT(ISERROR(SEARCH("09.00 -16.00",DG135)))</formula>
    </cfRule>
  </conditionalFormatting>
  <conditionalFormatting sqref="DG141:DG142">
    <cfRule type="containsText" dxfId="18768" priority="39125" operator="containsText" text="09:00 – 13.00 ">
      <formula>NOT(ISERROR(SEARCH("09:00 – 13.00 ",DG141)))</formula>
    </cfRule>
  </conditionalFormatting>
  <conditionalFormatting sqref="DG137:DG142">
    <cfRule type="containsText" dxfId="18767" priority="39098" operator="containsText" text="09.00 -13.00">
      <formula>NOT(ISERROR(SEARCH("09.00 -13.00",DG137)))</formula>
    </cfRule>
    <cfRule type="containsText" dxfId="18766" priority="39099" operator="containsText" text="09.00 -15:00">
      <formula>NOT(ISERROR(SEARCH("09.00 -15:00",DG137)))</formula>
    </cfRule>
    <cfRule type="containsText" dxfId="18765" priority="39100" operator="containsText" text="09.00 -16.00">
      <formula>NOT(ISERROR(SEARCH("09.00 -16.00",DG137)))</formula>
    </cfRule>
  </conditionalFormatting>
  <conditionalFormatting sqref="DG151">
    <cfRule type="containsText" dxfId="18764" priority="39062" operator="containsText" text="09:00 – 13.00 ">
      <formula>NOT(ISERROR(SEARCH("09:00 – 13.00 ",DG151)))</formula>
    </cfRule>
  </conditionalFormatting>
  <conditionalFormatting sqref="DG135:DG142">
    <cfRule type="containsText" dxfId="18763" priority="39136" operator="containsText" text="08.30 – 14.30">
      <formula>NOT(ISERROR(SEARCH("08.30 – 14.30",DG135)))</formula>
    </cfRule>
    <cfRule type="containsText" dxfId="18762" priority="39137" operator="containsText" text="09:30 – 18.30">
      <formula>NOT(ISERROR(SEARCH("09:30 – 18.30",DG135)))</formula>
    </cfRule>
    <cfRule type="containsText" dxfId="18761" priority="39138" operator="containsText" text="10.30 – 18.30">
      <formula>NOT(ISERROR(SEARCH("10.30 – 18.30",DG135)))</formula>
    </cfRule>
    <cfRule type="containsText" dxfId="18760" priority="39139" operator="containsText" text="09.30 – 18.30">
      <formula>NOT(ISERROR(SEARCH("09.30 – 18.30",DG135)))</formula>
    </cfRule>
    <cfRule type="containsText" dxfId="18759" priority="39141" operator="containsText" text="09.00 – 13:00">
      <formula>NOT(ISERROR(SEARCH("09.00 – 13:00",DG135)))</formula>
    </cfRule>
    <cfRule type="containsText" dxfId="18758" priority="39142" operator="containsText" text="08.30 – 16.30">
      <formula>NOT(ISERROR(SEARCH("08.30 – 16.30",DG135)))</formula>
    </cfRule>
    <cfRule type="containsText" dxfId="18757" priority="39143" operator="containsText" text="08:30 – 17.30">
      <formula>NOT(ISERROR(SEARCH("08:30 – 17.30",DG135)))</formula>
    </cfRule>
    <cfRule type="containsText" dxfId="18756" priority="39144" operator="containsText" text="08.30 – 17.30">
      <formula>NOT(ISERROR(SEARCH("08.30 – 17.30",DG135)))</formula>
    </cfRule>
    <cfRule type="containsText" dxfId="18755" priority="39145" operator="containsText" text="09.00 – 18.00">
      <formula>NOT(ISERROR(SEARCH("09.00 – 18.00",DG135)))</formula>
    </cfRule>
    <cfRule type="containsText" dxfId="18754" priority="39146" operator="containsText" text="09.00 – 13.00">
      <formula>NOT(ISERROR(SEARCH("09.00 – 13.00",DG135)))</formula>
    </cfRule>
    <cfRule type="containsText" dxfId="18753" priority="39147" operator="containsText" text="11.30 – 19.30">
      <formula>NOT(ISERROR(SEARCH("11.30 – 19.30",DG135)))</formula>
    </cfRule>
    <cfRule type="containsText" dxfId="18752" priority="39148" operator="containsText" text="10.30 – 19.30">
      <formula>NOT(ISERROR(SEARCH("10.30 – 19.30",DG135)))</formula>
    </cfRule>
    <cfRule type="containsText" dxfId="18751" priority="39149" operator="containsText" text="09.00 – 15.00">
      <formula>NOT(ISERROR(SEARCH("09.00 – 15.00",DG135)))</formula>
    </cfRule>
    <cfRule type="containsText" dxfId="18750" priority="39150" operator="containsText" text="1 2 : 3 0">
      <formula>NOT(ISERROR(SEARCH("1 2 : 3 0",DG135)))</formula>
    </cfRule>
    <cfRule type="containsText" dxfId="18749" priority="39151" operator="containsText" text="1 3 : 3 0">
      <formula>NOT(ISERROR(SEARCH("1 3 : 3 0",DG135)))</formula>
    </cfRule>
    <cfRule type="containsText" dxfId="18748" priority="39152" operator="containsText" text="FESTIVITÁ">
      <formula>NOT(ISERROR(SEARCH("FESTIVITÁ",DG135)))</formula>
    </cfRule>
    <cfRule type="cellIs" dxfId="18747" priority="39153" operator="equal">
      <formula>"DOMENICA"</formula>
    </cfRule>
  </conditionalFormatting>
  <conditionalFormatting sqref="DG135:DG142">
    <cfRule type="containsText" dxfId="18746" priority="39128" operator="containsText" text="09.00 - 13.00">
      <formula>NOT(ISERROR(SEARCH("09.00 - 13.00",DG135)))</formula>
    </cfRule>
    <cfRule type="containsText" dxfId="18745" priority="39131" operator="containsText" text="09.00 – 15:00">
      <formula>NOT(ISERROR(SEARCH("09.00 – 15:00",DG135)))</formula>
    </cfRule>
    <cfRule type="containsText" dxfId="18744" priority="39132" operator="containsText" text="09.00 – 16.00">
      <formula>NOT(ISERROR(SEARCH("09.00 – 16.00",DG135)))</formula>
    </cfRule>
    <cfRule type="containsText" dxfId="18743" priority="39133" operator="containsText" text="09.00 - 13:00">
      <formula>NOT(ISERROR(SEARCH("09.00 - 13:00",DG135)))</formula>
    </cfRule>
    <cfRule type="containsText" dxfId="18742" priority="39134" operator="containsText" text="08.30 – 16:30 ">
      <formula>NOT(ISERROR(SEARCH("08.30 – 16:30 ",DG135)))</formula>
    </cfRule>
    <cfRule type="containsText" dxfId="18741" priority="39135" operator="containsText" text="08.30 – 17:30 ">
      <formula>NOT(ISERROR(SEARCH("08.30 – 17:30 ",DG135)))</formula>
    </cfRule>
  </conditionalFormatting>
  <conditionalFormatting sqref="DG135:DG142">
    <cfRule type="containsText" dxfId="18740" priority="39130" operator="containsText" text="1 3 : 0 0">
      <formula>NOT(ISERROR(SEARCH("1 3 : 0 0",DG135)))</formula>
    </cfRule>
  </conditionalFormatting>
  <conditionalFormatting sqref="DG135">
    <cfRule type="containsText" dxfId="18739" priority="39129" operator="containsText" text="13:00">
      <formula>NOT(ISERROR(SEARCH("13:00",DG135)))</formula>
    </cfRule>
  </conditionalFormatting>
  <conditionalFormatting sqref="DG135:DG142">
    <cfRule type="containsText" dxfId="18738" priority="39140" operator="containsText" text="09:00 – 13.00 ">
      <formula>NOT(ISERROR(SEARCH("09:00 – 13.00 ",DG135)))</formula>
    </cfRule>
  </conditionalFormatting>
  <conditionalFormatting sqref="DG141">
    <cfRule type="containsText" dxfId="18737" priority="39127" operator="containsText" text="09:00 – 13.00 ">
      <formula>NOT(ISERROR(SEARCH("09:00 – 13.00 ",DG141)))</formula>
    </cfRule>
  </conditionalFormatting>
  <conditionalFormatting sqref="DG135:DG142">
    <cfRule type="containsText" dxfId="18736" priority="39126" operator="containsText" text="09:00 – 13.00 ">
      <formula>NOT(ISERROR(SEARCH("09:00 – 13.00 ",DG135)))</formula>
    </cfRule>
  </conditionalFormatting>
  <conditionalFormatting sqref="DG136">
    <cfRule type="containsText" dxfId="18735" priority="39122" operator="containsText" text="09.00 -13.00">
      <formula>NOT(ISERROR(SEARCH("09.00 -13.00",DG136)))</formula>
    </cfRule>
    <cfRule type="containsText" dxfId="18734" priority="39123" operator="containsText" text="09.00 -15:00">
      <formula>NOT(ISERROR(SEARCH("09.00 -15:00",DG136)))</formula>
    </cfRule>
    <cfRule type="containsText" dxfId="18733" priority="39124" operator="containsText" text="09.00 -16.00">
      <formula>NOT(ISERROR(SEARCH("09.00 -16.00",DG136)))</formula>
    </cfRule>
  </conditionalFormatting>
  <conditionalFormatting sqref="DG137:DG142">
    <cfRule type="containsText" dxfId="18732" priority="39119" operator="containsText" text="09.00 -13.00">
      <formula>NOT(ISERROR(SEARCH("09.00 -13.00",DG137)))</formula>
    </cfRule>
    <cfRule type="containsText" dxfId="18731" priority="39120" operator="containsText" text="09.00 -15:00">
      <formula>NOT(ISERROR(SEARCH("09.00 -15:00",DG137)))</formula>
    </cfRule>
    <cfRule type="containsText" dxfId="18730" priority="39121" operator="containsText" text="09.00 -16.00">
      <formula>NOT(ISERROR(SEARCH("09.00 -16.00",DG137)))</formula>
    </cfRule>
  </conditionalFormatting>
  <conditionalFormatting sqref="DG135">
    <cfRule type="containsText" dxfId="18729" priority="39116" operator="containsText" text="09.00 -13.00">
      <formula>NOT(ISERROR(SEARCH("09.00 -13.00",DG135)))</formula>
    </cfRule>
    <cfRule type="containsText" dxfId="18728" priority="39117" operator="containsText" text="09.00 -15:00">
      <formula>NOT(ISERROR(SEARCH("09.00 -15:00",DG135)))</formula>
    </cfRule>
    <cfRule type="containsText" dxfId="18727" priority="39118" operator="containsText" text="09.00 -16.00">
      <formula>NOT(ISERROR(SEARCH("09.00 -16.00",DG135)))</formula>
    </cfRule>
  </conditionalFormatting>
  <conditionalFormatting sqref="DG141">
    <cfRule type="containsText" dxfId="18726" priority="39115" operator="containsText" text="09:00 – 13.00 ">
      <formula>NOT(ISERROR(SEARCH("09:00 – 13.00 ",DG141)))</formula>
    </cfRule>
  </conditionalFormatting>
  <conditionalFormatting sqref="DG135:DG142">
    <cfRule type="containsText" dxfId="18725" priority="39114" operator="containsText" text="09:00 – 13.00 ">
      <formula>NOT(ISERROR(SEARCH("09:00 – 13.00 ",DG135)))</formula>
    </cfRule>
  </conditionalFormatting>
  <conditionalFormatting sqref="DG141:DG142">
    <cfRule type="containsText" dxfId="18724" priority="39113" operator="containsText" text="09:00 – 13.00 ">
      <formula>NOT(ISERROR(SEARCH("09:00 – 13.00 ",DG141)))</formula>
    </cfRule>
  </conditionalFormatting>
  <conditionalFormatting sqref="DG136">
    <cfRule type="containsText" dxfId="18723" priority="39110" operator="containsText" text="09.00 -13.00">
      <formula>NOT(ISERROR(SEARCH("09.00 -13.00",DG136)))</formula>
    </cfRule>
    <cfRule type="containsText" dxfId="18722" priority="39111" operator="containsText" text="09.00 -15:00">
      <formula>NOT(ISERROR(SEARCH("09.00 -15:00",DG136)))</formula>
    </cfRule>
    <cfRule type="containsText" dxfId="18721" priority="39112" operator="containsText" text="09.00 -16.00">
      <formula>NOT(ISERROR(SEARCH("09.00 -16.00",DG136)))</formula>
    </cfRule>
  </conditionalFormatting>
  <conditionalFormatting sqref="DG136">
    <cfRule type="containsText" dxfId="18720" priority="39101" operator="containsText" text="09.00 -13:00">
      <formula>NOT(ISERROR(SEARCH("09.00 -13:00",DG136)))</formula>
    </cfRule>
    <cfRule type="containsText" dxfId="18719" priority="39102" operator="containsText" text="08.30 -17.30">
      <formula>NOT(ISERROR(SEARCH("08.30 -17.30",DG136)))</formula>
    </cfRule>
    <cfRule type="containsText" dxfId="18718" priority="39103" operator="containsText" text="08.30 -15:30">
      <formula>NOT(ISERROR(SEARCH("08.30 -15:30",DG136)))</formula>
    </cfRule>
  </conditionalFormatting>
  <conditionalFormatting sqref="DG137:DG142">
    <cfRule type="containsText" dxfId="18717" priority="39095" operator="containsText" text="09.00 -13:00">
      <formula>NOT(ISERROR(SEARCH("09.00 -13:00",DG137)))</formula>
    </cfRule>
    <cfRule type="containsText" dxfId="18716" priority="39096" operator="containsText" text="08.30 -17.30">
      <formula>NOT(ISERROR(SEARCH("08.30 -17.30",DG137)))</formula>
    </cfRule>
    <cfRule type="containsText" dxfId="18715" priority="39097" operator="containsText" text="08.30 -15:30">
      <formula>NOT(ISERROR(SEARCH("08.30 -15:30",DG137)))</formula>
    </cfRule>
  </conditionalFormatting>
  <conditionalFormatting sqref="DG135">
    <cfRule type="containsText" dxfId="18714" priority="39089" operator="containsText" text="09.00 -13:00">
      <formula>NOT(ISERROR(SEARCH("09.00 -13:00",DG135)))</formula>
    </cfRule>
    <cfRule type="containsText" dxfId="18713" priority="39090" operator="containsText" text="08.30 -17.30">
      <formula>NOT(ISERROR(SEARCH("08.30 -17.30",DG135)))</formula>
    </cfRule>
    <cfRule type="containsText" dxfId="18712" priority="39091" operator="containsText" text="08.30 -15:30">
      <formula>NOT(ISERROR(SEARCH("08.30 -15:30",DG135)))</formula>
    </cfRule>
  </conditionalFormatting>
  <conditionalFormatting sqref="DG145:DG152">
    <cfRule type="containsText" dxfId="18711" priority="39071" operator="containsText" text="08.30 – 14.30">
      <formula>NOT(ISERROR(SEARCH("08.30 – 14.30",DG145)))</formula>
    </cfRule>
    <cfRule type="containsText" dxfId="18710" priority="39072" operator="containsText" text="09:30 – 18.30">
      <formula>NOT(ISERROR(SEARCH("09:30 – 18.30",DG145)))</formula>
    </cfRule>
    <cfRule type="containsText" dxfId="18709" priority="39073" operator="containsText" text="10.30 – 18.30">
      <formula>NOT(ISERROR(SEARCH("10.30 – 18.30",DG145)))</formula>
    </cfRule>
    <cfRule type="containsText" dxfId="18708" priority="39074" operator="containsText" text="09.30 – 18.30">
      <formula>NOT(ISERROR(SEARCH("09.30 – 18.30",DG145)))</formula>
    </cfRule>
    <cfRule type="containsText" dxfId="18707" priority="39076" operator="containsText" text="09.00 – 13:00">
      <formula>NOT(ISERROR(SEARCH("09.00 – 13:00",DG145)))</formula>
    </cfRule>
    <cfRule type="containsText" dxfId="18706" priority="39077" operator="containsText" text="08.30 – 16.30">
      <formula>NOT(ISERROR(SEARCH("08.30 – 16.30",DG145)))</formula>
    </cfRule>
    <cfRule type="containsText" dxfId="18705" priority="39078" operator="containsText" text="08:30 – 17.30">
      <formula>NOT(ISERROR(SEARCH("08:30 – 17.30",DG145)))</formula>
    </cfRule>
    <cfRule type="containsText" dxfId="18704" priority="39079" operator="containsText" text="08.30 – 17.30">
      <formula>NOT(ISERROR(SEARCH("08.30 – 17.30",DG145)))</formula>
    </cfRule>
    <cfRule type="containsText" dxfId="18703" priority="39080" operator="containsText" text="09.00 – 18.00">
      <formula>NOT(ISERROR(SEARCH("09.00 – 18.00",DG145)))</formula>
    </cfRule>
    <cfRule type="containsText" dxfId="18702" priority="39081" operator="containsText" text="09.00 – 13.00">
      <formula>NOT(ISERROR(SEARCH("09.00 – 13.00",DG145)))</formula>
    </cfRule>
    <cfRule type="containsText" dxfId="18701" priority="39082" operator="containsText" text="11.30 – 19.30">
      <formula>NOT(ISERROR(SEARCH("11.30 – 19.30",DG145)))</formula>
    </cfRule>
    <cfRule type="containsText" dxfId="18700" priority="39083" operator="containsText" text="10.30 – 19.30">
      <formula>NOT(ISERROR(SEARCH("10.30 – 19.30",DG145)))</formula>
    </cfRule>
    <cfRule type="containsText" dxfId="18699" priority="39084" operator="containsText" text="09.00 – 15.00">
      <formula>NOT(ISERROR(SEARCH("09.00 – 15.00",DG145)))</formula>
    </cfRule>
    <cfRule type="containsText" dxfId="18698" priority="39085" operator="containsText" text="1 2 : 3 0">
      <formula>NOT(ISERROR(SEARCH("1 2 : 3 0",DG145)))</formula>
    </cfRule>
    <cfRule type="containsText" dxfId="18697" priority="39086" operator="containsText" text="1 3 : 3 0">
      <formula>NOT(ISERROR(SEARCH("1 3 : 3 0",DG145)))</formula>
    </cfRule>
    <cfRule type="containsText" dxfId="18696" priority="39087" operator="containsText" text="FESTIVITÁ">
      <formula>NOT(ISERROR(SEARCH("FESTIVITÁ",DG145)))</formula>
    </cfRule>
    <cfRule type="cellIs" dxfId="18695" priority="39088" operator="equal">
      <formula>"DOMENICA"</formula>
    </cfRule>
  </conditionalFormatting>
  <conditionalFormatting sqref="DG145:DG152">
    <cfRule type="containsText" dxfId="18694" priority="39063" operator="containsText" text="09.00 - 13.00">
      <formula>NOT(ISERROR(SEARCH("09.00 - 13.00",DG145)))</formula>
    </cfRule>
    <cfRule type="containsText" dxfId="18693" priority="39066" operator="containsText" text="09.00 – 15:00">
      <formula>NOT(ISERROR(SEARCH("09.00 – 15:00",DG145)))</formula>
    </cfRule>
    <cfRule type="containsText" dxfId="18692" priority="39067" operator="containsText" text="09.00 – 16.00">
      <formula>NOT(ISERROR(SEARCH("09.00 – 16.00",DG145)))</formula>
    </cfRule>
    <cfRule type="containsText" dxfId="18691" priority="39068" operator="containsText" text="09.00 - 13:00">
      <formula>NOT(ISERROR(SEARCH("09.00 - 13:00",DG145)))</formula>
    </cfRule>
    <cfRule type="containsText" dxfId="18690" priority="39069" operator="containsText" text="08.30 – 16:30 ">
      <formula>NOT(ISERROR(SEARCH("08.30 – 16:30 ",DG145)))</formula>
    </cfRule>
    <cfRule type="containsText" dxfId="18689" priority="39070" operator="containsText" text="08.30 – 17:30 ">
      <formula>NOT(ISERROR(SEARCH("08.30 – 17:30 ",DG145)))</formula>
    </cfRule>
  </conditionalFormatting>
  <conditionalFormatting sqref="DG145:DG152">
    <cfRule type="containsText" dxfId="18688" priority="39065" operator="containsText" text="1 3 : 0 0">
      <formula>NOT(ISERROR(SEARCH("1 3 : 0 0",DG145)))</formula>
    </cfRule>
  </conditionalFormatting>
  <conditionalFormatting sqref="DG145">
    <cfRule type="containsText" dxfId="18687" priority="39064" operator="containsText" text="13:00">
      <formula>NOT(ISERROR(SEARCH("13:00",DG145)))</formula>
    </cfRule>
  </conditionalFormatting>
  <conditionalFormatting sqref="DG145:DG152">
    <cfRule type="containsText" dxfId="18686" priority="39075" operator="containsText" text="09:00 – 13.00 ">
      <formula>NOT(ISERROR(SEARCH("09:00 – 13.00 ",DG145)))</formula>
    </cfRule>
  </conditionalFormatting>
  <conditionalFormatting sqref="DG145:DG152">
    <cfRule type="containsText" dxfId="18685" priority="39061" operator="containsText" text="09:00 – 13.00 ">
      <formula>NOT(ISERROR(SEARCH("09:00 – 13.00 ",DG145)))</formula>
    </cfRule>
  </conditionalFormatting>
  <conditionalFormatting sqref="DG151:DG152">
    <cfRule type="containsText" dxfId="18684" priority="39060" operator="containsText" text="09:00 – 13.00 ">
      <formula>NOT(ISERROR(SEARCH("09:00 – 13.00 ",DG151)))</formula>
    </cfRule>
  </conditionalFormatting>
  <conditionalFormatting sqref="DG146">
    <cfRule type="containsText" dxfId="18683" priority="39057" operator="containsText" text="09.00 -13.00">
      <formula>NOT(ISERROR(SEARCH("09.00 -13.00",DG146)))</formula>
    </cfRule>
    <cfRule type="containsText" dxfId="18682" priority="39058" operator="containsText" text="09.00 -15:00">
      <formula>NOT(ISERROR(SEARCH("09.00 -15:00",DG146)))</formula>
    </cfRule>
    <cfRule type="containsText" dxfId="18681" priority="39059" operator="containsText" text="09.00 -16.00">
      <formula>NOT(ISERROR(SEARCH("09.00 -16.00",DG146)))</formula>
    </cfRule>
  </conditionalFormatting>
  <conditionalFormatting sqref="DG147:DG152">
    <cfRule type="containsText" dxfId="18680" priority="39054" operator="containsText" text="09.00 -13.00">
      <formula>NOT(ISERROR(SEARCH("09.00 -13.00",DG147)))</formula>
    </cfRule>
    <cfRule type="containsText" dxfId="18679" priority="39055" operator="containsText" text="09.00 -15:00">
      <formula>NOT(ISERROR(SEARCH("09.00 -15:00",DG147)))</formula>
    </cfRule>
    <cfRule type="containsText" dxfId="18678" priority="39056" operator="containsText" text="09.00 -16.00">
      <formula>NOT(ISERROR(SEARCH("09.00 -16.00",DG147)))</formula>
    </cfRule>
  </conditionalFormatting>
  <conditionalFormatting sqref="DG145">
    <cfRule type="containsText" dxfId="18677" priority="39051" operator="containsText" text="09.00 -13.00">
      <formula>NOT(ISERROR(SEARCH("09.00 -13.00",DG145)))</formula>
    </cfRule>
    <cfRule type="containsText" dxfId="18676" priority="39052" operator="containsText" text="09.00 -15:00">
      <formula>NOT(ISERROR(SEARCH("09.00 -15:00",DG145)))</formula>
    </cfRule>
    <cfRule type="containsText" dxfId="18675" priority="39053" operator="containsText" text="09.00 -16.00">
      <formula>NOT(ISERROR(SEARCH("09.00 -16.00",DG145)))</formula>
    </cfRule>
  </conditionalFormatting>
  <conditionalFormatting sqref="DG151">
    <cfRule type="containsText" dxfId="18674" priority="39050" operator="containsText" text="09:00 – 13.00 ">
      <formula>NOT(ISERROR(SEARCH("09:00 – 13.00 ",DG151)))</formula>
    </cfRule>
  </conditionalFormatting>
  <conditionalFormatting sqref="DG145:DG152">
    <cfRule type="containsText" dxfId="18673" priority="39049" operator="containsText" text="09:00 – 13.00 ">
      <formula>NOT(ISERROR(SEARCH("09:00 – 13.00 ",DG145)))</formula>
    </cfRule>
  </conditionalFormatting>
  <conditionalFormatting sqref="DG151:DG152">
    <cfRule type="containsText" dxfId="18672" priority="39048" operator="containsText" text="09:00 – 13.00 ">
      <formula>NOT(ISERROR(SEARCH("09:00 – 13.00 ",DG151)))</formula>
    </cfRule>
  </conditionalFormatting>
  <conditionalFormatting sqref="DG146">
    <cfRule type="containsText" dxfId="18671" priority="39045" operator="containsText" text="09.00 -13.00">
      <formula>NOT(ISERROR(SEARCH("09.00 -13.00",DG146)))</formula>
    </cfRule>
    <cfRule type="containsText" dxfId="18670" priority="39046" operator="containsText" text="09.00 -15:00">
      <formula>NOT(ISERROR(SEARCH("09.00 -15:00",DG146)))</formula>
    </cfRule>
    <cfRule type="containsText" dxfId="18669" priority="39047" operator="containsText" text="09.00 -16.00">
      <formula>NOT(ISERROR(SEARCH("09.00 -16.00",DG146)))</formula>
    </cfRule>
  </conditionalFormatting>
  <conditionalFormatting sqref="DG147:DG152">
    <cfRule type="containsText" dxfId="18668" priority="39042" operator="containsText" text="09.00 -13.00">
      <formula>NOT(ISERROR(SEARCH("09.00 -13.00",DG147)))</formula>
    </cfRule>
    <cfRule type="containsText" dxfId="18667" priority="39043" operator="containsText" text="09.00 -15:00">
      <formula>NOT(ISERROR(SEARCH("09.00 -15:00",DG147)))</formula>
    </cfRule>
    <cfRule type="containsText" dxfId="18666" priority="39044" operator="containsText" text="09.00 -16.00">
      <formula>NOT(ISERROR(SEARCH("09.00 -16.00",DG147)))</formula>
    </cfRule>
  </conditionalFormatting>
  <conditionalFormatting sqref="DG145">
    <cfRule type="containsText" dxfId="18665" priority="39039" operator="containsText" text="09.00 -13.00">
      <formula>NOT(ISERROR(SEARCH("09.00 -13.00",DG145)))</formula>
    </cfRule>
    <cfRule type="containsText" dxfId="18664" priority="39040" operator="containsText" text="09.00 -15:00">
      <formula>NOT(ISERROR(SEARCH("09.00 -15:00",DG145)))</formula>
    </cfRule>
    <cfRule type="containsText" dxfId="18663" priority="39041" operator="containsText" text="09.00 -16.00">
      <formula>NOT(ISERROR(SEARCH("09.00 -16.00",DG145)))</formula>
    </cfRule>
  </conditionalFormatting>
  <conditionalFormatting sqref="DG146">
    <cfRule type="containsText" dxfId="18662" priority="39036" operator="containsText" text="09.00 -13:00">
      <formula>NOT(ISERROR(SEARCH("09.00 -13:00",DG146)))</formula>
    </cfRule>
    <cfRule type="containsText" dxfId="18661" priority="39037" operator="containsText" text="08.30 -17.30">
      <formula>NOT(ISERROR(SEARCH("08.30 -17.30",DG146)))</formula>
    </cfRule>
    <cfRule type="containsText" dxfId="18660" priority="39038" operator="containsText" text="08.30 -15:30">
      <formula>NOT(ISERROR(SEARCH("08.30 -15:30",DG146)))</formula>
    </cfRule>
  </conditionalFormatting>
  <conditionalFormatting sqref="DG147:DG152">
    <cfRule type="containsText" dxfId="18659" priority="39033" operator="containsText" text="09.00 -13.00">
      <formula>NOT(ISERROR(SEARCH("09.00 -13.00",DG147)))</formula>
    </cfRule>
    <cfRule type="containsText" dxfId="18658" priority="39034" operator="containsText" text="09.00 -15:00">
      <formula>NOT(ISERROR(SEARCH("09.00 -15:00",DG147)))</formula>
    </cfRule>
    <cfRule type="containsText" dxfId="18657" priority="39035" operator="containsText" text="09.00 -16.00">
      <formula>NOT(ISERROR(SEARCH("09.00 -16.00",DG147)))</formula>
    </cfRule>
  </conditionalFormatting>
  <conditionalFormatting sqref="DG147:DG152">
    <cfRule type="containsText" dxfId="18656" priority="39030" operator="containsText" text="09.00 -13:00">
      <formula>NOT(ISERROR(SEARCH("09.00 -13:00",DG147)))</formula>
    </cfRule>
    <cfRule type="containsText" dxfId="18655" priority="39031" operator="containsText" text="08.30 -17.30">
      <formula>NOT(ISERROR(SEARCH("08.30 -17.30",DG147)))</formula>
    </cfRule>
    <cfRule type="containsText" dxfId="18654" priority="39032" operator="containsText" text="08.30 -15:30">
      <formula>NOT(ISERROR(SEARCH("08.30 -15:30",DG147)))</formula>
    </cfRule>
  </conditionalFormatting>
  <conditionalFormatting sqref="DG145">
    <cfRule type="containsText" dxfId="18653" priority="39027" operator="containsText" text="09.00 -13.00">
      <formula>NOT(ISERROR(SEARCH("09.00 -13.00",DG145)))</formula>
    </cfRule>
    <cfRule type="containsText" dxfId="18652" priority="39028" operator="containsText" text="09.00 -15:00">
      <formula>NOT(ISERROR(SEARCH("09.00 -15:00",DG145)))</formula>
    </cfRule>
    <cfRule type="containsText" dxfId="18651" priority="39029" operator="containsText" text="09.00 -16.00">
      <formula>NOT(ISERROR(SEARCH("09.00 -16.00",DG145)))</formula>
    </cfRule>
  </conditionalFormatting>
  <conditionalFormatting sqref="DG145">
    <cfRule type="containsText" dxfId="18650" priority="39024" operator="containsText" text="09.00 -13:00">
      <formula>NOT(ISERROR(SEARCH("09.00 -13:00",DG145)))</formula>
    </cfRule>
    <cfRule type="containsText" dxfId="18649" priority="39025" operator="containsText" text="08.30 -17.30">
      <formula>NOT(ISERROR(SEARCH("08.30 -17.30",DG145)))</formula>
    </cfRule>
    <cfRule type="containsText" dxfId="18648" priority="39026" operator="containsText" text="08.30 -15:30">
      <formula>NOT(ISERROR(SEARCH("08.30 -15:30",DG145)))</formula>
    </cfRule>
  </conditionalFormatting>
  <conditionalFormatting sqref="DG154">
    <cfRule type="cellIs" dxfId="18647" priority="38630" operator="equal">
      <formula>"09.00 – 13.00"</formula>
    </cfRule>
  </conditionalFormatting>
  <conditionalFormatting sqref="DG154">
    <cfRule type="cellIs" dxfId="18646" priority="38631" operator="equal">
      <formula>"09.00 – 15.00"</formula>
    </cfRule>
  </conditionalFormatting>
  <conditionalFormatting sqref="DG154">
    <cfRule type="cellIs" dxfId="18645" priority="38632" operator="equal">
      <formula>"09.00 – 18.00"</formula>
    </cfRule>
  </conditionalFormatting>
  <conditionalFormatting sqref="DG154">
    <cfRule type="cellIs" dxfId="18644" priority="38633" operator="equal">
      <formula>"09.30 – 13.00"</formula>
    </cfRule>
  </conditionalFormatting>
  <conditionalFormatting sqref="DG154">
    <cfRule type="cellIs" dxfId="18643" priority="38634" operator="equal">
      <formula>"10.30 – 19.30"</formula>
    </cfRule>
  </conditionalFormatting>
  <conditionalFormatting sqref="DG154">
    <cfRule type="cellIs" dxfId="18642" priority="38635" operator="equal">
      <formula>"11.30 – 19.30"</formula>
    </cfRule>
  </conditionalFormatting>
  <conditionalFormatting sqref="DG154">
    <cfRule type="cellIs" dxfId="18641" priority="38636" operator="equal">
      <formula>_FV(13,"3")</formula>
    </cfRule>
  </conditionalFormatting>
  <conditionalFormatting sqref="DG154">
    <cfRule type="cellIs" dxfId="18640" priority="38637" operator="equal">
      <formula>_FV(13,"3")</formula>
    </cfRule>
  </conditionalFormatting>
  <conditionalFormatting sqref="DG154">
    <cfRule type="cellIs" dxfId="18639" priority="38638" operator="equal">
      <formula>_FV(13,"3")</formula>
    </cfRule>
  </conditionalFormatting>
  <conditionalFormatting sqref="DG154">
    <cfRule type="containsText" dxfId="18638" priority="38620" operator="containsText" text="DOMENICA">
      <formula>NOT(ISERROR(SEARCH("DOMENICA",DG154)))</formula>
    </cfRule>
    <cfRule type="containsText" dxfId="18637" priority="38621" operator="containsText" text="08.30 – 14.30">
      <formula>NOT(ISERROR(SEARCH("08.30 – 14.30",DG154)))</formula>
    </cfRule>
    <cfRule type="containsText" dxfId="18636" priority="38622" operator="containsText" text="09.30 – 18.30">
      <formula>NOT(ISERROR(SEARCH("09.30 – 18.30",DG154)))</formula>
    </cfRule>
    <cfRule type="containsText" dxfId="18635" priority="38623" operator="containsText" text="08.30 – 16.30">
      <formula>NOT(ISERROR(SEARCH("08.30 – 16.30",DG154)))</formula>
    </cfRule>
    <cfRule type="containsText" dxfId="18634" priority="38624" operator="containsText" text="08.30 – 17.30">
      <formula>NOT(ISERROR(SEARCH("08.30 – 17.30",DG154)))</formula>
    </cfRule>
    <cfRule type="containsText" dxfId="18633" priority="38625" operator="containsText" text="09.00 – 18.00">
      <formula>NOT(ISERROR(SEARCH("09.00 – 18.00",DG154)))</formula>
    </cfRule>
    <cfRule type="containsText" dxfId="18632" priority="38626" operator="containsText" text="09.00 – 15.00">
      <formula>NOT(ISERROR(SEARCH("09.00 – 15.00",DG154)))</formula>
    </cfRule>
    <cfRule type="containsText" dxfId="18631" priority="38627" operator="containsText" text="10.30 – 19.30">
      <formula>NOT(ISERROR(SEARCH("10.30 – 19.30",DG154)))</formula>
    </cfRule>
    <cfRule type="containsText" dxfId="18630" priority="38628" operator="containsText" text="09.00 – 13.00">
      <formula>NOT(ISERROR(SEARCH("09.00 – 13.00",DG154)))</formula>
    </cfRule>
    <cfRule type="containsText" dxfId="18629" priority="38629" operator="containsText" text="11.30 – 19.30">
      <formula>NOT(ISERROR(SEARCH("11.30 – 19.30",DG154)))</formula>
    </cfRule>
  </conditionalFormatting>
  <conditionalFormatting sqref="DG154">
    <cfRule type="cellIs" dxfId="18628" priority="38612" operator="equal">
      <formula>"09.00 – 15.00"</formula>
    </cfRule>
  </conditionalFormatting>
  <conditionalFormatting sqref="DG154">
    <cfRule type="cellIs" dxfId="18627" priority="38613" operator="equal">
      <formula>"09.00 – 18.00"</formula>
    </cfRule>
  </conditionalFormatting>
  <conditionalFormatting sqref="DG154">
    <cfRule type="cellIs" dxfId="18626" priority="38614" operator="equal">
      <formula>"09.30 – 13.00"</formula>
    </cfRule>
  </conditionalFormatting>
  <conditionalFormatting sqref="DG154">
    <cfRule type="cellIs" dxfId="18625" priority="38615" operator="equal">
      <formula>"10.30 – 19.30"</formula>
    </cfRule>
  </conditionalFormatting>
  <conditionalFormatting sqref="DG154">
    <cfRule type="cellIs" dxfId="18624" priority="38616" operator="equal">
      <formula>"11.30 – 19.30"</formula>
    </cfRule>
  </conditionalFormatting>
  <conditionalFormatting sqref="DG154">
    <cfRule type="cellIs" dxfId="18623" priority="38617" operator="equal">
      <formula>_FV(13,"3")</formula>
    </cfRule>
  </conditionalFormatting>
  <conditionalFormatting sqref="DG154">
    <cfRule type="cellIs" dxfId="18622" priority="38618" operator="equal">
      <formula>_FV(13,"3")</formula>
    </cfRule>
  </conditionalFormatting>
  <conditionalFormatting sqref="DG154">
    <cfRule type="cellIs" dxfId="18621" priority="38619" operator="equal">
      <formula>_FV(13,"3")</formula>
    </cfRule>
  </conditionalFormatting>
  <conditionalFormatting sqref="DG154">
    <cfRule type="cellIs" dxfId="18620" priority="38604" operator="equal">
      <formula>"09.00 – 15.00"</formula>
    </cfRule>
  </conditionalFormatting>
  <conditionalFormatting sqref="DG154">
    <cfRule type="cellIs" dxfId="18619" priority="38605" operator="equal">
      <formula>"09.00 – 18.00"</formula>
    </cfRule>
  </conditionalFormatting>
  <conditionalFormatting sqref="DG154">
    <cfRule type="cellIs" dxfId="18618" priority="38606" operator="equal">
      <formula>"09.30 – 13.00"</formula>
    </cfRule>
  </conditionalFormatting>
  <conditionalFormatting sqref="DG154">
    <cfRule type="cellIs" dxfId="18617" priority="38607" operator="equal">
      <formula>"10.30 – 19.30"</formula>
    </cfRule>
  </conditionalFormatting>
  <conditionalFormatting sqref="DG154">
    <cfRule type="cellIs" dxfId="18616" priority="38608" operator="equal">
      <formula>"11.30 – 19.30"</formula>
    </cfRule>
  </conditionalFormatting>
  <conditionalFormatting sqref="DG154">
    <cfRule type="cellIs" dxfId="18615" priority="38609" operator="equal">
      <formula>_FV(13,"3")</formula>
    </cfRule>
  </conditionalFormatting>
  <conditionalFormatting sqref="DG154">
    <cfRule type="cellIs" dxfId="18614" priority="38610" operator="equal">
      <formula>_FV(13,"3")</formula>
    </cfRule>
  </conditionalFormatting>
  <conditionalFormatting sqref="DG154">
    <cfRule type="cellIs" dxfId="18613" priority="38611" operator="equal">
      <formula>_FV(13,"3")</formula>
    </cfRule>
  </conditionalFormatting>
  <conditionalFormatting sqref="DG154">
    <cfRule type="containsText" dxfId="18612" priority="38598" operator="containsText" text="09.00 - 13.00">
      <formula>NOT(ISERROR(SEARCH("09.00 - 13.00",DG154)))</formula>
    </cfRule>
    <cfRule type="containsText" dxfId="18611" priority="38599" operator="containsText" text="09.00 – 15:00">
      <formula>NOT(ISERROR(SEARCH("09.00 – 15:00",DG154)))</formula>
    </cfRule>
    <cfRule type="containsText" dxfId="18610" priority="38600" operator="containsText" text="09.00 – 16.00">
      <formula>NOT(ISERROR(SEARCH("09.00 – 16.00",DG154)))</formula>
    </cfRule>
    <cfRule type="containsText" dxfId="18609" priority="38601" operator="containsText" text="09.00 - 13:00">
      <formula>NOT(ISERROR(SEARCH("09.00 - 13:00",DG154)))</formula>
    </cfRule>
    <cfRule type="containsText" dxfId="18608" priority="38602" operator="containsText" text="08.30 – 16:30 ">
      <formula>NOT(ISERROR(SEARCH("08.30 – 16:30 ",DG154)))</formula>
    </cfRule>
    <cfRule type="containsText" dxfId="18607" priority="38603" operator="containsText" text="08.30 – 17:30 ">
      <formula>NOT(ISERROR(SEARCH("08.30 – 17:30 ",DG154)))</formula>
    </cfRule>
  </conditionalFormatting>
  <conditionalFormatting sqref="DG154">
    <cfRule type="cellIs" dxfId="18606" priority="38590" operator="equal">
      <formula>"09.00 – 15.00"</formula>
    </cfRule>
  </conditionalFormatting>
  <conditionalFormatting sqref="DG154">
    <cfRule type="cellIs" dxfId="18605" priority="38591" operator="equal">
      <formula>"09.00 – 18.00"</formula>
    </cfRule>
  </conditionalFormatting>
  <conditionalFormatting sqref="DG154">
    <cfRule type="cellIs" dxfId="18604" priority="38592" operator="equal">
      <formula>"09.30 – 13.00"</formula>
    </cfRule>
  </conditionalFormatting>
  <conditionalFormatting sqref="DG154">
    <cfRule type="cellIs" dxfId="18603" priority="38593" operator="equal">
      <formula>"10.30 – 19.30"</formula>
    </cfRule>
  </conditionalFormatting>
  <conditionalFormatting sqref="DG154">
    <cfRule type="cellIs" dxfId="18602" priority="38594" operator="equal">
      <formula>"11.30 – 19.30"</formula>
    </cfRule>
  </conditionalFormatting>
  <conditionalFormatting sqref="DG154">
    <cfRule type="cellIs" dxfId="18601" priority="38595" operator="equal">
      <formula>_FV(13,"3")</formula>
    </cfRule>
  </conditionalFormatting>
  <conditionalFormatting sqref="DG154">
    <cfRule type="cellIs" dxfId="18600" priority="38596" operator="equal">
      <formula>_FV(13,"3")</formula>
    </cfRule>
  </conditionalFormatting>
  <conditionalFormatting sqref="DG154">
    <cfRule type="cellIs" dxfId="18599" priority="38597" operator="equal">
      <formula>_FV(13,"3")</formula>
    </cfRule>
  </conditionalFormatting>
  <conditionalFormatting sqref="DG154">
    <cfRule type="containsText" dxfId="18598" priority="38580" operator="containsText" text="DOMENICA">
      <formula>NOT(ISERROR(SEARCH("DOMENICA",DG154)))</formula>
    </cfRule>
    <cfRule type="containsText" dxfId="18597" priority="38581" operator="containsText" text="08.30 – 14.30">
      <formula>NOT(ISERROR(SEARCH("08.30 – 14.30",DG154)))</formula>
    </cfRule>
    <cfRule type="containsText" dxfId="18596" priority="38582" operator="containsText" text="09.30 – 18.30">
      <formula>NOT(ISERROR(SEARCH("09.30 – 18.30",DG154)))</formula>
    </cfRule>
    <cfRule type="containsText" dxfId="18595" priority="38583" operator="containsText" text="08.30 – 16.30">
      <formula>NOT(ISERROR(SEARCH("08.30 – 16.30",DG154)))</formula>
    </cfRule>
    <cfRule type="containsText" dxfId="18594" priority="38584" operator="containsText" text="08.30 – 17.30">
      <formula>NOT(ISERROR(SEARCH("08.30 – 17.30",DG154)))</formula>
    </cfRule>
    <cfRule type="containsText" dxfId="18593" priority="38585" operator="containsText" text="09.00 – 18.00">
      <formula>NOT(ISERROR(SEARCH("09.00 – 18.00",DG154)))</formula>
    </cfRule>
    <cfRule type="containsText" dxfId="18592" priority="38586" operator="containsText" text="09.00 – 15.00">
      <formula>NOT(ISERROR(SEARCH("09.00 – 15.00",DG154)))</formula>
    </cfRule>
    <cfRule type="containsText" dxfId="18591" priority="38587" operator="containsText" text="10.30 – 19.30">
      <formula>NOT(ISERROR(SEARCH("10.30 – 19.30",DG154)))</formula>
    </cfRule>
    <cfRule type="containsText" dxfId="18590" priority="38588" operator="containsText" text="09.00 – 13.00">
      <formula>NOT(ISERROR(SEARCH("09.00 – 13.00",DG154)))</formula>
    </cfRule>
    <cfRule type="containsText" dxfId="18589" priority="38589" operator="containsText" text="11.30 – 19.30">
      <formula>NOT(ISERROR(SEARCH("11.30 – 19.30",DG154)))</formula>
    </cfRule>
  </conditionalFormatting>
  <conditionalFormatting sqref="DG154">
    <cfRule type="cellIs" dxfId="18588" priority="38573" operator="equal">
      <formula>"09.00 – 18.00"</formula>
    </cfRule>
  </conditionalFormatting>
  <conditionalFormatting sqref="DG154">
    <cfRule type="cellIs" dxfId="18587" priority="38574" operator="equal">
      <formula>"09.30 – 13.00"</formula>
    </cfRule>
  </conditionalFormatting>
  <conditionalFormatting sqref="DG154">
    <cfRule type="cellIs" dxfId="18586" priority="38575" operator="equal">
      <formula>"10.30 – 19.30"</formula>
    </cfRule>
  </conditionalFormatting>
  <conditionalFormatting sqref="DG154">
    <cfRule type="cellIs" dxfId="18585" priority="38576" operator="equal">
      <formula>"11.30 – 19.30"</formula>
    </cfRule>
  </conditionalFormatting>
  <conditionalFormatting sqref="DG154">
    <cfRule type="cellIs" dxfId="18584" priority="38577" operator="equal">
      <formula>_FV(13,"3")</formula>
    </cfRule>
  </conditionalFormatting>
  <conditionalFormatting sqref="DG154">
    <cfRule type="cellIs" dxfId="18583" priority="38578" operator="equal">
      <formula>_FV(13,"3")</formula>
    </cfRule>
  </conditionalFormatting>
  <conditionalFormatting sqref="DG154">
    <cfRule type="cellIs" dxfId="18582" priority="38579" operator="equal">
      <formula>_FV(13,"3")</formula>
    </cfRule>
  </conditionalFormatting>
  <conditionalFormatting sqref="DG154">
    <cfRule type="cellIs" dxfId="18581" priority="38566" operator="equal">
      <formula>"09.00 – 18.00"</formula>
    </cfRule>
  </conditionalFormatting>
  <conditionalFormatting sqref="DG154">
    <cfRule type="cellIs" dxfId="18580" priority="38567" operator="equal">
      <formula>"09.30 – 13.00"</formula>
    </cfRule>
  </conditionalFormatting>
  <conditionalFormatting sqref="DG154">
    <cfRule type="cellIs" dxfId="18579" priority="38568" operator="equal">
      <formula>"10.30 – 19.30"</formula>
    </cfRule>
  </conditionalFormatting>
  <conditionalFormatting sqref="DG154">
    <cfRule type="cellIs" dxfId="18578" priority="38569" operator="equal">
      <formula>"11.30 – 19.30"</formula>
    </cfRule>
  </conditionalFormatting>
  <conditionalFormatting sqref="DG154">
    <cfRule type="cellIs" dxfId="18577" priority="38570" operator="equal">
      <formula>_FV(13,"3")</formula>
    </cfRule>
  </conditionalFormatting>
  <conditionalFormatting sqref="DG154">
    <cfRule type="cellIs" dxfId="18576" priority="38571" operator="equal">
      <formula>_FV(13,"3")</formula>
    </cfRule>
  </conditionalFormatting>
  <conditionalFormatting sqref="DG154">
    <cfRule type="cellIs" dxfId="18575" priority="38572" operator="equal">
      <formula>_FV(13,"3")</formula>
    </cfRule>
  </conditionalFormatting>
  <conditionalFormatting sqref="DG154">
    <cfRule type="cellIs" dxfId="18574" priority="38558" operator="equal">
      <formula>"09.00 – 15.00"</formula>
    </cfRule>
  </conditionalFormatting>
  <conditionalFormatting sqref="DG154">
    <cfRule type="cellIs" dxfId="18573" priority="38559" operator="equal">
      <formula>"09.00 – 18.00"</formula>
    </cfRule>
  </conditionalFormatting>
  <conditionalFormatting sqref="DG154">
    <cfRule type="cellIs" dxfId="18572" priority="38560" operator="equal">
      <formula>"09.30 – 13.00"</formula>
    </cfRule>
  </conditionalFormatting>
  <conditionalFormatting sqref="DG154">
    <cfRule type="cellIs" dxfId="18571" priority="38561" operator="equal">
      <formula>"10.30 – 19.30"</formula>
    </cfRule>
  </conditionalFormatting>
  <conditionalFormatting sqref="DG154">
    <cfRule type="cellIs" dxfId="18570" priority="38562" operator="equal">
      <formula>"11.30 – 19.30"</formula>
    </cfRule>
  </conditionalFormatting>
  <conditionalFormatting sqref="DG154">
    <cfRule type="cellIs" dxfId="18569" priority="38563" operator="equal">
      <formula>_FV(13,"3")</formula>
    </cfRule>
  </conditionalFormatting>
  <conditionalFormatting sqref="DG154">
    <cfRule type="cellIs" dxfId="18568" priority="38564" operator="equal">
      <formula>_FV(13,"3")</formula>
    </cfRule>
  </conditionalFormatting>
  <conditionalFormatting sqref="DG154">
    <cfRule type="cellIs" dxfId="18567" priority="38565" operator="equal">
      <formula>_FV(13,"3")</formula>
    </cfRule>
  </conditionalFormatting>
  <conditionalFormatting sqref="DG154">
    <cfRule type="containsText" dxfId="18566" priority="38548" operator="containsText" text="DOMENICA">
      <formula>NOT(ISERROR(SEARCH("DOMENICA",DG154)))</formula>
    </cfRule>
    <cfRule type="containsText" dxfId="18565" priority="38549" operator="containsText" text="08.30 – 14.30">
      <formula>NOT(ISERROR(SEARCH("08.30 – 14.30",DG154)))</formula>
    </cfRule>
    <cfRule type="containsText" dxfId="18564" priority="38550" operator="containsText" text="09.30 – 18.30">
      <formula>NOT(ISERROR(SEARCH("09.30 – 18.30",DG154)))</formula>
    </cfRule>
    <cfRule type="containsText" dxfId="18563" priority="38551" operator="containsText" text="08.30 – 16.30">
      <formula>NOT(ISERROR(SEARCH("08.30 – 16.30",DG154)))</formula>
    </cfRule>
    <cfRule type="containsText" dxfId="18562" priority="38552" operator="containsText" text="08.30 – 17.30">
      <formula>NOT(ISERROR(SEARCH("08.30 – 17.30",DG154)))</formula>
    </cfRule>
    <cfRule type="containsText" dxfId="18561" priority="38553" operator="containsText" text="09.00 – 18.00">
      <formula>NOT(ISERROR(SEARCH("09.00 – 18.00",DG154)))</formula>
    </cfRule>
    <cfRule type="containsText" dxfId="18560" priority="38554" operator="containsText" text="09.00 – 15.00">
      <formula>NOT(ISERROR(SEARCH("09.00 – 15.00",DG154)))</formula>
    </cfRule>
    <cfRule type="containsText" dxfId="18559" priority="38555" operator="containsText" text="10.30 – 19.30">
      <formula>NOT(ISERROR(SEARCH("10.30 – 19.30",DG154)))</formula>
    </cfRule>
    <cfRule type="containsText" dxfId="18558" priority="38556" operator="containsText" text="09.00 – 13.00">
      <formula>NOT(ISERROR(SEARCH("09.00 – 13.00",DG154)))</formula>
    </cfRule>
    <cfRule type="containsText" dxfId="18557" priority="38557" operator="containsText" text="11.30 – 19.30">
      <formula>NOT(ISERROR(SEARCH("11.30 – 19.30",DG154)))</formula>
    </cfRule>
  </conditionalFormatting>
  <conditionalFormatting sqref="DG154">
    <cfRule type="cellIs" dxfId="18556" priority="38541" operator="equal">
      <formula>"09.00 – 18.00"</formula>
    </cfRule>
  </conditionalFormatting>
  <conditionalFormatting sqref="DG154">
    <cfRule type="cellIs" dxfId="18555" priority="38542" operator="equal">
      <formula>"09.30 – 13.00"</formula>
    </cfRule>
  </conditionalFormatting>
  <conditionalFormatting sqref="DG154">
    <cfRule type="cellIs" dxfId="18554" priority="38543" operator="equal">
      <formula>"10.30 – 19.30"</formula>
    </cfRule>
  </conditionalFormatting>
  <conditionalFormatting sqref="DG154">
    <cfRule type="cellIs" dxfId="18553" priority="38544" operator="equal">
      <formula>"11.30 – 19.30"</formula>
    </cfRule>
  </conditionalFormatting>
  <conditionalFormatting sqref="DG154">
    <cfRule type="cellIs" dxfId="18552" priority="38545" operator="equal">
      <formula>_FV(13,"3")</formula>
    </cfRule>
  </conditionalFormatting>
  <conditionalFormatting sqref="DG154">
    <cfRule type="cellIs" dxfId="18551" priority="38546" operator="equal">
      <formula>_FV(13,"3")</formula>
    </cfRule>
  </conditionalFormatting>
  <conditionalFormatting sqref="DG154">
    <cfRule type="cellIs" dxfId="18550" priority="38547" operator="equal">
      <formula>_FV(13,"3")</formula>
    </cfRule>
  </conditionalFormatting>
  <conditionalFormatting sqref="DG154">
    <cfRule type="cellIs" dxfId="18549" priority="38534" operator="equal">
      <formula>"09.00 – 18.00"</formula>
    </cfRule>
  </conditionalFormatting>
  <conditionalFormatting sqref="DG154">
    <cfRule type="cellIs" dxfId="18548" priority="38535" operator="equal">
      <formula>"09.30 – 13.00"</formula>
    </cfRule>
  </conditionalFormatting>
  <conditionalFormatting sqref="DG154">
    <cfRule type="cellIs" dxfId="18547" priority="38536" operator="equal">
      <formula>"10.30 – 19.30"</formula>
    </cfRule>
  </conditionalFormatting>
  <conditionalFormatting sqref="DG154">
    <cfRule type="cellIs" dxfId="18546" priority="38537" operator="equal">
      <formula>"11.30 – 19.30"</formula>
    </cfRule>
  </conditionalFormatting>
  <conditionalFormatting sqref="DG154">
    <cfRule type="cellIs" dxfId="18545" priority="38538" operator="equal">
      <formula>_FV(13,"3")</formula>
    </cfRule>
  </conditionalFormatting>
  <conditionalFormatting sqref="DG154">
    <cfRule type="cellIs" dxfId="18544" priority="38539" operator="equal">
      <formula>_FV(13,"3")</formula>
    </cfRule>
  </conditionalFormatting>
  <conditionalFormatting sqref="DG154">
    <cfRule type="cellIs" dxfId="18543" priority="38540" operator="equal">
      <formula>_FV(13,"3")</formula>
    </cfRule>
  </conditionalFormatting>
  <conditionalFormatting sqref="DG154">
    <cfRule type="cellIs" dxfId="18542" priority="38526" operator="equal">
      <formula>"09.00 – 15.00"</formula>
    </cfRule>
  </conditionalFormatting>
  <conditionalFormatting sqref="DG154">
    <cfRule type="cellIs" dxfId="18541" priority="38527" operator="equal">
      <formula>"09.00 – 18.00"</formula>
    </cfRule>
  </conditionalFormatting>
  <conditionalFormatting sqref="DG154">
    <cfRule type="cellIs" dxfId="18540" priority="38528" operator="equal">
      <formula>"09.30 – 13.00"</formula>
    </cfRule>
  </conditionalFormatting>
  <conditionalFormatting sqref="DG154">
    <cfRule type="cellIs" dxfId="18539" priority="38529" operator="equal">
      <formula>"10.30 – 19.30"</formula>
    </cfRule>
  </conditionalFormatting>
  <conditionalFormatting sqref="DG154">
    <cfRule type="cellIs" dxfId="18538" priority="38530" operator="equal">
      <formula>"11.30 – 19.30"</formula>
    </cfRule>
  </conditionalFormatting>
  <conditionalFormatting sqref="DG154">
    <cfRule type="cellIs" dxfId="18537" priority="38531" operator="equal">
      <formula>_FV(13,"3")</formula>
    </cfRule>
  </conditionalFormatting>
  <conditionalFormatting sqref="DG154">
    <cfRule type="cellIs" dxfId="18536" priority="38532" operator="equal">
      <formula>_FV(13,"3")</formula>
    </cfRule>
  </conditionalFormatting>
  <conditionalFormatting sqref="DG154">
    <cfRule type="cellIs" dxfId="18535" priority="38533" operator="equal">
      <formula>_FV(13,"3")</formula>
    </cfRule>
  </conditionalFormatting>
  <conditionalFormatting sqref="DG154">
    <cfRule type="containsText" dxfId="18534" priority="38516" operator="containsText" text="DOMENICA">
      <formula>NOT(ISERROR(SEARCH("DOMENICA",DG154)))</formula>
    </cfRule>
    <cfRule type="containsText" dxfId="18533" priority="38517" operator="containsText" text="08.30 – 14.30">
      <formula>NOT(ISERROR(SEARCH("08.30 – 14.30",DG154)))</formula>
    </cfRule>
    <cfRule type="containsText" dxfId="18532" priority="38518" operator="containsText" text="09.30 – 18.30">
      <formula>NOT(ISERROR(SEARCH("09.30 – 18.30",DG154)))</formula>
    </cfRule>
    <cfRule type="containsText" dxfId="18531" priority="38519" operator="containsText" text="08.30 – 16.30">
      <formula>NOT(ISERROR(SEARCH("08.30 – 16.30",DG154)))</formula>
    </cfRule>
    <cfRule type="containsText" dxfId="18530" priority="38520" operator="containsText" text="08.30 – 17.30">
      <formula>NOT(ISERROR(SEARCH("08.30 – 17.30",DG154)))</formula>
    </cfRule>
    <cfRule type="containsText" dxfId="18529" priority="38521" operator="containsText" text="09.00 – 18.00">
      <formula>NOT(ISERROR(SEARCH("09.00 – 18.00",DG154)))</formula>
    </cfRule>
    <cfRule type="containsText" dxfId="18528" priority="38522" operator="containsText" text="09.00 – 15.00">
      <formula>NOT(ISERROR(SEARCH("09.00 – 15.00",DG154)))</formula>
    </cfRule>
    <cfRule type="containsText" dxfId="18527" priority="38523" operator="containsText" text="10.30 – 19.30">
      <formula>NOT(ISERROR(SEARCH("10.30 – 19.30",DG154)))</formula>
    </cfRule>
    <cfRule type="containsText" dxfId="18526" priority="38524" operator="containsText" text="09.00 – 13.00">
      <formula>NOT(ISERROR(SEARCH("09.00 – 13.00",DG154)))</formula>
    </cfRule>
    <cfRule type="containsText" dxfId="18525" priority="38525" operator="containsText" text="11.30 – 19.30">
      <formula>NOT(ISERROR(SEARCH("11.30 – 19.30",DG154)))</formula>
    </cfRule>
  </conditionalFormatting>
  <conditionalFormatting sqref="DG154">
    <cfRule type="cellIs" dxfId="18524" priority="38509" operator="equal">
      <formula>"09.00 – 18.00"</formula>
    </cfRule>
  </conditionalFormatting>
  <conditionalFormatting sqref="DG154">
    <cfRule type="cellIs" dxfId="18523" priority="38510" operator="equal">
      <formula>"09.30 – 13.00"</formula>
    </cfRule>
  </conditionalFormatting>
  <conditionalFormatting sqref="DG154">
    <cfRule type="cellIs" dxfId="18522" priority="38511" operator="equal">
      <formula>"10.30 – 19.30"</formula>
    </cfRule>
  </conditionalFormatting>
  <conditionalFormatting sqref="DG154">
    <cfRule type="cellIs" dxfId="18521" priority="38512" operator="equal">
      <formula>"11.30 – 19.30"</formula>
    </cfRule>
  </conditionalFormatting>
  <conditionalFormatting sqref="DG154">
    <cfRule type="cellIs" dxfId="18520" priority="38513" operator="equal">
      <formula>_FV(13,"3")</formula>
    </cfRule>
  </conditionalFormatting>
  <conditionalFormatting sqref="DG154">
    <cfRule type="cellIs" dxfId="18519" priority="38514" operator="equal">
      <formula>_FV(13,"3")</formula>
    </cfRule>
  </conditionalFormatting>
  <conditionalFormatting sqref="DG154">
    <cfRule type="cellIs" dxfId="18518" priority="38515" operator="equal">
      <formula>_FV(13,"3")</formula>
    </cfRule>
  </conditionalFormatting>
  <conditionalFormatting sqref="DG154">
    <cfRule type="cellIs" dxfId="18517" priority="38502" operator="equal">
      <formula>"09.00 – 18.00"</formula>
    </cfRule>
  </conditionalFormatting>
  <conditionalFormatting sqref="DG154">
    <cfRule type="cellIs" dxfId="18516" priority="38503" operator="equal">
      <formula>"09.30 – 13.00"</formula>
    </cfRule>
  </conditionalFormatting>
  <conditionalFormatting sqref="DG154">
    <cfRule type="cellIs" dxfId="18515" priority="38504" operator="equal">
      <formula>"10.30 – 19.30"</formula>
    </cfRule>
  </conditionalFormatting>
  <conditionalFormatting sqref="DG154">
    <cfRule type="cellIs" dxfId="18514" priority="38505" operator="equal">
      <formula>"11.30 – 19.30"</formula>
    </cfRule>
  </conditionalFormatting>
  <conditionalFormatting sqref="DG154">
    <cfRule type="cellIs" dxfId="18513" priority="38506" operator="equal">
      <formula>_FV(13,"3")</formula>
    </cfRule>
  </conditionalFormatting>
  <conditionalFormatting sqref="DG154">
    <cfRule type="cellIs" dxfId="18512" priority="38507" operator="equal">
      <formula>_FV(13,"3")</formula>
    </cfRule>
  </conditionalFormatting>
  <conditionalFormatting sqref="DG154">
    <cfRule type="cellIs" dxfId="18511" priority="38508" operator="equal">
      <formula>_FV(13,"3")</formula>
    </cfRule>
  </conditionalFormatting>
  <conditionalFormatting sqref="DG155:DG162">
    <cfRule type="containsText" dxfId="18510" priority="38484" operator="containsText" text="08.30 – 14.30">
      <formula>NOT(ISERROR(SEARCH("08.30 – 14.30",DG155)))</formula>
    </cfRule>
    <cfRule type="containsText" dxfId="18509" priority="38485" operator="containsText" text="09:30 – 18.30">
      <formula>NOT(ISERROR(SEARCH("09:30 – 18.30",DG155)))</formula>
    </cfRule>
    <cfRule type="containsText" dxfId="18508" priority="38486" operator="containsText" text="10.30 – 18.30">
      <formula>NOT(ISERROR(SEARCH("10.30 – 18.30",DG155)))</formula>
    </cfRule>
    <cfRule type="containsText" dxfId="18507" priority="38487" operator="containsText" text="09.30 – 18.30">
      <formula>NOT(ISERROR(SEARCH("09.30 – 18.30",DG155)))</formula>
    </cfRule>
    <cfRule type="containsText" dxfId="18506" priority="38489" operator="containsText" text="09.00 – 13:00">
      <formula>NOT(ISERROR(SEARCH("09.00 – 13:00",DG155)))</formula>
    </cfRule>
    <cfRule type="containsText" dxfId="18505" priority="38490" operator="containsText" text="08.30 – 16.30">
      <formula>NOT(ISERROR(SEARCH("08.30 – 16.30",DG155)))</formula>
    </cfRule>
    <cfRule type="containsText" dxfId="18504" priority="38491" operator="containsText" text="08:30 – 17.30">
      <formula>NOT(ISERROR(SEARCH("08:30 – 17.30",DG155)))</formula>
    </cfRule>
    <cfRule type="containsText" dxfId="18503" priority="38492" operator="containsText" text="08.30 – 17.30">
      <formula>NOT(ISERROR(SEARCH("08.30 – 17.30",DG155)))</formula>
    </cfRule>
    <cfRule type="containsText" dxfId="18502" priority="38493" operator="containsText" text="09.00 – 18.00">
      <formula>NOT(ISERROR(SEARCH("09.00 – 18.00",DG155)))</formula>
    </cfRule>
    <cfRule type="containsText" dxfId="18501" priority="38494" operator="containsText" text="09.00 – 13.00">
      <formula>NOT(ISERROR(SEARCH("09.00 – 13.00",DG155)))</formula>
    </cfRule>
    <cfRule type="containsText" dxfId="18500" priority="38495" operator="containsText" text="11.30 – 19.30">
      <formula>NOT(ISERROR(SEARCH("11.30 – 19.30",DG155)))</formula>
    </cfRule>
    <cfRule type="containsText" dxfId="18499" priority="38496" operator="containsText" text="10.30 – 19.30">
      <formula>NOT(ISERROR(SEARCH("10.30 – 19.30",DG155)))</formula>
    </cfRule>
    <cfRule type="containsText" dxfId="18498" priority="38497" operator="containsText" text="09.00 – 15.00">
      <formula>NOT(ISERROR(SEARCH("09.00 – 15.00",DG155)))</formula>
    </cfRule>
    <cfRule type="containsText" dxfId="18497" priority="38498" operator="containsText" text="1 2 : 3 0">
      <formula>NOT(ISERROR(SEARCH("1 2 : 3 0",DG155)))</formula>
    </cfRule>
    <cfRule type="containsText" dxfId="18496" priority="38499" operator="containsText" text="1 3 : 3 0">
      <formula>NOT(ISERROR(SEARCH("1 3 : 3 0",DG155)))</formula>
    </cfRule>
    <cfRule type="containsText" dxfId="18495" priority="38500" operator="containsText" text="FESTIVITÁ">
      <formula>NOT(ISERROR(SEARCH("FESTIVITÁ",DG155)))</formula>
    </cfRule>
    <cfRule type="cellIs" dxfId="18494" priority="38501" operator="equal">
      <formula>"DOMENICA"</formula>
    </cfRule>
  </conditionalFormatting>
  <conditionalFormatting sqref="DG155:DG162">
    <cfRule type="containsText" dxfId="18493" priority="38476" operator="containsText" text="09.00 - 13.00">
      <formula>NOT(ISERROR(SEARCH("09.00 - 13.00",DG155)))</formula>
    </cfRule>
    <cfRule type="containsText" dxfId="18492" priority="38479" operator="containsText" text="09.00 – 15:00">
      <formula>NOT(ISERROR(SEARCH("09.00 – 15:00",DG155)))</formula>
    </cfRule>
    <cfRule type="containsText" dxfId="18491" priority="38480" operator="containsText" text="09.00 – 16.00">
      <formula>NOT(ISERROR(SEARCH("09.00 – 16.00",DG155)))</formula>
    </cfRule>
    <cfRule type="containsText" dxfId="18490" priority="38481" operator="containsText" text="09.00 - 13:00">
      <formula>NOT(ISERROR(SEARCH("09.00 - 13:00",DG155)))</formula>
    </cfRule>
    <cfRule type="containsText" dxfId="18489" priority="38482" operator="containsText" text="08.30 – 16:30 ">
      <formula>NOT(ISERROR(SEARCH("08.30 – 16:30 ",DG155)))</formula>
    </cfRule>
    <cfRule type="containsText" dxfId="18488" priority="38483" operator="containsText" text="08.30 – 17:30 ">
      <formula>NOT(ISERROR(SEARCH("08.30 – 17:30 ",DG155)))</formula>
    </cfRule>
  </conditionalFormatting>
  <conditionalFormatting sqref="DG155:DG162">
    <cfRule type="containsText" dxfId="18487" priority="38478" operator="containsText" text="1 3 : 0 0">
      <formula>NOT(ISERROR(SEARCH("1 3 : 0 0",DG155)))</formula>
    </cfRule>
  </conditionalFormatting>
  <conditionalFormatting sqref="DG155">
    <cfRule type="containsText" dxfId="18486" priority="38477" operator="containsText" text="13:00">
      <formula>NOT(ISERROR(SEARCH("13:00",DG155)))</formula>
    </cfRule>
  </conditionalFormatting>
  <conditionalFormatting sqref="DG155:DG162">
    <cfRule type="containsText" dxfId="18485" priority="38488" operator="containsText" text="09:00 – 13.00 ">
      <formula>NOT(ISERROR(SEARCH("09:00 – 13.00 ",DG155)))</formula>
    </cfRule>
  </conditionalFormatting>
  <conditionalFormatting sqref="DG161">
    <cfRule type="containsText" dxfId="18484" priority="38475" operator="containsText" text="09:00 – 13.00 ">
      <formula>NOT(ISERROR(SEARCH("09:00 – 13.00 ",DG161)))</formula>
    </cfRule>
  </conditionalFormatting>
  <conditionalFormatting sqref="DG155:DG162">
    <cfRule type="containsText" dxfId="18483" priority="38474" operator="containsText" text="09:00 – 13.00 ">
      <formula>NOT(ISERROR(SEARCH("09:00 – 13.00 ",DG155)))</formula>
    </cfRule>
  </conditionalFormatting>
  <conditionalFormatting sqref="DG161:DG162">
    <cfRule type="containsText" dxfId="18482" priority="38473" operator="containsText" text="09:00 – 13.00 ">
      <formula>NOT(ISERROR(SEARCH("09:00 – 13.00 ",DG161)))</formula>
    </cfRule>
  </conditionalFormatting>
  <conditionalFormatting sqref="DG156">
    <cfRule type="containsText" dxfId="18481" priority="38470" operator="containsText" text="09.00 -13.00">
      <formula>NOT(ISERROR(SEARCH("09.00 -13.00",DG156)))</formula>
    </cfRule>
    <cfRule type="containsText" dxfId="18480" priority="38471" operator="containsText" text="09.00 -15:00">
      <formula>NOT(ISERROR(SEARCH("09.00 -15:00",DG156)))</formula>
    </cfRule>
    <cfRule type="containsText" dxfId="18479" priority="38472" operator="containsText" text="09.00 -16.00">
      <formula>NOT(ISERROR(SEARCH("09.00 -16.00",DG156)))</formula>
    </cfRule>
  </conditionalFormatting>
  <conditionalFormatting sqref="DG157:DG162">
    <cfRule type="containsText" dxfId="18478" priority="38467" operator="containsText" text="09.00 -13.00">
      <formula>NOT(ISERROR(SEARCH("09.00 -13.00",DG157)))</formula>
    </cfRule>
    <cfRule type="containsText" dxfId="18477" priority="38468" operator="containsText" text="09.00 -15:00">
      <formula>NOT(ISERROR(SEARCH("09.00 -15:00",DG157)))</formula>
    </cfRule>
    <cfRule type="containsText" dxfId="18476" priority="38469" operator="containsText" text="09.00 -16.00">
      <formula>NOT(ISERROR(SEARCH("09.00 -16.00",DG157)))</formula>
    </cfRule>
  </conditionalFormatting>
  <conditionalFormatting sqref="DG155">
    <cfRule type="containsText" dxfId="18475" priority="38464" operator="containsText" text="09.00 -13.00">
      <formula>NOT(ISERROR(SEARCH("09.00 -13.00",DG155)))</formula>
    </cfRule>
    <cfRule type="containsText" dxfId="18474" priority="38465" operator="containsText" text="09.00 -15:00">
      <formula>NOT(ISERROR(SEARCH("09.00 -15:00",DG155)))</formula>
    </cfRule>
    <cfRule type="containsText" dxfId="18473" priority="38466" operator="containsText" text="09.00 -16.00">
      <formula>NOT(ISERROR(SEARCH("09.00 -16.00",DG155)))</formula>
    </cfRule>
  </conditionalFormatting>
  <conditionalFormatting sqref="DG161">
    <cfRule type="containsText" dxfId="18472" priority="38463" operator="containsText" text="09:00 – 13.00 ">
      <formula>NOT(ISERROR(SEARCH("09:00 – 13.00 ",DG161)))</formula>
    </cfRule>
  </conditionalFormatting>
  <conditionalFormatting sqref="DG155:DG162">
    <cfRule type="containsText" dxfId="18471" priority="38462" operator="containsText" text="09:00 – 13.00 ">
      <formula>NOT(ISERROR(SEARCH("09:00 – 13.00 ",DG155)))</formula>
    </cfRule>
  </conditionalFormatting>
  <conditionalFormatting sqref="DG161:DG162">
    <cfRule type="containsText" dxfId="18470" priority="38461" operator="containsText" text="09:00 – 13.00 ">
      <formula>NOT(ISERROR(SEARCH("09:00 – 13.00 ",DG161)))</formula>
    </cfRule>
  </conditionalFormatting>
  <conditionalFormatting sqref="DG156">
    <cfRule type="containsText" dxfId="18469" priority="38458" operator="containsText" text="09.00 -13.00">
      <formula>NOT(ISERROR(SEARCH("09.00 -13.00",DG156)))</formula>
    </cfRule>
    <cfRule type="containsText" dxfId="18468" priority="38459" operator="containsText" text="09.00 -15:00">
      <formula>NOT(ISERROR(SEARCH("09.00 -15:00",DG156)))</formula>
    </cfRule>
    <cfRule type="containsText" dxfId="18467" priority="38460" operator="containsText" text="09.00 -16.00">
      <formula>NOT(ISERROR(SEARCH("09.00 -16.00",DG156)))</formula>
    </cfRule>
  </conditionalFormatting>
  <conditionalFormatting sqref="DG157:DG162">
    <cfRule type="containsText" dxfId="18466" priority="38455" operator="containsText" text="09.00 -13.00">
      <formula>NOT(ISERROR(SEARCH("09.00 -13.00",DG157)))</formula>
    </cfRule>
    <cfRule type="containsText" dxfId="18465" priority="38456" operator="containsText" text="09.00 -15:00">
      <formula>NOT(ISERROR(SEARCH("09.00 -15:00",DG157)))</formula>
    </cfRule>
    <cfRule type="containsText" dxfId="18464" priority="38457" operator="containsText" text="09.00 -16.00">
      <formula>NOT(ISERROR(SEARCH("09.00 -16.00",DG157)))</formula>
    </cfRule>
  </conditionalFormatting>
  <conditionalFormatting sqref="DG155">
    <cfRule type="containsText" dxfId="18463" priority="38452" operator="containsText" text="09.00 -13.00">
      <formula>NOT(ISERROR(SEARCH("09.00 -13.00",DG155)))</formula>
    </cfRule>
    <cfRule type="containsText" dxfId="18462" priority="38453" operator="containsText" text="09.00 -15:00">
      <formula>NOT(ISERROR(SEARCH("09.00 -15:00",DG155)))</formula>
    </cfRule>
    <cfRule type="containsText" dxfId="18461" priority="38454" operator="containsText" text="09.00 -16.00">
      <formula>NOT(ISERROR(SEARCH("09.00 -16.00",DG155)))</formula>
    </cfRule>
  </conditionalFormatting>
  <conditionalFormatting sqref="DG156">
    <cfRule type="containsText" dxfId="18460" priority="38449" operator="containsText" text="09.00 -13:00">
      <formula>NOT(ISERROR(SEARCH("09.00 -13:00",DG156)))</formula>
    </cfRule>
    <cfRule type="containsText" dxfId="18459" priority="38450" operator="containsText" text="08.30 -17.30">
      <formula>NOT(ISERROR(SEARCH("08.30 -17.30",DG156)))</formula>
    </cfRule>
    <cfRule type="containsText" dxfId="18458" priority="38451" operator="containsText" text="08.30 -15:30">
      <formula>NOT(ISERROR(SEARCH("08.30 -15:30",DG156)))</formula>
    </cfRule>
  </conditionalFormatting>
  <conditionalFormatting sqref="DG157:DG162">
    <cfRule type="containsText" dxfId="18457" priority="38446" operator="containsText" text="09.00 -13.00">
      <formula>NOT(ISERROR(SEARCH("09.00 -13.00",DG157)))</formula>
    </cfRule>
    <cfRule type="containsText" dxfId="18456" priority="38447" operator="containsText" text="09.00 -15:00">
      <formula>NOT(ISERROR(SEARCH("09.00 -15:00",DG157)))</formula>
    </cfRule>
    <cfRule type="containsText" dxfId="18455" priority="38448" operator="containsText" text="09.00 -16.00">
      <formula>NOT(ISERROR(SEARCH("09.00 -16.00",DG157)))</formula>
    </cfRule>
  </conditionalFormatting>
  <conditionalFormatting sqref="DG157:DG162">
    <cfRule type="containsText" dxfId="18454" priority="38443" operator="containsText" text="09.00 -13:00">
      <formula>NOT(ISERROR(SEARCH("09.00 -13:00",DG157)))</formula>
    </cfRule>
    <cfRule type="containsText" dxfId="18453" priority="38444" operator="containsText" text="08.30 -17.30">
      <formula>NOT(ISERROR(SEARCH("08.30 -17.30",DG157)))</formula>
    </cfRule>
    <cfRule type="containsText" dxfId="18452" priority="38445" operator="containsText" text="08.30 -15:30">
      <formula>NOT(ISERROR(SEARCH("08.30 -15:30",DG157)))</formula>
    </cfRule>
  </conditionalFormatting>
  <conditionalFormatting sqref="DG155">
    <cfRule type="containsText" dxfId="18451" priority="38440" operator="containsText" text="09.00 -13.00">
      <formula>NOT(ISERROR(SEARCH("09.00 -13.00",DG155)))</formula>
    </cfRule>
    <cfRule type="containsText" dxfId="18450" priority="38441" operator="containsText" text="09.00 -15:00">
      <formula>NOT(ISERROR(SEARCH("09.00 -15:00",DG155)))</formula>
    </cfRule>
    <cfRule type="containsText" dxfId="18449" priority="38442" operator="containsText" text="09.00 -16.00">
      <formula>NOT(ISERROR(SEARCH("09.00 -16.00",DG155)))</formula>
    </cfRule>
  </conditionalFormatting>
  <conditionalFormatting sqref="DG155">
    <cfRule type="containsText" dxfId="18448" priority="38437" operator="containsText" text="09.00 -13:00">
      <formula>NOT(ISERROR(SEARCH("09.00 -13:00",DG155)))</formula>
    </cfRule>
    <cfRule type="containsText" dxfId="18447" priority="38438" operator="containsText" text="08.30 -17.30">
      <formula>NOT(ISERROR(SEARCH("08.30 -17.30",DG155)))</formula>
    </cfRule>
    <cfRule type="containsText" dxfId="18446" priority="38439" operator="containsText" text="08.30 -15:30">
      <formula>NOT(ISERROR(SEARCH("08.30 -15:30",DG155)))</formula>
    </cfRule>
  </conditionalFormatting>
  <conditionalFormatting sqref="DG15">
    <cfRule type="containsText" dxfId="18445" priority="38420" operator="containsText" text="08.30 – 14.30">
      <formula>NOT(ISERROR(SEARCH("08.30 – 14.30",DG15)))</formula>
    </cfRule>
    <cfRule type="containsText" dxfId="18444" priority="38421" operator="containsText" text="09:30 – 18.30">
      <formula>NOT(ISERROR(SEARCH("09:30 – 18.30",DG15)))</formula>
    </cfRule>
    <cfRule type="containsText" dxfId="18443" priority="38422" operator="containsText" text="10.30 – 18.30">
      <formula>NOT(ISERROR(SEARCH("10.30 – 18.30",DG15)))</formula>
    </cfRule>
    <cfRule type="containsText" dxfId="18442" priority="38423" operator="containsText" text="09.30 – 18.30">
      <formula>NOT(ISERROR(SEARCH("09.30 – 18.30",DG15)))</formula>
    </cfRule>
    <cfRule type="containsText" dxfId="18441" priority="38424" operator="containsText" text="09.00 – 13:00">
      <formula>NOT(ISERROR(SEARCH("09.00 – 13:00",DG15)))</formula>
    </cfRule>
    <cfRule type="containsText" dxfId="18440" priority="38425" operator="containsText" text="08.30 – 16.30">
      <formula>NOT(ISERROR(SEARCH("08.30 – 16.30",DG15)))</formula>
    </cfRule>
    <cfRule type="containsText" dxfId="18439" priority="38426" operator="containsText" text="08:30 – 17.30">
      <formula>NOT(ISERROR(SEARCH("08:30 – 17.30",DG15)))</formula>
    </cfRule>
    <cfRule type="containsText" dxfId="18438" priority="38427" operator="containsText" text="08.30 – 17.30">
      <formula>NOT(ISERROR(SEARCH("08.30 – 17.30",DG15)))</formula>
    </cfRule>
    <cfRule type="containsText" dxfId="18437" priority="38428" operator="containsText" text="09.00 – 18.00">
      <formula>NOT(ISERROR(SEARCH("09.00 – 18.00",DG15)))</formula>
    </cfRule>
    <cfRule type="containsText" dxfId="18436" priority="38429" operator="containsText" text="09.00 – 13.00">
      <formula>NOT(ISERROR(SEARCH("09.00 – 13.00",DG15)))</formula>
    </cfRule>
    <cfRule type="containsText" dxfId="18435" priority="38430" operator="containsText" text="11.30 – 19.30">
      <formula>NOT(ISERROR(SEARCH("11.30 – 19.30",DG15)))</formula>
    </cfRule>
    <cfRule type="containsText" dxfId="18434" priority="38431" operator="containsText" text="10.30 – 19.30">
      <formula>NOT(ISERROR(SEARCH("10.30 – 19.30",DG15)))</formula>
    </cfRule>
    <cfRule type="containsText" dxfId="18433" priority="38432" operator="containsText" text="09.00 – 15.00">
      <formula>NOT(ISERROR(SEARCH("09.00 – 15.00",DG15)))</formula>
    </cfRule>
    <cfRule type="containsText" dxfId="18432" priority="38433" operator="containsText" text="12:30">
      <formula>NOT(ISERROR(SEARCH("12:30",DG15)))</formula>
    </cfRule>
    <cfRule type="containsText" dxfId="18431" priority="38434" operator="containsText" text="13:30">
      <formula>NOT(ISERROR(SEARCH("13:30",DG15)))</formula>
    </cfRule>
    <cfRule type="containsText" dxfId="18430" priority="38435" operator="containsText" text="FESTIVITÁ">
      <formula>NOT(ISERROR(SEARCH("FESTIVITÁ",DG15)))</formula>
    </cfRule>
    <cfRule type="cellIs" dxfId="18429" priority="38436" operator="equal">
      <formula>"DOMENICA"</formula>
    </cfRule>
  </conditionalFormatting>
  <conditionalFormatting sqref="DG15">
    <cfRule type="containsText" dxfId="18428" priority="38414" operator="containsText" text="09.00 - 13.00">
      <formula>NOT(ISERROR(SEARCH("09.00 - 13.00",DG15)))</formula>
    </cfRule>
    <cfRule type="containsText" dxfId="18427" priority="38415" operator="containsText" text="09.00 – 15:00">
      <formula>NOT(ISERROR(SEARCH("09.00 – 15:00",DG15)))</formula>
    </cfRule>
    <cfRule type="containsText" dxfId="18426" priority="38416" operator="containsText" text="09.00 – 16.00">
      <formula>NOT(ISERROR(SEARCH("09.00 – 16.00",DG15)))</formula>
    </cfRule>
    <cfRule type="containsText" dxfId="18425" priority="38417" operator="containsText" text="09.00 - 13:00">
      <formula>NOT(ISERROR(SEARCH("09.00 - 13:00",DG15)))</formula>
    </cfRule>
    <cfRule type="containsText" dxfId="18424" priority="38418" operator="containsText" text="08.30 – 16:30 ">
      <formula>NOT(ISERROR(SEARCH("08.30 – 16:30 ",DG15)))</formula>
    </cfRule>
    <cfRule type="containsText" dxfId="18423" priority="38419" operator="containsText" text="08.30 – 17:30 ">
      <formula>NOT(ISERROR(SEARCH("08.30 – 17:30 ",DG15)))</formula>
    </cfRule>
  </conditionalFormatting>
  <conditionalFormatting sqref="DG16">
    <cfRule type="cellIs" dxfId="18422" priority="38405" operator="equal">
      <formula>"09.00 – 13.00"</formula>
    </cfRule>
  </conditionalFormatting>
  <conditionalFormatting sqref="DG16">
    <cfRule type="cellIs" dxfId="18421" priority="38406" operator="equal">
      <formula>"09.00 – 15.00"</formula>
    </cfRule>
  </conditionalFormatting>
  <conditionalFormatting sqref="DG16">
    <cfRule type="cellIs" dxfId="18420" priority="38407" operator="equal">
      <formula>"09.00 – 18.00"</formula>
    </cfRule>
  </conditionalFormatting>
  <conditionalFormatting sqref="DG16">
    <cfRule type="cellIs" dxfId="18419" priority="38408" operator="equal">
      <formula>"09.30 – 13.00"</formula>
    </cfRule>
  </conditionalFormatting>
  <conditionalFormatting sqref="DG16">
    <cfRule type="cellIs" dxfId="18418" priority="38409" operator="equal">
      <formula>"10.30 – 19.30"</formula>
    </cfRule>
  </conditionalFormatting>
  <conditionalFormatting sqref="DG16">
    <cfRule type="cellIs" dxfId="18417" priority="38410" operator="equal">
      <formula>"11.30 – 19.30"</formula>
    </cfRule>
  </conditionalFormatting>
  <conditionalFormatting sqref="DG16">
    <cfRule type="cellIs" dxfId="18416" priority="38411" operator="equal">
      <formula>_FV(13,"3")</formula>
    </cfRule>
  </conditionalFormatting>
  <conditionalFormatting sqref="DG16">
    <cfRule type="cellIs" dxfId="18415" priority="38412" operator="equal">
      <formula>_FV(13,"3")</formula>
    </cfRule>
  </conditionalFormatting>
  <conditionalFormatting sqref="DG16">
    <cfRule type="cellIs" dxfId="18414" priority="38413" operator="equal">
      <formula>_FV(13,"3")</formula>
    </cfRule>
  </conditionalFormatting>
  <conditionalFormatting sqref="DG16">
    <cfRule type="containsText" dxfId="18413" priority="38395" operator="containsText" text="DOMENICA">
      <formula>NOT(ISERROR(SEARCH("DOMENICA",DG16)))</formula>
    </cfRule>
    <cfRule type="containsText" dxfId="18412" priority="38396" operator="containsText" text="08.30 – 14.30">
      <formula>NOT(ISERROR(SEARCH("08.30 – 14.30",DG16)))</formula>
    </cfRule>
    <cfRule type="containsText" dxfId="18411" priority="38397" operator="containsText" text="09.30 – 18.30">
      <formula>NOT(ISERROR(SEARCH("09.30 – 18.30",DG16)))</formula>
    </cfRule>
    <cfRule type="containsText" dxfId="18410" priority="38398" operator="containsText" text="08.30 – 16.30">
      <formula>NOT(ISERROR(SEARCH("08.30 – 16.30",DG16)))</formula>
    </cfRule>
    <cfRule type="containsText" dxfId="18409" priority="38399" operator="containsText" text="08.30 – 17.30">
      <formula>NOT(ISERROR(SEARCH("08.30 – 17.30",DG16)))</formula>
    </cfRule>
    <cfRule type="containsText" dxfId="18408" priority="38400" operator="containsText" text="09.00 – 18.00">
      <formula>NOT(ISERROR(SEARCH("09.00 – 18.00",DG16)))</formula>
    </cfRule>
    <cfRule type="containsText" dxfId="18407" priority="38401" operator="containsText" text="09.00 – 15.00">
      <formula>NOT(ISERROR(SEARCH("09.00 – 15.00",DG16)))</formula>
    </cfRule>
    <cfRule type="containsText" dxfId="18406" priority="38402" operator="containsText" text="10.30 – 19.30">
      <formula>NOT(ISERROR(SEARCH("10.30 – 19.30",DG16)))</formula>
    </cfRule>
    <cfRule type="containsText" dxfId="18405" priority="38403" operator="containsText" text="09.00 – 13.00">
      <formula>NOT(ISERROR(SEARCH("09.00 – 13.00",DG16)))</formula>
    </cfRule>
    <cfRule type="containsText" dxfId="18404" priority="38404" operator="containsText" text="11.30 – 19.30">
      <formula>NOT(ISERROR(SEARCH("11.30 – 19.30",DG16)))</formula>
    </cfRule>
  </conditionalFormatting>
  <conditionalFormatting sqref="DG16">
    <cfRule type="cellIs" dxfId="18403" priority="38387" operator="equal">
      <formula>"09.00 – 15.00"</formula>
    </cfRule>
  </conditionalFormatting>
  <conditionalFormatting sqref="DG16">
    <cfRule type="cellIs" dxfId="18402" priority="38388" operator="equal">
      <formula>"09.00 – 18.00"</formula>
    </cfRule>
  </conditionalFormatting>
  <conditionalFormatting sqref="DG16">
    <cfRule type="cellIs" dxfId="18401" priority="38389" operator="equal">
      <formula>"09.30 – 13.00"</formula>
    </cfRule>
  </conditionalFormatting>
  <conditionalFormatting sqref="DG16">
    <cfRule type="cellIs" dxfId="18400" priority="38390" operator="equal">
      <formula>"10.30 – 19.30"</formula>
    </cfRule>
  </conditionalFormatting>
  <conditionalFormatting sqref="DG16">
    <cfRule type="cellIs" dxfId="18399" priority="38391" operator="equal">
      <formula>"11.30 – 19.30"</formula>
    </cfRule>
  </conditionalFormatting>
  <conditionalFormatting sqref="DG16">
    <cfRule type="cellIs" dxfId="18398" priority="38392" operator="equal">
      <formula>_FV(13,"3")</formula>
    </cfRule>
  </conditionalFormatting>
  <conditionalFormatting sqref="DG16">
    <cfRule type="cellIs" dxfId="18397" priority="38393" operator="equal">
      <formula>_FV(13,"3")</formula>
    </cfRule>
  </conditionalFormatting>
  <conditionalFormatting sqref="DG16">
    <cfRule type="cellIs" dxfId="18396" priority="38394" operator="equal">
      <formula>_FV(13,"3")</formula>
    </cfRule>
  </conditionalFormatting>
  <conditionalFormatting sqref="DG16">
    <cfRule type="cellIs" dxfId="18395" priority="38379" operator="equal">
      <formula>"09.00 – 15.00"</formula>
    </cfRule>
  </conditionalFormatting>
  <conditionalFormatting sqref="DG16">
    <cfRule type="cellIs" dxfId="18394" priority="38380" operator="equal">
      <formula>"09.00 – 18.00"</formula>
    </cfRule>
  </conditionalFormatting>
  <conditionalFormatting sqref="DG16">
    <cfRule type="cellIs" dxfId="18393" priority="38381" operator="equal">
      <formula>"09.30 – 13.00"</formula>
    </cfRule>
  </conditionalFormatting>
  <conditionalFormatting sqref="DG16">
    <cfRule type="cellIs" dxfId="18392" priority="38382" operator="equal">
      <formula>"10.30 – 19.30"</formula>
    </cfRule>
  </conditionalFormatting>
  <conditionalFormatting sqref="DG16">
    <cfRule type="cellIs" dxfId="18391" priority="38383" operator="equal">
      <formula>"11.30 – 19.30"</formula>
    </cfRule>
  </conditionalFormatting>
  <conditionalFormatting sqref="DG16">
    <cfRule type="cellIs" dxfId="18390" priority="38384" operator="equal">
      <formula>_FV(13,"3")</formula>
    </cfRule>
  </conditionalFormatting>
  <conditionalFormatting sqref="DG16">
    <cfRule type="cellIs" dxfId="18389" priority="38385" operator="equal">
      <formula>_FV(13,"3")</formula>
    </cfRule>
  </conditionalFormatting>
  <conditionalFormatting sqref="DG16">
    <cfRule type="cellIs" dxfId="18388" priority="38386" operator="equal">
      <formula>_FV(13,"3")</formula>
    </cfRule>
  </conditionalFormatting>
  <conditionalFormatting sqref="DG16">
    <cfRule type="containsText" dxfId="18387" priority="38373" operator="containsText" text="09.00 - 13.00">
      <formula>NOT(ISERROR(SEARCH("09.00 - 13.00",DG16)))</formula>
    </cfRule>
    <cfRule type="containsText" dxfId="18386" priority="38374" operator="containsText" text="09.00 – 15:00">
      <formula>NOT(ISERROR(SEARCH("09.00 – 15:00",DG16)))</formula>
    </cfRule>
    <cfRule type="containsText" dxfId="18385" priority="38375" operator="containsText" text="09.00 – 16.00">
      <formula>NOT(ISERROR(SEARCH("09.00 – 16.00",DG16)))</formula>
    </cfRule>
    <cfRule type="containsText" dxfId="18384" priority="38376" operator="containsText" text="09.00 - 13:00">
      <formula>NOT(ISERROR(SEARCH("09.00 - 13:00",DG16)))</formula>
    </cfRule>
    <cfRule type="containsText" dxfId="18383" priority="38377" operator="containsText" text="08.30 – 16:30 ">
      <formula>NOT(ISERROR(SEARCH("08.30 – 16:30 ",DG16)))</formula>
    </cfRule>
    <cfRule type="containsText" dxfId="18382" priority="38378" operator="containsText" text="08.30 – 17:30 ">
      <formula>NOT(ISERROR(SEARCH("08.30 – 17:30 ",DG16)))</formula>
    </cfRule>
  </conditionalFormatting>
  <conditionalFormatting sqref="DG16">
    <cfRule type="cellIs" dxfId="18381" priority="38365" operator="equal">
      <formula>"09.00 – 15.00"</formula>
    </cfRule>
  </conditionalFormatting>
  <conditionalFormatting sqref="DG16">
    <cfRule type="cellIs" dxfId="18380" priority="38366" operator="equal">
      <formula>"09.00 – 18.00"</formula>
    </cfRule>
  </conditionalFormatting>
  <conditionalFormatting sqref="DG16">
    <cfRule type="cellIs" dxfId="18379" priority="38367" operator="equal">
      <formula>"09.30 – 13.00"</formula>
    </cfRule>
  </conditionalFormatting>
  <conditionalFormatting sqref="DG16">
    <cfRule type="cellIs" dxfId="18378" priority="38368" operator="equal">
      <formula>"10.30 – 19.30"</formula>
    </cfRule>
  </conditionalFormatting>
  <conditionalFormatting sqref="DG16">
    <cfRule type="cellIs" dxfId="18377" priority="38369" operator="equal">
      <formula>"11.30 – 19.30"</formula>
    </cfRule>
  </conditionalFormatting>
  <conditionalFormatting sqref="DG16">
    <cfRule type="cellIs" dxfId="18376" priority="38370" operator="equal">
      <formula>_FV(13,"3")</formula>
    </cfRule>
  </conditionalFormatting>
  <conditionalFormatting sqref="DG16">
    <cfRule type="cellIs" dxfId="18375" priority="38371" operator="equal">
      <formula>_FV(13,"3")</formula>
    </cfRule>
  </conditionalFormatting>
  <conditionalFormatting sqref="DG16">
    <cfRule type="cellIs" dxfId="18374" priority="38372" operator="equal">
      <formula>_FV(13,"3")</formula>
    </cfRule>
  </conditionalFormatting>
  <conditionalFormatting sqref="DG16">
    <cfRule type="containsText" dxfId="18373" priority="38355" operator="containsText" text="DOMENICA">
      <formula>NOT(ISERROR(SEARCH("DOMENICA",DG16)))</formula>
    </cfRule>
    <cfRule type="containsText" dxfId="18372" priority="38356" operator="containsText" text="08.30 – 14.30">
      <formula>NOT(ISERROR(SEARCH("08.30 – 14.30",DG16)))</formula>
    </cfRule>
    <cfRule type="containsText" dxfId="18371" priority="38357" operator="containsText" text="09.30 – 18.30">
      <formula>NOT(ISERROR(SEARCH("09.30 – 18.30",DG16)))</formula>
    </cfRule>
    <cfRule type="containsText" dxfId="18370" priority="38358" operator="containsText" text="08.30 – 16.30">
      <formula>NOT(ISERROR(SEARCH("08.30 – 16.30",DG16)))</formula>
    </cfRule>
    <cfRule type="containsText" dxfId="18369" priority="38359" operator="containsText" text="08.30 – 17.30">
      <formula>NOT(ISERROR(SEARCH("08.30 – 17.30",DG16)))</formula>
    </cfRule>
    <cfRule type="containsText" dxfId="18368" priority="38360" operator="containsText" text="09.00 – 18.00">
      <formula>NOT(ISERROR(SEARCH("09.00 – 18.00",DG16)))</formula>
    </cfRule>
    <cfRule type="containsText" dxfId="18367" priority="38361" operator="containsText" text="09.00 – 15.00">
      <formula>NOT(ISERROR(SEARCH("09.00 – 15.00",DG16)))</formula>
    </cfRule>
    <cfRule type="containsText" dxfId="18366" priority="38362" operator="containsText" text="10.30 – 19.30">
      <formula>NOT(ISERROR(SEARCH("10.30 – 19.30",DG16)))</formula>
    </cfRule>
    <cfRule type="containsText" dxfId="18365" priority="38363" operator="containsText" text="09.00 – 13.00">
      <formula>NOT(ISERROR(SEARCH("09.00 – 13.00",DG16)))</formula>
    </cfRule>
    <cfRule type="containsText" dxfId="18364" priority="38364" operator="containsText" text="11.30 – 19.30">
      <formula>NOT(ISERROR(SEARCH("11.30 – 19.30",DG16)))</formula>
    </cfRule>
  </conditionalFormatting>
  <conditionalFormatting sqref="DG16">
    <cfRule type="cellIs" dxfId="18363" priority="38348" operator="equal">
      <formula>"09.00 – 18.00"</formula>
    </cfRule>
  </conditionalFormatting>
  <conditionalFormatting sqref="DG16">
    <cfRule type="cellIs" dxfId="18362" priority="38349" operator="equal">
      <formula>"09.30 – 13.00"</formula>
    </cfRule>
  </conditionalFormatting>
  <conditionalFormatting sqref="DG16">
    <cfRule type="cellIs" dxfId="18361" priority="38350" operator="equal">
      <formula>"10.30 – 19.30"</formula>
    </cfRule>
  </conditionalFormatting>
  <conditionalFormatting sqref="DG16">
    <cfRule type="cellIs" dxfId="18360" priority="38351" operator="equal">
      <formula>"11.30 – 19.30"</formula>
    </cfRule>
  </conditionalFormatting>
  <conditionalFormatting sqref="DG16">
    <cfRule type="cellIs" dxfId="18359" priority="38352" operator="equal">
      <formula>_FV(13,"3")</formula>
    </cfRule>
  </conditionalFormatting>
  <conditionalFormatting sqref="DG16">
    <cfRule type="cellIs" dxfId="18358" priority="38353" operator="equal">
      <formula>_FV(13,"3")</formula>
    </cfRule>
  </conditionalFormatting>
  <conditionalFormatting sqref="DG16">
    <cfRule type="cellIs" dxfId="18357" priority="38354" operator="equal">
      <formula>_FV(13,"3")</formula>
    </cfRule>
  </conditionalFormatting>
  <conditionalFormatting sqref="DG16">
    <cfRule type="cellIs" dxfId="18356" priority="38341" operator="equal">
      <formula>"09.00 – 18.00"</formula>
    </cfRule>
  </conditionalFormatting>
  <conditionalFormatting sqref="DG16">
    <cfRule type="cellIs" dxfId="18355" priority="38342" operator="equal">
      <formula>"09.30 – 13.00"</formula>
    </cfRule>
  </conditionalFormatting>
  <conditionalFormatting sqref="DG16">
    <cfRule type="cellIs" dxfId="18354" priority="38343" operator="equal">
      <formula>"10.30 – 19.30"</formula>
    </cfRule>
  </conditionalFormatting>
  <conditionalFormatting sqref="DG16">
    <cfRule type="cellIs" dxfId="18353" priority="38344" operator="equal">
      <formula>"11.30 – 19.30"</formula>
    </cfRule>
  </conditionalFormatting>
  <conditionalFormatting sqref="DG16">
    <cfRule type="cellIs" dxfId="18352" priority="38345" operator="equal">
      <formula>_FV(13,"3")</formula>
    </cfRule>
  </conditionalFormatting>
  <conditionalFormatting sqref="DG16">
    <cfRule type="cellIs" dxfId="18351" priority="38346" operator="equal">
      <formula>_FV(13,"3")</formula>
    </cfRule>
  </conditionalFormatting>
  <conditionalFormatting sqref="DG16">
    <cfRule type="cellIs" dxfId="18350" priority="38347" operator="equal">
      <formula>_FV(13,"3")</formula>
    </cfRule>
  </conditionalFormatting>
  <conditionalFormatting sqref="DG17:DG24">
    <cfRule type="containsText" dxfId="18349" priority="38323" operator="containsText" text="08.30 – 14.30">
      <formula>NOT(ISERROR(SEARCH("08.30 – 14.30",DG17)))</formula>
    </cfRule>
    <cfRule type="containsText" dxfId="18348" priority="38324" operator="containsText" text="09:30 – 18.30">
      <formula>NOT(ISERROR(SEARCH("09:30 – 18.30",DG17)))</formula>
    </cfRule>
    <cfRule type="containsText" dxfId="18347" priority="38325" operator="containsText" text="10.30 – 18.30">
      <formula>NOT(ISERROR(SEARCH("10.30 – 18.30",DG17)))</formula>
    </cfRule>
    <cfRule type="containsText" dxfId="18346" priority="38326" operator="containsText" text="09.30 – 18.30">
      <formula>NOT(ISERROR(SEARCH("09.30 – 18.30",DG17)))</formula>
    </cfRule>
    <cfRule type="containsText" dxfId="18345" priority="38328" operator="containsText" text="09.00 – 13:00">
      <formula>NOT(ISERROR(SEARCH("09.00 – 13:00",DG17)))</formula>
    </cfRule>
    <cfRule type="containsText" dxfId="18344" priority="38329" operator="containsText" text="08.30 – 16.30">
      <formula>NOT(ISERROR(SEARCH("08.30 – 16.30",DG17)))</formula>
    </cfRule>
    <cfRule type="containsText" dxfId="18343" priority="38330" operator="containsText" text="08:30 – 17.30">
      <formula>NOT(ISERROR(SEARCH("08:30 – 17.30",DG17)))</formula>
    </cfRule>
    <cfRule type="containsText" dxfId="18342" priority="38331" operator="containsText" text="08.30 – 17.30">
      <formula>NOT(ISERROR(SEARCH("08.30 – 17.30",DG17)))</formula>
    </cfRule>
    <cfRule type="containsText" dxfId="18341" priority="38332" operator="containsText" text="09.00 – 18.00">
      <formula>NOT(ISERROR(SEARCH("09.00 – 18.00",DG17)))</formula>
    </cfRule>
    <cfRule type="containsText" dxfId="18340" priority="38333" operator="containsText" text="09.00 – 13.00">
      <formula>NOT(ISERROR(SEARCH("09.00 – 13.00",DG17)))</formula>
    </cfRule>
    <cfRule type="containsText" dxfId="18339" priority="38334" operator="containsText" text="11.30 – 19.30">
      <formula>NOT(ISERROR(SEARCH("11.30 – 19.30",DG17)))</formula>
    </cfRule>
    <cfRule type="containsText" dxfId="18338" priority="38335" operator="containsText" text="10.30 – 19.30">
      <formula>NOT(ISERROR(SEARCH("10.30 – 19.30",DG17)))</formula>
    </cfRule>
    <cfRule type="containsText" dxfId="18337" priority="38336" operator="containsText" text="09.00 – 15.00">
      <formula>NOT(ISERROR(SEARCH("09.00 – 15.00",DG17)))</formula>
    </cfRule>
    <cfRule type="containsText" dxfId="18336" priority="38337" operator="containsText" text="1 2 : 3 0">
      <formula>NOT(ISERROR(SEARCH("1 2 : 3 0",DG17)))</formula>
    </cfRule>
    <cfRule type="containsText" dxfId="18335" priority="38338" operator="containsText" text="1 3 : 3 0">
      <formula>NOT(ISERROR(SEARCH("1 3 : 3 0",DG17)))</formula>
    </cfRule>
    <cfRule type="containsText" dxfId="18334" priority="38339" operator="containsText" text="FESTIVITÁ">
      <formula>NOT(ISERROR(SEARCH("FESTIVITÁ",DG17)))</formula>
    </cfRule>
    <cfRule type="cellIs" dxfId="18333" priority="38340" operator="equal">
      <formula>"DOMENICA"</formula>
    </cfRule>
  </conditionalFormatting>
  <conditionalFormatting sqref="DG17:DG24">
    <cfRule type="containsText" dxfId="18332" priority="38315" operator="containsText" text="09.00 - 13.00">
      <formula>NOT(ISERROR(SEARCH("09.00 - 13.00",DG17)))</formula>
    </cfRule>
    <cfRule type="containsText" dxfId="18331" priority="38318" operator="containsText" text="09.00 – 15:00">
      <formula>NOT(ISERROR(SEARCH("09.00 – 15:00",DG17)))</formula>
    </cfRule>
    <cfRule type="containsText" dxfId="18330" priority="38319" operator="containsText" text="09.00 – 16.00">
      <formula>NOT(ISERROR(SEARCH("09.00 – 16.00",DG17)))</formula>
    </cfRule>
    <cfRule type="containsText" dxfId="18329" priority="38320" operator="containsText" text="09.00 - 13:00">
      <formula>NOT(ISERROR(SEARCH("09.00 - 13:00",DG17)))</formula>
    </cfRule>
    <cfRule type="containsText" dxfId="18328" priority="38321" operator="containsText" text="08.30 – 16:30 ">
      <formula>NOT(ISERROR(SEARCH("08.30 – 16:30 ",DG17)))</formula>
    </cfRule>
    <cfRule type="containsText" dxfId="18327" priority="38322" operator="containsText" text="08.30 – 17:30 ">
      <formula>NOT(ISERROR(SEARCH("08.30 – 17:30 ",DG17)))</formula>
    </cfRule>
  </conditionalFormatting>
  <conditionalFormatting sqref="DG17:DG24">
    <cfRule type="containsText" dxfId="18326" priority="38317" operator="containsText" text="1 3 : 0 0">
      <formula>NOT(ISERROR(SEARCH("1 3 : 0 0",DG17)))</formula>
    </cfRule>
  </conditionalFormatting>
  <conditionalFormatting sqref="DG17">
    <cfRule type="containsText" dxfId="18325" priority="38316" operator="containsText" text="13:00">
      <formula>NOT(ISERROR(SEARCH("13:00",DG17)))</formula>
    </cfRule>
  </conditionalFormatting>
  <conditionalFormatting sqref="DG17:DG24">
    <cfRule type="containsText" dxfId="18324" priority="38327" operator="containsText" text="09:00 – 13.00 ">
      <formula>NOT(ISERROR(SEARCH("09:00 – 13.00 ",DG17)))</formula>
    </cfRule>
  </conditionalFormatting>
  <conditionalFormatting sqref="DG23">
    <cfRule type="containsText" dxfId="18323" priority="38314" operator="containsText" text="09:00 – 13.00 ">
      <formula>NOT(ISERROR(SEARCH("09:00 – 13.00 ",DG23)))</formula>
    </cfRule>
  </conditionalFormatting>
  <conditionalFormatting sqref="DG17:DG24">
    <cfRule type="containsText" dxfId="18322" priority="38313" operator="containsText" text="09:00 – 13.00 ">
      <formula>NOT(ISERROR(SEARCH("09:00 – 13.00 ",DG17)))</formula>
    </cfRule>
  </conditionalFormatting>
  <conditionalFormatting sqref="DG23:DG24">
    <cfRule type="containsText" dxfId="18321" priority="38312" operator="containsText" text="09:00 – 13.00 ">
      <formula>NOT(ISERROR(SEARCH("09:00 – 13.00 ",DG23)))</formula>
    </cfRule>
  </conditionalFormatting>
  <conditionalFormatting sqref="DG18">
    <cfRule type="containsText" dxfId="18320" priority="38309" operator="containsText" text="09.00 -13.00">
      <formula>NOT(ISERROR(SEARCH("09.00 -13.00",DG18)))</formula>
    </cfRule>
    <cfRule type="containsText" dxfId="18319" priority="38310" operator="containsText" text="09.00 -15:00">
      <formula>NOT(ISERROR(SEARCH("09.00 -15:00",DG18)))</formula>
    </cfRule>
    <cfRule type="containsText" dxfId="18318" priority="38311" operator="containsText" text="09.00 -16.00">
      <formula>NOT(ISERROR(SEARCH("09.00 -16.00",DG18)))</formula>
    </cfRule>
  </conditionalFormatting>
  <conditionalFormatting sqref="DG19:DG24">
    <cfRule type="containsText" dxfId="18317" priority="38306" operator="containsText" text="09.00 -13.00">
      <formula>NOT(ISERROR(SEARCH("09.00 -13.00",DG19)))</formula>
    </cfRule>
    <cfRule type="containsText" dxfId="18316" priority="38307" operator="containsText" text="09.00 -15:00">
      <formula>NOT(ISERROR(SEARCH("09.00 -15:00",DG19)))</formula>
    </cfRule>
    <cfRule type="containsText" dxfId="18315" priority="38308" operator="containsText" text="09.00 -16.00">
      <formula>NOT(ISERROR(SEARCH("09.00 -16.00",DG19)))</formula>
    </cfRule>
  </conditionalFormatting>
  <conditionalFormatting sqref="DG17">
    <cfRule type="containsText" dxfId="18314" priority="38303" operator="containsText" text="09.00 -13.00">
      <formula>NOT(ISERROR(SEARCH("09.00 -13.00",DG17)))</formula>
    </cfRule>
    <cfRule type="containsText" dxfId="18313" priority="38304" operator="containsText" text="09.00 -15:00">
      <formula>NOT(ISERROR(SEARCH("09.00 -15:00",DG17)))</formula>
    </cfRule>
    <cfRule type="containsText" dxfId="18312" priority="38305" operator="containsText" text="09.00 -16.00">
      <formula>NOT(ISERROR(SEARCH("09.00 -16.00",DG17)))</formula>
    </cfRule>
  </conditionalFormatting>
  <conditionalFormatting sqref="DG23">
    <cfRule type="containsText" dxfId="18311" priority="38302" operator="containsText" text="09:00 – 13.00 ">
      <formula>NOT(ISERROR(SEARCH("09:00 – 13.00 ",DG23)))</formula>
    </cfRule>
  </conditionalFormatting>
  <conditionalFormatting sqref="DG17:DG24">
    <cfRule type="containsText" dxfId="18310" priority="38301" operator="containsText" text="09:00 – 13.00 ">
      <formula>NOT(ISERROR(SEARCH("09:00 – 13.00 ",DG17)))</formula>
    </cfRule>
  </conditionalFormatting>
  <conditionalFormatting sqref="DG23:DG24">
    <cfRule type="containsText" dxfId="18309" priority="38300" operator="containsText" text="09:00 – 13.00 ">
      <formula>NOT(ISERROR(SEARCH("09:00 – 13.00 ",DG23)))</formula>
    </cfRule>
  </conditionalFormatting>
  <conditionalFormatting sqref="DG18">
    <cfRule type="containsText" dxfId="18308" priority="38297" operator="containsText" text="09.00 -13.00">
      <formula>NOT(ISERROR(SEARCH("09.00 -13.00",DG18)))</formula>
    </cfRule>
    <cfRule type="containsText" dxfId="18307" priority="38298" operator="containsText" text="09.00 -15:00">
      <formula>NOT(ISERROR(SEARCH("09.00 -15:00",DG18)))</formula>
    </cfRule>
    <cfRule type="containsText" dxfId="18306" priority="38299" operator="containsText" text="09.00 -16.00">
      <formula>NOT(ISERROR(SEARCH("09.00 -16.00",DG18)))</formula>
    </cfRule>
  </conditionalFormatting>
  <conditionalFormatting sqref="DG19:DG24">
    <cfRule type="containsText" dxfId="18305" priority="38294" operator="containsText" text="09.00 -13.00">
      <formula>NOT(ISERROR(SEARCH("09.00 -13.00",DG19)))</formula>
    </cfRule>
    <cfRule type="containsText" dxfId="18304" priority="38295" operator="containsText" text="09.00 -15:00">
      <formula>NOT(ISERROR(SEARCH("09.00 -15:00",DG19)))</formula>
    </cfRule>
    <cfRule type="containsText" dxfId="18303" priority="38296" operator="containsText" text="09.00 -16.00">
      <formula>NOT(ISERROR(SEARCH("09.00 -16.00",DG19)))</formula>
    </cfRule>
  </conditionalFormatting>
  <conditionalFormatting sqref="DG17">
    <cfRule type="containsText" dxfId="18302" priority="38291" operator="containsText" text="09.00 -13.00">
      <formula>NOT(ISERROR(SEARCH("09.00 -13.00",DG17)))</formula>
    </cfRule>
    <cfRule type="containsText" dxfId="18301" priority="38292" operator="containsText" text="09.00 -15:00">
      <formula>NOT(ISERROR(SEARCH("09.00 -15:00",DG17)))</formula>
    </cfRule>
    <cfRule type="containsText" dxfId="18300" priority="38293" operator="containsText" text="09.00 -16.00">
      <formula>NOT(ISERROR(SEARCH("09.00 -16.00",DG17)))</formula>
    </cfRule>
  </conditionalFormatting>
  <conditionalFormatting sqref="DG18">
    <cfRule type="containsText" dxfId="18299" priority="38288" operator="containsText" text="09.00 -13:00">
      <formula>NOT(ISERROR(SEARCH("09.00 -13:00",DG18)))</formula>
    </cfRule>
    <cfRule type="containsText" dxfId="18298" priority="38289" operator="containsText" text="08.30 -17.30">
      <formula>NOT(ISERROR(SEARCH("08.30 -17.30",DG18)))</formula>
    </cfRule>
    <cfRule type="containsText" dxfId="18297" priority="38290" operator="containsText" text="08.30 -15:30">
      <formula>NOT(ISERROR(SEARCH("08.30 -15:30",DG18)))</formula>
    </cfRule>
  </conditionalFormatting>
  <conditionalFormatting sqref="DG19:DG24">
    <cfRule type="containsText" dxfId="18296" priority="38285" operator="containsText" text="09.00 -13.00">
      <formula>NOT(ISERROR(SEARCH("09.00 -13.00",DG19)))</formula>
    </cfRule>
    <cfRule type="containsText" dxfId="18295" priority="38286" operator="containsText" text="09.00 -15:00">
      <formula>NOT(ISERROR(SEARCH("09.00 -15:00",DG19)))</formula>
    </cfRule>
    <cfRule type="containsText" dxfId="18294" priority="38287" operator="containsText" text="09.00 -16.00">
      <formula>NOT(ISERROR(SEARCH("09.00 -16.00",DG19)))</formula>
    </cfRule>
  </conditionalFormatting>
  <conditionalFormatting sqref="DG19:DG24">
    <cfRule type="containsText" dxfId="18293" priority="38282" operator="containsText" text="09.00 -13:00">
      <formula>NOT(ISERROR(SEARCH("09.00 -13:00",DG19)))</formula>
    </cfRule>
    <cfRule type="containsText" dxfId="18292" priority="38283" operator="containsText" text="08.30 -17.30">
      <formula>NOT(ISERROR(SEARCH("08.30 -17.30",DG19)))</formula>
    </cfRule>
    <cfRule type="containsText" dxfId="18291" priority="38284" operator="containsText" text="08.30 -15:30">
      <formula>NOT(ISERROR(SEARCH("08.30 -15:30",DG19)))</formula>
    </cfRule>
  </conditionalFormatting>
  <conditionalFormatting sqref="DG17">
    <cfRule type="containsText" dxfId="18290" priority="38279" operator="containsText" text="09.00 -13.00">
      <formula>NOT(ISERROR(SEARCH("09.00 -13.00",DG17)))</formula>
    </cfRule>
    <cfRule type="containsText" dxfId="18289" priority="38280" operator="containsText" text="09.00 -15:00">
      <formula>NOT(ISERROR(SEARCH("09.00 -15:00",DG17)))</formula>
    </cfRule>
    <cfRule type="containsText" dxfId="18288" priority="38281" operator="containsText" text="09.00 -16.00">
      <formula>NOT(ISERROR(SEARCH("09.00 -16.00",DG17)))</formula>
    </cfRule>
  </conditionalFormatting>
  <conditionalFormatting sqref="DG17">
    <cfRule type="containsText" dxfId="18287" priority="38276" operator="containsText" text="09.00 -13:00">
      <formula>NOT(ISERROR(SEARCH("09.00 -13:00",DG17)))</formula>
    </cfRule>
    <cfRule type="containsText" dxfId="18286" priority="38277" operator="containsText" text="08.30 -17.30">
      <formula>NOT(ISERROR(SEARCH("08.30 -17.30",DG17)))</formula>
    </cfRule>
    <cfRule type="containsText" dxfId="18285" priority="38278" operator="containsText" text="08.30 -15:30">
      <formula>NOT(ISERROR(SEARCH("08.30 -15:30",DG17)))</formula>
    </cfRule>
  </conditionalFormatting>
  <conditionalFormatting sqref="DG6">
    <cfRule type="cellIs" dxfId="18284" priority="38267" operator="equal">
      <formula>"09.00 – 13.00"</formula>
    </cfRule>
  </conditionalFormatting>
  <conditionalFormatting sqref="DG6">
    <cfRule type="cellIs" dxfId="18283" priority="38268" operator="equal">
      <formula>"09.00 – 15.00"</formula>
    </cfRule>
  </conditionalFormatting>
  <conditionalFormatting sqref="DG6">
    <cfRule type="cellIs" dxfId="18282" priority="38269" operator="equal">
      <formula>"09.00 – 18.00"</formula>
    </cfRule>
  </conditionalFormatting>
  <conditionalFormatting sqref="DG6">
    <cfRule type="cellIs" dxfId="18281" priority="38270" operator="equal">
      <formula>"09.30 – 13.00"</formula>
    </cfRule>
  </conditionalFormatting>
  <conditionalFormatting sqref="DG6">
    <cfRule type="cellIs" dxfId="18280" priority="38271" operator="equal">
      <formula>"10.30 – 19.30"</formula>
    </cfRule>
  </conditionalFormatting>
  <conditionalFormatting sqref="DG6">
    <cfRule type="cellIs" dxfId="18279" priority="38272" operator="equal">
      <formula>"11.30 – 19.30"</formula>
    </cfRule>
  </conditionalFormatting>
  <conditionalFormatting sqref="DG6">
    <cfRule type="cellIs" dxfId="18278" priority="38273" operator="equal">
      <formula>_FV(13,"3")</formula>
    </cfRule>
  </conditionalFormatting>
  <conditionalFormatting sqref="DG6">
    <cfRule type="cellIs" dxfId="18277" priority="38274" operator="equal">
      <formula>_FV(13,"3")</formula>
    </cfRule>
  </conditionalFormatting>
  <conditionalFormatting sqref="DG6">
    <cfRule type="cellIs" dxfId="18276" priority="38275" operator="equal">
      <formula>_FV(13,"3")</formula>
    </cfRule>
  </conditionalFormatting>
  <conditionalFormatting sqref="DG6">
    <cfRule type="containsText" dxfId="18275" priority="38257" operator="containsText" text="DOMENICA">
      <formula>NOT(ISERROR(SEARCH("DOMENICA",DG6)))</formula>
    </cfRule>
    <cfRule type="containsText" dxfId="18274" priority="38258" operator="containsText" text="08.30 – 14.30">
      <formula>NOT(ISERROR(SEARCH("08.30 – 14.30",DG6)))</formula>
    </cfRule>
    <cfRule type="containsText" dxfId="18273" priority="38259" operator="containsText" text="09.30 – 18.30">
      <formula>NOT(ISERROR(SEARCH("09.30 – 18.30",DG6)))</formula>
    </cfRule>
    <cfRule type="containsText" dxfId="18272" priority="38260" operator="containsText" text="08.30 – 16.30">
      <formula>NOT(ISERROR(SEARCH("08.30 – 16.30",DG6)))</formula>
    </cfRule>
    <cfRule type="containsText" dxfId="18271" priority="38261" operator="containsText" text="08.30 – 17.30">
      <formula>NOT(ISERROR(SEARCH("08.30 – 17.30",DG6)))</formula>
    </cfRule>
    <cfRule type="containsText" dxfId="18270" priority="38262" operator="containsText" text="09.00 – 18.00">
      <formula>NOT(ISERROR(SEARCH("09.00 – 18.00",DG6)))</formula>
    </cfRule>
    <cfRule type="containsText" dxfId="18269" priority="38263" operator="containsText" text="09.00 – 15.00">
      <formula>NOT(ISERROR(SEARCH("09.00 – 15.00",DG6)))</formula>
    </cfRule>
    <cfRule type="containsText" dxfId="18268" priority="38264" operator="containsText" text="10.30 – 19.30">
      <formula>NOT(ISERROR(SEARCH("10.30 – 19.30",DG6)))</formula>
    </cfRule>
    <cfRule type="containsText" dxfId="18267" priority="38265" operator="containsText" text="09.00 – 13.00">
      <formula>NOT(ISERROR(SEARCH("09.00 – 13.00",DG6)))</formula>
    </cfRule>
    <cfRule type="containsText" dxfId="18266" priority="38266" operator="containsText" text="11.30 – 19.30">
      <formula>NOT(ISERROR(SEARCH("11.30 – 19.30",DG6)))</formula>
    </cfRule>
  </conditionalFormatting>
  <conditionalFormatting sqref="DG6">
    <cfRule type="cellIs" dxfId="18265" priority="38249" operator="equal">
      <formula>"09.00 – 15.00"</formula>
    </cfRule>
  </conditionalFormatting>
  <conditionalFormatting sqref="DG6">
    <cfRule type="cellIs" dxfId="18264" priority="38250" operator="equal">
      <formula>"09.00 – 18.00"</formula>
    </cfRule>
  </conditionalFormatting>
  <conditionalFormatting sqref="DG6">
    <cfRule type="cellIs" dxfId="18263" priority="38251" operator="equal">
      <formula>"09.30 – 13.00"</formula>
    </cfRule>
  </conditionalFormatting>
  <conditionalFormatting sqref="DG6">
    <cfRule type="cellIs" dxfId="18262" priority="38252" operator="equal">
      <formula>"10.30 – 19.30"</formula>
    </cfRule>
  </conditionalFormatting>
  <conditionalFormatting sqref="DG6">
    <cfRule type="cellIs" dxfId="18261" priority="38253" operator="equal">
      <formula>"11.30 – 19.30"</formula>
    </cfRule>
  </conditionalFormatting>
  <conditionalFormatting sqref="DG6">
    <cfRule type="cellIs" dxfId="18260" priority="38254" operator="equal">
      <formula>_FV(13,"3")</formula>
    </cfRule>
  </conditionalFormatting>
  <conditionalFormatting sqref="DG6">
    <cfRule type="cellIs" dxfId="18259" priority="38255" operator="equal">
      <formula>_FV(13,"3")</formula>
    </cfRule>
  </conditionalFormatting>
  <conditionalFormatting sqref="DG6">
    <cfRule type="cellIs" dxfId="18258" priority="38256" operator="equal">
      <formula>_FV(13,"3")</formula>
    </cfRule>
  </conditionalFormatting>
  <conditionalFormatting sqref="DG6">
    <cfRule type="cellIs" dxfId="18257" priority="38241" operator="equal">
      <formula>"09.00 – 15.00"</formula>
    </cfRule>
  </conditionalFormatting>
  <conditionalFormatting sqref="DG6">
    <cfRule type="cellIs" dxfId="18256" priority="38242" operator="equal">
      <formula>"09.00 – 18.00"</formula>
    </cfRule>
  </conditionalFormatting>
  <conditionalFormatting sqref="DG6">
    <cfRule type="cellIs" dxfId="18255" priority="38243" operator="equal">
      <formula>"09.30 – 13.00"</formula>
    </cfRule>
  </conditionalFormatting>
  <conditionalFormatting sqref="DG6">
    <cfRule type="cellIs" dxfId="18254" priority="38244" operator="equal">
      <formula>"10.30 – 19.30"</formula>
    </cfRule>
  </conditionalFormatting>
  <conditionalFormatting sqref="DG6">
    <cfRule type="cellIs" dxfId="18253" priority="38245" operator="equal">
      <formula>"11.30 – 19.30"</formula>
    </cfRule>
  </conditionalFormatting>
  <conditionalFormatting sqref="DG6">
    <cfRule type="cellIs" dxfId="18252" priority="38246" operator="equal">
      <formula>_FV(13,"3")</formula>
    </cfRule>
  </conditionalFormatting>
  <conditionalFormatting sqref="DG6">
    <cfRule type="cellIs" dxfId="18251" priority="38247" operator="equal">
      <formula>_FV(13,"3")</formula>
    </cfRule>
  </conditionalFormatting>
  <conditionalFormatting sqref="DG6">
    <cfRule type="cellIs" dxfId="18250" priority="38248" operator="equal">
      <formula>_FV(13,"3")</formula>
    </cfRule>
  </conditionalFormatting>
  <conditionalFormatting sqref="DG6">
    <cfRule type="containsText" dxfId="18249" priority="38235" operator="containsText" text="09.00 - 13.00">
      <formula>NOT(ISERROR(SEARCH("09.00 - 13.00",DG6)))</formula>
    </cfRule>
    <cfRule type="containsText" dxfId="18248" priority="38236" operator="containsText" text="09.00 – 15:00">
      <formula>NOT(ISERROR(SEARCH("09.00 – 15:00",DG6)))</formula>
    </cfRule>
    <cfRule type="containsText" dxfId="18247" priority="38237" operator="containsText" text="09.00 – 16.00">
      <formula>NOT(ISERROR(SEARCH("09.00 – 16.00",DG6)))</formula>
    </cfRule>
    <cfRule type="containsText" dxfId="18246" priority="38238" operator="containsText" text="09.00 - 13:00">
      <formula>NOT(ISERROR(SEARCH("09.00 - 13:00",DG6)))</formula>
    </cfRule>
    <cfRule type="containsText" dxfId="18245" priority="38239" operator="containsText" text="08.30 – 16:30 ">
      <formula>NOT(ISERROR(SEARCH("08.30 – 16:30 ",DG6)))</formula>
    </cfRule>
    <cfRule type="containsText" dxfId="18244" priority="38240" operator="containsText" text="08.30 – 17:30 ">
      <formula>NOT(ISERROR(SEARCH("08.30 – 17:30 ",DG6)))</formula>
    </cfRule>
  </conditionalFormatting>
  <conditionalFormatting sqref="DG6">
    <cfRule type="cellIs" dxfId="18243" priority="38227" operator="equal">
      <formula>"09.00 – 15.00"</formula>
    </cfRule>
  </conditionalFormatting>
  <conditionalFormatting sqref="DG6">
    <cfRule type="cellIs" dxfId="18242" priority="38228" operator="equal">
      <formula>"09.00 – 18.00"</formula>
    </cfRule>
  </conditionalFormatting>
  <conditionalFormatting sqref="DG6">
    <cfRule type="cellIs" dxfId="18241" priority="38229" operator="equal">
      <formula>"09.30 – 13.00"</formula>
    </cfRule>
  </conditionalFormatting>
  <conditionalFormatting sqref="DG6">
    <cfRule type="cellIs" dxfId="18240" priority="38230" operator="equal">
      <formula>"10.30 – 19.30"</formula>
    </cfRule>
  </conditionalFormatting>
  <conditionalFormatting sqref="DG6">
    <cfRule type="cellIs" dxfId="18239" priority="38231" operator="equal">
      <formula>"11.30 – 19.30"</formula>
    </cfRule>
  </conditionalFormatting>
  <conditionalFormatting sqref="DG6">
    <cfRule type="cellIs" dxfId="18238" priority="38232" operator="equal">
      <formula>_FV(13,"3")</formula>
    </cfRule>
  </conditionalFormatting>
  <conditionalFormatting sqref="DG6">
    <cfRule type="cellIs" dxfId="18237" priority="38233" operator="equal">
      <formula>_FV(13,"3")</formula>
    </cfRule>
  </conditionalFormatting>
  <conditionalFormatting sqref="DG6">
    <cfRule type="cellIs" dxfId="18236" priority="38234" operator="equal">
      <formula>_FV(13,"3")</formula>
    </cfRule>
  </conditionalFormatting>
  <conditionalFormatting sqref="DG6">
    <cfRule type="containsText" dxfId="18235" priority="38217" operator="containsText" text="DOMENICA">
      <formula>NOT(ISERROR(SEARCH("DOMENICA",DG6)))</formula>
    </cfRule>
    <cfRule type="containsText" dxfId="18234" priority="38218" operator="containsText" text="08.30 – 14.30">
      <formula>NOT(ISERROR(SEARCH("08.30 – 14.30",DG6)))</formula>
    </cfRule>
    <cfRule type="containsText" dxfId="18233" priority="38219" operator="containsText" text="09.30 – 18.30">
      <formula>NOT(ISERROR(SEARCH("09.30 – 18.30",DG6)))</formula>
    </cfRule>
    <cfRule type="containsText" dxfId="18232" priority="38220" operator="containsText" text="08.30 – 16.30">
      <formula>NOT(ISERROR(SEARCH("08.30 – 16.30",DG6)))</formula>
    </cfRule>
    <cfRule type="containsText" dxfId="18231" priority="38221" operator="containsText" text="08.30 – 17.30">
      <formula>NOT(ISERROR(SEARCH("08.30 – 17.30",DG6)))</formula>
    </cfRule>
    <cfRule type="containsText" dxfId="18230" priority="38222" operator="containsText" text="09.00 – 18.00">
      <formula>NOT(ISERROR(SEARCH("09.00 – 18.00",DG6)))</formula>
    </cfRule>
    <cfRule type="containsText" dxfId="18229" priority="38223" operator="containsText" text="09.00 – 15.00">
      <formula>NOT(ISERROR(SEARCH("09.00 – 15.00",DG6)))</formula>
    </cfRule>
    <cfRule type="containsText" dxfId="18228" priority="38224" operator="containsText" text="10.30 – 19.30">
      <formula>NOT(ISERROR(SEARCH("10.30 – 19.30",DG6)))</formula>
    </cfRule>
    <cfRule type="containsText" dxfId="18227" priority="38225" operator="containsText" text="09.00 – 13.00">
      <formula>NOT(ISERROR(SEARCH("09.00 – 13.00",DG6)))</formula>
    </cfRule>
    <cfRule type="containsText" dxfId="18226" priority="38226" operator="containsText" text="11.30 – 19.30">
      <formula>NOT(ISERROR(SEARCH("11.30 – 19.30",DG6)))</formula>
    </cfRule>
  </conditionalFormatting>
  <conditionalFormatting sqref="DG6">
    <cfRule type="cellIs" dxfId="18225" priority="38210" operator="equal">
      <formula>"09.00 – 18.00"</formula>
    </cfRule>
  </conditionalFormatting>
  <conditionalFormatting sqref="DG6">
    <cfRule type="cellIs" dxfId="18224" priority="38211" operator="equal">
      <formula>"09.30 – 13.00"</formula>
    </cfRule>
  </conditionalFormatting>
  <conditionalFormatting sqref="DG6">
    <cfRule type="cellIs" dxfId="18223" priority="38212" operator="equal">
      <formula>"10.30 – 19.30"</formula>
    </cfRule>
  </conditionalFormatting>
  <conditionalFormatting sqref="DG6">
    <cfRule type="cellIs" dxfId="18222" priority="38213" operator="equal">
      <formula>"11.30 – 19.30"</formula>
    </cfRule>
  </conditionalFormatting>
  <conditionalFormatting sqref="DG6">
    <cfRule type="cellIs" dxfId="18221" priority="38214" operator="equal">
      <formula>_FV(13,"3")</formula>
    </cfRule>
  </conditionalFormatting>
  <conditionalFormatting sqref="DG6">
    <cfRule type="cellIs" dxfId="18220" priority="38215" operator="equal">
      <formula>_FV(13,"3")</formula>
    </cfRule>
  </conditionalFormatting>
  <conditionalFormatting sqref="DG6">
    <cfRule type="cellIs" dxfId="18219" priority="38216" operator="equal">
      <formula>_FV(13,"3")</formula>
    </cfRule>
  </conditionalFormatting>
  <conditionalFormatting sqref="DG6">
    <cfRule type="cellIs" dxfId="18218" priority="38203" operator="equal">
      <formula>"09.00 – 18.00"</formula>
    </cfRule>
  </conditionalFormatting>
  <conditionalFormatting sqref="DG6">
    <cfRule type="cellIs" dxfId="18217" priority="38204" operator="equal">
      <formula>"09.30 – 13.00"</formula>
    </cfRule>
  </conditionalFormatting>
  <conditionalFormatting sqref="DG6">
    <cfRule type="cellIs" dxfId="18216" priority="38205" operator="equal">
      <formula>"10.30 – 19.30"</formula>
    </cfRule>
  </conditionalFormatting>
  <conditionalFormatting sqref="DG6">
    <cfRule type="cellIs" dxfId="18215" priority="38206" operator="equal">
      <formula>"11.30 – 19.30"</formula>
    </cfRule>
  </conditionalFormatting>
  <conditionalFormatting sqref="DG6">
    <cfRule type="cellIs" dxfId="18214" priority="38207" operator="equal">
      <formula>_FV(13,"3")</formula>
    </cfRule>
  </conditionalFormatting>
  <conditionalFormatting sqref="DG6">
    <cfRule type="cellIs" dxfId="18213" priority="38208" operator="equal">
      <formula>_FV(13,"3")</formula>
    </cfRule>
  </conditionalFormatting>
  <conditionalFormatting sqref="DG6">
    <cfRule type="cellIs" dxfId="18212" priority="38209" operator="equal">
      <formula>_FV(13,"3")</formula>
    </cfRule>
  </conditionalFormatting>
  <conditionalFormatting sqref="DG7:DG10 DG12:DG14">
    <cfRule type="containsText" dxfId="18211" priority="38185" operator="containsText" text="08.30 – 14.30">
      <formula>NOT(ISERROR(SEARCH("08.30 – 14.30",DG7)))</formula>
    </cfRule>
    <cfRule type="containsText" dxfId="18210" priority="38186" operator="containsText" text="09:30 – 18.30">
      <formula>NOT(ISERROR(SEARCH("09:30 – 18.30",DG7)))</formula>
    </cfRule>
    <cfRule type="containsText" dxfId="18209" priority="38187" operator="containsText" text="10.30 – 18.30">
      <formula>NOT(ISERROR(SEARCH("10.30 – 18.30",DG7)))</formula>
    </cfRule>
    <cfRule type="containsText" dxfId="18208" priority="38188" operator="containsText" text="09.30 – 18.30">
      <formula>NOT(ISERROR(SEARCH("09.30 – 18.30",DG7)))</formula>
    </cfRule>
    <cfRule type="containsText" dxfId="18207" priority="38190" operator="containsText" text="09.00 – 13:00">
      <formula>NOT(ISERROR(SEARCH("09.00 – 13:00",DG7)))</formula>
    </cfRule>
    <cfRule type="containsText" dxfId="18206" priority="38191" operator="containsText" text="08.30 – 16.30">
      <formula>NOT(ISERROR(SEARCH("08.30 – 16.30",DG7)))</formula>
    </cfRule>
    <cfRule type="containsText" dxfId="18205" priority="38192" operator="containsText" text="08:30 – 17.30">
      <formula>NOT(ISERROR(SEARCH("08:30 – 17.30",DG7)))</formula>
    </cfRule>
    <cfRule type="containsText" dxfId="18204" priority="38193" operator="containsText" text="08.30 – 17.30">
      <formula>NOT(ISERROR(SEARCH("08.30 – 17.30",DG7)))</formula>
    </cfRule>
    <cfRule type="containsText" dxfId="18203" priority="38194" operator="containsText" text="09.00 – 18.00">
      <formula>NOT(ISERROR(SEARCH("09.00 – 18.00",DG7)))</formula>
    </cfRule>
    <cfRule type="containsText" dxfId="18202" priority="38195" operator="containsText" text="09.00 – 13.00">
      <formula>NOT(ISERROR(SEARCH("09.00 – 13.00",DG7)))</formula>
    </cfRule>
    <cfRule type="containsText" dxfId="18201" priority="38196" operator="containsText" text="11.30 – 19.30">
      <formula>NOT(ISERROR(SEARCH("11.30 – 19.30",DG7)))</formula>
    </cfRule>
    <cfRule type="containsText" dxfId="18200" priority="38197" operator="containsText" text="10.30 – 19.30">
      <formula>NOT(ISERROR(SEARCH("10.30 – 19.30",DG7)))</formula>
    </cfRule>
    <cfRule type="containsText" dxfId="18199" priority="38198" operator="containsText" text="09.00 – 15.00">
      <formula>NOT(ISERROR(SEARCH("09.00 – 15.00",DG7)))</formula>
    </cfRule>
    <cfRule type="containsText" dxfId="18198" priority="38199" operator="containsText" text="1 2 : 3 0">
      <formula>NOT(ISERROR(SEARCH("1 2 : 3 0",DG7)))</formula>
    </cfRule>
    <cfRule type="containsText" dxfId="18197" priority="38200" operator="containsText" text="1 3 : 3 0">
      <formula>NOT(ISERROR(SEARCH("1 3 : 3 0",DG7)))</formula>
    </cfRule>
    <cfRule type="containsText" dxfId="18196" priority="38201" operator="containsText" text="FESTIVITÁ">
      <formula>NOT(ISERROR(SEARCH("FESTIVITÁ",DG7)))</formula>
    </cfRule>
    <cfRule type="cellIs" dxfId="18195" priority="38202" operator="equal">
      <formula>"DOMENICA"</formula>
    </cfRule>
  </conditionalFormatting>
  <conditionalFormatting sqref="DG7:DG10 DG12:DG14">
    <cfRule type="containsText" dxfId="18194" priority="38177" operator="containsText" text="09.00 - 13.00">
      <formula>NOT(ISERROR(SEARCH("09.00 - 13.00",DG7)))</formula>
    </cfRule>
    <cfRule type="containsText" dxfId="18193" priority="38180" operator="containsText" text="09.00 – 15:00">
      <formula>NOT(ISERROR(SEARCH("09.00 – 15:00",DG7)))</formula>
    </cfRule>
    <cfRule type="containsText" dxfId="18192" priority="38181" operator="containsText" text="09.00 – 16.00">
      <formula>NOT(ISERROR(SEARCH("09.00 – 16.00",DG7)))</formula>
    </cfRule>
    <cfRule type="containsText" dxfId="18191" priority="38182" operator="containsText" text="09.00 - 13:00">
      <formula>NOT(ISERROR(SEARCH("09.00 - 13:00",DG7)))</formula>
    </cfRule>
    <cfRule type="containsText" dxfId="18190" priority="38183" operator="containsText" text="08.30 – 16:30 ">
      <formula>NOT(ISERROR(SEARCH("08.30 – 16:30 ",DG7)))</formula>
    </cfRule>
    <cfRule type="containsText" dxfId="18189" priority="38184" operator="containsText" text="08.30 – 17:30 ">
      <formula>NOT(ISERROR(SEARCH("08.30 – 17:30 ",DG7)))</formula>
    </cfRule>
  </conditionalFormatting>
  <conditionalFormatting sqref="DG7:DG10 DG12:DG14">
    <cfRule type="containsText" dxfId="18188" priority="38179" operator="containsText" text="1 3 : 0 0">
      <formula>NOT(ISERROR(SEARCH("1 3 : 0 0",DG7)))</formula>
    </cfRule>
  </conditionalFormatting>
  <conditionalFormatting sqref="DG7">
    <cfRule type="containsText" dxfId="18187" priority="38178" operator="containsText" text="13:00">
      <formula>NOT(ISERROR(SEARCH("13:00",DG7)))</formula>
    </cfRule>
  </conditionalFormatting>
  <conditionalFormatting sqref="DG7:DG10 DG12:DG14">
    <cfRule type="containsText" dxfId="18186" priority="38189" operator="containsText" text="09:00 – 13.00 ">
      <formula>NOT(ISERROR(SEARCH("09:00 – 13.00 ",DG7)))</formula>
    </cfRule>
  </conditionalFormatting>
  <conditionalFormatting sqref="DG13">
    <cfRule type="containsText" dxfId="18185" priority="38176" operator="containsText" text="09:00 – 13.00 ">
      <formula>NOT(ISERROR(SEARCH("09:00 – 13.00 ",DG13)))</formula>
    </cfRule>
  </conditionalFormatting>
  <conditionalFormatting sqref="DG7:DG10 DG12:DG14">
    <cfRule type="containsText" dxfId="18184" priority="38175" operator="containsText" text="09:00 – 13.00 ">
      <formula>NOT(ISERROR(SEARCH("09:00 – 13.00 ",DG7)))</formula>
    </cfRule>
  </conditionalFormatting>
  <conditionalFormatting sqref="DG13:DG14">
    <cfRule type="containsText" dxfId="18183" priority="38174" operator="containsText" text="09:00 – 13.00 ">
      <formula>NOT(ISERROR(SEARCH("09:00 – 13.00 ",DG13)))</formula>
    </cfRule>
  </conditionalFormatting>
  <conditionalFormatting sqref="DG8">
    <cfRule type="containsText" dxfId="18182" priority="38171" operator="containsText" text="09.00 -13.00">
      <formula>NOT(ISERROR(SEARCH("09.00 -13.00",DG8)))</formula>
    </cfRule>
    <cfRule type="containsText" dxfId="18181" priority="38172" operator="containsText" text="09.00 -15:00">
      <formula>NOT(ISERROR(SEARCH("09.00 -15:00",DG8)))</formula>
    </cfRule>
    <cfRule type="containsText" dxfId="18180" priority="38173" operator="containsText" text="09.00 -16.00">
      <formula>NOT(ISERROR(SEARCH("09.00 -16.00",DG8)))</formula>
    </cfRule>
  </conditionalFormatting>
  <conditionalFormatting sqref="DG9:DG10 DG12:DG14">
    <cfRule type="containsText" dxfId="18179" priority="38168" operator="containsText" text="09.00 -13.00">
      <formula>NOT(ISERROR(SEARCH("09.00 -13.00",DG9)))</formula>
    </cfRule>
    <cfRule type="containsText" dxfId="18178" priority="38169" operator="containsText" text="09.00 -15:00">
      <formula>NOT(ISERROR(SEARCH("09.00 -15:00",DG9)))</formula>
    </cfRule>
    <cfRule type="containsText" dxfId="18177" priority="38170" operator="containsText" text="09.00 -16.00">
      <formula>NOT(ISERROR(SEARCH("09.00 -16.00",DG9)))</formula>
    </cfRule>
  </conditionalFormatting>
  <conditionalFormatting sqref="DG7">
    <cfRule type="containsText" dxfId="18176" priority="38165" operator="containsText" text="09.00 -13.00">
      <formula>NOT(ISERROR(SEARCH("09.00 -13.00",DG7)))</formula>
    </cfRule>
    <cfRule type="containsText" dxfId="18175" priority="38166" operator="containsText" text="09.00 -15:00">
      <formula>NOT(ISERROR(SEARCH("09.00 -15:00",DG7)))</formula>
    </cfRule>
    <cfRule type="containsText" dxfId="18174" priority="38167" operator="containsText" text="09.00 -16.00">
      <formula>NOT(ISERROR(SEARCH("09.00 -16.00",DG7)))</formula>
    </cfRule>
  </conditionalFormatting>
  <conditionalFormatting sqref="DG13">
    <cfRule type="containsText" dxfId="18173" priority="38164" operator="containsText" text="09:00 – 13.00 ">
      <formula>NOT(ISERROR(SEARCH("09:00 – 13.00 ",DG13)))</formula>
    </cfRule>
  </conditionalFormatting>
  <conditionalFormatting sqref="DG7:DG10 DG12:DG14">
    <cfRule type="containsText" dxfId="18172" priority="38163" operator="containsText" text="09:00 – 13.00 ">
      <formula>NOT(ISERROR(SEARCH("09:00 – 13.00 ",DG7)))</formula>
    </cfRule>
  </conditionalFormatting>
  <conditionalFormatting sqref="DG13:DG14">
    <cfRule type="containsText" dxfId="18171" priority="38162" operator="containsText" text="09:00 – 13.00 ">
      <formula>NOT(ISERROR(SEARCH("09:00 – 13.00 ",DG13)))</formula>
    </cfRule>
  </conditionalFormatting>
  <conditionalFormatting sqref="DG8">
    <cfRule type="containsText" dxfId="18170" priority="38159" operator="containsText" text="09.00 -13.00">
      <formula>NOT(ISERROR(SEARCH("09.00 -13.00",DG8)))</formula>
    </cfRule>
    <cfRule type="containsText" dxfId="18169" priority="38160" operator="containsText" text="09.00 -15:00">
      <formula>NOT(ISERROR(SEARCH("09.00 -15:00",DG8)))</formula>
    </cfRule>
    <cfRule type="containsText" dxfId="18168" priority="38161" operator="containsText" text="09.00 -16.00">
      <formula>NOT(ISERROR(SEARCH("09.00 -16.00",DG8)))</formula>
    </cfRule>
  </conditionalFormatting>
  <conditionalFormatting sqref="DG9:DG10 DG12:DG14">
    <cfRule type="containsText" dxfId="18167" priority="38156" operator="containsText" text="09.00 -13.00">
      <formula>NOT(ISERROR(SEARCH("09.00 -13.00",DG9)))</formula>
    </cfRule>
    <cfRule type="containsText" dxfId="18166" priority="38157" operator="containsText" text="09.00 -15:00">
      <formula>NOT(ISERROR(SEARCH("09.00 -15:00",DG9)))</formula>
    </cfRule>
    <cfRule type="containsText" dxfId="18165" priority="38158" operator="containsText" text="09.00 -16.00">
      <formula>NOT(ISERROR(SEARCH("09.00 -16.00",DG9)))</formula>
    </cfRule>
  </conditionalFormatting>
  <conditionalFormatting sqref="DG7">
    <cfRule type="containsText" dxfId="18164" priority="38153" operator="containsText" text="09.00 -13.00">
      <formula>NOT(ISERROR(SEARCH("09.00 -13.00",DG7)))</formula>
    </cfRule>
    <cfRule type="containsText" dxfId="18163" priority="38154" operator="containsText" text="09.00 -15:00">
      <formula>NOT(ISERROR(SEARCH("09.00 -15:00",DG7)))</formula>
    </cfRule>
    <cfRule type="containsText" dxfId="18162" priority="38155" operator="containsText" text="09.00 -16.00">
      <formula>NOT(ISERROR(SEARCH("09.00 -16.00",DG7)))</formula>
    </cfRule>
  </conditionalFormatting>
  <conditionalFormatting sqref="DG8">
    <cfRule type="containsText" dxfId="18161" priority="38150" operator="containsText" text="09.00 -13:00">
      <formula>NOT(ISERROR(SEARCH("09.00 -13:00",DG8)))</formula>
    </cfRule>
    <cfRule type="containsText" dxfId="18160" priority="38151" operator="containsText" text="08.30 -17.30">
      <formula>NOT(ISERROR(SEARCH("08.30 -17.30",DG8)))</formula>
    </cfRule>
    <cfRule type="containsText" dxfId="18159" priority="38152" operator="containsText" text="08.30 -15:30">
      <formula>NOT(ISERROR(SEARCH("08.30 -15:30",DG8)))</formula>
    </cfRule>
  </conditionalFormatting>
  <conditionalFormatting sqref="DG9:DG10 DG12:DG14">
    <cfRule type="containsText" dxfId="18158" priority="38147" operator="containsText" text="09.00 -13.00">
      <formula>NOT(ISERROR(SEARCH("09.00 -13.00",DG9)))</formula>
    </cfRule>
    <cfRule type="containsText" dxfId="18157" priority="38148" operator="containsText" text="09.00 -15:00">
      <formula>NOT(ISERROR(SEARCH("09.00 -15:00",DG9)))</formula>
    </cfRule>
    <cfRule type="containsText" dxfId="18156" priority="38149" operator="containsText" text="09.00 -16.00">
      <formula>NOT(ISERROR(SEARCH("09.00 -16.00",DG9)))</formula>
    </cfRule>
  </conditionalFormatting>
  <conditionalFormatting sqref="DG9:DG10 DG12:DG14">
    <cfRule type="containsText" dxfId="18155" priority="38144" operator="containsText" text="09.00 -13:00">
      <formula>NOT(ISERROR(SEARCH("09.00 -13:00",DG9)))</formula>
    </cfRule>
    <cfRule type="containsText" dxfId="18154" priority="38145" operator="containsText" text="08.30 -17.30">
      <formula>NOT(ISERROR(SEARCH("08.30 -17.30",DG9)))</formula>
    </cfRule>
    <cfRule type="containsText" dxfId="18153" priority="38146" operator="containsText" text="08.30 -15:30">
      <formula>NOT(ISERROR(SEARCH("08.30 -15:30",DG9)))</formula>
    </cfRule>
  </conditionalFormatting>
  <conditionalFormatting sqref="DG7">
    <cfRule type="containsText" dxfId="18152" priority="38141" operator="containsText" text="09.00 -13.00">
      <formula>NOT(ISERROR(SEARCH("09.00 -13.00",DG7)))</formula>
    </cfRule>
    <cfRule type="containsText" dxfId="18151" priority="38142" operator="containsText" text="09.00 -15:00">
      <formula>NOT(ISERROR(SEARCH("09.00 -15:00",DG7)))</formula>
    </cfRule>
    <cfRule type="containsText" dxfId="18150" priority="38143" operator="containsText" text="09.00 -16.00">
      <formula>NOT(ISERROR(SEARCH("09.00 -16.00",DG7)))</formula>
    </cfRule>
  </conditionalFormatting>
  <conditionalFormatting sqref="DG7">
    <cfRule type="containsText" dxfId="18149" priority="38138" operator="containsText" text="09.00 -13:00">
      <formula>NOT(ISERROR(SEARCH("09.00 -13:00",DG7)))</formula>
    </cfRule>
    <cfRule type="containsText" dxfId="18148" priority="38139" operator="containsText" text="08.30 -17.30">
      <formula>NOT(ISERROR(SEARCH("08.30 -17.30",DG7)))</formula>
    </cfRule>
    <cfRule type="containsText" dxfId="18147" priority="38140" operator="containsText" text="08.30 -15:30">
      <formula>NOT(ISERROR(SEARCH("08.30 -15:30",DG7)))</formula>
    </cfRule>
  </conditionalFormatting>
  <conditionalFormatting sqref="DG35">
    <cfRule type="containsText" dxfId="18146" priority="38121" operator="containsText" text="08.30 – 14.30">
      <formula>NOT(ISERROR(SEARCH("08.30 – 14.30",DG35)))</formula>
    </cfRule>
    <cfRule type="containsText" dxfId="18145" priority="38122" operator="containsText" text="09:30 – 18.30">
      <formula>NOT(ISERROR(SEARCH("09:30 – 18.30",DG35)))</formula>
    </cfRule>
    <cfRule type="containsText" dxfId="18144" priority="38123" operator="containsText" text="10.30 – 18.30">
      <formula>NOT(ISERROR(SEARCH("10.30 – 18.30",DG35)))</formula>
    </cfRule>
    <cfRule type="containsText" dxfId="18143" priority="38124" operator="containsText" text="09.30 – 18.30">
      <formula>NOT(ISERROR(SEARCH("09.30 – 18.30",DG35)))</formula>
    </cfRule>
    <cfRule type="containsText" dxfId="18142" priority="38125" operator="containsText" text="09.00 – 13:00">
      <formula>NOT(ISERROR(SEARCH("09.00 – 13:00",DG35)))</formula>
    </cfRule>
    <cfRule type="containsText" dxfId="18141" priority="38126" operator="containsText" text="08.30 – 16.30">
      <formula>NOT(ISERROR(SEARCH("08.30 – 16.30",DG35)))</formula>
    </cfRule>
    <cfRule type="containsText" dxfId="18140" priority="38127" operator="containsText" text="08:30 – 17.30">
      <formula>NOT(ISERROR(SEARCH("08:30 – 17.30",DG35)))</formula>
    </cfRule>
    <cfRule type="containsText" dxfId="18139" priority="38128" operator="containsText" text="08.30 – 17.30">
      <formula>NOT(ISERROR(SEARCH("08.30 – 17.30",DG35)))</formula>
    </cfRule>
    <cfRule type="containsText" dxfId="18138" priority="38129" operator="containsText" text="09.00 – 18.00">
      <formula>NOT(ISERROR(SEARCH("09.00 – 18.00",DG35)))</formula>
    </cfRule>
    <cfRule type="containsText" dxfId="18137" priority="38130" operator="containsText" text="09.00 – 13.00">
      <formula>NOT(ISERROR(SEARCH("09.00 – 13.00",DG35)))</formula>
    </cfRule>
    <cfRule type="containsText" dxfId="18136" priority="38131" operator="containsText" text="11.30 – 19.30">
      <formula>NOT(ISERROR(SEARCH("11.30 – 19.30",DG35)))</formula>
    </cfRule>
    <cfRule type="containsText" dxfId="18135" priority="38132" operator="containsText" text="10.30 – 19.30">
      <formula>NOT(ISERROR(SEARCH("10.30 – 19.30",DG35)))</formula>
    </cfRule>
    <cfRule type="containsText" dxfId="18134" priority="38133" operator="containsText" text="09.00 – 15.00">
      <formula>NOT(ISERROR(SEARCH("09.00 – 15.00",DG35)))</formula>
    </cfRule>
    <cfRule type="containsText" dxfId="18133" priority="38134" operator="containsText" text="12:30">
      <formula>NOT(ISERROR(SEARCH("12:30",DG35)))</formula>
    </cfRule>
    <cfRule type="containsText" dxfId="18132" priority="38135" operator="containsText" text="13:30">
      <formula>NOT(ISERROR(SEARCH("13:30",DG35)))</formula>
    </cfRule>
    <cfRule type="containsText" dxfId="18131" priority="38136" operator="containsText" text="FESTIVITÁ">
      <formula>NOT(ISERROR(SEARCH("FESTIVITÁ",DG35)))</formula>
    </cfRule>
    <cfRule type="cellIs" dxfId="18130" priority="38137" operator="equal">
      <formula>"DOMENICA"</formula>
    </cfRule>
  </conditionalFormatting>
  <conditionalFormatting sqref="DG45">
    <cfRule type="containsText" dxfId="18129" priority="38104" operator="containsText" text="08.30 – 14.30">
      <formula>NOT(ISERROR(SEARCH("08.30 – 14.30",DG45)))</formula>
    </cfRule>
    <cfRule type="containsText" dxfId="18128" priority="38105" operator="containsText" text="09:30 – 18.30">
      <formula>NOT(ISERROR(SEARCH("09:30 – 18.30",DG45)))</formula>
    </cfRule>
    <cfRule type="containsText" dxfId="18127" priority="38106" operator="containsText" text="10.30 – 18.30">
      <formula>NOT(ISERROR(SEARCH("10.30 – 18.30",DG45)))</formula>
    </cfRule>
    <cfRule type="containsText" dxfId="18126" priority="38107" operator="containsText" text="09.30 – 18.30">
      <formula>NOT(ISERROR(SEARCH("09.30 – 18.30",DG45)))</formula>
    </cfRule>
    <cfRule type="containsText" dxfId="18125" priority="38108" operator="containsText" text="09.00 – 13:00">
      <formula>NOT(ISERROR(SEARCH("09.00 – 13:00",DG45)))</formula>
    </cfRule>
    <cfRule type="containsText" dxfId="18124" priority="38109" operator="containsText" text="08.30 – 16.30">
      <formula>NOT(ISERROR(SEARCH("08.30 – 16.30",DG45)))</formula>
    </cfRule>
    <cfRule type="containsText" dxfId="18123" priority="38110" operator="containsText" text="08:30 – 17.30">
      <formula>NOT(ISERROR(SEARCH("08:30 – 17.30",DG45)))</formula>
    </cfRule>
    <cfRule type="containsText" dxfId="18122" priority="38111" operator="containsText" text="08.30 – 17.30">
      <formula>NOT(ISERROR(SEARCH("08.30 – 17.30",DG45)))</formula>
    </cfRule>
    <cfRule type="containsText" dxfId="18121" priority="38112" operator="containsText" text="09.00 – 18.00">
      <formula>NOT(ISERROR(SEARCH("09.00 – 18.00",DG45)))</formula>
    </cfRule>
    <cfRule type="containsText" dxfId="18120" priority="38113" operator="containsText" text="09.00 – 13.00">
      <formula>NOT(ISERROR(SEARCH("09.00 – 13.00",DG45)))</formula>
    </cfRule>
    <cfRule type="containsText" dxfId="18119" priority="38114" operator="containsText" text="11.30 – 19.30">
      <formula>NOT(ISERROR(SEARCH("11.30 – 19.30",DG45)))</formula>
    </cfRule>
    <cfRule type="containsText" dxfId="18118" priority="38115" operator="containsText" text="10.30 – 19.30">
      <formula>NOT(ISERROR(SEARCH("10.30 – 19.30",DG45)))</formula>
    </cfRule>
    <cfRule type="containsText" dxfId="18117" priority="38116" operator="containsText" text="09.00 – 15.00">
      <formula>NOT(ISERROR(SEARCH("09.00 – 15.00",DG45)))</formula>
    </cfRule>
    <cfRule type="containsText" dxfId="18116" priority="38117" operator="containsText" text="12:30">
      <formula>NOT(ISERROR(SEARCH("12:30",DG45)))</formula>
    </cfRule>
    <cfRule type="containsText" dxfId="18115" priority="38118" operator="containsText" text="13:30">
      <formula>NOT(ISERROR(SEARCH("13:30",DG45)))</formula>
    </cfRule>
    <cfRule type="containsText" dxfId="18114" priority="38119" operator="containsText" text="FESTIVITÁ">
      <formula>NOT(ISERROR(SEARCH("FESTIVITÁ",DG45)))</formula>
    </cfRule>
    <cfRule type="cellIs" dxfId="18113" priority="38120" operator="equal">
      <formula>"DOMENICA"</formula>
    </cfRule>
  </conditionalFormatting>
  <conditionalFormatting sqref="DG35 DG45">
    <cfRule type="containsText" dxfId="18112" priority="38098" operator="containsText" text="09.00 - 13.00">
      <formula>NOT(ISERROR(SEARCH("09.00 - 13.00",DG35)))</formula>
    </cfRule>
    <cfRule type="containsText" dxfId="18111" priority="38099" operator="containsText" text="09.00 – 15:00">
      <formula>NOT(ISERROR(SEARCH("09.00 – 15:00",DG35)))</formula>
    </cfRule>
    <cfRule type="containsText" dxfId="18110" priority="38100" operator="containsText" text="09.00 – 16.00">
      <formula>NOT(ISERROR(SEARCH("09.00 – 16.00",DG35)))</formula>
    </cfRule>
    <cfRule type="containsText" dxfId="18109" priority="38101" operator="containsText" text="09.00 - 13:00">
      <formula>NOT(ISERROR(SEARCH("09.00 - 13:00",DG35)))</formula>
    </cfRule>
    <cfRule type="containsText" dxfId="18108" priority="38102" operator="containsText" text="08.30 – 16:30 ">
      <formula>NOT(ISERROR(SEARCH("08.30 – 16:30 ",DG35)))</formula>
    </cfRule>
    <cfRule type="containsText" dxfId="18107" priority="38103" operator="containsText" text="08.30 – 17:30 ">
      <formula>NOT(ISERROR(SEARCH("08.30 – 17:30 ",DG35)))</formula>
    </cfRule>
  </conditionalFormatting>
  <conditionalFormatting sqref="DG26">
    <cfRule type="cellIs" dxfId="18106" priority="37815" operator="equal">
      <formula>"09.00 – 18.00"</formula>
    </cfRule>
  </conditionalFormatting>
  <conditionalFormatting sqref="DG26">
    <cfRule type="cellIs" dxfId="18105" priority="37755" operator="equal">
      <formula>_FV(13,"3")</formula>
    </cfRule>
  </conditionalFormatting>
  <conditionalFormatting sqref="DG46">
    <cfRule type="cellIs" dxfId="18104" priority="38089" operator="equal">
      <formula>"09.00 – 13.00"</formula>
    </cfRule>
  </conditionalFormatting>
  <conditionalFormatting sqref="DG46">
    <cfRule type="cellIs" dxfId="18103" priority="38090" operator="equal">
      <formula>"09.00 – 15.00"</formula>
    </cfRule>
  </conditionalFormatting>
  <conditionalFormatting sqref="DG46">
    <cfRule type="cellIs" dxfId="18102" priority="38091" operator="equal">
      <formula>"09.00 – 18.00"</formula>
    </cfRule>
  </conditionalFormatting>
  <conditionalFormatting sqref="DG46">
    <cfRule type="cellIs" dxfId="18101" priority="38092" operator="equal">
      <formula>"09.30 – 13.00"</formula>
    </cfRule>
  </conditionalFormatting>
  <conditionalFormatting sqref="DG46">
    <cfRule type="cellIs" dxfId="18100" priority="38093" operator="equal">
      <formula>"10.30 – 19.30"</formula>
    </cfRule>
  </conditionalFormatting>
  <conditionalFormatting sqref="DG46">
    <cfRule type="cellIs" dxfId="18099" priority="38094" operator="equal">
      <formula>"11.30 – 19.30"</formula>
    </cfRule>
  </conditionalFormatting>
  <conditionalFormatting sqref="DG46">
    <cfRule type="cellIs" dxfId="18098" priority="38095" operator="equal">
      <formula>_FV(13,"3")</formula>
    </cfRule>
  </conditionalFormatting>
  <conditionalFormatting sqref="DG46">
    <cfRule type="cellIs" dxfId="18097" priority="38096" operator="equal">
      <formula>_FV(13,"3")</formula>
    </cfRule>
  </conditionalFormatting>
  <conditionalFormatting sqref="DG46">
    <cfRule type="cellIs" dxfId="18096" priority="38097" operator="equal">
      <formula>_FV(13,"3")</formula>
    </cfRule>
  </conditionalFormatting>
  <conditionalFormatting sqref="DG46">
    <cfRule type="containsText" dxfId="18095" priority="38079" operator="containsText" text="DOMENICA">
      <formula>NOT(ISERROR(SEARCH("DOMENICA",DG46)))</formula>
    </cfRule>
    <cfRule type="containsText" dxfId="18094" priority="38080" operator="containsText" text="08.30 – 14.30">
      <formula>NOT(ISERROR(SEARCH("08.30 – 14.30",DG46)))</formula>
    </cfRule>
    <cfRule type="containsText" dxfId="18093" priority="38081" operator="containsText" text="09.30 – 18.30">
      <formula>NOT(ISERROR(SEARCH("09.30 – 18.30",DG46)))</formula>
    </cfRule>
    <cfRule type="containsText" dxfId="18092" priority="38082" operator="containsText" text="08.30 – 16.30">
      <formula>NOT(ISERROR(SEARCH("08.30 – 16.30",DG46)))</formula>
    </cfRule>
    <cfRule type="containsText" dxfId="18091" priority="38083" operator="containsText" text="08.30 – 17.30">
      <formula>NOT(ISERROR(SEARCH("08.30 – 17.30",DG46)))</formula>
    </cfRule>
    <cfRule type="containsText" dxfId="18090" priority="38084" operator="containsText" text="09.00 – 18.00">
      <formula>NOT(ISERROR(SEARCH("09.00 – 18.00",DG46)))</formula>
    </cfRule>
    <cfRule type="containsText" dxfId="18089" priority="38085" operator="containsText" text="09.00 – 15.00">
      <formula>NOT(ISERROR(SEARCH("09.00 – 15.00",DG46)))</formula>
    </cfRule>
    <cfRule type="containsText" dxfId="18088" priority="38086" operator="containsText" text="10.30 – 19.30">
      <formula>NOT(ISERROR(SEARCH("10.30 – 19.30",DG46)))</formula>
    </cfRule>
    <cfRule type="containsText" dxfId="18087" priority="38087" operator="containsText" text="09.00 – 13.00">
      <formula>NOT(ISERROR(SEARCH("09.00 – 13.00",DG46)))</formula>
    </cfRule>
    <cfRule type="containsText" dxfId="18086" priority="38088" operator="containsText" text="11.30 – 19.30">
      <formula>NOT(ISERROR(SEARCH("11.30 – 19.30",DG46)))</formula>
    </cfRule>
  </conditionalFormatting>
  <conditionalFormatting sqref="DG46">
    <cfRule type="cellIs" dxfId="18085" priority="38071" operator="equal">
      <formula>"09.00 – 15.00"</formula>
    </cfRule>
  </conditionalFormatting>
  <conditionalFormatting sqref="DG46">
    <cfRule type="cellIs" dxfId="18084" priority="38072" operator="equal">
      <formula>"09.00 – 18.00"</formula>
    </cfRule>
  </conditionalFormatting>
  <conditionalFormatting sqref="DG46">
    <cfRule type="cellIs" dxfId="18083" priority="38073" operator="equal">
      <formula>"09.30 – 13.00"</formula>
    </cfRule>
  </conditionalFormatting>
  <conditionalFormatting sqref="DG46">
    <cfRule type="cellIs" dxfId="18082" priority="38074" operator="equal">
      <formula>"10.30 – 19.30"</formula>
    </cfRule>
  </conditionalFormatting>
  <conditionalFormatting sqref="DG46">
    <cfRule type="cellIs" dxfId="18081" priority="38075" operator="equal">
      <formula>"11.30 – 19.30"</formula>
    </cfRule>
  </conditionalFormatting>
  <conditionalFormatting sqref="DG46">
    <cfRule type="cellIs" dxfId="18080" priority="38076" operator="equal">
      <formula>_FV(13,"3")</formula>
    </cfRule>
  </conditionalFormatting>
  <conditionalFormatting sqref="DG46">
    <cfRule type="cellIs" dxfId="18079" priority="38077" operator="equal">
      <formula>_FV(13,"3")</formula>
    </cfRule>
  </conditionalFormatting>
  <conditionalFormatting sqref="DG46">
    <cfRule type="cellIs" dxfId="18078" priority="38078" operator="equal">
      <formula>_FV(13,"3")</formula>
    </cfRule>
  </conditionalFormatting>
  <conditionalFormatting sqref="DG46">
    <cfRule type="cellIs" dxfId="18077" priority="38063" operator="equal">
      <formula>"09.00 – 15.00"</formula>
    </cfRule>
  </conditionalFormatting>
  <conditionalFormatting sqref="DG46">
    <cfRule type="cellIs" dxfId="18076" priority="38064" operator="equal">
      <formula>"09.00 – 18.00"</formula>
    </cfRule>
  </conditionalFormatting>
  <conditionalFormatting sqref="DG46">
    <cfRule type="cellIs" dxfId="18075" priority="38065" operator="equal">
      <formula>"09.30 – 13.00"</formula>
    </cfRule>
  </conditionalFormatting>
  <conditionalFormatting sqref="DG46">
    <cfRule type="cellIs" dxfId="18074" priority="38066" operator="equal">
      <formula>"10.30 – 19.30"</formula>
    </cfRule>
  </conditionalFormatting>
  <conditionalFormatting sqref="DG46">
    <cfRule type="cellIs" dxfId="18073" priority="38067" operator="equal">
      <formula>"11.30 – 19.30"</formula>
    </cfRule>
  </conditionalFormatting>
  <conditionalFormatting sqref="DG46">
    <cfRule type="cellIs" dxfId="18072" priority="38068" operator="equal">
      <formula>_FV(13,"3")</formula>
    </cfRule>
  </conditionalFormatting>
  <conditionalFormatting sqref="DG46">
    <cfRule type="cellIs" dxfId="18071" priority="38069" operator="equal">
      <formula>_FV(13,"3")</formula>
    </cfRule>
  </conditionalFormatting>
  <conditionalFormatting sqref="DG46">
    <cfRule type="cellIs" dxfId="18070" priority="38070" operator="equal">
      <formula>_FV(13,"3")</formula>
    </cfRule>
  </conditionalFormatting>
  <conditionalFormatting sqref="DG46">
    <cfRule type="containsText" dxfId="18069" priority="38057" operator="containsText" text="09.00 - 13.00">
      <formula>NOT(ISERROR(SEARCH("09.00 - 13.00",DG46)))</formula>
    </cfRule>
    <cfRule type="containsText" dxfId="18068" priority="38058" operator="containsText" text="09.00 – 15:00">
      <formula>NOT(ISERROR(SEARCH("09.00 – 15:00",DG46)))</formula>
    </cfRule>
    <cfRule type="containsText" dxfId="18067" priority="38059" operator="containsText" text="09.00 – 16.00">
      <formula>NOT(ISERROR(SEARCH("09.00 – 16.00",DG46)))</formula>
    </cfRule>
    <cfRule type="containsText" dxfId="18066" priority="38060" operator="containsText" text="09.00 - 13:00">
      <formula>NOT(ISERROR(SEARCH("09.00 - 13:00",DG46)))</formula>
    </cfRule>
    <cfRule type="containsText" dxfId="18065" priority="38061" operator="containsText" text="08.30 – 16:30 ">
      <formula>NOT(ISERROR(SEARCH("08.30 – 16:30 ",DG46)))</formula>
    </cfRule>
    <cfRule type="containsText" dxfId="18064" priority="38062" operator="containsText" text="08.30 – 17:30 ">
      <formula>NOT(ISERROR(SEARCH("08.30 – 17:30 ",DG46)))</formula>
    </cfRule>
  </conditionalFormatting>
  <conditionalFormatting sqref="DG46">
    <cfRule type="cellIs" dxfId="18063" priority="38049" operator="equal">
      <formula>"09.00 – 15.00"</formula>
    </cfRule>
  </conditionalFormatting>
  <conditionalFormatting sqref="DG46">
    <cfRule type="cellIs" dxfId="18062" priority="38050" operator="equal">
      <formula>"09.00 – 18.00"</formula>
    </cfRule>
  </conditionalFormatting>
  <conditionalFormatting sqref="DG46">
    <cfRule type="cellIs" dxfId="18061" priority="38051" operator="equal">
      <formula>"09.30 – 13.00"</formula>
    </cfRule>
  </conditionalFormatting>
  <conditionalFormatting sqref="DG46">
    <cfRule type="cellIs" dxfId="18060" priority="38052" operator="equal">
      <formula>"10.30 – 19.30"</formula>
    </cfRule>
  </conditionalFormatting>
  <conditionalFormatting sqref="DG46">
    <cfRule type="cellIs" dxfId="18059" priority="38053" operator="equal">
      <formula>"11.30 – 19.30"</formula>
    </cfRule>
  </conditionalFormatting>
  <conditionalFormatting sqref="DG46">
    <cfRule type="cellIs" dxfId="18058" priority="38054" operator="equal">
      <formula>_FV(13,"3")</formula>
    </cfRule>
  </conditionalFormatting>
  <conditionalFormatting sqref="DG46">
    <cfRule type="cellIs" dxfId="18057" priority="38055" operator="equal">
      <formula>_FV(13,"3")</formula>
    </cfRule>
  </conditionalFormatting>
  <conditionalFormatting sqref="DG46">
    <cfRule type="cellIs" dxfId="18056" priority="38056" operator="equal">
      <formula>_FV(13,"3")</formula>
    </cfRule>
  </conditionalFormatting>
  <conditionalFormatting sqref="DG46">
    <cfRule type="containsText" dxfId="18055" priority="38039" operator="containsText" text="DOMENICA">
      <formula>NOT(ISERROR(SEARCH("DOMENICA",DG46)))</formula>
    </cfRule>
    <cfRule type="containsText" dxfId="18054" priority="38040" operator="containsText" text="08.30 – 14.30">
      <formula>NOT(ISERROR(SEARCH("08.30 – 14.30",DG46)))</formula>
    </cfRule>
    <cfRule type="containsText" dxfId="18053" priority="38041" operator="containsText" text="09.30 – 18.30">
      <formula>NOT(ISERROR(SEARCH("09.30 – 18.30",DG46)))</formula>
    </cfRule>
    <cfRule type="containsText" dxfId="18052" priority="38042" operator="containsText" text="08.30 – 16.30">
      <formula>NOT(ISERROR(SEARCH("08.30 – 16.30",DG46)))</formula>
    </cfRule>
    <cfRule type="containsText" dxfId="18051" priority="38043" operator="containsText" text="08.30 – 17.30">
      <formula>NOT(ISERROR(SEARCH("08.30 – 17.30",DG46)))</formula>
    </cfRule>
    <cfRule type="containsText" dxfId="18050" priority="38044" operator="containsText" text="09.00 – 18.00">
      <formula>NOT(ISERROR(SEARCH("09.00 – 18.00",DG46)))</formula>
    </cfRule>
    <cfRule type="containsText" dxfId="18049" priority="38045" operator="containsText" text="09.00 – 15.00">
      <formula>NOT(ISERROR(SEARCH("09.00 – 15.00",DG46)))</formula>
    </cfRule>
    <cfRule type="containsText" dxfId="18048" priority="38046" operator="containsText" text="10.30 – 19.30">
      <formula>NOT(ISERROR(SEARCH("10.30 – 19.30",DG46)))</formula>
    </cfRule>
    <cfRule type="containsText" dxfId="18047" priority="38047" operator="containsText" text="09.00 – 13.00">
      <formula>NOT(ISERROR(SEARCH("09.00 – 13.00",DG46)))</formula>
    </cfRule>
    <cfRule type="containsText" dxfId="18046" priority="38048" operator="containsText" text="11.30 – 19.30">
      <formula>NOT(ISERROR(SEARCH("11.30 – 19.30",DG46)))</formula>
    </cfRule>
  </conditionalFormatting>
  <conditionalFormatting sqref="DG46">
    <cfRule type="cellIs" dxfId="18045" priority="38032" operator="equal">
      <formula>"09.00 – 18.00"</formula>
    </cfRule>
  </conditionalFormatting>
  <conditionalFormatting sqref="DG46">
    <cfRule type="cellIs" dxfId="18044" priority="38033" operator="equal">
      <formula>"09.30 – 13.00"</formula>
    </cfRule>
  </conditionalFormatting>
  <conditionalFormatting sqref="DG46">
    <cfRule type="cellIs" dxfId="18043" priority="38034" operator="equal">
      <formula>"10.30 – 19.30"</formula>
    </cfRule>
  </conditionalFormatting>
  <conditionalFormatting sqref="DG46">
    <cfRule type="cellIs" dxfId="18042" priority="38035" operator="equal">
      <formula>"11.30 – 19.30"</formula>
    </cfRule>
  </conditionalFormatting>
  <conditionalFormatting sqref="DG46">
    <cfRule type="cellIs" dxfId="18041" priority="38036" operator="equal">
      <formula>_FV(13,"3")</formula>
    </cfRule>
  </conditionalFormatting>
  <conditionalFormatting sqref="DG46">
    <cfRule type="cellIs" dxfId="18040" priority="38037" operator="equal">
      <formula>_FV(13,"3")</formula>
    </cfRule>
  </conditionalFormatting>
  <conditionalFormatting sqref="DG46">
    <cfRule type="cellIs" dxfId="18039" priority="38038" operator="equal">
      <formula>_FV(13,"3")</formula>
    </cfRule>
  </conditionalFormatting>
  <conditionalFormatting sqref="DG46">
    <cfRule type="cellIs" dxfId="18038" priority="38025" operator="equal">
      <formula>"09.00 – 18.00"</formula>
    </cfRule>
  </conditionalFormatting>
  <conditionalFormatting sqref="DG46">
    <cfRule type="cellIs" dxfId="18037" priority="38026" operator="equal">
      <formula>"09.30 – 13.00"</formula>
    </cfRule>
  </conditionalFormatting>
  <conditionalFormatting sqref="DG46">
    <cfRule type="cellIs" dxfId="18036" priority="38027" operator="equal">
      <formula>"10.30 – 19.30"</formula>
    </cfRule>
  </conditionalFormatting>
  <conditionalFormatting sqref="DG46">
    <cfRule type="cellIs" dxfId="18035" priority="38028" operator="equal">
      <formula>"11.30 – 19.30"</formula>
    </cfRule>
  </conditionalFormatting>
  <conditionalFormatting sqref="DG46">
    <cfRule type="cellIs" dxfId="18034" priority="38029" operator="equal">
      <formula>_FV(13,"3")</formula>
    </cfRule>
  </conditionalFormatting>
  <conditionalFormatting sqref="DG46">
    <cfRule type="cellIs" dxfId="18033" priority="38030" operator="equal">
      <formula>_FV(13,"3")</formula>
    </cfRule>
  </conditionalFormatting>
  <conditionalFormatting sqref="DG46">
    <cfRule type="cellIs" dxfId="18032" priority="38031" operator="equal">
      <formula>_FV(13,"3")</formula>
    </cfRule>
  </conditionalFormatting>
  <conditionalFormatting sqref="DG47:DG54">
    <cfRule type="containsText" dxfId="18031" priority="38007" operator="containsText" text="08.30 – 14.30">
      <formula>NOT(ISERROR(SEARCH("08.30 – 14.30",DG47)))</formula>
    </cfRule>
    <cfRule type="containsText" dxfId="18030" priority="38008" operator="containsText" text="09:30 – 18.30">
      <formula>NOT(ISERROR(SEARCH("09:30 – 18.30",DG47)))</formula>
    </cfRule>
    <cfRule type="containsText" dxfId="18029" priority="38009" operator="containsText" text="10.30 – 18.30">
      <formula>NOT(ISERROR(SEARCH("10.30 – 18.30",DG47)))</formula>
    </cfRule>
    <cfRule type="containsText" dxfId="18028" priority="38010" operator="containsText" text="09.30 – 18.30">
      <formula>NOT(ISERROR(SEARCH("09.30 – 18.30",DG47)))</formula>
    </cfRule>
    <cfRule type="containsText" dxfId="18027" priority="38012" operator="containsText" text="09.00 – 13:00">
      <formula>NOT(ISERROR(SEARCH("09.00 – 13:00",DG47)))</formula>
    </cfRule>
    <cfRule type="containsText" dxfId="18026" priority="38013" operator="containsText" text="08.30 – 16.30">
      <formula>NOT(ISERROR(SEARCH("08.30 – 16.30",DG47)))</formula>
    </cfRule>
    <cfRule type="containsText" dxfId="18025" priority="38014" operator="containsText" text="08:30 – 17.30">
      <formula>NOT(ISERROR(SEARCH("08:30 – 17.30",DG47)))</formula>
    </cfRule>
    <cfRule type="containsText" dxfId="18024" priority="38015" operator="containsText" text="08.30 – 17.30">
      <formula>NOT(ISERROR(SEARCH("08.30 – 17.30",DG47)))</formula>
    </cfRule>
    <cfRule type="containsText" dxfId="18023" priority="38016" operator="containsText" text="09.00 – 18.00">
      <formula>NOT(ISERROR(SEARCH("09.00 – 18.00",DG47)))</formula>
    </cfRule>
    <cfRule type="containsText" dxfId="18022" priority="38017" operator="containsText" text="09.00 – 13.00">
      <formula>NOT(ISERROR(SEARCH("09.00 – 13.00",DG47)))</formula>
    </cfRule>
    <cfRule type="containsText" dxfId="18021" priority="38018" operator="containsText" text="11.30 – 19.30">
      <formula>NOT(ISERROR(SEARCH("11.30 – 19.30",DG47)))</formula>
    </cfRule>
    <cfRule type="containsText" dxfId="18020" priority="38019" operator="containsText" text="10.30 – 19.30">
      <formula>NOT(ISERROR(SEARCH("10.30 – 19.30",DG47)))</formula>
    </cfRule>
    <cfRule type="containsText" dxfId="18019" priority="38020" operator="containsText" text="09.00 – 15.00">
      <formula>NOT(ISERROR(SEARCH("09.00 – 15.00",DG47)))</formula>
    </cfRule>
    <cfRule type="containsText" dxfId="18018" priority="38021" operator="containsText" text="1 2 : 3 0">
      <formula>NOT(ISERROR(SEARCH("1 2 : 3 0",DG47)))</formula>
    </cfRule>
    <cfRule type="containsText" dxfId="18017" priority="38022" operator="containsText" text="1 3 : 3 0">
      <formula>NOT(ISERROR(SEARCH("1 3 : 3 0",DG47)))</formula>
    </cfRule>
    <cfRule type="containsText" dxfId="18016" priority="38023" operator="containsText" text="FESTIVITÁ">
      <formula>NOT(ISERROR(SEARCH("FESTIVITÁ",DG47)))</formula>
    </cfRule>
    <cfRule type="cellIs" dxfId="18015" priority="38024" operator="equal">
      <formula>"DOMENICA"</formula>
    </cfRule>
  </conditionalFormatting>
  <conditionalFormatting sqref="DG47:DG54">
    <cfRule type="containsText" dxfId="18014" priority="37999" operator="containsText" text="09.00 - 13.00">
      <formula>NOT(ISERROR(SEARCH("09.00 - 13.00",DG47)))</formula>
    </cfRule>
    <cfRule type="containsText" dxfId="18013" priority="38002" operator="containsText" text="09.00 – 15:00">
      <formula>NOT(ISERROR(SEARCH("09.00 – 15:00",DG47)))</formula>
    </cfRule>
    <cfRule type="containsText" dxfId="18012" priority="38003" operator="containsText" text="09.00 – 16.00">
      <formula>NOT(ISERROR(SEARCH("09.00 – 16.00",DG47)))</formula>
    </cfRule>
    <cfRule type="containsText" dxfId="18011" priority="38004" operator="containsText" text="09.00 - 13:00">
      <formula>NOT(ISERROR(SEARCH("09.00 - 13:00",DG47)))</formula>
    </cfRule>
    <cfRule type="containsText" dxfId="18010" priority="38005" operator="containsText" text="08.30 – 16:30 ">
      <formula>NOT(ISERROR(SEARCH("08.30 – 16:30 ",DG47)))</formula>
    </cfRule>
    <cfRule type="containsText" dxfId="18009" priority="38006" operator="containsText" text="08.30 – 17:30 ">
      <formula>NOT(ISERROR(SEARCH("08.30 – 17:30 ",DG47)))</formula>
    </cfRule>
  </conditionalFormatting>
  <conditionalFormatting sqref="DG47:DG54">
    <cfRule type="containsText" dxfId="18008" priority="38001" operator="containsText" text="1 3 : 0 0">
      <formula>NOT(ISERROR(SEARCH("1 3 : 0 0",DG47)))</formula>
    </cfRule>
  </conditionalFormatting>
  <conditionalFormatting sqref="DG47">
    <cfRule type="containsText" dxfId="18007" priority="38000" operator="containsText" text="13:00">
      <formula>NOT(ISERROR(SEARCH("13:00",DG47)))</formula>
    </cfRule>
  </conditionalFormatting>
  <conditionalFormatting sqref="DG47:DG54">
    <cfRule type="containsText" dxfId="18006" priority="38011" operator="containsText" text="09:00 – 13.00 ">
      <formula>NOT(ISERROR(SEARCH("09:00 – 13.00 ",DG47)))</formula>
    </cfRule>
  </conditionalFormatting>
  <conditionalFormatting sqref="DG53">
    <cfRule type="containsText" dxfId="18005" priority="37998" operator="containsText" text="09:00 – 13.00 ">
      <formula>NOT(ISERROR(SEARCH("09:00 – 13.00 ",DG53)))</formula>
    </cfRule>
  </conditionalFormatting>
  <conditionalFormatting sqref="DG47:DG54">
    <cfRule type="containsText" dxfId="18004" priority="37997" operator="containsText" text="09:00 – 13.00 ">
      <formula>NOT(ISERROR(SEARCH("09:00 – 13.00 ",DG47)))</formula>
    </cfRule>
  </conditionalFormatting>
  <conditionalFormatting sqref="DG53:DG54">
    <cfRule type="containsText" dxfId="18003" priority="37996" operator="containsText" text="09:00 – 13.00 ">
      <formula>NOT(ISERROR(SEARCH("09:00 – 13.00 ",DG53)))</formula>
    </cfRule>
  </conditionalFormatting>
  <conditionalFormatting sqref="DG48">
    <cfRule type="containsText" dxfId="18002" priority="37993" operator="containsText" text="09.00 -13.00">
      <formula>NOT(ISERROR(SEARCH("09.00 -13.00",DG48)))</formula>
    </cfRule>
    <cfRule type="containsText" dxfId="18001" priority="37994" operator="containsText" text="09.00 -15:00">
      <formula>NOT(ISERROR(SEARCH("09.00 -15:00",DG48)))</formula>
    </cfRule>
    <cfRule type="containsText" dxfId="18000" priority="37995" operator="containsText" text="09.00 -16.00">
      <formula>NOT(ISERROR(SEARCH("09.00 -16.00",DG48)))</formula>
    </cfRule>
  </conditionalFormatting>
  <conditionalFormatting sqref="DG49:DG54">
    <cfRule type="containsText" dxfId="17999" priority="37990" operator="containsText" text="09.00 -13.00">
      <formula>NOT(ISERROR(SEARCH("09.00 -13.00",DG49)))</formula>
    </cfRule>
    <cfRule type="containsText" dxfId="17998" priority="37991" operator="containsText" text="09.00 -15:00">
      <formula>NOT(ISERROR(SEARCH("09.00 -15:00",DG49)))</formula>
    </cfRule>
    <cfRule type="containsText" dxfId="17997" priority="37992" operator="containsText" text="09.00 -16.00">
      <formula>NOT(ISERROR(SEARCH("09.00 -16.00",DG49)))</formula>
    </cfRule>
  </conditionalFormatting>
  <conditionalFormatting sqref="DG47">
    <cfRule type="containsText" dxfId="17996" priority="37987" operator="containsText" text="09.00 -13.00">
      <formula>NOT(ISERROR(SEARCH("09.00 -13.00",DG47)))</formula>
    </cfRule>
    <cfRule type="containsText" dxfId="17995" priority="37988" operator="containsText" text="09.00 -15:00">
      <formula>NOT(ISERROR(SEARCH("09.00 -15:00",DG47)))</formula>
    </cfRule>
    <cfRule type="containsText" dxfId="17994" priority="37989" operator="containsText" text="09.00 -16.00">
      <formula>NOT(ISERROR(SEARCH("09.00 -16.00",DG47)))</formula>
    </cfRule>
  </conditionalFormatting>
  <conditionalFormatting sqref="DG53">
    <cfRule type="containsText" dxfId="17993" priority="37986" operator="containsText" text="09:00 – 13.00 ">
      <formula>NOT(ISERROR(SEARCH("09:00 – 13.00 ",DG53)))</formula>
    </cfRule>
  </conditionalFormatting>
  <conditionalFormatting sqref="DG47:DG54">
    <cfRule type="containsText" dxfId="17992" priority="37985" operator="containsText" text="09:00 – 13.00 ">
      <formula>NOT(ISERROR(SEARCH("09:00 – 13.00 ",DG47)))</formula>
    </cfRule>
  </conditionalFormatting>
  <conditionalFormatting sqref="DG53:DG54">
    <cfRule type="containsText" dxfId="17991" priority="37984" operator="containsText" text="09:00 – 13.00 ">
      <formula>NOT(ISERROR(SEARCH("09:00 – 13.00 ",DG53)))</formula>
    </cfRule>
  </conditionalFormatting>
  <conditionalFormatting sqref="DG48">
    <cfRule type="containsText" dxfId="17990" priority="37981" operator="containsText" text="09.00 -13.00">
      <formula>NOT(ISERROR(SEARCH("09.00 -13.00",DG48)))</formula>
    </cfRule>
    <cfRule type="containsText" dxfId="17989" priority="37982" operator="containsText" text="09.00 -15:00">
      <formula>NOT(ISERROR(SEARCH("09.00 -15:00",DG48)))</formula>
    </cfRule>
    <cfRule type="containsText" dxfId="17988" priority="37983" operator="containsText" text="09.00 -16.00">
      <formula>NOT(ISERROR(SEARCH("09.00 -16.00",DG48)))</formula>
    </cfRule>
  </conditionalFormatting>
  <conditionalFormatting sqref="DG49:DG54">
    <cfRule type="containsText" dxfId="17987" priority="37978" operator="containsText" text="09.00 -13.00">
      <formula>NOT(ISERROR(SEARCH("09.00 -13.00",DG49)))</formula>
    </cfRule>
    <cfRule type="containsText" dxfId="17986" priority="37979" operator="containsText" text="09.00 -15:00">
      <formula>NOT(ISERROR(SEARCH("09.00 -15:00",DG49)))</formula>
    </cfRule>
    <cfRule type="containsText" dxfId="17985" priority="37980" operator="containsText" text="09.00 -16.00">
      <formula>NOT(ISERROR(SEARCH("09.00 -16.00",DG49)))</formula>
    </cfRule>
  </conditionalFormatting>
  <conditionalFormatting sqref="DG47">
    <cfRule type="containsText" dxfId="17984" priority="37975" operator="containsText" text="09.00 -13.00">
      <formula>NOT(ISERROR(SEARCH("09.00 -13.00",DG47)))</formula>
    </cfRule>
    <cfRule type="containsText" dxfId="17983" priority="37976" operator="containsText" text="09.00 -15:00">
      <formula>NOT(ISERROR(SEARCH("09.00 -15:00",DG47)))</formula>
    </cfRule>
    <cfRule type="containsText" dxfId="17982" priority="37977" operator="containsText" text="09.00 -16.00">
      <formula>NOT(ISERROR(SEARCH("09.00 -16.00",DG47)))</formula>
    </cfRule>
  </conditionalFormatting>
  <conditionalFormatting sqref="DG48">
    <cfRule type="containsText" dxfId="17981" priority="37972" operator="containsText" text="09.00 -13:00">
      <formula>NOT(ISERROR(SEARCH("09.00 -13:00",DG48)))</formula>
    </cfRule>
    <cfRule type="containsText" dxfId="17980" priority="37973" operator="containsText" text="08.30 -17.30">
      <formula>NOT(ISERROR(SEARCH("08.30 -17.30",DG48)))</formula>
    </cfRule>
    <cfRule type="containsText" dxfId="17979" priority="37974" operator="containsText" text="08.30 -15:30">
      <formula>NOT(ISERROR(SEARCH("08.30 -15:30",DG48)))</formula>
    </cfRule>
  </conditionalFormatting>
  <conditionalFormatting sqref="DG49:DG54">
    <cfRule type="containsText" dxfId="17978" priority="37969" operator="containsText" text="09.00 -13.00">
      <formula>NOT(ISERROR(SEARCH("09.00 -13.00",DG49)))</formula>
    </cfRule>
    <cfRule type="containsText" dxfId="17977" priority="37970" operator="containsText" text="09.00 -15:00">
      <formula>NOT(ISERROR(SEARCH("09.00 -15:00",DG49)))</formula>
    </cfRule>
    <cfRule type="containsText" dxfId="17976" priority="37971" operator="containsText" text="09.00 -16.00">
      <formula>NOT(ISERROR(SEARCH("09.00 -16.00",DG49)))</formula>
    </cfRule>
  </conditionalFormatting>
  <conditionalFormatting sqref="DG49:DG54">
    <cfRule type="containsText" dxfId="17975" priority="37966" operator="containsText" text="09.00 -13:00">
      <formula>NOT(ISERROR(SEARCH("09.00 -13:00",DG49)))</formula>
    </cfRule>
    <cfRule type="containsText" dxfId="17974" priority="37967" operator="containsText" text="08.30 -17.30">
      <formula>NOT(ISERROR(SEARCH("08.30 -17.30",DG49)))</formula>
    </cfRule>
    <cfRule type="containsText" dxfId="17973" priority="37968" operator="containsText" text="08.30 -15:30">
      <formula>NOT(ISERROR(SEARCH("08.30 -15:30",DG49)))</formula>
    </cfRule>
  </conditionalFormatting>
  <conditionalFormatting sqref="DG47">
    <cfRule type="containsText" dxfId="17972" priority="37963" operator="containsText" text="09.00 -13.00">
      <formula>NOT(ISERROR(SEARCH("09.00 -13.00",DG47)))</formula>
    </cfRule>
    <cfRule type="containsText" dxfId="17971" priority="37964" operator="containsText" text="09.00 -15:00">
      <formula>NOT(ISERROR(SEARCH("09.00 -15:00",DG47)))</formula>
    </cfRule>
    <cfRule type="containsText" dxfId="17970" priority="37965" operator="containsText" text="09.00 -16.00">
      <formula>NOT(ISERROR(SEARCH("09.00 -16.00",DG47)))</formula>
    </cfRule>
  </conditionalFormatting>
  <conditionalFormatting sqref="DG47">
    <cfRule type="containsText" dxfId="17969" priority="37960" operator="containsText" text="09.00 -13:00">
      <formula>NOT(ISERROR(SEARCH("09.00 -13:00",DG47)))</formula>
    </cfRule>
    <cfRule type="containsText" dxfId="17968" priority="37961" operator="containsText" text="08.30 -17.30">
      <formula>NOT(ISERROR(SEARCH("08.30 -17.30",DG47)))</formula>
    </cfRule>
    <cfRule type="containsText" dxfId="17967" priority="37962" operator="containsText" text="08.30 -15:30">
      <formula>NOT(ISERROR(SEARCH("08.30 -15:30",DG47)))</formula>
    </cfRule>
  </conditionalFormatting>
  <conditionalFormatting sqref="DG36">
    <cfRule type="cellIs" dxfId="17966" priority="37951" operator="equal">
      <formula>"09.00 – 13.00"</formula>
    </cfRule>
  </conditionalFormatting>
  <conditionalFormatting sqref="DG36">
    <cfRule type="cellIs" dxfId="17965" priority="37952" operator="equal">
      <formula>"09.00 – 15.00"</formula>
    </cfRule>
  </conditionalFormatting>
  <conditionalFormatting sqref="DG36">
    <cfRule type="cellIs" dxfId="17964" priority="37953" operator="equal">
      <formula>"09.00 – 18.00"</formula>
    </cfRule>
  </conditionalFormatting>
  <conditionalFormatting sqref="DG36">
    <cfRule type="cellIs" dxfId="17963" priority="37954" operator="equal">
      <formula>"09.30 – 13.00"</formula>
    </cfRule>
  </conditionalFormatting>
  <conditionalFormatting sqref="DG36">
    <cfRule type="cellIs" dxfId="17962" priority="37955" operator="equal">
      <formula>"10.30 – 19.30"</formula>
    </cfRule>
  </conditionalFormatting>
  <conditionalFormatting sqref="DG36">
    <cfRule type="cellIs" dxfId="17961" priority="37956" operator="equal">
      <formula>"11.30 – 19.30"</formula>
    </cfRule>
  </conditionalFormatting>
  <conditionalFormatting sqref="DG36">
    <cfRule type="cellIs" dxfId="17960" priority="37957" operator="equal">
      <formula>_FV(13,"3")</formula>
    </cfRule>
  </conditionalFormatting>
  <conditionalFormatting sqref="DG36">
    <cfRule type="cellIs" dxfId="17959" priority="37958" operator="equal">
      <formula>_FV(13,"3")</formula>
    </cfRule>
  </conditionalFormatting>
  <conditionalFormatting sqref="DG36">
    <cfRule type="cellIs" dxfId="17958" priority="37959" operator="equal">
      <formula>_FV(13,"3")</formula>
    </cfRule>
  </conditionalFormatting>
  <conditionalFormatting sqref="DG36">
    <cfRule type="containsText" dxfId="17957" priority="37941" operator="containsText" text="DOMENICA">
      <formula>NOT(ISERROR(SEARCH("DOMENICA",DG36)))</formula>
    </cfRule>
    <cfRule type="containsText" dxfId="17956" priority="37942" operator="containsText" text="08.30 – 14.30">
      <formula>NOT(ISERROR(SEARCH("08.30 – 14.30",DG36)))</formula>
    </cfRule>
    <cfRule type="containsText" dxfId="17955" priority="37943" operator="containsText" text="09.30 – 18.30">
      <formula>NOT(ISERROR(SEARCH("09.30 – 18.30",DG36)))</formula>
    </cfRule>
    <cfRule type="containsText" dxfId="17954" priority="37944" operator="containsText" text="08.30 – 16.30">
      <formula>NOT(ISERROR(SEARCH("08.30 – 16.30",DG36)))</formula>
    </cfRule>
    <cfRule type="containsText" dxfId="17953" priority="37945" operator="containsText" text="08.30 – 17.30">
      <formula>NOT(ISERROR(SEARCH("08.30 – 17.30",DG36)))</formula>
    </cfRule>
    <cfRule type="containsText" dxfId="17952" priority="37946" operator="containsText" text="09.00 – 18.00">
      <formula>NOT(ISERROR(SEARCH("09.00 – 18.00",DG36)))</formula>
    </cfRule>
    <cfRule type="containsText" dxfId="17951" priority="37947" operator="containsText" text="09.00 – 15.00">
      <formula>NOT(ISERROR(SEARCH("09.00 – 15.00",DG36)))</formula>
    </cfRule>
    <cfRule type="containsText" dxfId="17950" priority="37948" operator="containsText" text="10.30 – 19.30">
      <formula>NOT(ISERROR(SEARCH("10.30 – 19.30",DG36)))</formula>
    </cfRule>
    <cfRule type="containsText" dxfId="17949" priority="37949" operator="containsText" text="09.00 – 13.00">
      <formula>NOT(ISERROR(SEARCH("09.00 – 13.00",DG36)))</formula>
    </cfRule>
    <cfRule type="containsText" dxfId="17948" priority="37950" operator="containsText" text="11.30 – 19.30">
      <formula>NOT(ISERROR(SEARCH("11.30 – 19.30",DG36)))</formula>
    </cfRule>
  </conditionalFormatting>
  <conditionalFormatting sqref="DG36">
    <cfRule type="cellIs" dxfId="17947" priority="37933" operator="equal">
      <formula>"09.00 – 15.00"</formula>
    </cfRule>
  </conditionalFormatting>
  <conditionalFormatting sqref="DG36">
    <cfRule type="cellIs" dxfId="17946" priority="37934" operator="equal">
      <formula>"09.00 – 18.00"</formula>
    </cfRule>
  </conditionalFormatting>
  <conditionalFormatting sqref="DG36">
    <cfRule type="cellIs" dxfId="17945" priority="37935" operator="equal">
      <formula>"09.30 – 13.00"</formula>
    </cfRule>
  </conditionalFormatting>
  <conditionalFormatting sqref="DG36">
    <cfRule type="cellIs" dxfId="17944" priority="37936" operator="equal">
      <formula>"10.30 – 19.30"</formula>
    </cfRule>
  </conditionalFormatting>
  <conditionalFormatting sqref="DG36">
    <cfRule type="cellIs" dxfId="17943" priority="37937" operator="equal">
      <formula>"11.30 – 19.30"</formula>
    </cfRule>
  </conditionalFormatting>
  <conditionalFormatting sqref="DG36">
    <cfRule type="cellIs" dxfId="17942" priority="37938" operator="equal">
      <formula>_FV(13,"3")</formula>
    </cfRule>
  </conditionalFormatting>
  <conditionalFormatting sqref="DG36">
    <cfRule type="cellIs" dxfId="17941" priority="37939" operator="equal">
      <formula>_FV(13,"3")</formula>
    </cfRule>
  </conditionalFormatting>
  <conditionalFormatting sqref="DG36">
    <cfRule type="cellIs" dxfId="17940" priority="37940" operator="equal">
      <formula>_FV(13,"3")</formula>
    </cfRule>
  </conditionalFormatting>
  <conditionalFormatting sqref="DG36">
    <cfRule type="cellIs" dxfId="17939" priority="37925" operator="equal">
      <formula>"09.00 – 15.00"</formula>
    </cfRule>
  </conditionalFormatting>
  <conditionalFormatting sqref="DG36">
    <cfRule type="cellIs" dxfId="17938" priority="37926" operator="equal">
      <formula>"09.00 – 18.00"</formula>
    </cfRule>
  </conditionalFormatting>
  <conditionalFormatting sqref="DG36">
    <cfRule type="cellIs" dxfId="17937" priority="37927" operator="equal">
      <formula>"09.30 – 13.00"</formula>
    </cfRule>
  </conditionalFormatting>
  <conditionalFormatting sqref="DG36">
    <cfRule type="cellIs" dxfId="17936" priority="37928" operator="equal">
      <formula>"10.30 – 19.30"</formula>
    </cfRule>
  </conditionalFormatting>
  <conditionalFormatting sqref="DG36">
    <cfRule type="cellIs" dxfId="17935" priority="37929" operator="equal">
      <formula>"11.30 – 19.30"</formula>
    </cfRule>
  </conditionalFormatting>
  <conditionalFormatting sqref="DG36">
    <cfRule type="cellIs" dxfId="17934" priority="37930" operator="equal">
      <formula>_FV(13,"3")</formula>
    </cfRule>
  </conditionalFormatting>
  <conditionalFormatting sqref="DG36">
    <cfRule type="cellIs" dxfId="17933" priority="37931" operator="equal">
      <formula>_FV(13,"3")</formula>
    </cfRule>
  </conditionalFormatting>
  <conditionalFormatting sqref="DG36">
    <cfRule type="cellIs" dxfId="17932" priority="37932" operator="equal">
      <formula>_FV(13,"3")</formula>
    </cfRule>
  </conditionalFormatting>
  <conditionalFormatting sqref="DG36">
    <cfRule type="containsText" dxfId="17931" priority="37919" operator="containsText" text="09.00 - 13.00">
      <formula>NOT(ISERROR(SEARCH("09.00 - 13.00",DG36)))</formula>
    </cfRule>
    <cfRule type="containsText" dxfId="17930" priority="37920" operator="containsText" text="09.00 – 15:00">
      <formula>NOT(ISERROR(SEARCH("09.00 – 15:00",DG36)))</formula>
    </cfRule>
    <cfRule type="containsText" dxfId="17929" priority="37921" operator="containsText" text="09.00 – 16.00">
      <formula>NOT(ISERROR(SEARCH("09.00 – 16.00",DG36)))</formula>
    </cfRule>
    <cfRule type="containsText" dxfId="17928" priority="37922" operator="containsText" text="09.00 - 13:00">
      <formula>NOT(ISERROR(SEARCH("09.00 - 13:00",DG36)))</formula>
    </cfRule>
    <cfRule type="containsText" dxfId="17927" priority="37923" operator="containsText" text="08.30 – 16:30 ">
      <formula>NOT(ISERROR(SEARCH("08.30 – 16:30 ",DG36)))</formula>
    </cfRule>
    <cfRule type="containsText" dxfId="17926" priority="37924" operator="containsText" text="08.30 – 17:30 ">
      <formula>NOT(ISERROR(SEARCH("08.30 – 17:30 ",DG36)))</formula>
    </cfRule>
  </conditionalFormatting>
  <conditionalFormatting sqref="DG36">
    <cfRule type="cellIs" dxfId="17925" priority="37911" operator="equal">
      <formula>"09.00 – 15.00"</formula>
    </cfRule>
  </conditionalFormatting>
  <conditionalFormatting sqref="DG36">
    <cfRule type="cellIs" dxfId="17924" priority="37912" operator="equal">
      <formula>"09.00 – 18.00"</formula>
    </cfRule>
  </conditionalFormatting>
  <conditionalFormatting sqref="DG36">
    <cfRule type="cellIs" dxfId="17923" priority="37913" operator="equal">
      <formula>"09.30 – 13.00"</formula>
    </cfRule>
  </conditionalFormatting>
  <conditionalFormatting sqref="DG36">
    <cfRule type="cellIs" dxfId="17922" priority="37914" operator="equal">
      <formula>"10.30 – 19.30"</formula>
    </cfRule>
  </conditionalFormatting>
  <conditionalFormatting sqref="DG36">
    <cfRule type="cellIs" dxfId="17921" priority="37915" operator="equal">
      <formula>"11.30 – 19.30"</formula>
    </cfRule>
  </conditionalFormatting>
  <conditionalFormatting sqref="DG36">
    <cfRule type="cellIs" dxfId="17920" priority="37916" operator="equal">
      <formula>_FV(13,"3")</formula>
    </cfRule>
  </conditionalFormatting>
  <conditionalFormatting sqref="DG36">
    <cfRule type="cellIs" dxfId="17919" priority="37917" operator="equal">
      <formula>_FV(13,"3")</formula>
    </cfRule>
  </conditionalFormatting>
  <conditionalFormatting sqref="DG36">
    <cfRule type="cellIs" dxfId="17918" priority="37918" operator="equal">
      <formula>_FV(13,"3")</formula>
    </cfRule>
  </conditionalFormatting>
  <conditionalFormatting sqref="DG36">
    <cfRule type="containsText" dxfId="17917" priority="37901" operator="containsText" text="DOMENICA">
      <formula>NOT(ISERROR(SEARCH("DOMENICA",DG36)))</formula>
    </cfRule>
    <cfRule type="containsText" dxfId="17916" priority="37902" operator="containsText" text="08.30 – 14.30">
      <formula>NOT(ISERROR(SEARCH("08.30 – 14.30",DG36)))</formula>
    </cfRule>
    <cfRule type="containsText" dxfId="17915" priority="37903" operator="containsText" text="09.30 – 18.30">
      <formula>NOT(ISERROR(SEARCH("09.30 – 18.30",DG36)))</formula>
    </cfRule>
    <cfRule type="containsText" dxfId="17914" priority="37904" operator="containsText" text="08.30 – 16.30">
      <formula>NOT(ISERROR(SEARCH("08.30 – 16.30",DG36)))</formula>
    </cfRule>
    <cfRule type="containsText" dxfId="17913" priority="37905" operator="containsText" text="08.30 – 17.30">
      <formula>NOT(ISERROR(SEARCH("08.30 – 17.30",DG36)))</formula>
    </cfRule>
    <cfRule type="containsText" dxfId="17912" priority="37906" operator="containsText" text="09.00 – 18.00">
      <formula>NOT(ISERROR(SEARCH("09.00 – 18.00",DG36)))</formula>
    </cfRule>
    <cfRule type="containsText" dxfId="17911" priority="37907" operator="containsText" text="09.00 – 15.00">
      <formula>NOT(ISERROR(SEARCH("09.00 – 15.00",DG36)))</formula>
    </cfRule>
    <cfRule type="containsText" dxfId="17910" priority="37908" operator="containsText" text="10.30 – 19.30">
      <formula>NOT(ISERROR(SEARCH("10.30 – 19.30",DG36)))</formula>
    </cfRule>
    <cfRule type="containsText" dxfId="17909" priority="37909" operator="containsText" text="09.00 – 13.00">
      <formula>NOT(ISERROR(SEARCH("09.00 – 13.00",DG36)))</formula>
    </cfRule>
    <cfRule type="containsText" dxfId="17908" priority="37910" operator="containsText" text="11.30 – 19.30">
      <formula>NOT(ISERROR(SEARCH("11.30 – 19.30",DG36)))</formula>
    </cfRule>
  </conditionalFormatting>
  <conditionalFormatting sqref="DG36">
    <cfRule type="cellIs" dxfId="17907" priority="37894" operator="equal">
      <formula>"09.00 – 18.00"</formula>
    </cfRule>
  </conditionalFormatting>
  <conditionalFormatting sqref="DG36">
    <cfRule type="cellIs" dxfId="17906" priority="37895" operator="equal">
      <formula>"09.30 – 13.00"</formula>
    </cfRule>
  </conditionalFormatting>
  <conditionalFormatting sqref="DG36">
    <cfRule type="cellIs" dxfId="17905" priority="37896" operator="equal">
      <formula>"10.30 – 19.30"</formula>
    </cfRule>
  </conditionalFormatting>
  <conditionalFormatting sqref="DG36">
    <cfRule type="cellIs" dxfId="17904" priority="37897" operator="equal">
      <formula>"11.30 – 19.30"</formula>
    </cfRule>
  </conditionalFormatting>
  <conditionalFormatting sqref="DG36">
    <cfRule type="cellIs" dxfId="17903" priority="37898" operator="equal">
      <formula>_FV(13,"3")</formula>
    </cfRule>
  </conditionalFormatting>
  <conditionalFormatting sqref="DG36">
    <cfRule type="cellIs" dxfId="17902" priority="37899" operator="equal">
      <formula>_FV(13,"3")</formula>
    </cfRule>
  </conditionalFormatting>
  <conditionalFormatting sqref="DG36">
    <cfRule type="cellIs" dxfId="17901" priority="37900" operator="equal">
      <formula>_FV(13,"3")</formula>
    </cfRule>
  </conditionalFormatting>
  <conditionalFormatting sqref="DG36">
    <cfRule type="cellIs" dxfId="17900" priority="37887" operator="equal">
      <formula>"09.00 – 18.00"</formula>
    </cfRule>
  </conditionalFormatting>
  <conditionalFormatting sqref="DG36">
    <cfRule type="cellIs" dxfId="17899" priority="37888" operator="equal">
      <formula>"09.30 – 13.00"</formula>
    </cfRule>
  </conditionalFormatting>
  <conditionalFormatting sqref="DG36">
    <cfRule type="cellIs" dxfId="17898" priority="37889" operator="equal">
      <formula>"10.30 – 19.30"</formula>
    </cfRule>
  </conditionalFormatting>
  <conditionalFormatting sqref="DG36">
    <cfRule type="cellIs" dxfId="17897" priority="37890" operator="equal">
      <formula>"11.30 – 19.30"</formula>
    </cfRule>
  </conditionalFormatting>
  <conditionalFormatting sqref="DG36">
    <cfRule type="cellIs" dxfId="17896" priority="37891" operator="equal">
      <formula>_FV(13,"3")</formula>
    </cfRule>
  </conditionalFormatting>
  <conditionalFormatting sqref="DG36">
    <cfRule type="cellIs" dxfId="17895" priority="37892" operator="equal">
      <formula>_FV(13,"3")</formula>
    </cfRule>
  </conditionalFormatting>
  <conditionalFormatting sqref="DG36">
    <cfRule type="cellIs" dxfId="17894" priority="37893" operator="equal">
      <formula>_FV(13,"3")</formula>
    </cfRule>
  </conditionalFormatting>
  <conditionalFormatting sqref="DG37:DG44">
    <cfRule type="containsText" dxfId="17893" priority="37869" operator="containsText" text="08.30 – 14.30">
      <formula>NOT(ISERROR(SEARCH("08.30 – 14.30",DG37)))</formula>
    </cfRule>
    <cfRule type="containsText" dxfId="17892" priority="37870" operator="containsText" text="09:30 – 18.30">
      <formula>NOT(ISERROR(SEARCH("09:30 – 18.30",DG37)))</formula>
    </cfRule>
    <cfRule type="containsText" dxfId="17891" priority="37871" operator="containsText" text="10.30 – 18.30">
      <formula>NOT(ISERROR(SEARCH("10.30 – 18.30",DG37)))</formula>
    </cfRule>
    <cfRule type="containsText" dxfId="17890" priority="37872" operator="containsText" text="09.30 – 18.30">
      <formula>NOT(ISERROR(SEARCH("09.30 – 18.30",DG37)))</formula>
    </cfRule>
    <cfRule type="containsText" dxfId="17889" priority="37874" operator="containsText" text="09.00 – 13:00">
      <formula>NOT(ISERROR(SEARCH("09.00 – 13:00",DG37)))</formula>
    </cfRule>
    <cfRule type="containsText" dxfId="17888" priority="37875" operator="containsText" text="08.30 – 16.30">
      <formula>NOT(ISERROR(SEARCH("08.30 – 16.30",DG37)))</formula>
    </cfRule>
    <cfRule type="containsText" dxfId="17887" priority="37876" operator="containsText" text="08:30 – 17.30">
      <formula>NOT(ISERROR(SEARCH("08:30 – 17.30",DG37)))</formula>
    </cfRule>
    <cfRule type="containsText" dxfId="17886" priority="37877" operator="containsText" text="08.30 – 17.30">
      <formula>NOT(ISERROR(SEARCH("08.30 – 17.30",DG37)))</formula>
    </cfRule>
    <cfRule type="containsText" dxfId="17885" priority="37878" operator="containsText" text="09.00 – 18.00">
      <formula>NOT(ISERROR(SEARCH("09.00 – 18.00",DG37)))</formula>
    </cfRule>
    <cfRule type="containsText" dxfId="17884" priority="37879" operator="containsText" text="09.00 – 13.00">
      <formula>NOT(ISERROR(SEARCH("09.00 – 13.00",DG37)))</formula>
    </cfRule>
    <cfRule type="containsText" dxfId="17883" priority="37880" operator="containsText" text="11.30 – 19.30">
      <formula>NOT(ISERROR(SEARCH("11.30 – 19.30",DG37)))</formula>
    </cfRule>
    <cfRule type="containsText" dxfId="17882" priority="37881" operator="containsText" text="10.30 – 19.30">
      <formula>NOT(ISERROR(SEARCH("10.30 – 19.30",DG37)))</formula>
    </cfRule>
    <cfRule type="containsText" dxfId="17881" priority="37882" operator="containsText" text="09.00 – 15.00">
      <formula>NOT(ISERROR(SEARCH("09.00 – 15.00",DG37)))</formula>
    </cfRule>
    <cfRule type="containsText" dxfId="17880" priority="37883" operator="containsText" text="1 2 : 3 0">
      <formula>NOT(ISERROR(SEARCH("1 2 : 3 0",DG37)))</formula>
    </cfRule>
    <cfRule type="containsText" dxfId="17879" priority="37884" operator="containsText" text="1 3 : 3 0">
      <formula>NOT(ISERROR(SEARCH("1 3 : 3 0",DG37)))</formula>
    </cfRule>
    <cfRule type="containsText" dxfId="17878" priority="37885" operator="containsText" text="FESTIVITÁ">
      <formula>NOT(ISERROR(SEARCH("FESTIVITÁ",DG37)))</formula>
    </cfRule>
    <cfRule type="cellIs" dxfId="17877" priority="37886" operator="equal">
      <formula>"DOMENICA"</formula>
    </cfRule>
  </conditionalFormatting>
  <conditionalFormatting sqref="DG37:DG44">
    <cfRule type="containsText" dxfId="17876" priority="37861" operator="containsText" text="09.00 - 13.00">
      <formula>NOT(ISERROR(SEARCH("09.00 - 13.00",DG37)))</formula>
    </cfRule>
    <cfRule type="containsText" dxfId="17875" priority="37864" operator="containsText" text="09.00 – 15:00">
      <formula>NOT(ISERROR(SEARCH("09.00 – 15:00",DG37)))</formula>
    </cfRule>
    <cfRule type="containsText" dxfId="17874" priority="37865" operator="containsText" text="09.00 – 16.00">
      <formula>NOT(ISERROR(SEARCH("09.00 – 16.00",DG37)))</formula>
    </cfRule>
    <cfRule type="containsText" dxfId="17873" priority="37866" operator="containsText" text="09.00 - 13:00">
      <formula>NOT(ISERROR(SEARCH("09.00 - 13:00",DG37)))</formula>
    </cfRule>
    <cfRule type="containsText" dxfId="17872" priority="37867" operator="containsText" text="08.30 – 16:30 ">
      <formula>NOT(ISERROR(SEARCH("08.30 – 16:30 ",DG37)))</formula>
    </cfRule>
    <cfRule type="containsText" dxfId="17871" priority="37868" operator="containsText" text="08.30 – 17:30 ">
      <formula>NOT(ISERROR(SEARCH("08.30 – 17:30 ",DG37)))</formula>
    </cfRule>
  </conditionalFormatting>
  <conditionalFormatting sqref="DG37:DG44">
    <cfRule type="containsText" dxfId="17870" priority="37863" operator="containsText" text="1 3 : 0 0">
      <formula>NOT(ISERROR(SEARCH("1 3 : 0 0",DG37)))</formula>
    </cfRule>
  </conditionalFormatting>
  <conditionalFormatting sqref="DG37">
    <cfRule type="containsText" dxfId="17869" priority="37862" operator="containsText" text="13:00">
      <formula>NOT(ISERROR(SEARCH("13:00",DG37)))</formula>
    </cfRule>
  </conditionalFormatting>
  <conditionalFormatting sqref="DG37:DG44">
    <cfRule type="containsText" dxfId="17868" priority="37873" operator="containsText" text="09:00 – 13.00 ">
      <formula>NOT(ISERROR(SEARCH("09:00 – 13.00 ",DG37)))</formula>
    </cfRule>
  </conditionalFormatting>
  <conditionalFormatting sqref="DG43">
    <cfRule type="containsText" dxfId="17867" priority="37860" operator="containsText" text="09:00 – 13.00 ">
      <formula>NOT(ISERROR(SEARCH("09:00 – 13.00 ",DG43)))</formula>
    </cfRule>
  </conditionalFormatting>
  <conditionalFormatting sqref="DG37:DG44">
    <cfRule type="containsText" dxfId="17866" priority="37859" operator="containsText" text="09:00 – 13.00 ">
      <formula>NOT(ISERROR(SEARCH("09:00 – 13.00 ",DG37)))</formula>
    </cfRule>
  </conditionalFormatting>
  <conditionalFormatting sqref="DG43:DG44">
    <cfRule type="containsText" dxfId="17865" priority="37858" operator="containsText" text="09:00 – 13.00 ">
      <formula>NOT(ISERROR(SEARCH("09:00 – 13.00 ",DG43)))</formula>
    </cfRule>
  </conditionalFormatting>
  <conditionalFormatting sqref="DG38">
    <cfRule type="containsText" dxfId="17864" priority="37855" operator="containsText" text="09.00 -13.00">
      <formula>NOT(ISERROR(SEARCH("09.00 -13.00",DG38)))</formula>
    </cfRule>
    <cfRule type="containsText" dxfId="17863" priority="37856" operator="containsText" text="09.00 -15:00">
      <formula>NOT(ISERROR(SEARCH("09.00 -15:00",DG38)))</formula>
    </cfRule>
    <cfRule type="containsText" dxfId="17862" priority="37857" operator="containsText" text="09.00 -16.00">
      <formula>NOT(ISERROR(SEARCH("09.00 -16.00",DG38)))</formula>
    </cfRule>
  </conditionalFormatting>
  <conditionalFormatting sqref="DG39:DG44">
    <cfRule type="containsText" dxfId="17861" priority="37852" operator="containsText" text="09.00 -13.00">
      <formula>NOT(ISERROR(SEARCH("09.00 -13.00",DG39)))</formula>
    </cfRule>
    <cfRule type="containsText" dxfId="17860" priority="37853" operator="containsText" text="09.00 -15:00">
      <formula>NOT(ISERROR(SEARCH("09.00 -15:00",DG39)))</formula>
    </cfRule>
    <cfRule type="containsText" dxfId="17859" priority="37854" operator="containsText" text="09.00 -16.00">
      <formula>NOT(ISERROR(SEARCH("09.00 -16.00",DG39)))</formula>
    </cfRule>
  </conditionalFormatting>
  <conditionalFormatting sqref="DG37">
    <cfRule type="containsText" dxfId="17858" priority="37849" operator="containsText" text="09.00 -13.00">
      <formula>NOT(ISERROR(SEARCH("09.00 -13.00",DG37)))</formula>
    </cfRule>
    <cfRule type="containsText" dxfId="17857" priority="37850" operator="containsText" text="09.00 -15:00">
      <formula>NOT(ISERROR(SEARCH("09.00 -15:00",DG37)))</formula>
    </cfRule>
    <cfRule type="containsText" dxfId="17856" priority="37851" operator="containsText" text="09.00 -16.00">
      <formula>NOT(ISERROR(SEARCH("09.00 -16.00",DG37)))</formula>
    </cfRule>
  </conditionalFormatting>
  <conditionalFormatting sqref="DG43">
    <cfRule type="containsText" dxfId="17855" priority="37848" operator="containsText" text="09:00 – 13.00 ">
      <formula>NOT(ISERROR(SEARCH("09:00 – 13.00 ",DG43)))</formula>
    </cfRule>
  </conditionalFormatting>
  <conditionalFormatting sqref="DG37:DG44">
    <cfRule type="containsText" dxfId="17854" priority="37847" operator="containsText" text="09:00 – 13.00 ">
      <formula>NOT(ISERROR(SEARCH("09:00 – 13.00 ",DG37)))</formula>
    </cfRule>
  </conditionalFormatting>
  <conditionalFormatting sqref="DG43:DG44">
    <cfRule type="containsText" dxfId="17853" priority="37846" operator="containsText" text="09:00 – 13.00 ">
      <formula>NOT(ISERROR(SEARCH("09:00 – 13.00 ",DG43)))</formula>
    </cfRule>
  </conditionalFormatting>
  <conditionalFormatting sqref="DG38">
    <cfRule type="containsText" dxfId="17852" priority="37843" operator="containsText" text="09.00 -13.00">
      <formula>NOT(ISERROR(SEARCH("09.00 -13.00",DG38)))</formula>
    </cfRule>
    <cfRule type="containsText" dxfId="17851" priority="37844" operator="containsText" text="09.00 -15:00">
      <formula>NOT(ISERROR(SEARCH("09.00 -15:00",DG38)))</formula>
    </cfRule>
    <cfRule type="containsText" dxfId="17850" priority="37845" operator="containsText" text="09.00 -16.00">
      <formula>NOT(ISERROR(SEARCH("09.00 -16.00",DG38)))</formula>
    </cfRule>
  </conditionalFormatting>
  <conditionalFormatting sqref="DG39:DG44">
    <cfRule type="containsText" dxfId="17849" priority="37840" operator="containsText" text="09.00 -13.00">
      <formula>NOT(ISERROR(SEARCH("09.00 -13.00",DG39)))</formula>
    </cfRule>
    <cfRule type="containsText" dxfId="17848" priority="37841" operator="containsText" text="09.00 -15:00">
      <formula>NOT(ISERROR(SEARCH("09.00 -15:00",DG39)))</formula>
    </cfRule>
    <cfRule type="containsText" dxfId="17847" priority="37842" operator="containsText" text="09.00 -16.00">
      <formula>NOT(ISERROR(SEARCH("09.00 -16.00",DG39)))</formula>
    </cfRule>
  </conditionalFormatting>
  <conditionalFormatting sqref="DG37">
    <cfRule type="containsText" dxfId="17846" priority="37837" operator="containsText" text="09.00 -13.00">
      <formula>NOT(ISERROR(SEARCH("09.00 -13.00",DG37)))</formula>
    </cfRule>
    <cfRule type="containsText" dxfId="17845" priority="37838" operator="containsText" text="09.00 -15:00">
      <formula>NOT(ISERROR(SEARCH("09.00 -15:00",DG37)))</formula>
    </cfRule>
    <cfRule type="containsText" dxfId="17844" priority="37839" operator="containsText" text="09.00 -16.00">
      <formula>NOT(ISERROR(SEARCH("09.00 -16.00",DG37)))</formula>
    </cfRule>
  </conditionalFormatting>
  <conditionalFormatting sqref="DG38">
    <cfRule type="containsText" dxfId="17843" priority="37834" operator="containsText" text="09.00 -13:00">
      <formula>NOT(ISERROR(SEARCH("09.00 -13:00",DG38)))</formula>
    </cfRule>
    <cfRule type="containsText" dxfId="17842" priority="37835" operator="containsText" text="08.30 -17.30">
      <formula>NOT(ISERROR(SEARCH("08.30 -17.30",DG38)))</formula>
    </cfRule>
    <cfRule type="containsText" dxfId="17841" priority="37836" operator="containsText" text="08.30 -15:30">
      <formula>NOT(ISERROR(SEARCH("08.30 -15:30",DG38)))</formula>
    </cfRule>
  </conditionalFormatting>
  <conditionalFormatting sqref="DG39:DG44">
    <cfRule type="containsText" dxfId="17840" priority="37831" operator="containsText" text="09.00 -13.00">
      <formula>NOT(ISERROR(SEARCH("09.00 -13.00",DG39)))</formula>
    </cfRule>
    <cfRule type="containsText" dxfId="17839" priority="37832" operator="containsText" text="09.00 -15:00">
      <formula>NOT(ISERROR(SEARCH("09.00 -15:00",DG39)))</formula>
    </cfRule>
    <cfRule type="containsText" dxfId="17838" priority="37833" operator="containsText" text="09.00 -16.00">
      <formula>NOT(ISERROR(SEARCH("09.00 -16.00",DG39)))</formula>
    </cfRule>
  </conditionalFormatting>
  <conditionalFormatting sqref="DG39:DG44">
    <cfRule type="containsText" dxfId="17837" priority="37828" operator="containsText" text="09.00 -13:00">
      <formula>NOT(ISERROR(SEARCH("09.00 -13:00",DG39)))</formula>
    </cfRule>
    <cfRule type="containsText" dxfId="17836" priority="37829" operator="containsText" text="08.30 -17.30">
      <formula>NOT(ISERROR(SEARCH("08.30 -17.30",DG39)))</formula>
    </cfRule>
    <cfRule type="containsText" dxfId="17835" priority="37830" operator="containsText" text="08.30 -15:30">
      <formula>NOT(ISERROR(SEARCH("08.30 -15:30",DG39)))</formula>
    </cfRule>
  </conditionalFormatting>
  <conditionalFormatting sqref="DG37">
    <cfRule type="containsText" dxfId="17834" priority="37825" operator="containsText" text="09.00 -13.00">
      <formula>NOT(ISERROR(SEARCH("09.00 -13.00",DG37)))</formula>
    </cfRule>
    <cfRule type="containsText" dxfId="17833" priority="37826" operator="containsText" text="09.00 -15:00">
      <formula>NOT(ISERROR(SEARCH("09.00 -15:00",DG37)))</formula>
    </cfRule>
    <cfRule type="containsText" dxfId="17832" priority="37827" operator="containsText" text="09.00 -16.00">
      <formula>NOT(ISERROR(SEARCH("09.00 -16.00",DG37)))</formula>
    </cfRule>
  </conditionalFormatting>
  <conditionalFormatting sqref="DG37">
    <cfRule type="containsText" dxfId="17831" priority="37822" operator="containsText" text="09.00 -13:00">
      <formula>NOT(ISERROR(SEARCH("09.00 -13:00",DG37)))</formula>
    </cfRule>
    <cfRule type="containsText" dxfId="17830" priority="37823" operator="containsText" text="08.30 -17.30">
      <formula>NOT(ISERROR(SEARCH("08.30 -17.30",DG37)))</formula>
    </cfRule>
    <cfRule type="containsText" dxfId="17829" priority="37824" operator="containsText" text="08.30 -15:30">
      <formula>NOT(ISERROR(SEARCH("08.30 -15:30",DG37)))</formula>
    </cfRule>
  </conditionalFormatting>
  <conditionalFormatting sqref="DG26">
    <cfRule type="cellIs" dxfId="17828" priority="37813" operator="equal">
      <formula>"09.00 – 13.00"</formula>
    </cfRule>
  </conditionalFormatting>
  <conditionalFormatting sqref="DG26">
    <cfRule type="cellIs" dxfId="17827" priority="37814" operator="equal">
      <formula>"09.00 – 15.00"</formula>
    </cfRule>
  </conditionalFormatting>
  <conditionalFormatting sqref="DG26">
    <cfRule type="cellIs" dxfId="17826" priority="37816" operator="equal">
      <formula>"09.30 – 13.00"</formula>
    </cfRule>
  </conditionalFormatting>
  <conditionalFormatting sqref="DG26">
    <cfRule type="cellIs" dxfId="17825" priority="37817" operator="equal">
      <formula>"10.30 – 19.30"</formula>
    </cfRule>
  </conditionalFormatting>
  <conditionalFormatting sqref="DG26">
    <cfRule type="cellIs" dxfId="17824" priority="37818" operator="equal">
      <formula>"11.30 – 19.30"</formula>
    </cfRule>
  </conditionalFormatting>
  <conditionalFormatting sqref="DG26">
    <cfRule type="cellIs" dxfId="17823" priority="37819" operator="equal">
      <formula>_FV(13,"3")</formula>
    </cfRule>
  </conditionalFormatting>
  <conditionalFormatting sqref="DG26">
    <cfRule type="cellIs" dxfId="17822" priority="37820" operator="equal">
      <formula>_FV(13,"3")</formula>
    </cfRule>
  </conditionalFormatting>
  <conditionalFormatting sqref="DG26">
    <cfRule type="cellIs" dxfId="17821" priority="37821" operator="equal">
      <formula>_FV(13,"3")</formula>
    </cfRule>
  </conditionalFormatting>
  <conditionalFormatting sqref="DG26">
    <cfRule type="containsText" dxfId="17820" priority="37803" operator="containsText" text="DOMENICA">
      <formula>NOT(ISERROR(SEARCH("DOMENICA",DG26)))</formula>
    </cfRule>
    <cfRule type="containsText" dxfId="17819" priority="37804" operator="containsText" text="08.30 – 14.30">
      <formula>NOT(ISERROR(SEARCH("08.30 – 14.30",DG26)))</formula>
    </cfRule>
    <cfRule type="containsText" dxfId="17818" priority="37805" operator="containsText" text="09.30 – 18.30">
      <formula>NOT(ISERROR(SEARCH("09.30 – 18.30",DG26)))</formula>
    </cfRule>
    <cfRule type="containsText" dxfId="17817" priority="37806" operator="containsText" text="08.30 – 16.30">
      <formula>NOT(ISERROR(SEARCH("08.30 – 16.30",DG26)))</formula>
    </cfRule>
    <cfRule type="containsText" dxfId="17816" priority="37807" operator="containsText" text="08.30 – 17.30">
      <formula>NOT(ISERROR(SEARCH("08.30 – 17.30",DG26)))</formula>
    </cfRule>
    <cfRule type="containsText" dxfId="17815" priority="37808" operator="containsText" text="09.00 – 18.00">
      <formula>NOT(ISERROR(SEARCH("09.00 – 18.00",DG26)))</formula>
    </cfRule>
    <cfRule type="containsText" dxfId="17814" priority="37809" operator="containsText" text="09.00 – 15.00">
      <formula>NOT(ISERROR(SEARCH("09.00 – 15.00",DG26)))</formula>
    </cfRule>
    <cfRule type="containsText" dxfId="17813" priority="37810" operator="containsText" text="10.30 – 19.30">
      <formula>NOT(ISERROR(SEARCH("10.30 – 19.30",DG26)))</formula>
    </cfRule>
    <cfRule type="containsText" dxfId="17812" priority="37811" operator="containsText" text="09.00 – 13.00">
      <formula>NOT(ISERROR(SEARCH("09.00 – 13.00",DG26)))</formula>
    </cfRule>
    <cfRule type="containsText" dxfId="17811" priority="37812" operator="containsText" text="11.30 – 19.30">
      <formula>NOT(ISERROR(SEARCH("11.30 – 19.30",DG26)))</formula>
    </cfRule>
  </conditionalFormatting>
  <conditionalFormatting sqref="DG26">
    <cfRule type="cellIs" dxfId="17810" priority="37795" operator="equal">
      <formula>"09.00 – 15.00"</formula>
    </cfRule>
  </conditionalFormatting>
  <conditionalFormatting sqref="DG26">
    <cfRule type="cellIs" dxfId="17809" priority="37796" operator="equal">
      <formula>"09.00 – 18.00"</formula>
    </cfRule>
  </conditionalFormatting>
  <conditionalFormatting sqref="DG26">
    <cfRule type="cellIs" dxfId="17808" priority="37797" operator="equal">
      <formula>"09.30 – 13.00"</formula>
    </cfRule>
  </conditionalFormatting>
  <conditionalFormatting sqref="DG26">
    <cfRule type="cellIs" dxfId="17807" priority="37798" operator="equal">
      <formula>"10.30 – 19.30"</formula>
    </cfRule>
  </conditionalFormatting>
  <conditionalFormatting sqref="DG26">
    <cfRule type="cellIs" dxfId="17806" priority="37799" operator="equal">
      <formula>"11.30 – 19.30"</formula>
    </cfRule>
  </conditionalFormatting>
  <conditionalFormatting sqref="DG26">
    <cfRule type="cellIs" dxfId="17805" priority="37800" operator="equal">
      <formula>_FV(13,"3")</formula>
    </cfRule>
  </conditionalFormatting>
  <conditionalFormatting sqref="DG26">
    <cfRule type="cellIs" dxfId="17804" priority="37801" operator="equal">
      <formula>_FV(13,"3")</formula>
    </cfRule>
  </conditionalFormatting>
  <conditionalFormatting sqref="DG26">
    <cfRule type="cellIs" dxfId="17803" priority="37802" operator="equal">
      <formula>_FV(13,"3")</formula>
    </cfRule>
  </conditionalFormatting>
  <conditionalFormatting sqref="DG26">
    <cfRule type="cellIs" dxfId="17802" priority="37787" operator="equal">
      <formula>"09.00 – 15.00"</formula>
    </cfRule>
  </conditionalFormatting>
  <conditionalFormatting sqref="DG26">
    <cfRule type="cellIs" dxfId="17801" priority="37788" operator="equal">
      <formula>"09.00 – 18.00"</formula>
    </cfRule>
  </conditionalFormatting>
  <conditionalFormatting sqref="DG26">
    <cfRule type="cellIs" dxfId="17800" priority="37789" operator="equal">
      <formula>"09.30 – 13.00"</formula>
    </cfRule>
  </conditionalFormatting>
  <conditionalFormatting sqref="DG26">
    <cfRule type="cellIs" dxfId="17799" priority="37790" operator="equal">
      <formula>"10.30 – 19.30"</formula>
    </cfRule>
  </conditionalFormatting>
  <conditionalFormatting sqref="DG26">
    <cfRule type="cellIs" dxfId="17798" priority="37791" operator="equal">
      <formula>"11.30 – 19.30"</formula>
    </cfRule>
  </conditionalFormatting>
  <conditionalFormatting sqref="DG26">
    <cfRule type="cellIs" dxfId="17797" priority="37792" operator="equal">
      <formula>_FV(13,"3")</formula>
    </cfRule>
  </conditionalFormatting>
  <conditionalFormatting sqref="DG26">
    <cfRule type="cellIs" dxfId="17796" priority="37793" operator="equal">
      <formula>_FV(13,"3")</formula>
    </cfRule>
  </conditionalFormatting>
  <conditionalFormatting sqref="DG26">
    <cfRule type="cellIs" dxfId="17795" priority="37794" operator="equal">
      <formula>_FV(13,"3")</formula>
    </cfRule>
  </conditionalFormatting>
  <conditionalFormatting sqref="DG26">
    <cfRule type="containsText" dxfId="17794" priority="37781" operator="containsText" text="09.00 - 13.00">
      <formula>NOT(ISERROR(SEARCH("09.00 - 13.00",DG26)))</formula>
    </cfRule>
    <cfRule type="containsText" dxfId="17793" priority="37782" operator="containsText" text="09.00 – 15:00">
      <formula>NOT(ISERROR(SEARCH("09.00 – 15:00",DG26)))</formula>
    </cfRule>
    <cfRule type="containsText" dxfId="17792" priority="37783" operator="containsText" text="09.00 – 16.00">
      <formula>NOT(ISERROR(SEARCH("09.00 – 16.00",DG26)))</formula>
    </cfRule>
    <cfRule type="containsText" dxfId="17791" priority="37784" operator="containsText" text="09.00 - 13:00">
      <formula>NOT(ISERROR(SEARCH("09.00 - 13:00",DG26)))</formula>
    </cfRule>
    <cfRule type="containsText" dxfId="17790" priority="37785" operator="containsText" text="08.30 – 16:30 ">
      <formula>NOT(ISERROR(SEARCH("08.30 – 16:30 ",DG26)))</formula>
    </cfRule>
    <cfRule type="containsText" dxfId="17789" priority="37786" operator="containsText" text="08.30 – 17:30 ">
      <formula>NOT(ISERROR(SEARCH("08.30 – 17:30 ",DG26)))</formula>
    </cfRule>
  </conditionalFormatting>
  <conditionalFormatting sqref="DG26">
    <cfRule type="cellIs" dxfId="17788" priority="37773" operator="equal">
      <formula>"09.00 – 15.00"</formula>
    </cfRule>
  </conditionalFormatting>
  <conditionalFormatting sqref="DG26">
    <cfRule type="cellIs" dxfId="17787" priority="37774" operator="equal">
      <formula>"09.00 – 18.00"</formula>
    </cfRule>
  </conditionalFormatting>
  <conditionalFormatting sqref="DG26">
    <cfRule type="cellIs" dxfId="17786" priority="37775" operator="equal">
      <formula>"09.30 – 13.00"</formula>
    </cfRule>
  </conditionalFormatting>
  <conditionalFormatting sqref="DG26">
    <cfRule type="cellIs" dxfId="17785" priority="37776" operator="equal">
      <formula>"10.30 – 19.30"</formula>
    </cfRule>
  </conditionalFormatting>
  <conditionalFormatting sqref="DG26">
    <cfRule type="cellIs" dxfId="17784" priority="37777" operator="equal">
      <formula>"11.30 – 19.30"</formula>
    </cfRule>
  </conditionalFormatting>
  <conditionalFormatting sqref="DG26">
    <cfRule type="cellIs" dxfId="17783" priority="37778" operator="equal">
      <formula>_FV(13,"3")</formula>
    </cfRule>
  </conditionalFormatting>
  <conditionalFormatting sqref="DG26">
    <cfRule type="cellIs" dxfId="17782" priority="37779" operator="equal">
      <formula>_FV(13,"3")</formula>
    </cfRule>
  </conditionalFormatting>
  <conditionalFormatting sqref="DG26">
    <cfRule type="cellIs" dxfId="17781" priority="37780" operator="equal">
      <formula>_FV(13,"3")</formula>
    </cfRule>
  </conditionalFormatting>
  <conditionalFormatting sqref="DG26">
    <cfRule type="containsText" dxfId="17780" priority="37763" operator="containsText" text="DOMENICA">
      <formula>NOT(ISERROR(SEARCH("DOMENICA",DG26)))</formula>
    </cfRule>
    <cfRule type="containsText" dxfId="17779" priority="37764" operator="containsText" text="08.30 – 14.30">
      <formula>NOT(ISERROR(SEARCH("08.30 – 14.30",DG26)))</formula>
    </cfRule>
    <cfRule type="containsText" dxfId="17778" priority="37765" operator="containsText" text="09.30 – 18.30">
      <formula>NOT(ISERROR(SEARCH("09.30 – 18.30",DG26)))</formula>
    </cfRule>
    <cfRule type="containsText" dxfId="17777" priority="37766" operator="containsText" text="08.30 – 16.30">
      <formula>NOT(ISERROR(SEARCH("08.30 – 16.30",DG26)))</formula>
    </cfRule>
    <cfRule type="containsText" dxfId="17776" priority="37767" operator="containsText" text="08.30 – 17.30">
      <formula>NOT(ISERROR(SEARCH("08.30 – 17.30",DG26)))</formula>
    </cfRule>
    <cfRule type="containsText" dxfId="17775" priority="37768" operator="containsText" text="09.00 – 18.00">
      <formula>NOT(ISERROR(SEARCH("09.00 – 18.00",DG26)))</formula>
    </cfRule>
    <cfRule type="containsText" dxfId="17774" priority="37769" operator="containsText" text="09.00 – 15.00">
      <formula>NOT(ISERROR(SEARCH("09.00 – 15.00",DG26)))</formula>
    </cfRule>
    <cfRule type="containsText" dxfId="17773" priority="37770" operator="containsText" text="10.30 – 19.30">
      <formula>NOT(ISERROR(SEARCH("10.30 – 19.30",DG26)))</formula>
    </cfRule>
    <cfRule type="containsText" dxfId="17772" priority="37771" operator="containsText" text="09.00 – 13.00">
      <formula>NOT(ISERROR(SEARCH("09.00 – 13.00",DG26)))</formula>
    </cfRule>
    <cfRule type="containsText" dxfId="17771" priority="37772" operator="containsText" text="11.30 – 19.30">
      <formula>NOT(ISERROR(SEARCH("11.30 – 19.30",DG26)))</formula>
    </cfRule>
  </conditionalFormatting>
  <conditionalFormatting sqref="DG26">
    <cfRule type="cellIs" dxfId="17770" priority="37756" operator="equal">
      <formula>"09.00 – 18.00"</formula>
    </cfRule>
  </conditionalFormatting>
  <conditionalFormatting sqref="DG26">
    <cfRule type="cellIs" dxfId="17769" priority="37757" operator="equal">
      <formula>"09.30 – 13.00"</formula>
    </cfRule>
  </conditionalFormatting>
  <conditionalFormatting sqref="DG26">
    <cfRule type="cellIs" dxfId="17768" priority="37758" operator="equal">
      <formula>"10.30 – 19.30"</formula>
    </cfRule>
  </conditionalFormatting>
  <conditionalFormatting sqref="DG26">
    <cfRule type="cellIs" dxfId="17767" priority="37759" operator="equal">
      <formula>"11.30 – 19.30"</formula>
    </cfRule>
  </conditionalFormatting>
  <conditionalFormatting sqref="DG26">
    <cfRule type="cellIs" dxfId="17766" priority="37760" operator="equal">
      <formula>_FV(13,"3")</formula>
    </cfRule>
  </conditionalFormatting>
  <conditionalFormatting sqref="DG26">
    <cfRule type="cellIs" dxfId="17765" priority="37761" operator="equal">
      <formula>_FV(13,"3")</formula>
    </cfRule>
  </conditionalFormatting>
  <conditionalFormatting sqref="DG26">
    <cfRule type="cellIs" dxfId="17764" priority="37762" operator="equal">
      <formula>_FV(13,"3")</formula>
    </cfRule>
  </conditionalFormatting>
  <conditionalFormatting sqref="DG26">
    <cfRule type="cellIs" dxfId="17763" priority="37749" operator="equal">
      <formula>"09.00 – 18.00"</formula>
    </cfRule>
  </conditionalFormatting>
  <conditionalFormatting sqref="DG26">
    <cfRule type="cellIs" dxfId="17762" priority="37750" operator="equal">
      <formula>"09.30 – 13.00"</formula>
    </cfRule>
  </conditionalFormatting>
  <conditionalFormatting sqref="DG26">
    <cfRule type="cellIs" dxfId="17761" priority="37751" operator="equal">
      <formula>"10.30 – 19.30"</formula>
    </cfRule>
  </conditionalFormatting>
  <conditionalFormatting sqref="DG26">
    <cfRule type="cellIs" dxfId="17760" priority="37752" operator="equal">
      <formula>"11.30 – 19.30"</formula>
    </cfRule>
  </conditionalFormatting>
  <conditionalFormatting sqref="DG26">
    <cfRule type="cellIs" dxfId="17759" priority="37753" operator="equal">
      <formula>_FV(13,"3")</formula>
    </cfRule>
  </conditionalFormatting>
  <conditionalFormatting sqref="DG26">
    <cfRule type="cellIs" dxfId="17758" priority="37754" operator="equal">
      <formula>_FV(13,"3")</formula>
    </cfRule>
  </conditionalFormatting>
  <conditionalFormatting sqref="DG27:DG34">
    <cfRule type="containsText" dxfId="17757" priority="37731" operator="containsText" text="08.30 – 14.30">
      <formula>NOT(ISERROR(SEARCH("08.30 – 14.30",DG27)))</formula>
    </cfRule>
    <cfRule type="containsText" dxfId="17756" priority="37732" operator="containsText" text="09:30 – 18.30">
      <formula>NOT(ISERROR(SEARCH("09:30 – 18.30",DG27)))</formula>
    </cfRule>
    <cfRule type="containsText" dxfId="17755" priority="37733" operator="containsText" text="10.30 – 18.30">
      <formula>NOT(ISERROR(SEARCH("10.30 – 18.30",DG27)))</formula>
    </cfRule>
    <cfRule type="containsText" dxfId="17754" priority="37734" operator="containsText" text="09.30 – 18.30">
      <formula>NOT(ISERROR(SEARCH("09.30 – 18.30",DG27)))</formula>
    </cfRule>
    <cfRule type="containsText" dxfId="17753" priority="37736" operator="containsText" text="09.00 – 13:00">
      <formula>NOT(ISERROR(SEARCH("09.00 – 13:00",DG27)))</formula>
    </cfRule>
    <cfRule type="containsText" dxfId="17752" priority="37737" operator="containsText" text="08.30 – 16.30">
      <formula>NOT(ISERROR(SEARCH("08.30 – 16.30",DG27)))</formula>
    </cfRule>
    <cfRule type="containsText" dxfId="17751" priority="37738" operator="containsText" text="08:30 – 17.30">
      <formula>NOT(ISERROR(SEARCH("08:30 – 17.30",DG27)))</formula>
    </cfRule>
    <cfRule type="containsText" dxfId="17750" priority="37739" operator="containsText" text="08.30 – 17.30">
      <formula>NOT(ISERROR(SEARCH("08.30 – 17.30",DG27)))</formula>
    </cfRule>
    <cfRule type="containsText" dxfId="17749" priority="37740" operator="containsText" text="09.00 – 18.00">
      <formula>NOT(ISERROR(SEARCH("09.00 – 18.00",DG27)))</formula>
    </cfRule>
    <cfRule type="containsText" dxfId="17748" priority="37741" operator="containsText" text="09.00 – 13.00">
      <formula>NOT(ISERROR(SEARCH("09.00 – 13.00",DG27)))</formula>
    </cfRule>
    <cfRule type="containsText" dxfId="17747" priority="37742" operator="containsText" text="11.30 – 19.30">
      <formula>NOT(ISERROR(SEARCH("11.30 – 19.30",DG27)))</formula>
    </cfRule>
    <cfRule type="containsText" dxfId="17746" priority="37743" operator="containsText" text="10.30 – 19.30">
      <formula>NOT(ISERROR(SEARCH("10.30 – 19.30",DG27)))</formula>
    </cfRule>
    <cfRule type="containsText" dxfId="17745" priority="37744" operator="containsText" text="09.00 – 15.00">
      <formula>NOT(ISERROR(SEARCH("09.00 – 15.00",DG27)))</formula>
    </cfRule>
    <cfRule type="containsText" dxfId="17744" priority="37745" operator="containsText" text="1 2 : 3 0">
      <formula>NOT(ISERROR(SEARCH("1 2 : 3 0",DG27)))</formula>
    </cfRule>
    <cfRule type="containsText" dxfId="17743" priority="37746" operator="containsText" text="1 3 : 3 0">
      <formula>NOT(ISERROR(SEARCH("1 3 : 3 0",DG27)))</formula>
    </cfRule>
    <cfRule type="containsText" dxfId="17742" priority="37747" operator="containsText" text="FESTIVITÁ">
      <formula>NOT(ISERROR(SEARCH("FESTIVITÁ",DG27)))</formula>
    </cfRule>
    <cfRule type="cellIs" dxfId="17741" priority="37748" operator="equal">
      <formula>"DOMENICA"</formula>
    </cfRule>
  </conditionalFormatting>
  <conditionalFormatting sqref="DG27:DG34">
    <cfRule type="containsText" dxfId="17740" priority="37723" operator="containsText" text="09.00 - 13.00">
      <formula>NOT(ISERROR(SEARCH("09.00 - 13.00",DG27)))</formula>
    </cfRule>
    <cfRule type="containsText" dxfId="17739" priority="37726" operator="containsText" text="09.00 – 15:00">
      <formula>NOT(ISERROR(SEARCH("09.00 – 15:00",DG27)))</formula>
    </cfRule>
    <cfRule type="containsText" dxfId="17738" priority="37727" operator="containsText" text="09.00 – 16.00">
      <formula>NOT(ISERROR(SEARCH("09.00 – 16.00",DG27)))</formula>
    </cfRule>
    <cfRule type="containsText" dxfId="17737" priority="37728" operator="containsText" text="09.00 - 13:00">
      <formula>NOT(ISERROR(SEARCH("09.00 - 13:00",DG27)))</formula>
    </cfRule>
    <cfRule type="containsText" dxfId="17736" priority="37729" operator="containsText" text="08.30 – 16:30 ">
      <formula>NOT(ISERROR(SEARCH("08.30 – 16:30 ",DG27)))</formula>
    </cfRule>
    <cfRule type="containsText" dxfId="17735" priority="37730" operator="containsText" text="08.30 – 17:30 ">
      <formula>NOT(ISERROR(SEARCH("08.30 – 17:30 ",DG27)))</formula>
    </cfRule>
  </conditionalFormatting>
  <conditionalFormatting sqref="DG27:DG34">
    <cfRule type="containsText" dxfId="17734" priority="37725" operator="containsText" text="1 3 : 0 0">
      <formula>NOT(ISERROR(SEARCH("1 3 : 0 0",DG27)))</formula>
    </cfRule>
  </conditionalFormatting>
  <conditionalFormatting sqref="DG27">
    <cfRule type="containsText" dxfId="17733" priority="37724" operator="containsText" text="13:00">
      <formula>NOT(ISERROR(SEARCH("13:00",DG27)))</formula>
    </cfRule>
  </conditionalFormatting>
  <conditionalFormatting sqref="DG27:DG34">
    <cfRule type="containsText" dxfId="17732" priority="37735" operator="containsText" text="09:00 – 13.00 ">
      <formula>NOT(ISERROR(SEARCH("09:00 – 13.00 ",DG27)))</formula>
    </cfRule>
  </conditionalFormatting>
  <conditionalFormatting sqref="DG33">
    <cfRule type="containsText" dxfId="17731" priority="37722" operator="containsText" text="09:00 – 13.00 ">
      <formula>NOT(ISERROR(SEARCH("09:00 – 13.00 ",DG33)))</formula>
    </cfRule>
  </conditionalFormatting>
  <conditionalFormatting sqref="DG27:DG34">
    <cfRule type="containsText" dxfId="17730" priority="37721" operator="containsText" text="09:00 – 13.00 ">
      <formula>NOT(ISERROR(SEARCH("09:00 – 13.00 ",DG27)))</formula>
    </cfRule>
  </conditionalFormatting>
  <conditionalFormatting sqref="DG33:DG34">
    <cfRule type="containsText" dxfId="17729" priority="37720" operator="containsText" text="09:00 – 13.00 ">
      <formula>NOT(ISERROR(SEARCH("09:00 – 13.00 ",DG33)))</formula>
    </cfRule>
  </conditionalFormatting>
  <conditionalFormatting sqref="DG28">
    <cfRule type="containsText" dxfId="17728" priority="37717" operator="containsText" text="09.00 -13.00">
      <formula>NOT(ISERROR(SEARCH("09.00 -13.00",DG28)))</formula>
    </cfRule>
    <cfRule type="containsText" dxfId="17727" priority="37718" operator="containsText" text="09.00 -15:00">
      <formula>NOT(ISERROR(SEARCH("09.00 -15:00",DG28)))</formula>
    </cfRule>
    <cfRule type="containsText" dxfId="17726" priority="37719" operator="containsText" text="09.00 -16.00">
      <formula>NOT(ISERROR(SEARCH("09.00 -16.00",DG28)))</formula>
    </cfRule>
  </conditionalFormatting>
  <conditionalFormatting sqref="DG29:DG34">
    <cfRule type="containsText" dxfId="17725" priority="37714" operator="containsText" text="09.00 -13.00">
      <formula>NOT(ISERROR(SEARCH("09.00 -13.00",DG29)))</formula>
    </cfRule>
    <cfRule type="containsText" dxfId="17724" priority="37715" operator="containsText" text="09.00 -15:00">
      <formula>NOT(ISERROR(SEARCH("09.00 -15:00",DG29)))</formula>
    </cfRule>
    <cfRule type="containsText" dxfId="17723" priority="37716" operator="containsText" text="09.00 -16.00">
      <formula>NOT(ISERROR(SEARCH("09.00 -16.00",DG29)))</formula>
    </cfRule>
  </conditionalFormatting>
  <conditionalFormatting sqref="DG27">
    <cfRule type="containsText" dxfId="17722" priority="37711" operator="containsText" text="09.00 -13.00">
      <formula>NOT(ISERROR(SEARCH("09.00 -13.00",DG27)))</formula>
    </cfRule>
    <cfRule type="containsText" dxfId="17721" priority="37712" operator="containsText" text="09.00 -15:00">
      <formula>NOT(ISERROR(SEARCH("09.00 -15:00",DG27)))</formula>
    </cfRule>
    <cfRule type="containsText" dxfId="17720" priority="37713" operator="containsText" text="09.00 -16.00">
      <formula>NOT(ISERROR(SEARCH("09.00 -16.00",DG27)))</formula>
    </cfRule>
  </conditionalFormatting>
  <conditionalFormatting sqref="DG33">
    <cfRule type="containsText" dxfId="17719" priority="37710" operator="containsText" text="09:00 – 13.00 ">
      <formula>NOT(ISERROR(SEARCH("09:00 – 13.00 ",DG33)))</formula>
    </cfRule>
  </conditionalFormatting>
  <conditionalFormatting sqref="DG27:DG34">
    <cfRule type="containsText" dxfId="17718" priority="37709" operator="containsText" text="09:00 – 13.00 ">
      <formula>NOT(ISERROR(SEARCH("09:00 – 13.00 ",DG27)))</formula>
    </cfRule>
  </conditionalFormatting>
  <conditionalFormatting sqref="DG33:DG34">
    <cfRule type="containsText" dxfId="17717" priority="37708" operator="containsText" text="09:00 – 13.00 ">
      <formula>NOT(ISERROR(SEARCH("09:00 – 13.00 ",DG33)))</formula>
    </cfRule>
  </conditionalFormatting>
  <conditionalFormatting sqref="DG28">
    <cfRule type="containsText" dxfId="17716" priority="37705" operator="containsText" text="09.00 -13.00">
      <formula>NOT(ISERROR(SEARCH("09.00 -13.00",DG28)))</formula>
    </cfRule>
    <cfRule type="containsText" dxfId="17715" priority="37706" operator="containsText" text="09.00 -15:00">
      <formula>NOT(ISERROR(SEARCH("09.00 -15:00",DG28)))</formula>
    </cfRule>
    <cfRule type="containsText" dxfId="17714" priority="37707" operator="containsText" text="09.00 -16.00">
      <formula>NOT(ISERROR(SEARCH("09.00 -16.00",DG28)))</formula>
    </cfRule>
  </conditionalFormatting>
  <conditionalFormatting sqref="DG29:DG34">
    <cfRule type="containsText" dxfId="17713" priority="37702" operator="containsText" text="09.00 -13.00">
      <formula>NOT(ISERROR(SEARCH("09.00 -13.00",DG29)))</formula>
    </cfRule>
    <cfRule type="containsText" dxfId="17712" priority="37703" operator="containsText" text="09.00 -15:00">
      <formula>NOT(ISERROR(SEARCH("09.00 -15:00",DG29)))</formula>
    </cfRule>
    <cfRule type="containsText" dxfId="17711" priority="37704" operator="containsText" text="09.00 -16.00">
      <formula>NOT(ISERROR(SEARCH("09.00 -16.00",DG29)))</formula>
    </cfRule>
  </conditionalFormatting>
  <conditionalFormatting sqref="DG27">
    <cfRule type="containsText" dxfId="17710" priority="37699" operator="containsText" text="09.00 -13.00">
      <formula>NOT(ISERROR(SEARCH("09.00 -13.00",DG27)))</formula>
    </cfRule>
    <cfRule type="containsText" dxfId="17709" priority="37700" operator="containsText" text="09.00 -15:00">
      <formula>NOT(ISERROR(SEARCH("09.00 -15:00",DG27)))</formula>
    </cfRule>
    <cfRule type="containsText" dxfId="17708" priority="37701" operator="containsText" text="09.00 -16.00">
      <formula>NOT(ISERROR(SEARCH("09.00 -16.00",DG27)))</formula>
    </cfRule>
  </conditionalFormatting>
  <conditionalFormatting sqref="DG28">
    <cfRule type="containsText" dxfId="17707" priority="37696" operator="containsText" text="09.00 -13:00">
      <formula>NOT(ISERROR(SEARCH("09.00 -13:00",DG28)))</formula>
    </cfRule>
    <cfRule type="containsText" dxfId="17706" priority="37697" operator="containsText" text="08.30 -17.30">
      <formula>NOT(ISERROR(SEARCH("08.30 -17.30",DG28)))</formula>
    </cfRule>
    <cfRule type="containsText" dxfId="17705" priority="37698" operator="containsText" text="08.30 -15:30">
      <formula>NOT(ISERROR(SEARCH("08.30 -15:30",DG28)))</formula>
    </cfRule>
  </conditionalFormatting>
  <conditionalFormatting sqref="DG29:DG34">
    <cfRule type="containsText" dxfId="17704" priority="37693" operator="containsText" text="09.00 -13.00">
      <formula>NOT(ISERROR(SEARCH("09.00 -13.00",DG29)))</formula>
    </cfRule>
    <cfRule type="containsText" dxfId="17703" priority="37694" operator="containsText" text="09.00 -15:00">
      <formula>NOT(ISERROR(SEARCH("09.00 -15:00",DG29)))</formula>
    </cfRule>
    <cfRule type="containsText" dxfId="17702" priority="37695" operator="containsText" text="09.00 -16.00">
      <formula>NOT(ISERROR(SEARCH("09.00 -16.00",DG29)))</formula>
    </cfRule>
  </conditionalFormatting>
  <conditionalFormatting sqref="DG29:DG34">
    <cfRule type="containsText" dxfId="17701" priority="37690" operator="containsText" text="09.00 -13:00">
      <formula>NOT(ISERROR(SEARCH("09.00 -13:00",DG29)))</formula>
    </cfRule>
    <cfRule type="containsText" dxfId="17700" priority="37691" operator="containsText" text="08.30 -17.30">
      <formula>NOT(ISERROR(SEARCH("08.30 -17.30",DG29)))</formula>
    </cfRule>
    <cfRule type="containsText" dxfId="17699" priority="37692" operator="containsText" text="08.30 -15:30">
      <formula>NOT(ISERROR(SEARCH("08.30 -15:30",DG29)))</formula>
    </cfRule>
  </conditionalFormatting>
  <conditionalFormatting sqref="DG27">
    <cfRule type="containsText" dxfId="17698" priority="37687" operator="containsText" text="09.00 -13.00">
      <formula>NOT(ISERROR(SEARCH("09.00 -13.00",DG27)))</formula>
    </cfRule>
    <cfRule type="containsText" dxfId="17697" priority="37688" operator="containsText" text="09.00 -15:00">
      <formula>NOT(ISERROR(SEARCH("09.00 -15:00",DG27)))</formula>
    </cfRule>
    <cfRule type="containsText" dxfId="17696" priority="37689" operator="containsText" text="09.00 -16.00">
      <formula>NOT(ISERROR(SEARCH("09.00 -16.00",DG27)))</formula>
    </cfRule>
  </conditionalFormatting>
  <conditionalFormatting sqref="DG27">
    <cfRule type="containsText" dxfId="17695" priority="37684" operator="containsText" text="09.00 -13:00">
      <formula>NOT(ISERROR(SEARCH("09.00 -13:00",DG27)))</formula>
    </cfRule>
    <cfRule type="containsText" dxfId="17694" priority="37685" operator="containsText" text="08.30 -17.30">
      <formula>NOT(ISERROR(SEARCH("08.30 -17.30",DG27)))</formula>
    </cfRule>
    <cfRule type="containsText" dxfId="17693" priority="37686" operator="containsText" text="08.30 -15:30">
      <formula>NOT(ISERROR(SEARCH("08.30 -15:30",DG27)))</formula>
    </cfRule>
  </conditionalFormatting>
  <conditionalFormatting sqref="DG99">
    <cfRule type="containsText" dxfId="17692" priority="37473" operator="containsText" text="08.30 – 14.30">
      <formula>NOT(ISERROR(SEARCH("08.30 – 14.30",DG99)))</formula>
    </cfRule>
    <cfRule type="containsText" dxfId="17691" priority="37474" operator="containsText" text="09:30 – 18.30">
      <formula>NOT(ISERROR(SEARCH("09:30 – 18.30",DG99)))</formula>
    </cfRule>
    <cfRule type="containsText" dxfId="17690" priority="37475" operator="containsText" text="10.30 – 18.30">
      <formula>NOT(ISERROR(SEARCH("10.30 – 18.30",DG99)))</formula>
    </cfRule>
    <cfRule type="containsText" dxfId="17689" priority="37476" operator="containsText" text="09.30 – 18.30">
      <formula>NOT(ISERROR(SEARCH("09.30 – 18.30",DG99)))</formula>
    </cfRule>
    <cfRule type="containsText" dxfId="17688" priority="37477" operator="containsText" text="09.00 – 13:00">
      <formula>NOT(ISERROR(SEARCH("09.00 – 13:00",DG99)))</formula>
    </cfRule>
    <cfRule type="containsText" dxfId="17687" priority="37478" operator="containsText" text="08.30 – 16.30">
      <formula>NOT(ISERROR(SEARCH("08.30 – 16.30",DG99)))</formula>
    </cfRule>
    <cfRule type="containsText" dxfId="17686" priority="37479" operator="containsText" text="08:30 – 17.30">
      <formula>NOT(ISERROR(SEARCH("08:30 – 17.30",DG99)))</formula>
    </cfRule>
    <cfRule type="containsText" dxfId="17685" priority="37480" operator="containsText" text="08.30 – 17.30">
      <formula>NOT(ISERROR(SEARCH("08.30 – 17.30",DG99)))</formula>
    </cfRule>
    <cfRule type="containsText" dxfId="17684" priority="37481" operator="containsText" text="09.00 – 18.00">
      <formula>NOT(ISERROR(SEARCH("09.00 – 18.00",DG99)))</formula>
    </cfRule>
    <cfRule type="containsText" dxfId="17683" priority="37482" operator="containsText" text="09.00 – 13.00">
      <formula>NOT(ISERROR(SEARCH("09.00 – 13.00",DG99)))</formula>
    </cfRule>
    <cfRule type="containsText" dxfId="17682" priority="37483" operator="containsText" text="11.30 – 19.30">
      <formula>NOT(ISERROR(SEARCH("11.30 – 19.30",DG99)))</formula>
    </cfRule>
    <cfRule type="containsText" dxfId="17681" priority="37484" operator="containsText" text="10.30 – 19.30">
      <formula>NOT(ISERROR(SEARCH("10.30 – 19.30",DG99)))</formula>
    </cfRule>
    <cfRule type="containsText" dxfId="17680" priority="37485" operator="containsText" text="09.00 – 15.00">
      <formula>NOT(ISERROR(SEARCH("09.00 – 15.00",DG99)))</formula>
    </cfRule>
    <cfRule type="containsText" dxfId="17679" priority="37486" operator="containsText" text="12:30">
      <formula>NOT(ISERROR(SEARCH("12:30",DG99)))</formula>
    </cfRule>
    <cfRule type="containsText" dxfId="17678" priority="37487" operator="containsText" text="13:30">
      <formula>NOT(ISERROR(SEARCH("13:30",DG99)))</formula>
    </cfRule>
    <cfRule type="containsText" dxfId="17677" priority="37488" operator="containsText" text="FESTIVITÁ">
      <formula>NOT(ISERROR(SEARCH("FESTIVITÁ",DG99)))</formula>
    </cfRule>
    <cfRule type="cellIs" dxfId="17676" priority="37489" operator="equal">
      <formula>"DOMENICA"</formula>
    </cfRule>
  </conditionalFormatting>
  <conditionalFormatting sqref="DG99">
    <cfRule type="containsText" dxfId="17675" priority="37467" operator="containsText" text="09.00 - 13.00">
      <formula>NOT(ISERROR(SEARCH("09.00 - 13.00",DG99)))</formula>
    </cfRule>
    <cfRule type="containsText" dxfId="17674" priority="37468" operator="containsText" text="09.00 – 15:00">
      <formula>NOT(ISERROR(SEARCH("09.00 – 15:00",DG99)))</formula>
    </cfRule>
    <cfRule type="containsText" dxfId="17673" priority="37469" operator="containsText" text="09.00 – 16.00">
      <formula>NOT(ISERROR(SEARCH("09.00 – 16.00",DG99)))</formula>
    </cfRule>
    <cfRule type="containsText" dxfId="17672" priority="37470" operator="containsText" text="09.00 - 13:00">
      <formula>NOT(ISERROR(SEARCH("09.00 - 13:00",DG99)))</formula>
    </cfRule>
    <cfRule type="containsText" dxfId="17671" priority="37471" operator="containsText" text="08.30 – 16:30 ">
      <formula>NOT(ISERROR(SEARCH("08.30 – 16:30 ",DG99)))</formula>
    </cfRule>
    <cfRule type="containsText" dxfId="17670" priority="37472" operator="containsText" text="08.30 – 17:30 ">
      <formula>NOT(ISERROR(SEARCH("08.30 – 17:30 ",DG99)))</formula>
    </cfRule>
  </conditionalFormatting>
  <conditionalFormatting sqref="DG80">
    <cfRule type="cellIs" dxfId="17669" priority="37458" operator="equal">
      <formula>"09.00 – 13.00"</formula>
    </cfRule>
  </conditionalFormatting>
  <conditionalFormatting sqref="DG80">
    <cfRule type="cellIs" dxfId="17668" priority="37459" operator="equal">
      <formula>"09.00 – 15.00"</formula>
    </cfRule>
  </conditionalFormatting>
  <conditionalFormatting sqref="DG80">
    <cfRule type="cellIs" dxfId="17667" priority="37460" operator="equal">
      <formula>"09.00 – 18.00"</formula>
    </cfRule>
  </conditionalFormatting>
  <conditionalFormatting sqref="DG80">
    <cfRule type="cellIs" dxfId="17666" priority="37461" operator="equal">
      <formula>"09.30 – 13.00"</formula>
    </cfRule>
  </conditionalFormatting>
  <conditionalFormatting sqref="DG80">
    <cfRule type="cellIs" dxfId="17665" priority="37462" operator="equal">
      <formula>"10.30 – 19.30"</formula>
    </cfRule>
  </conditionalFormatting>
  <conditionalFormatting sqref="DG80">
    <cfRule type="cellIs" dxfId="17664" priority="37463" operator="equal">
      <formula>"11.30 – 19.30"</formula>
    </cfRule>
  </conditionalFormatting>
  <conditionalFormatting sqref="DG80">
    <cfRule type="cellIs" dxfId="17663" priority="37464" operator="equal">
      <formula>_FV(13,"3")</formula>
    </cfRule>
  </conditionalFormatting>
  <conditionalFormatting sqref="DG80">
    <cfRule type="cellIs" dxfId="17662" priority="37465" operator="equal">
      <formula>_FV(13,"3")</formula>
    </cfRule>
  </conditionalFormatting>
  <conditionalFormatting sqref="DG80">
    <cfRule type="cellIs" dxfId="17661" priority="37466" operator="equal">
      <formula>_FV(13,"3")</formula>
    </cfRule>
  </conditionalFormatting>
  <conditionalFormatting sqref="DG80">
    <cfRule type="containsText" dxfId="17660" priority="37448" operator="containsText" text="DOMENICA">
      <formula>NOT(ISERROR(SEARCH("DOMENICA",DG80)))</formula>
    </cfRule>
    <cfRule type="containsText" dxfId="17659" priority="37449" operator="containsText" text="08.30 – 14.30">
      <formula>NOT(ISERROR(SEARCH("08.30 – 14.30",DG80)))</formula>
    </cfRule>
    <cfRule type="containsText" dxfId="17658" priority="37450" operator="containsText" text="09.30 – 18.30">
      <formula>NOT(ISERROR(SEARCH("09.30 – 18.30",DG80)))</formula>
    </cfRule>
    <cfRule type="containsText" dxfId="17657" priority="37451" operator="containsText" text="08.30 – 16.30">
      <formula>NOT(ISERROR(SEARCH("08.30 – 16.30",DG80)))</formula>
    </cfRule>
    <cfRule type="containsText" dxfId="17656" priority="37452" operator="containsText" text="08.30 – 17.30">
      <formula>NOT(ISERROR(SEARCH("08.30 – 17.30",DG80)))</formula>
    </cfRule>
    <cfRule type="containsText" dxfId="17655" priority="37453" operator="containsText" text="09.00 – 18.00">
      <formula>NOT(ISERROR(SEARCH("09.00 – 18.00",DG80)))</formula>
    </cfRule>
    <cfRule type="containsText" dxfId="17654" priority="37454" operator="containsText" text="09.00 – 15.00">
      <formula>NOT(ISERROR(SEARCH("09.00 – 15.00",DG80)))</formula>
    </cfRule>
    <cfRule type="containsText" dxfId="17653" priority="37455" operator="containsText" text="10.30 – 19.30">
      <formula>NOT(ISERROR(SEARCH("10.30 – 19.30",DG80)))</formula>
    </cfRule>
    <cfRule type="containsText" dxfId="17652" priority="37456" operator="containsText" text="09.00 – 13.00">
      <formula>NOT(ISERROR(SEARCH("09.00 – 13.00",DG80)))</formula>
    </cfRule>
    <cfRule type="containsText" dxfId="17651" priority="37457" operator="containsText" text="11.30 – 19.30">
      <formula>NOT(ISERROR(SEARCH("11.30 – 19.30",DG80)))</formula>
    </cfRule>
  </conditionalFormatting>
  <conditionalFormatting sqref="DG80">
    <cfRule type="cellIs" dxfId="17650" priority="37440" operator="equal">
      <formula>"09.00 – 15.00"</formula>
    </cfRule>
  </conditionalFormatting>
  <conditionalFormatting sqref="DG80">
    <cfRule type="cellIs" dxfId="17649" priority="37441" operator="equal">
      <formula>"09.00 – 18.00"</formula>
    </cfRule>
  </conditionalFormatting>
  <conditionalFormatting sqref="DG80">
    <cfRule type="cellIs" dxfId="17648" priority="37442" operator="equal">
      <formula>"09.30 – 13.00"</formula>
    </cfRule>
  </conditionalFormatting>
  <conditionalFormatting sqref="DG80">
    <cfRule type="cellIs" dxfId="17647" priority="37443" operator="equal">
      <formula>"10.30 – 19.30"</formula>
    </cfRule>
  </conditionalFormatting>
  <conditionalFormatting sqref="DG80">
    <cfRule type="cellIs" dxfId="17646" priority="37444" operator="equal">
      <formula>"11.30 – 19.30"</formula>
    </cfRule>
  </conditionalFormatting>
  <conditionalFormatting sqref="DG80">
    <cfRule type="cellIs" dxfId="17645" priority="37445" operator="equal">
      <formula>_FV(13,"3")</formula>
    </cfRule>
  </conditionalFormatting>
  <conditionalFormatting sqref="DG80">
    <cfRule type="cellIs" dxfId="17644" priority="37446" operator="equal">
      <formula>_FV(13,"3")</formula>
    </cfRule>
  </conditionalFormatting>
  <conditionalFormatting sqref="DG80">
    <cfRule type="cellIs" dxfId="17643" priority="37447" operator="equal">
      <formula>_FV(13,"3")</formula>
    </cfRule>
  </conditionalFormatting>
  <conditionalFormatting sqref="DG80">
    <cfRule type="cellIs" dxfId="17642" priority="37432" operator="equal">
      <formula>"09.00 – 15.00"</formula>
    </cfRule>
  </conditionalFormatting>
  <conditionalFormatting sqref="DG80">
    <cfRule type="cellIs" dxfId="17641" priority="37433" operator="equal">
      <formula>"09.00 – 18.00"</formula>
    </cfRule>
  </conditionalFormatting>
  <conditionalFormatting sqref="DG80">
    <cfRule type="cellIs" dxfId="17640" priority="37434" operator="equal">
      <formula>"09.30 – 13.00"</formula>
    </cfRule>
  </conditionalFormatting>
  <conditionalFormatting sqref="DG80">
    <cfRule type="cellIs" dxfId="17639" priority="37435" operator="equal">
      <formula>"10.30 – 19.30"</formula>
    </cfRule>
  </conditionalFormatting>
  <conditionalFormatting sqref="DG80">
    <cfRule type="cellIs" dxfId="17638" priority="37436" operator="equal">
      <formula>"11.30 – 19.30"</formula>
    </cfRule>
  </conditionalFormatting>
  <conditionalFormatting sqref="DG80">
    <cfRule type="cellIs" dxfId="17637" priority="37437" operator="equal">
      <formula>_FV(13,"3")</formula>
    </cfRule>
  </conditionalFormatting>
  <conditionalFormatting sqref="DG80">
    <cfRule type="cellIs" dxfId="17636" priority="37438" operator="equal">
      <formula>_FV(13,"3")</formula>
    </cfRule>
  </conditionalFormatting>
  <conditionalFormatting sqref="DG80">
    <cfRule type="cellIs" dxfId="17635" priority="37439" operator="equal">
      <formula>_FV(13,"3")</formula>
    </cfRule>
  </conditionalFormatting>
  <conditionalFormatting sqref="DG80">
    <cfRule type="containsText" dxfId="17634" priority="37426" operator="containsText" text="09.00 - 13.00">
      <formula>NOT(ISERROR(SEARCH("09.00 - 13.00",DG80)))</formula>
    </cfRule>
    <cfRule type="containsText" dxfId="17633" priority="37427" operator="containsText" text="09.00 – 15:00">
      <formula>NOT(ISERROR(SEARCH("09.00 – 15:00",DG80)))</formula>
    </cfRule>
    <cfRule type="containsText" dxfId="17632" priority="37428" operator="containsText" text="09.00 – 16.00">
      <formula>NOT(ISERROR(SEARCH("09.00 – 16.00",DG80)))</formula>
    </cfRule>
    <cfRule type="containsText" dxfId="17631" priority="37429" operator="containsText" text="09.00 - 13:00">
      <formula>NOT(ISERROR(SEARCH("09.00 - 13:00",DG80)))</formula>
    </cfRule>
    <cfRule type="containsText" dxfId="17630" priority="37430" operator="containsText" text="08.30 – 16:30 ">
      <formula>NOT(ISERROR(SEARCH("08.30 – 16:30 ",DG80)))</formula>
    </cfRule>
    <cfRule type="containsText" dxfId="17629" priority="37431" operator="containsText" text="08.30 – 17:30 ">
      <formula>NOT(ISERROR(SEARCH("08.30 – 17:30 ",DG80)))</formula>
    </cfRule>
  </conditionalFormatting>
  <conditionalFormatting sqref="DG80">
    <cfRule type="cellIs" dxfId="17628" priority="37418" operator="equal">
      <formula>"09.00 – 15.00"</formula>
    </cfRule>
  </conditionalFormatting>
  <conditionalFormatting sqref="DG80">
    <cfRule type="cellIs" dxfId="17627" priority="37419" operator="equal">
      <formula>"09.00 – 18.00"</formula>
    </cfRule>
  </conditionalFormatting>
  <conditionalFormatting sqref="DG80">
    <cfRule type="cellIs" dxfId="17626" priority="37420" operator="equal">
      <formula>"09.30 – 13.00"</formula>
    </cfRule>
  </conditionalFormatting>
  <conditionalFormatting sqref="DG80">
    <cfRule type="cellIs" dxfId="17625" priority="37421" operator="equal">
      <formula>"10.30 – 19.30"</formula>
    </cfRule>
  </conditionalFormatting>
  <conditionalFormatting sqref="DG80">
    <cfRule type="cellIs" dxfId="17624" priority="37422" operator="equal">
      <formula>"11.30 – 19.30"</formula>
    </cfRule>
  </conditionalFormatting>
  <conditionalFormatting sqref="DG80">
    <cfRule type="cellIs" dxfId="17623" priority="37423" operator="equal">
      <formula>_FV(13,"3")</formula>
    </cfRule>
  </conditionalFormatting>
  <conditionalFormatting sqref="DG80">
    <cfRule type="cellIs" dxfId="17622" priority="37424" operator="equal">
      <formula>_FV(13,"3")</formula>
    </cfRule>
  </conditionalFormatting>
  <conditionalFormatting sqref="DG80">
    <cfRule type="cellIs" dxfId="17621" priority="37425" operator="equal">
      <formula>_FV(13,"3")</formula>
    </cfRule>
  </conditionalFormatting>
  <conditionalFormatting sqref="DG80">
    <cfRule type="containsText" dxfId="17620" priority="37408" operator="containsText" text="DOMENICA">
      <formula>NOT(ISERROR(SEARCH("DOMENICA",DG80)))</formula>
    </cfRule>
    <cfRule type="containsText" dxfId="17619" priority="37409" operator="containsText" text="08.30 – 14.30">
      <formula>NOT(ISERROR(SEARCH("08.30 – 14.30",DG80)))</formula>
    </cfRule>
    <cfRule type="containsText" dxfId="17618" priority="37410" operator="containsText" text="09.30 – 18.30">
      <formula>NOT(ISERROR(SEARCH("09.30 – 18.30",DG80)))</formula>
    </cfRule>
    <cfRule type="containsText" dxfId="17617" priority="37411" operator="containsText" text="08.30 – 16.30">
      <formula>NOT(ISERROR(SEARCH("08.30 – 16.30",DG80)))</formula>
    </cfRule>
    <cfRule type="containsText" dxfId="17616" priority="37412" operator="containsText" text="08.30 – 17.30">
      <formula>NOT(ISERROR(SEARCH("08.30 – 17.30",DG80)))</formula>
    </cfRule>
    <cfRule type="containsText" dxfId="17615" priority="37413" operator="containsText" text="09.00 – 18.00">
      <formula>NOT(ISERROR(SEARCH("09.00 – 18.00",DG80)))</formula>
    </cfRule>
    <cfRule type="containsText" dxfId="17614" priority="37414" operator="containsText" text="09.00 – 15.00">
      <formula>NOT(ISERROR(SEARCH("09.00 – 15.00",DG80)))</formula>
    </cfRule>
    <cfRule type="containsText" dxfId="17613" priority="37415" operator="containsText" text="10.30 – 19.30">
      <formula>NOT(ISERROR(SEARCH("10.30 – 19.30",DG80)))</formula>
    </cfRule>
    <cfRule type="containsText" dxfId="17612" priority="37416" operator="containsText" text="09.00 – 13.00">
      <formula>NOT(ISERROR(SEARCH("09.00 – 13.00",DG80)))</formula>
    </cfRule>
    <cfRule type="containsText" dxfId="17611" priority="37417" operator="containsText" text="11.30 – 19.30">
      <formula>NOT(ISERROR(SEARCH("11.30 – 19.30",DG80)))</formula>
    </cfRule>
  </conditionalFormatting>
  <conditionalFormatting sqref="DG80">
    <cfRule type="cellIs" dxfId="17610" priority="37401" operator="equal">
      <formula>"09.00 – 18.00"</formula>
    </cfRule>
  </conditionalFormatting>
  <conditionalFormatting sqref="DG80">
    <cfRule type="cellIs" dxfId="17609" priority="37402" operator="equal">
      <formula>"09.30 – 13.00"</formula>
    </cfRule>
  </conditionalFormatting>
  <conditionalFormatting sqref="DG80">
    <cfRule type="cellIs" dxfId="17608" priority="37403" operator="equal">
      <formula>"10.30 – 19.30"</formula>
    </cfRule>
  </conditionalFormatting>
  <conditionalFormatting sqref="DG80">
    <cfRule type="cellIs" dxfId="17607" priority="37404" operator="equal">
      <formula>"11.30 – 19.30"</formula>
    </cfRule>
  </conditionalFormatting>
  <conditionalFormatting sqref="DG80">
    <cfRule type="cellIs" dxfId="17606" priority="37405" operator="equal">
      <formula>_FV(13,"3")</formula>
    </cfRule>
  </conditionalFormatting>
  <conditionalFormatting sqref="DG80">
    <cfRule type="cellIs" dxfId="17605" priority="37406" operator="equal">
      <formula>_FV(13,"3")</formula>
    </cfRule>
  </conditionalFormatting>
  <conditionalFormatting sqref="DG80">
    <cfRule type="cellIs" dxfId="17604" priority="37407" operator="equal">
      <formula>_FV(13,"3")</formula>
    </cfRule>
  </conditionalFormatting>
  <conditionalFormatting sqref="DG80">
    <cfRule type="cellIs" dxfId="17603" priority="37394" operator="equal">
      <formula>"09.00 – 18.00"</formula>
    </cfRule>
  </conditionalFormatting>
  <conditionalFormatting sqref="DG80">
    <cfRule type="cellIs" dxfId="17602" priority="37395" operator="equal">
      <formula>"09.30 – 13.00"</formula>
    </cfRule>
  </conditionalFormatting>
  <conditionalFormatting sqref="DG80">
    <cfRule type="cellIs" dxfId="17601" priority="37396" operator="equal">
      <formula>"10.30 – 19.30"</formula>
    </cfRule>
  </conditionalFormatting>
  <conditionalFormatting sqref="DG80">
    <cfRule type="cellIs" dxfId="17600" priority="37397" operator="equal">
      <formula>"11.30 – 19.30"</formula>
    </cfRule>
  </conditionalFormatting>
  <conditionalFormatting sqref="DG80">
    <cfRule type="cellIs" dxfId="17599" priority="37398" operator="equal">
      <formula>_FV(13,"3")</formula>
    </cfRule>
  </conditionalFormatting>
  <conditionalFormatting sqref="DG80">
    <cfRule type="cellIs" dxfId="17598" priority="37399" operator="equal">
      <formula>_FV(13,"3")</formula>
    </cfRule>
  </conditionalFormatting>
  <conditionalFormatting sqref="DG80">
    <cfRule type="cellIs" dxfId="17597" priority="37400" operator="equal">
      <formula>_FV(13,"3")</formula>
    </cfRule>
  </conditionalFormatting>
  <conditionalFormatting sqref="DG81:DG88">
    <cfRule type="containsText" dxfId="17596" priority="37376" operator="containsText" text="08.30 – 14.30">
      <formula>NOT(ISERROR(SEARCH("08.30 – 14.30",DG81)))</formula>
    </cfRule>
    <cfRule type="containsText" dxfId="17595" priority="37377" operator="containsText" text="09:30 – 18.30">
      <formula>NOT(ISERROR(SEARCH("09:30 – 18.30",DG81)))</formula>
    </cfRule>
    <cfRule type="containsText" dxfId="17594" priority="37378" operator="containsText" text="10.30 – 18.30">
      <formula>NOT(ISERROR(SEARCH("10.30 – 18.30",DG81)))</formula>
    </cfRule>
    <cfRule type="containsText" dxfId="17593" priority="37379" operator="containsText" text="09.30 – 18.30">
      <formula>NOT(ISERROR(SEARCH("09.30 – 18.30",DG81)))</formula>
    </cfRule>
    <cfRule type="containsText" dxfId="17592" priority="37381" operator="containsText" text="09.00 – 13:00">
      <formula>NOT(ISERROR(SEARCH("09.00 – 13:00",DG81)))</formula>
    </cfRule>
    <cfRule type="containsText" dxfId="17591" priority="37382" operator="containsText" text="08.30 – 16.30">
      <formula>NOT(ISERROR(SEARCH("08.30 – 16.30",DG81)))</formula>
    </cfRule>
    <cfRule type="containsText" dxfId="17590" priority="37383" operator="containsText" text="08:30 – 17.30">
      <formula>NOT(ISERROR(SEARCH("08:30 – 17.30",DG81)))</formula>
    </cfRule>
    <cfRule type="containsText" dxfId="17589" priority="37384" operator="containsText" text="08.30 – 17.30">
      <formula>NOT(ISERROR(SEARCH("08.30 – 17.30",DG81)))</formula>
    </cfRule>
    <cfRule type="containsText" dxfId="17588" priority="37385" operator="containsText" text="09.00 – 18.00">
      <formula>NOT(ISERROR(SEARCH("09.00 – 18.00",DG81)))</formula>
    </cfRule>
    <cfRule type="containsText" dxfId="17587" priority="37386" operator="containsText" text="09.00 – 13.00">
      <formula>NOT(ISERROR(SEARCH("09.00 – 13.00",DG81)))</formula>
    </cfRule>
    <cfRule type="containsText" dxfId="17586" priority="37387" operator="containsText" text="11.30 – 19.30">
      <formula>NOT(ISERROR(SEARCH("11.30 – 19.30",DG81)))</formula>
    </cfRule>
    <cfRule type="containsText" dxfId="17585" priority="37388" operator="containsText" text="10.30 – 19.30">
      <formula>NOT(ISERROR(SEARCH("10.30 – 19.30",DG81)))</formula>
    </cfRule>
    <cfRule type="containsText" dxfId="17584" priority="37389" operator="containsText" text="09.00 – 15.00">
      <formula>NOT(ISERROR(SEARCH("09.00 – 15.00",DG81)))</formula>
    </cfRule>
    <cfRule type="containsText" dxfId="17583" priority="37390" operator="containsText" text="1 2 : 3 0">
      <formula>NOT(ISERROR(SEARCH("1 2 : 3 0",DG81)))</formula>
    </cfRule>
    <cfRule type="containsText" dxfId="17582" priority="37391" operator="containsText" text="1 3 : 3 0">
      <formula>NOT(ISERROR(SEARCH("1 3 : 3 0",DG81)))</formula>
    </cfRule>
    <cfRule type="containsText" dxfId="17581" priority="37392" operator="containsText" text="FESTIVITÁ">
      <formula>NOT(ISERROR(SEARCH("FESTIVITÁ",DG81)))</formula>
    </cfRule>
    <cfRule type="cellIs" dxfId="17580" priority="37393" operator="equal">
      <formula>"DOMENICA"</formula>
    </cfRule>
  </conditionalFormatting>
  <conditionalFormatting sqref="DG81:DG88">
    <cfRule type="containsText" dxfId="17579" priority="37368" operator="containsText" text="09.00 - 13.00">
      <formula>NOT(ISERROR(SEARCH("09.00 - 13.00",DG81)))</formula>
    </cfRule>
    <cfRule type="containsText" dxfId="17578" priority="37371" operator="containsText" text="09.00 – 15:00">
      <formula>NOT(ISERROR(SEARCH("09.00 – 15:00",DG81)))</formula>
    </cfRule>
    <cfRule type="containsText" dxfId="17577" priority="37372" operator="containsText" text="09.00 – 16.00">
      <formula>NOT(ISERROR(SEARCH("09.00 – 16.00",DG81)))</formula>
    </cfRule>
    <cfRule type="containsText" dxfId="17576" priority="37373" operator="containsText" text="09.00 - 13:00">
      <formula>NOT(ISERROR(SEARCH("09.00 - 13:00",DG81)))</formula>
    </cfRule>
    <cfRule type="containsText" dxfId="17575" priority="37374" operator="containsText" text="08.30 – 16:30 ">
      <formula>NOT(ISERROR(SEARCH("08.30 – 16:30 ",DG81)))</formula>
    </cfRule>
    <cfRule type="containsText" dxfId="17574" priority="37375" operator="containsText" text="08.30 – 17:30 ">
      <formula>NOT(ISERROR(SEARCH("08.30 – 17:30 ",DG81)))</formula>
    </cfRule>
  </conditionalFormatting>
  <conditionalFormatting sqref="DG81:DG88">
    <cfRule type="containsText" dxfId="17573" priority="37370" operator="containsText" text="1 3 : 0 0">
      <formula>NOT(ISERROR(SEARCH("1 3 : 0 0",DG81)))</formula>
    </cfRule>
  </conditionalFormatting>
  <conditionalFormatting sqref="DG81">
    <cfRule type="containsText" dxfId="17572" priority="37369" operator="containsText" text="13:00">
      <formula>NOT(ISERROR(SEARCH("13:00",DG81)))</formula>
    </cfRule>
  </conditionalFormatting>
  <conditionalFormatting sqref="DG81:DG88">
    <cfRule type="containsText" dxfId="17571" priority="37380" operator="containsText" text="09:00 – 13.00 ">
      <formula>NOT(ISERROR(SEARCH("09:00 – 13.00 ",DG81)))</formula>
    </cfRule>
  </conditionalFormatting>
  <conditionalFormatting sqref="DG87">
    <cfRule type="containsText" dxfId="17570" priority="37367" operator="containsText" text="09:00 – 13.00 ">
      <formula>NOT(ISERROR(SEARCH("09:00 – 13.00 ",DG87)))</formula>
    </cfRule>
  </conditionalFormatting>
  <conditionalFormatting sqref="DG81:DG88">
    <cfRule type="containsText" dxfId="17569" priority="37366" operator="containsText" text="09:00 – 13.00 ">
      <formula>NOT(ISERROR(SEARCH("09:00 – 13.00 ",DG81)))</formula>
    </cfRule>
  </conditionalFormatting>
  <conditionalFormatting sqref="DG87:DG88">
    <cfRule type="containsText" dxfId="17568" priority="37365" operator="containsText" text="09:00 – 13.00 ">
      <formula>NOT(ISERROR(SEARCH("09:00 – 13.00 ",DG87)))</formula>
    </cfRule>
  </conditionalFormatting>
  <conditionalFormatting sqref="DG82">
    <cfRule type="containsText" dxfId="17567" priority="37362" operator="containsText" text="09.00 -13.00">
      <formula>NOT(ISERROR(SEARCH("09.00 -13.00",DG82)))</formula>
    </cfRule>
    <cfRule type="containsText" dxfId="17566" priority="37363" operator="containsText" text="09.00 -15:00">
      <formula>NOT(ISERROR(SEARCH("09.00 -15:00",DG82)))</formula>
    </cfRule>
    <cfRule type="containsText" dxfId="17565" priority="37364" operator="containsText" text="09.00 -16.00">
      <formula>NOT(ISERROR(SEARCH("09.00 -16.00",DG82)))</formula>
    </cfRule>
  </conditionalFormatting>
  <conditionalFormatting sqref="DG83:DG88">
    <cfRule type="containsText" dxfId="17564" priority="37359" operator="containsText" text="09.00 -13.00">
      <formula>NOT(ISERROR(SEARCH("09.00 -13.00",DG83)))</formula>
    </cfRule>
    <cfRule type="containsText" dxfId="17563" priority="37360" operator="containsText" text="09.00 -15:00">
      <formula>NOT(ISERROR(SEARCH("09.00 -15:00",DG83)))</formula>
    </cfRule>
    <cfRule type="containsText" dxfId="17562" priority="37361" operator="containsText" text="09.00 -16.00">
      <formula>NOT(ISERROR(SEARCH("09.00 -16.00",DG83)))</formula>
    </cfRule>
  </conditionalFormatting>
  <conditionalFormatting sqref="DG81">
    <cfRule type="containsText" dxfId="17561" priority="37356" operator="containsText" text="09.00 -13.00">
      <formula>NOT(ISERROR(SEARCH("09.00 -13.00",DG81)))</formula>
    </cfRule>
    <cfRule type="containsText" dxfId="17560" priority="37357" operator="containsText" text="09.00 -15:00">
      <formula>NOT(ISERROR(SEARCH("09.00 -15:00",DG81)))</formula>
    </cfRule>
    <cfRule type="containsText" dxfId="17559" priority="37358" operator="containsText" text="09.00 -16.00">
      <formula>NOT(ISERROR(SEARCH("09.00 -16.00",DG81)))</formula>
    </cfRule>
  </conditionalFormatting>
  <conditionalFormatting sqref="DG87">
    <cfRule type="containsText" dxfId="17558" priority="37355" operator="containsText" text="09:00 – 13.00 ">
      <formula>NOT(ISERROR(SEARCH("09:00 – 13.00 ",DG87)))</formula>
    </cfRule>
  </conditionalFormatting>
  <conditionalFormatting sqref="DG81:DG88">
    <cfRule type="containsText" dxfId="17557" priority="37354" operator="containsText" text="09:00 – 13.00 ">
      <formula>NOT(ISERROR(SEARCH("09:00 – 13.00 ",DG81)))</formula>
    </cfRule>
  </conditionalFormatting>
  <conditionalFormatting sqref="DG87:DG88">
    <cfRule type="containsText" dxfId="17556" priority="37353" operator="containsText" text="09:00 – 13.00 ">
      <formula>NOT(ISERROR(SEARCH("09:00 – 13.00 ",DG87)))</formula>
    </cfRule>
  </conditionalFormatting>
  <conditionalFormatting sqref="DG82">
    <cfRule type="containsText" dxfId="17555" priority="37350" operator="containsText" text="09.00 -13.00">
      <formula>NOT(ISERROR(SEARCH("09.00 -13.00",DG82)))</formula>
    </cfRule>
    <cfRule type="containsText" dxfId="17554" priority="37351" operator="containsText" text="09.00 -15:00">
      <formula>NOT(ISERROR(SEARCH("09.00 -15:00",DG82)))</formula>
    </cfRule>
    <cfRule type="containsText" dxfId="17553" priority="37352" operator="containsText" text="09.00 -16.00">
      <formula>NOT(ISERROR(SEARCH("09.00 -16.00",DG82)))</formula>
    </cfRule>
  </conditionalFormatting>
  <conditionalFormatting sqref="DG83:DG88">
    <cfRule type="containsText" dxfId="17552" priority="37347" operator="containsText" text="09.00 -13.00">
      <formula>NOT(ISERROR(SEARCH("09.00 -13.00",DG83)))</formula>
    </cfRule>
    <cfRule type="containsText" dxfId="17551" priority="37348" operator="containsText" text="09.00 -15:00">
      <formula>NOT(ISERROR(SEARCH("09.00 -15:00",DG83)))</formula>
    </cfRule>
    <cfRule type="containsText" dxfId="17550" priority="37349" operator="containsText" text="09.00 -16.00">
      <formula>NOT(ISERROR(SEARCH("09.00 -16.00",DG83)))</formula>
    </cfRule>
  </conditionalFormatting>
  <conditionalFormatting sqref="DG81">
    <cfRule type="containsText" dxfId="17549" priority="37344" operator="containsText" text="09.00 -13.00">
      <formula>NOT(ISERROR(SEARCH("09.00 -13.00",DG81)))</formula>
    </cfRule>
    <cfRule type="containsText" dxfId="17548" priority="37345" operator="containsText" text="09.00 -15:00">
      <formula>NOT(ISERROR(SEARCH("09.00 -15:00",DG81)))</formula>
    </cfRule>
    <cfRule type="containsText" dxfId="17547" priority="37346" operator="containsText" text="09.00 -16.00">
      <formula>NOT(ISERROR(SEARCH("09.00 -16.00",DG81)))</formula>
    </cfRule>
  </conditionalFormatting>
  <conditionalFormatting sqref="DG82">
    <cfRule type="containsText" dxfId="17546" priority="37341" operator="containsText" text="09.00 -13:00">
      <formula>NOT(ISERROR(SEARCH("09.00 -13:00",DG82)))</formula>
    </cfRule>
    <cfRule type="containsText" dxfId="17545" priority="37342" operator="containsText" text="08.30 -17.30">
      <formula>NOT(ISERROR(SEARCH("08.30 -17.30",DG82)))</formula>
    </cfRule>
    <cfRule type="containsText" dxfId="17544" priority="37343" operator="containsText" text="08.30 -15:30">
      <formula>NOT(ISERROR(SEARCH("08.30 -15:30",DG82)))</formula>
    </cfRule>
  </conditionalFormatting>
  <conditionalFormatting sqref="DG83:DG88">
    <cfRule type="containsText" dxfId="17543" priority="37338" operator="containsText" text="09.00 -13.00">
      <formula>NOT(ISERROR(SEARCH("09.00 -13.00",DG83)))</formula>
    </cfRule>
    <cfRule type="containsText" dxfId="17542" priority="37339" operator="containsText" text="09.00 -15:00">
      <formula>NOT(ISERROR(SEARCH("09.00 -15:00",DG83)))</formula>
    </cfRule>
    <cfRule type="containsText" dxfId="17541" priority="37340" operator="containsText" text="09.00 -16.00">
      <formula>NOT(ISERROR(SEARCH("09.00 -16.00",DG83)))</formula>
    </cfRule>
  </conditionalFormatting>
  <conditionalFormatting sqref="DG83:DG88">
    <cfRule type="containsText" dxfId="17540" priority="37335" operator="containsText" text="09.00 -13:00">
      <formula>NOT(ISERROR(SEARCH("09.00 -13:00",DG83)))</formula>
    </cfRule>
    <cfRule type="containsText" dxfId="17539" priority="37336" operator="containsText" text="08.30 -17.30">
      <formula>NOT(ISERROR(SEARCH("08.30 -17.30",DG83)))</formula>
    </cfRule>
    <cfRule type="containsText" dxfId="17538" priority="37337" operator="containsText" text="08.30 -15:30">
      <formula>NOT(ISERROR(SEARCH("08.30 -15:30",DG83)))</formula>
    </cfRule>
  </conditionalFormatting>
  <conditionalFormatting sqref="DG81">
    <cfRule type="containsText" dxfId="17537" priority="37332" operator="containsText" text="09.00 -13.00">
      <formula>NOT(ISERROR(SEARCH("09.00 -13.00",DG81)))</formula>
    </cfRule>
    <cfRule type="containsText" dxfId="17536" priority="37333" operator="containsText" text="09.00 -15:00">
      <formula>NOT(ISERROR(SEARCH("09.00 -15:00",DG81)))</formula>
    </cfRule>
    <cfRule type="containsText" dxfId="17535" priority="37334" operator="containsText" text="09.00 -16.00">
      <formula>NOT(ISERROR(SEARCH("09.00 -16.00",DG81)))</formula>
    </cfRule>
  </conditionalFormatting>
  <conditionalFormatting sqref="DG81">
    <cfRule type="containsText" dxfId="17534" priority="37329" operator="containsText" text="09.00 -13:00">
      <formula>NOT(ISERROR(SEARCH("09.00 -13:00",DG81)))</formula>
    </cfRule>
    <cfRule type="containsText" dxfId="17533" priority="37330" operator="containsText" text="08.30 -17.30">
      <formula>NOT(ISERROR(SEARCH("08.30 -17.30",DG81)))</formula>
    </cfRule>
    <cfRule type="containsText" dxfId="17532" priority="37331" operator="containsText" text="08.30 -15:30">
      <formula>NOT(ISERROR(SEARCH("08.30 -15:30",DG81)))</formula>
    </cfRule>
  </conditionalFormatting>
  <conditionalFormatting sqref="DG91:DG98">
    <cfRule type="containsText" dxfId="17531" priority="37238" operator="containsText" text="08.30 – 14.30">
      <formula>NOT(ISERROR(SEARCH("08.30 – 14.30",DG91)))</formula>
    </cfRule>
    <cfRule type="containsText" dxfId="17530" priority="37239" operator="containsText" text="09:30 – 18.30">
      <formula>NOT(ISERROR(SEARCH("09:30 – 18.30",DG91)))</formula>
    </cfRule>
    <cfRule type="containsText" dxfId="17529" priority="37240" operator="containsText" text="10.30 – 18.30">
      <formula>NOT(ISERROR(SEARCH("10.30 – 18.30",DG91)))</formula>
    </cfRule>
    <cfRule type="containsText" dxfId="17528" priority="37241" operator="containsText" text="09.30 – 18.30">
      <formula>NOT(ISERROR(SEARCH("09.30 – 18.30",DG91)))</formula>
    </cfRule>
    <cfRule type="containsText" dxfId="17527" priority="37243" operator="containsText" text="09.00 – 13:00">
      <formula>NOT(ISERROR(SEARCH("09.00 – 13:00",DG91)))</formula>
    </cfRule>
    <cfRule type="containsText" dxfId="17526" priority="37244" operator="containsText" text="08.30 – 16.30">
      <formula>NOT(ISERROR(SEARCH("08.30 – 16.30",DG91)))</formula>
    </cfRule>
    <cfRule type="containsText" dxfId="17525" priority="37245" operator="containsText" text="08:30 – 17.30">
      <formula>NOT(ISERROR(SEARCH("08:30 – 17.30",DG91)))</formula>
    </cfRule>
    <cfRule type="containsText" dxfId="17524" priority="37246" operator="containsText" text="08.30 – 17.30">
      <formula>NOT(ISERROR(SEARCH("08.30 – 17.30",DG91)))</formula>
    </cfRule>
    <cfRule type="containsText" dxfId="17523" priority="37247" operator="containsText" text="09.00 – 18.00">
      <formula>NOT(ISERROR(SEARCH("09.00 – 18.00",DG91)))</formula>
    </cfRule>
    <cfRule type="containsText" dxfId="17522" priority="37248" operator="containsText" text="09.00 – 13.00">
      <formula>NOT(ISERROR(SEARCH("09.00 – 13.00",DG91)))</formula>
    </cfRule>
    <cfRule type="containsText" dxfId="17521" priority="37249" operator="containsText" text="11.30 – 19.30">
      <formula>NOT(ISERROR(SEARCH("11.30 – 19.30",DG91)))</formula>
    </cfRule>
    <cfRule type="containsText" dxfId="17520" priority="37250" operator="containsText" text="10.30 – 19.30">
      <formula>NOT(ISERROR(SEARCH("10.30 – 19.30",DG91)))</formula>
    </cfRule>
    <cfRule type="containsText" dxfId="17519" priority="37251" operator="containsText" text="09.00 – 15.00">
      <formula>NOT(ISERROR(SEARCH("09.00 – 15.00",DG91)))</formula>
    </cfRule>
    <cfRule type="containsText" dxfId="17518" priority="37252" operator="containsText" text="1 2 : 3 0">
      <formula>NOT(ISERROR(SEARCH("1 2 : 3 0",DG91)))</formula>
    </cfRule>
    <cfRule type="containsText" dxfId="17517" priority="37253" operator="containsText" text="1 3 : 3 0">
      <formula>NOT(ISERROR(SEARCH("1 3 : 3 0",DG91)))</formula>
    </cfRule>
    <cfRule type="containsText" dxfId="17516" priority="37254" operator="containsText" text="FESTIVITÁ">
      <formula>NOT(ISERROR(SEARCH("FESTIVITÁ",DG91)))</formula>
    </cfRule>
    <cfRule type="cellIs" dxfId="17515" priority="37255" operator="equal">
      <formula>"DOMENICA"</formula>
    </cfRule>
  </conditionalFormatting>
  <conditionalFormatting sqref="DG91:DG98">
    <cfRule type="containsText" dxfId="17514" priority="37230" operator="containsText" text="09.00 - 13.00">
      <formula>NOT(ISERROR(SEARCH("09.00 - 13.00",DG91)))</formula>
    </cfRule>
    <cfRule type="containsText" dxfId="17513" priority="37233" operator="containsText" text="09.00 – 15:00">
      <formula>NOT(ISERROR(SEARCH("09.00 – 15:00",DG91)))</formula>
    </cfRule>
    <cfRule type="containsText" dxfId="17512" priority="37234" operator="containsText" text="09.00 – 16.00">
      <formula>NOT(ISERROR(SEARCH("09.00 – 16.00",DG91)))</formula>
    </cfRule>
    <cfRule type="containsText" dxfId="17511" priority="37235" operator="containsText" text="09.00 - 13:00">
      <formula>NOT(ISERROR(SEARCH("09.00 - 13:00",DG91)))</formula>
    </cfRule>
    <cfRule type="containsText" dxfId="17510" priority="37236" operator="containsText" text="08.30 – 16:30 ">
      <formula>NOT(ISERROR(SEARCH("08.30 – 16:30 ",DG91)))</formula>
    </cfRule>
    <cfRule type="containsText" dxfId="17509" priority="37237" operator="containsText" text="08.30 – 17:30 ">
      <formula>NOT(ISERROR(SEARCH("08.30 – 17:30 ",DG91)))</formula>
    </cfRule>
  </conditionalFormatting>
  <conditionalFormatting sqref="DG91:DG98">
    <cfRule type="containsText" dxfId="17508" priority="37232" operator="containsText" text="1 3 : 0 0">
      <formula>NOT(ISERROR(SEARCH("1 3 : 0 0",DG91)))</formula>
    </cfRule>
  </conditionalFormatting>
  <conditionalFormatting sqref="DG91">
    <cfRule type="containsText" dxfId="17507" priority="37231" operator="containsText" text="13:00">
      <formula>NOT(ISERROR(SEARCH("13:00",DG91)))</formula>
    </cfRule>
  </conditionalFormatting>
  <conditionalFormatting sqref="DG91:DG98">
    <cfRule type="containsText" dxfId="17506" priority="37242" operator="containsText" text="09:00 – 13.00 ">
      <formula>NOT(ISERROR(SEARCH("09:00 – 13.00 ",DG91)))</formula>
    </cfRule>
  </conditionalFormatting>
  <conditionalFormatting sqref="DG97">
    <cfRule type="containsText" dxfId="17505" priority="37229" operator="containsText" text="09:00 – 13.00 ">
      <formula>NOT(ISERROR(SEARCH("09:00 – 13.00 ",DG97)))</formula>
    </cfRule>
  </conditionalFormatting>
  <conditionalFormatting sqref="DG91:DG98">
    <cfRule type="containsText" dxfId="17504" priority="37228" operator="containsText" text="09:00 – 13.00 ">
      <formula>NOT(ISERROR(SEARCH("09:00 – 13.00 ",DG91)))</formula>
    </cfRule>
  </conditionalFormatting>
  <conditionalFormatting sqref="DG97:DG98">
    <cfRule type="containsText" dxfId="17503" priority="37227" operator="containsText" text="09:00 – 13.00 ">
      <formula>NOT(ISERROR(SEARCH("09:00 – 13.00 ",DG97)))</formula>
    </cfRule>
  </conditionalFormatting>
  <conditionalFormatting sqref="DG92">
    <cfRule type="containsText" dxfId="17502" priority="37224" operator="containsText" text="09.00 -13.00">
      <formula>NOT(ISERROR(SEARCH("09.00 -13.00",DG92)))</formula>
    </cfRule>
    <cfRule type="containsText" dxfId="17501" priority="37225" operator="containsText" text="09.00 -15:00">
      <formula>NOT(ISERROR(SEARCH("09.00 -15:00",DG92)))</formula>
    </cfRule>
    <cfRule type="containsText" dxfId="17500" priority="37226" operator="containsText" text="09.00 -16.00">
      <formula>NOT(ISERROR(SEARCH("09.00 -16.00",DG92)))</formula>
    </cfRule>
  </conditionalFormatting>
  <conditionalFormatting sqref="DG93:DG98">
    <cfRule type="containsText" dxfId="17499" priority="37221" operator="containsText" text="09.00 -13.00">
      <formula>NOT(ISERROR(SEARCH("09.00 -13.00",DG93)))</formula>
    </cfRule>
    <cfRule type="containsText" dxfId="17498" priority="37222" operator="containsText" text="09.00 -15:00">
      <formula>NOT(ISERROR(SEARCH("09.00 -15:00",DG93)))</formula>
    </cfRule>
    <cfRule type="containsText" dxfId="17497" priority="37223" operator="containsText" text="09.00 -16.00">
      <formula>NOT(ISERROR(SEARCH("09.00 -16.00",DG93)))</formula>
    </cfRule>
  </conditionalFormatting>
  <conditionalFormatting sqref="DG91">
    <cfRule type="containsText" dxfId="17496" priority="37218" operator="containsText" text="09.00 -13.00">
      <formula>NOT(ISERROR(SEARCH("09.00 -13.00",DG91)))</formula>
    </cfRule>
    <cfRule type="containsText" dxfId="17495" priority="37219" operator="containsText" text="09.00 -15:00">
      <formula>NOT(ISERROR(SEARCH("09.00 -15:00",DG91)))</formula>
    </cfRule>
    <cfRule type="containsText" dxfId="17494" priority="37220" operator="containsText" text="09.00 -16.00">
      <formula>NOT(ISERROR(SEARCH("09.00 -16.00",DG91)))</formula>
    </cfRule>
  </conditionalFormatting>
  <conditionalFormatting sqref="DG97">
    <cfRule type="containsText" dxfId="17493" priority="37217" operator="containsText" text="09:00 – 13.00 ">
      <formula>NOT(ISERROR(SEARCH("09:00 – 13.00 ",DG97)))</formula>
    </cfRule>
  </conditionalFormatting>
  <conditionalFormatting sqref="DG91:DG98">
    <cfRule type="containsText" dxfId="17492" priority="37216" operator="containsText" text="09:00 – 13.00 ">
      <formula>NOT(ISERROR(SEARCH("09:00 – 13.00 ",DG91)))</formula>
    </cfRule>
  </conditionalFormatting>
  <conditionalFormatting sqref="DG97:DG98">
    <cfRule type="containsText" dxfId="17491" priority="37215" operator="containsText" text="09:00 – 13.00 ">
      <formula>NOT(ISERROR(SEARCH("09:00 – 13.00 ",DG97)))</formula>
    </cfRule>
  </conditionalFormatting>
  <conditionalFormatting sqref="DG92">
    <cfRule type="containsText" dxfId="17490" priority="37212" operator="containsText" text="09.00 -13.00">
      <formula>NOT(ISERROR(SEARCH("09.00 -13.00",DG92)))</formula>
    </cfRule>
    <cfRule type="containsText" dxfId="17489" priority="37213" operator="containsText" text="09.00 -15:00">
      <formula>NOT(ISERROR(SEARCH("09.00 -15:00",DG92)))</formula>
    </cfRule>
    <cfRule type="containsText" dxfId="17488" priority="37214" operator="containsText" text="09.00 -16.00">
      <formula>NOT(ISERROR(SEARCH("09.00 -16.00",DG92)))</formula>
    </cfRule>
  </conditionalFormatting>
  <conditionalFormatting sqref="DG93:DG98">
    <cfRule type="containsText" dxfId="17487" priority="37209" operator="containsText" text="09.00 -13.00">
      <formula>NOT(ISERROR(SEARCH("09.00 -13.00",DG93)))</formula>
    </cfRule>
    <cfRule type="containsText" dxfId="17486" priority="37210" operator="containsText" text="09.00 -15:00">
      <formula>NOT(ISERROR(SEARCH("09.00 -15:00",DG93)))</formula>
    </cfRule>
    <cfRule type="containsText" dxfId="17485" priority="37211" operator="containsText" text="09.00 -16.00">
      <formula>NOT(ISERROR(SEARCH("09.00 -16.00",DG93)))</formula>
    </cfRule>
  </conditionalFormatting>
  <conditionalFormatting sqref="DG91">
    <cfRule type="containsText" dxfId="17484" priority="37206" operator="containsText" text="09.00 -13.00">
      <formula>NOT(ISERROR(SEARCH("09.00 -13.00",DG91)))</formula>
    </cfRule>
    <cfRule type="containsText" dxfId="17483" priority="37207" operator="containsText" text="09.00 -15:00">
      <formula>NOT(ISERROR(SEARCH("09.00 -15:00",DG91)))</formula>
    </cfRule>
    <cfRule type="containsText" dxfId="17482" priority="37208" operator="containsText" text="09.00 -16.00">
      <formula>NOT(ISERROR(SEARCH("09.00 -16.00",DG91)))</formula>
    </cfRule>
  </conditionalFormatting>
  <conditionalFormatting sqref="DG92">
    <cfRule type="containsText" dxfId="17481" priority="37203" operator="containsText" text="09.00 -13:00">
      <formula>NOT(ISERROR(SEARCH("09.00 -13:00",DG92)))</formula>
    </cfRule>
    <cfRule type="containsText" dxfId="17480" priority="37204" operator="containsText" text="08.30 -17.30">
      <formula>NOT(ISERROR(SEARCH("08.30 -17.30",DG92)))</formula>
    </cfRule>
    <cfRule type="containsText" dxfId="17479" priority="37205" operator="containsText" text="08.30 -15:30">
      <formula>NOT(ISERROR(SEARCH("08.30 -15:30",DG92)))</formula>
    </cfRule>
  </conditionalFormatting>
  <conditionalFormatting sqref="DG93:DG98">
    <cfRule type="containsText" dxfId="17478" priority="37200" operator="containsText" text="09.00 -13.00">
      <formula>NOT(ISERROR(SEARCH("09.00 -13.00",DG93)))</formula>
    </cfRule>
    <cfRule type="containsText" dxfId="17477" priority="37201" operator="containsText" text="09.00 -15:00">
      <formula>NOT(ISERROR(SEARCH("09.00 -15:00",DG93)))</formula>
    </cfRule>
    <cfRule type="containsText" dxfId="17476" priority="37202" operator="containsText" text="09.00 -16.00">
      <formula>NOT(ISERROR(SEARCH("09.00 -16.00",DG93)))</formula>
    </cfRule>
  </conditionalFormatting>
  <conditionalFormatting sqref="DG93:DG98">
    <cfRule type="containsText" dxfId="17475" priority="37197" operator="containsText" text="09.00 -13:00">
      <formula>NOT(ISERROR(SEARCH("09.00 -13:00",DG93)))</formula>
    </cfRule>
    <cfRule type="containsText" dxfId="17474" priority="37198" operator="containsText" text="08.30 -17.30">
      <formula>NOT(ISERROR(SEARCH("08.30 -17.30",DG93)))</formula>
    </cfRule>
    <cfRule type="containsText" dxfId="17473" priority="37199" operator="containsText" text="08.30 -15:30">
      <formula>NOT(ISERROR(SEARCH("08.30 -15:30",DG93)))</formula>
    </cfRule>
  </conditionalFormatting>
  <conditionalFormatting sqref="DG91">
    <cfRule type="containsText" dxfId="17472" priority="37194" operator="containsText" text="09.00 -13.00">
      <formula>NOT(ISERROR(SEARCH("09.00 -13.00",DG91)))</formula>
    </cfRule>
    <cfRule type="containsText" dxfId="17471" priority="37195" operator="containsText" text="09.00 -15:00">
      <formula>NOT(ISERROR(SEARCH("09.00 -15:00",DG91)))</formula>
    </cfRule>
    <cfRule type="containsText" dxfId="17470" priority="37196" operator="containsText" text="09.00 -16.00">
      <formula>NOT(ISERROR(SEARCH("09.00 -16.00",DG91)))</formula>
    </cfRule>
  </conditionalFormatting>
  <conditionalFormatting sqref="DG91">
    <cfRule type="containsText" dxfId="17469" priority="37191" operator="containsText" text="09.00 -13:00">
      <formula>NOT(ISERROR(SEARCH("09.00 -13:00",DG91)))</formula>
    </cfRule>
    <cfRule type="containsText" dxfId="17468" priority="37192" operator="containsText" text="08.30 -17.30">
      <formula>NOT(ISERROR(SEARCH("08.30 -17.30",DG91)))</formula>
    </cfRule>
    <cfRule type="containsText" dxfId="17467" priority="37193" operator="containsText" text="08.30 -15:30">
      <formula>NOT(ISERROR(SEARCH("08.30 -15:30",DG91)))</formula>
    </cfRule>
  </conditionalFormatting>
  <conditionalFormatting sqref="DG100">
    <cfRule type="cellIs" dxfId="17466" priority="37182" operator="equal">
      <formula>"09.00 – 13.00"</formula>
    </cfRule>
  </conditionalFormatting>
  <conditionalFormatting sqref="DG100">
    <cfRule type="cellIs" dxfId="17465" priority="37183" operator="equal">
      <formula>"09.00 – 15.00"</formula>
    </cfRule>
  </conditionalFormatting>
  <conditionalFormatting sqref="DG100">
    <cfRule type="cellIs" dxfId="17464" priority="37184" operator="equal">
      <formula>"09.00 – 18.00"</formula>
    </cfRule>
  </conditionalFormatting>
  <conditionalFormatting sqref="DG100">
    <cfRule type="cellIs" dxfId="17463" priority="37185" operator="equal">
      <formula>"09.30 – 13.00"</formula>
    </cfRule>
  </conditionalFormatting>
  <conditionalFormatting sqref="DG100">
    <cfRule type="cellIs" dxfId="17462" priority="37186" operator="equal">
      <formula>"10.30 – 19.30"</formula>
    </cfRule>
  </conditionalFormatting>
  <conditionalFormatting sqref="DG100">
    <cfRule type="cellIs" dxfId="17461" priority="37187" operator="equal">
      <formula>"11.30 – 19.30"</formula>
    </cfRule>
  </conditionalFormatting>
  <conditionalFormatting sqref="DG100">
    <cfRule type="cellIs" dxfId="17460" priority="37188" operator="equal">
      <formula>_FV(13,"3")</formula>
    </cfRule>
  </conditionalFormatting>
  <conditionalFormatting sqref="DG100">
    <cfRule type="cellIs" dxfId="17459" priority="37189" operator="equal">
      <formula>_FV(13,"3")</formula>
    </cfRule>
  </conditionalFormatting>
  <conditionalFormatting sqref="DG100">
    <cfRule type="cellIs" dxfId="17458" priority="37190" operator="equal">
      <formula>_FV(13,"3")</formula>
    </cfRule>
  </conditionalFormatting>
  <conditionalFormatting sqref="DG100">
    <cfRule type="containsText" dxfId="17457" priority="37172" operator="containsText" text="DOMENICA">
      <formula>NOT(ISERROR(SEARCH("DOMENICA",DG100)))</formula>
    </cfRule>
    <cfRule type="containsText" dxfId="17456" priority="37173" operator="containsText" text="08.30 – 14.30">
      <formula>NOT(ISERROR(SEARCH("08.30 – 14.30",DG100)))</formula>
    </cfRule>
    <cfRule type="containsText" dxfId="17455" priority="37174" operator="containsText" text="09.30 – 18.30">
      <formula>NOT(ISERROR(SEARCH("09.30 – 18.30",DG100)))</formula>
    </cfRule>
    <cfRule type="containsText" dxfId="17454" priority="37175" operator="containsText" text="08.30 – 16.30">
      <formula>NOT(ISERROR(SEARCH("08.30 – 16.30",DG100)))</formula>
    </cfRule>
    <cfRule type="containsText" dxfId="17453" priority="37176" operator="containsText" text="08.30 – 17.30">
      <formula>NOT(ISERROR(SEARCH("08.30 – 17.30",DG100)))</formula>
    </cfRule>
    <cfRule type="containsText" dxfId="17452" priority="37177" operator="containsText" text="09.00 – 18.00">
      <formula>NOT(ISERROR(SEARCH("09.00 – 18.00",DG100)))</formula>
    </cfRule>
    <cfRule type="containsText" dxfId="17451" priority="37178" operator="containsText" text="09.00 – 15.00">
      <formula>NOT(ISERROR(SEARCH("09.00 – 15.00",DG100)))</formula>
    </cfRule>
    <cfRule type="containsText" dxfId="17450" priority="37179" operator="containsText" text="10.30 – 19.30">
      <formula>NOT(ISERROR(SEARCH("10.30 – 19.30",DG100)))</formula>
    </cfRule>
    <cfRule type="containsText" dxfId="17449" priority="37180" operator="containsText" text="09.00 – 13.00">
      <formula>NOT(ISERROR(SEARCH("09.00 – 13.00",DG100)))</formula>
    </cfRule>
    <cfRule type="containsText" dxfId="17448" priority="37181" operator="containsText" text="11.30 – 19.30">
      <formula>NOT(ISERROR(SEARCH("11.30 – 19.30",DG100)))</formula>
    </cfRule>
  </conditionalFormatting>
  <conditionalFormatting sqref="DG100">
    <cfRule type="cellIs" dxfId="17447" priority="37164" operator="equal">
      <formula>"09.00 – 15.00"</formula>
    </cfRule>
  </conditionalFormatting>
  <conditionalFormatting sqref="DG100">
    <cfRule type="cellIs" dxfId="17446" priority="37165" operator="equal">
      <formula>"09.00 – 18.00"</formula>
    </cfRule>
  </conditionalFormatting>
  <conditionalFormatting sqref="DG100">
    <cfRule type="cellIs" dxfId="17445" priority="37166" operator="equal">
      <formula>"09.30 – 13.00"</formula>
    </cfRule>
  </conditionalFormatting>
  <conditionalFormatting sqref="DG100">
    <cfRule type="cellIs" dxfId="17444" priority="37167" operator="equal">
      <formula>"10.30 – 19.30"</formula>
    </cfRule>
  </conditionalFormatting>
  <conditionalFormatting sqref="DG100">
    <cfRule type="cellIs" dxfId="17443" priority="37168" operator="equal">
      <formula>"11.30 – 19.30"</formula>
    </cfRule>
  </conditionalFormatting>
  <conditionalFormatting sqref="DG100">
    <cfRule type="cellIs" dxfId="17442" priority="37169" operator="equal">
      <formula>_FV(13,"3")</formula>
    </cfRule>
  </conditionalFormatting>
  <conditionalFormatting sqref="DG100">
    <cfRule type="cellIs" dxfId="17441" priority="37170" operator="equal">
      <formula>_FV(13,"3")</formula>
    </cfRule>
  </conditionalFormatting>
  <conditionalFormatting sqref="DG100">
    <cfRule type="cellIs" dxfId="17440" priority="37171" operator="equal">
      <formula>_FV(13,"3")</formula>
    </cfRule>
  </conditionalFormatting>
  <conditionalFormatting sqref="DG100">
    <cfRule type="cellIs" dxfId="17439" priority="37156" operator="equal">
      <formula>"09.00 – 15.00"</formula>
    </cfRule>
  </conditionalFormatting>
  <conditionalFormatting sqref="DG100">
    <cfRule type="cellIs" dxfId="17438" priority="37157" operator="equal">
      <formula>"09.00 – 18.00"</formula>
    </cfRule>
  </conditionalFormatting>
  <conditionalFormatting sqref="DG100">
    <cfRule type="cellIs" dxfId="17437" priority="37158" operator="equal">
      <formula>"09.30 – 13.00"</formula>
    </cfRule>
  </conditionalFormatting>
  <conditionalFormatting sqref="DG100">
    <cfRule type="cellIs" dxfId="17436" priority="37159" operator="equal">
      <formula>"10.30 – 19.30"</formula>
    </cfRule>
  </conditionalFormatting>
  <conditionalFormatting sqref="DG100">
    <cfRule type="cellIs" dxfId="17435" priority="37160" operator="equal">
      <formula>"11.30 – 19.30"</formula>
    </cfRule>
  </conditionalFormatting>
  <conditionalFormatting sqref="DG100">
    <cfRule type="cellIs" dxfId="17434" priority="37161" operator="equal">
      <formula>_FV(13,"3")</formula>
    </cfRule>
  </conditionalFormatting>
  <conditionalFormatting sqref="DG100">
    <cfRule type="cellIs" dxfId="17433" priority="37162" operator="equal">
      <formula>_FV(13,"3")</formula>
    </cfRule>
  </conditionalFormatting>
  <conditionalFormatting sqref="DG100">
    <cfRule type="cellIs" dxfId="17432" priority="37163" operator="equal">
      <formula>_FV(13,"3")</formula>
    </cfRule>
  </conditionalFormatting>
  <conditionalFormatting sqref="DG100">
    <cfRule type="containsText" dxfId="17431" priority="37150" operator="containsText" text="09.00 - 13.00">
      <formula>NOT(ISERROR(SEARCH("09.00 - 13.00",DG100)))</formula>
    </cfRule>
    <cfRule type="containsText" dxfId="17430" priority="37151" operator="containsText" text="09.00 – 15:00">
      <formula>NOT(ISERROR(SEARCH("09.00 – 15:00",DG100)))</formula>
    </cfRule>
    <cfRule type="containsText" dxfId="17429" priority="37152" operator="containsText" text="09.00 – 16.00">
      <formula>NOT(ISERROR(SEARCH("09.00 – 16.00",DG100)))</formula>
    </cfRule>
    <cfRule type="containsText" dxfId="17428" priority="37153" operator="containsText" text="09.00 - 13:00">
      <formula>NOT(ISERROR(SEARCH("09.00 - 13:00",DG100)))</formula>
    </cfRule>
    <cfRule type="containsText" dxfId="17427" priority="37154" operator="containsText" text="08.30 – 16:30 ">
      <formula>NOT(ISERROR(SEARCH("08.30 – 16:30 ",DG100)))</formula>
    </cfRule>
    <cfRule type="containsText" dxfId="17426" priority="37155" operator="containsText" text="08.30 – 17:30 ">
      <formula>NOT(ISERROR(SEARCH("08.30 – 17:30 ",DG100)))</formula>
    </cfRule>
  </conditionalFormatting>
  <conditionalFormatting sqref="DG100">
    <cfRule type="cellIs" dxfId="17425" priority="37142" operator="equal">
      <formula>"09.00 – 15.00"</formula>
    </cfRule>
  </conditionalFormatting>
  <conditionalFormatting sqref="DG100">
    <cfRule type="cellIs" dxfId="17424" priority="37143" operator="equal">
      <formula>"09.00 – 18.00"</formula>
    </cfRule>
  </conditionalFormatting>
  <conditionalFormatting sqref="DG100">
    <cfRule type="cellIs" dxfId="17423" priority="37144" operator="equal">
      <formula>"09.30 – 13.00"</formula>
    </cfRule>
  </conditionalFormatting>
  <conditionalFormatting sqref="DG100">
    <cfRule type="cellIs" dxfId="17422" priority="37145" operator="equal">
      <formula>"10.30 – 19.30"</formula>
    </cfRule>
  </conditionalFormatting>
  <conditionalFormatting sqref="DG100">
    <cfRule type="cellIs" dxfId="17421" priority="37146" operator="equal">
      <formula>"11.30 – 19.30"</formula>
    </cfRule>
  </conditionalFormatting>
  <conditionalFormatting sqref="DG100">
    <cfRule type="cellIs" dxfId="17420" priority="37147" operator="equal">
      <formula>_FV(13,"3")</formula>
    </cfRule>
  </conditionalFormatting>
  <conditionalFormatting sqref="DG100">
    <cfRule type="cellIs" dxfId="17419" priority="37148" operator="equal">
      <formula>_FV(13,"3")</formula>
    </cfRule>
  </conditionalFormatting>
  <conditionalFormatting sqref="DG100">
    <cfRule type="cellIs" dxfId="17418" priority="37149" operator="equal">
      <formula>_FV(13,"3")</formula>
    </cfRule>
  </conditionalFormatting>
  <conditionalFormatting sqref="DG100">
    <cfRule type="containsText" dxfId="17417" priority="37132" operator="containsText" text="DOMENICA">
      <formula>NOT(ISERROR(SEARCH("DOMENICA",DG100)))</formula>
    </cfRule>
    <cfRule type="containsText" dxfId="17416" priority="37133" operator="containsText" text="08.30 – 14.30">
      <formula>NOT(ISERROR(SEARCH("08.30 – 14.30",DG100)))</formula>
    </cfRule>
    <cfRule type="containsText" dxfId="17415" priority="37134" operator="containsText" text="09.30 – 18.30">
      <formula>NOT(ISERROR(SEARCH("09.30 – 18.30",DG100)))</formula>
    </cfRule>
    <cfRule type="containsText" dxfId="17414" priority="37135" operator="containsText" text="08.30 – 16.30">
      <formula>NOT(ISERROR(SEARCH("08.30 – 16.30",DG100)))</formula>
    </cfRule>
    <cfRule type="containsText" dxfId="17413" priority="37136" operator="containsText" text="08.30 – 17.30">
      <formula>NOT(ISERROR(SEARCH("08.30 – 17.30",DG100)))</formula>
    </cfRule>
    <cfRule type="containsText" dxfId="17412" priority="37137" operator="containsText" text="09.00 – 18.00">
      <formula>NOT(ISERROR(SEARCH("09.00 – 18.00",DG100)))</formula>
    </cfRule>
    <cfRule type="containsText" dxfId="17411" priority="37138" operator="containsText" text="09.00 – 15.00">
      <formula>NOT(ISERROR(SEARCH("09.00 – 15.00",DG100)))</formula>
    </cfRule>
    <cfRule type="containsText" dxfId="17410" priority="37139" operator="containsText" text="10.30 – 19.30">
      <formula>NOT(ISERROR(SEARCH("10.30 – 19.30",DG100)))</formula>
    </cfRule>
    <cfRule type="containsText" dxfId="17409" priority="37140" operator="containsText" text="09.00 – 13.00">
      <formula>NOT(ISERROR(SEARCH("09.00 – 13.00",DG100)))</formula>
    </cfRule>
    <cfRule type="containsText" dxfId="17408" priority="37141" operator="containsText" text="11.30 – 19.30">
      <formula>NOT(ISERROR(SEARCH("11.30 – 19.30",DG100)))</formula>
    </cfRule>
  </conditionalFormatting>
  <conditionalFormatting sqref="DG100">
    <cfRule type="cellIs" dxfId="17407" priority="37125" operator="equal">
      <formula>"09.00 – 18.00"</formula>
    </cfRule>
  </conditionalFormatting>
  <conditionalFormatting sqref="DG100">
    <cfRule type="cellIs" dxfId="17406" priority="37126" operator="equal">
      <formula>"09.30 – 13.00"</formula>
    </cfRule>
  </conditionalFormatting>
  <conditionalFormatting sqref="DG100">
    <cfRule type="cellIs" dxfId="17405" priority="37127" operator="equal">
      <formula>"10.30 – 19.30"</formula>
    </cfRule>
  </conditionalFormatting>
  <conditionalFormatting sqref="DG100">
    <cfRule type="cellIs" dxfId="17404" priority="37128" operator="equal">
      <formula>"11.30 – 19.30"</formula>
    </cfRule>
  </conditionalFormatting>
  <conditionalFormatting sqref="DG100">
    <cfRule type="cellIs" dxfId="17403" priority="37129" operator="equal">
      <formula>_FV(13,"3")</formula>
    </cfRule>
  </conditionalFormatting>
  <conditionalFormatting sqref="DG100">
    <cfRule type="cellIs" dxfId="17402" priority="37130" operator="equal">
      <formula>_FV(13,"3")</formula>
    </cfRule>
  </conditionalFormatting>
  <conditionalFormatting sqref="DG100">
    <cfRule type="cellIs" dxfId="17401" priority="37131" operator="equal">
      <formula>_FV(13,"3")</formula>
    </cfRule>
  </conditionalFormatting>
  <conditionalFormatting sqref="DG100">
    <cfRule type="cellIs" dxfId="17400" priority="37118" operator="equal">
      <formula>"09.00 – 18.00"</formula>
    </cfRule>
  </conditionalFormatting>
  <conditionalFormatting sqref="DG100">
    <cfRule type="cellIs" dxfId="17399" priority="37119" operator="equal">
      <formula>"09.30 – 13.00"</formula>
    </cfRule>
  </conditionalFormatting>
  <conditionalFormatting sqref="DG100">
    <cfRule type="cellIs" dxfId="17398" priority="37120" operator="equal">
      <formula>"10.30 – 19.30"</formula>
    </cfRule>
  </conditionalFormatting>
  <conditionalFormatting sqref="DG100">
    <cfRule type="cellIs" dxfId="17397" priority="37121" operator="equal">
      <formula>"11.30 – 19.30"</formula>
    </cfRule>
  </conditionalFormatting>
  <conditionalFormatting sqref="DG100">
    <cfRule type="cellIs" dxfId="17396" priority="37122" operator="equal">
      <formula>_FV(13,"3")</formula>
    </cfRule>
  </conditionalFormatting>
  <conditionalFormatting sqref="DG100">
    <cfRule type="cellIs" dxfId="17395" priority="37123" operator="equal">
      <formula>_FV(13,"3")</formula>
    </cfRule>
  </conditionalFormatting>
  <conditionalFormatting sqref="DG100">
    <cfRule type="cellIs" dxfId="17394" priority="37124" operator="equal">
      <formula>_FV(13,"3")</formula>
    </cfRule>
  </conditionalFormatting>
  <conditionalFormatting sqref="DG101:DG108">
    <cfRule type="containsText" dxfId="17393" priority="37100" operator="containsText" text="08.30 – 14.30">
      <formula>NOT(ISERROR(SEARCH("08.30 – 14.30",DG101)))</formula>
    </cfRule>
    <cfRule type="containsText" dxfId="17392" priority="37101" operator="containsText" text="09:30 – 18.30">
      <formula>NOT(ISERROR(SEARCH("09:30 – 18.30",DG101)))</formula>
    </cfRule>
    <cfRule type="containsText" dxfId="17391" priority="37102" operator="containsText" text="10.30 – 18.30">
      <formula>NOT(ISERROR(SEARCH("10.30 – 18.30",DG101)))</formula>
    </cfRule>
    <cfRule type="containsText" dxfId="17390" priority="37103" operator="containsText" text="09.30 – 18.30">
      <formula>NOT(ISERROR(SEARCH("09.30 – 18.30",DG101)))</formula>
    </cfRule>
    <cfRule type="containsText" dxfId="17389" priority="37105" operator="containsText" text="09.00 – 13:00">
      <formula>NOT(ISERROR(SEARCH("09.00 – 13:00",DG101)))</formula>
    </cfRule>
    <cfRule type="containsText" dxfId="17388" priority="37106" operator="containsText" text="08.30 – 16.30">
      <formula>NOT(ISERROR(SEARCH("08.30 – 16.30",DG101)))</formula>
    </cfRule>
    <cfRule type="containsText" dxfId="17387" priority="37107" operator="containsText" text="08:30 – 17.30">
      <formula>NOT(ISERROR(SEARCH("08:30 – 17.30",DG101)))</formula>
    </cfRule>
    <cfRule type="containsText" dxfId="17386" priority="37108" operator="containsText" text="08.30 – 17.30">
      <formula>NOT(ISERROR(SEARCH("08.30 – 17.30",DG101)))</formula>
    </cfRule>
    <cfRule type="containsText" dxfId="17385" priority="37109" operator="containsText" text="09.00 – 18.00">
      <formula>NOT(ISERROR(SEARCH("09.00 – 18.00",DG101)))</formula>
    </cfRule>
    <cfRule type="containsText" dxfId="17384" priority="37110" operator="containsText" text="09.00 – 13.00">
      <formula>NOT(ISERROR(SEARCH("09.00 – 13.00",DG101)))</formula>
    </cfRule>
    <cfRule type="containsText" dxfId="17383" priority="37111" operator="containsText" text="11.30 – 19.30">
      <formula>NOT(ISERROR(SEARCH("11.30 – 19.30",DG101)))</formula>
    </cfRule>
    <cfRule type="containsText" dxfId="17382" priority="37112" operator="containsText" text="10.30 – 19.30">
      <formula>NOT(ISERROR(SEARCH("10.30 – 19.30",DG101)))</formula>
    </cfRule>
    <cfRule type="containsText" dxfId="17381" priority="37113" operator="containsText" text="09.00 – 15.00">
      <formula>NOT(ISERROR(SEARCH("09.00 – 15.00",DG101)))</formula>
    </cfRule>
    <cfRule type="containsText" dxfId="17380" priority="37114" operator="containsText" text="1 2 : 3 0">
      <formula>NOT(ISERROR(SEARCH("1 2 : 3 0",DG101)))</formula>
    </cfRule>
    <cfRule type="containsText" dxfId="17379" priority="37115" operator="containsText" text="1 3 : 3 0">
      <formula>NOT(ISERROR(SEARCH("1 3 : 3 0",DG101)))</formula>
    </cfRule>
    <cfRule type="containsText" dxfId="17378" priority="37116" operator="containsText" text="FESTIVITÁ">
      <formula>NOT(ISERROR(SEARCH("FESTIVITÁ",DG101)))</formula>
    </cfRule>
    <cfRule type="cellIs" dxfId="17377" priority="37117" operator="equal">
      <formula>"DOMENICA"</formula>
    </cfRule>
  </conditionalFormatting>
  <conditionalFormatting sqref="DG101:DG108">
    <cfRule type="containsText" dxfId="17376" priority="37092" operator="containsText" text="09.00 - 13.00">
      <formula>NOT(ISERROR(SEARCH("09.00 - 13.00",DG101)))</formula>
    </cfRule>
    <cfRule type="containsText" dxfId="17375" priority="37095" operator="containsText" text="09.00 – 15:00">
      <formula>NOT(ISERROR(SEARCH("09.00 – 15:00",DG101)))</formula>
    </cfRule>
    <cfRule type="containsText" dxfId="17374" priority="37096" operator="containsText" text="09.00 – 16.00">
      <formula>NOT(ISERROR(SEARCH("09.00 – 16.00",DG101)))</formula>
    </cfRule>
    <cfRule type="containsText" dxfId="17373" priority="37097" operator="containsText" text="09.00 - 13:00">
      <formula>NOT(ISERROR(SEARCH("09.00 - 13:00",DG101)))</formula>
    </cfRule>
    <cfRule type="containsText" dxfId="17372" priority="37098" operator="containsText" text="08.30 – 16:30 ">
      <formula>NOT(ISERROR(SEARCH("08.30 – 16:30 ",DG101)))</formula>
    </cfRule>
    <cfRule type="containsText" dxfId="17371" priority="37099" operator="containsText" text="08.30 – 17:30 ">
      <formula>NOT(ISERROR(SEARCH("08.30 – 17:30 ",DG101)))</formula>
    </cfRule>
  </conditionalFormatting>
  <conditionalFormatting sqref="DG101:DG108">
    <cfRule type="containsText" dxfId="17370" priority="37094" operator="containsText" text="1 3 : 0 0">
      <formula>NOT(ISERROR(SEARCH("1 3 : 0 0",DG101)))</formula>
    </cfRule>
  </conditionalFormatting>
  <conditionalFormatting sqref="DG101">
    <cfRule type="containsText" dxfId="17369" priority="37093" operator="containsText" text="13:00">
      <formula>NOT(ISERROR(SEARCH("13:00",DG101)))</formula>
    </cfRule>
  </conditionalFormatting>
  <conditionalFormatting sqref="DG101:DG108">
    <cfRule type="containsText" dxfId="17368" priority="37104" operator="containsText" text="09:00 – 13.00 ">
      <formula>NOT(ISERROR(SEARCH("09:00 – 13.00 ",DG101)))</formula>
    </cfRule>
  </conditionalFormatting>
  <conditionalFormatting sqref="DG107">
    <cfRule type="containsText" dxfId="17367" priority="37091" operator="containsText" text="09:00 – 13.00 ">
      <formula>NOT(ISERROR(SEARCH("09:00 – 13.00 ",DG107)))</formula>
    </cfRule>
  </conditionalFormatting>
  <conditionalFormatting sqref="DG101:DG108">
    <cfRule type="containsText" dxfId="17366" priority="37090" operator="containsText" text="09:00 – 13.00 ">
      <formula>NOT(ISERROR(SEARCH("09:00 – 13.00 ",DG101)))</formula>
    </cfRule>
  </conditionalFormatting>
  <conditionalFormatting sqref="DG107:DG108">
    <cfRule type="containsText" dxfId="17365" priority="37089" operator="containsText" text="09:00 – 13.00 ">
      <formula>NOT(ISERROR(SEARCH("09:00 – 13.00 ",DG107)))</formula>
    </cfRule>
  </conditionalFormatting>
  <conditionalFormatting sqref="DG102">
    <cfRule type="containsText" dxfId="17364" priority="37086" operator="containsText" text="09.00 -13.00">
      <formula>NOT(ISERROR(SEARCH("09.00 -13.00",DG102)))</formula>
    </cfRule>
    <cfRule type="containsText" dxfId="17363" priority="37087" operator="containsText" text="09.00 -15:00">
      <formula>NOT(ISERROR(SEARCH("09.00 -15:00",DG102)))</formula>
    </cfRule>
    <cfRule type="containsText" dxfId="17362" priority="37088" operator="containsText" text="09.00 -16.00">
      <formula>NOT(ISERROR(SEARCH("09.00 -16.00",DG102)))</formula>
    </cfRule>
  </conditionalFormatting>
  <conditionalFormatting sqref="DG103:DG108">
    <cfRule type="containsText" dxfId="17361" priority="37083" operator="containsText" text="09.00 -13.00">
      <formula>NOT(ISERROR(SEARCH("09.00 -13.00",DG103)))</formula>
    </cfRule>
    <cfRule type="containsText" dxfId="17360" priority="37084" operator="containsText" text="09.00 -15:00">
      <formula>NOT(ISERROR(SEARCH("09.00 -15:00",DG103)))</formula>
    </cfRule>
    <cfRule type="containsText" dxfId="17359" priority="37085" operator="containsText" text="09.00 -16.00">
      <formula>NOT(ISERROR(SEARCH("09.00 -16.00",DG103)))</formula>
    </cfRule>
  </conditionalFormatting>
  <conditionalFormatting sqref="DG101">
    <cfRule type="containsText" dxfId="17358" priority="37080" operator="containsText" text="09.00 -13.00">
      <formula>NOT(ISERROR(SEARCH("09.00 -13.00",DG101)))</formula>
    </cfRule>
    <cfRule type="containsText" dxfId="17357" priority="37081" operator="containsText" text="09.00 -15:00">
      <formula>NOT(ISERROR(SEARCH("09.00 -15:00",DG101)))</formula>
    </cfRule>
    <cfRule type="containsText" dxfId="17356" priority="37082" operator="containsText" text="09.00 -16.00">
      <formula>NOT(ISERROR(SEARCH("09.00 -16.00",DG101)))</formula>
    </cfRule>
  </conditionalFormatting>
  <conditionalFormatting sqref="DG107">
    <cfRule type="containsText" dxfId="17355" priority="37079" operator="containsText" text="09:00 – 13.00 ">
      <formula>NOT(ISERROR(SEARCH("09:00 – 13.00 ",DG107)))</formula>
    </cfRule>
  </conditionalFormatting>
  <conditionalFormatting sqref="DG101:DG108">
    <cfRule type="containsText" dxfId="17354" priority="37078" operator="containsText" text="09:00 – 13.00 ">
      <formula>NOT(ISERROR(SEARCH("09:00 – 13.00 ",DG101)))</formula>
    </cfRule>
  </conditionalFormatting>
  <conditionalFormatting sqref="DG107:DG108">
    <cfRule type="containsText" dxfId="17353" priority="37077" operator="containsText" text="09:00 – 13.00 ">
      <formula>NOT(ISERROR(SEARCH("09:00 – 13.00 ",DG107)))</formula>
    </cfRule>
  </conditionalFormatting>
  <conditionalFormatting sqref="DG102">
    <cfRule type="containsText" dxfId="17352" priority="37074" operator="containsText" text="09.00 -13.00">
      <formula>NOT(ISERROR(SEARCH("09.00 -13.00",DG102)))</formula>
    </cfRule>
    <cfRule type="containsText" dxfId="17351" priority="37075" operator="containsText" text="09.00 -15:00">
      <formula>NOT(ISERROR(SEARCH("09.00 -15:00",DG102)))</formula>
    </cfRule>
    <cfRule type="containsText" dxfId="17350" priority="37076" operator="containsText" text="09.00 -16.00">
      <formula>NOT(ISERROR(SEARCH("09.00 -16.00",DG102)))</formula>
    </cfRule>
  </conditionalFormatting>
  <conditionalFormatting sqref="DG103:DG108">
    <cfRule type="containsText" dxfId="17349" priority="37071" operator="containsText" text="09.00 -13.00">
      <formula>NOT(ISERROR(SEARCH("09.00 -13.00",DG103)))</formula>
    </cfRule>
    <cfRule type="containsText" dxfId="17348" priority="37072" operator="containsText" text="09.00 -15:00">
      <formula>NOT(ISERROR(SEARCH("09.00 -15:00",DG103)))</formula>
    </cfRule>
    <cfRule type="containsText" dxfId="17347" priority="37073" operator="containsText" text="09.00 -16.00">
      <formula>NOT(ISERROR(SEARCH("09.00 -16.00",DG103)))</formula>
    </cfRule>
  </conditionalFormatting>
  <conditionalFormatting sqref="DG101">
    <cfRule type="containsText" dxfId="17346" priority="37068" operator="containsText" text="09.00 -13.00">
      <formula>NOT(ISERROR(SEARCH("09.00 -13.00",DG101)))</formula>
    </cfRule>
    <cfRule type="containsText" dxfId="17345" priority="37069" operator="containsText" text="09.00 -15:00">
      <formula>NOT(ISERROR(SEARCH("09.00 -15:00",DG101)))</formula>
    </cfRule>
    <cfRule type="containsText" dxfId="17344" priority="37070" operator="containsText" text="09.00 -16.00">
      <formula>NOT(ISERROR(SEARCH("09.00 -16.00",DG101)))</formula>
    </cfRule>
  </conditionalFormatting>
  <conditionalFormatting sqref="DG102">
    <cfRule type="containsText" dxfId="17343" priority="37065" operator="containsText" text="09.00 -13:00">
      <formula>NOT(ISERROR(SEARCH("09.00 -13:00",DG102)))</formula>
    </cfRule>
    <cfRule type="containsText" dxfId="17342" priority="37066" operator="containsText" text="08.30 -17.30">
      <formula>NOT(ISERROR(SEARCH("08.30 -17.30",DG102)))</formula>
    </cfRule>
    <cfRule type="containsText" dxfId="17341" priority="37067" operator="containsText" text="08.30 -15:30">
      <formula>NOT(ISERROR(SEARCH("08.30 -15:30",DG102)))</formula>
    </cfRule>
  </conditionalFormatting>
  <conditionalFormatting sqref="DG103:DG108">
    <cfRule type="containsText" dxfId="17340" priority="37062" operator="containsText" text="09.00 -13.00">
      <formula>NOT(ISERROR(SEARCH("09.00 -13.00",DG103)))</formula>
    </cfRule>
    <cfRule type="containsText" dxfId="17339" priority="37063" operator="containsText" text="09.00 -15:00">
      <formula>NOT(ISERROR(SEARCH("09.00 -15:00",DG103)))</formula>
    </cfRule>
    <cfRule type="containsText" dxfId="17338" priority="37064" operator="containsText" text="09.00 -16.00">
      <formula>NOT(ISERROR(SEARCH("09.00 -16.00",DG103)))</formula>
    </cfRule>
  </conditionalFormatting>
  <conditionalFormatting sqref="DG103:DG108">
    <cfRule type="containsText" dxfId="17337" priority="37059" operator="containsText" text="09.00 -13:00">
      <formula>NOT(ISERROR(SEARCH("09.00 -13:00",DG103)))</formula>
    </cfRule>
    <cfRule type="containsText" dxfId="17336" priority="37060" operator="containsText" text="08.30 -17.30">
      <formula>NOT(ISERROR(SEARCH("08.30 -17.30",DG103)))</formula>
    </cfRule>
    <cfRule type="containsText" dxfId="17335" priority="37061" operator="containsText" text="08.30 -15:30">
      <formula>NOT(ISERROR(SEARCH("08.30 -15:30",DG103)))</formula>
    </cfRule>
  </conditionalFormatting>
  <conditionalFormatting sqref="DG101">
    <cfRule type="containsText" dxfId="17334" priority="37056" operator="containsText" text="09.00 -13.00">
      <formula>NOT(ISERROR(SEARCH("09.00 -13.00",DG101)))</formula>
    </cfRule>
    <cfRule type="containsText" dxfId="17333" priority="37057" operator="containsText" text="09.00 -15:00">
      <formula>NOT(ISERROR(SEARCH("09.00 -15:00",DG101)))</formula>
    </cfRule>
    <cfRule type="containsText" dxfId="17332" priority="37058" operator="containsText" text="09.00 -16.00">
      <formula>NOT(ISERROR(SEARCH("09.00 -16.00",DG101)))</formula>
    </cfRule>
  </conditionalFormatting>
  <conditionalFormatting sqref="DG101">
    <cfRule type="containsText" dxfId="17331" priority="37053" operator="containsText" text="09.00 -13:00">
      <formula>NOT(ISERROR(SEARCH("09.00 -13:00",DG101)))</formula>
    </cfRule>
    <cfRule type="containsText" dxfId="17330" priority="37054" operator="containsText" text="08.30 -17.30">
      <formula>NOT(ISERROR(SEARCH("08.30 -17.30",DG101)))</formula>
    </cfRule>
    <cfRule type="containsText" dxfId="17329" priority="37055" operator="containsText" text="08.30 -15:30">
      <formula>NOT(ISERROR(SEARCH("08.30 -15:30",DG101)))</formula>
    </cfRule>
  </conditionalFormatting>
  <conditionalFormatting sqref="CT100:CU100">
    <cfRule type="cellIs" dxfId="17328" priority="37044" operator="equal">
      <formula>"09.00 – 13.00"</formula>
    </cfRule>
  </conditionalFormatting>
  <conditionalFormatting sqref="CT100:CU100">
    <cfRule type="cellIs" dxfId="17327" priority="37045" operator="equal">
      <formula>"09.00 – 15.00"</formula>
    </cfRule>
  </conditionalFormatting>
  <conditionalFormatting sqref="CT100:CU100">
    <cfRule type="cellIs" dxfId="17326" priority="37046" operator="equal">
      <formula>"09.00 – 18.00"</formula>
    </cfRule>
  </conditionalFormatting>
  <conditionalFormatting sqref="CT100:CU100">
    <cfRule type="cellIs" dxfId="17325" priority="37047" operator="equal">
      <formula>"09.30 – 13.00"</formula>
    </cfRule>
  </conditionalFormatting>
  <conditionalFormatting sqref="CT100:CU100">
    <cfRule type="cellIs" dxfId="17324" priority="37048" operator="equal">
      <formula>"10.30 – 19.30"</formula>
    </cfRule>
  </conditionalFormatting>
  <conditionalFormatting sqref="CT100:CU100">
    <cfRule type="cellIs" dxfId="17323" priority="37049" operator="equal">
      <formula>"11.30 – 19.30"</formula>
    </cfRule>
  </conditionalFormatting>
  <conditionalFormatting sqref="CT100:CU100">
    <cfRule type="cellIs" dxfId="17322" priority="37050" operator="equal">
      <formula>_FV(13,"3")</formula>
    </cfRule>
  </conditionalFormatting>
  <conditionalFormatting sqref="CT100:CU100">
    <cfRule type="cellIs" dxfId="17321" priority="37051" operator="equal">
      <formula>_FV(13,"3")</formula>
    </cfRule>
  </conditionalFormatting>
  <conditionalFormatting sqref="CT100:CU100">
    <cfRule type="cellIs" dxfId="17320" priority="37052" operator="equal">
      <formula>_FV(13,"3")</formula>
    </cfRule>
  </conditionalFormatting>
  <conditionalFormatting sqref="CT100:CU100">
    <cfRule type="containsText" dxfId="17319" priority="37034" operator="containsText" text="DOMENICA">
      <formula>NOT(ISERROR(SEARCH("DOMENICA",CT100)))</formula>
    </cfRule>
    <cfRule type="containsText" dxfId="17318" priority="37035" operator="containsText" text="08.30 – 14.30">
      <formula>NOT(ISERROR(SEARCH("08.30 – 14.30",CT100)))</formula>
    </cfRule>
    <cfRule type="containsText" dxfId="17317" priority="37036" operator="containsText" text="09.30 – 18.30">
      <formula>NOT(ISERROR(SEARCH("09.30 – 18.30",CT100)))</formula>
    </cfRule>
    <cfRule type="containsText" dxfId="17316" priority="37037" operator="containsText" text="08.30 – 16.30">
      <formula>NOT(ISERROR(SEARCH("08.30 – 16.30",CT100)))</formula>
    </cfRule>
    <cfRule type="containsText" dxfId="17315" priority="37038" operator="containsText" text="08.30 – 17.30">
      <formula>NOT(ISERROR(SEARCH("08.30 – 17.30",CT100)))</formula>
    </cfRule>
    <cfRule type="containsText" dxfId="17314" priority="37039" operator="containsText" text="09.00 – 18.00">
      <formula>NOT(ISERROR(SEARCH("09.00 – 18.00",CT100)))</formula>
    </cfRule>
    <cfRule type="containsText" dxfId="17313" priority="37040" operator="containsText" text="09.00 – 15.00">
      <formula>NOT(ISERROR(SEARCH("09.00 – 15.00",CT100)))</formula>
    </cfRule>
    <cfRule type="containsText" dxfId="17312" priority="37041" operator="containsText" text="10.30 – 19.30">
      <formula>NOT(ISERROR(SEARCH("10.30 – 19.30",CT100)))</formula>
    </cfRule>
    <cfRule type="containsText" dxfId="17311" priority="37042" operator="containsText" text="09.00 – 13.00">
      <formula>NOT(ISERROR(SEARCH("09.00 – 13.00",CT100)))</formula>
    </cfRule>
    <cfRule type="containsText" dxfId="17310" priority="37043" operator="containsText" text="11.30 – 19.30">
      <formula>NOT(ISERROR(SEARCH("11.30 – 19.30",CT100)))</formula>
    </cfRule>
  </conditionalFormatting>
  <conditionalFormatting sqref="CT100:CU100">
    <cfRule type="cellIs" dxfId="17309" priority="37026" operator="equal">
      <formula>"09.00 – 15.00"</formula>
    </cfRule>
  </conditionalFormatting>
  <conditionalFormatting sqref="CT100:CU100">
    <cfRule type="cellIs" dxfId="17308" priority="37027" operator="equal">
      <formula>"09.00 – 18.00"</formula>
    </cfRule>
  </conditionalFormatting>
  <conditionalFormatting sqref="CT100:CU100">
    <cfRule type="cellIs" dxfId="17307" priority="37028" operator="equal">
      <formula>"09.30 – 13.00"</formula>
    </cfRule>
  </conditionalFormatting>
  <conditionalFormatting sqref="CT100:CU100">
    <cfRule type="cellIs" dxfId="17306" priority="37029" operator="equal">
      <formula>"10.30 – 19.30"</formula>
    </cfRule>
  </conditionalFormatting>
  <conditionalFormatting sqref="CT100:CU100">
    <cfRule type="cellIs" dxfId="17305" priority="37030" operator="equal">
      <formula>"11.30 – 19.30"</formula>
    </cfRule>
  </conditionalFormatting>
  <conditionalFormatting sqref="CT100:CU100">
    <cfRule type="cellIs" dxfId="17304" priority="37031" operator="equal">
      <formula>_FV(13,"3")</formula>
    </cfRule>
  </conditionalFormatting>
  <conditionalFormatting sqref="CT100:CU100">
    <cfRule type="cellIs" dxfId="17303" priority="37032" operator="equal">
      <formula>_FV(13,"3")</formula>
    </cfRule>
  </conditionalFormatting>
  <conditionalFormatting sqref="CT100:CU100">
    <cfRule type="cellIs" dxfId="17302" priority="37033" operator="equal">
      <formula>_FV(13,"3")</formula>
    </cfRule>
  </conditionalFormatting>
  <conditionalFormatting sqref="CT100:CU100">
    <cfRule type="cellIs" dxfId="17301" priority="37018" operator="equal">
      <formula>"09.00 – 15.00"</formula>
    </cfRule>
  </conditionalFormatting>
  <conditionalFormatting sqref="CT100:CU100">
    <cfRule type="cellIs" dxfId="17300" priority="37019" operator="equal">
      <formula>"09.00 – 18.00"</formula>
    </cfRule>
  </conditionalFormatting>
  <conditionalFormatting sqref="CT100:CU100">
    <cfRule type="cellIs" dxfId="17299" priority="37020" operator="equal">
      <formula>"09.30 – 13.00"</formula>
    </cfRule>
  </conditionalFormatting>
  <conditionalFormatting sqref="CT100:CU100">
    <cfRule type="cellIs" dxfId="17298" priority="37021" operator="equal">
      <formula>"10.30 – 19.30"</formula>
    </cfRule>
  </conditionalFormatting>
  <conditionalFormatting sqref="CT100:CU100">
    <cfRule type="cellIs" dxfId="17297" priority="37022" operator="equal">
      <formula>"11.30 – 19.30"</formula>
    </cfRule>
  </conditionalFormatting>
  <conditionalFormatting sqref="CT100:CU100">
    <cfRule type="cellIs" dxfId="17296" priority="37023" operator="equal">
      <formula>_FV(13,"3")</formula>
    </cfRule>
  </conditionalFormatting>
  <conditionalFormatting sqref="CT100:CU100">
    <cfRule type="cellIs" dxfId="17295" priority="37024" operator="equal">
      <formula>_FV(13,"3")</formula>
    </cfRule>
  </conditionalFormatting>
  <conditionalFormatting sqref="CT100:CU100">
    <cfRule type="cellIs" dxfId="17294" priority="37025" operator="equal">
      <formula>_FV(13,"3")</formula>
    </cfRule>
  </conditionalFormatting>
  <conditionalFormatting sqref="CT100:CU100">
    <cfRule type="containsText" dxfId="17293" priority="37012" operator="containsText" text="09.00 - 13.00">
      <formula>NOT(ISERROR(SEARCH("09.00 - 13.00",CT100)))</formula>
    </cfRule>
    <cfRule type="containsText" dxfId="17292" priority="37013" operator="containsText" text="09.00 – 15:00">
      <formula>NOT(ISERROR(SEARCH("09.00 – 15:00",CT100)))</formula>
    </cfRule>
    <cfRule type="containsText" dxfId="17291" priority="37014" operator="containsText" text="09.00 – 16.00">
      <formula>NOT(ISERROR(SEARCH("09.00 – 16.00",CT100)))</formula>
    </cfRule>
    <cfRule type="containsText" dxfId="17290" priority="37015" operator="containsText" text="09.00 - 13:00">
      <formula>NOT(ISERROR(SEARCH("09.00 - 13:00",CT100)))</formula>
    </cfRule>
    <cfRule type="containsText" dxfId="17289" priority="37016" operator="containsText" text="08.30 – 16:30 ">
      <formula>NOT(ISERROR(SEARCH("08.30 – 16:30 ",CT100)))</formula>
    </cfRule>
    <cfRule type="containsText" dxfId="17288" priority="37017" operator="containsText" text="08.30 – 17:30 ">
      <formula>NOT(ISERROR(SEARCH("08.30 – 17:30 ",CT100)))</formula>
    </cfRule>
  </conditionalFormatting>
  <conditionalFormatting sqref="CT100:CU100">
    <cfRule type="cellIs" dxfId="17287" priority="37004" operator="equal">
      <formula>"09.00 – 15.00"</formula>
    </cfRule>
  </conditionalFormatting>
  <conditionalFormatting sqref="CT100:CU100">
    <cfRule type="cellIs" dxfId="17286" priority="37005" operator="equal">
      <formula>"09.00 – 18.00"</formula>
    </cfRule>
  </conditionalFormatting>
  <conditionalFormatting sqref="CT100:CU100">
    <cfRule type="cellIs" dxfId="17285" priority="37006" operator="equal">
      <formula>"09.30 – 13.00"</formula>
    </cfRule>
  </conditionalFormatting>
  <conditionalFormatting sqref="CT100:CU100">
    <cfRule type="cellIs" dxfId="17284" priority="37007" operator="equal">
      <formula>"10.30 – 19.30"</formula>
    </cfRule>
  </conditionalFormatting>
  <conditionalFormatting sqref="CT100:CU100">
    <cfRule type="cellIs" dxfId="17283" priority="37008" operator="equal">
      <formula>"11.30 – 19.30"</formula>
    </cfRule>
  </conditionalFormatting>
  <conditionalFormatting sqref="CT100:CU100">
    <cfRule type="cellIs" dxfId="17282" priority="37009" operator="equal">
      <formula>_FV(13,"3")</formula>
    </cfRule>
  </conditionalFormatting>
  <conditionalFormatting sqref="CT100:CU100">
    <cfRule type="cellIs" dxfId="17281" priority="37010" operator="equal">
      <formula>_FV(13,"3")</formula>
    </cfRule>
  </conditionalFormatting>
  <conditionalFormatting sqref="CT100:CU100">
    <cfRule type="cellIs" dxfId="17280" priority="37011" operator="equal">
      <formula>_FV(13,"3")</formula>
    </cfRule>
  </conditionalFormatting>
  <conditionalFormatting sqref="CT100:CU100">
    <cfRule type="containsText" dxfId="17279" priority="36994" operator="containsText" text="DOMENICA">
      <formula>NOT(ISERROR(SEARCH("DOMENICA",CT100)))</formula>
    </cfRule>
    <cfRule type="containsText" dxfId="17278" priority="36995" operator="containsText" text="08.30 – 14.30">
      <formula>NOT(ISERROR(SEARCH("08.30 – 14.30",CT100)))</formula>
    </cfRule>
    <cfRule type="containsText" dxfId="17277" priority="36996" operator="containsText" text="09.30 – 18.30">
      <formula>NOT(ISERROR(SEARCH("09.30 – 18.30",CT100)))</formula>
    </cfRule>
    <cfRule type="containsText" dxfId="17276" priority="36997" operator="containsText" text="08.30 – 16.30">
      <formula>NOT(ISERROR(SEARCH("08.30 – 16.30",CT100)))</formula>
    </cfRule>
    <cfRule type="containsText" dxfId="17275" priority="36998" operator="containsText" text="08.30 – 17.30">
      <formula>NOT(ISERROR(SEARCH("08.30 – 17.30",CT100)))</formula>
    </cfRule>
    <cfRule type="containsText" dxfId="17274" priority="36999" operator="containsText" text="09.00 – 18.00">
      <formula>NOT(ISERROR(SEARCH("09.00 – 18.00",CT100)))</formula>
    </cfRule>
    <cfRule type="containsText" dxfId="17273" priority="37000" operator="containsText" text="09.00 – 15.00">
      <formula>NOT(ISERROR(SEARCH("09.00 – 15.00",CT100)))</formula>
    </cfRule>
    <cfRule type="containsText" dxfId="17272" priority="37001" operator="containsText" text="10.30 – 19.30">
      <formula>NOT(ISERROR(SEARCH("10.30 – 19.30",CT100)))</formula>
    </cfRule>
    <cfRule type="containsText" dxfId="17271" priority="37002" operator="containsText" text="09.00 – 13.00">
      <formula>NOT(ISERROR(SEARCH("09.00 – 13.00",CT100)))</formula>
    </cfRule>
    <cfRule type="containsText" dxfId="17270" priority="37003" operator="containsText" text="11.30 – 19.30">
      <formula>NOT(ISERROR(SEARCH("11.30 – 19.30",CT100)))</formula>
    </cfRule>
  </conditionalFormatting>
  <conditionalFormatting sqref="CT100:CU100">
    <cfRule type="cellIs" dxfId="17269" priority="36987" operator="equal">
      <formula>"09.00 – 18.00"</formula>
    </cfRule>
  </conditionalFormatting>
  <conditionalFormatting sqref="CT100:CU100">
    <cfRule type="cellIs" dxfId="17268" priority="36988" operator="equal">
      <formula>"09.30 – 13.00"</formula>
    </cfRule>
  </conditionalFormatting>
  <conditionalFormatting sqref="CT100:CU100">
    <cfRule type="cellIs" dxfId="17267" priority="36989" operator="equal">
      <formula>"10.30 – 19.30"</formula>
    </cfRule>
  </conditionalFormatting>
  <conditionalFormatting sqref="CT100:CU100">
    <cfRule type="cellIs" dxfId="17266" priority="36990" operator="equal">
      <formula>"11.30 – 19.30"</formula>
    </cfRule>
  </conditionalFormatting>
  <conditionalFormatting sqref="CT100:CU100">
    <cfRule type="cellIs" dxfId="17265" priority="36991" operator="equal">
      <formula>_FV(13,"3")</formula>
    </cfRule>
  </conditionalFormatting>
  <conditionalFormatting sqref="CT100:CU100">
    <cfRule type="cellIs" dxfId="17264" priority="36992" operator="equal">
      <formula>_FV(13,"3")</formula>
    </cfRule>
  </conditionalFormatting>
  <conditionalFormatting sqref="CT100:CU100">
    <cfRule type="cellIs" dxfId="17263" priority="36993" operator="equal">
      <formula>_FV(13,"3")</formula>
    </cfRule>
  </conditionalFormatting>
  <conditionalFormatting sqref="CT100:CU100">
    <cfRule type="cellIs" dxfId="17262" priority="36980" operator="equal">
      <formula>"09.00 – 18.00"</formula>
    </cfRule>
  </conditionalFormatting>
  <conditionalFormatting sqref="CT100:CU100">
    <cfRule type="cellIs" dxfId="17261" priority="36981" operator="equal">
      <formula>"09.30 – 13.00"</formula>
    </cfRule>
  </conditionalFormatting>
  <conditionalFormatting sqref="CT100:CU100">
    <cfRule type="cellIs" dxfId="17260" priority="36982" operator="equal">
      <formula>"10.30 – 19.30"</formula>
    </cfRule>
  </conditionalFormatting>
  <conditionalFormatting sqref="CT100:CU100">
    <cfRule type="cellIs" dxfId="17259" priority="36983" operator="equal">
      <formula>"11.30 – 19.30"</formula>
    </cfRule>
  </conditionalFormatting>
  <conditionalFormatting sqref="CT100:CU100">
    <cfRule type="cellIs" dxfId="17258" priority="36984" operator="equal">
      <formula>_FV(13,"3")</formula>
    </cfRule>
  </conditionalFormatting>
  <conditionalFormatting sqref="CT100:CU100">
    <cfRule type="cellIs" dxfId="17257" priority="36985" operator="equal">
      <formula>_FV(13,"3")</formula>
    </cfRule>
  </conditionalFormatting>
  <conditionalFormatting sqref="CT100:CU100">
    <cfRule type="cellIs" dxfId="17256" priority="36986" operator="equal">
      <formula>_FV(13,"3")</formula>
    </cfRule>
  </conditionalFormatting>
  <conditionalFormatting sqref="CT101:CU108">
    <cfRule type="containsText" dxfId="17255" priority="36962" operator="containsText" text="08.30 – 14.30">
      <formula>NOT(ISERROR(SEARCH("08.30 – 14.30",CT101)))</formula>
    </cfRule>
    <cfRule type="containsText" dxfId="17254" priority="36963" operator="containsText" text="09:30 – 18.30">
      <formula>NOT(ISERROR(SEARCH("09:30 – 18.30",CT101)))</formula>
    </cfRule>
    <cfRule type="containsText" dxfId="17253" priority="36964" operator="containsText" text="10.30 – 18.30">
      <formula>NOT(ISERROR(SEARCH("10.30 – 18.30",CT101)))</formula>
    </cfRule>
    <cfRule type="containsText" dxfId="17252" priority="36965" operator="containsText" text="09.30 – 18.30">
      <formula>NOT(ISERROR(SEARCH("09.30 – 18.30",CT101)))</formula>
    </cfRule>
    <cfRule type="containsText" dxfId="17251" priority="36967" operator="containsText" text="09.00 – 13:00">
      <formula>NOT(ISERROR(SEARCH("09.00 – 13:00",CT101)))</formula>
    </cfRule>
    <cfRule type="containsText" dxfId="17250" priority="36968" operator="containsText" text="08.30 – 16.30">
      <formula>NOT(ISERROR(SEARCH("08.30 – 16.30",CT101)))</formula>
    </cfRule>
    <cfRule type="containsText" dxfId="17249" priority="36969" operator="containsText" text="08:30 – 17.30">
      <formula>NOT(ISERROR(SEARCH("08:30 – 17.30",CT101)))</formula>
    </cfRule>
    <cfRule type="containsText" dxfId="17248" priority="36970" operator="containsText" text="08.30 – 17.30">
      <formula>NOT(ISERROR(SEARCH("08.30 – 17.30",CT101)))</formula>
    </cfRule>
    <cfRule type="containsText" dxfId="17247" priority="36971" operator="containsText" text="09.00 – 18.00">
      <formula>NOT(ISERROR(SEARCH("09.00 – 18.00",CT101)))</formula>
    </cfRule>
    <cfRule type="containsText" dxfId="17246" priority="36972" operator="containsText" text="09.00 – 13.00">
      <formula>NOT(ISERROR(SEARCH("09.00 – 13.00",CT101)))</formula>
    </cfRule>
    <cfRule type="containsText" dxfId="17245" priority="36973" operator="containsText" text="11.30 – 19.30">
      <formula>NOT(ISERROR(SEARCH("11.30 – 19.30",CT101)))</formula>
    </cfRule>
    <cfRule type="containsText" dxfId="17244" priority="36974" operator="containsText" text="10.30 – 19.30">
      <formula>NOT(ISERROR(SEARCH("10.30 – 19.30",CT101)))</formula>
    </cfRule>
    <cfRule type="containsText" dxfId="17243" priority="36975" operator="containsText" text="09.00 – 15.00">
      <formula>NOT(ISERROR(SEARCH("09.00 – 15.00",CT101)))</formula>
    </cfRule>
    <cfRule type="containsText" dxfId="17242" priority="36976" operator="containsText" text="1 2 : 3 0">
      <formula>NOT(ISERROR(SEARCH("1 2 : 3 0",CT101)))</formula>
    </cfRule>
    <cfRule type="containsText" dxfId="17241" priority="36977" operator="containsText" text="1 3 : 3 0">
      <formula>NOT(ISERROR(SEARCH("1 3 : 3 0",CT101)))</formula>
    </cfRule>
    <cfRule type="containsText" dxfId="17240" priority="36978" operator="containsText" text="FESTIVITÁ">
      <formula>NOT(ISERROR(SEARCH("FESTIVITÁ",CT101)))</formula>
    </cfRule>
    <cfRule type="cellIs" dxfId="17239" priority="36979" operator="equal">
      <formula>"DOMENICA"</formula>
    </cfRule>
  </conditionalFormatting>
  <conditionalFormatting sqref="CT101:CU108">
    <cfRule type="containsText" dxfId="17238" priority="36954" operator="containsText" text="09.00 - 13.00">
      <formula>NOT(ISERROR(SEARCH("09.00 - 13.00",CT101)))</formula>
    </cfRule>
    <cfRule type="containsText" dxfId="17237" priority="36957" operator="containsText" text="09.00 – 15:00">
      <formula>NOT(ISERROR(SEARCH("09.00 – 15:00",CT101)))</formula>
    </cfRule>
    <cfRule type="containsText" dxfId="17236" priority="36958" operator="containsText" text="09.00 – 16.00">
      <formula>NOT(ISERROR(SEARCH("09.00 – 16.00",CT101)))</formula>
    </cfRule>
    <cfRule type="containsText" dxfId="17235" priority="36959" operator="containsText" text="09.00 - 13:00">
      <formula>NOT(ISERROR(SEARCH("09.00 - 13:00",CT101)))</formula>
    </cfRule>
    <cfRule type="containsText" dxfId="17234" priority="36960" operator="containsText" text="08.30 – 16:30 ">
      <formula>NOT(ISERROR(SEARCH("08.30 – 16:30 ",CT101)))</formula>
    </cfRule>
    <cfRule type="containsText" dxfId="17233" priority="36961" operator="containsText" text="08.30 – 17:30 ">
      <formula>NOT(ISERROR(SEARCH("08.30 – 17:30 ",CT101)))</formula>
    </cfRule>
  </conditionalFormatting>
  <conditionalFormatting sqref="CT101:CU108">
    <cfRule type="containsText" dxfId="17232" priority="36956" operator="containsText" text="1 3 : 0 0">
      <formula>NOT(ISERROR(SEARCH("1 3 : 0 0",CT101)))</formula>
    </cfRule>
  </conditionalFormatting>
  <conditionalFormatting sqref="CT101:CU101">
    <cfRule type="containsText" dxfId="17231" priority="36955" operator="containsText" text="13:00">
      <formula>NOT(ISERROR(SEARCH("13:00",CT101)))</formula>
    </cfRule>
  </conditionalFormatting>
  <conditionalFormatting sqref="CT101:CU108">
    <cfRule type="containsText" dxfId="17230" priority="36966" operator="containsText" text="09:00 – 13.00 ">
      <formula>NOT(ISERROR(SEARCH("09:00 – 13.00 ",CT101)))</formula>
    </cfRule>
  </conditionalFormatting>
  <conditionalFormatting sqref="CT107:CU107">
    <cfRule type="containsText" dxfId="17229" priority="36953" operator="containsText" text="09:00 – 13.00 ">
      <formula>NOT(ISERROR(SEARCH("09:00 – 13.00 ",CT107)))</formula>
    </cfRule>
  </conditionalFormatting>
  <conditionalFormatting sqref="CT101:CU108">
    <cfRule type="containsText" dxfId="17228" priority="36952" operator="containsText" text="09:00 – 13.00 ">
      <formula>NOT(ISERROR(SEARCH("09:00 – 13.00 ",CT101)))</formula>
    </cfRule>
  </conditionalFormatting>
  <conditionalFormatting sqref="CT107:CU108">
    <cfRule type="containsText" dxfId="17227" priority="36951" operator="containsText" text="09:00 – 13.00 ">
      <formula>NOT(ISERROR(SEARCH("09:00 – 13.00 ",CT107)))</formula>
    </cfRule>
  </conditionalFormatting>
  <conditionalFormatting sqref="CT102:CU102">
    <cfRule type="containsText" dxfId="17226" priority="36948" operator="containsText" text="09.00 -13.00">
      <formula>NOT(ISERROR(SEARCH("09.00 -13.00",CT102)))</formula>
    </cfRule>
    <cfRule type="containsText" dxfId="17225" priority="36949" operator="containsText" text="09.00 -15:00">
      <formula>NOT(ISERROR(SEARCH("09.00 -15:00",CT102)))</formula>
    </cfRule>
    <cfRule type="containsText" dxfId="17224" priority="36950" operator="containsText" text="09.00 -16.00">
      <formula>NOT(ISERROR(SEARCH("09.00 -16.00",CT102)))</formula>
    </cfRule>
  </conditionalFormatting>
  <conditionalFormatting sqref="CT103:CU108">
    <cfRule type="containsText" dxfId="17223" priority="36945" operator="containsText" text="09.00 -13.00">
      <formula>NOT(ISERROR(SEARCH("09.00 -13.00",CT103)))</formula>
    </cfRule>
    <cfRule type="containsText" dxfId="17222" priority="36946" operator="containsText" text="09.00 -15:00">
      <formula>NOT(ISERROR(SEARCH("09.00 -15:00",CT103)))</formula>
    </cfRule>
    <cfRule type="containsText" dxfId="17221" priority="36947" operator="containsText" text="09.00 -16.00">
      <formula>NOT(ISERROR(SEARCH("09.00 -16.00",CT103)))</formula>
    </cfRule>
  </conditionalFormatting>
  <conditionalFormatting sqref="CT101:CU101">
    <cfRule type="containsText" dxfId="17220" priority="36942" operator="containsText" text="09.00 -13.00">
      <formula>NOT(ISERROR(SEARCH("09.00 -13.00",CT101)))</formula>
    </cfRule>
    <cfRule type="containsText" dxfId="17219" priority="36943" operator="containsText" text="09.00 -15:00">
      <formula>NOT(ISERROR(SEARCH("09.00 -15:00",CT101)))</formula>
    </cfRule>
    <cfRule type="containsText" dxfId="17218" priority="36944" operator="containsText" text="09.00 -16.00">
      <formula>NOT(ISERROR(SEARCH("09.00 -16.00",CT101)))</formula>
    </cfRule>
  </conditionalFormatting>
  <conditionalFormatting sqref="CT107:CU107">
    <cfRule type="containsText" dxfId="17217" priority="36941" operator="containsText" text="09:00 – 13.00 ">
      <formula>NOT(ISERROR(SEARCH("09:00 – 13.00 ",CT107)))</formula>
    </cfRule>
  </conditionalFormatting>
  <conditionalFormatting sqref="CT101:CU108">
    <cfRule type="containsText" dxfId="17216" priority="36940" operator="containsText" text="09:00 – 13.00 ">
      <formula>NOT(ISERROR(SEARCH("09:00 – 13.00 ",CT101)))</formula>
    </cfRule>
  </conditionalFormatting>
  <conditionalFormatting sqref="CT107:CU108">
    <cfRule type="containsText" dxfId="17215" priority="36939" operator="containsText" text="09:00 – 13.00 ">
      <formula>NOT(ISERROR(SEARCH("09:00 – 13.00 ",CT107)))</formula>
    </cfRule>
  </conditionalFormatting>
  <conditionalFormatting sqref="CT102:CU102">
    <cfRule type="containsText" dxfId="17214" priority="36936" operator="containsText" text="09.00 -13.00">
      <formula>NOT(ISERROR(SEARCH("09.00 -13.00",CT102)))</formula>
    </cfRule>
    <cfRule type="containsText" dxfId="17213" priority="36937" operator="containsText" text="09.00 -15:00">
      <formula>NOT(ISERROR(SEARCH("09.00 -15:00",CT102)))</formula>
    </cfRule>
    <cfRule type="containsText" dxfId="17212" priority="36938" operator="containsText" text="09.00 -16.00">
      <formula>NOT(ISERROR(SEARCH("09.00 -16.00",CT102)))</formula>
    </cfRule>
  </conditionalFormatting>
  <conditionalFormatting sqref="CT103:CU108">
    <cfRule type="containsText" dxfId="17211" priority="36933" operator="containsText" text="09.00 -13.00">
      <formula>NOT(ISERROR(SEARCH("09.00 -13.00",CT103)))</formula>
    </cfRule>
    <cfRule type="containsText" dxfId="17210" priority="36934" operator="containsText" text="09.00 -15:00">
      <formula>NOT(ISERROR(SEARCH("09.00 -15:00",CT103)))</formula>
    </cfRule>
    <cfRule type="containsText" dxfId="17209" priority="36935" operator="containsText" text="09.00 -16.00">
      <formula>NOT(ISERROR(SEARCH("09.00 -16.00",CT103)))</formula>
    </cfRule>
  </conditionalFormatting>
  <conditionalFormatting sqref="CT101:CU101">
    <cfRule type="containsText" dxfId="17208" priority="36930" operator="containsText" text="09.00 -13.00">
      <formula>NOT(ISERROR(SEARCH("09.00 -13.00",CT101)))</formula>
    </cfRule>
    <cfRule type="containsText" dxfId="17207" priority="36931" operator="containsText" text="09.00 -15:00">
      <formula>NOT(ISERROR(SEARCH("09.00 -15:00",CT101)))</formula>
    </cfRule>
    <cfRule type="containsText" dxfId="17206" priority="36932" operator="containsText" text="09.00 -16.00">
      <formula>NOT(ISERROR(SEARCH("09.00 -16.00",CT101)))</formula>
    </cfRule>
  </conditionalFormatting>
  <conditionalFormatting sqref="CT102:CU102">
    <cfRule type="containsText" dxfId="17205" priority="36927" operator="containsText" text="09.00 -13:00">
      <formula>NOT(ISERROR(SEARCH("09.00 -13:00",CT102)))</formula>
    </cfRule>
    <cfRule type="containsText" dxfId="17204" priority="36928" operator="containsText" text="08.30 -17.30">
      <formula>NOT(ISERROR(SEARCH("08.30 -17.30",CT102)))</formula>
    </cfRule>
    <cfRule type="containsText" dxfId="17203" priority="36929" operator="containsText" text="08.30 -15:30">
      <formula>NOT(ISERROR(SEARCH("08.30 -15:30",CT102)))</formula>
    </cfRule>
  </conditionalFormatting>
  <conditionalFormatting sqref="CT103:CU108">
    <cfRule type="containsText" dxfId="17202" priority="36924" operator="containsText" text="09.00 -13.00">
      <formula>NOT(ISERROR(SEARCH("09.00 -13.00",CT103)))</formula>
    </cfRule>
    <cfRule type="containsText" dxfId="17201" priority="36925" operator="containsText" text="09.00 -15:00">
      <formula>NOT(ISERROR(SEARCH("09.00 -15:00",CT103)))</formula>
    </cfRule>
    <cfRule type="containsText" dxfId="17200" priority="36926" operator="containsText" text="09.00 -16.00">
      <formula>NOT(ISERROR(SEARCH("09.00 -16.00",CT103)))</formula>
    </cfRule>
  </conditionalFormatting>
  <conditionalFormatting sqref="CT103:CU108">
    <cfRule type="containsText" dxfId="17199" priority="36921" operator="containsText" text="09.00 -13:00">
      <formula>NOT(ISERROR(SEARCH("09.00 -13:00",CT103)))</formula>
    </cfRule>
    <cfRule type="containsText" dxfId="17198" priority="36922" operator="containsText" text="08.30 -17.30">
      <formula>NOT(ISERROR(SEARCH("08.30 -17.30",CT103)))</formula>
    </cfRule>
    <cfRule type="containsText" dxfId="17197" priority="36923" operator="containsText" text="08.30 -15:30">
      <formula>NOT(ISERROR(SEARCH("08.30 -15:30",CT103)))</formula>
    </cfRule>
  </conditionalFormatting>
  <conditionalFormatting sqref="CT101:CU101">
    <cfRule type="containsText" dxfId="17196" priority="36918" operator="containsText" text="09.00 -13.00">
      <formula>NOT(ISERROR(SEARCH("09.00 -13.00",CT101)))</formula>
    </cfRule>
    <cfRule type="containsText" dxfId="17195" priority="36919" operator="containsText" text="09.00 -15:00">
      <formula>NOT(ISERROR(SEARCH("09.00 -15:00",CT101)))</formula>
    </cfRule>
    <cfRule type="containsText" dxfId="17194" priority="36920" operator="containsText" text="09.00 -16.00">
      <formula>NOT(ISERROR(SEARCH("09.00 -16.00",CT101)))</formula>
    </cfRule>
  </conditionalFormatting>
  <conditionalFormatting sqref="CT101:CU101">
    <cfRule type="containsText" dxfId="17193" priority="36915" operator="containsText" text="09.00 -13:00">
      <formula>NOT(ISERROR(SEARCH("09.00 -13:00",CT101)))</formula>
    </cfRule>
    <cfRule type="containsText" dxfId="17192" priority="36916" operator="containsText" text="08.30 -17.30">
      <formula>NOT(ISERROR(SEARCH("08.30 -17.30",CT101)))</formula>
    </cfRule>
    <cfRule type="containsText" dxfId="17191" priority="36917" operator="containsText" text="08.30 -15:30">
      <formula>NOT(ISERROR(SEARCH("08.30 -15:30",CT101)))</formula>
    </cfRule>
  </conditionalFormatting>
  <conditionalFormatting sqref="DG69">
    <cfRule type="containsText" dxfId="17190" priority="36898" operator="containsText" text="08.30 – 14.30">
      <formula>NOT(ISERROR(SEARCH("08.30 – 14.30",DG69)))</formula>
    </cfRule>
    <cfRule type="containsText" dxfId="17189" priority="36899" operator="containsText" text="09:30 – 18.30">
      <formula>NOT(ISERROR(SEARCH("09:30 – 18.30",DG69)))</formula>
    </cfRule>
    <cfRule type="containsText" dxfId="17188" priority="36900" operator="containsText" text="10.30 – 18.30">
      <formula>NOT(ISERROR(SEARCH("10.30 – 18.30",DG69)))</formula>
    </cfRule>
    <cfRule type="containsText" dxfId="17187" priority="36901" operator="containsText" text="09.30 – 18.30">
      <formula>NOT(ISERROR(SEARCH("09.30 – 18.30",DG69)))</formula>
    </cfRule>
    <cfRule type="containsText" dxfId="17186" priority="36902" operator="containsText" text="09.00 – 13:00">
      <formula>NOT(ISERROR(SEARCH("09.00 – 13:00",DG69)))</formula>
    </cfRule>
    <cfRule type="containsText" dxfId="17185" priority="36903" operator="containsText" text="08.30 – 16.30">
      <formula>NOT(ISERROR(SEARCH("08.30 – 16.30",DG69)))</formula>
    </cfRule>
    <cfRule type="containsText" dxfId="17184" priority="36904" operator="containsText" text="08:30 – 17.30">
      <formula>NOT(ISERROR(SEARCH("08:30 – 17.30",DG69)))</formula>
    </cfRule>
    <cfRule type="containsText" dxfId="17183" priority="36905" operator="containsText" text="08.30 – 17.30">
      <formula>NOT(ISERROR(SEARCH("08.30 – 17.30",DG69)))</formula>
    </cfRule>
    <cfRule type="containsText" dxfId="17182" priority="36906" operator="containsText" text="09.00 – 18.00">
      <formula>NOT(ISERROR(SEARCH("09.00 – 18.00",DG69)))</formula>
    </cfRule>
    <cfRule type="containsText" dxfId="17181" priority="36907" operator="containsText" text="09.00 – 13.00">
      <formula>NOT(ISERROR(SEARCH("09.00 – 13.00",DG69)))</formula>
    </cfRule>
    <cfRule type="containsText" dxfId="17180" priority="36908" operator="containsText" text="11.30 – 19.30">
      <formula>NOT(ISERROR(SEARCH("11.30 – 19.30",DG69)))</formula>
    </cfRule>
    <cfRule type="containsText" dxfId="17179" priority="36909" operator="containsText" text="10.30 – 19.30">
      <formula>NOT(ISERROR(SEARCH("10.30 – 19.30",DG69)))</formula>
    </cfRule>
    <cfRule type="containsText" dxfId="17178" priority="36910" operator="containsText" text="09.00 – 15.00">
      <formula>NOT(ISERROR(SEARCH("09.00 – 15.00",DG69)))</formula>
    </cfRule>
    <cfRule type="containsText" dxfId="17177" priority="36911" operator="containsText" text="12:30">
      <formula>NOT(ISERROR(SEARCH("12:30",DG69)))</formula>
    </cfRule>
    <cfRule type="containsText" dxfId="17176" priority="36912" operator="containsText" text="13:30">
      <formula>NOT(ISERROR(SEARCH("13:30",DG69)))</formula>
    </cfRule>
    <cfRule type="containsText" dxfId="17175" priority="36913" operator="containsText" text="FESTIVITÁ">
      <formula>NOT(ISERROR(SEARCH("FESTIVITÁ",DG69)))</formula>
    </cfRule>
    <cfRule type="cellIs" dxfId="17174" priority="36914" operator="equal">
      <formula>"DOMENICA"</formula>
    </cfRule>
  </conditionalFormatting>
  <conditionalFormatting sqref="DG69">
    <cfRule type="containsText" dxfId="17173" priority="36892" operator="containsText" text="09.00 - 13.00">
      <formula>NOT(ISERROR(SEARCH("09.00 - 13.00",DG69)))</formula>
    </cfRule>
    <cfRule type="containsText" dxfId="17172" priority="36893" operator="containsText" text="09.00 – 15:00">
      <formula>NOT(ISERROR(SEARCH("09.00 – 15:00",DG69)))</formula>
    </cfRule>
    <cfRule type="containsText" dxfId="17171" priority="36894" operator="containsText" text="09.00 – 16.00">
      <formula>NOT(ISERROR(SEARCH("09.00 – 16.00",DG69)))</formula>
    </cfRule>
    <cfRule type="containsText" dxfId="17170" priority="36895" operator="containsText" text="09.00 - 13:00">
      <formula>NOT(ISERROR(SEARCH("09.00 - 13:00",DG69)))</formula>
    </cfRule>
    <cfRule type="containsText" dxfId="17169" priority="36896" operator="containsText" text="08.30 – 16:30 ">
      <formula>NOT(ISERROR(SEARCH("08.30 – 16:30 ",DG69)))</formula>
    </cfRule>
    <cfRule type="containsText" dxfId="17168" priority="36897" operator="containsText" text="08.30 – 17:30 ">
      <formula>NOT(ISERROR(SEARCH("08.30 – 17:30 ",DG69)))</formula>
    </cfRule>
  </conditionalFormatting>
  <conditionalFormatting sqref="DG60">
    <cfRule type="cellIs" dxfId="17167" priority="36857" operator="equal">
      <formula>"09.00 – 15.00"</formula>
    </cfRule>
  </conditionalFormatting>
  <conditionalFormatting sqref="DG60">
    <cfRule type="cellIs" dxfId="17166" priority="36858" operator="equal">
      <formula>"09.00 – 18.00"</formula>
    </cfRule>
  </conditionalFormatting>
  <conditionalFormatting sqref="DG60">
    <cfRule type="cellIs" dxfId="17165" priority="36859" operator="equal">
      <formula>"09.30 – 13.00"</formula>
    </cfRule>
  </conditionalFormatting>
  <conditionalFormatting sqref="DG60">
    <cfRule type="cellIs" dxfId="17164" priority="36860" operator="equal">
      <formula>"10.30 – 19.30"</formula>
    </cfRule>
  </conditionalFormatting>
  <conditionalFormatting sqref="DG60">
    <cfRule type="cellIs" dxfId="17163" priority="36861" operator="equal">
      <formula>"11.30 – 19.30"</formula>
    </cfRule>
  </conditionalFormatting>
  <conditionalFormatting sqref="DG60">
    <cfRule type="cellIs" dxfId="17162" priority="36862" operator="equal">
      <formula>_FV(13,"3")</formula>
    </cfRule>
  </conditionalFormatting>
  <conditionalFormatting sqref="DG60">
    <cfRule type="cellIs" dxfId="17161" priority="36863" operator="equal">
      <formula>_FV(13,"3")</formula>
    </cfRule>
  </conditionalFormatting>
  <conditionalFormatting sqref="DG60">
    <cfRule type="cellIs" dxfId="17160" priority="36864" operator="equal">
      <formula>_FV(13,"3")</formula>
    </cfRule>
  </conditionalFormatting>
  <conditionalFormatting sqref="DG60">
    <cfRule type="cellIs" dxfId="17159" priority="36830" operator="equal">
      <formula>_FV(13,"3")</formula>
    </cfRule>
  </conditionalFormatting>
  <conditionalFormatting sqref="DG60">
    <cfRule type="cellIs" dxfId="17158" priority="36823" operator="equal">
      <formula>_FV(13,"3")</formula>
    </cfRule>
  </conditionalFormatting>
  <conditionalFormatting sqref="DG60">
    <cfRule type="cellIs" dxfId="17157" priority="36883" operator="equal">
      <formula>"09.00 – 13.00"</formula>
    </cfRule>
  </conditionalFormatting>
  <conditionalFormatting sqref="DG60">
    <cfRule type="cellIs" dxfId="17156" priority="36884" operator="equal">
      <formula>"09.00 – 15.00"</formula>
    </cfRule>
  </conditionalFormatting>
  <conditionalFormatting sqref="DG60">
    <cfRule type="cellIs" dxfId="17155" priority="36885" operator="equal">
      <formula>"09.00 – 18.00"</formula>
    </cfRule>
  </conditionalFormatting>
  <conditionalFormatting sqref="DG60">
    <cfRule type="cellIs" dxfId="17154" priority="36886" operator="equal">
      <formula>"09.30 – 13.00"</formula>
    </cfRule>
  </conditionalFormatting>
  <conditionalFormatting sqref="DG60">
    <cfRule type="cellIs" dxfId="17153" priority="36887" operator="equal">
      <formula>"10.30 – 19.30"</formula>
    </cfRule>
  </conditionalFormatting>
  <conditionalFormatting sqref="DG60">
    <cfRule type="cellIs" dxfId="17152" priority="36888" operator="equal">
      <formula>"11.30 – 19.30"</formula>
    </cfRule>
  </conditionalFormatting>
  <conditionalFormatting sqref="DG60">
    <cfRule type="cellIs" dxfId="17151" priority="36889" operator="equal">
      <formula>_FV(13,"3")</formula>
    </cfRule>
  </conditionalFormatting>
  <conditionalFormatting sqref="DG60">
    <cfRule type="cellIs" dxfId="17150" priority="36890" operator="equal">
      <formula>_FV(13,"3")</formula>
    </cfRule>
  </conditionalFormatting>
  <conditionalFormatting sqref="DG60">
    <cfRule type="cellIs" dxfId="17149" priority="36891" operator="equal">
      <formula>_FV(13,"3")</formula>
    </cfRule>
  </conditionalFormatting>
  <conditionalFormatting sqref="DG60">
    <cfRule type="containsText" dxfId="17148" priority="36873" operator="containsText" text="DOMENICA">
      <formula>NOT(ISERROR(SEARCH("DOMENICA",DG60)))</formula>
    </cfRule>
    <cfRule type="containsText" dxfId="17147" priority="36874" operator="containsText" text="08.30 – 14.30">
      <formula>NOT(ISERROR(SEARCH("08.30 – 14.30",DG60)))</formula>
    </cfRule>
    <cfRule type="containsText" dxfId="17146" priority="36875" operator="containsText" text="09.30 – 18.30">
      <formula>NOT(ISERROR(SEARCH("09.30 – 18.30",DG60)))</formula>
    </cfRule>
    <cfRule type="containsText" dxfId="17145" priority="36876" operator="containsText" text="08.30 – 16.30">
      <formula>NOT(ISERROR(SEARCH("08.30 – 16.30",DG60)))</formula>
    </cfRule>
    <cfRule type="containsText" dxfId="17144" priority="36877" operator="containsText" text="08.30 – 17.30">
      <formula>NOT(ISERROR(SEARCH("08.30 – 17.30",DG60)))</formula>
    </cfRule>
    <cfRule type="containsText" dxfId="17143" priority="36878" operator="containsText" text="09.00 – 18.00">
      <formula>NOT(ISERROR(SEARCH("09.00 – 18.00",DG60)))</formula>
    </cfRule>
    <cfRule type="containsText" dxfId="17142" priority="36879" operator="containsText" text="09.00 – 15.00">
      <formula>NOT(ISERROR(SEARCH("09.00 – 15.00",DG60)))</formula>
    </cfRule>
    <cfRule type="containsText" dxfId="17141" priority="36880" operator="containsText" text="10.30 – 19.30">
      <formula>NOT(ISERROR(SEARCH("10.30 – 19.30",DG60)))</formula>
    </cfRule>
    <cfRule type="containsText" dxfId="17140" priority="36881" operator="containsText" text="09.00 – 13.00">
      <formula>NOT(ISERROR(SEARCH("09.00 – 13.00",DG60)))</formula>
    </cfRule>
    <cfRule type="containsText" dxfId="17139" priority="36882" operator="containsText" text="11.30 – 19.30">
      <formula>NOT(ISERROR(SEARCH("11.30 – 19.30",DG60)))</formula>
    </cfRule>
  </conditionalFormatting>
  <conditionalFormatting sqref="DG60">
    <cfRule type="cellIs" dxfId="17138" priority="36865" operator="equal">
      <formula>"09.00 – 15.00"</formula>
    </cfRule>
  </conditionalFormatting>
  <conditionalFormatting sqref="DG60">
    <cfRule type="cellIs" dxfId="17137" priority="36866" operator="equal">
      <formula>"09.00 – 18.00"</formula>
    </cfRule>
  </conditionalFormatting>
  <conditionalFormatting sqref="DG60">
    <cfRule type="cellIs" dxfId="17136" priority="36867" operator="equal">
      <formula>"09.30 – 13.00"</formula>
    </cfRule>
  </conditionalFormatting>
  <conditionalFormatting sqref="DG60">
    <cfRule type="cellIs" dxfId="17135" priority="36868" operator="equal">
      <formula>"10.30 – 19.30"</formula>
    </cfRule>
  </conditionalFormatting>
  <conditionalFormatting sqref="DG60">
    <cfRule type="cellIs" dxfId="17134" priority="36869" operator="equal">
      <formula>"11.30 – 19.30"</formula>
    </cfRule>
  </conditionalFormatting>
  <conditionalFormatting sqref="DG60">
    <cfRule type="cellIs" dxfId="17133" priority="36870" operator="equal">
      <formula>_FV(13,"3")</formula>
    </cfRule>
  </conditionalFormatting>
  <conditionalFormatting sqref="DG60">
    <cfRule type="cellIs" dxfId="17132" priority="36871" operator="equal">
      <formula>_FV(13,"3")</formula>
    </cfRule>
  </conditionalFormatting>
  <conditionalFormatting sqref="DG60">
    <cfRule type="cellIs" dxfId="17131" priority="36872" operator="equal">
      <formula>_FV(13,"3")</formula>
    </cfRule>
  </conditionalFormatting>
  <conditionalFormatting sqref="DG60">
    <cfRule type="containsText" dxfId="17130" priority="36851" operator="containsText" text="09.00 - 13.00">
      <formula>NOT(ISERROR(SEARCH("09.00 - 13.00",DG60)))</formula>
    </cfRule>
    <cfRule type="containsText" dxfId="17129" priority="36852" operator="containsText" text="09.00 – 15:00">
      <formula>NOT(ISERROR(SEARCH("09.00 – 15:00",DG60)))</formula>
    </cfRule>
    <cfRule type="containsText" dxfId="17128" priority="36853" operator="containsText" text="09.00 – 16.00">
      <formula>NOT(ISERROR(SEARCH("09.00 – 16.00",DG60)))</formula>
    </cfRule>
    <cfRule type="containsText" dxfId="17127" priority="36854" operator="containsText" text="09.00 - 13:00">
      <formula>NOT(ISERROR(SEARCH("09.00 - 13:00",DG60)))</formula>
    </cfRule>
    <cfRule type="containsText" dxfId="17126" priority="36855" operator="containsText" text="08.30 – 16:30 ">
      <formula>NOT(ISERROR(SEARCH("08.30 – 16:30 ",DG60)))</formula>
    </cfRule>
    <cfRule type="containsText" dxfId="17125" priority="36856" operator="containsText" text="08.30 – 17:30 ">
      <formula>NOT(ISERROR(SEARCH("08.30 – 17:30 ",DG60)))</formula>
    </cfRule>
  </conditionalFormatting>
  <conditionalFormatting sqref="DG60">
    <cfRule type="cellIs" dxfId="17124" priority="36843" operator="equal">
      <formula>"09.00 – 15.00"</formula>
    </cfRule>
  </conditionalFormatting>
  <conditionalFormatting sqref="DG60">
    <cfRule type="cellIs" dxfId="17123" priority="36844" operator="equal">
      <formula>"09.00 – 18.00"</formula>
    </cfRule>
  </conditionalFormatting>
  <conditionalFormatting sqref="DG60">
    <cfRule type="cellIs" dxfId="17122" priority="36845" operator="equal">
      <formula>"09.30 – 13.00"</formula>
    </cfRule>
  </conditionalFormatting>
  <conditionalFormatting sqref="DG60">
    <cfRule type="cellIs" dxfId="17121" priority="36846" operator="equal">
      <formula>"10.30 – 19.30"</formula>
    </cfRule>
  </conditionalFormatting>
  <conditionalFormatting sqref="DG60">
    <cfRule type="cellIs" dxfId="17120" priority="36847" operator="equal">
      <formula>"11.30 – 19.30"</formula>
    </cfRule>
  </conditionalFormatting>
  <conditionalFormatting sqref="DG60">
    <cfRule type="cellIs" dxfId="17119" priority="36848" operator="equal">
      <formula>_FV(13,"3")</formula>
    </cfRule>
  </conditionalFormatting>
  <conditionalFormatting sqref="DG60">
    <cfRule type="cellIs" dxfId="17118" priority="36849" operator="equal">
      <formula>_FV(13,"3")</formula>
    </cfRule>
  </conditionalFormatting>
  <conditionalFormatting sqref="DG60">
    <cfRule type="cellIs" dxfId="17117" priority="36850" operator="equal">
      <formula>_FV(13,"3")</formula>
    </cfRule>
  </conditionalFormatting>
  <conditionalFormatting sqref="DG60">
    <cfRule type="containsText" dxfId="17116" priority="36833" operator="containsText" text="DOMENICA">
      <formula>NOT(ISERROR(SEARCH("DOMENICA",DG60)))</formula>
    </cfRule>
    <cfRule type="containsText" dxfId="17115" priority="36834" operator="containsText" text="08.30 – 14.30">
      <formula>NOT(ISERROR(SEARCH("08.30 – 14.30",DG60)))</formula>
    </cfRule>
    <cfRule type="containsText" dxfId="17114" priority="36835" operator="containsText" text="09.30 – 18.30">
      <formula>NOT(ISERROR(SEARCH("09.30 – 18.30",DG60)))</formula>
    </cfRule>
    <cfRule type="containsText" dxfId="17113" priority="36836" operator="containsText" text="08.30 – 16.30">
      <formula>NOT(ISERROR(SEARCH("08.30 – 16.30",DG60)))</formula>
    </cfRule>
    <cfRule type="containsText" dxfId="17112" priority="36837" operator="containsText" text="08.30 – 17.30">
      <formula>NOT(ISERROR(SEARCH("08.30 – 17.30",DG60)))</formula>
    </cfRule>
    <cfRule type="containsText" dxfId="17111" priority="36838" operator="containsText" text="09.00 – 18.00">
      <formula>NOT(ISERROR(SEARCH("09.00 – 18.00",DG60)))</formula>
    </cfRule>
    <cfRule type="containsText" dxfId="17110" priority="36839" operator="containsText" text="09.00 – 15.00">
      <formula>NOT(ISERROR(SEARCH("09.00 – 15.00",DG60)))</formula>
    </cfRule>
    <cfRule type="containsText" dxfId="17109" priority="36840" operator="containsText" text="10.30 – 19.30">
      <formula>NOT(ISERROR(SEARCH("10.30 – 19.30",DG60)))</formula>
    </cfRule>
    <cfRule type="containsText" dxfId="17108" priority="36841" operator="containsText" text="09.00 – 13.00">
      <formula>NOT(ISERROR(SEARCH("09.00 – 13.00",DG60)))</formula>
    </cfRule>
    <cfRule type="containsText" dxfId="17107" priority="36842" operator="containsText" text="11.30 – 19.30">
      <formula>NOT(ISERROR(SEARCH("11.30 – 19.30",DG60)))</formula>
    </cfRule>
  </conditionalFormatting>
  <conditionalFormatting sqref="DG60">
    <cfRule type="cellIs" dxfId="17106" priority="36826" operator="equal">
      <formula>"09.00 – 18.00"</formula>
    </cfRule>
  </conditionalFormatting>
  <conditionalFormatting sqref="DG60">
    <cfRule type="cellIs" dxfId="17105" priority="36827" operator="equal">
      <formula>"09.30 – 13.00"</formula>
    </cfRule>
  </conditionalFormatting>
  <conditionalFormatting sqref="DG60">
    <cfRule type="cellIs" dxfId="17104" priority="36828" operator="equal">
      <formula>"10.30 – 19.30"</formula>
    </cfRule>
  </conditionalFormatting>
  <conditionalFormatting sqref="DG60">
    <cfRule type="cellIs" dxfId="17103" priority="36829" operator="equal">
      <formula>"11.30 – 19.30"</formula>
    </cfRule>
  </conditionalFormatting>
  <conditionalFormatting sqref="DG60">
    <cfRule type="cellIs" dxfId="17102" priority="36831" operator="equal">
      <formula>_FV(13,"3")</formula>
    </cfRule>
  </conditionalFormatting>
  <conditionalFormatting sqref="DG60">
    <cfRule type="cellIs" dxfId="17101" priority="36832" operator="equal">
      <formula>_FV(13,"3")</formula>
    </cfRule>
  </conditionalFormatting>
  <conditionalFormatting sqref="DG60">
    <cfRule type="cellIs" dxfId="17100" priority="36819" operator="equal">
      <formula>"09.00 – 18.00"</formula>
    </cfRule>
  </conditionalFormatting>
  <conditionalFormatting sqref="DG60">
    <cfRule type="cellIs" dxfId="17099" priority="36820" operator="equal">
      <formula>"09.30 – 13.00"</formula>
    </cfRule>
  </conditionalFormatting>
  <conditionalFormatting sqref="DG60">
    <cfRule type="cellIs" dxfId="17098" priority="36821" operator="equal">
      <formula>"10.30 – 19.30"</formula>
    </cfRule>
  </conditionalFormatting>
  <conditionalFormatting sqref="DG60">
    <cfRule type="cellIs" dxfId="17097" priority="36822" operator="equal">
      <formula>"11.30 – 19.30"</formula>
    </cfRule>
  </conditionalFormatting>
  <conditionalFormatting sqref="DG60">
    <cfRule type="cellIs" dxfId="17096" priority="36824" operator="equal">
      <formula>_FV(13,"3")</formula>
    </cfRule>
  </conditionalFormatting>
  <conditionalFormatting sqref="DG60">
    <cfRule type="cellIs" dxfId="17095" priority="36825" operator="equal">
      <formula>_FV(13,"3")</formula>
    </cfRule>
  </conditionalFormatting>
  <conditionalFormatting sqref="DG61:DG68">
    <cfRule type="containsText" dxfId="17094" priority="36801" operator="containsText" text="08.30 – 14.30">
      <formula>NOT(ISERROR(SEARCH("08.30 – 14.30",DG61)))</formula>
    </cfRule>
    <cfRule type="containsText" dxfId="17093" priority="36802" operator="containsText" text="09:30 – 18.30">
      <formula>NOT(ISERROR(SEARCH("09:30 – 18.30",DG61)))</formula>
    </cfRule>
    <cfRule type="containsText" dxfId="17092" priority="36803" operator="containsText" text="10.30 – 18.30">
      <formula>NOT(ISERROR(SEARCH("10.30 – 18.30",DG61)))</formula>
    </cfRule>
    <cfRule type="containsText" dxfId="17091" priority="36804" operator="containsText" text="09.30 – 18.30">
      <formula>NOT(ISERROR(SEARCH("09.30 – 18.30",DG61)))</formula>
    </cfRule>
    <cfRule type="containsText" dxfId="17090" priority="36806" operator="containsText" text="09.00 – 13:00">
      <formula>NOT(ISERROR(SEARCH("09.00 – 13:00",DG61)))</formula>
    </cfRule>
    <cfRule type="containsText" dxfId="17089" priority="36807" operator="containsText" text="08.30 – 16.30">
      <formula>NOT(ISERROR(SEARCH("08.30 – 16.30",DG61)))</formula>
    </cfRule>
    <cfRule type="containsText" dxfId="17088" priority="36808" operator="containsText" text="08:30 – 17.30">
      <formula>NOT(ISERROR(SEARCH("08:30 – 17.30",DG61)))</formula>
    </cfRule>
    <cfRule type="containsText" dxfId="17087" priority="36809" operator="containsText" text="08.30 – 17.30">
      <formula>NOT(ISERROR(SEARCH("08.30 – 17.30",DG61)))</formula>
    </cfRule>
    <cfRule type="containsText" dxfId="17086" priority="36810" operator="containsText" text="09.00 – 18.00">
      <formula>NOT(ISERROR(SEARCH("09.00 – 18.00",DG61)))</formula>
    </cfRule>
    <cfRule type="containsText" dxfId="17085" priority="36811" operator="containsText" text="09.00 – 13.00">
      <formula>NOT(ISERROR(SEARCH("09.00 – 13.00",DG61)))</formula>
    </cfRule>
    <cfRule type="containsText" dxfId="17084" priority="36812" operator="containsText" text="11.30 – 19.30">
      <formula>NOT(ISERROR(SEARCH("11.30 – 19.30",DG61)))</formula>
    </cfRule>
    <cfRule type="containsText" dxfId="17083" priority="36813" operator="containsText" text="10.30 – 19.30">
      <formula>NOT(ISERROR(SEARCH("10.30 – 19.30",DG61)))</formula>
    </cfRule>
    <cfRule type="containsText" dxfId="17082" priority="36814" operator="containsText" text="09.00 – 15.00">
      <formula>NOT(ISERROR(SEARCH("09.00 – 15.00",DG61)))</formula>
    </cfRule>
    <cfRule type="containsText" dxfId="17081" priority="36815" operator="containsText" text="1 2 : 3 0">
      <formula>NOT(ISERROR(SEARCH("1 2 : 3 0",DG61)))</formula>
    </cfRule>
    <cfRule type="containsText" dxfId="17080" priority="36816" operator="containsText" text="1 3 : 3 0">
      <formula>NOT(ISERROR(SEARCH("1 3 : 3 0",DG61)))</formula>
    </cfRule>
    <cfRule type="containsText" dxfId="17079" priority="36817" operator="containsText" text="FESTIVITÁ">
      <formula>NOT(ISERROR(SEARCH("FESTIVITÁ",DG61)))</formula>
    </cfRule>
    <cfRule type="cellIs" dxfId="17078" priority="36818" operator="equal">
      <formula>"DOMENICA"</formula>
    </cfRule>
  </conditionalFormatting>
  <conditionalFormatting sqref="DG61:DG68">
    <cfRule type="containsText" dxfId="17077" priority="36793" operator="containsText" text="09.00 - 13.00">
      <formula>NOT(ISERROR(SEARCH("09.00 - 13.00",DG61)))</formula>
    </cfRule>
    <cfRule type="containsText" dxfId="17076" priority="36796" operator="containsText" text="09.00 – 15:00">
      <formula>NOT(ISERROR(SEARCH("09.00 – 15:00",DG61)))</formula>
    </cfRule>
    <cfRule type="containsText" dxfId="17075" priority="36797" operator="containsText" text="09.00 – 16.00">
      <formula>NOT(ISERROR(SEARCH("09.00 – 16.00",DG61)))</formula>
    </cfRule>
    <cfRule type="containsText" dxfId="17074" priority="36798" operator="containsText" text="09.00 - 13:00">
      <formula>NOT(ISERROR(SEARCH("09.00 - 13:00",DG61)))</formula>
    </cfRule>
    <cfRule type="containsText" dxfId="17073" priority="36799" operator="containsText" text="08.30 – 16:30 ">
      <formula>NOT(ISERROR(SEARCH("08.30 – 16:30 ",DG61)))</formula>
    </cfRule>
    <cfRule type="containsText" dxfId="17072" priority="36800" operator="containsText" text="08.30 – 17:30 ">
      <formula>NOT(ISERROR(SEARCH("08.30 – 17:30 ",DG61)))</formula>
    </cfRule>
  </conditionalFormatting>
  <conditionalFormatting sqref="DG61:DG68">
    <cfRule type="containsText" dxfId="17071" priority="36795" operator="containsText" text="1 3 : 0 0">
      <formula>NOT(ISERROR(SEARCH("1 3 : 0 0",DG61)))</formula>
    </cfRule>
  </conditionalFormatting>
  <conditionalFormatting sqref="DG61">
    <cfRule type="containsText" dxfId="17070" priority="36794" operator="containsText" text="13:00">
      <formula>NOT(ISERROR(SEARCH("13:00",DG61)))</formula>
    </cfRule>
  </conditionalFormatting>
  <conditionalFormatting sqref="DG61:DG68">
    <cfRule type="containsText" dxfId="17069" priority="36805" operator="containsText" text="09:00 – 13.00 ">
      <formula>NOT(ISERROR(SEARCH("09:00 – 13.00 ",DG61)))</formula>
    </cfRule>
  </conditionalFormatting>
  <conditionalFormatting sqref="DG67">
    <cfRule type="containsText" dxfId="17068" priority="36792" operator="containsText" text="09:00 – 13.00 ">
      <formula>NOT(ISERROR(SEARCH("09:00 – 13.00 ",DG67)))</formula>
    </cfRule>
  </conditionalFormatting>
  <conditionalFormatting sqref="DG61:DG68">
    <cfRule type="containsText" dxfId="17067" priority="36791" operator="containsText" text="09:00 – 13.00 ">
      <formula>NOT(ISERROR(SEARCH("09:00 – 13.00 ",DG61)))</formula>
    </cfRule>
  </conditionalFormatting>
  <conditionalFormatting sqref="DG67:DG68">
    <cfRule type="containsText" dxfId="17066" priority="36790" operator="containsText" text="09:00 – 13.00 ">
      <formula>NOT(ISERROR(SEARCH("09:00 – 13.00 ",DG67)))</formula>
    </cfRule>
  </conditionalFormatting>
  <conditionalFormatting sqref="DG62">
    <cfRule type="containsText" dxfId="17065" priority="36787" operator="containsText" text="09.00 -13.00">
      <formula>NOT(ISERROR(SEARCH("09.00 -13.00",DG62)))</formula>
    </cfRule>
    <cfRule type="containsText" dxfId="17064" priority="36788" operator="containsText" text="09.00 -15:00">
      <formula>NOT(ISERROR(SEARCH("09.00 -15:00",DG62)))</formula>
    </cfRule>
    <cfRule type="containsText" dxfId="17063" priority="36789" operator="containsText" text="09.00 -16.00">
      <formula>NOT(ISERROR(SEARCH("09.00 -16.00",DG62)))</formula>
    </cfRule>
  </conditionalFormatting>
  <conditionalFormatting sqref="DG63:DG68">
    <cfRule type="containsText" dxfId="17062" priority="36784" operator="containsText" text="09.00 -13.00">
      <formula>NOT(ISERROR(SEARCH("09.00 -13.00",DG63)))</formula>
    </cfRule>
    <cfRule type="containsText" dxfId="17061" priority="36785" operator="containsText" text="09.00 -15:00">
      <formula>NOT(ISERROR(SEARCH("09.00 -15:00",DG63)))</formula>
    </cfRule>
    <cfRule type="containsText" dxfId="17060" priority="36786" operator="containsText" text="09.00 -16.00">
      <formula>NOT(ISERROR(SEARCH("09.00 -16.00",DG63)))</formula>
    </cfRule>
  </conditionalFormatting>
  <conditionalFormatting sqref="DG61">
    <cfRule type="containsText" dxfId="17059" priority="36781" operator="containsText" text="09.00 -13.00">
      <formula>NOT(ISERROR(SEARCH("09.00 -13.00",DG61)))</formula>
    </cfRule>
    <cfRule type="containsText" dxfId="17058" priority="36782" operator="containsText" text="09.00 -15:00">
      <formula>NOT(ISERROR(SEARCH("09.00 -15:00",DG61)))</formula>
    </cfRule>
    <cfRule type="containsText" dxfId="17057" priority="36783" operator="containsText" text="09.00 -16.00">
      <formula>NOT(ISERROR(SEARCH("09.00 -16.00",DG61)))</formula>
    </cfRule>
  </conditionalFormatting>
  <conditionalFormatting sqref="DG67">
    <cfRule type="containsText" dxfId="17056" priority="36780" operator="containsText" text="09:00 – 13.00 ">
      <formula>NOT(ISERROR(SEARCH("09:00 – 13.00 ",DG67)))</formula>
    </cfRule>
  </conditionalFormatting>
  <conditionalFormatting sqref="DG61:DG68">
    <cfRule type="containsText" dxfId="17055" priority="36779" operator="containsText" text="09:00 – 13.00 ">
      <formula>NOT(ISERROR(SEARCH("09:00 – 13.00 ",DG61)))</formula>
    </cfRule>
  </conditionalFormatting>
  <conditionalFormatting sqref="DG67:DG68">
    <cfRule type="containsText" dxfId="17054" priority="36778" operator="containsText" text="09:00 – 13.00 ">
      <formula>NOT(ISERROR(SEARCH("09:00 – 13.00 ",DG67)))</formula>
    </cfRule>
  </conditionalFormatting>
  <conditionalFormatting sqref="DG62">
    <cfRule type="containsText" dxfId="17053" priority="36775" operator="containsText" text="09.00 -13.00">
      <formula>NOT(ISERROR(SEARCH("09.00 -13.00",DG62)))</formula>
    </cfRule>
    <cfRule type="containsText" dxfId="17052" priority="36776" operator="containsText" text="09.00 -15:00">
      <formula>NOT(ISERROR(SEARCH("09.00 -15:00",DG62)))</formula>
    </cfRule>
    <cfRule type="containsText" dxfId="17051" priority="36777" operator="containsText" text="09.00 -16.00">
      <formula>NOT(ISERROR(SEARCH("09.00 -16.00",DG62)))</formula>
    </cfRule>
  </conditionalFormatting>
  <conditionalFormatting sqref="DG63:DG68">
    <cfRule type="containsText" dxfId="17050" priority="36772" operator="containsText" text="09.00 -13.00">
      <formula>NOT(ISERROR(SEARCH("09.00 -13.00",DG63)))</formula>
    </cfRule>
    <cfRule type="containsText" dxfId="17049" priority="36773" operator="containsText" text="09.00 -15:00">
      <formula>NOT(ISERROR(SEARCH("09.00 -15:00",DG63)))</formula>
    </cfRule>
    <cfRule type="containsText" dxfId="17048" priority="36774" operator="containsText" text="09.00 -16.00">
      <formula>NOT(ISERROR(SEARCH("09.00 -16.00",DG63)))</formula>
    </cfRule>
  </conditionalFormatting>
  <conditionalFormatting sqref="DG61">
    <cfRule type="containsText" dxfId="17047" priority="36769" operator="containsText" text="09.00 -13.00">
      <formula>NOT(ISERROR(SEARCH("09.00 -13.00",DG61)))</formula>
    </cfRule>
    <cfRule type="containsText" dxfId="17046" priority="36770" operator="containsText" text="09.00 -15:00">
      <formula>NOT(ISERROR(SEARCH("09.00 -15:00",DG61)))</formula>
    </cfRule>
    <cfRule type="containsText" dxfId="17045" priority="36771" operator="containsText" text="09.00 -16.00">
      <formula>NOT(ISERROR(SEARCH("09.00 -16.00",DG61)))</formula>
    </cfRule>
  </conditionalFormatting>
  <conditionalFormatting sqref="DG62">
    <cfRule type="containsText" dxfId="17044" priority="36766" operator="containsText" text="09.00 -13:00">
      <formula>NOT(ISERROR(SEARCH("09.00 -13:00",DG62)))</formula>
    </cfRule>
    <cfRule type="containsText" dxfId="17043" priority="36767" operator="containsText" text="08.30 -17.30">
      <formula>NOT(ISERROR(SEARCH("08.30 -17.30",DG62)))</formula>
    </cfRule>
    <cfRule type="containsText" dxfId="17042" priority="36768" operator="containsText" text="08.30 -15:30">
      <formula>NOT(ISERROR(SEARCH("08.30 -15:30",DG62)))</formula>
    </cfRule>
  </conditionalFormatting>
  <conditionalFormatting sqref="DG63:DG68">
    <cfRule type="containsText" dxfId="17041" priority="36763" operator="containsText" text="09.00 -13.00">
      <formula>NOT(ISERROR(SEARCH("09.00 -13.00",DG63)))</formula>
    </cfRule>
    <cfRule type="containsText" dxfId="17040" priority="36764" operator="containsText" text="09.00 -15:00">
      <formula>NOT(ISERROR(SEARCH("09.00 -15:00",DG63)))</formula>
    </cfRule>
    <cfRule type="containsText" dxfId="17039" priority="36765" operator="containsText" text="09.00 -16.00">
      <formula>NOT(ISERROR(SEARCH("09.00 -16.00",DG63)))</formula>
    </cfRule>
  </conditionalFormatting>
  <conditionalFormatting sqref="DG63:DG68">
    <cfRule type="containsText" dxfId="17038" priority="36760" operator="containsText" text="09.00 -13:00">
      <formula>NOT(ISERROR(SEARCH("09.00 -13:00",DG63)))</formula>
    </cfRule>
    <cfRule type="containsText" dxfId="17037" priority="36761" operator="containsText" text="08.30 -17.30">
      <formula>NOT(ISERROR(SEARCH("08.30 -17.30",DG63)))</formula>
    </cfRule>
    <cfRule type="containsText" dxfId="17036" priority="36762" operator="containsText" text="08.30 -15:30">
      <formula>NOT(ISERROR(SEARCH("08.30 -15:30",DG63)))</formula>
    </cfRule>
  </conditionalFormatting>
  <conditionalFormatting sqref="DG61">
    <cfRule type="containsText" dxfId="17035" priority="36757" operator="containsText" text="09.00 -13.00">
      <formula>NOT(ISERROR(SEARCH("09.00 -13.00",DG61)))</formula>
    </cfRule>
    <cfRule type="containsText" dxfId="17034" priority="36758" operator="containsText" text="09.00 -15:00">
      <formula>NOT(ISERROR(SEARCH("09.00 -15:00",DG61)))</formula>
    </cfRule>
    <cfRule type="containsText" dxfId="17033" priority="36759" operator="containsText" text="09.00 -16.00">
      <formula>NOT(ISERROR(SEARCH("09.00 -16.00",DG61)))</formula>
    </cfRule>
  </conditionalFormatting>
  <conditionalFormatting sqref="DG61">
    <cfRule type="containsText" dxfId="17032" priority="36754" operator="containsText" text="09.00 -13:00">
      <formula>NOT(ISERROR(SEARCH("09.00 -13:00",DG61)))</formula>
    </cfRule>
    <cfRule type="containsText" dxfId="17031" priority="36755" operator="containsText" text="08.30 -17.30">
      <formula>NOT(ISERROR(SEARCH("08.30 -17.30",DG61)))</formula>
    </cfRule>
    <cfRule type="containsText" dxfId="17030" priority="36756" operator="containsText" text="08.30 -15:30">
      <formula>NOT(ISERROR(SEARCH("08.30 -15:30",DG61)))</formula>
    </cfRule>
  </conditionalFormatting>
  <conditionalFormatting sqref="DG70">
    <cfRule type="cellIs" dxfId="17029" priority="36745" operator="equal">
      <formula>"09.00 – 13.00"</formula>
    </cfRule>
  </conditionalFormatting>
  <conditionalFormatting sqref="DG70">
    <cfRule type="cellIs" dxfId="17028" priority="36746" operator="equal">
      <formula>"09.00 – 15.00"</formula>
    </cfRule>
  </conditionalFormatting>
  <conditionalFormatting sqref="DG70">
    <cfRule type="cellIs" dxfId="17027" priority="36747" operator="equal">
      <formula>"09.00 – 18.00"</formula>
    </cfRule>
  </conditionalFormatting>
  <conditionalFormatting sqref="DG70">
    <cfRule type="cellIs" dxfId="17026" priority="36748" operator="equal">
      <formula>"09.30 – 13.00"</formula>
    </cfRule>
  </conditionalFormatting>
  <conditionalFormatting sqref="DG70">
    <cfRule type="cellIs" dxfId="17025" priority="36749" operator="equal">
      <formula>"10.30 – 19.30"</formula>
    </cfRule>
  </conditionalFormatting>
  <conditionalFormatting sqref="DG70">
    <cfRule type="cellIs" dxfId="17024" priority="36750" operator="equal">
      <formula>"11.30 – 19.30"</formula>
    </cfRule>
  </conditionalFormatting>
  <conditionalFormatting sqref="DG70">
    <cfRule type="cellIs" dxfId="17023" priority="36751" operator="equal">
      <formula>_FV(13,"3")</formula>
    </cfRule>
  </conditionalFormatting>
  <conditionalFormatting sqref="DG70">
    <cfRule type="cellIs" dxfId="17022" priority="36752" operator="equal">
      <formula>_FV(13,"3")</formula>
    </cfRule>
  </conditionalFormatting>
  <conditionalFormatting sqref="DG70">
    <cfRule type="cellIs" dxfId="17021" priority="36753" operator="equal">
      <formula>_FV(13,"3")</formula>
    </cfRule>
  </conditionalFormatting>
  <conditionalFormatting sqref="DG70">
    <cfRule type="containsText" dxfId="17020" priority="36735" operator="containsText" text="DOMENICA">
      <formula>NOT(ISERROR(SEARCH("DOMENICA",DG70)))</formula>
    </cfRule>
    <cfRule type="containsText" dxfId="17019" priority="36736" operator="containsText" text="08.30 – 14.30">
      <formula>NOT(ISERROR(SEARCH("08.30 – 14.30",DG70)))</formula>
    </cfRule>
    <cfRule type="containsText" dxfId="17018" priority="36737" operator="containsText" text="09.30 – 18.30">
      <formula>NOT(ISERROR(SEARCH("09.30 – 18.30",DG70)))</formula>
    </cfRule>
    <cfRule type="containsText" dxfId="17017" priority="36738" operator="containsText" text="08.30 – 16.30">
      <formula>NOT(ISERROR(SEARCH("08.30 – 16.30",DG70)))</formula>
    </cfRule>
    <cfRule type="containsText" dxfId="17016" priority="36739" operator="containsText" text="08.30 – 17.30">
      <formula>NOT(ISERROR(SEARCH("08.30 – 17.30",DG70)))</formula>
    </cfRule>
    <cfRule type="containsText" dxfId="17015" priority="36740" operator="containsText" text="09.00 – 18.00">
      <formula>NOT(ISERROR(SEARCH("09.00 – 18.00",DG70)))</formula>
    </cfRule>
    <cfRule type="containsText" dxfId="17014" priority="36741" operator="containsText" text="09.00 – 15.00">
      <formula>NOT(ISERROR(SEARCH("09.00 – 15.00",DG70)))</formula>
    </cfRule>
    <cfRule type="containsText" dxfId="17013" priority="36742" operator="containsText" text="10.30 – 19.30">
      <formula>NOT(ISERROR(SEARCH("10.30 – 19.30",DG70)))</formula>
    </cfRule>
    <cfRule type="containsText" dxfId="17012" priority="36743" operator="containsText" text="09.00 – 13.00">
      <formula>NOT(ISERROR(SEARCH("09.00 – 13.00",DG70)))</formula>
    </cfRule>
    <cfRule type="containsText" dxfId="17011" priority="36744" operator="containsText" text="11.30 – 19.30">
      <formula>NOT(ISERROR(SEARCH("11.30 – 19.30",DG70)))</formula>
    </cfRule>
  </conditionalFormatting>
  <conditionalFormatting sqref="DG70">
    <cfRule type="cellIs" dxfId="17010" priority="36727" operator="equal">
      <formula>"09.00 – 15.00"</formula>
    </cfRule>
  </conditionalFormatting>
  <conditionalFormatting sqref="DG70">
    <cfRule type="cellIs" dxfId="17009" priority="36728" operator="equal">
      <formula>"09.00 – 18.00"</formula>
    </cfRule>
  </conditionalFormatting>
  <conditionalFormatting sqref="DG70">
    <cfRule type="cellIs" dxfId="17008" priority="36729" operator="equal">
      <formula>"09.30 – 13.00"</formula>
    </cfRule>
  </conditionalFormatting>
  <conditionalFormatting sqref="DG70">
    <cfRule type="cellIs" dxfId="17007" priority="36730" operator="equal">
      <formula>"10.30 – 19.30"</formula>
    </cfRule>
  </conditionalFormatting>
  <conditionalFormatting sqref="DG70">
    <cfRule type="cellIs" dxfId="17006" priority="36731" operator="equal">
      <formula>"11.30 – 19.30"</formula>
    </cfRule>
  </conditionalFormatting>
  <conditionalFormatting sqref="DG70">
    <cfRule type="cellIs" dxfId="17005" priority="36732" operator="equal">
      <formula>_FV(13,"3")</formula>
    </cfRule>
  </conditionalFormatting>
  <conditionalFormatting sqref="DG70">
    <cfRule type="cellIs" dxfId="17004" priority="36733" operator="equal">
      <formula>_FV(13,"3")</formula>
    </cfRule>
  </conditionalFormatting>
  <conditionalFormatting sqref="DG70">
    <cfRule type="cellIs" dxfId="17003" priority="36734" operator="equal">
      <formula>_FV(13,"3")</formula>
    </cfRule>
  </conditionalFormatting>
  <conditionalFormatting sqref="DG70">
    <cfRule type="cellIs" dxfId="17002" priority="36719" operator="equal">
      <formula>"09.00 – 15.00"</formula>
    </cfRule>
  </conditionalFormatting>
  <conditionalFormatting sqref="DG70">
    <cfRule type="cellIs" dxfId="17001" priority="36720" operator="equal">
      <formula>"09.00 – 18.00"</formula>
    </cfRule>
  </conditionalFormatting>
  <conditionalFormatting sqref="DG70">
    <cfRule type="cellIs" dxfId="17000" priority="36721" operator="equal">
      <formula>"09.30 – 13.00"</formula>
    </cfRule>
  </conditionalFormatting>
  <conditionalFormatting sqref="DG70">
    <cfRule type="cellIs" dxfId="16999" priority="36722" operator="equal">
      <formula>"10.30 – 19.30"</formula>
    </cfRule>
  </conditionalFormatting>
  <conditionalFormatting sqref="DG70">
    <cfRule type="cellIs" dxfId="16998" priority="36723" operator="equal">
      <formula>"11.30 – 19.30"</formula>
    </cfRule>
  </conditionalFormatting>
  <conditionalFormatting sqref="DG70">
    <cfRule type="cellIs" dxfId="16997" priority="36724" operator="equal">
      <formula>_FV(13,"3")</formula>
    </cfRule>
  </conditionalFormatting>
  <conditionalFormatting sqref="DG70">
    <cfRule type="cellIs" dxfId="16996" priority="36725" operator="equal">
      <formula>_FV(13,"3")</formula>
    </cfRule>
  </conditionalFormatting>
  <conditionalFormatting sqref="DG70">
    <cfRule type="cellIs" dxfId="16995" priority="36726" operator="equal">
      <formula>_FV(13,"3")</formula>
    </cfRule>
  </conditionalFormatting>
  <conditionalFormatting sqref="DG70">
    <cfRule type="containsText" dxfId="16994" priority="36713" operator="containsText" text="09.00 - 13.00">
      <formula>NOT(ISERROR(SEARCH("09.00 - 13.00",DG70)))</formula>
    </cfRule>
    <cfRule type="containsText" dxfId="16993" priority="36714" operator="containsText" text="09.00 – 15:00">
      <formula>NOT(ISERROR(SEARCH("09.00 – 15:00",DG70)))</formula>
    </cfRule>
    <cfRule type="containsText" dxfId="16992" priority="36715" operator="containsText" text="09.00 – 16.00">
      <formula>NOT(ISERROR(SEARCH("09.00 – 16.00",DG70)))</formula>
    </cfRule>
    <cfRule type="containsText" dxfId="16991" priority="36716" operator="containsText" text="09.00 - 13:00">
      <formula>NOT(ISERROR(SEARCH("09.00 - 13:00",DG70)))</formula>
    </cfRule>
    <cfRule type="containsText" dxfId="16990" priority="36717" operator="containsText" text="08.30 – 16:30 ">
      <formula>NOT(ISERROR(SEARCH("08.30 – 16:30 ",DG70)))</formula>
    </cfRule>
    <cfRule type="containsText" dxfId="16989" priority="36718" operator="containsText" text="08.30 – 17:30 ">
      <formula>NOT(ISERROR(SEARCH("08.30 – 17:30 ",DG70)))</formula>
    </cfRule>
  </conditionalFormatting>
  <conditionalFormatting sqref="DG70">
    <cfRule type="cellIs" dxfId="16988" priority="36705" operator="equal">
      <formula>"09.00 – 15.00"</formula>
    </cfRule>
  </conditionalFormatting>
  <conditionalFormatting sqref="DG70">
    <cfRule type="cellIs" dxfId="16987" priority="36706" operator="equal">
      <formula>"09.00 – 18.00"</formula>
    </cfRule>
  </conditionalFormatting>
  <conditionalFormatting sqref="DG70">
    <cfRule type="cellIs" dxfId="16986" priority="36707" operator="equal">
      <formula>"09.30 – 13.00"</formula>
    </cfRule>
  </conditionalFormatting>
  <conditionalFormatting sqref="DG70">
    <cfRule type="cellIs" dxfId="16985" priority="36708" operator="equal">
      <formula>"10.30 – 19.30"</formula>
    </cfRule>
  </conditionalFormatting>
  <conditionalFormatting sqref="DG70">
    <cfRule type="cellIs" dxfId="16984" priority="36709" operator="equal">
      <formula>"11.30 – 19.30"</formula>
    </cfRule>
  </conditionalFormatting>
  <conditionalFormatting sqref="DG70">
    <cfRule type="cellIs" dxfId="16983" priority="36710" operator="equal">
      <formula>_FV(13,"3")</formula>
    </cfRule>
  </conditionalFormatting>
  <conditionalFormatting sqref="DG70">
    <cfRule type="cellIs" dxfId="16982" priority="36711" operator="equal">
      <formula>_FV(13,"3")</formula>
    </cfRule>
  </conditionalFormatting>
  <conditionalFormatting sqref="DG70">
    <cfRule type="cellIs" dxfId="16981" priority="36712" operator="equal">
      <formula>_FV(13,"3")</formula>
    </cfRule>
  </conditionalFormatting>
  <conditionalFormatting sqref="DG70">
    <cfRule type="containsText" dxfId="16980" priority="36695" operator="containsText" text="DOMENICA">
      <formula>NOT(ISERROR(SEARCH("DOMENICA",DG70)))</formula>
    </cfRule>
    <cfRule type="containsText" dxfId="16979" priority="36696" operator="containsText" text="08.30 – 14.30">
      <formula>NOT(ISERROR(SEARCH("08.30 – 14.30",DG70)))</formula>
    </cfRule>
    <cfRule type="containsText" dxfId="16978" priority="36697" operator="containsText" text="09.30 – 18.30">
      <formula>NOT(ISERROR(SEARCH("09.30 – 18.30",DG70)))</formula>
    </cfRule>
    <cfRule type="containsText" dxfId="16977" priority="36698" operator="containsText" text="08.30 – 16.30">
      <formula>NOT(ISERROR(SEARCH("08.30 – 16.30",DG70)))</formula>
    </cfRule>
    <cfRule type="containsText" dxfId="16976" priority="36699" operator="containsText" text="08.30 – 17.30">
      <formula>NOT(ISERROR(SEARCH("08.30 – 17.30",DG70)))</formula>
    </cfRule>
    <cfRule type="containsText" dxfId="16975" priority="36700" operator="containsText" text="09.00 – 18.00">
      <formula>NOT(ISERROR(SEARCH("09.00 – 18.00",DG70)))</formula>
    </cfRule>
    <cfRule type="containsText" dxfId="16974" priority="36701" operator="containsText" text="09.00 – 15.00">
      <formula>NOT(ISERROR(SEARCH("09.00 – 15.00",DG70)))</formula>
    </cfRule>
    <cfRule type="containsText" dxfId="16973" priority="36702" operator="containsText" text="10.30 – 19.30">
      <formula>NOT(ISERROR(SEARCH("10.30 – 19.30",DG70)))</formula>
    </cfRule>
    <cfRule type="containsText" dxfId="16972" priority="36703" operator="containsText" text="09.00 – 13.00">
      <formula>NOT(ISERROR(SEARCH("09.00 – 13.00",DG70)))</formula>
    </cfRule>
    <cfRule type="containsText" dxfId="16971" priority="36704" operator="containsText" text="11.30 – 19.30">
      <formula>NOT(ISERROR(SEARCH("11.30 – 19.30",DG70)))</formula>
    </cfRule>
  </conditionalFormatting>
  <conditionalFormatting sqref="DG70">
    <cfRule type="cellIs" dxfId="16970" priority="36688" operator="equal">
      <formula>"09.00 – 18.00"</formula>
    </cfRule>
  </conditionalFormatting>
  <conditionalFormatting sqref="DG70">
    <cfRule type="cellIs" dxfId="16969" priority="36689" operator="equal">
      <formula>"09.30 – 13.00"</formula>
    </cfRule>
  </conditionalFormatting>
  <conditionalFormatting sqref="DG70">
    <cfRule type="cellIs" dxfId="16968" priority="36690" operator="equal">
      <formula>"10.30 – 19.30"</formula>
    </cfRule>
  </conditionalFormatting>
  <conditionalFormatting sqref="DG70">
    <cfRule type="cellIs" dxfId="16967" priority="36691" operator="equal">
      <formula>"11.30 – 19.30"</formula>
    </cfRule>
  </conditionalFormatting>
  <conditionalFormatting sqref="DG70">
    <cfRule type="cellIs" dxfId="16966" priority="36692" operator="equal">
      <formula>_FV(13,"3")</formula>
    </cfRule>
  </conditionalFormatting>
  <conditionalFormatting sqref="DG70">
    <cfRule type="cellIs" dxfId="16965" priority="36693" operator="equal">
      <formula>_FV(13,"3")</formula>
    </cfRule>
  </conditionalFormatting>
  <conditionalFormatting sqref="DG70">
    <cfRule type="cellIs" dxfId="16964" priority="36694" operator="equal">
      <formula>_FV(13,"3")</formula>
    </cfRule>
  </conditionalFormatting>
  <conditionalFormatting sqref="DG70">
    <cfRule type="cellIs" dxfId="16963" priority="36681" operator="equal">
      <formula>"09.00 – 18.00"</formula>
    </cfRule>
  </conditionalFormatting>
  <conditionalFormatting sqref="DG70">
    <cfRule type="cellIs" dxfId="16962" priority="36682" operator="equal">
      <formula>"09.30 – 13.00"</formula>
    </cfRule>
  </conditionalFormatting>
  <conditionalFormatting sqref="DG70">
    <cfRule type="cellIs" dxfId="16961" priority="36683" operator="equal">
      <formula>"10.30 – 19.30"</formula>
    </cfRule>
  </conditionalFormatting>
  <conditionalFormatting sqref="DG70">
    <cfRule type="cellIs" dxfId="16960" priority="36684" operator="equal">
      <formula>"11.30 – 19.30"</formula>
    </cfRule>
  </conditionalFormatting>
  <conditionalFormatting sqref="DG70">
    <cfRule type="cellIs" dxfId="16959" priority="36685" operator="equal">
      <formula>_FV(13,"3")</formula>
    </cfRule>
  </conditionalFormatting>
  <conditionalFormatting sqref="DG70">
    <cfRule type="cellIs" dxfId="16958" priority="36686" operator="equal">
      <formula>_FV(13,"3")</formula>
    </cfRule>
  </conditionalFormatting>
  <conditionalFormatting sqref="DG70">
    <cfRule type="cellIs" dxfId="16957" priority="36687" operator="equal">
      <formula>_FV(13,"3")</formula>
    </cfRule>
  </conditionalFormatting>
  <conditionalFormatting sqref="DG71:DG78">
    <cfRule type="containsText" dxfId="16956" priority="36663" operator="containsText" text="08.30 – 14.30">
      <formula>NOT(ISERROR(SEARCH("08.30 – 14.30",DG71)))</formula>
    </cfRule>
    <cfRule type="containsText" dxfId="16955" priority="36664" operator="containsText" text="09:30 – 18.30">
      <formula>NOT(ISERROR(SEARCH("09:30 – 18.30",DG71)))</formula>
    </cfRule>
    <cfRule type="containsText" dxfId="16954" priority="36665" operator="containsText" text="10.30 – 18.30">
      <formula>NOT(ISERROR(SEARCH("10.30 – 18.30",DG71)))</formula>
    </cfRule>
    <cfRule type="containsText" dxfId="16953" priority="36666" operator="containsText" text="09.30 – 18.30">
      <formula>NOT(ISERROR(SEARCH("09.30 – 18.30",DG71)))</formula>
    </cfRule>
    <cfRule type="containsText" dxfId="16952" priority="36668" operator="containsText" text="09.00 – 13:00">
      <formula>NOT(ISERROR(SEARCH("09.00 – 13:00",DG71)))</formula>
    </cfRule>
    <cfRule type="containsText" dxfId="16951" priority="36669" operator="containsText" text="08.30 – 16.30">
      <formula>NOT(ISERROR(SEARCH("08.30 – 16.30",DG71)))</formula>
    </cfRule>
    <cfRule type="containsText" dxfId="16950" priority="36670" operator="containsText" text="08:30 – 17.30">
      <formula>NOT(ISERROR(SEARCH("08:30 – 17.30",DG71)))</formula>
    </cfRule>
    <cfRule type="containsText" dxfId="16949" priority="36671" operator="containsText" text="08.30 – 17.30">
      <formula>NOT(ISERROR(SEARCH("08.30 – 17.30",DG71)))</formula>
    </cfRule>
    <cfRule type="containsText" dxfId="16948" priority="36672" operator="containsText" text="09.00 – 18.00">
      <formula>NOT(ISERROR(SEARCH("09.00 – 18.00",DG71)))</formula>
    </cfRule>
    <cfRule type="containsText" dxfId="16947" priority="36673" operator="containsText" text="09.00 – 13.00">
      <formula>NOT(ISERROR(SEARCH("09.00 – 13.00",DG71)))</formula>
    </cfRule>
    <cfRule type="containsText" dxfId="16946" priority="36674" operator="containsText" text="11.30 – 19.30">
      <formula>NOT(ISERROR(SEARCH("11.30 – 19.30",DG71)))</formula>
    </cfRule>
    <cfRule type="containsText" dxfId="16945" priority="36675" operator="containsText" text="10.30 – 19.30">
      <formula>NOT(ISERROR(SEARCH("10.30 – 19.30",DG71)))</formula>
    </cfRule>
    <cfRule type="containsText" dxfId="16944" priority="36676" operator="containsText" text="09.00 – 15.00">
      <formula>NOT(ISERROR(SEARCH("09.00 – 15.00",DG71)))</formula>
    </cfRule>
    <cfRule type="containsText" dxfId="16943" priority="36677" operator="containsText" text="1 2 : 3 0">
      <formula>NOT(ISERROR(SEARCH("1 2 : 3 0",DG71)))</formula>
    </cfRule>
    <cfRule type="containsText" dxfId="16942" priority="36678" operator="containsText" text="1 3 : 3 0">
      <formula>NOT(ISERROR(SEARCH("1 3 : 3 0",DG71)))</formula>
    </cfRule>
    <cfRule type="containsText" dxfId="16941" priority="36679" operator="containsText" text="FESTIVITÁ">
      <formula>NOT(ISERROR(SEARCH("FESTIVITÁ",DG71)))</formula>
    </cfRule>
    <cfRule type="cellIs" dxfId="16940" priority="36680" operator="equal">
      <formula>"DOMENICA"</formula>
    </cfRule>
  </conditionalFormatting>
  <conditionalFormatting sqref="DG71:DG78">
    <cfRule type="containsText" dxfId="16939" priority="36655" operator="containsText" text="09.00 - 13.00">
      <formula>NOT(ISERROR(SEARCH("09.00 - 13.00",DG71)))</formula>
    </cfRule>
    <cfRule type="containsText" dxfId="16938" priority="36658" operator="containsText" text="09.00 – 15:00">
      <formula>NOT(ISERROR(SEARCH("09.00 – 15:00",DG71)))</formula>
    </cfRule>
    <cfRule type="containsText" dxfId="16937" priority="36659" operator="containsText" text="09.00 – 16.00">
      <formula>NOT(ISERROR(SEARCH("09.00 – 16.00",DG71)))</formula>
    </cfRule>
    <cfRule type="containsText" dxfId="16936" priority="36660" operator="containsText" text="09.00 - 13:00">
      <formula>NOT(ISERROR(SEARCH("09.00 - 13:00",DG71)))</formula>
    </cfRule>
    <cfRule type="containsText" dxfId="16935" priority="36661" operator="containsText" text="08.30 – 16:30 ">
      <formula>NOT(ISERROR(SEARCH("08.30 – 16:30 ",DG71)))</formula>
    </cfRule>
    <cfRule type="containsText" dxfId="16934" priority="36662" operator="containsText" text="08.30 – 17:30 ">
      <formula>NOT(ISERROR(SEARCH("08.30 – 17:30 ",DG71)))</formula>
    </cfRule>
  </conditionalFormatting>
  <conditionalFormatting sqref="DG71:DG78">
    <cfRule type="containsText" dxfId="16933" priority="36657" operator="containsText" text="1 3 : 0 0">
      <formula>NOT(ISERROR(SEARCH("1 3 : 0 0",DG71)))</formula>
    </cfRule>
  </conditionalFormatting>
  <conditionalFormatting sqref="DG71">
    <cfRule type="containsText" dxfId="16932" priority="36656" operator="containsText" text="13:00">
      <formula>NOT(ISERROR(SEARCH("13:00",DG71)))</formula>
    </cfRule>
  </conditionalFormatting>
  <conditionalFormatting sqref="DG71:DG78">
    <cfRule type="containsText" dxfId="16931" priority="36667" operator="containsText" text="09:00 – 13.00 ">
      <formula>NOT(ISERROR(SEARCH("09:00 – 13.00 ",DG71)))</formula>
    </cfRule>
  </conditionalFormatting>
  <conditionalFormatting sqref="DG77">
    <cfRule type="containsText" dxfId="16930" priority="36654" operator="containsText" text="09:00 – 13.00 ">
      <formula>NOT(ISERROR(SEARCH("09:00 – 13.00 ",DG77)))</formula>
    </cfRule>
  </conditionalFormatting>
  <conditionalFormatting sqref="DG71:DG78">
    <cfRule type="containsText" dxfId="16929" priority="36653" operator="containsText" text="09:00 – 13.00 ">
      <formula>NOT(ISERROR(SEARCH("09:00 – 13.00 ",DG71)))</formula>
    </cfRule>
  </conditionalFormatting>
  <conditionalFormatting sqref="DG77:DG78">
    <cfRule type="containsText" dxfId="16928" priority="36652" operator="containsText" text="09:00 – 13.00 ">
      <formula>NOT(ISERROR(SEARCH("09:00 – 13.00 ",DG77)))</formula>
    </cfRule>
  </conditionalFormatting>
  <conditionalFormatting sqref="DG72">
    <cfRule type="containsText" dxfId="16927" priority="36649" operator="containsText" text="09.00 -13.00">
      <formula>NOT(ISERROR(SEARCH("09.00 -13.00",DG72)))</formula>
    </cfRule>
    <cfRule type="containsText" dxfId="16926" priority="36650" operator="containsText" text="09.00 -15:00">
      <formula>NOT(ISERROR(SEARCH("09.00 -15:00",DG72)))</formula>
    </cfRule>
    <cfRule type="containsText" dxfId="16925" priority="36651" operator="containsText" text="09.00 -16.00">
      <formula>NOT(ISERROR(SEARCH("09.00 -16.00",DG72)))</formula>
    </cfRule>
  </conditionalFormatting>
  <conditionalFormatting sqref="DG73:DG78">
    <cfRule type="containsText" dxfId="16924" priority="36646" operator="containsText" text="09.00 -13.00">
      <formula>NOT(ISERROR(SEARCH("09.00 -13.00",DG73)))</formula>
    </cfRule>
    <cfRule type="containsText" dxfId="16923" priority="36647" operator="containsText" text="09.00 -15:00">
      <formula>NOT(ISERROR(SEARCH("09.00 -15:00",DG73)))</formula>
    </cfRule>
    <cfRule type="containsText" dxfId="16922" priority="36648" operator="containsText" text="09.00 -16.00">
      <formula>NOT(ISERROR(SEARCH("09.00 -16.00",DG73)))</formula>
    </cfRule>
  </conditionalFormatting>
  <conditionalFormatting sqref="DG71">
    <cfRule type="containsText" dxfId="16921" priority="36643" operator="containsText" text="09.00 -13.00">
      <formula>NOT(ISERROR(SEARCH("09.00 -13.00",DG71)))</formula>
    </cfRule>
    <cfRule type="containsText" dxfId="16920" priority="36644" operator="containsText" text="09.00 -15:00">
      <formula>NOT(ISERROR(SEARCH("09.00 -15:00",DG71)))</formula>
    </cfRule>
    <cfRule type="containsText" dxfId="16919" priority="36645" operator="containsText" text="09.00 -16.00">
      <formula>NOT(ISERROR(SEARCH("09.00 -16.00",DG71)))</formula>
    </cfRule>
  </conditionalFormatting>
  <conditionalFormatting sqref="DG77">
    <cfRule type="containsText" dxfId="16918" priority="36642" operator="containsText" text="09:00 – 13.00 ">
      <formula>NOT(ISERROR(SEARCH("09:00 – 13.00 ",DG77)))</formula>
    </cfRule>
  </conditionalFormatting>
  <conditionalFormatting sqref="DG71:DG78">
    <cfRule type="containsText" dxfId="16917" priority="36641" operator="containsText" text="09:00 – 13.00 ">
      <formula>NOT(ISERROR(SEARCH("09:00 – 13.00 ",DG71)))</formula>
    </cfRule>
  </conditionalFormatting>
  <conditionalFormatting sqref="DG77:DG78">
    <cfRule type="containsText" dxfId="16916" priority="36640" operator="containsText" text="09:00 – 13.00 ">
      <formula>NOT(ISERROR(SEARCH("09:00 – 13.00 ",DG77)))</formula>
    </cfRule>
  </conditionalFormatting>
  <conditionalFormatting sqref="DG72">
    <cfRule type="containsText" dxfId="16915" priority="36637" operator="containsText" text="09.00 -13.00">
      <formula>NOT(ISERROR(SEARCH("09.00 -13.00",DG72)))</formula>
    </cfRule>
    <cfRule type="containsText" dxfId="16914" priority="36638" operator="containsText" text="09.00 -15:00">
      <formula>NOT(ISERROR(SEARCH("09.00 -15:00",DG72)))</formula>
    </cfRule>
    <cfRule type="containsText" dxfId="16913" priority="36639" operator="containsText" text="09.00 -16.00">
      <formula>NOT(ISERROR(SEARCH("09.00 -16.00",DG72)))</formula>
    </cfRule>
  </conditionalFormatting>
  <conditionalFormatting sqref="DG73:DG78">
    <cfRule type="containsText" dxfId="16912" priority="36634" operator="containsText" text="09.00 -13.00">
      <formula>NOT(ISERROR(SEARCH("09.00 -13.00",DG73)))</formula>
    </cfRule>
    <cfRule type="containsText" dxfId="16911" priority="36635" operator="containsText" text="09.00 -15:00">
      <formula>NOT(ISERROR(SEARCH("09.00 -15:00",DG73)))</formula>
    </cfRule>
    <cfRule type="containsText" dxfId="16910" priority="36636" operator="containsText" text="09.00 -16.00">
      <formula>NOT(ISERROR(SEARCH("09.00 -16.00",DG73)))</formula>
    </cfRule>
  </conditionalFormatting>
  <conditionalFormatting sqref="DG71">
    <cfRule type="containsText" dxfId="16909" priority="36631" operator="containsText" text="09.00 -13.00">
      <formula>NOT(ISERROR(SEARCH("09.00 -13.00",DG71)))</formula>
    </cfRule>
    <cfRule type="containsText" dxfId="16908" priority="36632" operator="containsText" text="09.00 -15:00">
      <formula>NOT(ISERROR(SEARCH("09.00 -15:00",DG71)))</formula>
    </cfRule>
    <cfRule type="containsText" dxfId="16907" priority="36633" operator="containsText" text="09.00 -16.00">
      <formula>NOT(ISERROR(SEARCH("09.00 -16.00",DG71)))</formula>
    </cfRule>
  </conditionalFormatting>
  <conditionalFormatting sqref="DG72">
    <cfRule type="containsText" dxfId="16906" priority="36628" operator="containsText" text="09.00 -13:00">
      <formula>NOT(ISERROR(SEARCH("09.00 -13:00",DG72)))</formula>
    </cfRule>
    <cfRule type="containsText" dxfId="16905" priority="36629" operator="containsText" text="08.30 -17.30">
      <formula>NOT(ISERROR(SEARCH("08.30 -17.30",DG72)))</formula>
    </cfRule>
    <cfRule type="containsText" dxfId="16904" priority="36630" operator="containsText" text="08.30 -15:30">
      <formula>NOT(ISERROR(SEARCH("08.30 -15:30",DG72)))</formula>
    </cfRule>
  </conditionalFormatting>
  <conditionalFormatting sqref="DG73:DG78">
    <cfRule type="containsText" dxfId="16903" priority="36625" operator="containsText" text="09.00 -13.00">
      <formula>NOT(ISERROR(SEARCH("09.00 -13.00",DG73)))</formula>
    </cfRule>
    <cfRule type="containsText" dxfId="16902" priority="36626" operator="containsText" text="09.00 -15:00">
      <formula>NOT(ISERROR(SEARCH("09.00 -15:00",DG73)))</formula>
    </cfRule>
    <cfRule type="containsText" dxfId="16901" priority="36627" operator="containsText" text="09.00 -16.00">
      <formula>NOT(ISERROR(SEARCH("09.00 -16.00",DG73)))</formula>
    </cfRule>
  </conditionalFormatting>
  <conditionalFormatting sqref="DG73:DG78">
    <cfRule type="containsText" dxfId="16900" priority="36622" operator="containsText" text="09.00 -13:00">
      <formula>NOT(ISERROR(SEARCH("09.00 -13:00",DG73)))</formula>
    </cfRule>
    <cfRule type="containsText" dxfId="16899" priority="36623" operator="containsText" text="08.30 -17.30">
      <formula>NOT(ISERROR(SEARCH("08.30 -17.30",DG73)))</formula>
    </cfRule>
    <cfRule type="containsText" dxfId="16898" priority="36624" operator="containsText" text="08.30 -15:30">
      <formula>NOT(ISERROR(SEARCH("08.30 -15:30",DG73)))</formula>
    </cfRule>
  </conditionalFormatting>
  <conditionalFormatting sqref="DG71">
    <cfRule type="containsText" dxfId="16897" priority="36619" operator="containsText" text="09.00 -13.00">
      <formula>NOT(ISERROR(SEARCH("09.00 -13.00",DG71)))</formula>
    </cfRule>
    <cfRule type="containsText" dxfId="16896" priority="36620" operator="containsText" text="09.00 -15:00">
      <formula>NOT(ISERROR(SEARCH("09.00 -15:00",DG71)))</formula>
    </cfRule>
    <cfRule type="containsText" dxfId="16895" priority="36621" operator="containsText" text="09.00 -16.00">
      <formula>NOT(ISERROR(SEARCH("09.00 -16.00",DG71)))</formula>
    </cfRule>
  </conditionalFormatting>
  <conditionalFormatting sqref="DG71">
    <cfRule type="containsText" dxfId="16894" priority="36616" operator="containsText" text="09.00 -13:00">
      <formula>NOT(ISERROR(SEARCH("09.00 -13:00",DG71)))</formula>
    </cfRule>
    <cfRule type="containsText" dxfId="16893" priority="36617" operator="containsText" text="08.30 -17.30">
      <formula>NOT(ISERROR(SEARCH("08.30 -17.30",DG71)))</formula>
    </cfRule>
    <cfRule type="containsText" dxfId="16892" priority="36618" operator="containsText" text="08.30 -15:30">
      <formula>NOT(ISERROR(SEARCH("08.30 -15:30",DG71)))</formula>
    </cfRule>
  </conditionalFormatting>
  <conditionalFormatting sqref="CD90:CE90 CN90:CP90">
    <cfRule type="containsText" dxfId="16891" priority="35938" operator="containsText" text="DOMENICA">
      <formula>NOT(ISERROR(SEARCH("DOMENICA",CD90)))</formula>
    </cfRule>
    <cfRule type="containsText" dxfId="16890" priority="35939" operator="containsText" text="08.30 – 14.30">
      <formula>NOT(ISERROR(SEARCH("08.30 – 14.30",CD90)))</formula>
    </cfRule>
    <cfRule type="containsText" dxfId="16889" priority="35940" operator="containsText" text="09.30 – 18.30">
      <formula>NOT(ISERROR(SEARCH("09.30 – 18.30",CD90)))</formula>
    </cfRule>
    <cfRule type="containsText" dxfId="16888" priority="35941" operator="containsText" text="08.30 – 16.30">
      <formula>NOT(ISERROR(SEARCH("08.30 – 16.30",CD90)))</formula>
    </cfRule>
    <cfRule type="containsText" dxfId="16887" priority="35942" operator="containsText" text="08.30 – 17.30">
      <formula>NOT(ISERROR(SEARCH("08.30 – 17.30",CD90)))</formula>
    </cfRule>
    <cfRule type="containsText" dxfId="16886" priority="35943" operator="containsText" text="09.00 – 18.00">
      <formula>NOT(ISERROR(SEARCH("09.00 – 18.00",CD90)))</formula>
    </cfRule>
    <cfRule type="containsText" dxfId="16885" priority="35944" operator="containsText" text="09.00 – 15.00">
      <formula>NOT(ISERROR(SEARCH("09.00 – 15.00",CD90)))</formula>
    </cfRule>
    <cfRule type="containsText" dxfId="16884" priority="35945" operator="containsText" text="10.30 – 19.30">
      <formula>NOT(ISERROR(SEARCH("10.30 – 19.30",CD90)))</formula>
    </cfRule>
    <cfRule type="containsText" dxfId="16883" priority="35946" operator="containsText" text="09.00 – 13.00">
      <formula>NOT(ISERROR(SEARCH("09.00 – 13.00",CD90)))</formula>
    </cfRule>
    <cfRule type="containsText" dxfId="16882" priority="35947" operator="containsText" text="11.30 – 19.30">
      <formula>NOT(ISERROR(SEARCH("11.30 – 19.30",CD90)))</formula>
    </cfRule>
  </conditionalFormatting>
  <conditionalFormatting sqref="CA90:CE90 CN90:CP90">
    <cfRule type="containsText" dxfId="16881" priority="35932" operator="containsText" text="09.00 - 13.00">
      <formula>NOT(ISERROR(SEARCH("09.00 - 13.00",CA90)))</formula>
    </cfRule>
    <cfRule type="containsText" dxfId="16880" priority="35933" operator="containsText" text="09.00 – 15:00">
      <formula>NOT(ISERROR(SEARCH("09.00 – 15:00",CA90)))</formula>
    </cfRule>
    <cfRule type="containsText" dxfId="16879" priority="35934" operator="containsText" text="09.00 – 16.00">
      <formula>NOT(ISERROR(SEARCH("09.00 – 16.00",CA90)))</formula>
    </cfRule>
    <cfRule type="containsText" dxfId="16878" priority="35935" operator="containsText" text="09.00 - 13:00">
      <formula>NOT(ISERROR(SEARCH("09.00 - 13:00",CA90)))</formula>
    </cfRule>
    <cfRule type="containsText" dxfId="16877" priority="35936" operator="containsText" text="08.30 – 16:30 ">
      <formula>NOT(ISERROR(SEARCH("08.30 – 16:30 ",CA90)))</formula>
    </cfRule>
    <cfRule type="containsText" dxfId="16876" priority="35937" operator="containsText" text="08.30 – 17:30 ">
      <formula>NOT(ISERROR(SEARCH("08.30 – 17:30 ",CA90)))</formula>
    </cfRule>
  </conditionalFormatting>
  <conditionalFormatting sqref="Z90:AB90">
    <cfRule type="cellIs" dxfId="16875" priority="35923" operator="equal">
      <formula>"09.00 – 13.00"</formula>
    </cfRule>
  </conditionalFormatting>
  <conditionalFormatting sqref="AD90:AE90">
    <cfRule type="cellIs" dxfId="16874" priority="35872" operator="equal">
      <formula>"09.00 – 15.00"</formula>
    </cfRule>
  </conditionalFormatting>
  <conditionalFormatting sqref="Z90:AB90">
    <cfRule type="cellIs" dxfId="16873" priority="35924" operator="equal">
      <formula>"09.00 – 15.00"</formula>
    </cfRule>
  </conditionalFormatting>
  <conditionalFormatting sqref="Z90:AB90">
    <cfRule type="cellIs" dxfId="16872" priority="35925" operator="equal">
      <formula>"09.00 – 18.00"</formula>
    </cfRule>
  </conditionalFormatting>
  <conditionalFormatting sqref="Z90:AB90">
    <cfRule type="cellIs" dxfId="16871" priority="35926" operator="equal">
      <formula>"09.30 – 13.00"</formula>
    </cfRule>
  </conditionalFormatting>
  <conditionalFormatting sqref="Z90:AB90">
    <cfRule type="cellIs" dxfId="16870" priority="35927" operator="equal">
      <formula>"10.30 – 19.30"</formula>
    </cfRule>
  </conditionalFormatting>
  <conditionalFormatting sqref="Z90:AB90">
    <cfRule type="cellIs" dxfId="16869" priority="35928" operator="equal">
      <formula>"11.30 – 19.30"</formula>
    </cfRule>
  </conditionalFormatting>
  <conditionalFormatting sqref="Z90:AB90">
    <cfRule type="cellIs" dxfId="16868" priority="35929" operator="equal">
      <formula>_FV(13,"3")</formula>
    </cfRule>
  </conditionalFormatting>
  <conditionalFormatting sqref="Z90:AB90">
    <cfRule type="cellIs" dxfId="16867" priority="35930" operator="equal">
      <formula>_FV(13,"3")</formula>
    </cfRule>
  </conditionalFormatting>
  <conditionalFormatting sqref="Z90:AB90">
    <cfRule type="cellIs" dxfId="16866" priority="35931" operator="equal">
      <formula>_FV(13,"3")</formula>
    </cfRule>
  </conditionalFormatting>
  <conditionalFormatting sqref="DH90:XFD90 Z90:AB90">
    <cfRule type="containsText" dxfId="16865" priority="35913" operator="containsText" text="DOMENICA">
      <formula>NOT(ISERROR(SEARCH("DOMENICA",Z90)))</formula>
    </cfRule>
    <cfRule type="containsText" dxfId="16864" priority="35914" operator="containsText" text="08.30 – 14.30">
      <formula>NOT(ISERROR(SEARCH("08.30 – 14.30",Z90)))</formula>
    </cfRule>
    <cfRule type="containsText" dxfId="16863" priority="35915" operator="containsText" text="09.30 – 18.30">
      <formula>NOT(ISERROR(SEARCH("09.30 – 18.30",Z90)))</formula>
    </cfRule>
    <cfRule type="containsText" dxfId="16862" priority="35916" operator="containsText" text="08.30 – 16.30">
      <formula>NOT(ISERROR(SEARCH("08.30 – 16.30",Z90)))</formula>
    </cfRule>
    <cfRule type="containsText" dxfId="16861" priority="35917" operator="containsText" text="08.30 – 17.30">
      <formula>NOT(ISERROR(SEARCH("08.30 – 17.30",Z90)))</formula>
    </cfRule>
    <cfRule type="containsText" dxfId="16860" priority="35918" operator="containsText" text="09.00 – 18.00">
      <formula>NOT(ISERROR(SEARCH("09.00 – 18.00",Z90)))</formula>
    </cfRule>
    <cfRule type="containsText" dxfId="16859" priority="35919" operator="containsText" text="09.00 – 15.00">
      <formula>NOT(ISERROR(SEARCH("09.00 – 15.00",Z90)))</formula>
    </cfRule>
    <cfRule type="containsText" dxfId="16858" priority="35920" operator="containsText" text="10.30 – 19.30">
      <formula>NOT(ISERROR(SEARCH("10.30 – 19.30",Z90)))</formula>
    </cfRule>
    <cfRule type="containsText" dxfId="16857" priority="35921" operator="containsText" text="09.00 – 13.00">
      <formula>NOT(ISERROR(SEARCH("09.00 – 13.00",Z90)))</formula>
    </cfRule>
    <cfRule type="containsText" dxfId="16856" priority="35922" operator="containsText" text="11.30 – 19.30">
      <formula>NOT(ISERROR(SEARCH("11.30 – 19.30",Z90)))</formula>
    </cfRule>
  </conditionalFormatting>
  <conditionalFormatting sqref="Z90:AB90">
    <cfRule type="cellIs" dxfId="16855" priority="35905" operator="equal">
      <formula>"09.00 – 15.00"</formula>
    </cfRule>
  </conditionalFormatting>
  <conditionalFormatting sqref="Z90:AB90">
    <cfRule type="cellIs" dxfId="16854" priority="35906" operator="equal">
      <formula>"09.00 – 18.00"</formula>
    </cfRule>
  </conditionalFormatting>
  <conditionalFormatting sqref="Z90:AB90">
    <cfRule type="cellIs" dxfId="16853" priority="35907" operator="equal">
      <formula>"09.30 – 13.00"</formula>
    </cfRule>
  </conditionalFormatting>
  <conditionalFormatting sqref="Z90:AB90">
    <cfRule type="cellIs" dxfId="16852" priority="35908" operator="equal">
      <formula>"10.30 – 19.30"</formula>
    </cfRule>
  </conditionalFormatting>
  <conditionalFormatting sqref="Z90:AB90">
    <cfRule type="cellIs" dxfId="16851" priority="35909" operator="equal">
      <formula>"11.30 – 19.30"</formula>
    </cfRule>
  </conditionalFormatting>
  <conditionalFormatting sqref="Z90:AB90">
    <cfRule type="cellIs" dxfId="16850" priority="35910" operator="equal">
      <formula>_FV(13,"3")</formula>
    </cfRule>
  </conditionalFormatting>
  <conditionalFormatting sqref="Z90:AB90">
    <cfRule type="cellIs" dxfId="16849" priority="35911" operator="equal">
      <formula>_FV(13,"3")</formula>
    </cfRule>
  </conditionalFormatting>
  <conditionalFormatting sqref="Z90:AB90">
    <cfRule type="cellIs" dxfId="16848" priority="35912" operator="equal">
      <formula>_FV(13,"3")</formula>
    </cfRule>
  </conditionalFormatting>
  <conditionalFormatting sqref="Z90:AB90">
    <cfRule type="cellIs" dxfId="16847" priority="35897" operator="equal">
      <formula>"09.00 – 15.00"</formula>
    </cfRule>
  </conditionalFormatting>
  <conditionalFormatting sqref="Z90:AB90">
    <cfRule type="cellIs" dxfId="16846" priority="35898" operator="equal">
      <formula>"09.00 – 18.00"</formula>
    </cfRule>
  </conditionalFormatting>
  <conditionalFormatting sqref="Z90:AB90">
    <cfRule type="cellIs" dxfId="16845" priority="35899" operator="equal">
      <formula>"09.30 – 13.00"</formula>
    </cfRule>
  </conditionalFormatting>
  <conditionalFormatting sqref="Z90:AB90">
    <cfRule type="cellIs" dxfId="16844" priority="35900" operator="equal">
      <formula>"10.30 – 19.30"</formula>
    </cfRule>
  </conditionalFormatting>
  <conditionalFormatting sqref="Z90:AB90">
    <cfRule type="cellIs" dxfId="16843" priority="35901" operator="equal">
      <formula>"11.30 – 19.30"</formula>
    </cfRule>
  </conditionalFormatting>
  <conditionalFormatting sqref="Z90:AB90">
    <cfRule type="cellIs" dxfId="16842" priority="35902" operator="equal">
      <formula>_FV(13,"3")</formula>
    </cfRule>
  </conditionalFormatting>
  <conditionalFormatting sqref="Z90:AB90">
    <cfRule type="cellIs" dxfId="16841" priority="35903" operator="equal">
      <formula>_FV(13,"3")</formula>
    </cfRule>
  </conditionalFormatting>
  <conditionalFormatting sqref="Z90:AB90">
    <cfRule type="cellIs" dxfId="16840" priority="35904" operator="equal">
      <formula>_FV(13,"3")</formula>
    </cfRule>
  </conditionalFormatting>
  <conditionalFormatting sqref="CA90:CC90">
    <cfRule type="containsText" dxfId="16839" priority="35880" operator="containsText" text="08.30 – 14.30">
      <formula>NOT(ISERROR(SEARCH("08.30 – 14.30",CA90)))</formula>
    </cfRule>
    <cfRule type="containsText" dxfId="16838" priority="35881" operator="containsText" text="09:30 – 18.30">
      <formula>NOT(ISERROR(SEARCH("09:30 – 18.30",CA90)))</formula>
    </cfRule>
    <cfRule type="containsText" dxfId="16837" priority="35882" operator="containsText" text="10.30 – 18.30">
      <formula>NOT(ISERROR(SEARCH("10.30 – 18.30",CA90)))</formula>
    </cfRule>
    <cfRule type="containsText" dxfId="16836" priority="35883" operator="containsText" text="09.30 – 18.30">
      <formula>NOT(ISERROR(SEARCH("09.30 – 18.30",CA90)))</formula>
    </cfRule>
    <cfRule type="containsText" dxfId="16835" priority="35884" operator="containsText" text="09.00 – 13:00">
      <formula>NOT(ISERROR(SEARCH("09.00 – 13:00",CA90)))</formula>
    </cfRule>
    <cfRule type="containsText" dxfId="16834" priority="35885" operator="containsText" text="08.30 – 16.30">
      <formula>NOT(ISERROR(SEARCH("08.30 – 16.30",CA90)))</formula>
    </cfRule>
    <cfRule type="containsText" dxfId="16833" priority="35886" operator="containsText" text="08:30 – 17.30">
      <formula>NOT(ISERROR(SEARCH("08:30 – 17.30",CA90)))</formula>
    </cfRule>
    <cfRule type="containsText" dxfId="16832" priority="35887" operator="containsText" text="08.30 – 17.30">
      <formula>NOT(ISERROR(SEARCH("08.30 – 17.30",CA90)))</formula>
    </cfRule>
    <cfRule type="containsText" dxfId="16831" priority="35888" operator="containsText" text="09.00 – 18.00">
      <formula>NOT(ISERROR(SEARCH("09.00 – 18.00",CA90)))</formula>
    </cfRule>
    <cfRule type="containsText" dxfId="16830" priority="35889" operator="containsText" text="09.00 – 13.00">
      <formula>NOT(ISERROR(SEARCH("09.00 – 13.00",CA90)))</formula>
    </cfRule>
    <cfRule type="containsText" dxfId="16829" priority="35890" operator="containsText" text="11.30 – 19.30">
      <formula>NOT(ISERROR(SEARCH("11.30 – 19.30",CA90)))</formula>
    </cfRule>
    <cfRule type="containsText" dxfId="16828" priority="35891" operator="containsText" text="10.30 – 19.30">
      <formula>NOT(ISERROR(SEARCH("10.30 – 19.30",CA90)))</formula>
    </cfRule>
    <cfRule type="containsText" dxfId="16827" priority="35892" operator="containsText" text="09.00 – 15.00">
      <formula>NOT(ISERROR(SEARCH("09.00 – 15.00",CA90)))</formula>
    </cfRule>
    <cfRule type="containsText" dxfId="16826" priority="35893" operator="containsText" text="12:30">
      <formula>NOT(ISERROR(SEARCH("12:30",CA90)))</formula>
    </cfRule>
    <cfRule type="containsText" dxfId="16825" priority="35894" operator="containsText" text="13:30">
      <formula>NOT(ISERROR(SEARCH("13:30",CA90)))</formula>
    </cfRule>
    <cfRule type="containsText" dxfId="16824" priority="35895" operator="containsText" text="FESTIVITÁ">
      <formula>NOT(ISERROR(SEARCH("FESTIVITÁ",CA90)))</formula>
    </cfRule>
    <cfRule type="cellIs" dxfId="16823" priority="35896" operator="equal">
      <formula>"DOMENICA"</formula>
    </cfRule>
  </conditionalFormatting>
  <conditionalFormatting sqref="AD90:AE90">
    <cfRule type="cellIs" dxfId="16822" priority="35871" stopIfTrue="1" operator="equal">
      <formula>"09.00 – 13.00"</formula>
    </cfRule>
  </conditionalFormatting>
  <conditionalFormatting sqref="AD90:AE90">
    <cfRule type="cellIs" dxfId="16821" priority="35873" operator="equal">
      <formula>"09.00 – 18.00"</formula>
    </cfRule>
  </conditionalFormatting>
  <conditionalFormatting sqref="AD90:AE90">
    <cfRule type="cellIs" dxfId="16820" priority="35874" operator="equal">
      <formula>"09.30 – 13.00"</formula>
    </cfRule>
  </conditionalFormatting>
  <conditionalFormatting sqref="AD90:AE90">
    <cfRule type="cellIs" dxfId="16819" priority="35875" operator="equal">
      <formula>"10.30 – 19.30"</formula>
    </cfRule>
  </conditionalFormatting>
  <conditionalFormatting sqref="AD90:AE90">
    <cfRule type="cellIs" dxfId="16818" priority="35876" operator="equal">
      <formula>"11.30 – 19.30"</formula>
    </cfRule>
  </conditionalFormatting>
  <conditionalFormatting sqref="AD90:AE90">
    <cfRule type="cellIs" dxfId="16817" priority="35877" operator="equal">
      <formula>_FV(13,"3")</formula>
    </cfRule>
  </conditionalFormatting>
  <conditionalFormatting sqref="AD90:AE90">
    <cfRule type="cellIs" dxfId="16816" priority="35878" operator="equal">
      <formula>_FV(13,"3")</formula>
    </cfRule>
  </conditionalFormatting>
  <conditionalFormatting sqref="AD90:AE90">
    <cfRule type="cellIs" dxfId="16815" priority="35879" operator="equal">
      <formula>_FV(13,"3")</formula>
    </cfRule>
  </conditionalFormatting>
  <conditionalFormatting sqref="AD90:AE90">
    <cfRule type="containsText" dxfId="16814" priority="35861" operator="containsText" text="DOMENICA">
      <formula>NOT(ISERROR(SEARCH("DOMENICA",AD90)))</formula>
    </cfRule>
    <cfRule type="containsText" dxfId="16813" priority="35862" operator="containsText" text="08.30 – 14.30">
      <formula>NOT(ISERROR(SEARCH("08.30 – 14.30",AD90)))</formula>
    </cfRule>
    <cfRule type="containsText" dxfId="16812" priority="35863" operator="containsText" text="09.30 – 18.30">
      <formula>NOT(ISERROR(SEARCH("09.30 – 18.30",AD90)))</formula>
    </cfRule>
    <cfRule type="containsText" dxfId="16811" priority="35864" operator="containsText" text="08.30 – 16.30">
      <formula>NOT(ISERROR(SEARCH("08.30 – 16.30",AD90)))</formula>
    </cfRule>
    <cfRule type="containsText" dxfId="16810" priority="35865" operator="containsText" text="08.30 – 17.30">
      <formula>NOT(ISERROR(SEARCH("08.30 – 17.30",AD90)))</formula>
    </cfRule>
    <cfRule type="containsText" dxfId="16809" priority="35866" operator="containsText" text="09.00 – 18.00">
      <formula>NOT(ISERROR(SEARCH("09.00 – 18.00",AD90)))</formula>
    </cfRule>
    <cfRule type="containsText" dxfId="16808" priority="35867" operator="containsText" text="09.00 – 15.00">
      <formula>NOT(ISERROR(SEARCH("09.00 – 15.00",AD90)))</formula>
    </cfRule>
    <cfRule type="containsText" dxfId="16807" priority="35868" operator="containsText" text="10.30 – 19.30">
      <formula>NOT(ISERROR(SEARCH("10.30 – 19.30",AD90)))</formula>
    </cfRule>
    <cfRule type="containsText" dxfId="16806" priority="35869" operator="containsText" text="09.00 – 13.00">
      <formula>NOT(ISERROR(SEARCH("09.00 – 13.00",AD90)))</formula>
    </cfRule>
    <cfRule type="containsText" dxfId="16805" priority="35870" operator="containsText" text="11.30 – 19.30">
      <formula>NOT(ISERROR(SEARCH("11.30 – 19.30",AD90)))</formula>
    </cfRule>
  </conditionalFormatting>
  <conditionalFormatting sqref="AD90:AE90">
    <cfRule type="cellIs" dxfId="16804" priority="35853" operator="equal">
      <formula>"09.00 – 15.00"</formula>
    </cfRule>
  </conditionalFormatting>
  <conditionalFormatting sqref="AD90:AE90">
    <cfRule type="cellIs" dxfId="16803" priority="35854" operator="equal">
      <formula>"09.00 – 18.00"</formula>
    </cfRule>
  </conditionalFormatting>
  <conditionalFormatting sqref="AD90:AE90">
    <cfRule type="cellIs" dxfId="16802" priority="35855" operator="equal">
      <formula>"09.30 – 13.00"</formula>
    </cfRule>
  </conditionalFormatting>
  <conditionalFormatting sqref="AD90:AE90">
    <cfRule type="cellIs" dxfId="16801" priority="35856" operator="equal">
      <formula>"10.30 – 19.30"</formula>
    </cfRule>
  </conditionalFormatting>
  <conditionalFormatting sqref="AD90:AE90">
    <cfRule type="cellIs" dxfId="16800" priority="35857" operator="equal">
      <formula>"11.30 – 19.30"</formula>
    </cfRule>
  </conditionalFormatting>
  <conditionalFormatting sqref="AD90:AE90">
    <cfRule type="cellIs" dxfId="16799" priority="35858" operator="equal">
      <formula>_FV(13,"3")</formula>
    </cfRule>
  </conditionalFormatting>
  <conditionalFormatting sqref="AD90:AE90">
    <cfRule type="cellIs" dxfId="16798" priority="35859" operator="equal">
      <formula>_FV(13,"3")</formula>
    </cfRule>
  </conditionalFormatting>
  <conditionalFormatting sqref="AD90:AE90">
    <cfRule type="cellIs" dxfId="16797" priority="35860" operator="equal">
      <formula>_FV(13,"3")</formula>
    </cfRule>
  </conditionalFormatting>
  <conditionalFormatting sqref="AD90:AE90">
    <cfRule type="cellIs" dxfId="16796" priority="35845" operator="equal">
      <formula>"09.00 – 15.00"</formula>
    </cfRule>
  </conditionalFormatting>
  <conditionalFormatting sqref="AD90:AE90">
    <cfRule type="cellIs" dxfId="16795" priority="35846" operator="equal">
      <formula>"09.00 – 18.00"</formula>
    </cfRule>
  </conditionalFormatting>
  <conditionalFormatting sqref="AD90:AE90">
    <cfRule type="cellIs" dxfId="16794" priority="35847" operator="equal">
      <formula>"09.30 – 13.00"</formula>
    </cfRule>
  </conditionalFormatting>
  <conditionalFormatting sqref="AD90:AE90">
    <cfRule type="cellIs" dxfId="16793" priority="35848" operator="equal">
      <formula>"10.30 – 19.30"</formula>
    </cfRule>
  </conditionalFormatting>
  <conditionalFormatting sqref="AD90:AE90">
    <cfRule type="cellIs" dxfId="16792" priority="35849" operator="equal">
      <formula>"11.30 – 19.30"</formula>
    </cfRule>
  </conditionalFormatting>
  <conditionalFormatting sqref="AD90:AE90">
    <cfRule type="cellIs" dxfId="16791" priority="35850" operator="equal">
      <formula>_FV(13,"3")</formula>
    </cfRule>
  </conditionalFormatting>
  <conditionalFormatting sqref="AD90:AE90">
    <cfRule type="cellIs" dxfId="16790" priority="35851" operator="equal">
      <formula>_FV(13,"3")</formula>
    </cfRule>
  </conditionalFormatting>
  <conditionalFormatting sqref="AD90:AE90">
    <cfRule type="cellIs" dxfId="16789" priority="35852" operator="equal">
      <formula>_FV(13,"3")</formula>
    </cfRule>
  </conditionalFormatting>
  <conditionalFormatting sqref="Z90:AB90 DH90:XFD90 AD90:AE90">
    <cfRule type="containsText" dxfId="16788" priority="35839" operator="containsText" text="09.00 - 13.00">
      <formula>NOT(ISERROR(SEARCH("09.00 - 13.00",Z90)))</formula>
    </cfRule>
    <cfRule type="containsText" dxfId="16787" priority="35840" operator="containsText" text="09.00 – 15:00">
      <formula>NOT(ISERROR(SEARCH("09.00 – 15:00",Z90)))</formula>
    </cfRule>
    <cfRule type="containsText" dxfId="16786" priority="35841" operator="containsText" text="09.00 – 16.00">
      <formula>NOT(ISERROR(SEARCH("09.00 – 16.00",Z90)))</formula>
    </cfRule>
    <cfRule type="containsText" dxfId="16785" priority="35842" operator="containsText" text="09.00 - 13:00">
      <formula>NOT(ISERROR(SEARCH("09.00 - 13:00",Z90)))</formula>
    </cfRule>
    <cfRule type="containsText" dxfId="16784" priority="35843" operator="containsText" text="08.30 – 16:30 ">
      <formula>NOT(ISERROR(SEARCH("08.30 – 16:30 ",Z90)))</formula>
    </cfRule>
    <cfRule type="containsText" dxfId="16783" priority="35844" operator="containsText" text="08.30 – 17:30 ">
      <formula>NOT(ISERROR(SEARCH("08.30 – 17:30 ",Z90)))</formula>
    </cfRule>
  </conditionalFormatting>
  <conditionalFormatting sqref="Z90:AB90">
    <cfRule type="cellIs" dxfId="16782" priority="35831" operator="equal">
      <formula>"09.00 – 15.00"</formula>
    </cfRule>
  </conditionalFormatting>
  <conditionalFormatting sqref="Z90:AB90">
    <cfRule type="cellIs" dxfId="16781" priority="35832" operator="equal">
      <formula>"09.00 – 18.00"</formula>
    </cfRule>
  </conditionalFormatting>
  <conditionalFormatting sqref="Z90:AB90">
    <cfRule type="cellIs" dxfId="16780" priority="35833" operator="equal">
      <formula>"09.30 – 13.00"</formula>
    </cfRule>
  </conditionalFormatting>
  <conditionalFormatting sqref="Z90:AB90">
    <cfRule type="cellIs" dxfId="16779" priority="35834" operator="equal">
      <formula>"10.30 – 19.30"</formula>
    </cfRule>
  </conditionalFormatting>
  <conditionalFormatting sqref="Z90:AB90">
    <cfRule type="cellIs" dxfId="16778" priority="35835" operator="equal">
      <formula>"11.30 – 19.30"</formula>
    </cfRule>
  </conditionalFormatting>
  <conditionalFormatting sqref="Z90:AB90">
    <cfRule type="cellIs" dxfId="16777" priority="35836" operator="equal">
      <formula>_FV(13,"3")</formula>
    </cfRule>
  </conditionalFormatting>
  <conditionalFormatting sqref="Z90:AB90">
    <cfRule type="cellIs" dxfId="16776" priority="35837" operator="equal">
      <formula>_FV(13,"3")</formula>
    </cfRule>
  </conditionalFormatting>
  <conditionalFormatting sqref="Z90:AB90">
    <cfRule type="cellIs" dxfId="16775" priority="35838" operator="equal">
      <formula>_FV(13,"3")</formula>
    </cfRule>
  </conditionalFormatting>
  <conditionalFormatting sqref="Z90:AB90">
    <cfRule type="containsText" dxfId="16774" priority="35821" operator="containsText" text="DOMENICA">
      <formula>NOT(ISERROR(SEARCH("DOMENICA",Z90)))</formula>
    </cfRule>
    <cfRule type="containsText" dxfId="16773" priority="35822" operator="containsText" text="08.30 – 14.30">
      <formula>NOT(ISERROR(SEARCH("08.30 – 14.30",Z90)))</formula>
    </cfRule>
    <cfRule type="containsText" dxfId="16772" priority="35823" operator="containsText" text="09.30 – 18.30">
      <formula>NOT(ISERROR(SEARCH("09.30 – 18.30",Z90)))</formula>
    </cfRule>
    <cfRule type="containsText" dxfId="16771" priority="35824" operator="containsText" text="08.30 – 16.30">
      <formula>NOT(ISERROR(SEARCH("08.30 – 16.30",Z90)))</formula>
    </cfRule>
    <cfRule type="containsText" dxfId="16770" priority="35825" operator="containsText" text="08.30 – 17.30">
      <formula>NOT(ISERROR(SEARCH("08.30 – 17.30",Z90)))</formula>
    </cfRule>
    <cfRule type="containsText" dxfId="16769" priority="35826" operator="containsText" text="09.00 – 18.00">
      <formula>NOT(ISERROR(SEARCH("09.00 – 18.00",Z90)))</formula>
    </cfRule>
    <cfRule type="containsText" dxfId="16768" priority="35827" operator="containsText" text="09.00 – 15.00">
      <formula>NOT(ISERROR(SEARCH("09.00 – 15.00",Z90)))</formula>
    </cfRule>
    <cfRule type="containsText" dxfId="16767" priority="35828" operator="containsText" text="10.30 – 19.30">
      <formula>NOT(ISERROR(SEARCH("10.30 – 19.30",Z90)))</formula>
    </cfRule>
    <cfRule type="containsText" dxfId="16766" priority="35829" operator="containsText" text="09.00 – 13.00">
      <formula>NOT(ISERROR(SEARCH("09.00 – 13.00",Z90)))</formula>
    </cfRule>
    <cfRule type="containsText" dxfId="16765" priority="35830" operator="containsText" text="11.30 – 19.30">
      <formula>NOT(ISERROR(SEARCH("11.30 – 19.30",Z90)))</formula>
    </cfRule>
  </conditionalFormatting>
  <conditionalFormatting sqref="Z90:AB90">
    <cfRule type="cellIs" dxfId="16764" priority="35814" operator="equal">
      <formula>"09.00 – 18.00"</formula>
    </cfRule>
  </conditionalFormatting>
  <conditionalFormatting sqref="Z90:AB90">
    <cfRule type="cellIs" dxfId="16763" priority="35815" operator="equal">
      <formula>"09.30 – 13.00"</formula>
    </cfRule>
  </conditionalFormatting>
  <conditionalFormatting sqref="Z90:AB90">
    <cfRule type="cellIs" dxfId="16762" priority="35816" operator="equal">
      <formula>"10.30 – 19.30"</formula>
    </cfRule>
  </conditionalFormatting>
  <conditionalFormatting sqref="Z90:AB90">
    <cfRule type="cellIs" dxfId="16761" priority="35817" operator="equal">
      <formula>"11.30 – 19.30"</formula>
    </cfRule>
  </conditionalFormatting>
  <conditionalFormatting sqref="Z90:AB90">
    <cfRule type="cellIs" dxfId="16760" priority="35818" operator="equal">
      <formula>_FV(13,"3")</formula>
    </cfRule>
  </conditionalFormatting>
  <conditionalFormatting sqref="Z90:AB90">
    <cfRule type="cellIs" dxfId="16759" priority="35819" operator="equal">
      <formula>_FV(13,"3")</formula>
    </cfRule>
  </conditionalFormatting>
  <conditionalFormatting sqref="Z90:AB90">
    <cfRule type="cellIs" dxfId="16758" priority="35820" operator="equal">
      <formula>_FV(13,"3")</formula>
    </cfRule>
  </conditionalFormatting>
  <conditionalFormatting sqref="Z90:AB90">
    <cfRule type="cellIs" dxfId="16757" priority="35807" operator="equal">
      <formula>"09.00 – 18.00"</formula>
    </cfRule>
  </conditionalFormatting>
  <conditionalFormatting sqref="Z90:AB90">
    <cfRule type="cellIs" dxfId="16756" priority="35808" operator="equal">
      <formula>"09.30 – 13.00"</formula>
    </cfRule>
  </conditionalFormatting>
  <conditionalFormatting sqref="Z90:AB90">
    <cfRule type="cellIs" dxfId="16755" priority="35809" operator="equal">
      <formula>"10.30 – 19.30"</formula>
    </cfRule>
  </conditionalFormatting>
  <conditionalFormatting sqref="Z90:AB90">
    <cfRule type="cellIs" dxfId="16754" priority="35810" operator="equal">
      <formula>"11.30 – 19.30"</formula>
    </cfRule>
  </conditionalFormatting>
  <conditionalFormatting sqref="Z90:AB90">
    <cfRule type="cellIs" dxfId="16753" priority="35811" operator="equal">
      <formula>_FV(13,"3")</formula>
    </cfRule>
  </conditionalFormatting>
  <conditionalFormatting sqref="Z90:AB90">
    <cfRule type="cellIs" dxfId="16752" priority="35812" operator="equal">
      <formula>_FV(13,"3")</formula>
    </cfRule>
  </conditionalFormatting>
  <conditionalFormatting sqref="Z90:AB90">
    <cfRule type="cellIs" dxfId="16751" priority="35813" operator="equal">
      <formula>_FV(13,"3")</formula>
    </cfRule>
  </conditionalFormatting>
  <conditionalFormatting sqref="U90:Y90">
    <cfRule type="cellIs" dxfId="16750" priority="35798" operator="equal">
      <formula>"09.00 – 13.00"</formula>
    </cfRule>
  </conditionalFormatting>
  <conditionalFormatting sqref="U90:Y90">
    <cfRule type="cellIs" dxfId="16749" priority="35799" operator="equal">
      <formula>"09.00 – 15.00"</formula>
    </cfRule>
  </conditionalFormatting>
  <conditionalFormatting sqref="U90:Y90">
    <cfRule type="cellIs" dxfId="16748" priority="35800" operator="equal">
      <formula>"09.00 – 18.00"</formula>
    </cfRule>
  </conditionalFormatting>
  <conditionalFormatting sqref="U90:Y90">
    <cfRule type="cellIs" dxfId="16747" priority="35801" operator="equal">
      <formula>"09.30 – 13.00"</formula>
    </cfRule>
  </conditionalFormatting>
  <conditionalFormatting sqref="U90:Y90">
    <cfRule type="cellIs" dxfId="16746" priority="35802" operator="equal">
      <formula>"10.30 – 19.30"</formula>
    </cfRule>
  </conditionalFormatting>
  <conditionalFormatting sqref="U90:Y90">
    <cfRule type="cellIs" dxfId="16745" priority="35803" operator="equal">
      <formula>"11.30 – 19.30"</formula>
    </cfRule>
  </conditionalFormatting>
  <conditionalFormatting sqref="U90:Y90">
    <cfRule type="cellIs" dxfId="16744" priority="35804" operator="equal">
      <formula>_FV(13,"3")</formula>
    </cfRule>
  </conditionalFormatting>
  <conditionalFormatting sqref="U90:Y90">
    <cfRule type="cellIs" dxfId="16743" priority="35805" operator="equal">
      <formula>_FV(13,"3")</formula>
    </cfRule>
  </conditionalFormatting>
  <conditionalFormatting sqref="U90:Y90">
    <cfRule type="cellIs" dxfId="16742" priority="35806" operator="equal">
      <formula>_FV(13,"3")</formula>
    </cfRule>
  </conditionalFormatting>
  <conditionalFormatting sqref="U90:Y90">
    <cfRule type="containsText" dxfId="16741" priority="35788" operator="containsText" text="DOMENICA">
      <formula>NOT(ISERROR(SEARCH("DOMENICA",U90)))</formula>
    </cfRule>
    <cfRule type="containsText" dxfId="16740" priority="35789" operator="containsText" text="08.30 – 14.30">
      <formula>NOT(ISERROR(SEARCH("08.30 – 14.30",U90)))</formula>
    </cfRule>
    <cfRule type="containsText" dxfId="16739" priority="35790" operator="containsText" text="09.30 – 18.30">
      <formula>NOT(ISERROR(SEARCH("09.30 – 18.30",U90)))</formula>
    </cfRule>
    <cfRule type="containsText" dxfId="16738" priority="35791" operator="containsText" text="08.30 – 16.30">
      <formula>NOT(ISERROR(SEARCH("08.30 – 16.30",U90)))</formula>
    </cfRule>
    <cfRule type="containsText" dxfId="16737" priority="35792" operator="containsText" text="08.30 – 17.30">
      <formula>NOT(ISERROR(SEARCH("08.30 – 17.30",U90)))</formula>
    </cfRule>
    <cfRule type="containsText" dxfId="16736" priority="35793" operator="containsText" text="09.00 – 18.00">
      <formula>NOT(ISERROR(SEARCH("09.00 – 18.00",U90)))</formula>
    </cfRule>
    <cfRule type="containsText" dxfId="16735" priority="35794" operator="containsText" text="09.00 – 15.00">
      <formula>NOT(ISERROR(SEARCH("09.00 – 15.00",U90)))</formula>
    </cfRule>
    <cfRule type="containsText" dxfId="16734" priority="35795" operator="containsText" text="10.30 – 19.30">
      <formula>NOT(ISERROR(SEARCH("10.30 – 19.30",U90)))</formula>
    </cfRule>
    <cfRule type="containsText" dxfId="16733" priority="35796" operator="containsText" text="09.00 – 13.00">
      <formula>NOT(ISERROR(SEARCH("09.00 – 13.00",U90)))</formula>
    </cfRule>
    <cfRule type="containsText" dxfId="16732" priority="35797" operator="containsText" text="11.30 – 19.30">
      <formula>NOT(ISERROR(SEARCH("11.30 – 19.30",U90)))</formula>
    </cfRule>
  </conditionalFormatting>
  <conditionalFormatting sqref="U90:Y90">
    <cfRule type="cellIs" dxfId="16731" priority="35780" operator="equal">
      <formula>"09.00 – 15.00"</formula>
    </cfRule>
  </conditionalFormatting>
  <conditionalFormatting sqref="U90:Y90">
    <cfRule type="cellIs" dxfId="16730" priority="35781" operator="equal">
      <formula>"09.00 – 18.00"</formula>
    </cfRule>
  </conditionalFormatting>
  <conditionalFormatting sqref="U90:Y90">
    <cfRule type="cellIs" dxfId="16729" priority="35782" operator="equal">
      <formula>"09.30 – 13.00"</formula>
    </cfRule>
  </conditionalFormatting>
  <conditionalFormatting sqref="U90:Y90">
    <cfRule type="cellIs" dxfId="16728" priority="35783" operator="equal">
      <formula>"10.30 – 19.30"</formula>
    </cfRule>
  </conditionalFormatting>
  <conditionalFormatting sqref="U90:Y90">
    <cfRule type="cellIs" dxfId="16727" priority="35784" operator="equal">
      <formula>"11.30 – 19.30"</formula>
    </cfRule>
  </conditionalFormatting>
  <conditionalFormatting sqref="U90:Y90">
    <cfRule type="cellIs" dxfId="16726" priority="35785" operator="equal">
      <formula>_FV(13,"3")</formula>
    </cfRule>
  </conditionalFormatting>
  <conditionalFormatting sqref="U90:Y90">
    <cfRule type="cellIs" dxfId="16725" priority="35786" operator="equal">
      <formula>_FV(13,"3")</formula>
    </cfRule>
  </conditionalFormatting>
  <conditionalFormatting sqref="U90:Y90">
    <cfRule type="cellIs" dxfId="16724" priority="35787" operator="equal">
      <formula>_FV(13,"3")</formula>
    </cfRule>
  </conditionalFormatting>
  <conditionalFormatting sqref="U90:Y90">
    <cfRule type="cellIs" dxfId="16723" priority="35772" operator="equal">
      <formula>"09.00 – 15.00"</formula>
    </cfRule>
  </conditionalFormatting>
  <conditionalFormatting sqref="U90:Y90">
    <cfRule type="cellIs" dxfId="16722" priority="35773" operator="equal">
      <formula>"09.00 – 18.00"</formula>
    </cfRule>
  </conditionalFormatting>
  <conditionalFormatting sqref="U90:Y90">
    <cfRule type="cellIs" dxfId="16721" priority="35774" operator="equal">
      <formula>"09.30 – 13.00"</formula>
    </cfRule>
  </conditionalFormatting>
  <conditionalFormatting sqref="U90:Y90">
    <cfRule type="cellIs" dxfId="16720" priority="35775" operator="equal">
      <formula>"10.30 – 19.30"</formula>
    </cfRule>
  </conditionalFormatting>
  <conditionalFormatting sqref="U90:Y90">
    <cfRule type="cellIs" dxfId="16719" priority="35776" operator="equal">
      <formula>"11.30 – 19.30"</formula>
    </cfRule>
  </conditionalFormatting>
  <conditionalFormatting sqref="U90:Y90">
    <cfRule type="cellIs" dxfId="16718" priority="35777" operator="equal">
      <formula>_FV(13,"3")</formula>
    </cfRule>
  </conditionalFormatting>
  <conditionalFormatting sqref="U90:Y90">
    <cfRule type="cellIs" dxfId="16717" priority="35778" operator="equal">
      <formula>_FV(13,"3")</formula>
    </cfRule>
  </conditionalFormatting>
  <conditionalFormatting sqref="U90:Y90">
    <cfRule type="cellIs" dxfId="16716" priority="35779" operator="equal">
      <formula>_FV(13,"3")</formula>
    </cfRule>
  </conditionalFormatting>
  <conditionalFormatting sqref="A90:B90">
    <cfRule type="cellIs" dxfId="16715" priority="35732" operator="equal">
      <formula>"09.00 – 15.00"</formula>
    </cfRule>
  </conditionalFormatting>
  <conditionalFormatting sqref="A90:B90">
    <cfRule type="cellIs" dxfId="16714" priority="35733" operator="equal">
      <formula>"09.00 – 18.00"</formula>
    </cfRule>
  </conditionalFormatting>
  <conditionalFormatting sqref="A90:B90">
    <cfRule type="cellIs" dxfId="16713" priority="35734" operator="equal">
      <formula>"09.30 – 13.00"</formula>
    </cfRule>
  </conditionalFormatting>
  <conditionalFormatting sqref="A90:B90">
    <cfRule type="cellIs" dxfId="16712" priority="35735" operator="equal">
      <formula>"10.30 – 19.30"</formula>
    </cfRule>
  </conditionalFormatting>
  <conditionalFormatting sqref="A90:B90">
    <cfRule type="cellIs" dxfId="16711" priority="35736" operator="equal">
      <formula>"11.30 – 19.30"</formula>
    </cfRule>
  </conditionalFormatting>
  <conditionalFormatting sqref="A90:B90">
    <cfRule type="cellIs" dxfId="16710" priority="35737" operator="equal">
      <formula>_FV(13,"3")</formula>
    </cfRule>
  </conditionalFormatting>
  <conditionalFormatting sqref="A90:B90">
    <cfRule type="cellIs" dxfId="16709" priority="35738" operator="equal">
      <formula>_FV(13,"3")</formula>
    </cfRule>
  </conditionalFormatting>
  <conditionalFormatting sqref="A90:B90">
    <cfRule type="cellIs" dxfId="16708" priority="35739" operator="equal">
      <formula>_FV(13,"3")</formula>
    </cfRule>
  </conditionalFormatting>
  <conditionalFormatting sqref="A90:B90">
    <cfRule type="containsText" dxfId="16707" priority="35722" operator="containsText" text="DOMENICA">
      <formula>NOT(ISERROR(SEARCH("DOMENICA",A90)))</formula>
    </cfRule>
    <cfRule type="containsText" dxfId="16706" priority="35723" operator="containsText" text="08.30 – 14.30">
      <formula>NOT(ISERROR(SEARCH("08.30 – 14.30",A90)))</formula>
    </cfRule>
    <cfRule type="containsText" dxfId="16705" priority="35724" operator="containsText" text="09.30 – 18.30">
      <formula>NOT(ISERROR(SEARCH("09.30 – 18.30",A90)))</formula>
    </cfRule>
    <cfRule type="containsText" dxfId="16704" priority="35725" operator="containsText" text="08.30 – 16.30">
      <formula>NOT(ISERROR(SEARCH("08.30 – 16.30",A90)))</formula>
    </cfRule>
    <cfRule type="containsText" dxfId="16703" priority="35726" operator="containsText" text="08.30 – 17.30">
      <formula>NOT(ISERROR(SEARCH("08.30 – 17.30",A90)))</formula>
    </cfRule>
    <cfRule type="containsText" dxfId="16702" priority="35727" operator="containsText" text="09.00 – 18.00">
      <formula>NOT(ISERROR(SEARCH("09.00 – 18.00",A90)))</formula>
    </cfRule>
    <cfRule type="containsText" dxfId="16701" priority="35728" operator="containsText" text="09.00 – 15.00">
      <formula>NOT(ISERROR(SEARCH("09.00 – 15.00",A90)))</formula>
    </cfRule>
    <cfRule type="containsText" dxfId="16700" priority="35729" operator="containsText" text="10.30 – 19.30">
      <formula>NOT(ISERROR(SEARCH("10.30 – 19.30",A90)))</formula>
    </cfRule>
    <cfRule type="containsText" dxfId="16699" priority="35730" operator="containsText" text="09.00 – 13.00">
      <formula>NOT(ISERROR(SEARCH("09.00 – 13.00",A90)))</formula>
    </cfRule>
    <cfRule type="containsText" dxfId="16698" priority="35731" operator="containsText" text="11.30 – 19.30">
      <formula>NOT(ISERROR(SEARCH("11.30 – 19.30",A90)))</formula>
    </cfRule>
  </conditionalFormatting>
  <conditionalFormatting sqref="A90:B90">
    <cfRule type="cellIs" dxfId="16697" priority="35714" operator="equal">
      <formula>"09.00 – 15.00"</formula>
    </cfRule>
  </conditionalFormatting>
  <conditionalFormatting sqref="A90:B90">
    <cfRule type="cellIs" dxfId="16696" priority="35715" operator="equal">
      <formula>"09.00 – 18.00"</formula>
    </cfRule>
  </conditionalFormatting>
  <conditionalFormatting sqref="A90:B90">
    <cfRule type="cellIs" dxfId="16695" priority="35716" operator="equal">
      <formula>"09.30 – 13.00"</formula>
    </cfRule>
  </conditionalFormatting>
  <conditionalFormatting sqref="A90:B90">
    <cfRule type="cellIs" dxfId="16694" priority="35717" operator="equal">
      <formula>"10.30 – 19.30"</formula>
    </cfRule>
  </conditionalFormatting>
  <conditionalFormatting sqref="A90:B90">
    <cfRule type="cellIs" dxfId="16693" priority="35718" operator="equal">
      <formula>"11.30 – 19.30"</formula>
    </cfRule>
  </conditionalFormatting>
  <conditionalFormatting sqref="A90:B90">
    <cfRule type="cellIs" dxfId="16692" priority="35719" operator="equal">
      <formula>_FV(13,"3")</formula>
    </cfRule>
  </conditionalFormatting>
  <conditionalFormatting sqref="A90:B90">
    <cfRule type="cellIs" dxfId="16691" priority="35720" operator="equal">
      <formula>_FV(13,"3")</formula>
    </cfRule>
  </conditionalFormatting>
  <conditionalFormatting sqref="A90:B90">
    <cfRule type="cellIs" dxfId="16690" priority="35721" operator="equal">
      <formula>_FV(13,"3")</formula>
    </cfRule>
  </conditionalFormatting>
  <conditionalFormatting sqref="A90:B90">
    <cfRule type="cellIs" dxfId="16689" priority="35706" operator="equal">
      <formula>"09.00 – 15.00"</formula>
    </cfRule>
  </conditionalFormatting>
  <conditionalFormatting sqref="A90:B90">
    <cfRule type="cellIs" dxfId="16688" priority="35707" operator="equal">
      <formula>"09.00 – 18.00"</formula>
    </cfRule>
  </conditionalFormatting>
  <conditionalFormatting sqref="A90:B90">
    <cfRule type="cellIs" dxfId="16687" priority="35708" operator="equal">
      <formula>"09.30 – 13.00"</formula>
    </cfRule>
  </conditionalFormatting>
  <conditionalFormatting sqref="A90:B90">
    <cfRule type="cellIs" dxfId="16686" priority="35709" operator="equal">
      <formula>"10.30 – 19.30"</formula>
    </cfRule>
  </conditionalFormatting>
  <conditionalFormatting sqref="A90:B90">
    <cfRule type="cellIs" dxfId="16685" priority="35710" operator="equal">
      <formula>"11.30 – 19.30"</formula>
    </cfRule>
  </conditionalFormatting>
  <conditionalFormatting sqref="A90:B90">
    <cfRule type="cellIs" dxfId="16684" priority="35711" operator="equal">
      <formula>_FV(13,"3")</formula>
    </cfRule>
  </conditionalFormatting>
  <conditionalFormatting sqref="A90:B90">
    <cfRule type="cellIs" dxfId="16683" priority="35712" operator="equal">
      <formula>_FV(13,"3")</formula>
    </cfRule>
  </conditionalFormatting>
  <conditionalFormatting sqref="A90:B90">
    <cfRule type="cellIs" dxfId="16682" priority="35713" operator="equal">
      <formula>_FV(13,"3")</formula>
    </cfRule>
  </conditionalFormatting>
  <conditionalFormatting sqref="A90:B90 U90:Y90">
    <cfRule type="containsText" dxfId="16681" priority="35700" operator="containsText" text="09.00 - 13.00">
      <formula>NOT(ISERROR(SEARCH("09.00 - 13.00",A90)))</formula>
    </cfRule>
    <cfRule type="containsText" dxfId="16680" priority="35701" operator="containsText" text="09.00 – 15:00">
      <formula>NOT(ISERROR(SEARCH("09.00 – 15:00",A90)))</formula>
    </cfRule>
    <cfRule type="containsText" dxfId="16679" priority="35702" operator="containsText" text="09.00 – 16.00">
      <formula>NOT(ISERROR(SEARCH("09.00 – 16.00",A90)))</formula>
    </cfRule>
    <cfRule type="containsText" dxfId="16678" priority="35703" operator="containsText" text="09.00 - 13:00">
      <formula>NOT(ISERROR(SEARCH("09.00 - 13:00",A90)))</formula>
    </cfRule>
    <cfRule type="containsText" dxfId="16677" priority="35704" operator="containsText" text="08.30 – 16:30 ">
      <formula>NOT(ISERROR(SEARCH("08.30 – 16:30 ",A90)))</formula>
    </cfRule>
    <cfRule type="containsText" dxfId="16676" priority="35705" operator="containsText" text="08.30 – 17:30 ">
      <formula>NOT(ISERROR(SEARCH("08.30 – 17:30 ",A90)))</formula>
    </cfRule>
  </conditionalFormatting>
  <conditionalFormatting sqref="U90:Y90">
    <cfRule type="cellIs" dxfId="16675" priority="35692" operator="equal">
      <formula>"09.00 – 15.00"</formula>
    </cfRule>
  </conditionalFormatting>
  <conditionalFormatting sqref="U90:Y90">
    <cfRule type="cellIs" dxfId="16674" priority="35693" operator="equal">
      <formula>"09.00 – 18.00"</formula>
    </cfRule>
  </conditionalFormatting>
  <conditionalFormatting sqref="U90:Y90">
    <cfRule type="cellIs" dxfId="16673" priority="35694" operator="equal">
      <formula>"09.30 – 13.00"</formula>
    </cfRule>
  </conditionalFormatting>
  <conditionalFormatting sqref="U90:Y90">
    <cfRule type="cellIs" dxfId="16672" priority="35695" operator="equal">
      <formula>"10.30 – 19.30"</formula>
    </cfRule>
  </conditionalFormatting>
  <conditionalFormatting sqref="U90:Y90">
    <cfRule type="cellIs" dxfId="16671" priority="35696" operator="equal">
      <formula>"11.30 – 19.30"</formula>
    </cfRule>
  </conditionalFormatting>
  <conditionalFormatting sqref="U90:Y90">
    <cfRule type="cellIs" dxfId="16670" priority="35697" operator="equal">
      <formula>_FV(13,"3")</formula>
    </cfRule>
  </conditionalFormatting>
  <conditionalFormatting sqref="U90:Y90">
    <cfRule type="cellIs" dxfId="16669" priority="35698" operator="equal">
      <formula>_FV(13,"3")</formula>
    </cfRule>
  </conditionalFormatting>
  <conditionalFormatting sqref="U90:Y90">
    <cfRule type="cellIs" dxfId="16668" priority="35699" operator="equal">
      <formula>_FV(13,"3")</formula>
    </cfRule>
  </conditionalFormatting>
  <conditionalFormatting sqref="U90:Y90">
    <cfRule type="containsText" dxfId="16667" priority="35682" operator="containsText" text="DOMENICA">
      <formula>NOT(ISERROR(SEARCH("DOMENICA",U90)))</formula>
    </cfRule>
    <cfRule type="containsText" dxfId="16666" priority="35683" operator="containsText" text="08.30 – 14.30">
      <formula>NOT(ISERROR(SEARCH("08.30 – 14.30",U90)))</formula>
    </cfRule>
    <cfRule type="containsText" dxfId="16665" priority="35684" operator="containsText" text="09.30 – 18.30">
      <formula>NOT(ISERROR(SEARCH("09.30 – 18.30",U90)))</formula>
    </cfRule>
    <cfRule type="containsText" dxfId="16664" priority="35685" operator="containsText" text="08.30 – 16.30">
      <formula>NOT(ISERROR(SEARCH("08.30 – 16.30",U90)))</formula>
    </cfRule>
    <cfRule type="containsText" dxfId="16663" priority="35686" operator="containsText" text="08.30 – 17.30">
      <formula>NOT(ISERROR(SEARCH("08.30 – 17.30",U90)))</formula>
    </cfRule>
    <cfRule type="containsText" dxfId="16662" priority="35687" operator="containsText" text="09.00 – 18.00">
      <formula>NOT(ISERROR(SEARCH("09.00 – 18.00",U90)))</formula>
    </cfRule>
    <cfRule type="containsText" dxfId="16661" priority="35688" operator="containsText" text="09.00 – 15.00">
      <formula>NOT(ISERROR(SEARCH("09.00 – 15.00",U90)))</formula>
    </cfRule>
    <cfRule type="containsText" dxfId="16660" priority="35689" operator="containsText" text="10.30 – 19.30">
      <formula>NOT(ISERROR(SEARCH("10.30 – 19.30",U90)))</formula>
    </cfRule>
    <cfRule type="containsText" dxfId="16659" priority="35690" operator="containsText" text="09.00 – 13.00">
      <formula>NOT(ISERROR(SEARCH("09.00 – 13.00",U90)))</formula>
    </cfRule>
    <cfRule type="containsText" dxfId="16658" priority="35691" operator="containsText" text="11.30 – 19.30">
      <formula>NOT(ISERROR(SEARCH("11.30 – 19.30",U90)))</formula>
    </cfRule>
  </conditionalFormatting>
  <conditionalFormatting sqref="U90:Y90">
    <cfRule type="cellIs" dxfId="16657" priority="35675" operator="equal">
      <formula>"09.00 – 18.00"</formula>
    </cfRule>
  </conditionalFormatting>
  <conditionalFormatting sqref="U90:Y90">
    <cfRule type="cellIs" dxfId="16656" priority="35676" operator="equal">
      <formula>"09.30 – 13.00"</formula>
    </cfRule>
  </conditionalFormatting>
  <conditionalFormatting sqref="U90:Y90">
    <cfRule type="cellIs" dxfId="16655" priority="35677" operator="equal">
      <formula>"10.30 – 19.30"</formula>
    </cfRule>
  </conditionalFormatting>
  <conditionalFormatting sqref="U90:Y90">
    <cfRule type="cellIs" dxfId="16654" priority="35678" operator="equal">
      <formula>"11.30 – 19.30"</formula>
    </cfRule>
  </conditionalFormatting>
  <conditionalFormatting sqref="U90:Y90">
    <cfRule type="cellIs" dxfId="16653" priority="35679" operator="equal">
      <formula>_FV(13,"3")</formula>
    </cfRule>
  </conditionalFormatting>
  <conditionalFormatting sqref="U90:Y90">
    <cfRule type="cellIs" dxfId="16652" priority="35680" operator="equal">
      <formula>_FV(13,"3")</formula>
    </cfRule>
  </conditionalFormatting>
  <conditionalFormatting sqref="U90:Y90">
    <cfRule type="cellIs" dxfId="16651" priority="35681" operator="equal">
      <formula>_FV(13,"3")</formula>
    </cfRule>
  </conditionalFormatting>
  <conditionalFormatting sqref="U90:Y90">
    <cfRule type="cellIs" dxfId="16650" priority="35668" operator="equal">
      <formula>"09.00 – 18.00"</formula>
    </cfRule>
  </conditionalFormatting>
  <conditionalFormatting sqref="U90:Y90">
    <cfRule type="cellIs" dxfId="16649" priority="35669" operator="equal">
      <formula>"09.30 – 13.00"</formula>
    </cfRule>
  </conditionalFormatting>
  <conditionalFormatting sqref="U90:Y90">
    <cfRule type="cellIs" dxfId="16648" priority="35670" operator="equal">
      <formula>"10.30 – 19.30"</formula>
    </cfRule>
  </conditionalFormatting>
  <conditionalFormatting sqref="U90:Y90">
    <cfRule type="cellIs" dxfId="16647" priority="35671" operator="equal">
      <formula>"11.30 – 19.30"</formula>
    </cfRule>
  </conditionalFormatting>
  <conditionalFormatting sqref="U90:Y90">
    <cfRule type="cellIs" dxfId="16646" priority="35672" operator="equal">
      <formula>_FV(13,"3")</formula>
    </cfRule>
  </conditionalFormatting>
  <conditionalFormatting sqref="U90:Y90">
    <cfRule type="cellIs" dxfId="16645" priority="35673" operator="equal">
      <formula>_FV(13,"3")</formula>
    </cfRule>
  </conditionalFormatting>
  <conditionalFormatting sqref="U90:Y90">
    <cfRule type="cellIs" dxfId="16644" priority="35674" operator="equal">
      <formula>_FV(13,"3")</formula>
    </cfRule>
  </conditionalFormatting>
  <conditionalFormatting sqref="DE90:DF90">
    <cfRule type="cellIs" dxfId="16643" priority="35554" operator="equal">
      <formula>"09.00 – 13.00"</formula>
    </cfRule>
  </conditionalFormatting>
  <conditionalFormatting sqref="DE90:DF90">
    <cfRule type="cellIs" dxfId="16642" priority="35555" operator="equal">
      <formula>"09.00 – 15.00"</formula>
    </cfRule>
  </conditionalFormatting>
  <conditionalFormatting sqref="DE90:DF90">
    <cfRule type="cellIs" dxfId="16641" priority="35556" operator="equal">
      <formula>"09.00 – 18.00"</formula>
    </cfRule>
  </conditionalFormatting>
  <conditionalFormatting sqref="DE90:DF90">
    <cfRule type="cellIs" dxfId="16640" priority="35557" operator="equal">
      <formula>"09.30 – 13.00"</formula>
    </cfRule>
  </conditionalFormatting>
  <conditionalFormatting sqref="DE90:DF90">
    <cfRule type="cellIs" dxfId="16639" priority="35558" operator="equal">
      <formula>"10.30 – 19.30"</formula>
    </cfRule>
  </conditionalFormatting>
  <conditionalFormatting sqref="DE90:DF90">
    <cfRule type="cellIs" dxfId="16638" priority="35559" operator="equal">
      <formula>"11.30 – 19.30"</formula>
    </cfRule>
  </conditionalFormatting>
  <conditionalFormatting sqref="DE90:DF90">
    <cfRule type="cellIs" dxfId="16637" priority="35560" operator="equal">
      <formula>_FV(13,"3")</formula>
    </cfRule>
  </conditionalFormatting>
  <conditionalFormatting sqref="DE90:DF90">
    <cfRule type="cellIs" dxfId="16636" priority="35561" operator="equal">
      <formula>_FV(13,"3")</formula>
    </cfRule>
  </conditionalFormatting>
  <conditionalFormatting sqref="DE90:DF90">
    <cfRule type="cellIs" dxfId="16635" priority="35562" operator="equal">
      <formula>_FV(13,"3")</formula>
    </cfRule>
  </conditionalFormatting>
  <conditionalFormatting sqref="DE90:DF90">
    <cfRule type="containsText" dxfId="16634" priority="35544" operator="containsText" text="DOMENICA">
      <formula>NOT(ISERROR(SEARCH("DOMENICA",DE90)))</formula>
    </cfRule>
    <cfRule type="containsText" dxfId="16633" priority="35545" operator="containsText" text="08.30 – 14.30">
      <formula>NOT(ISERROR(SEARCH("08.30 – 14.30",DE90)))</formula>
    </cfRule>
    <cfRule type="containsText" dxfId="16632" priority="35546" operator="containsText" text="09.30 – 18.30">
      <formula>NOT(ISERROR(SEARCH("09.30 – 18.30",DE90)))</formula>
    </cfRule>
    <cfRule type="containsText" dxfId="16631" priority="35547" operator="containsText" text="08.30 – 16.30">
      <formula>NOT(ISERROR(SEARCH("08.30 – 16.30",DE90)))</formula>
    </cfRule>
    <cfRule type="containsText" dxfId="16630" priority="35548" operator="containsText" text="08.30 – 17.30">
      <formula>NOT(ISERROR(SEARCH("08.30 – 17.30",DE90)))</formula>
    </cfRule>
    <cfRule type="containsText" dxfId="16629" priority="35549" operator="containsText" text="09.00 – 18.00">
      <formula>NOT(ISERROR(SEARCH("09.00 – 18.00",DE90)))</formula>
    </cfRule>
    <cfRule type="containsText" dxfId="16628" priority="35550" operator="containsText" text="09.00 – 15.00">
      <formula>NOT(ISERROR(SEARCH("09.00 – 15.00",DE90)))</formula>
    </cfRule>
    <cfRule type="containsText" dxfId="16627" priority="35551" operator="containsText" text="10.30 – 19.30">
      <formula>NOT(ISERROR(SEARCH("10.30 – 19.30",DE90)))</formula>
    </cfRule>
    <cfRule type="containsText" dxfId="16626" priority="35552" operator="containsText" text="09.00 – 13.00">
      <formula>NOT(ISERROR(SEARCH("09.00 – 13.00",DE90)))</formula>
    </cfRule>
    <cfRule type="containsText" dxfId="16625" priority="35553" operator="containsText" text="11.30 – 19.30">
      <formula>NOT(ISERROR(SEARCH("11.30 – 19.30",DE90)))</formula>
    </cfRule>
  </conditionalFormatting>
  <conditionalFormatting sqref="DE90:DF90">
    <cfRule type="cellIs" dxfId="16624" priority="35536" operator="equal">
      <formula>"09.00 – 15.00"</formula>
    </cfRule>
  </conditionalFormatting>
  <conditionalFormatting sqref="DE90:DF90">
    <cfRule type="cellIs" dxfId="16623" priority="35537" operator="equal">
      <formula>"09.00 – 18.00"</formula>
    </cfRule>
  </conditionalFormatting>
  <conditionalFormatting sqref="DE90:DF90">
    <cfRule type="cellIs" dxfId="16622" priority="35538" operator="equal">
      <formula>"09.30 – 13.00"</formula>
    </cfRule>
  </conditionalFormatting>
  <conditionalFormatting sqref="DE90:DF90">
    <cfRule type="cellIs" dxfId="16621" priority="35539" operator="equal">
      <formula>"10.30 – 19.30"</formula>
    </cfRule>
  </conditionalFormatting>
  <conditionalFormatting sqref="DE90:DF90">
    <cfRule type="cellIs" dxfId="16620" priority="35540" operator="equal">
      <formula>"11.30 – 19.30"</formula>
    </cfRule>
  </conditionalFormatting>
  <conditionalFormatting sqref="DE90:DF90">
    <cfRule type="cellIs" dxfId="16619" priority="35541" operator="equal">
      <formula>_FV(13,"3")</formula>
    </cfRule>
  </conditionalFormatting>
  <conditionalFormatting sqref="DE90:DF90">
    <cfRule type="cellIs" dxfId="16618" priority="35542" operator="equal">
      <formula>_FV(13,"3")</formula>
    </cfRule>
  </conditionalFormatting>
  <conditionalFormatting sqref="DE90:DF90">
    <cfRule type="cellIs" dxfId="16617" priority="35543" operator="equal">
      <formula>_FV(13,"3")</formula>
    </cfRule>
  </conditionalFormatting>
  <conditionalFormatting sqref="DE90:DF90">
    <cfRule type="cellIs" dxfId="16616" priority="35528" operator="equal">
      <formula>"09.00 – 15.00"</formula>
    </cfRule>
  </conditionalFormatting>
  <conditionalFormatting sqref="DE90:DF90">
    <cfRule type="cellIs" dxfId="16615" priority="35529" operator="equal">
      <formula>"09.00 – 18.00"</formula>
    </cfRule>
  </conditionalFormatting>
  <conditionalFormatting sqref="DE90:DF90">
    <cfRule type="cellIs" dxfId="16614" priority="35530" operator="equal">
      <formula>"09.30 – 13.00"</formula>
    </cfRule>
  </conditionalFormatting>
  <conditionalFormatting sqref="DE90:DF90">
    <cfRule type="cellIs" dxfId="16613" priority="35531" operator="equal">
      <formula>"10.30 – 19.30"</formula>
    </cfRule>
  </conditionalFormatting>
  <conditionalFormatting sqref="DE90:DF90">
    <cfRule type="cellIs" dxfId="16612" priority="35532" operator="equal">
      <formula>"11.30 – 19.30"</formula>
    </cfRule>
  </conditionalFormatting>
  <conditionalFormatting sqref="DE90:DF90">
    <cfRule type="cellIs" dxfId="16611" priority="35533" operator="equal">
      <formula>_FV(13,"3")</formula>
    </cfRule>
  </conditionalFormatting>
  <conditionalFormatting sqref="DE90:DF90">
    <cfRule type="cellIs" dxfId="16610" priority="35534" operator="equal">
      <formula>_FV(13,"3")</formula>
    </cfRule>
  </conditionalFormatting>
  <conditionalFormatting sqref="DE90:DF90">
    <cfRule type="cellIs" dxfId="16609" priority="35535" operator="equal">
      <formula>_FV(13,"3")</formula>
    </cfRule>
  </conditionalFormatting>
  <conditionalFormatting sqref="DE90:DF90">
    <cfRule type="containsText" dxfId="16608" priority="35522" operator="containsText" text="09.00 - 13.00">
      <formula>NOT(ISERROR(SEARCH("09.00 - 13.00",DE90)))</formula>
    </cfRule>
    <cfRule type="containsText" dxfId="16607" priority="35523" operator="containsText" text="09.00 – 15:00">
      <formula>NOT(ISERROR(SEARCH("09.00 – 15:00",DE90)))</formula>
    </cfRule>
    <cfRule type="containsText" dxfId="16606" priority="35524" operator="containsText" text="09.00 – 16.00">
      <formula>NOT(ISERROR(SEARCH("09.00 – 16.00",DE90)))</formula>
    </cfRule>
    <cfRule type="containsText" dxfId="16605" priority="35525" operator="containsText" text="09.00 - 13:00">
      <formula>NOT(ISERROR(SEARCH("09.00 - 13:00",DE90)))</formula>
    </cfRule>
    <cfRule type="containsText" dxfId="16604" priority="35526" operator="containsText" text="08.30 – 16:30 ">
      <formula>NOT(ISERROR(SEARCH("08.30 – 16:30 ",DE90)))</formula>
    </cfRule>
    <cfRule type="containsText" dxfId="16603" priority="35527" operator="containsText" text="08.30 – 17:30 ">
      <formula>NOT(ISERROR(SEARCH("08.30 – 17:30 ",DE90)))</formula>
    </cfRule>
  </conditionalFormatting>
  <conditionalFormatting sqref="DE90:DF90">
    <cfRule type="cellIs" dxfId="16602" priority="35514" operator="equal">
      <formula>"09.00 – 15.00"</formula>
    </cfRule>
  </conditionalFormatting>
  <conditionalFormatting sqref="DE90:DF90">
    <cfRule type="cellIs" dxfId="16601" priority="35515" operator="equal">
      <formula>"09.00 – 18.00"</formula>
    </cfRule>
  </conditionalFormatting>
  <conditionalFormatting sqref="DE90:DF90">
    <cfRule type="cellIs" dxfId="16600" priority="35516" operator="equal">
      <formula>"09.30 – 13.00"</formula>
    </cfRule>
  </conditionalFormatting>
  <conditionalFormatting sqref="DE90:DF90">
    <cfRule type="cellIs" dxfId="16599" priority="35517" operator="equal">
      <formula>"10.30 – 19.30"</formula>
    </cfRule>
  </conditionalFormatting>
  <conditionalFormatting sqref="DE90:DF90">
    <cfRule type="cellIs" dxfId="16598" priority="35518" operator="equal">
      <formula>"11.30 – 19.30"</formula>
    </cfRule>
  </conditionalFormatting>
  <conditionalFormatting sqref="DE90:DF90">
    <cfRule type="cellIs" dxfId="16597" priority="35519" operator="equal">
      <formula>_FV(13,"3")</formula>
    </cfRule>
  </conditionalFormatting>
  <conditionalFormatting sqref="DE90:DF90">
    <cfRule type="cellIs" dxfId="16596" priority="35520" operator="equal">
      <formula>_FV(13,"3")</formula>
    </cfRule>
  </conditionalFormatting>
  <conditionalFormatting sqref="DE90:DF90">
    <cfRule type="cellIs" dxfId="16595" priority="35521" operator="equal">
      <formula>_FV(13,"3")</formula>
    </cfRule>
  </conditionalFormatting>
  <conditionalFormatting sqref="DE90:DF90">
    <cfRule type="containsText" dxfId="16594" priority="35504" operator="containsText" text="DOMENICA">
      <formula>NOT(ISERROR(SEARCH("DOMENICA",DE90)))</formula>
    </cfRule>
    <cfRule type="containsText" dxfId="16593" priority="35505" operator="containsText" text="08.30 – 14.30">
      <formula>NOT(ISERROR(SEARCH("08.30 – 14.30",DE90)))</formula>
    </cfRule>
    <cfRule type="containsText" dxfId="16592" priority="35506" operator="containsText" text="09.30 – 18.30">
      <formula>NOT(ISERROR(SEARCH("09.30 – 18.30",DE90)))</formula>
    </cfRule>
    <cfRule type="containsText" dxfId="16591" priority="35507" operator="containsText" text="08.30 – 16.30">
      <formula>NOT(ISERROR(SEARCH("08.30 – 16.30",DE90)))</formula>
    </cfRule>
    <cfRule type="containsText" dxfId="16590" priority="35508" operator="containsText" text="08.30 – 17.30">
      <formula>NOT(ISERROR(SEARCH("08.30 – 17.30",DE90)))</formula>
    </cfRule>
    <cfRule type="containsText" dxfId="16589" priority="35509" operator="containsText" text="09.00 – 18.00">
      <formula>NOT(ISERROR(SEARCH("09.00 – 18.00",DE90)))</formula>
    </cfRule>
    <cfRule type="containsText" dxfId="16588" priority="35510" operator="containsText" text="09.00 – 15.00">
      <formula>NOT(ISERROR(SEARCH("09.00 – 15.00",DE90)))</formula>
    </cfRule>
    <cfRule type="containsText" dxfId="16587" priority="35511" operator="containsText" text="10.30 – 19.30">
      <formula>NOT(ISERROR(SEARCH("10.30 – 19.30",DE90)))</formula>
    </cfRule>
    <cfRule type="containsText" dxfId="16586" priority="35512" operator="containsText" text="09.00 – 13.00">
      <formula>NOT(ISERROR(SEARCH("09.00 – 13.00",DE90)))</formula>
    </cfRule>
    <cfRule type="containsText" dxfId="16585" priority="35513" operator="containsText" text="11.30 – 19.30">
      <formula>NOT(ISERROR(SEARCH("11.30 – 19.30",DE90)))</formula>
    </cfRule>
  </conditionalFormatting>
  <conditionalFormatting sqref="DE90:DF90">
    <cfRule type="cellIs" dxfId="16584" priority="35497" operator="equal">
      <formula>"09.00 – 18.00"</formula>
    </cfRule>
  </conditionalFormatting>
  <conditionalFormatting sqref="DE90:DF90">
    <cfRule type="cellIs" dxfId="16583" priority="35498" operator="equal">
      <formula>"09.30 – 13.00"</formula>
    </cfRule>
  </conditionalFormatting>
  <conditionalFormatting sqref="DE90:DF90">
    <cfRule type="cellIs" dxfId="16582" priority="35499" operator="equal">
      <formula>"10.30 – 19.30"</formula>
    </cfRule>
  </conditionalFormatting>
  <conditionalFormatting sqref="DE90:DF90">
    <cfRule type="cellIs" dxfId="16581" priority="35500" operator="equal">
      <formula>"11.30 – 19.30"</formula>
    </cfRule>
  </conditionalFormatting>
  <conditionalFormatting sqref="DE90:DF90">
    <cfRule type="cellIs" dxfId="16580" priority="35501" operator="equal">
      <formula>_FV(13,"3")</formula>
    </cfRule>
  </conditionalFormatting>
  <conditionalFormatting sqref="DE90:DF90">
    <cfRule type="cellIs" dxfId="16579" priority="35502" operator="equal">
      <formula>_FV(13,"3")</formula>
    </cfRule>
  </conditionalFormatting>
  <conditionalFormatting sqref="DE90:DF90">
    <cfRule type="cellIs" dxfId="16578" priority="35503" operator="equal">
      <formula>_FV(13,"3")</formula>
    </cfRule>
  </conditionalFormatting>
  <conditionalFormatting sqref="DE90:DF90">
    <cfRule type="cellIs" dxfId="16577" priority="35490" operator="equal">
      <formula>"09.00 – 18.00"</formula>
    </cfRule>
  </conditionalFormatting>
  <conditionalFormatting sqref="DE90:DF90">
    <cfRule type="cellIs" dxfId="16576" priority="35491" operator="equal">
      <formula>"09.30 – 13.00"</formula>
    </cfRule>
  </conditionalFormatting>
  <conditionalFormatting sqref="DE90:DF90">
    <cfRule type="cellIs" dxfId="16575" priority="35492" operator="equal">
      <formula>"10.30 – 19.30"</formula>
    </cfRule>
  </conditionalFormatting>
  <conditionalFormatting sqref="DE90:DF90">
    <cfRule type="cellIs" dxfId="16574" priority="35493" operator="equal">
      <formula>"11.30 – 19.30"</formula>
    </cfRule>
  </conditionalFormatting>
  <conditionalFormatting sqref="DE90:DF90">
    <cfRule type="cellIs" dxfId="16573" priority="35494" operator="equal">
      <formula>_FV(13,"3")</formula>
    </cfRule>
  </conditionalFormatting>
  <conditionalFormatting sqref="DE90:DF90">
    <cfRule type="cellIs" dxfId="16572" priority="35495" operator="equal">
      <formula>_FV(13,"3")</formula>
    </cfRule>
  </conditionalFormatting>
  <conditionalFormatting sqref="DE90:DF90">
    <cfRule type="cellIs" dxfId="16571" priority="35496" operator="equal">
      <formula>_FV(13,"3")</formula>
    </cfRule>
  </conditionalFormatting>
  <conditionalFormatting sqref="DG90">
    <cfRule type="cellIs" dxfId="16570" priority="35116" operator="equal">
      <formula>"09.00 – 13.00"</formula>
    </cfRule>
  </conditionalFormatting>
  <conditionalFormatting sqref="DG90">
    <cfRule type="cellIs" dxfId="16569" priority="35117" operator="equal">
      <formula>"09.00 – 15.00"</formula>
    </cfRule>
  </conditionalFormatting>
  <conditionalFormatting sqref="DG90">
    <cfRule type="cellIs" dxfId="16568" priority="35118" operator="equal">
      <formula>"09.00 – 18.00"</formula>
    </cfRule>
  </conditionalFormatting>
  <conditionalFormatting sqref="DG90">
    <cfRule type="cellIs" dxfId="16567" priority="35119" operator="equal">
      <formula>"09.30 – 13.00"</formula>
    </cfRule>
  </conditionalFormatting>
  <conditionalFormatting sqref="DG90">
    <cfRule type="cellIs" dxfId="16566" priority="35120" operator="equal">
      <formula>"10.30 – 19.30"</formula>
    </cfRule>
  </conditionalFormatting>
  <conditionalFormatting sqref="DG90">
    <cfRule type="cellIs" dxfId="16565" priority="35121" operator="equal">
      <formula>"11.30 – 19.30"</formula>
    </cfRule>
  </conditionalFormatting>
  <conditionalFormatting sqref="DG90">
    <cfRule type="cellIs" dxfId="16564" priority="35122" operator="equal">
      <formula>_FV(13,"3")</formula>
    </cfRule>
  </conditionalFormatting>
  <conditionalFormatting sqref="DG90">
    <cfRule type="cellIs" dxfId="16563" priority="35123" operator="equal">
      <formula>_FV(13,"3")</formula>
    </cfRule>
  </conditionalFormatting>
  <conditionalFormatting sqref="DG90">
    <cfRule type="cellIs" dxfId="16562" priority="35124" operator="equal">
      <formula>_FV(13,"3")</formula>
    </cfRule>
  </conditionalFormatting>
  <conditionalFormatting sqref="DG90">
    <cfRule type="containsText" dxfId="16561" priority="35106" operator="containsText" text="DOMENICA">
      <formula>NOT(ISERROR(SEARCH("DOMENICA",DG90)))</formula>
    </cfRule>
    <cfRule type="containsText" dxfId="16560" priority="35107" operator="containsText" text="08.30 – 14.30">
      <formula>NOT(ISERROR(SEARCH("08.30 – 14.30",DG90)))</formula>
    </cfRule>
    <cfRule type="containsText" dxfId="16559" priority="35108" operator="containsText" text="09.30 – 18.30">
      <formula>NOT(ISERROR(SEARCH("09.30 – 18.30",DG90)))</formula>
    </cfRule>
    <cfRule type="containsText" dxfId="16558" priority="35109" operator="containsText" text="08.30 – 16.30">
      <formula>NOT(ISERROR(SEARCH("08.30 – 16.30",DG90)))</formula>
    </cfRule>
    <cfRule type="containsText" dxfId="16557" priority="35110" operator="containsText" text="08.30 – 17.30">
      <formula>NOT(ISERROR(SEARCH("08.30 – 17.30",DG90)))</formula>
    </cfRule>
    <cfRule type="containsText" dxfId="16556" priority="35111" operator="containsText" text="09.00 – 18.00">
      <formula>NOT(ISERROR(SEARCH("09.00 – 18.00",DG90)))</formula>
    </cfRule>
    <cfRule type="containsText" dxfId="16555" priority="35112" operator="containsText" text="09.00 – 15.00">
      <formula>NOT(ISERROR(SEARCH("09.00 – 15.00",DG90)))</formula>
    </cfRule>
    <cfRule type="containsText" dxfId="16554" priority="35113" operator="containsText" text="10.30 – 19.30">
      <formula>NOT(ISERROR(SEARCH("10.30 – 19.30",DG90)))</formula>
    </cfRule>
    <cfRule type="containsText" dxfId="16553" priority="35114" operator="containsText" text="09.00 – 13.00">
      <formula>NOT(ISERROR(SEARCH("09.00 – 13.00",DG90)))</formula>
    </cfRule>
    <cfRule type="containsText" dxfId="16552" priority="35115" operator="containsText" text="11.30 – 19.30">
      <formula>NOT(ISERROR(SEARCH("11.30 – 19.30",DG90)))</formula>
    </cfRule>
  </conditionalFormatting>
  <conditionalFormatting sqref="DG90">
    <cfRule type="cellIs" dxfId="16551" priority="35098" operator="equal">
      <formula>"09.00 – 15.00"</formula>
    </cfRule>
  </conditionalFormatting>
  <conditionalFormatting sqref="DG90">
    <cfRule type="cellIs" dxfId="16550" priority="35099" operator="equal">
      <formula>"09.00 – 18.00"</formula>
    </cfRule>
  </conditionalFormatting>
  <conditionalFormatting sqref="DG90">
    <cfRule type="cellIs" dxfId="16549" priority="35100" operator="equal">
      <formula>"09.30 – 13.00"</formula>
    </cfRule>
  </conditionalFormatting>
  <conditionalFormatting sqref="DG90">
    <cfRule type="cellIs" dxfId="16548" priority="35101" operator="equal">
      <formula>"10.30 – 19.30"</formula>
    </cfRule>
  </conditionalFormatting>
  <conditionalFormatting sqref="DG90">
    <cfRule type="cellIs" dxfId="16547" priority="35102" operator="equal">
      <formula>"11.30 – 19.30"</formula>
    </cfRule>
  </conditionalFormatting>
  <conditionalFormatting sqref="DG90">
    <cfRule type="cellIs" dxfId="16546" priority="35103" operator="equal">
      <formula>_FV(13,"3")</formula>
    </cfRule>
  </conditionalFormatting>
  <conditionalFormatting sqref="DG90">
    <cfRule type="cellIs" dxfId="16545" priority="35104" operator="equal">
      <formula>_FV(13,"3")</formula>
    </cfRule>
  </conditionalFormatting>
  <conditionalFormatting sqref="DG90">
    <cfRule type="cellIs" dxfId="16544" priority="35105" operator="equal">
      <formula>_FV(13,"3")</formula>
    </cfRule>
  </conditionalFormatting>
  <conditionalFormatting sqref="DG90">
    <cfRule type="cellIs" dxfId="16543" priority="35090" operator="equal">
      <formula>"09.00 – 15.00"</formula>
    </cfRule>
  </conditionalFormatting>
  <conditionalFormatting sqref="DG90">
    <cfRule type="cellIs" dxfId="16542" priority="35091" operator="equal">
      <formula>"09.00 – 18.00"</formula>
    </cfRule>
  </conditionalFormatting>
  <conditionalFormatting sqref="DG90">
    <cfRule type="cellIs" dxfId="16541" priority="35092" operator="equal">
      <formula>"09.30 – 13.00"</formula>
    </cfRule>
  </conditionalFormatting>
  <conditionalFormatting sqref="DG90">
    <cfRule type="cellIs" dxfId="16540" priority="35093" operator="equal">
      <formula>"10.30 – 19.30"</formula>
    </cfRule>
  </conditionalFormatting>
  <conditionalFormatting sqref="DG90">
    <cfRule type="cellIs" dxfId="16539" priority="35094" operator="equal">
      <formula>"11.30 – 19.30"</formula>
    </cfRule>
  </conditionalFormatting>
  <conditionalFormatting sqref="DG90">
    <cfRule type="cellIs" dxfId="16538" priority="35095" operator="equal">
      <formula>_FV(13,"3")</formula>
    </cfRule>
  </conditionalFormatting>
  <conditionalFormatting sqref="DG90">
    <cfRule type="cellIs" dxfId="16537" priority="35096" operator="equal">
      <formula>_FV(13,"3")</formula>
    </cfRule>
  </conditionalFormatting>
  <conditionalFormatting sqref="DG90">
    <cfRule type="cellIs" dxfId="16536" priority="35097" operator="equal">
      <formula>_FV(13,"3")</formula>
    </cfRule>
  </conditionalFormatting>
  <conditionalFormatting sqref="DG90">
    <cfRule type="containsText" dxfId="16535" priority="35084" operator="containsText" text="09.00 - 13.00">
      <formula>NOT(ISERROR(SEARCH("09.00 - 13.00",DG90)))</formula>
    </cfRule>
    <cfRule type="containsText" dxfId="16534" priority="35085" operator="containsText" text="09.00 – 15:00">
      <formula>NOT(ISERROR(SEARCH("09.00 – 15:00",DG90)))</formula>
    </cfRule>
    <cfRule type="containsText" dxfId="16533" priority="35086" operator="containsText" text="09.00 – 16.00">
      <formula>NOT(ISERROR(SEARCH("09.00 – 16.00",DG90)))</formula>
    </cfRule>
    <cfRule type="containsText" dxfId="16532" priority="35087" operator="containsText" text="09.00 - 13:00">
      <formula>NOT(ISERROR(SEARCH("09.00 - 13:00",DG90)))</formula>
    </cfRule>
    <cfRule type="containsText" dxfId="16531" priority="35088" operator="containsText" text="08.30 – 16:30 ">
      <formula>NOT(ISERROR(SEARCH("08.30 – 16:30 ",DG90)))</formula>
    </cfRule>
    <cfRule type="containsText" dxfId="16530" priority="35089" operator="containsText" text="08.30 – 17:30 ">
      <formula>NOT(ISERROR(SEARCH("08.30 – 17:30 ",DG90)))</formula>
    </cfRule>
  </conditionalFormatting>
  <conditionalFormatting sqref="DG90">
    <cfRule type="cellIs" dxfId="16529" priority="35076" operator="equal">
      <formula>"09.00 – 15.00"</formula>
    </cfRule>
  </conditionalFormatting>
  <conditionalFormatting sqref="DG90">
    <cfRule type="cellIs" dxfId="16528" priority="35077" operator="equal">
      <formula>"09.00 – 18.00"</formula>
    </cfRule>
  </conditionalFormatting>
  <conditionalFormatting sqref="DG90">
    <cfRule type="cellIs" dxfId="16527" priority="35078" operator="equal">
      <formula>"09.30 – 13.00"</formula>
    </cfRule>
  </conditionalFormatting>
  <conditionalFormatting sqref="DG90">
    <cfRule type="cellIs" dxfId="16526" priority="35079" operator="equal">
      <formula>"10.30 – 19.30"</formula>
    </cfRule>
  </conditionalFormatting>
  <conditionalFormatting sqref="DG90">
    <cfRule type="cellIs" dxfId="16525" priority="35080" operator="equal">
      <formula>"11.30 – 19.30"</formula>
    </cfRule>
  </conditionalFormatting>
  <conditionalFormatting sqref="DG90">
    <cfRule type="cellIs" dxfId="16524" priority="35081" operator="equal">
      <formula>_FV(13,"3")</formula>
    </cfRule>
  </conditionalFormatting>
  <conditionalFormatting sqref="DG90">
    <cfRule type="cellIs" dxfId="16523" priority="35082" operator="equal">
      <formula>_FV(13,"3")</formula>
    </cfRule>
  </conditionalFormatting>
  <conditionalFormatting sqref="DG90">
    <cfRule type="cellIs" dxfId="16522" priority="35083" operator="equal">
      <formula>_FV(13,"3")</formula>
    </cfRule>
  </conditionalFormatting>
  <conditionalFormatting sqref="DG90">
    <cfRule type="containsText" dxfId="16521" priority="35066" operator="containsText" text="DOMENICA">
      <formula>NOT(ISERROR(SEARCH("DOMENICA",DG90)))</formula>
    </cfRule>
    <cfRule type="containsText" dxfId="16520" priority="35067" operator="containsText" text="08.30 – 14.30">
      <formula>NOT(ISERROR(SEARCH("08.30 – 14.30",DG90)))</formula>
    </cfRule>
    <cfRule type="containsText" dxfId="16519" priority="35068" operator="containsText" text="09.30 – 18.30">
      <formula>NOT(ISERROR(SEARCH("09.30 – 18.30",DG90)))</formula>
    </cfRule>
    <cfRule type="containsText" dxfId="16518" priority="35069" operator="containsText" text="08.30 – 16.30">
      <formula>NOT(ISERROR(SEARCH("08.30 – 16.30",DG90)))</formula>
    </cfRule>
    <cfRule type="containsText" dxfId="16517" priority="35070" operator="containsText" text="08.30 – 17.30">
      <formula>NOT(ISERROR(SEARCH("08.30 – 17.30",DG90)))</formula>
    </cfRule>
    <cfRule type="containsText" dxfId="16516" priority="35071" operator="containsText" text="09.00 – 18.00">
      <formula>NOT(ISERROR(SEARCH("09.00 – 18.00",DG90)))</formula>
    </cfRule>
    <cfRule type="containsText" dxfId="16515" priority="35072" operator="containsText" text="09.00 – 15.00">
      <formula>NOT(ISERROR(SEARCH("09.00 – 15.00",DG90)))</formula>
    </cfRule>
    <cfRule type="containsText" dxfId="16514" priority="35073" operator="containsText" text="10.30 – 19.30">
      <formula>NOT(ISERROR(SEARCH("10.30 – 19.30",DG90)))</formula>
    </cfRule>
    <cfRule type="containsText" dxfId="16513" priority="35074" operator="containsText" text="09.00 – 13.00">
      <formula>NOT(ISERROR(SEARCH("09.00 – 13.00",DG90)))</formula>
    </cfRule>
    <cfRule type="containsText" dxfId="16512" priority="35075" operator="containsText" text="11.30 – 19.30">
      <formula>NOT(ISERROR(SEARCH("11.30 – 19.30",DG90)))</formula>
    </cfRule>
  </conditionalFormatting>
  <conditionalFormatting sqref="DG90">
    <cfRule type="cellIs" dxfId="16511" priority="35059" operator="equal">
      <formula>"09.00 – 18.00"</formula>
    </cfRule>
  </conditionalFormatting>
  <conditionalFormatting sqref="DG90">
    <cfRule type="cellIs" dxfId="16510" priority="35060" operator="equal">
      <formula>"09.30 – 13.00"</formula>
    </cfRule>
  </conditionalFormatting>
  <conditionalFormatting sqref="DG90">
    <cfRule type="cellIs" dxfId="16509" priority="35061" operator="equal">
      <formula>"10.30 – 19.30"</formula>
    </cfRule>
  </conditionalFormatting>
  <conditionalFormatting sqref="DG90">
    <cfRule type="cellIs" dxfId="16508" priority="35062" operator="equal">
      <formula>"11.30 – 19.30"</formula>
    </cfRule>
  </conditionalFormatting>
  <conditionalFormatting sqref="DG90">
    <cfRule type="cellIs" dxfId="16507" priority="35063" operator="equal">
      <formula>_FV(13,"3")</formula>
    </cfRule>
  </conditionalFormatting>
  <conditionalFormatting sqref="DG90">
    <cfRule type="cellIs" dxfId="16506" priority="35064" operator="equal">
      <formula>_FV(13,"3")</formula>
    </cfRule>
  </conditionalFormatting>
  <conditionalFormatting sqref="DG90">
    <cfRule type="cellIs" dxfId="16505" priority="35065" operator="equal">
      <formula>_FV(13,"3")</formula>
    </cfRule>
  </conditionalFormatting>
  <conditionalFormatting sqref="DG90">
    <cfRule type="cellIs" dxfId="16504" priority="35052" operator="equal">
      <formula>"09.00 – 18.00"</formula>
    </cfRule>
  </conditionalFormatting>
  <conditionalFormatting sqref="DG90">
    <cfRule type="cellIs" dxfId="16503" priority="35053" operator="equal">
      <formula>"09.30 – 13.00"</formula>
    </cfRule>
  </conditionalFormatting>
  <conditionalFormatting sqref="DG90">
    <cfRule type="cellIs" dxfId="16502" priority="35054" operator="equal">
      <formula>"10.30 – 19.30"</formula>
    </cfRule>
  </conditionalFormatting>
  <conditionalFormatting sqref="DG90">
    <cfRule type="cellIs" dxfId="16501" priority="35055" operator="equal">
      <formula>"11.30 – 19.30"</formula>
    </cfRule>
  </conditionalFormatting>
  <conditionalFormatting sqref="DG90">
    <cfRule type="cellIs" dxfId="16500" priority="35056" operator="equal">
      <formula>_FV(13,"3")</formula>
    </cfRule>
  </conditionalFormatting>
  <conditionalFormatting sqref="DG90">
    <cfRule type="cellIs" dxfId="16499" priority="35057" operator="equal">
      <formula>_FV(13,"3")</formula>
    </cfRule>
  </conditionalFormatting>
  <conditionalFormatting sqref="DG90">
    <cfRule type="cellIs" dxfId="16498" priority="35058" operator="equal">
      <formula>_FV(13,"3")</formula>
    </cfRule>
  </conditionalFormatting>
  <conditionalFormatting sqref="DG11">
    <cfRule type="containsText" dxfId="16497" priority="33895" operator="containsText" text="08.30 – 14.30">
      <formula>NOT(ISERROR(SEARCH("08.30 – 14.30",DG11)))</formula>
    </cfRule>
    <cfRule type="containsText" dxfId="16496" priority="33896" operator="containsText" text="09:30 – 18.30">
      <formula>NOT(ISERROR(SEARCH("09:30 – 18.30",DG11)))</formula>
    </cfRule>
    <cfRule type="containsText" dxfId="16495" priority="33897" operator="containsText" text="10.30 – 18.30">
      <formula>NOT(ISERROR(SEARCH("10.30 – 18.30",DG11)))</formula>
    </cfRule>
    <cfRule type="containsText" dxfId="16494" priority="33898" operator="containsText" text="09.30 – 18.30">
      <formula>NOT(ISERROR(SEARCH("09.30 – 18.30",DG11)))</formula>
    </cfRule>
    <cfRule type="containsText" dxfId="16493" priority="33900" operator="containsText" text="09.00 – 13:00">
      <formula>NOT(ISERROR(SEARCH("09.00 – 13:00",DG11)))</formula>
    </cfRule>
    <cfRule type="containsText" dxfId="16492" priority="33901" operator="containsText" text="08.30 – 16.30">
      <formula>NOT(ISERROR(SEARCH("08.30 – 16.30",DG11)))</formula>
    </cfRule>
    <cfRule type="containsText" dxfId="16491" priority="33902" operator="containsText" text="08:30 – 17.30">
      <formula>NOT(ISERROR(SEARCH("08:30 – 17.30",DG11)))</formula>
    </cfRule>
    <cfRule type="containsText" dxfId="16490" priority="33903" operator="containsText" text="08.30 – 17.30">
      <formula>NOT(ISERROR(SEARCH("08.30 – 17.30",DG11)))</formula>
    </cfRule>
    <cfRule type="containsText" dxfId="16489" priority="33904" operator="containsText" text="09.00 – 18.00">
      <formula>NOT(ISERROR(SEARCH("09.00 – 18.00",DG11)))</formula>
    </cfRule>
    <cfRule type="containsText" dxfId="16488" priority="33905" operator="containsText" text="09.00 – 13.00">
      <formula>NOT(ISERROR(SEARCH("09.00 – 13.00",DG11)))</formula>
    </cfRule>
    <cfRule type="containsText" dxfId="16487" priority="33906" operator="containsText" text="11.30 – 19.30">
      <formula>NOT(ISERROR(SEARCH("11.30 – 19.30",DG11)))</formula>
    </cfRule>
    <cfRule type="containsText" dxfId="16486" priority="33907" operator="containsText" text="10.30 – 19.30">
      <formula>NOT(ISERROR(SEARCH("10.30 – 19.30",DG11)))</formula>
    </cfRule>
    <cfRule type="containsText" dxfId="16485" priority="33908" operator="containsText" text="09.00 – 15.00">
      <formula>NOT(ISERROR(SEARCH("09.00 – 15.00",DG11)))</formula>
    </cfRule>
    <cfRule type="containsText" dxfId="16484" priority="33909" operator="containsText" text="1 2 : 3 0">
      <formula>NOT(ISERROR(SEARCH("1 2 : 3 0",DG11)))</formula>
    </cfRule>
    <cfRule type="containsText" dxfId="16483" priority="33910" operator="containsText" text="1 3 : 3 0">
      <formula>NOT(ISERROR(SEARCH("1 3 : 3 0",DG11)))</formula>
    </cfRule>
    <cfRule type="containsText" dxfId="16482" priority="33911" operator="containsText" text="FESTIVITÁ">
      <formula>NOT(ISERROR(SEARCH("FESTIVITÁ",DG11)))</formula>
    </cfRule>
    <cfRule type="cellIs" dxfId="16481" priority="33912" operator="equal">
      <formula>"DOMENICA"</formula>
    </cfRule>
  </conditionalFormatting>
  <conditionalFormatting sqref="DG11">
    <cfRule type="containsText" dxfId="16480" priority="33888" operator="containsText" text="09.00 - 13.00">
      <formula>NOT(ISERROR(SEARCH("09.00 - 13.00",DG11)))</formula>
    </cfRule>
    <cfRule type="containsText" dxfId="16479" priority="33890" operator="containsText" text="09.00 – 15:00">
      <formula>NOT(ISERROR(SEARCH("09.00 – 15:00",DG11)))</formula>
    </cfRule>
    <cfRule type="containsText" dxfId="16478" priority="33891" operator="containsText" text="09.00 – 16.00">
      <formula>NOT(ISERROR(SEARCH("09.00 – 16.00",DG11)))</formula>
    </cfRule>
    <cfRule type="containsText" dxfId="16477" priority="33892" operator="containsText" text="09.00 - 13:00">
      <formula>NOT(ISERROR(SEARCH("09.00 - 13:00",DG11)))</formula>
    </cfRule>
    <cfRule type="containsText" dxfId="16476" priority="33893" operator="containsText" text="08.30 – 16:30 ">
      <formula>NOT(ISERROR(SEARCH("08.30 – 16:30 ",DG11)))</formula>
    </cfRule>
    <cfRule type="containsText" dxfId="16475" priority="33894" operator="containsText" text="08.30 – 17:30 ">
      <formula>NOT(ISERROR(SEARCH("08.30 – 17:30 ",DG11)))</formula>
    </cfRule>
  </conditionalFormatting>
  <conditionalFormatting sqref="DG11">
    <cfRule type="containsText" dxfId="16474" priority="33889" operator="containsText" text="1 3 : 0 0">
      <formula>NOT(ISERROR(SEARCH("1 3 : 0 0",DG11)))</formula>
    </cfRule>
  </conditionalFormatting>
  <conditionalFormatting sqref="DG11">
    <cfRule type="containsText" dxfId="16473" priority="33899" operator="containsText" text="09:00 – 13.00 ">
      <formula>NOT(ISERROR(SEARCH("09:00 – 13.00 ",DG11)))</formula>
    </cfRule>
  </conditionalFormatting>
  <conditionalFormatting sqref="DG11">
    <cfRule type="containsText" dxfId="16472" priority="33887" operator="containsText" text="09:00 – 13.00 ">
      <formula>NOT(ISERROR(SEARCH("09:00 – 13.00 ",DG11)))</formula>
    </cfRule>
  </conditionalFormatting>
  <conditionalFormatting sqref="DG11">
    <cfRule type="containsText" dxfId="16471" priority="33884" operator="containsText" text="09.00 -13.00">
      <formula>NOT(ISERROR(SEARCH("09.00 -13.00",DG11)))</formula>
    </cfRule>
    <cfRule type="containsText" dxfId="16470" priority="33885" operator="containsText" text="09.00 -15:00">
      <formula>NOT(ISERROR(SEARCH("09.00 -15:00",DG11)))</formula>
    </cfRule>
    <cfRule type="containsText" dxfId="16469" priority="33886" operator="containsText" text="09.00 -16.00">
      <formula>NOT(ISERROR(SEARCH("09.00 -16.00",DG11)))</formula>
    </cfRule>
  </conditionalFormatting>
  <conditionalFormatting sqref="DG11">
    <cfRule type="containsText" dxfId="16468" priority="33883" operator="containsText" text="09:00 – 13.00 ">
      <formula>NOT(ISERROR(SEARCH("09:00 – 13.00 ",DG11)))</formula>
    </cfRule>
  </conditionalFormatting>
  <conditionalFormatting sqref="DG11">
    <cfRule type="containsText" dxfId="16467" priority="33880" operator="containsText" text="09.00 -13.00">
      <formula>NOT(ISERROR(SEARCH("09.00 -13.00",DG11)))</formula>
    </cfRule>
    <cfRule type="containsText" dxfId="16466" priority="33881" operator="containsText" text="09.00 -15:00">
      <formula>NOT(ISERROR(SEARCH("09.00 -15:00",DG11)))</formula>
    </cfRule>
    <cfRule type="containsText" dxfId="16465" priority="33882" operator="containsText" text="09.00 -16.00">
      <formula>NOT(ISERROR(SEARCH("09.00 -16.00",DG11)))</formula>
    </cfRule>
  </conditionalFormatting>
  <conditionalFormatting sqref="DG11">
    <cfRule type="containsText" dxfId="16464" priority="33877" operator="containsText" text="09.00 -13.00">
      <formula>NOT(ISERROR(SEARCH("09.00 -13.00",DG11)))</formula>
    </cfRule>
    <cfRule type="containsText" dxfId="16463" priority="33878" operator="containsText" text="09.00 -15:00">
      <formula>NOT(ISERROR(SEARCH("09.00 -15:00",DG11)))</formula>
    </cfRule>
    <cfRule type="containsText" dxfId="16462" priority="33879" operator="containsText" text="09.00 -16.00">
      <formula>NOT(ISERROR(SEARCH("09.00 -16.00",DG11)))</formula>
    </cfRule>
  </conditionalFormatting>
  <conditionalFormatting sqref="DG11">
    <cfRule type="containsText" dxfId="16461" priority="33874" operator="containsText" text="09.00 -13:00">
      <formula>NOT(ISERROR(SEARCH("09.00 -13:00",DG11)))</formula>
    </cfRule>
    <cfRule type="containsText" dxfId="16460" priority="33875" operator="containsText" text="08.30 -17.30">
      <formula>NOT(ISERROR(SEARCH("08.30 -17.30",DG11)))</formula>
    </cfRule>
    <cfRule type="containsText" dxfId="16459" priority="33876" operator="containsText" text="08.30 -15:30">
      <formula>NOT(ISERROR(SEARCH("08.30 -15:30",DG11)))</formula>
    </cfRule>
  </conditionalFormatting>
  <conditionalFormatting sqref="L62:M63">
    <cfRule type="containsText" dxfId="16458" priority="33856" operator="containsText" text="08.30 – 14.30">
      <formula>NOT(ISERROR(SEARCH("08.30 – 14.30",L62)))</formula>
    </cfRule>
    <cfRule type="containsText" dxfId="16457" priority="33857" operator="containsText" text="09:30 – 18.30">
      <formula>NOT(ISERROR(SEARCH("09:30 – 18.30",L62)))</formula>
    </cfRule>
    <cfRule type="containsText" dxfId="16456" priority="33858" operator="containsText" text="10.30 – 18.30">
      <formula>NOT(ISERROR(SEARCH("10.30 – 18.30",L62)))</formula>
    </cfRule>
    <cfRule type="containsText" dxfId="16455" priority="33859" operator="containsText" text="09.30 – 18.30">
      <formula>NOT(ISERROR(SEARCH("09.30 – 18.30",L62)))</formula>
    </cfRule>
    <cfRule type="containsText" dxfId="16454" priority="33861" operator="containsText" text="09.00 – 13:00">
      <formula>NOT(ISERROR(SEARCH("09.00 – 13:00",L62)))</formula>
    </cfRule>
    <cfRule type="containsText" dxfId="16453" priority="33862" operator="containsText" text="08.30 – 16.30">
      <formula>NOT(ISERROR(SEARCH("08.30 – 16.30",L62)))</formula>
    </cfRule>
    <cfRule type="containsText" dxfId="16452" priority="33863" operator="containsText" text="08:30 – 17.30">
      <formula>NOT(ISERROR(SEARCH("08:30 – 17.30",L62)))</formula>
    </cfRule>
    <cfRule type="containsText" dxfId="16451" priority="33864" operator="containsText" text="08.30 – 17.30">
      <formula>NOT(ISERROR(SEARCH("08.30 – 17.30",L62)))</formula>
    </cfRule>
    <cfRule type="containsText" dxfId="16450" priority="33865" operator="containsText" text="09.00 – 18.00">
      <formula>NOT(ISERROR(SEARCH("09.00 – 18.00",L62)))</formula>
    </cfRule>
    <cfRule type="containsText" dxfId="16449" priority="33866" operator="containsText" text="09.00 – 13.00">
      <formula>NOT(ISERROR(SEARCH("09.00 – 13.00",L62)))</formula>
    </cfRule>
    <cfRule type="containsText" dxfId="16448" priority="33867" operator="containsText" text="11.30 – 19.30">
      <formula>NOT(ISERROR(SEARCH("11.30 – 19.30",L62)))</formula>
    </cfRule>
    <cfRule type="containsText" dxfId="16447" priority="33868" operator="containsText" text="10.30 – 19.30">
      <formula>NOT(ISERROR(SEARCH("10.30 – 19.30",L62)))</formula>
    </cfRule>
    <cfRule type="containsText" dxfId="16446" priority="33869" operator="containsText" text="09.00 – 15.00">
      <formula>NOT(ISERROR(SEARCH("09.00 – 15.00",L62)))</formula>
    </cfRule>
    <cfRule type="containsText" dxfId="16445" priority="33870" operator="containsText" text="1 2 : 3 0">
      <formula>NOT(ISERROR(SEARCH("1 2 : 3 0",L62)))</formula>
    </cfRule>
    <cfRule type="containsText" dxfId="16444" priority="33871" operator="containsText" text="1 3 : 3 0">
      <formula>NOT(ISERROR(SEARCH("1 3 : 3 0",L62)))</formula>
    </cfRule>
    <cfRule type="containsText" dxfId="16443" priority="33872" operator="containsText" text="FESTIVITÁ">
      <formula>NOT(ISERROR(SEARCH("FESTIVITÁ",L62)))</formula>
    </cfRule>
    <cfRule type="cellIs" dxfId="16442" priority="33873" operator="equal">
      <formula>"DOMENICA"</formula>
    </cfRule>
  </conditionalFormatting>
  <conditionalFormatting sqref="L62:M63">
    <cfRule type="containsText" dxfId="16441" priority="33849" operator="containsText" text="09.00 - 13.00">
      <formula>NOT(ISERROR(SEARCH("09.00 - 13.00",L62)))</formula>
    </cfRule>
    <cfRule type="containsText" dxfId="16440" priority="33851" operator="containsText" text="09.00 – 15:00">
      <formula>NOT(ISERROR(SEARCH("09.00 – 15:00",L62)))</formula>
    </cfRule>
    <cfRule type="containsText" dxfId="16439" priority="33852" operator="containsText" text="09.00 – 16.00">
      <formula>NOT(ISERROR(SEARCH("09.00 – 16.00",L62)))</formula>
    </cfRule>
    <cfRule type="containsText" dxfId="16438" priority="33853" operator="containsText" text="09.00 - 13:00">
      <formula>NOT(ISERROR(SEARCH("09.00 - 13:00",L62)))</formula>
    </cfRule>
    <cfRule type="containsText" dxfId="16437" priority="33854" operator="containsText" text="08.30 – 16:30 ">
      <formula>NOT(ISERROR(SEARCH("08.30 – 16:30 ",L62)))</formula>
    </cfRule>
    <cfRule type="containsText" dxfId="16436" priority="33855" operator="containsText" text="08.30 – 17:30 ">
      <formula>NOT(ISERROR(SEARCH("08.30 – 17:30 ",L62)))</formula>
    </cfRule>
  </conditionalFormatting>
  <conditionalFormatting sqref="L62:M63">
    <cfRule type="containsText" dxfId="16435" priority="33850" operator="containsText" text="1 3 : 0 0">
      <formula>NOT(ISERROR(SEARCH("1 3 : 0 0",L62)))</formula>
    </cfRule>
  </conditionalFormatting>
  <conditionalFormatting sqref="L62:M63">
    <cfRule type="containsText" dxfId="16434" priority="33860" operator="containsText" text="09:00 – 13.00 ">
      <formula>NOT(ISERROR(SEARCH("09:00 – 13.00 ",L62)))</formula>
    </cfRule>
  </conditionalFormatting>
  <conditionalFormatting sqref="L62:M63">
    <cfRule type="containsText" dxfId="16433" priority="33848" operator="containsText" text="09:00 – 13.00 ">
      <formula>NOT(ISERROR(SEARCH("09:00 – 13.00 ",L62)))</formula>
    </cfRule>
  </conditionalFormatting>
  <conditionalFormatting sqref="L62:M63">
    <cfRule type="containsText" dxfId="16432" priority="33847" operator="containsText" text="09:00 – 13.00 ">
      <formula>NOT(ISERROR(SEARCH("09:00 – 13.00 ",L62)))</formula>
    </cfRule>
  </conditionalFormatting>
  <conditionalFormatting sqref="U16:V16">
    <cfRule type="cellIs" dxfId="16431" priority="33637" operator="equal">
      <formula>"09.00 – 13.00"</formula>
    </cfRule>
  </conditionalFormatting>
  <conditionalFormatting sqref="U16:V16">
    <cfRule type="cellIs" dxfId="16430" priority="33638" operator="equal">
      <formula>"09.00 – 15.00"</formula>
    </cfRule>
  </conditionalFormatting>
  <conditionalFormatting sqref="U16:V16">
    <cfRule type="cellIs" dxfId="16429" priority="33639" operator="equal">
      <formula>"09.00 – 18.00"</formula>
    </cfRule>
  </conditionalFormatting>
  <conditionalFormatting sqref="U16:V16">
    <cfRule type="cellIs" dxfId="16428" priority="33640" operator="equal">
      <formula>"09.30 – 13.00"</formula>
    </cfRule>
  </conditionalFormatting>
  <conditionalFormatting sqref="U16:V16">
    <cfRule type="cellIs" dxfId="16427" priority="33641" operator="equal">
      <formula>"10.30 – 19.30"</formula>
    </cfRule>
  </conditionalFormatting>
  <conditionalFormatting sqref="U16:V16">
    <cfRule type="cellIs" dxfId="16426" priority="33642" operator="equal">
      <formula>"11.30 – 19.30"</formula>
    </cfRule>
  </conditionalFormatting>
  <conditionalFormatting sqref="U16:V16">
    <cfRule type="cellIs" dxfId="16425" priority="33643" operator="equal">
      <formula>_FV(13,"3")</formula>
    </cfRule>
  </conditionalFormatting>
  <conditionalFormatting sqref="U16:V16">
    <cfRule type="cellIs" dxfId="16424" priority="33644" operator="equal">
      <formula>_FV(13,"3")</formula>
    </cfRule>
  </conditionalFormatting>
  <conditionalFormatting sqref="U16:V16">
    <cfRule type="cellIs" dxfId="16423" priority="33645" operator="equal">
      <formula>_FV(13,"3")</formula>
    </cfRule>
  </conditionalFormatting>
  <conditionalFormatting sqref="U16:V16">
    <cfRule type="containsText" dxfId="16422" priority="33627" operator="containsText" text="DOMENICA">
      <formula>NOT(ISERROR(SEARCH("DOMENICA",U16)))</formula>
    </cfRule>
    <cfRule type="containsText" dxfId="16421" priority="33628" operator="containsText" text="08.30 – 14.30">
      <formula>NOT(ISERROR(SEARCH("08.30 – 14.30",U16)))</formula>
    </cfRule>
    <cfRule type="containsText" dxfId="16420" priority="33629" operator="containsText" text="09.30 – 18.30">
      <formula>NOT(ISERROR(SEARCH("09.30 – 18.30",U16)))</formula>
    </cfRule>
    <cfRule type="containsText" dxfId="16419" priority="33630" operator="containsText" text="08.30 – 16.30">
      <formula>NOT(ISERROR(SEARCH("08.30 – 16.30",U16)))</formula>
    </cfRule>
    <cfRule type="containsText" dxfId="16418" priority="33631" operator="containsText" text="08.30 – 17.30">
      <formula>NOT(ISERROR(SEARCH("08.30 – 17.30",U16)))</formula>
    </cfRule>
    <cfRule type="containsText" dxfId="16417" priority="33632" operator="containsText" text="09.00 – 18.00">
      <formula>NOT(ISERROR(SEARCH("09.00 – 18.00",U16)))</formula>
    </cfRule>
    <cfRule type="containsText" dxfId="16416" priority="33633" operator="containsText" text="09.00 – 15.00">
      <formula>NOT(ISERROR(SEARCH("09.00 – 15.00",U16)))</formula>
    </cfRule>
    <cfRule type="containsText" dxfId="16415" priority="33634" operator="containsText" text="10.30 – 19.30">
      <formula>NOT(ISERROR(SEARCH("10.30 – 19.30",U16)))</formula>
    </cfRule>
    <cfRule type="containsText" dxfId="16414" priority="33635" operator="containsText" text="09.00 – 13.00">
      <formula>NOT(ISERROR(SEARCH("09.00 – 13.00",U16)))</formula>
    </cfRule>
    <cfRule type="containsText" dxfId="16413" priority="33636" operator="containsText" text="11.30 – 19.30">
      <formula>NOT(ISERROR(SEARCH("11.30 – 19.30",U16)))</formula>
    </cfRule>
  </conditionalFormatting>
  <conditionalFormatting sqref="U16:V16">
    <cfRule type="cellIs" dxfId="16412" priority="33619" operator="equal">
      <formula>"09.00 – 15.00"</formula>
    </cfRule>
  </conditionalFormatting>
  <conditionalFormatting sqref="U16:V16">
    <cfRule type="cellIs" dxfId="16411" priority="33620" operator="equal">
      <formula>"09.00 – 18.00"</formula>
    </cfRule>
  </conditionalFormatting>
  <conditionalFormatting sqref="U16:V16">
    <cfRule type="cellIs" dxfId="16410" priority="33621" operator="equal">
      <formula>"09.30 – 13.00"</formula>
    </cfRule>
  </conditionalFormatting>
  <conditionalFormatting sqref="U16:V16">
    <cfRule type="cellIs" dxfId="16409" priority="33622" operator="equal">
      <formula>"10.30 – 19.30"</formula>
    </cfRule>
  </conditionalFormatting>
  <conditionalFormatting sqref="U16:V16">
    <cfRule type="cellIs" dxfId="16408" priority="33623" operator="equal">
      <formula>"11.30 – 19.30"</formula>
    </cfRule>
  </conditionalFormatting>
  <conditionalFormatting sqref="U16:V16">
    <cfRule type="cellIs" dxfId="16407" priority="33624" operator="equal">
      <formula>_FV(13,"3")</formula>
    </cfRule>
  </conditionalFormatting>
  <conditionalFormatting sqref="U16:V16">
    <cfRule type="cellIs" dxfId="16406" priority="33625" operator="equal">
      <formula>_FV(13,"3")</formula>
    </cfRule>
  </conditionalFormatting>
  <conditionalFormatting sqref="U16:V16">
    <cfRule type="cellIs" dxfId="16405" priority="33626" operator="equal">
      <formula>_FV(13,"3")</formula>
    </cfRule>
  </conditionalFormatting>
  <conditionalFormatting sqref="U16:V16">
    <cfRule type="cellIs" dxfId="16404" priority="33611" operator="equal">
      <formula>"09.00 – 15.00"</formula>
    </cfRule>
  </conditionalFormatting>
  <conditionalFormatting sqref="U16:V16">
    <cfRule type="cellIs" dxfId="16403" priority="33612" operator="equal">
      <formula>"09.00 – 18.00"</formula>
    </cfRule>
  </conditionalFormatting>
  <conditionalFormatting sqref="U16:V16">
    <cfRule type="cellIs" dxfId="16402" priority="33613" operator="equal">
      <formula>"09.30 – 13.00"</formula>
    </cfRule>
  </conditionalFormatting>
  <conditionalFormatting sqref="U16:V16">
    <cfRule type="cellIs" dxfId="16401" priority="33614" operator="equal">
      <formula>"10.30 – 19.30"</formula>
    </cfRule>
  </conditionalFormatting>
  <conditionalFormatting sqref="U16:V16">
    <cfRule type="cellIs" dxfId="16400" priority="33615" operator="equal">
      <formula>"11.30 – 19.30"</formula>
    </cfRule>
  </conditionalFormatting>
  <conditionalFormatting sqref="U16:V16">
    <cfRule type="cellIs" dxfId="16399" priority="33616" operator="equal">
      <formula>_FV(13,"3")</formula>
    </cfRule>
  </conditionalFormatting>
  <conditionalFormatting sqref="U16:V16">
    <cfRule type="cellIs" dxfId="16398" priority="33617" operator="equal">
      <formula>_FV(13,"3")</formula>
    </cfRule>
  </conditionalFormatting>
  <conditionalFormatting sqref="U16:V16">
    <cfRule type="cellIs" dxfId="16397" priority="33618" operator="equal">
      <formula>_FV(13,"3")</formula>
    </cfRule>
  </conditionalFormatting>
  <conditionalFormatting sqref="U16:V16">
    <cfRule type="containsText" dxfId="16396" priority="33573" operator="containsText" text="09.00 - 13.00">
      <formula>NOT(ISERROR(SEARCH("09.00 - 13.00",U16)))</formula>
    </cfRule>
    <cfRule type="containsText" dxfId="16395" priority="33574" operator="containsText" text="09.00 – 15:00">
      <formula>NOT(ISERROR(SEARCH("09.00 – 15:00",U16)))</formula>
    </cfRule>
    <cfRule type="containsText" dxfId="16394" priority="33575" operator="containsText" text="09.00 – 16.00">
      <formula>NOT(ISERROR(SEARCH("09.00 – 16.00",U16)))</formula>
    </cfRule>
    <cfRule type="containsText" dxfId="16393" priority="33576" operator="containsText" text="09.00 - 13:00">
      <formula>NOT(ISERROR(SEARCH("09.00 - 13:00",U16)))</formula>
    </cfRule>
    <cfRule type="containsText" dxfId="16392" priority="33577" operator="containsText" text="08.30 – 16:30 ">
      <formula>NOT(ISERROR(SEARCH("08.30 – 16:30 ",U16)))</formula>
    </cfRule>
    <cfRule type="containsText" dxfId="16391" priority="33578" operator="containsText" text="08.30 – 17:30 ">
      <formula>NOT(ISERROR(SEARCH("08.30 – 17:30 ",U16)))</formula>
    </cfRule>
  </conditionalFormatting>
  <conditionalFormatting sqref="U16:V16">
    <cfRule type="cellIs" dxfId="16390" priority="33565" operator="equal">
      <formula>"09.00 – 15.00"</formula>
    </cfRule>
  </conditionalFormatting>
  <conditionalFormatting sqref="U16:V16">
    <cfRule type="cellIs" dxfId="16389" priority="33566" operator="equal">
      <formula>"09.00 – 18.00"</formula>
    </cfRule>
  </conditionalFormatting>
  <conditionalFormatting sqref="U16:V16">
    <cfRule type="cellIs" dxfId="16388" priority="33567" operator="equal">
      <formula>"09.30 – 13.00"</formula>
    </cfRule>
  </conditionalFormatting>
  <conditionalFormatting sqref="U16:V16">
    <cfRule type="cellIs" dxfId="16387" priority="33568" operator="equal">
      <formula>"10.30 – 19.30"</formula>
    </cfRule>
  </conditionalFormatting>
  <conditionalFormatting sqref="U16:V16">
    <cfRule type="cellIs" dxfId="16386" priority="33569" operator="equal">
      <formula>"11.30 – 19.30"</formula>
    </cfRule>
  </conditionalFormatting>
  <conditionalFormatting sqref="U16:V16">
    <cfRule type="cellIs" dxfId="16385" priority="33570" operator="equal">
      <formula>_FV(13,"3")</formula>
    </cfRule>
  </conditionalFormatting>
  <conditionalFormatting sqref="U16:V16">
    <cfRule type="cellIs" dxfId="16384" priority="33571" operator="equal">
      <formula>_FV(13,"3")</formula>
    </cfRule>
  </conditionalFormatting>
  <conditionalFormatting sqref="U16:V16">
    <cfRule type="cellIs" dxfId="16383" priority="33572" operator="equal">
      <formula>_FV(13,"3")</formula>
    </cfRule>
  </conditionalFormatting>
  <conditionalFormatting sqref="U16:V16">
    <cfRule type="containsText" dxfId="16382" priority="33555" operator="containsText" text="DOMENICA">
      <formula>NOT(ISERROR(SEARCH("DOMENICA",U16)))</formula>
    </cfRule>
    <cfRule type="containsText" dxfId="16381" priority="33556" operator="containsText" text="08.30 – 14.30">
      <formula>NOT(ISERROR(SEARCH("08.30 – 14.30",U16)))</formula>
    </cfRule>
    <cfRule type="containsText" dxfId="16380" priority="33557" operator="containsText" text="09.30 – 18.30">
      <formula>NOT(ISERROR(SEARCH("09.30 – 18.30",U16)))</formula>
    </cfRule>
    <cfRule type="containsText" dxfId="16379" priority="33558" operator="containsText" text="08.30 – 16.30">
      <formula>NOT(ISERROR(SEARCH("08.30 – 16.30",U16)))</formula>
    </cfRule>
    <cfRule type="containsText" dxfId="16378" priority="33559" operator="containsText" text="08.30 – 17.30">
      <formula>NOT(ISERROR(SEARCH("08.30 – 17.30",U16)))</formula>
    </cfRule>
    <cfRule type="containsText" dxfId="16377" priority="33560" operator="containsText" text="09.00 – 18.00">
      <formula>NOT(ISERROR(SEARCH("09.00 – 18.00",U16)))</formula>
    </cfRule>
    <cfRule type="containsText" dxfId="16376" priority="33561" operator="containsText" text="09.00 – 15.00">
      <formula>NOT(ISERROR(SEARCH("09.00 – 15.00",U16)))</formula>
    </cfRule>
    <cfRule type="containsText" dxfId="16375" priority="33562" operator="containsText" text="10.30 – 19.30">
      <formula>NOT(ISERROR(SEARCH("10.30 – 19.30",U16)))</formula>
    </cfRule>
    <cfRule type="containsText" dxfId="16374" priority="33563" operator="containsText" text="09.00 – 13.00">
      <formula>NOT(ISERROR(SEARCH("09.00 – 13.00",U16)))</formula>
    </cfRule>
    <cfRule type="containsText" dxfId="16373" priority="33564" operator="containsText" text="11.30 – 19.30">
      <formula>NOT(ISERROR(SEARCH("11.30 – 19.30",U16)))</formula>
    </cfRule>
  </conditionalFormatting>
  <conditionalFormatting sqref="U16:V16">
    <cfRule type="cellIs" dxfId="16372" priority="33548" operator="equal">
      <formula>"09.00 – 18.00"</formula>
    </cfRule>
  </conditionalFormatting>
  <conditionalFormatting sqref="U16:V16">
    <cfRule type="cellIs" dxfId="16371" priority="33549" operator="equal">
      <formula>"09.30 – 13.00"</formula>
    </cfRule>
  </conditionalFormatting>
  <conditionalFormatting sqref="U16:V16">
    <cfRule type="cellIs" dxfId="16370" priority="33550" operator="equal">
      <formula>"10.30 – 19.30"</formula>
    </cfRule>
  </conditionalFormatting>
  <conditionalFormatting sqref="U16:V16">
    <cfRule type="cellIs" dxfId="16369" priority="33551" operator="equal">
      <formula>"11.30 – 19.30"</formula>
    </cfRule>
  </conditionalFormatting>
  <conditionalFormatting sqref="U16:V16">
    <cfRule type="cellIs" dxfId="16368" priority="33552" operator="equal">
      <formula>_FV(13,"3")</formula>
    </cfRule>
  </conditionalFormatting>
  <conditionalFormatting sqref="U16:V16">
    <cfRule type="cellIs" dxfId="16367" priority="33553" operator="equal">
      <formula>_FV(13,"3")</formula>
    </cfRule>
  </conditionalFormatting>
  <conditionalFormatting sqref="U16:V16">
    <cfRule type="cellIs" dxfId="16366" priority="33554" operator="equal">
      <formula>_FV(13,"3")</formula>
    </cfRule>
  </conditionalFormatting>
  <conditionalFormatting sqref="U16:V16">
    <cfRule type="cellIs" dxfId="16365" priority="33541" operator="equal">
      <formula>"09.00 – 18.00"</formula>
    </cfRule>
  </conditionalFormatting>
  <conditionalFormatting sqref="U16:V16">
    <cfRule type="cellIs" dxfId="16364" priority="33542" operator="equal">
      <formula>"09.30 – 13.00"</formula>
    </cfRule>
  </conditionalFormatting>
  <conditionalFormatting sqref="U16:V16">
    <cfRule type="cellIs" dxfId="16363" priority="33543" operator="equal">
      <formula>"10.30 – 19.30"</formula>
    </cfRule>
  </conditionalFormatting>
  <conditionalFormatting sqref="U16:V16">
    <cfRule type="cellIs" dxfId="16362" priority="33544" operator="equal">
      <formula>"11.30 – 19.30"</formula>
    </cfRule>
  </conditionalFormatting>
  <conditionalFormatting sqref="U16:V16">
    <cfRule type="cellIs" dxfId="16361" priority="33545" operator="equal">
      <formula>_FV(13,"3")</formula>
    </cfRule>
  </conditionalFormatting>
  <conditionalFormatting sqref="U16:V16">
    <cfRule type="cellIs" dxfId="16360" priority="33546" operator="equal">
      <formula>_FV(13,"3")</formula>
    </cfRule>
  </conditionalFormatting>
  <conditionalFormatting sqref="U16:V16">
    <cfRule type="cellIs" dxfId="16359" priority="33547" operator="equal">
      <formula>_FV(13,"3")</formula>
    </cfRule>
  </conditionalFormatting>
  <conditionalFormatting sqref="U26">
    <cfRule type="cellIs" dxfId="16358" priority="33500" operator="equal">
      <formula>"09.00 – 13.00"</formula>
    </cfRule>
  </conditionalFormatting>
  <conditionalFormatting sqref="U26">
    <cfRule type="cellIs" dxfId="16357" priority="33501" operator="equal">
      <formula>"09.00 – 15.00"</formula>
    </cfRule>
  </conditionalFormatting>
  <conditionalFormatting sqref="U26">
    <cfRule type="cellIs" dxfId="16356" priority="33502" operator="equal">
      <formula>"09.00 – 18.00"</formula>
    </cfRule>
  </conditionalFormatting>
  <conditionalFormatting sqref="U26">
    <cfRule type="cellIs" dxfId="16355" priority="33503" operator="equal">
      <formula>"09.30 – 13.00"</formula>
    </cfRule>
  </conditionalFormatting>
  <conditionalFormatting sqref="U26">
    <cfRule type="cellIs" dxfId="16354" priority="33504" operator="equal">
      <formula>"10.30 – 19.30"</formula>
    </cfRule>
  </conditionalFormatting>
  <conditionalFormatting sqref="U26">
    <cfRule type="cellIs" dxfId="16353" priority="33505" operator="equal">
      <formula>"11.30 – 19.30"</formula>
    </cfRule>
  </conditionalFormatting>
  <conditionalFormatting sqref="U26">
    <cfRule type="cellIs" dxfId="16352" priority="33506" operator="equal">
      <formula>_FV(13,"3")</formula>
    </cfRule>
  </conditionalFormatting>
  <conditionalFormatting sqref="U26">
    <cfRule type="cellIs" dxfId="16351" priority="33507" operator="equal">
      <formula>_FV(13,"3")</formula>
    </cfRule>
  </conditionalFormatting>
  <conditionalFormatting sqref="U26">
    <cfRule type="cellIs" dxfId="16350" priority="33508" operator="equal">
      <formula>_FV(13,"3")</formula>
    </cfRule>
  </conditionalFormatting>
  <conditionalFormatting sqref="U26">
    <cfRule type="containsText" dxfId="16349" priority="33490" operator="containsText" text="DOMENICA">
      <formula>NOT(ISERROR(SEARCH("DOMENICA",U26)))</formula>
    </cfRule>
    <cfRule type="containsText" dxfId="16348" priority="33491" operator="containsText" text="08.30 – 14.30">
      <formula>NOT(ISERROR(SEARCH("08.30 – 14.30",U26)))</formula>
    </cfRule>
    <cfRule type="containsText" dxfId="16347" priority="33492" operator="containsText" text="09.30 – 18.30">
      <formula>NOT(ISERROR(SEARCH("09.30 – 18.30",U26)))</formula>
    </cfRule>
    <cfRule type="containsText" dxfId="16346" priority="33493" operator="containsText" text="08.30 – 16.30">
      <formula>NOT(ISERROR(SEARCH("08.30 – 16.30",U26)))</formula>
    </cfRule>
    <cfRule type="containsText" dxfId="16345" priority="33494" operator="containsText" text="08.30 – 17.30">
      <formula>NOT(ISERROR(SEARCH("08.30 – 17.30",U26)))</formula>
    </cfRule>
    <cfRule type="containsText" dxfId="16344" priority="33495" operator="containsText" text="09.00 – 18.00">
      <formula>NOT(ISERROR(SEARCH("09.00 – 18.00",U26)))</formula>
    </cfRule>
    <cfRule type="containsText" dxfId="16343" priority="33496" operator="containsText" text="09.00 – 15.00">
      <formula>NOT(ISERROR(SEARCH("09.00 – 15.00",U26)))</formula>
    </cfRule>
    <cfRule type="containsText" dxfId="16342" priority="33497" operator="containsText" text="10.30 – 19.30">
      <formula>NOT(ISERROR(SEARCH("10.30 – 19.30",U26)))</formula>
    </cfRule>
    <cfRule type="containsText" dxfId="16341" priority="33498" operator="containsText" text="09.00 – 13.00">
      <formula>NOT(ISERROR(SEARCH("09.00 – 13.00",U26)))</formula>
    </cfRule>
    <cfRule type="containsText" dxfId="16340" priority="33499" operator="containsText" text="11.30 – 19.30">
      <formula>NOT(ISERROR(SEARCH("11.30 – 19.30",U26)))</formula>
    </cfRule>
  </conditionalFormatting>
  <conditionalFormatting sqref="U26">
    <cfRule type="cellIs" dxfId="16339" priority="33482" operator="equal">
      <formula>"09.00 – 15.00"</formula>
    </cfRule>
  </conditionalFormatting>
  <conditionalFormatting sqref="U26">
    <cfRule type="cellIs" dxfId="16338" priority="33483" operator="equal">
      <formula>"09.00 – 18.00"</formula>
    </cfRule>
  </conditionalFormatting>
  <conditionalFormatting sqref="U26">
    <cfRule type="cellIs" dxfId="16337" priority="33484" operator="equal">
      <formula>"09.30 – 13.00"</formula>
    </cfRule>
  </conditionalFormatting>
  <conditionalFormatting sqref="U26">
    <cfRule type="cellIs" dxfId="16336" priority="33485" operator="equal">
      <formula>"10.30 – 19.30"</formula>
    </cfRule>
  </conditionalFormatting>
  <conditionalFormatting sqref="U26">
    <cfRule type="cellIs" dxfId="16335" priority="33486" operator="equal">
      <formula>"11.30 – 19.30"</formula>
    </cfRule>
  </conditionalFormatting>
  <conditionalFormatting sqref="U26">
    <cfRule type="cellIs" dxfId="16334" priority="33487" operator="equal">
      <formula>_FV(13,"3")</formula>
    </cfRule>
  </conditionalFormatting>
  <conditionalFormatting sqref="U26">
    <cfRule type="cellIs" dxfId="16333" priority="33488" operator="equal">
      <formula>_FV(13,"3")</formula>
    </cfRule>
  </conditionalFormatting>
  <conditionalFormatting sqref="U26">
    <cfRule type="cellIs" dxfId="16332" priority="33489" operator="equal">
      <formula>_FV(13,"3")</formula>
    </cfRule>
  </conditionalFormatting>
  <conditionalFormatting sqref="U26">
    <cfRule type="cellIs" dxfId="16331" priority="33474" operator="equal">
      <formula>"09.00 – 15.00"</formula>
    </cfRule>
  </conditionalFormatting>
  <conditionalFormatting sqref="U26">
    <cfRule type="cellIs" dxfId="16330" priority="33475" operator="equal">
      <formula>"09.00 – 18.00"</formula>
    </cfRule>
  </conditionalFormatting>
  <conditionalFormatting sqref="U26">
    <cfRule type="cellIs" dxfId="16329" priority="33476" operator="equal">
      <formula>"09.30 – 13.00"</formula>
    </cfRule>
  </conditionalFormatting>
  <conditionalFormatting sqref="U26">
    <cfRule type="cellIs" dxfId="16328" priority="33477" operator="equal">
      <formula>"10.30 – 19.30"</formula>
    </cfRule>
  </conditionalFormatting>
  <conditionalFormatting sqref="U26">
    <cfRule type="cellIs" dxfId="16327" priority="33478" operator="equal">
      <formula>"11.30 – 19.30"</formula>
    </cfRule>
  </conditionalFormatting>
  <conditionalFormatting sqref="U26">
    <cfRule type="cellIs" dxfId="16326" priority="33479" operator="equal">
      <formula>_FV(13,"3")</formula>
    </cfRule>
  </conditionalFormatting>
  <conditionalFormatting sqref="U26">
    <cfRule type="cellIs" dxfId="16325" priority="33480" operator="equal">
      <formula>_FV(13,"3")</formula>
    </cfRule>
  </conditionalFormatting>
  <conditionalFormatting sqref="U26">
    <cfRule type="cellIs" dxfId="16324" priority="33481" operator="equal">
      <formula>_FV(13,"3")</formula>
    </cfRule>
  </conditionalFormatting>
  <conditionalFormatting sqref="U26">
    <cfRule type="containsText" dxfId="16323" priority="33436" operator="containsText" text="09.00 - 13.00">
      <formula>NOT(ISERROR(SEARCH("09.00 - 13.00",U26)))</formula>
    </cfRule>
    <cfRule type="containsText" dxfId="16322" priority="33437" operator="containsText" text="09.00 – 15:00">
      <formula>NOT(ISERROR(SEARCH("09.00 – 15:00",U26)))</formula>
    </cfRule>
    <cfRule type="containsText" dxfId="16321" priority="33438" operator="containsText" text="09.00 – 16.00">
      <formula>NOT(ISERROR(SEARCH("09.00 – 16.00",U26)))</formula>
    </cfRule>
    <cfRule type="containsText" dxfId="16320" priority="33439" operator="containsText" text="09.00 - 13:00">
      <formula>NOT(ISERROR(SEARCH("09.00 - 13:00",U26)))</formula>
    </cfRule>
    <cfRule type="containsText" dxfId="16319" priority="33440" operator="containsText" text="08.30 – 16:30 ">
      <formula>NOT(ISERROR(SEARCH("08.30 – 16:30 ",U26)))</formula>
    </cfRule>
    <cfRule type="containsText" dxfId="16318" priority="33441" operator="containsText" text="08.30 – 17:30 ">
      <formula>NOT(ISERROR(SEARCH("08.30 – 17:30 ",U26)))</formula>
    </cfRule>
  </conditionalFormatting>
  <conditionalFormatting sqref="U26">
    <cfRule type="cellIs" dxfId="16317" priority="33428" operator="equal">
      <formula>"09.00 – 15.00"</formula>
    </cfRule>
  </conditionalFormatting>
  <conditionalFormatting sqref="U26">
    <cfRule type="cellIs" dxfId="16316" priority="33429" operator="equal">
      <formula>"09.00 – 18.00"</formula>
    </cfRule>
  </conditionalFormatting>
  <conditionalFormatting sqref="U26">
    <cfRule type="cellIs" dxfId="16315" priority="33430" operator="equal">
      <formula>"09.30 – 13.00"</formula>
    </cfRule>
  </conditionalFormatting>
  <conditionalFormatting sqref="U26">
    <cfRule type="cellIs" dxfId="16314" priority="33431" operator="equal">
      <formula>"10.30 – 19.30"</formula>
    </cfRule>
  </conditionalFormatting>
  <conditionalFormatting sqref="U26">
    <cfRule type="cellIs" dxfId="16313" priority="33432" operator="equal">
      <formula>"11.30 – 19.30"</formula>
    </cfRule>
  </conditionalFormatting>
  <conditionalFormatting sqref="U26">
    <cfRule type="cellIs" dxfId="16312" priority="33433" operator="equal">
      <formula>_FV(13,"3")</formula>
    </cfRule>
  </conditionalFormatting>
  <conditionalFormatting sqref="U26">
    <cfRule type="cellIs" dxfId="16311" priority="33434" operator="equal">
      <formula>_FV(13,"3")</formula>
    </cfRule>
  </conditionalFormatting>
  <conditionalFormatting sqref="U26">
    <cfRule type="cellIs" dxfId="16310" priority="33435" operator="equal">
      <formula>_FV(13,"3")</formula>
    </cfRule>
  </conditionalFormatting>
  <conditionalFormatting sqref="U26">
    <cfRule type="containsText" dxfId="16309" priority="33418" operator="containsText" text="DOMENICA">
      <formula>NOT(ISERROR(SEARCH("DOMENICA",U26)))</formula>
    </cfRule>
    <cfRule type="containsText" dxfId="16308" priority="33419" operator="containsText" text="08.30 – 14.30">
      <formula>NOT(ISERROR(SEARCH("08.30 – 14.30",U26)))</formula>
    </cfRule>
    <cfRule type="containsText" dxfId="16307" priority="33420" operator="containsText" text="09.30 – 18.30">
      <formula>NOT(ISERROR(SEARCH("09.30 – 18.30",U26)))</formula>
    </cfRule>
    <cfRule type="containsText" dxfId="16306" priority="33421" operator="containsText" text="08.30 – 16.30">
      <formula>NOT(ISERROR(SEARCH("08.30 – 16.30",U26)))</formula>
    </cfRule>
    <cfRule type="containsText" dxfId="16305" priority="33422" operator="containsText" text="08.30 – 17.30">
      <formula>NOT(ISERROR(SEARCH("08.30 – 17.30",U26)))</formula>
    </cfRule>
    <cfRule type="containsText" dxfId="16304" priority="33423" operator="containsText" text="09.00 – 18.00">
      <formula>NOT(ISERROR(SEARCH("09.00 – 18.00",U26)))</formula>
    </cfRule>
    <cfRule type="containsText" dxfId="16303" priority="33424" operator="containsText" text="09.00 – 15.00">
      <formula>NOT(ISERROR(SEARCH("09.00 – 15.00",U26)))</formula>
    </cfRule>
    <cfRule type="containsText" dxfId="16302" priority="33425" operator="containsText" text="10.30 – 19.30">
      <formula>NOT(ISERROR(SEARCH("10.30 – 19.30",U26)))</formula>
    </cfRule>
    <cfRule type="containsText" dxfId="16301" priority="33426" operator="containsText" text="09.00 – 13.00">
      <formula>NOT(ISERROR(SEARCH("09.00 – 13.00",U26)))</formula>
    </cfRule>
    <cfRule type="containsText" dxfId="16300" priority="33427" operator="containsText" text="11.30 – 19.30">
      <formula>NOT(ISERROR(SEARCH("11.30 – 19.30",U26)))</formula>
    </cfRule>
  </conditionalFormatting>
  <conditionalFormatting sqref="U26">
    <cfRule type="cellIs" dxfId="16299" priority="33411" operator="equal">
      <formula>"09.00 – 18.00"</formula>
    </cfRule>
  </conditionalFormatting>
  <conditionalFormatting sqref="U26">
    <cfRule type="cellIs" dxfId="16298" priority="33412" operator="equal">
      <formula>"09.30 – 13.00"</formula>
    </cfRule>
  </conditionalFormatting>
  <conditionalFormatting sqref="U26">
    <cfRule type="cellIs" dxfId="16297" priority="33413" operator="equal">
      <formula>"10.30 – 19.30"</formula>
    </cfRule>
  </conditionalFormatting>
  <conditionalFormatting sqref="U26">
    <cfRule type="cellIs" dxfId="16296" priority="33414" operator="equal">
      <formula>"11.30 – 19.30"</formula>
    </cfRule>
  </conditionalFormatting>
  <conditionalFormatting sqref="U26">
    <cfRule type="cellIs" dxfId="16295" priority="33415" operator="equal">
      <formula>_FV(13,"3")</formula>
    </cfRule>
  </conditionalFormatting>
  <conditionalFormatting sqref="U26">
    <cfRule type="cellIs" dxfId="16294" priority="33416" operator="equal">
      <formula>_FV(13,"3")</formula>
    </cfRule>
  </conditionalFormatting>
  <conditionalFormatting sqref="U26">
    <cfRule type="cellIs" dxfId="16293" priority="33417" operator="equal">
      <formula>_FV(13,"3")</formula>
    </cfRule>
  </conditionalFormatting>
  <conditionalFormatting sqref="U26">
    <cfRule type="cellIs" dxfId="16292" priority="33404" operator="equal">
      <formula>"09.00 – 18.00"</formula>
    </cfRule>
  </conditionalFormatting>
  <conditionalFormatting sqref="U26">
    <cfRule type="cellIs" dxfId="16291" priority="33405" operator="equal">
      <formula>"09.30 – 13.00"</formula>
    </cfRule>
  </conditionalFormatting>
  <conditionalFormatting sqref="U26">
    <cfRule type="cellIs" dxfId="16290" priority="33406" operator="equal">
      <formula>"10.30 – 19.30"</formula>
    </cfRule>
  </conditionalFormatting>
  <conditionalFormatting sqref="U26">
    <cfRule type="cellIs" dxfId="16289" priority="33407" operator="equal">
      <formula>"11.30 – 19.30"</formula>
    </cfRule>
  </conditionalFormatting>
  <conditionalFormatting sqref="U26">
    <cfRule type="cellIs" dxfId="16288" priority="33408" operator="equal">
      <formula>_FV(13,"3")</formula>
    </cfRule>
  </conditionalFormatting>
  <conditionalFormatting sqref="U26">
    <cfRule type="cellIs" dxfId="16287" priority="33409" operator="equal">
      <formula>_FV(13,"3")</formula>
    </cfRule>
  </conditionalFormatting>
  <conditionalFormatting sqref="U26">
    <cfRule type="cellIs" dxfId="16286" priority="33410" operator="equal">
      <formula>_FV(13,"3")</formula>
    </cfRule>
  </conditionalFormatting>
  <conditionalFormatting sqref="DH2:DH4">
    <cfRule type="containsText" dxfId="16285" priority="32869" operator="containsText" text="08.30 – 14.30">
      <formula>NOT(ISERROR(SEARCH("08.30 – 14.30",DH2)))</formula>
    </cfRule>
    <cfRule type="containsText" dxfId="16284" priority="32870" operator="containsText" text="09:30 – 18.30">
      <formula>NOT(ISERROR(SEARCH("09:30 – 18.30",DH2)))</formula>
    </cfRule>
    <cfRule type="containsText" dxfId="16283" priority="32871" operator="containsText" text="10.30 – 18.30">
      <formula>NOT(ISERROR(SEARCH("10.30 – 18.30",DH2)))</formula>
    </cfRule>
    <cfRule type="containsText" dxfId="16282" priority="32872" operator="containsText" text="09.30 – 18.30">
      <formula>NOT(ISERROR(SEARCH("09.30 – 18.30",DH2)))</formula>
    </cfRule>
    <cfRule type="containsText" dxfId="16281" priority="32873" operator="containsText" text="09.00 – 13:00">
      <formula>NOT(ISERROR(SEARCH("09.00 – 13:00",DH2)))</formula>
    </cfRule>
    <cfRule type="containsText" dxfId="16280" priority="32874" operator="containsText" text="08.30 – 16.30">
      <formula>NOT(ISERROR(SEARCH("08.30 – 16.30",DH2)))</formula>
    </cfRule>
    <cfRule type="containsText" dxfId="16279" priority="32875" operator="containsText" text="08:30 – 17.30">
      <formula>NOT(ISERROR(SEARCH("08:30 – 17.30",DH2)))</formula>
    </cfRule>
    <cfRule type="containsText" dxfId="16278" priority="32876" operator="containsText" text="08.30 – 17.30">
      <formula>NOT(ISERROR(SEARCH("08.30 – 17.30",DH2)))</formula>
    </cfRule>
    <cfRule type="containsText" dxfId="16277" priority="32877" operator="containsText" text="09.00 – 18.00">
      <formula>NOT(ISERROR(SEARCH("09.00 – 18.00",DH2)))</formula>
    </cfRule>
    <cfRule type="containsText" dxfId="16276" priority="32878" operator="containsText" text="09.00 – 13.00">
      <formula>NOT(ISERROR(SEARCH("09.00 – 13.00",DH2)))</formula>
    </cfRule>
    <cfRule type="containsText" dxfId="16275" priority="32879" operator="containsText" text="11.30 – 19.30">
      <formula>NOT(ISERROR(SEARCH("11.30 – 19.30",DH2)))</formula>
    </cfRule>
    <cfRule type="containsText" dxfId="16274" priority="32880" operator="containsText" text="10.30 – 19.30">
      <formula>NOT(ISERROR(SEARCH("10.30 – 19.30",DH2)))</formula>
    </cfRule>
    <cfRule type="containsText" dxfId="16273" priority="32881" operator="containsText" text="09.00 – 15.00">
      <formula>NOT(ISERROR(SEARCH("09.00 – 15.00",DH2)))</formula>
    </cfRule>
    <cfRule type="containsText" dxfId="16272" priority="32882" operator="containsText" text="12:30">
      <formula>NOT(ISERROR(SEARCH("12:30",DH2)))</formula>
    </cfRule>
    <cfRule type="containsText" dxfId="16271" priority="32883" operator="containsText" text="13:30">
      <formula>NOT(ISERROR(SEARCH("13:30",DH2)))</formula>
    </cfRule>
    <cfRule type="containsText" dxfId="16270" priority="32884" operator="containsText" text="FESTIVITÁ">
      <formula>NOT(ISERROR(SEARCH("FESTIVITÁ",DH2)))</formula>
    </cfRule>
    <cfRule type="cellIs" dxfId="16269" priority="32885" operator="equal">
      <formula>"DOMENICA"</formula>
    </cfRule>
  </conditionalFormatting>
  <conditionalFormatting sqref="DH2:DH4">
    <cfRule type="containsText" dxfId="16268" priority="32863" operator="containsText" text="09.00 - 13.00">
      <formula>NOT(ISERROR(SEARCH("09.00 - 13.00",DH2)))</formula>
    </cfRule>
    <cfRule type="containsText" dxfId="16267" priority="32864" operator="containsText" text="09.00 – 15:00">
      <formula>NOT(ISERROR(SEARCH("09.00 – 15:00",DH2)))</formula>
    </cfRule>
    <cfRule type="containsText" dxfId="16266" priority="32865" operator="containsText" text="09.00 – 16.00">
      <formula>NOT(ISERROR(SEARCH("09.00 – 16.00",DH2)))</formula>
    </cfRule>
    <cfRule type="containsText" dxfId="16265" priority="32866" operator="containsText" text="09.00 - 13:00">
      <formula>NOT(ISERROR(SEARCH("09.00 - 13:00",DH2)))</formula>
    </cfRule>
    <cfRule type="containsText" dxfId="16264" priority="32867" operator="containsText" text="08.30 – 16:30 ">
      <formula>NOT(ISERROR(SEARCH("08.30 – 16:30 ",DH2)))</formula>
    </cfRule>
    <cfRule type="containsText" dxfId="16263" priority="32868" operator="containsText" text="08.30 – 17:30 ">
      <formula>NOT(ISERROR(SEARCH("08.30 – 17:30 ",DH2)))</formula>
    </cfRule>
  </conditionalFormatting>
  <conditionalFormatting sqref="CD89:CF89 CN89:CQ89">
    <cfRule type="containsText" dxfId="16262" priority="32846" operator="containsText" text="08.30 – 14.30">
      <formula>NOT(ISERROR(SEARCH("08.30 – 14.30",CD89)))</formula>
    </cfRule>
    <cfRule type="containsText" dxfId="16261" priority="32847" operator="containsText" text="09:30 – 18.30">
      <formula>NOT(ISERROR(SEARCH("09:30 – 18.30",CD89)))</formula>
    </cfRule>
    <cfRule type="containsText" dxfId="16260" priority="32848" operator="containsText" text="10.30 – 18.30">
      <formula>NOT(ISERROR(SEARCH("10.30 – 18.30",CD89)))</formula>
    </cfRule>
    <cfRule type="containsText" dxfId="16259" priority="32849" operator="containsText" text="09.30 – 18.30">
      <formula>NOT(ISERROR(SEARCH("09.30 – 18.30",CD89)))</formula>
    </cfRule>
    <cfRule type="containsText" dxfId="16258" priority="32850" operator="containsText" text="09.00 – 13:00">
      <formula>NOT(ISERROR(SEARCH("09.00 – 13:00",CD89)))</formula>
    </cfRule>
    <cfRule type="containsText" dxfId="16257" priority="32851" operator="containsText" text="08.30 – 16.30">
      <formula>NOT(ISERROR(SEARCH("08.30 – 16.30",CD89)))</formula>
    </cfRule>
    <cfRule type="containsText" dxfId="16256" priority="32852" operator="containsText" text="08:30 – 17.30">
      <formula>NOT(ISERROR(SEARCH("08:30 – 17.30",CD89)))</formula>
    </cfRule>
    <cfRule type="containsText" dxfId="16255" priority="32853" operator="containsText" text="08.30 – 17.30">
      <formula>NOT(ISERROR(SEARCH("08.30 – 17.30",CD89)))</formula>
    </cfRule>
    <cfRule type="containsText" dxfId="16254" priority="32854" operator="containsText" text="09.00 – 18.00">
      <formula>NOT(ISERROR(SEARCH("09.00 – 18.00",CD89)))</formula>
    </cfRule>
    <cfRule type="containsText" dxfId="16253" priority="32855" operator="containsText" text="09.00 – 13.00">
      <formula>NOT(ISERROR(SEARCH("09.00 – 13.00",CD89)))</formula>
    </cfRule>
    <cfRule type="containsText" dxfId="16252" priority="32856" operator="containsText" text="11.30 – 19.30">
      <formula>NOT(ISERROR(SEARCH("11.30 – 19.30",CD89)))</formula>
    </cfRule>
    <cfRule type="containsText" dxfId="16251" priority="32857" operator="containsText" text="10.30 – 19.30">
      <formula>NOT(ISERROR(SEARCH("10.30 – 19.30",CD89)))</formula>
    </cfRule>
    <cfRule type="containsText" dxfId="16250" priority="32858" operator="containsText" text="09.00 – 15.00">
      <formula>NOT(ISERROR(SEARCH("09.00 – 15.00",CD89)))</formula>
    </cfRule>
    <cfRule type="containsText" dxfId="16249" priority="32859" operator="containsText" text="12:30">
      <formula>NOT(ISERROR(SEARCH("12:30",CD89)))</formula>
    </cfRule>
    <cfRule type="containsText" dxfId="16248" priority="32860" operator="containsText" text="13:30">
      <formula>NOT(ISERROR(SEARCH("13:30",CD89)))</formula>
    </cfRule>
    <cfRule type="containsText" dxfId="16247" priority="32861" operator="containsText" text="FESTIVITÁ">
      <formula>NOT(ISERROR(SEARCH("FESTIVITÁ",CD89)))</formula>
    </cfRule>
    <cfRule type="cellIs" dxfId="16246" priority="32862" operator="equal">
      <formula>"DOMENICA"</formula>
    </cfRule>
  </conditionalFormatting>
  <conditionalFormatting sqref="DH89:AOL89 Z89:AB89">
    <cfRule type="containsText" dxfId="16245" priority="32829" operator="containsText" text="08.30 – 14.30">
      <formula>NOT(ISERROR(SEARCH("08.30 – 14.30",Z89)))</formula>
    </cfRule>
    <cfRule type="containsText" dxfId="16244" priority="32830" operator="containsText" text="09:30 – 18.30">
      <formula>NOT(ISERROR(SEARCH("09:30 – 18.30",Z89)))</formula>
    </cfRule>
    <cfRule type="containsText" dxfId="16243" priority="32831" operator="containsText" text="10.30 – 18.30">
      <formula>NOT(ISERROR(SEARCH("10.30 – 18.30",Z89)))</formula>
    </cfRule>
    <cfRule type="containsText" dxfId="16242" priority="32832" operator="containsText" text="09.30 – 18.30">
      <formula>NOT(ISERROR(SEARCH("09.30 – 18.30",Z89)))</formula>
    </cfRule>
    <cfRule type="containsText" dxfId="16241" priority="32833" operator="containsText" text="09.00 – 13:00">
      <formula>NOT(ISERROR(SEARCH("09.00 – 13:00",Z89)))</formula>
    </cfRule>
    <cfRule type="containsText" dxfId="16240" priority="32834" operator="containsText" text="08.30 – 16.30">
      <formula>NOT(ISERROR(SEARCH("08.30 – 16.30",Z89)))</formula>
    </cfRule>
    <cfRule type="containsText" dxfId="16239" priority="32835" operator="containsText" text="08:30 – 17.30">
      <formula>NOT(ISERROR(SEARCH("08:30 – 17.30",Z89)))</formula>
    </cfRule>
    <cfRule type="containsText" dxfId="16238" priority="32836" operator="containsText" text="08.30 – 17.30">
      <formula>NOT(ISERROR(SEARCH("08.30 – 17.30",Z89)))</formula>
    </cfRule>
    <cfRule type="containsText" dxfId="16237" priority="32837" operator="containsText" text="09.00 – 18.00">
      <formula>NOT(ISERROR(SEARCH("09.00 – 18.00",Z89)))</formula>
    </cfRule>
    <cfRule type="containsText" dxfId="16236" priority="32838" operator="containsText" text="09.00 – 13.00">
      <formula>NOT(ISERROR(SEARCH("09.00 – 13.00",Z89)))</formula>
    </cfRule>
    <cfRule type="containsText" dxfId="16235" priority="32839" operator="containsText" text="11.30 – 19.30">
      <formula>NOT(ISERROR(SEARCH("11.30 – 19.30",Z89)))</formula>
    </cfRule>
    <cfRule type="containsText" dxfId="16234" priority="32840" operator="containsText" text="10.30 – 19.30">
      <formula>NOT(ISERROR(SEARCH("10.30 – 19.30",Z89)))</formula>
    </cfRule>
    <cfRule type="containsText" dxfId="16233" priority="32841" operator="containsText" text="09.00 – 15.00">
      <formula>NOT(ISERROR(SEARCH("09.00 – 15.00",Z89)))</formula>
    </cfRule>
    <cfRule type="containsText" dxfId="16232" priority="32842" operator="containsText" text="12:30">
      <formula>NOT(ISERROR(SEARCH("12:30",Z89)))</formula>
    </cfRule>
    <cfRule type="containsText" dxfId="16231" priority="32843" operator="containsText" text="13:30">
      <formula>NOT(ISERROR(SEARCH("13:30",Z89)))</formula>
    </cfRule>
    <cfRule type="containsText" dxfId="16230" priority="32844" operator="containsText" text="FESTIVITÁ">
      <formula>NOT(ISERROR(SEARCH("FESTIVITÁ",Z89)))</formula>
    </cfRule>
    <cfRule type="cellIs" dxfId="16229" priority="32845" operator="equal">
      <formula>"DOMENICA"</formula>
    </cfRule>
  </conditionalFormatting>
  <conditionalFormatting sqref="AG89:AH89">
    <cfRule type="containsText" dxfId="16228" priority="32812" operator="containsText" text="08.30 – 14.30">
      <formula>NOT(ISERROR(SEARCH("08.30 – 14.30",AG89)))</formula>
    </cfRule>
    <cfRule type="containsText" dxfId="16227" priority="32813" operator="containsText" text="09:30 – 18.30">
      <formula>NOT(ISERROR(SEARCH("09:30 – 18.30",AG89)))</formula>
    </cfRule>
    <cfRule type="containsText" dxfId="16226" priority="32814" operator="containsText" text="10.30 – 18.30">
      <formula>NOT(ISERROR(SEARCH("10.30 – 18.30",AG89)))</formula>
    </cfRule>
    <cfRule type="containsText" dxfId="16225" priority="32815" operator="containsText" text="09.30 – 18.30">
      <formula>NOT(ISERROR(SEARCH("09.30 – 18.30",AG89)))</formula>
    </cfRule>
    <cfRule type="containsText" dxfId="16224" priority="32816" operator="containsText" text="09.00 – 13:00">
      <formula>NOT(ISERROR(SEARCH("09.00 – 13:00",AG89)))</formula>
    </cfRule>
    <cfRule type="containsText" dxfId="16223" priority="32817" operator="containsText" text="08.30 – 16.30">
      <formula>NOT(ISERROR(SEARCH("08.30 – 16.30",AG89)))</formula>
    </cfRule>
    <cfRule type="containsText" dxfId="16222" priority="32818" operator="containsText" text="08:30 – 17.30">
      <formula>NOT(ISERROR(SEARCH("08:30 – 17.30",AG89)))</formula>
    </cfRule>
    <cfRule type="containsText" dxfId="16221" priority="32819" operator="containsText" text="08.30 – 17.30">
      <formula>NOT(ISERROR(SEARCH("08.30 – 17.30",AG89)))</formula>
    </cfRule>
    <cfRule type="containsText" dxfId="16220" priority="32820" operator="containsText" text="09.00 – 18.00">
      <formula>NOT(ISERROR(SEARCH("09.00 – 18.00",AG89)))</formula>
    </cfRule>
    <cfRule type="containsText" dxfId="16219" priority="32821" operator="containsText" text="09.00 – 13.00">
      <formula>NOT(ISERROR(SEARCH("09.00 – 13.00",AG89)))</formula>
    </cfRule>
    <cfRule type="containsText" dxfId="16218" priority="32822" operator="containsText" text="11.30 – 19.30">
      <formula>NOT(ISERROR(SEARCH("11.30 – 19.30",AG89)))</formula>
    </cfRule>
    <cfRule type="containsText" dxfId="16217" priority="32823" operator="containsText" text="10.30 – 19.30">
      <formula>NOT(ISERROR(SEARCH("10.30 – 19.30",AG89)))</formula>
    </cfRule>
    <cfRule type="containsText" dxfId="16216" priority="32824" operator="containsText" text="09.00 – 15.00">
      <formula>NOT(ISERROR(SEARCH("09.00 – 15.00",AG89)))</formula>
    </cfRule>
    <cfRule type="containsText" dxfId="16215" priority="32825" operator="containsText" text="12:30">
      <formula>NOT(ISERROR(SEARCH("12:30",AG89)))</formula>
    </cfRule>
    <cfRule type="containsText" dxfId="16214" priority="32826" operator="containsText" text="13:30">
      <formula>NOT(ISERROR(SEARCH("13:30",AG89)))</formula>
    </cfRule>
    <cfRule type="containsText" dxfId="16213" priority="32827" operator="containsText" text="FESTIVITÁ">
      <formula>NOT(ISERROR(SEARCH("FESTIVITÁ",AG89)))</formula>
    </cfRule>
    <cfRule type="cellIs" dxfId="16212" priority="32828" operator="equal">
      <formula>"DOMENICA"</formula>
    </cfRule>
  </conditionalFormatting>
  <conditionalFormatting sqref="CR89:CS89 DE89:DG89">
    <cfRule type="containsText" dxfId="16211" priority="32795" operator="containsText" text="08.30 – 14.30">
      <formula>NOT(ISERROR(SEARCH("08.30 – 14.30",CR89)))</formula>
    </cfRule>
    <cfRule type="containsText" dxfId="16210" priority="32796" operator="containsText" text="09:30 – 18.30">
      <formula>NOT(ISERROR(SEARCH("09:30 – 18.30",CR89)))</formula>
    </cfRule>
    <cfRule type="containsText" dxfId="16209" priority="32797" operator="containsText" text="10.30 – 18.30">
      <formula>NOT(ISERROR(SEARCH("10.30 – 18.30",CR89)))</formula>
    </cfRule>
    <cfRule type="containsText" dxfId="16208" priority="32798" operator="containsText" text="09.30 – 18.30">
      <formula>NOT(ISERROR(SEARCH("09.30 – 18.30",CR89)))</formula>
    </cfRule>
    <cfRule type="containsText" dxfId="16207" priority="32799" operator="containsText" text="09.00 – 13:00">
      <formula>NOT(ISERROR(SEARCH("09.00 – 13:00",CR89)))</formula>
    </cfRule>
    <cfRule type="containsText" dxfId="16206" priority="32800" operator="containsText" text="08.30 – 16.30">
      <formula>NOT(ISERROR(SEARCH("08.30 – 16.30",CR89)))</formula>
    </cfRule>
    <cfRule type="containsText" dxfId="16205" priority="32801" operator="containsText" text="08:30 – 17.30">
      <formula>NOT(ISERROR(SEARCH("08:30 – 17.30",CR89)))</formula>
    </cfRule>
    <cfRule type="containsText" dxfId="16204" priority="32802" operator="containsText" text="08.30 – 17.30">
      <formula>NOT(ISERROR(SEARCH("08.30 – 17.30",CR89)))</formula>
    </cfRule>
    <cfRule type="containsText" dxfId="16203" priority="32803" operator="containsText" text="09.00 – 18.00">
      <formula>NOT(ISERROR(SEARCH("09.00 – 18.00",CR89)))</formula>
    </cfRule>
    <cfRule type="containsText" dxfId="16202" priority="32804" operator="containsText" text="09.00 – 13.00">
      <formula>NOT(ISERROR(SEARCH("09.00 – 13.00",CR89)))</formula>
    </cfRule>
    <cfRule type="containsText" dxfId="16201" priority="32805" operator="containsText" text="11.30 – 19.30">
      <formula>NOT(ISERROR(SEARCH("11.30 – 19.30",CR89)))</formula>
    </cfRule>
    <cfRule type="containsText" dxfId="16200" priority="32806" operator="containsText" text="10.30 – 19.30">
      <formula>NOT(ISERROR(SEARCH("10.30 – 19.30",CR89)))</formula>
    </cfRule>
    <cfRule type="containsText" dxfId="16199" priority="32807" operator="containsText" text="09.00 – 15.00">
      <formula>NOT(ISERROR(SEARCH("09.00 – 15.00",CR89)))</formula>
    </cfRule>
    <cfRule type="containsText" dxfId="16198" priority="32808" operator="containsText" text="12:30">
      <formula>NOT(ISERROR(SEARCH("12:30",CR89)))</formula>
    </cfRule>
    <cfRule type="containsText" dxfId="16197" priority="32809" operator="containsText" text="13:30">
      <formula>NOT(ISERROR(SEARCH("13:30",CR89)))</formula>
    </cfRule>
    <cfRule type="containsText" dxfId="16196" priority="32810" operator="containsText" text="FESTIVITÁ">
      <formula>NOT(ISERROR(SEARCH("FESTIVITÁ",CR89)))</formula>
    </cfRule>
    <cfRule type="cellIs" dxfId="16195" priority="32811" operator="equal">
      <formula>"DOMENICA"</formula>
    </cfRule>
  </conditionalFormatting>
  <conditionalFormatting sqref="CA89:CC89">
    <cfRule type="containsText" dxfId="16194" priority="32778" operator="containsText" text="08.30 – 14.30">
      <formula>NOT(ISERROR(SEARCH("08.30 – 14.30",CA89)))</formula>
    </cfRule>
    <cfRule type="containsText" dxfId="16193" priority="32779" operator="containsText" text="09:30 – 18.30">
      <formula>NOT(ISERROR(SEARCH("09:30 – 18.30",CA89)))</formula>
    </cfRule>
    <cfRule type="containsText" dxfId="16192" priority="32780" operator="containsText" text="10.30 – 18.30">
      <formula>NOT(ISERROR(SEARCH("10.30 – 18.30",CA89)))</formula>
    </cfRule>
    <cfRule type="containsText" dxfId="16191" priority="32781" operator="containsText" text="09.30 – 18.30">
      <formula>NOT(ISERROR(SEARCH("09.30 – 18.30",CA89)))</formula>
    </cfRule>
    <cfRule type="containsText" dxfId="16190" priority="32782" operator="containsText" text="09.00 – 13:00">
      <formula>NOT(ISERROR(SEARCH("09.00 – 13:00",CA89)))</formula>
    </cfRule>
    <cfRule type="containsText" dxfId="16189" priority="32783" operator="containsText" text="08.30 – 16.30">
      <formula>NOT(ISERROR(SEARCH("08.30 – 16.30",CA89)))</formula>
    </cfRule>
    <cfRule type="containsText" dxfId="16188" priority="32784" operator="containsText" text="08:30 – 17.30">
      <formula>NOT(ISERROR(SEARCH("08:30 – 17.30",CA89)))</formula>
    </cfRule>
    <cfRule type="containsText" dxfId="16187" priority="32785" operator="containsText" text="08.30 – 17.30">
      <formula>NOT(ISERROR(SEARCH("08.30 – 17.30",CA89)))</formula>
    </cfRule>
    <cfRule type="containsText" dxfId="16186" priority="32786" operator="containsText" text="09.00 – 18.00">
      <formula>NOT(ISERROR(SEARCH("09.00 – 18.00",CA89)))</formula>
    </cfRule>
    <cfRule type="containsText" dxfId="16185" priority="32787" operator="containsText" text="09.00 – 13.00">
      <formula>NOT(ISERROR(SEARCH("09.00 – 13.00",CA89)))</formula>
    </cfRule>
    <cfRule type="containsText" dxfId="16184" priority="32788" operator="containsText" text="11.30 – 19.30">
      <formula>NOT(ISERROR(SEARCH("11.30 – 19.30",CA89)))</formula>
    </cfRule>
    <cfRule type="containsText" dxfId="16183" priority="32789" operator="containsText" text="10.30 – 19.30">
      <formula>NOT(ISERROR(SEARCH("10.30 – 19.30",CA89)))</formula>
    </cfRule>
    <cfRule type="containsText" dxfId="16182" priority="32790" operator="containsText" text="09.00 – 15.00">
      <formula>NOT(ISERROR(SEARCH("09.00 – 15.00",CA89)))</formula>
    </cfRule>
    <cfRule type="containsText" dxfId="16181" priority="32791" operator="containsText" text="12:30">
      <formula>NOT(ISERROR(SEARCH("12:30",CA89)))</formula>
    </cfRule>
    <cfRule type="containsText" dxfId="16180" priority="32792" operator="containsText" text="13:30">
      <formula>NOT(ISERROR(SEARCH("13:30",CA89)))</formula>
    </cfRule>
    <cfRule type="containsText" dxfId="16179" priority="32793" operator="containsText" text="FESTIVITÁ">
      <formula>NOT(ISERROR(SEARCH("FESTIVITÁ",CA89)))</formula>
    </cfRule>
    <cfRule type="cellIs" dxfId="16178" priority="32794" operator="equal">
      <formula>"DOMENICA"</formula>
    </cfRule>
  </conditionalFormatting>
  <conditionalFormatting sqref="AD89:AF89">
    <cfRule type="containsText" dxfId="16177" priority="32761" operator="containsText" text="08.30 – 14.30">
      <formula>NOT(ISERROR(SEARCH("08.30 – 14.30",AD89)))</formula>
    </cfRule>
    <cfRule type="containsText" dxfId="16176" priority="32762" operator="containsText" text="09:30 – 18.30">
      <formula>NOT(ISERROR(SEARCH("09:30 – 18.30",AD89)))</formula>
    </cfRule>
    <cfRule type="containsText" dxfId="16175" priority="32763" operator="containsText" text="10.30 – 18.30">
      <formula>NOT(ISERROR(SEARCH("10.30 – 18.30",AD89)))</formula>
    </cfRule>
    <cfRule type="containsText" dxfId="16174" priority="32764" operator="containsText" text="09.30 – 18.30">
      <formula>NOT(ISERROR(SEARCH("09.30 – 18.30",AD89)))</formula>
    </cfRule>
    <cfRule type="containsText" dxfId="16173" priority="32765" operator="containsText" text="09.00 – 13:00">
      <formula>NOT(ISERROR(SEARCH("09.00 – 13:00",AD89)))</formula>
    </cfRule>
    <cfRule type="containsText" dxfId="16172" priority="32766" operator="containsText" text="08.30 – 16.30">
      <formula>NOT(ISERROR(SEARCH("08.30 – 16.30",AD89)))</formula>
    </cfRule>
    <cfRule type="containsText" dxfId="16171" priority="32767" operator="containsText" text="08:30 – 17.30">
      <formula>NOT(ISERROR(SEARCH("08:30 – 17.30",AD89)))</formula>
    </cfRule>
    <cfRule type="containsText" dxfId="16170" priority="32768" operator="containsText" text="08.30 – 17.30">
      <formula>NOT(ISERROR(SEARCH("08.30 – 17.30",AD89)))</formula>
    </cfRule>
    <cfRule type="containsText" dxfId="16169" priority="32769" operator="containsText" text="09.00 – 18.00">
      <formula>NOT(ISERROR(SEARCH("09.00 – 18.00",AD89)))</formula>
    </cfRule>
    <cfRule type="containsText" dxfId="16168" priority="32770" operator="containsText" text="09.00 – 13.00">
      <formula>NOT(ISERROR(SEARCH("09.00 – 13.00",AD89)))</formula>
    </cfRule>
    <cfRule type="containsText" dxfId="16167" priority="32771" operator="containsText" text="11.30 – 19.30">
      <formula>NOT(ISERROR(SEARCH("11.30 – 19.30",AD89)))</formula>
    </cfRule>
    <cfRule type="containsText" dxfId="16166" priority="32772" operator="containsText" text="10.30 – 19.30">
      <formula>NOT(ISERROR(SEARCH("10.30 – 19.30",AD89)))</formula>
    </cfRule>
    <cfRule type="containsText" dxfId="16165" priority="32773" operator="containsText" text="09.00 – 15.00">
      <formula>NOT(ISERROR(SEARCH("09.00 – 15.00",AD89)))</formula>
    </cfRule>
    <cfRule type="containsText" dxfId="16164" priority="32774" operator="containsText" text="12:30">
      <formula>NOT(ISERROR(SEARCH("12:30",AD89)))</formula>
    </cfRule>
    <cfRule type="containsText" dxfId="16163" priority="32775" operator="containsText" text="13:30">
      <formula>NOT(ISERROR(SEARCH("13:30",AD89)))</formula>
    </cfRule>
    <cfRule type="containsText" dxfId="16162" priority="32776" operator="containsText" text="FESTIVITÁ">
      <formula>NOT(ISERROR(SEARCH("FESTIVITÁ",AD89)))</formula>
    </cfRule>
    <cfRule type="cellIs" dxfId="16161" priority="32777" operator="equal">
      <formula>"DOMENICA"</formula>
    </cfRule>
  </conditionalFormatting>
  <conditionalFormatting sqref="A89:C89">
    <cfRule type="cellIs" dxfId="16160" priority="32759" operator="equal">
      <formula>#REF!</formula>
    </cfRule>
  </conditionalFormatting>
  <conditionalFormatting sqref="A89:C89">
    <cfRule type="cellIs" dxfId="16159" priority="32760" operator="greaterThan">
      <formula>#REF!</formula>
    </cfRule>
  </conditionalFormatting>
  <conditionalFormatting sqref="B89:C89">
    <cfRule type="cellIs" dxfId="16158" priority="32758" operator="equal">
      <formula>" "</formula>
    </cfRule>
  </conditionalFormatting>
  <conditionalFormatting sqref="A89">
    <cfRule type="cellIs" dxfId="16157" priority="32757" operator="equal">
      <formula>" "</formula>
    </cfRule>
  </conditionalFormatting>
  <conditionalFormatting sqref="Z89:AB89 A89:C89 AD89:AH89 DE89:XFD89 CA89:CF89 CN89:CS89">
    <cfRule type="containsText" dxfId="16156" priority="32751" operator="containsText" text="09.00 - 13.00">
      <formula>NOT(ISERROR(SEARCH("09.00 - 13.00",A89)))</formula>
    </cfRule>
    <cfRule type="containsText" dxfId="16155" priority="32752" operator="containsText" text="09.00 – 15:00">
      <formula>NOT(ISERROR(SEARCH("09.00 – 15:00",A89)))</formula>
    </cfRule>
    <cfRule type="containsText" dxfId="16154" priority="32753" operator="containsText" text="09.00 – 16.00">
      <formula>NOT(ISERROR(SEARCH("09.00 – 16.00",A89)))</formula>
    </cfRule>
    <cfRule type="containsText" dxfId="16153" priority="32754" operator="containsText" text="09.00 - 13:00">
      <formula>NOT(ISERROR(SEARCH("09.00 - 13:00",A89)))</formula>
    </cfRule>
    <cfRule type="containsText" dxfId="16152" priority="32755" operator="containsText" text="08.30 – 16:30 ">
      <formula>NOT(ISERROR(SEARCH("08.30 – 16:30 ",A89)))</formula>
    </cfRule>
    <cfRule type="containsText" dxfId="16151" priority="32756" operator="containsText" text="08.30 – 17:30 ">
      <formula>NOT(ISERROR(SEARCH("08.30 – 17:30 ",A89)))</formula>
    </cfRule>
  </conditionalFormatting>
  <conditionalFormatting sqref="D89:Y89">
    <cfRule type="containsText" dxfId="16150" priority="32734" operator="containsText" text="08.30 – 14.30">
      <formula>NOT(ISERROR(SEARCH("08.30 – 14.30",D89)))</formula>
    </cfRule>
    <cfRule type="containsText" dxfId="16149" priority="32735" operator="containsText" text="09:30 – 18.30">
      <formula>NOT(ISERROR(SEARCH("09:30 – 18.30",D89)))</formula>
    </cfRule>
    <cfRule type="containsText" dxfId="16148" priority="32736" operator="containsText" text="10.30 – 18.30">
      <formula>NOT(ISERROR(SEARCH("10.30 – 18.30",D89)))</formula>
    </cfRule>
    <cfRule type="containsText" dxfId="16147" priority="32737" operator="containsText" text="09.30 – 18.30">
      <formula>NOT(ISERROR(SEARCH("09.30 – 18.30",D89)))</formula>
    </cfRule>
    <cfRule type="containsText" dxfId="16146" priority="32738" operator="containsText" text="09.00 – 13:00">
      <formula>NOT(ISERROR(SEARCH("09.00 – 13:00",D89)))</formula>
    </cfRule>
    <cfRule type="containsText" dxfId="16145" priority="32739" operator="containsText" text="08.30 – 16.30">
      <formula>NOT(ISERROR(SEARCH("08.30 – 16.30",D89)))</formula>
    </cfRule>
    <cfRule type="containsText" dxfId="16144" priority="32740" operator="containsText" text="08:30 – 17.30">
      <formula>NOT(ISERROR(SEARCH("08:30 – 17.30",D89)))</formula>
    </cfRule>
    <cfRule type="containsText" dxfId="16143" priority="32741" operator="containsText" text="08.30 – 17.30">
      <formula>NOT(ISERROR(SEARCH("08.30 – 17.30",D89)))</formula>
    </cfRule>
    <cfRule type="containsText" dxfId="16142" priority="32742" operator="containsText" text="09.00 – 18.00">
      <formula>NOT(ISERROR(SEARCH("09.00 – 18.00",D89)))</formula>
    </cfRule>
    <cfRule type="containsText" dxfId="16141" priority="32743" operator="containsText" text="09.00 – 13.00">
      <formula>NOT(ISERROR(SEARCH("09.00 – 13.00",D89)))</formula>
    </cfRule>
    <cfRule type="containsText" dxfId="16140" priority="32744" operator="containsText" text="11.30 – 19.30">
      <formula>NOT(ISERROR(SEARCH("11.30 – 19.30",D89)))</formula>
    </cfRule>
    <cfRule type="containsText" dxfId="16139" priority="32745" operator="containsText" text="10.30 – 19.30">
      <formula>NOT(ISERROR(SEARCH("10.30 – 19.30",D89)))</formula>
    </cfRule>
    <cfRule type="containsText" dxfId="16138" priority="32746" operator="containsText" text="09.00 – 15.00">
      <formula>NOT(ISERROR(SEARCH("09.00 – 15.00",D89)))</formula>
    </cfRule>
    <cfRule type="containsText" dxfId="16137" priority="32747" operator="containsText" text="12:30">
      <formula>NOT(ISERROR(SEARCH("12:30",D89)))</formula>
    </cfRule>
    <cfRule type="containsText" dxfId="16136" priority="32748" operator="containsText" text="13:30">
      <formula>NOT(ISERROR(SEARCH("13:30",D89)))</formula>
    </cfRule>
    <cfRule type="containsText" dxfId="16135" priority="32749" operator="containsText" text="FESTIVITÁ">
      <formula>NOT(ISERROR(SEARCH("FESTIVITÁ",D89)))</formula>
    </cfRule>
    <cfRule type="cellIs" dxfId="16134" priority="32750" operator="equal">
      <formula>"DOMENICA"</formula>
    </cfRule>
  </conditionalFormatting>
  <conditionalFormatting sqref="D89:Y89">
    <cfRule type="containsText" dxfId="16133" priority="32728" operator="containsText" text="09.00 - 13.00">
      <formula>NOT(ISERROR(SEARCH("09.00 - 13.00",D89)))</formula>
    </cfRule>
    <cfRule type="containsText" dxfId="16132" priority="32729" operator="containsText" text="09.00 – 15:00">
      <formula>NOT(ISERROR(SEARCH("09.00 – 15:00",D89)))</formula>
    </cfRule>
    <cfRule type="containsText" dxfId="16131" priority="32730" operator="containsText" text="09.00 – 16.00">
      <formula>NOT(ISERROR(SEARCH("09.00 – 16.00",D89)))</formula>
    </cfRule>
    <cfRule type="containsText" dxfId="16130" priority="32731" operator="containsText" text="09.00 - 13:00">
      <formula>NOT(ISERROR(SEARCH("09.00 - 13:00",D89)))</formula>
    </cfRule>
    <cfRule type="containsText" dxfId="16129" priority="32732" operator="containsText" text="08.30 – 16:30 ">
      <formula>NOT(ISERROR(SEARCH("08.30 – 16:30 ",D89)))</formula>
    </cfRule>
    <cfRule type="containsText" dxfId="16128" priority="32733" operator="containsText" text="08.30 – 17:30 ">
      <formula>NOT(ISERROR(SEARCH("08.30 – 17:30 ",D89)))</formula>
    </cfRule>
  </conditionalFormatting>
  <conditionalFormatting sqref="BX123">
    <cfRule type="containsText" dxfId="16127" priority="29624" operator="containsText" text="08.30 – 14.30">
      <formula>NOT(ISERROR(SEARCH("08.30 – 14.30",BX123)))</formula>
    </cfRule>
    <cfRule type="containsText" dxfId="16126" priority="29625" operator="containsText" text="09:30 – 18.30">
      <formula>NOT(ISERROR(SEARCH("09:30 – 18.30",BX123)))</formula>
    </cfRule>
    <cfRule type="containsText" dxfId="16125" priority="29626" operator="containsText" text="10.30 – 18.30">
      <formula>NOT(ISERROR(SEARCH("10.30 – 18.30",BX123)))</formula>
    </cfRule>
    <cfRule type="containsText" dxfId="16124" priority="29627" operator="containsText" text="09.30 – 18.30">
      <formula>NOT(ISERROR(SEARCH("09.30 – 18.30",BX123)))</formula>
    </cfRule>
    <cfRule type="containsText" dxfId="16123" priority="29628" operator="containsText" text="09.00 – 13:00">
      <formula>NOT(ISERROR(SEARCH("09.00 – 13:00",BX123)))</formula>
    </cfRule>
    <cfRule type="containsText" dxfId="16122" priority="29629" operator="containsText" text="08.30 – 16.30">
      <formula>NOT(ISERROR(SEARCH("08.30 – 16.30",BX123)))</formula>
    </cfRule>
    <cfRule type="containsText" dxfId="16121" priority="29630" operator="containsText" text="08:30 – 17.30">
      <formula>NOT(ISERROR(SEARCH("08:30 – 17.30",BX123)))</formula>
    </cfRule>
    <cfRule type="containsText" dxfId="16120" priority="29631" operator="containsText" text="08.30 – 17.30">
      <formula>NOT(ISERROR(SEARCH("08.30 – 17.30",BX123)))</formula>
    </cfRule>
    <cfRule type="containsText" dxfId="16119" priority="29632" operator="containsText" text="09.00 – 18.00">
      <formula>NOT(ISERROR(SEARCH("09.00 – 18.00",BX123)))</formula>
    </cfRule>
    <cfRule type="containsText" dxfId="16118" priority="29633" operator="containsText" text="09.00 – 13.00">
      <formula>NOT(ISERROR(SEARCH("09.00 – 13.00",BX123)))</formula>
    </cfRule>
    <cfRule type="containsText" dxfId="16117" priority="29634" operator="containsText" text="11.30 – 19.30">
      <formula>NOT(ISERROR(SEARCH("11.30 – 19.30",BX123)))</formula>
    </cfRule>
    <cfRule type="containsText" dxfId="16116" priority="29635" operator="containsText" text="10.30 – 19.30">
      <formula>NOT(ISERROR(SEARCH("10.30 – 19.30",BX123)))</formula>
    </cfRule>
    <cfRule type="containsText" dxfId="16115" priority="29636" operator="containsText" text="09.00 – 15.00">
      <formula>NOT(ISERROR(SEARCH("09.00 – 15.00",BX123)))</formula>
    </cfRule>
    <cfRule type="containsText" dxfId="16114" priority="29637" operator="containsText" text="12:30">
      <formula>NOT(ISERROR(SEARCH("12:30",BX123)))</formula>
    </cfRule>
    <cfRule type="containsText" dxfId="16113" priority="29638" operator="containsText" text="13:30">
      <formula>NOT(ISERROR(SEARCH("13:30",BX123)))</formula>
    </cfRule>
    <cfRule type="containsText" dxfId="16112" priority="29639" operator="containsText" text="FESTIVITÁ">
      <formula>NOT(ISERROR(SEARCH("FESTIVITÁ",BX123)))</formula>
    </cfRule>
    <cfRule type="cellIs" dxfId="16111" priority="29640" operator="equal">
      <formula>"DOMENICA"</formula>
    </cfRule>
  </conditionalFormatting>
  <conditionalFormatting sqref="BX123">
    <cfRule type="containsText" dxfId="16110" priority="29618" operator="containsText" text="09.00 - 13.00">
      <formula>NOT(ISERROR(SEARCH("09.00 - 13.00",BX123)))</formula>
    </cfRule>
    <cfRule type="containsText" dxfId="16109" priority="29619" operator="containsText" text="09.00 – 15:00">
      <formula>NOT(ISERROR(SEARCH("09.00 – 15:00",BX123)))</formula>
    </cfRule>
    <cfRule type="containsText" dxfId="16108" priority="29620" operator="containsText" text="09.00 – 16.00">
      <formula>NOT(ISERROR(SEARCH("09.00 – 16.00",BX123)))</formula>
    </cfRule>
    <cfRule type="containsText" dxfId="16107" priority="29621" operator="containsText" text="09.00 - 13:00">
      <formula>NOT(ISERROR(SEARCH("09.00 - 13:00",BX123)))</formula>
    </cfRule>
    <cfRule type="containsText" dxfId="16106" priority="29622" operator="containsText" text="08.30 – 16:30 ">
      <formula>NOT(ISERROR(SEARCH("08.30 – 16:30 ",BX123)))</formula>
    </cfRule>
    <cfRule type="containsText" dxfId="16105" priority="29623" operator="containsText" text="08.30 – 17:30 ">
      <formula>NOT(ISERROR(SEARCH("08.30 – 17:30 ",BX123)))</formula>
    </cfRule>
  </conditionalFormatting>
  <conditionalFormatting sqref="BX135">
    <cfRule type="containsText" dxfId="16104" priority="29262" operator="containsText" text="13:00">
      <formula>NOT(ISERROR(SEARCH("13:00",BX135)))</formula>
    </cfRule>
  </conditionalFormatting>
  <conditionalFormatting sqref="BX137:BX142">
    <cfRule type="containsText" dxfId="16103" priority="29252" operator="containsText" text="09.00 -13.00">
      <formula>NOT(ISERROR(SEARCH("09.00 -13.00",BX137)))</formula>
    </cfRule>
    <cfRule type="containsText" dxfId="16102" priority="29253" operator="containsText" text="09.00 -15:00">
      <formula>NOT(ISERROR(SEARCH("09.00 -15:00",BX137)))</formula>
    </cfRule>
    <cfRule type="containsText" dxfId="16101" priority="29254" operator="containsText" text="09.00 -16.00">
      <formula>NOT(ISERROR(SEARCH("09.00 -16.00",BX137)))</formula>
    </cfRule>
  </conditionalFormatting>
  <conditionalFormatting sqref="BX135">
    <cfRule type="containsText" dxfId="16100" priority="29249" operator="containsText" text="09.00 -13.00">
      <formula>NOT(ISERROR(SEARCH("09.00 -13.00",BX135)))</formula>
    </cfRule>
    <cfRule type="containsText" dxfId="16099" priority="29250" operator="containsText" text="09.00 -15:00">
      <formula>NOT(ISERROR(SEARCH("09.00 -15:00",BX135)))</formula>
    </cfRule>
    <cfRule type="containsText" dxfId="16098" priority="29251" operator="containsText" text="09.00 -16.00">
      <formula>NOT(ISERROR(SEARCH("09.00 -16.00",BX135)))</formula>
    </cfRule>
  </conditionalFormatting>
  <conditionalFormatting sqref="BX137:BX142">
    <cfRule type="containsText" dxfId="16097" priority="29240" operator="containsText" text="09.00 -13.00">
      <formula>NOT(ISERROR(SEARCH("09.00 -13.00",BX137)))</formula>
    </cfRule>
    <cfRule type="containsText" dxfId="16096" priority="29241" operator="containsText" text="09.00 -15:00">
      <formula>NOT(ISERROR(SEARCH("09.00 -15:00",BX137)))</formula>
    </cfRule>
    <cfRule type="containsText" dxfId="16095" priority="29242" operator="containsText" text="09.00 -16.00">
      <formula>NOT(ISERROR(SEARCH("09.00 -16.00",BX137)))</formula>
    </cfRule>
  </conditionalFormatting>
  <conditionalFormatting sqref="BX135">
    <cfRule type="containsText" dxfId="16094" priority="29237" operator="containsText" text="09.00 -13.00">
      <formula>NOT(ISERROR(SEARCH("09.00 -13.00",BX135)))</formula>
    </cfRule>
    <cfRule type="containsText" dxfId="16093" priority="29238" operator="containsText" text="09.00 -15:00">
      <formula>NOT(ISERROR(SEARCH("09.00 -15:00",BX135)))</formula>
    </cfRule>
    <cfRule type="containsText" dxfId="16092" priority="29239" operator="containsText" text="09.00 -16.00">
      <formula>NOT(ISERROR(SEARCH("09.00 -16.00",BX135)))</formula>
    </cfRule>
  </conditionalFormatting>
  <conditionalFormatting sqref="BX136">
    <cfRule type="containsText" dxfId="16091" priority="29243" operator="containsText" text="09.00 -13.00">
      <formula>NOT(ISERROR(SEARCH("09.00 -13.00",BX136)))</formula>
    </cfRule>
    <cfRule type="containsText" dxfId="16090" priority="29244" operator="containsText" text="09.00 -15:00">
      <formula>NOT(ISERROR(SEARCH("09.00 -15:00",BX136)))</formula>
    </cfRule>
    <cfRule type="containsText" dxfId="16089" priority="29245" operator="containsText" text="09.00 -16.00">
      <formula>NOT(ISERROR(SEARCH("09.00 -16.00",BX136)))</formula>
    </cfRule>
  </conditionalFormatting>
  <conditionalFormatting sqref="BX137:BX142">
    <cfRule type="containsText" dxfId="16088" priority="29231" operator="containsText" text="09.00 -13.00">
      <formula>NOT(ISERROR(SEARCH("09.00 -13.00",BX137)))</formula>
    </cfRule>
    <cfRule type="containsText" dxfId="16087" priority="29232" operator="containsText" text="09.00 -15:00">
      <formula>NOT(ISERROR(SEARCH("09.00 -15:00",BX137)))</formula>
    </cfRule>
    <cfRule type="containsText" dxfId="16086" priority="29233" operator="containsText" text="09.00 -16.00">
      <formula>NOT(ISERROR(SEARCH("09.00 -16.00",BX137)))</formula>
    </cfRule>
  </conditionalFormatting>
  <conditionalFormatting sqref="BX121:BX122">
    <cfRule type="containsText" dxfId="16085" priority="29399" operator="containsText" text="08.30 – 14.30">
      <formula>NOT(ISERROR(SEARCH("08.30 – 14.30",BX121)))</formula>
    </cfRule>
    <cfRule type="containsText" dxfId="16084" priority="29400" operator="containsText" text="09:30 – 18.30">
      <formula>NOT(ISERROR(SEARCH("09:30 – 18.30",BX121)))</formula>
    </cfRule>
    <cfRule type="containsText" dxfId="16083" priority="29401" operator="containsText" text="10.30 – 18.30">
      <formula>NOT(ISERROR(SEARCH("10.30 – 18.30",BX121)))</formula>
    </cfRule>
    <cfRule type="containsText" dxfId="16082" priority="29402" operator="containsText" text="09.30 – 18.30">
      <formula>NOT(ISERROR(SEARCH("09.30 – 18.30",BX121)))</formula>
    </cfRule>
    <cfRule type="containsText" dxfId="16081" priority="29404" operator="containsText" text="09.00 – 13:00">
      <formula>NOT(ISERROR(SEARCH("09.00 – 13:00",BX121)))</formula>
    </cfRule>
    <cfRule type="containsText" dxfId="16080" priority="29405" operator="containsText" text="08.30 – 16.30">
      <formula>NOT(ISERROR(SEARCH("08.30 – 16.30",BX121)))</formula>
    </cfRule>
    <cfRule type="containsText" dxfId="16079" priority="29406" operator="containsText" text="08:30 – 17.30">
      <formula>NOT(ISERROR(SEARCH("08:30 – 17.30",BX121)))</formula>
    </cfRule>
    <cfRule type="containsText" dxfId="16078" priority="29407" operator="containsText" text="08.30 – 17.30">
      <formula>NOT(ISERROR(SEARCH("08.30 – 17.30",BX121)))</formula>
    </cfRule>
    <cfRule type="containsText" dxfId="16077" priority="29408" operator="containsText" text="09.00 – 18.00">
      <formula>NOT(ISERROR(SEARCH("09.00 – 18.00",BX121)))</formula>
    </cfRule>
    <cfRule type="containsText" dxfId="16076" priority="29409" operator="containsText" text="09.00 – 13.00">
      <formula>NOT(ISERROR(SEARCH("09.00 – 13.00",BX121)))</formula>
    </cfRule>
    <cfRule type="containsText" dxfId="16075" priority="29410" operator="containsText" text="11.30 – 19.30">
      <formula>NOT(ISERROR(SEARCH("11.30 – 19.30",BX121)))</formula>
    </cfRule>
    <cfRule type="containsText" dxfId="16074" priority="29411" operator="containsText" text="10.30 – 19.30">
      <formula>NOT(ISERROR(SEARCH("10.30 – 19.30",BX121)))</formula>
    </cfRule>
    <cfRule type="containsText" dxfId="16073" priority="29412" operator="containsText" text="09.00 – 15.00">
      <formula>NOT(ISERROR(SEARCH("09.00 – 15.00",BX121)))</formula>
    </cfRule>
    <cfRule type="containsText" dxfId="16072" priority="29413" operator="containsText" text="1 2 : 3 0">
      <formula>NOT(ISERROR(SEARCH("1 2 : 3 0",BX121)))</formula>
    </cfRule>
    <cfRule type="containsText" dxfId="16071" priority="29414" operator="containsText" text="1 3 : 3 0">
      <formula>NOT(ISERROR(SEARCH("1 3 : 3 0",BX121)))</formula>
    </cfRule>
    <cfRule type="containsText" dxfId="16070" priority="29415" operator="containsText" text="FESTIVITÁ">
      <formula>NOT(ISERROR(SEARCH("FESTIVITÁ",BX121)))</formula>
    </cfRule>
    <cfRule type="cellIs" dxfId="16069" priority="29416" operator="equal">
      <formula>"DOMENICA"</formula>
    </cfRule>
  </conditionalFormatting>
  <conditionalFormatting sqref="BX121:BX122">
    <cfRule type="containsText" dxfId="16068" priority="29391" operator="containsText" text="09.00 - 13.00">
      <formula>NOT(ISERROR(SEARCH("09.00 - 13.00",BX121)))</formula>
    </cfRule>
    <cfRule type="containsText" dxfId="16067" priority="29394" operator="containsText" text="09.00 – 15:00">
      <formula>NOT(ISERROR(SEARCH("09.00 – 15:00",BX121)))</formula>
    </cfRule>
    <cfRule type="containsText" dxfId="16066" priority="29395" operator="containsText" text="09.00 – 16.00">
      <formula>NOT(ISERROR(SEARCH("09.00 – 16.00",BX121)))</formula>
    </cfRule>
    <cfRule type="containsText" dxfId="16065" priority="29396" operator="containsText" text="09.00 - 13:00">
      <formula>NOT(ISERROR(SEARCH("09.00 - 13:00",BX121)))</formula>
    </cfRule>
    <cfRule type="containsText" dxfId="16064" priority="29397" operator="containsText" text="08.30 – 16:30 ">
      <formula>NOT(ISERROR(SEARCH("08.30 – 16:30 ",BX121)))</formula>
    </cfRule>
    <cfRule type="containsText" dxfId="16063" priority="29398" operator="containsText" text="08.30 – 17:30 ">
      <formula>NOT(ISERROR(SEARCH("08.30 – 17:30 ",BX121)))</formula>
    </cfRule>
  </conditionalFormatting>
  <conditionalFormatting sqref="BX121:BX122">
    <cfRule type="containsText" dxfId="16062" priority="29393" operator="containsText" text="1 3 : 0 0">
      <formula>NOT(ISERROR(SEARCH("1 3 : 0 0",BX121)))</formula>
    </cfRule>
  </conditionalFormatting>
  <conditionalFormatting sqref="BX121:BX122">
    <cfRule type="containsText" dxfId="16061" priority="29403" operator="containsText" text="09:00 – 13.00 ">
      <formula>NOT(ISERROR(SEARCH("09:00 – 13.00 ",BX121)))</formula>
    </cfRule>
  </conditionalFormatting>
  <conditionalFormatting sqref="BX121">
    <cfRule type="containsText" dxfId="16060" priority="29390" operator="containsText" text="09:00 – 13.00 ">
      <formula>NOT(ISERROR(SEARCH("09:00 – 13.00 ",BX121)))</formula>
    </cfRule>
  </conditionalFormatting>
  <conditionalFormatting sqref="BX121:BX122">
    <cfRule type="containsText" dxfId="16059" priority="29389" operator="containsText" text="09:00 – 13.00 ">
      <formula>NOT(ISERROR(SEARCH("09:00 – 13.00 ",BX121)))</formula>
    </cfRule>
  </conditionalFormatting>
  <conditionalFormatting sqref="BX121:BX122">
    <cfRule type="containsText" dxfId="16058" priority="29388" operator="containsText" text="09:00 – 13.00 ">
      <formula>NOT(ISERROR(SEARCH("09:00 – 13.00 ",BX121)))</formula>
    </cfRule>
  </conditionalFormatting>
  <conditionalFormatting sqref="BX121:BX122">
    <cfRule type="containsText" dxfId="16057" priority="29382" operator="containsText" text="09.00 -13.00">
      <formula>NOT(ISERROR(SEARCH("09.00 -13.00",BX121)))</formula>
    </cfRule>
    <cfRule type="containsText" dxfId="16056" priority="29383" operator="containsText" text="09.00 -15:00">
      <formula>NOT(ISERROR(SEARCH("09.00 -15:00",BX121)))</formula>
    </cfRule>
    <cfRule type="containsText" dxfId="16055" priority="29384" operator="containsText" text="09.00 -16.00">
      <formula>NOT(ISERROR(SEARCH("09.00 -16.00",BX121)))</formula>
    </cfRule>
  </conditionalFormatting>
  <conditionalFormatting sqref="BX121">
    <cfRule type="containsText" dxfId="16054" priority="29378" operator="containsText" text="09:00 – 13.00 ">
      <formula>NOT(ISERROR(SEARCH("09:00 – 13.00 ",BX121)))</formula>
    </cfRule>
  </conditionalFormatting>
  <conditionalFormatting sqref="BX121:BX122">
    <cfRule type="containsText" dxfId="16053" priority="29377" operator="containsText" text="09:00 – 13.00 ">
      <formula>NOT(ISERROR(SEARCH("09:00 – 13.00 ",BX121)))</formula>
    </cfRule>
  </conditionalFormatting>
  <conditionalFormatting sqref="BX121:BX122">
    <cfRule type="containsText" dxfId="16052" priority="29376" operator="containsText" text="09:00 – 13.00 ">
      <formula>NOT(ISERROR(SEARCH("09:00 – 13.00 ",BX121)))</formula>
    </cfRule>
  </conditionalFormatting>
  <conditionalFormatting sqref="BX121:BX122">
    <cfRule type="containsText" dxfId="16051" priority="29370" operator="containsText" text="09.00 -13.00">
      <formula>NOT(ISERROR(SEARCH("09.00 -13.00",BX121)))</formula>
    </cfRule>
    <cfRule type="containsText" dxfId="16050" priority="29371" operator="containsText" text="09.00 -15:00">
      <formula>NOT(ISERROR(SEARCH("09.00 -15:00",BX121)))</formula>
    </cfRule>
    <cfRule type="containsText" dxfId="16049" priority="29372" operator="containsText" text="09.00 -16.00">
      <formula>NOT(ISERROR(SEARCH("09.00 -16.00",BX121)))</formula>
    </cfRule>
  </conditionalFormatting>
  <conditionalFormatting sqref="BX121:BX122">
    <cfRule type="containsText" dxfId="16048" priority="29361" operator="containsText" text="09.00 -13.00">
      <formula>NOT(ISERROR(SEARCH("09.00 -13.00",BX121)))</formula>
    </cfRule>
    <cfRule type="containsText" dxfId="16047" priority="29362" operator="containsText" text="09.00 -15:00">
      <formula>NOT(ISERROR(SEARCH("09.00 -15:00",BX121)))</formula>
    </cfRule>
    <cfRule type="containsText" dxfId="16046" priority="29363" operator="containsText" text="09.00 -16.00">
      <formula>NOT(ISERROR(SEARCH("09.00 -16.00",BX121)))</formula>
    </cfRule>
  </conditionalFormatting>
  <conditionalFormatting sqref="BX121:BX122">
    <cfRule type="containsText" dxfId="16045" priority="29358" operator="containsText" text="09.00 -13:00">
      <formula>NOT(ISERROR(SEARCH("09.00 -13:00",BX121)))</formula>
    </cfRule>
    <cfRule type="containsText" dxfId="16044" priority="29359" operator="containsText" text="08.30 -17.30">
      <formula>NOT(ISERROR(SEARCH("08.30 -17.30",BX121)))</formula>
    </cfRule>
    <cfRule type="containsText" dxfId="16043" priority="29360" operator="containsText" text="08.30 -15:30">
      <formula>NOT(ISERROR(SEARCH("08.30 -15:30",BX121)))</formula>
    </cfRule>
  </conditionalFormatting>
  <conditionalFormatting sqref="BX135:BX142">
    <cfRule type="containsText" dxfId="16042" priority="29269" operator="containsText" text="08.30 – 14.30">
      <formula>NOT(ISERROR(SEARCH("08.30 – 14.30",BX135)))</formula>
    </cfRule>
    <cfRule type="containsText" dxfId="16041" priority="29270" operator="containsText" text="09:30 – 18.30">
      <formula>NOT(ISERROR(SEARCH("09:30 – 18.30",BX135)))</formula>
    </cfRule>
    <cfRule type="containsText" dxfId="16040" priority="29271" operator="containsText" text="10.30 – 18.30">
      <formula>NOT(ISERROR(SEARCH("10.30 – 18.30",BX135)))</formula>
    </cfRule>
    <cfRule type="containsText" dxfId="16039" priority="29272" operator="containsText" text="09.30 – 18.30">
      <formula>NOT(ISERROR(SEARCH("09.30 – 18.30",BX135)))</formula>
    </cfRule>
    <cfRule type="containsText" dxfId="16038" priority="29274" operator="containsText" text="09.00 – 13:00">
      <formula>NOT(ISERROR(SEARCH("09.00 – 13:00",BX135)))</formula>
    </cfRule>
    <cfRule type="containsText" dxfId="16037" priority="29275" operator="containsText" text="08.30 – 16.30">
      <formula>NOT(ISERROR(SEARCH("08.30 – 16.30",BX135)))</formula>
    </cfRule>
    <cfRule type="containsText" dxfId="16036" priority="29276" operator="containsText" text="08:30 – 17.30">
      <formula>NOT(ISERROR(SEARCH("08:30 – 17.30",BX135)))</formula>
    </cfRule>
    <cfRule type="containsText" dxfId="16035" priority="29277" operator="containsText" text="08.30 – 17.30">
      <formula>NOT(ISERROR(SEARCH("08.30 – 17.30",BX135)))</formula>
    </cfRule>
    <cfRule type="containsText" dxfId="16034" priority="29278" operator="containsText" text="09.00 – 18.00">
      <formula>NOT(ISERROR(SEARCH("09.00 – 18.00",BX135)))</formula>
    </cfRule>
    <cfRule type="containsText" dxfId="16033" priority="29279" operator="containsText" text="09.00 – 13.00">
      <formula>NOT(ISERROR(SEARCH("09.00 – 13.00",BX135)))</formula>
    </cfRule>
    <cfRule type="containsText" dxfId="16032" priority="29280" operator="containsText" text="11.30 – 19.30">
      <formula>NOT(ISERROR(SEARCH("11.30 – 19.30",BX135)))</formula>
    </cfRule>
    <cfRule type="containsText" dxfId="16031" priority="29281" operator="containsText" text="10.30 – 19.30">
      <formula>NOT(ISERROR(SEARCH("10.30 – 19.30",BX135)))</formula>
    </cfRule>
    <cfRule type="containsText" dxfId="16030" priority="29282" operator="containsText" text="09.00 – 15.00">
      <formula>NOT(ISERROR(SEARCH("09.00 – 15.00",BX135)))</formula>
    </cfRule>
    <cfRule type="containsText" dxfId="16029" priority="29283" operator="containsText" text="1 2 : 3 0">
      <formula>NOT(ISERROR(SEARCH("1 2 : 3 0",BX135)))</formula>
    </cfRule>
    <cfRule type="containsText" dxfId="16028" priority="29284" operator="containsText" text="1 3 : 3 0">
      <formula>NOT(ISERROR(SEARCH("1 3 : 3 0",BX135)))</formula>
    </cfRule>
    <cfRule type="containsText" dxfId="16027" priority="29285" operator="containsText" text="FESTIVITÁ">
      <formula>NOT(ISERROR(SEARCH("FESTIVITÁ",BX135)))</formula>
    </cfRule>
    <cfRule type="cellIs" dxfId="16026" priority="29286" operator="equal">
      <formula>"DOMENICA"</formula>
    </cfRule>
  </conditionalFormatting>
  <conditionalFormatting sqref="BX135:BX142">
    <cfRule type="containsText" dxfId="16025" priority="29261" operator="containsText" text="09.00 - 13.00">
      <formula>NOT(ISERROR(SEARCH("09.00 - 13.00",BX135)))</formula>
    </cfRule>
    <cfRule type="containsText" dxfId="16024" priority="29264" operator="containsText" text="09.00 – 15:00">
      <formula>NOT(ISERROR(SEARCH("09.00 – 15:00",BX135)))</formula>
    </cfRule>
    <cfRule type="containsText" dxfId="16023" priority="29265" operator="containsText" text="09.00 – 16.00">
      <formula>NOT(ISERROR(SEARCH("09.00 – 16.00",BX135)))</formula>
    </cfRule>
    <cfRule type="containsText" dxfId="16022" priority="29266" operator="containsText" text="09.00 - 13:00">
      <formula>NOT(ISERROR(SEARCH("09.00 - 13:00",BX135)))</formula>
    </cfRule>
    <cfRule type="containsText" dxfId="16021" priority="29267" operator="containsText" text="08.30 – 16:30 ">
      <formula>NOT(ISERROR(SEARCH("08.30 – 16:30 ",BX135)))</formula>
    </cfRule>
    <cfRule type="containsText" dxfId="16020" priority="29268" operator="containsText" text="08.30 – 17:30 ">
      <formula>NOT(ISERROR(SEARCH("08.30 – 17:30 ",BX135)))</formula>
    </cfRule>
  </conditionalFormatting>
  <conditionalFormatting sqref="BX135:BX142">
    <cfRule type="containsText" dxfId="16019" priority="29263" operator="containsText" text="1 3 : 0 0">
      <formula>NOT(ISERROR(SEARCH("1 3 : 0 0",BX135)))</formula>
    </cfRule>
  </conditionalFormatting>
  <conditionalFormatting sqref="BX135:BX142">
    <cfRule type="containsText" dxfId="16018" priority="29273" operator="containsText" text="09:00 – 13.00 ">
      <formula>NOT(ISERROR(SEARCH("09:00 – 13.00 ",BX135)))</formula>
    </cfRule>
  </conditionalFormatting>
  <conditionalFormatting sqref="BX141">
    <cfRule type="containsText" dxfId="16017" priority="29260" operator="containsText" text="09:00 – 13.00 ">
      <formula>NOT(ISERROR(SEARCH("09:00 – 13.00 ",BX141)))</formula>
    </cfRule>
  </conditionalFormatting>
  <conditionalFormatting sqref="BX135:BX142">
    <cfRule type="containsText" dxfId="16016" priority="29259" operator="containsText" text="09:00 – 13.00 ">
      <formula>NOT(ISERROR(SEARCH("09:00 – 13.00 ",BX135)))</formula>
    </cfRule>
  </conditionalFormatting>
  <conditionalFormatting sqref="BX141:BX142">
    <cfRule type="containsText" dxfId="16015" priority="29258" operator="containsText" text="09:00 – 13.00 ">
      <formula>NOT(ISERROR(SEARCH("09:00 – 13.00 ",BX141)))</formula>
    </cfRule>
  </conditionalFormatting>
  <conditionalFormatting sqref="BX136">
    <cfRule type="containsText" dxfId="16014" priority="29255" operator="containsText" text="09.00 -13.00">
      <formula>NOT(ISERROR(SEARCH("09.00 -13.00",BX136)))</formula>
    </cfRule>
    <cfRule type="containsText" dxfId="16013" priority="29256" operator="containsText" text="09.00 -15:00">
      <formula>NOT(ISERROR(SEARCH("09.00 -15:00",BX136)))</formula>
    </cfRule>
    <cfRule type="containsText" dxfId="16012" priority="29257" operator="containsText" text="09.00 -16.00">
      <formula>NOT(ISERROR(SEARCH("09.00 -16.00",BX136)))</formula>
    </cfRule>
  </conditionalFormatting>
  <conditionalFormatting sqref="BX141">
    <cfRule type="containsText" dxfId="16011" priority="29248" operator="containsText" text="09:00 – 13.00 ">
      <formula>NOT(ISERROR(SEARCH("09:00 – 13.00 ",BX141)))</formula>
    </cfRule>
  </conditionalFormatting>
  <conditionalFormatting sqref="BX135:BX142">
    <cfRule type="containsText" dxfId="16010" priority="29247" operator="containsText" text="09:00 – 13.00 ">
      <formula>NOT(ISERROR(SEARCH("09:00 – 13.00 ",BX135)))</formula>
    </cfRule>
  </conditionalFormatting>
  <conditionalFormatting sqref="BX141:BX142">
    <cfRule type="containsText" dxfId="16009" priority="29246" operator="containsText" text="09:00 – 13.00 ">
      <formula>NOT(ISERROR(SEARCH("09:00 – 13.00 ",BX141)))</formula>
    </cfRule>
  </conditionalFormatting>
  <conditionalFormatting sqref="BX136">
    <cfRule type="containsText" dxfId="16008" priority="29234" operator="containsText" text="09.00 -13:00">
      <formula>NOT(ISERROR(SEARCH("09.00 -13:00",BX136)))</formula>
    </cfRule>
    <cfRule type="containsText" dxfId="16007" priority="29235" operator="containsText" text="08.30 -17.30">
      <formula>NOT(ISERROR(SEARCH("08.30 -17.30",BX136)))</formula>
    </cfRule>
    <cfRule type="containsText" dxfId="16006" priority="29236" operator="containsText" text="08.30 -15:30">
      <formula>NOT(ISERROR(SEARCH("08.30 -15:30",BX136)))</formula>
    </cfRule>
  </conditionalFormatting>
  <conditionalFormatting sqref="BX137:BX142">
    <cfRule type="containsText" dxfId="16005" priority="29228" operator="containsText" text="09.00 -13:00">
      <formula>NOT(ISERROR(SEARCH("09.00 -13:00",BX137)))</formula>
    </cfRule>
    <cfRule type="containsText" dxfId="16004" priority="29229" operator="containsText" text="08.30 -17.30">
      <formula>NOT(ISERROR(SEARCH("08.30 -17.30",BX137)))</formula>
    </cfRule>
    <cfRule type="containsText" dxfId="16003" priority="29230" operator="containsText" text="08.30 -15:30">
      <formula>NOT(ISERROR(SEARCH("08.30 -15:30",BX137)))</formula>
    </cfRule>
  </conditionalFormatting>
  <conditionalFormatting sqref="BX135">
    <cfRule type="containsText" dxfId="16002" priority="29225" operator="containsText" text="09.00 -13.00">
      <formula>NOT(ISERROR(SEARCH("09.00 -13.00",BX135)))</formula>
    </cfRule>
    <cfRule type="containsText" dxfId="16001" priority="29226" operator="containsText" text="09.00 -15:00">
      <formula>NOT(ISERROR(SEARCH("09.00 -15:00",BX135)))</formula>
    </cfRule>
    <cfRule type="containsText" dxfId="16000" priority="29227" operator="containsText" text="09.00 -16.00">
      <formula>NOT(ISERROR(SEARCH("09.00 -16.00",BX135)))</formula>
    </cfRule>
  </conditionalFormatting>
  <conditionalFormatting sqref="BX135">
    <cfRule type="containsText" dxfId="15999" priority="29222" operator="containsText" text="09.00 -13:00">
      <formula>NOT(ISERROR(SEARCH("09.00 -13:00",BX135)))</formula>
    </cfRule>
    <cfRule type="containsText" dxfId="15998" priority="29223" operator="containsText" text="08.30 -17.30">
      <formula>NOT(ISERROR(SEARCH("08.30 -17.30",BX135)))</formula>
    </cfRule>
    <cfRule type="containsText" dxfId="15997" priority="29224" operator="containsText" text="08.30 -15:30">
      <formula>NOT(ISERROR(SEARCH("08.30 -15:30",BX135)))</formula>
    </cfRule>
  </conditionalFormatting>
  <conditionalFormatting sqref="AJ59:BW59">
    <cfRule type="containsText" dxfId="15996" priority="29205" operator="containsText" text="08.30 – 14.30">
      <formula>NOT(ISERROR(SEARCH("08.30 – 14.30",AJ59)))</formula>
    </cfRule>
    <cfRule type="containsText" dxfId="15995" priority="29206" operator="containsText" text="09:30 – 18.30">
      <formula>NOT(ISERROR(SEARCH("09:30 – 18.30",AJ59)))</formula>
    </cfRule>
    <cfRule type="containsText" dxfId="15994" priority="29207" operator="containsText" text="10.30 – 18.30">
      <formula>NOT(ISERROR(SEARCH("10.30 – 18.30",AJ59)))</formula>
    </cfRule>
    <cfRule type="containsText" dxfId="15993" priority="29208" operator="containsText" text="09.30 – 18.30">
      <formula>NOT(ISERROR(SEARCH("09.30 – 18.30",AJ59)))</formula>
    </cfRule>
    <cfRule type="containsText" dxfId="15992" priority="29209" operator="containsText" text="09.00 – 13:00">
      <formula>NOT(ISERROR(SEARCH("09.00 – 13:00",AJ59)))</formula>
    </cfRule>
    <cfRule type="containsText" dxfId="15991" priority="29210" operator="containsText" text="08.30 – 16.30">
      <formula>NOT(ISERROR(SEARCH("08.30 – 16.30",AJ59)))</formula>
    </cfRule>
    <cfRule type="containsText" dxfId="15990" priority="29211" operator="containsText" text="08:30 – 17.30">
      <formula>NOT(ISERROR(SEARCH("08:30 – 17.30",AJ59)))</formula>
    </cfRule>
    <cfRule type="containsText" dxfId="15989" priority="29212" operator="containsText" text="08.30 – 17.30">
      <formula>NOT(ISERROR(SEARCH("08.30 – 17.30",AJ59)))</formula>
    </cfRule>
    <cfRule type="containsText" dxfId="15988" priority="29213" operator="containsText" text="09.00 – 18.00">
      <formula>NOT(ISERROR(SEARCH("09.00 – 18.00",AJ59)))</formula>
    </cfRule>
    <cfRule type="containsText" dxfId="15987" priority="29214" operator="containsText" text="09.00 – 13.00">
      <formula>NOT(ISERROR(SEARCH("09.00 – 13.00",AJ59)))</formula>
    </cfRule>
    <cfRule type="containsText" dxfId="15986" priority="29215" operator="containsText" text="11.30 – 19.30">
      <formula>NOT(ISERROR(SEARCH("11.30 – 19.30",AJ59)))</formula>
    </cfRule>
    <cfRule type="containsText" dxfId="15985" priority="29216" operator="containsText" text="10.30 – 19.30">
      <formula>NOT(ISERROR(SEARCH("10.30 – 19.30",AJ59)))</formula>
    </cfRule>
    <cfRule type="containsText" dxfId="15984" priority="29217" operator="containsText" text="09.00 – 15.00">
      <formula>NOT(ISERROR(SEARCH("09.00 – 15.00",AJ59)))</formula>
    </cfRule>
    <cfRule type="containsText" dxfId="15983" priority="29218" operator="containsText" text="12:30">
      <formula>NOT(ISERROR(SEARCH("12:30",AJ59)))</formula>
    </cfRule>
    <cfRule type="containsText" dxfId="15982" priority="29219" operator="containsText" text="13:30">
      <formula>NOT(ISERROR(SEARCH("13:30",AJ59)))</formula>
    </cfRule>
    <cfRule type="containsText" dxfId="15981" priority="29220" operator="containsText" text="FESTIVITÁ">
      <formula>NOT(ISERROR(SEARCH("FESTIVITÁ",AJ59)))</formula>
    </cfRule>
    <cfRule type="cellIs" dxfId="15980" priority="29221" operator="equal">
      <formula>"DOMENICA"</formula>
    </cfRule>
  </conditionalFormatting>
  <conditionalFormatting sqref="BX69">
    <cfRule type="containsText" dxfId="15979" priority="29188" operator="containsText" text="08.30 – 14.30">
      <formula>NOT(ISERROR(SEARCH("08.30 – 14.30",BX69)))</formula>
    </cfRule>
    <cfRule type="containsText" dxfId="15978" priority="29189" operator="containsText" text="09:30 – 18.30">
      <formula>NOT(ISERROR(SEARCH("09:30 – 18.30",BX69)))</formula>
    </cfRule>
    <cfRule type="containsText" dxfId="15977" priority="29190" operator="containsText" text="10.30 – 18.30">
      <formula>NOT(ISERROR(SEARCH("10.30 – 18.30",BX69)))</formula>
    </cfRule>
    <cfRule type="containsText" dxfId="15976" priority="29191" operator="containsText" text="09.30 – 18.30">
      <formula>NOT(ISERROR(SEARCH("09.30 – 18.30",BX69)))</formula>
    </cfRule>
    <cfRule type="containsText" dxfId="15975" priority="29192" operator="containsText" text="09.00 – 13:00">
      <formula>NOT(ISERROR(SEARCH("09.00 – 13:00",BX69)))</formula>
    </cfRule>
    <cfRule type="containsText" dxfId="15974" priority="29193" operator="containsText" text="08.30 – 16.30">
      <formula>NOT(ISERROR(SEARCH("08.30 – 16.30",BX69)))</formula>
    </cfRule>
    <cfRule type="containsText" dxfId="15973" priority="29194" operator="containsText" text="08:30 – 17.30">
      <formula>NOT(ISERROR(SEARCH("08:30 – 17.30",BX69)))</formula>
    </cfRule>
    <cfRule type="containsText" dxfId="15972" priority="29195" operator="containsText" text="08.30 – 17.30">
      <formula>NOT(ISERROR(SEARCH("08.30 – 17.30",BX69)))</formula>
    </cfRule>
    <cfRule type="containsText" dxfId="15971" priority="29196" operator="containsText" text="09.00 – 18.00">
      <formula>NOT(ISERROR(SEARCH("09.00 – 18.00",BX69)))</formula>
    </cfRule>
    <cfRule type="containsText" dxfId="15970" priority="29197" operator="containsText" text="09.00 – 13.00">
      <formula>NOT(ISERROR(SEARCH("09.00 – 13.00",BX69)))</formula>
    </cfRule>
    <cfRule type="containsText" dxfId="15969" priority="29198" operator="containsText" text="11.30 – 19.30">
      <formula>NOT(ISERROR(SEARCH("11.30 – 19.30",BX69)))</formula>
    </cfRule>
    <cfRule type="containsText" dxfId="15968" priority="29199" operator="containsText" text="10.30 – 19.30">
      <formula>NOT(ISERROR(SEARCH("10.30 – 19.30",BX69)))</formula>
    </cfRule>
    <cfRule type="containsText" dxfId="15967" priority="29200" operator="containsText" text="09.00 – 15.00">
      <formula>NOT(ISERROR(SEARCH("09.00 – 15.00",BX69)))</formula>
    </cfRule>
    <cfRule type="containsText" dxfId="15966" priority="29201" operator="containsText" text="12:30">
      <formula>NOT(ISERROR(SEARCH("12:30",BX69)))</formula>
    </cfRule>
    <cfRule type="containsText" dxfId="15965" priority="29202" operator="containsText" text="13:30">
      <formula>NOT(ISERROR(SEARCH("13:30",BX69)))</formula>
    </cfRule>
    <cfRule type="containsText" dxfId="15964" priority="29203" operator="containsText" text="FESTIVITÁ">
      <formula>NOT(ISERROR(SEARCH("FESTIVITÁ",BX69)))</formula>
    </cfRule>
    <cfRule type="cellIs" dxfId="15963" priority="29204" operator="equal">
      <formula>"DOMENICA"</formula>
    </cfRule>
  </conditionalFormatting>
  <conditionalFormatting sqref="BX69 AJ59:BW59">
    <cfRule type="containsText" dxfId="15962" priority="29182" operator="containsText" text="09.00 - 13.00">
      <formula>NOT(ISERROR(SEARCH("09.00 - 13.00",AJ59)))</formula>
    </cfRule>
    <cfRule type="containsText" dxfId="15961" priority="29183" operator="containsText" text="09.00 – 15:00">
      <formula>NOT(ISERROR(SEARCH("09.00 – 15:00",AJ59)))</formula>
    </cfRule>
    <cfRule type="containsText" dxfId="15960" priority="29184" operator="containsText" text="09.00 – 16.00">
      <formula>NOT(ISERROR(SEARCH("09.00 – 16.00",AJ59)))</formula>
    </cfRule>
    <cfRule type="containsText" dxfId="15959" priority="29185" operator="containsText" text="09.00 - 13:00">
      <formula>NOT(ISERROR(SEARCH("09.00 - 13:00",AJ59)))</formula>
    </cfRule>
    <cfRule type="containsText" dxfId="15958" priority="29186" operator="containsText" text="08.30 – 16:30 ">
      <formula>NOT(ISERROR(SEARCH("08.30 – 16:30 ",AJ59)))</formula>
    </cfRule>
    <cfRule type="containsText" dxfId="15957" priority="29187" operator="containsText" text="08.30 – 17:30 ">
      <formula>NOT(ISERROR(SEARCH("08.30 – 17:30 ",AJ59)))</formula>
    </cfRule>
  </conditionalFormatting>
  <conditionalFormatting sqref="BX68">
    <cfRule type="containsText" dxfId="15956" priority="29091" operator="containsText" text="08.30 – 14.30">
      <formula>NOT(ISERROR(SEARCH("08.30 – 14.30",BX68)))</formula>
    </cfRule>
    <cfRule type="containsText" dxfId="15955" priority="29092" operator="containsText" text="09:30 – 18.30">
      <formula>NOT(ISERROR(SEARCH("09:30 – 18.30",BX68)))</formula>
    </cfRule>
    <cfRule type="containsText" dxfId="15954" priority="29093" operator="containsText" text="10.30 – 18.30">
      <formula>NOT(ISERROR(SEARCH("10.30 – 18.30",BX68)))</formula>
    </cfRule>
    <cfRule type="containsText" dxfId="15953" priority="29094" operator="containsText" text="09.30 – 18.30">
      <formula>NOT(ISERROR(SEARCH("09.30 – 18.30",BX68)))</formula>
    </cfRule>
    <cfRule type="containsText" dxfId="15952" priority="29096" operator="containsText" text="09.00 – 13:00">
      <formula>NOT(ISERROR(SEARCH("09.00 – 13:00",BX68)))</formula>
    </cfRule>
    <cfRule type="containsText" dxfId="15951" priority="29097" operator="containsText" text="08.30 – 16.30">
      <formula>NOT(ISERROR(SEARCH("08.30 – 16.30",BX68)))</formula>
    </cfRule>
    <cfRule type="containsText" dxfId="15950" priority="29098" operator="containsText" text="08:30 – 17.30">
      <formula>NOT(ISERROR(SEARCH("08:30 – 17.30",BX68)))</formula>
    </cfRule>
    <cfRule type="containsText" dxfId="15949" priority="29099" operator="containsText" text="08.30 – 17.30">
      <formula>NOT(ISERROR(SEARCH("08.30 – 17.30",BX68)))</formula>
    </cfRule>
    <cfRule type="containsText" dxfId="15948" priority="29100" operator="containsText" text="09.00 – 18.00">
      <formula>NOT(ISERROR(SEARCH("09.00 – 18.00",BX68)))</formula>
    </cfRule>
    <cfRule type="containsText" dxfId="15947" priority="29101" operator="containsText" text="09.00 – 13.00">
      <formula>NOT(ISERROR(SEARCH("09.00 – 13.00",BX68)))</formula>
    </cfRule>
    <cfRule type="containsText" dxfId="15946" priority="29102" operator="containsText" text="11.30 – 19.30">
      <formula>NOT(ISERROR(SEARCH("11.30 – 19.30",BX68)))</formula>
    </cfRule>
    <cfRule type="containsText" dxfId="15945" priority="29103" operator="containsText" text="10.30 – 19.30">
      <formula>NOT(ISERROR(SEARCH("10.30 – 19.30",BX68)))</formula>
    </cfRule>
    <cfRule type="containsText" dxfId="15944" priority="29104" operator="containsText" text="09.00 – 15.00">
      <formula>NOT(ISERROR(SEARCH("09.00 – 15.00",BX68)))</formula>
    </cfRule>
    <cfRule type="containsText" dxfId="15943" priority="29105" operator="containsText" text="1 2 : 3 0">
      <formula>NOT(ISERROR(SEARCH("1 2 : 3 0",BX68)))</formula>
    </cfRule>
    <cfRule type="containsText" dxfId="15942" priority="29106" operator="containsText" text="1 3 : 3 0">
      <formula>NOT(ISERROR(SEARCH("1 3 : 3 0",BX68)))</formula>
    </cfRule>
    <cfRule type="containsText" dxfId="15941" priority="29107" operator="containsText" text="FESTIVITÁ">
      <formula>NOT(ISERROR(SEARCH("FESTIVITÁ",BX68)))</formula>
    </cfRule>
    <cfRule type="cellIs" dxfId="15940" priority="29108" operator="equal">
      <formula>"DOMENICA"</formula>
    </cfRule>
  </conditionalFormatting>
  <conditionalFormatting sqref="BX68">
    <cfRule type="containsText" dxfId="15939" priority="29083" operator="containsText" text="09.00 - 13.00">
      <formula>NOT(ISERROR(SEARCH("09.00 - 13.00",BX68)))</formula>
    </cfRule>
    <cfRule type="containsText" dxfId="15938" priority="29086" operator="containsText" text="09.00 – 15:00">
      <formula>NOT(ISERROR(SEARCH("09.00 – 15:00",BX68)))</formula>
    </cfRule>
    <cfRule type="containsText" dxfId="15937" priority="29087" operator="containsText" text="09.00 – 16.00">
      <formula>NOT(ISERROR(SEARCH("09.00 – 16.00",BX68)))</formula>
    </cfRule>
    <cfRule type="containsText" dxfId="15936" priority="29088" operator="containsText" text="09.00 - 13:00">
      <formula>NOT(ISERROR(SEARCH("09.00 - 13:00",BX68)))</formula>
    </cfRule>
    <cfRule type="containsText" dxfId="15935" priority="29089" operator="containsText" text="08.30 – 16:30 ">
      <formula>NOT(ISERROR(SEARCH("08.30 – 16:30 ",BX68)))</formula>
    </cfRule>
    <cfRule type="containsText" dxfId="15934" priority="29090" operator="containsText" text="08.30 – 17:30 ">
      <formula>NOT(ISERROR(SEARCH("08.30 – 17:30 ",BX68)))</formula>
    </cfRule>
  </conditionalFormatting>
  <conditionalFormatting sqref="BX68">
    <cfRule type="containsText" dxfId="15933" priority="29085" operator="containsText" text="1 3 : 0 0">
      <formula>NOT(ISERROR(SEARCH("1 3 : 0 0",BX68)))</formula>
    </cfRule>
  </conditionalFormatting>
  <conditionalFormatting sqref="BX68">
    <cfRule type="containsText" dxfId="15932" priority="29095" operator="containsText" text="09:00 – 13.00 ">
      <formula>NOT(ISERROR(SEARCH("09:00 – 13.00 ",BX68)))</formula>
    </cfRule>
  </conditionalFormatting>
  <conditionalFormatting sqref="BX68">
    <cfRule type="containsText" dxfId="15931" priority="29081" operator="containsText" text="09:00 – 13.00 ">
      <formula>NOT(ISERROR(SEARCH("09:00 – 13.00 ",BX68)))</formula>
    </cfRule>
  </conditionalFormatting>
  <conditionalFormatting sqref="BX68">
    <cfRule type="containsText" dxfId="15930" priority="29080" operator="containsText" text="09:00 – 13.00 ">
      <formula>NOT(ISERROR(SEARCH("09:00 – 13.00 ",BX68)))</formula>
    </cfRule>
  </conditionalFormatting>
  <conditionalFormatting sqref="BX68">
    <cfRule type="containsText" dxfId="15929" priority="29074" operator="containsText" text="09.00 -13.00">
      <formula>NOT(ISERROR(SEARCH("09.00 -13.00",BX68)))</formula>
    </cfRule>
    <cfRule type="containsText" dxfId="15928" priority="29075" operator="containsText" text="09.00 -15:00">
      <formula>NOT(ISERROR(SEARCH("09.00 -15:00",BX68)))</formula>
    </cfRule>
    <cfRule type="containsText" dxfId="15927" priority="29076" operator="containsText" text="09.00 -16.00">
      <formula>NOT(ISERROR(SEARCH("09.00 -16.00",BX68)))</formula>
    </cfRule>
  </conditionalFormatting>
  <conditionalFormatting sqref="BX68">
    <cfRule type="containsText" dxfId="15926" priority="29069" operator="containsText" text="09:00 – 13.00 ">
      <formula>NOT(ISERROR(SEARCH("09:00 – 13.00 ",BX68)))</formula>
    </cfRule>
  </conditionalFormatting>
  <conditionalFormatting sqref="BX68">
    <cfRule type="containsText" dxfId="15925" priority="29068" operator="containsText" text="09:00 – 13.00 ">
      <formula>NOT(ISERROR(SEARCH("09:00 – 13.00 ",BX68)))</formula>
    </cfRule>
  </conditionalFormatting>
  <conditionalFormatting sqref="BX68">
    <cfRule type="containsText" dxfId="15924" priority="29062" operator="containsText" text="09.00 -13.00">
      <formula>NOT(ISERROR(SEARCH("09.00 -13.00",BX68)))</formula>
    </cfRule>
    <cfRule type="containsText" dxfId="15923" priority="29063" operator="containsText" text="09.00 -15:00">
      <formula>NOT(ISERROR(SEARCH("09.00 -15:00",BX68)))</formula>
    </cfRule>
    <cfRule type="containsText" dxfId="15922" priority="29064" operator="containsText" text="09.00 -16.00">
      <formula>NOT(ISERROR(SEARCH("09.00 -16.00",BX68)))</formula>
    </cfRule>
  </conditionalFormatting>
  <conditionalFormatting sqref="BX68">
    <cfRule type="containsText" dxfId="15921" priority="29053" operator="containsText" text="09.00 -13.00">
      <formula>NOT(ISERROR(SEARCH("09.00 -13.00",BX68)))</formula>
    </cfRule>
    <cfRule type="containsText" dxfId="15920" priority="29054" operator="containsText" text="09.00 -15:00">
      <formula>NOT(ISERROR(SEARCH("09.00 -15:00",BX68)))</formula>
    </cfRule>
    <cfRule type="containsText" dxfId="15919" priority="29055" operator="containsText" text="09.00 -16.00">
      <formula>NOT(ISERROR(SEARCH("09.00 -16.00",BX68)))</formula>
    </cfRule>
  </conditionalFormatting>
  <conditionalFormatting sqref="BX68">
    <cfRule type="containsText" dxfId="15918" priority="29050" operator="containsText" text="09.00 -13:00">
      <formula>NOT(ISERROR(SEARCH("09.00 -13:00",BX68)))</formula>
    </cfRule>
    <cfRule type="containsText" dxfId="15917" priority="29051" operator="containsText" text="08.30 -17.30">
      <formula>NOT(ISERROR(SEARCH("08.30 -17.30",BX68)))</formula>
    </cfRule>
    <cfRule type="containsText" dxfId="15916" priority="29052" operator="containsText" text="08.30 -15:30">
      <formula>NOT(ISERROR(SEARCH("08.30 -15:30",BX68)))</formula>
    </cfRule>
  </conditionalFormatting>
  <conditionalFormatting sqref="BX81:BX88">
    <cfRule type="containsText" dxfId="15915" priority="28961" operator="containsText" text="08.30 – 14.30">
      <formula>NOT(ISERROR(SEARCH("08.30 – 14.30",BX81)))</formula>
    </cfRule>
    <cfRule type="containsText" dxfId="15914" priority="28962" operator="containsText" text="09:30 – 18.30">
      <formula>NOT(ISERROR(SEARCH("09:30 – 18.30",BX81)))</formula>
    </cfRule>
    <cfRule type="containsText" dxfId="15913" priority="28963" operator="containsText" text="10.30 – 18.30">
      <formula>NOT(ISERROR(SEARCH("10.30 – 18.30",BX81)))</formula>
    </cfRule>
    <cfRule type="containsText" dxfId="15912" priority="28964" operator="containsText" text="09.30 – 18.30">
      <formula>NOT(ISERROR(SEARCH("09.30 – 18.30",BX81)))</formula>
    </cfRule>
    <cfRule type="containsText" dxfId="15911" priority="28966" operator="containsText" text="09.00 – 13:00">
      <formula>NOT(ISERROR(SEARCH("09.00 – 13:00",BX81)))</formula>
    </cfRule>
    <cfRule type="containsText" dxfId="15910" priority="28967" operator="containsText" text="08.30 – 16.30">
      <formula>NOT(ISERROR(SEARCH("08.30 – 16.30",BX81)))</formula>
    </cfRule>
    <cfRule type="containsText" dxfId="15909" priority="28968" operator="containsText" text="08:30 – 17.30">
      <formula>NOT(ISERROR(SEARCH("08:30 – 17.30",BX81)))</formula>
    </cfRule>
    <cfRule type="containsText" dxfId="15908" priority="28969" operator="containsText" text="08.30 – 17.30">
      <formula>NOT(ISERROR(SEARCH("08.30 – 17.30",BX81)))</formula>
    </cfRule>
    <cfRule type="containsText" dxfId="15907" priority="28970" operator="containsText" text="09.00 – 18.00">
      <formula>NOT(ISERROR(SEARCH("09.00 – 18.00",BX81)))</formula>
    </cfRule>
    <cfRule type="containsText" dxfId="15906" priority="28971" operator="containsText" text="09.00 – 13.00">
      <formula>NOT(ISERROR(SEARCH("09.00 – 13.00",BX81)))</formula>
    </cfRule>
    <cfRule type="containsText" dxfId="15905" priority="28972" operator="containsText" text="11.30 – 19.30">
      <formula>NOT(ISERROR(SEARCH("11.30 – 19.30",BX81)))</formula>
    </cfRule>
    <cfRule type="containsText" dxfId="15904" priority="28973" operator="containsText" text="10.30 – 19.30">
      <formula>NOT(ISERROR(SEARCH("10.30 – 19.30",BX81)))</formula>
    </cfRule>
    <cfRule type="containsText" dxfId="15903" priority="28974" operator="containsText" text="09.00 – 15.00">
      <formula>NOT(ISERROR(SEARCH("09.00 – 15.00",BX81)))</formula>
    </cfRule>
    <cfRule type="containsText" dxfId="15902" priority="28975" operator="containsText" text="1 2 : 3 0">
      <formula>NOT(ISERROR(SEARCH("1 2 : 3 0",BX81)))</formula>
    </cfRule>
    <cfRule type="containsText" dxfId="15901" priority="28976" operator="containsText" text="1 3 : 3 0">
      <formula>NOT(ISERROR(SEARCH("1 3 : 3 0",BX81)))</formula>
    </cfRule>
    <cfRule type="containsText" dxfId="15900" priority="28977" operator="containsText" text="FESTIVITÁ">
      <formula>NOT(ISERROR(SEARCH("FESTIVITÁ",BX81)))</formula>
    </cfRule>
    <cfRule type="cellIs" dxfId="15899" priority="28978" operator="equal">
      <formula>"DOMENICA"</formula>
    </cfRule>
  </conditionalFormatting>
  <conditionalFormatting sqref="BX81:BX88">
    <cfRule type="containsText" dxfId="15898" priority="28953" operator="containsText" text="09.00 - 13.00">
      <formula>NOT(ISERROR(SEARCH("09.00 - 13.00",BX81)))</formula>
    </cfRule>
    <cfRule type="containsText" dxfId="15897" priority="28956" operator="containsText" text="09.00 – 15:00">
      <formula>NOT(ISERROR(SEARCH("09.00 – 15:00",BX81)))</formula>
    </cfRule>
    <cfRule type="containsText" dxfId="15896" priority="28957" operator="containsText" text="09.00 – 16.00">
      <formula>NOT(ISERROR(SEARCH("09.00 – 16.00",BX81)))</formula>
    </cfRule>
    <cfRule type="containsText" dxfId="15895" priority="28958" operator="containsText" text="09.00 - 13:00">
      <formula>NOT(ISERROR(SEARCH("09.00 - 13:00",BX81)))</formula>
    </cfRule>
    <cfRule type="containsText" dxfId="15894" priority="28959" operator="containsText" text="08.30 – 16:30 ">
      <formula>NOT(ISERROR(SEARCH("08.30 – 16:30 ",BX81)))</formula>
    </cfRule>
    <cfRule type="containsText" dxfId="15893" priority="28960" operator="containsText" text="08.30 – 17:30 ">
      <formula>NOT(ISERROR(SEARCH("08.30 – 17:30 ",BX81)))</formula>
    </cfRule>
  </conditionalFormatting>
  <conditionalFormatting sqref="BX81:BX88">
    <cfRule type="containsText" dxfId="15892" priority="28955" operator="containsText" text="1 3 : 0 0">
      <formula>NOT(ISERROR(SEARCH("1 3 : 0 0",BX81)))</formula>
    </cfRule>
  </conditionalFormatting>
  <conditionalFormatting sqref="BX81">
    <cfRule type="containsText" dxfId="15891" priority="28954" operator="containsText" text="13:00">
      <formula>NOT(ISERROR(SEARCH("13:00",BX81)))</formula>
    </cfRule>
  </conditionalFormatting>
  <conditionalFormatting sqref="BX81:BX88">
    <cfRule type="containsText" dxfId="15890" priority="28965" operator="containsText" text="09:00 – 13.00 ">
      <formula>NOT(ISERROR(SEARCH("09:00 – 13.00 ",BX81)))</formula>
    </cfRule>
  </conditionalFormatting>
  <conditionalFormatting sqref="BX87">
    <cfRule type="containsText" dxfId="15889" priority="28952" operator="containsText" text="09:00 – 13.00 ">
      <formula>NOT(ISERROR(SEARCH("09:00 – 13.00 ",BX87)))</formula>
    </cfRule>
  </conditionalFormatting>
  <conditionalFormatting sqref="BX81:BX88">
    <cfRule type="containsText" dxfId="15888" priority="28951" operator="containsText" text="09:00 – 13.00 ">
      <formula>NOT(ISERROR(SEARCH("09:00 – 13.00 ",BX81)))</formula>
    </cfRule>
  </conditionalFormatting>
  <conditionalFormatting sqref="BX87:BX88">
    <cfRule type="containsText" dxfId="15887" priority="28950" operator="containsText" text="09:00 – 13.00 ">
      <formula>NOT(ISERROR(SEARCH("09:00 – 13.00 ",BX87)))</formula>
    </cfRule>
  </conditionalFormatting>
  <conditionalFormatting sqref="BX82">
    <cfRule type="containsText" dxfId="15886" priority="28947" operator="containsText" text="09.00 -13.00">
      <formula>NOT(ISERROR(SEARCH("09.00 -13.00",BX82)))</formula>
    </cfRule>
    <cfRule type="containsText" dxfId="15885" priority="28948" operator="containsText" text="09.00 -15:00">
      <formula>NOT(ISERROR(SEARCH("09.00 -15:00",BX82)))</formula>
    </cfRule>
    <cfRule type="containsText" dxfId="15884" priority="28949" operator="containsText" text="09.00 -16.00">
      <formula>NOT(ISERROR(SEARCH("09.00 -16.00",BX82)))</formula>
    </cfRule>
  </conditionalFormatting>
  <conditionalFormatting sqref="BX83:BX88">
    <cfRule type="containsText" dxfId="15883" priority="28944" operator="containsText" text="09.00 -13.00">
      <formula>NOT(ISERROR(SEARCH("09.00 -13.00",BX83)))</formula>
    </cfRule>
    <cfRule type="containsText" dxfId="15882" priority="28945" operator="containsText" text="09.00 -15:00">
      <formula>NOT(ISERROR(SEARCH("09.00 -15:00",BX83)))</formula>
    </cfRule>
    <cfRule type="containsText" dxfId="15881" priority="28946" operator="containsText" text="09.00 -16.00">
      <formula>NOT(ISERROR(SEARCH("09.00 -16.00",BX83)))</formula>
    </cfRule>
  </conditionalFormatting>
  <conditionalFormatting sqref="BX81">
    <cfRule type="containsText" dxfId="15880" priority="28941" operator="containsText" text="09.00 -13.00">
      <formula>NOT(ISERROR(SEARCH("09.00 -13.00",BX81)))</formula>
    </cfRule>
    <cfRule type="containsText" dxfId="15879" priority="28942" operator="containsText" text="09.00 -15:00">
      <formula>NOT(ISERROR(SEARCH("09.00 -15:00",BX81)))</formula>
    </cfRule>
    <cfRule type="containsText" dxfId="15878" priority="28943" operator="containsText" text="09.00 -16.00">
      <formula>NOT(ISERROR(SEARCH("09.00 -16.00",BX81)))</formula>
    </cfRule>
  </conditionalFormatting>
  <conditionalFormatting sqref="BX87">
    <cfRule type="containsText" dxfId="15877" priority="28940" operator="containsText" text="09:00 – 13.00 ">
      <formula>NOT(ISERROR(SEARCH("09:00 – 13.00 ",BX87)))</formula>
    </cfRule>
  </conditionalFormatting>
  <conditionalFormatting sqref="BX81:BX88">
    <cfRule type="containsText" dxfId="15876" priority="28939" operator="containsText" text="09:00 – 13.00 ">
      <formula>NOT(ISERROR(SEARCH("09:00 – 13.00 ",BX81)))</formula>
    </cfRule>
  </conditionalFormatting>
  <conditionalFormatting sqref="BX87:BX88">
    <cfRule type="containsText" dxfId="15875" priority="28938" operator="containsText" text="09:00 – 13.00 ">
      <formula>NOT(ISERROR(SEARCH("09:00 – 13.00 ",BX87)))</formula>
    </cfRule>
  </conditionalFormatting>
  <conditionalFormatting sqref="BX82">
    <cfRule type="containsText" dxfId="15874" priority="28935" operator="containsText" text="09.00 -13.00">
      <formula>NOT(ISERROR(SEARCH("09.00 -13.00",BX82)))</formula>
    </cfRule>
    <cfRule type="containsText" dxfId="15873" priority="28936" operator="containsText" text="09.00 -15:00">
      <formula>NOT(ISERROR(SEARCH("09.00 -15:00",BX82)))</formula>
    </cfRule>
    <cfRule type="containsText" dxfId="15872" priority="28937" operator="containsText" text="09.00 -16.00">
      <formula>NOT(ISERROR(SEARCH("09.00 -16.00",BX82)))</formula>
    </cfRule>
  </conditionalFormatting>
  <conditionalFormatting sqref="BX83:BX88">
    <cfRule type="containsText" dxfId="15871" priority="28932" operator="containsText" text="09.00 -13.00">
      <formula>NOT(ISERROR(SEARCH("09.00 -13.00",BX83)))</formula>
    </cfRule>
    <cfRule type="containsText" dxfId="15870" priority="28933" operator="containsText" text="09.00 -15:00">
      <formula>NOT(ISERROR(SEARCH("09.00 -15:00",BX83)))</formula>
    </cfRule>
    <cfRule type="containsText" dxfId="15869" priority="28934" operator="containsText" text="09.00 -16.00">
      <formula>NOT(ISERROR(SEARCH("09.00 -16.00",BX83)))</formula>
    </cfRule>
  </conditionalFormatting>
  <conditionalFormatting sqref="BX81">
    <cfRule type="containsText" dxfId="15868" priority="28929" operator="containsText" text="09.00 -13.00">
      <formula>NOT(ISERROR(SEARCH("09.00 -13.00",BX81)))</formula>
    </cfRule>
    <cfRule type="containsText" dxfId="15867" priority="28930" operator="containsText" text="09.00 -15:00">
      <formula>NOT(ISERROR(SEARCH("09.00 -15:00",BX81)))</formula>
    </cfRule>
    <cfRule type="containsText" dxfId="15866" priority="28931" operator="containsText" text="09.00 -16.00">
      <formula>NOT(ISERROR(SEARCH("09.00 -16.00",BX81)))</formula>
    </cfRule>
  </conditionalFormatting>
  <conditionalFormatting sqref="BX82">
    <cfRule type="containsText" dxfId="15865" priority="28926" operator="containsText" text="09.00 -13:00">
      <formula>NOT(ISERROR(SEARCH("09.00 -13:00",BX82)))</formula>
    </cfRule>
    <cfRule type="containsText" dxfId="15864" priority="28927" operator="containsText" text="08.30 -17.30">
      <formula>NOT(ISERROR(SEARCH("08.30 -17.30",BX82)))</formula>
    </cfRule>
    <cfRule type="containsText" dxfId="15863" priority="28928" operator="containsText" text="08.30 -15:30">
      <formula>NOT(ISERROR(SEARCH("08.30 -15:30",BX82)))</formula>
    </cfRule>
  </conditionalFormatting>
  <conditionalFormatting sqref="BX83:BX88">
    <cfRule type="containsText" dxfId="15862" priority="28923" operator="containsText" text="09.00 -13.00">
      <formula>NOT(ISERROR(SEARCH("09.00 -13.00",BX83)))</formula>
    </cfRule>
    <cfRule type="containsText" dxfId="15861" priority="28924" operator="containsText" text="09.00 -15:00">
      <formula>NOT(ISERROR(SEARCH("09.00 -15:00",BX83)))</formula>
    </cfRule>
    <cfRule type="containsText" dxfId="15860" priority="28925" operator="containsText" text="09.00 -16.00">
      <formula>NOT(ISERROR(SEARCH("09.00 -16.00",BX83)))</formula>
    </cfRule>
  </conditionalFormatting>
  <conditionalFormatting sqref="BX83:BX88">
    <cfRule type="containsText" dxfId="15859" priority="28920" operator="containsText" text="09.00 -13:00">
      <formula>NOT(ISERROR(SEARCH("09.00 -13:00",BX83)))</formula>
    </cfRule>
    <cfRule type="containsText" dxfId="15858" priority="28921" operator="containsText" text="08.30 -17.30">
      <formula>NOT(ISERROR(SEARCH("08.30 -17.30",BX83)))</formula>
    </cfRule>
    <cfRule type="containsText" dxfId="15857" priority="28922" operator="containsText" text="08.30 -15:30">
      <formula>NOT(ISERROR(SEARCH("08.30 -15:30",BX83)))</formula>
    </cfRule>
  </conditionalFormatting>
  <conditionalFormatting sqref="BX81">
    <cfRule type="containsText" dxfId="15856" priority="28917" operator="containsText" text="09.00 -13.00">
      <formula>NOT(ISERROR(SEARCH("09.00 -13.00",BX81)))</formula>
    </cfRule>
    <cfRule type="containsText" dxfId="15855" priority="28918" operator="containsText" text="09.00 -15:00">
      <formula>NOT(ISERROR(SEARCH("09.00 -15:00",BX81)))</formula>
    </cfRule>
    <cfRule type="containsText" dxfId="15854" priority="28919" operator="containsText" text="09.00 -16.00">
      <formula>NOT(ISERROR(SEARCH("09.00 -16.00",BX81)))</formula>
    </cfRule>
  </conditionalFormatting>
  <conditionalFormatting sqref="BX81">
    <cfRule type="containsText" dxfId="15853" priority="28914" operator="containsText" text="09.00 -13:00">
      <formula>NOT(ISERROR(SEARCH("09.00 -13:00",BX81)))</formula>
    </cfRule>
    <cfRule type="containsText" dxfId="15852" priority="28915" operator="containsText" text="08.30 -17.30">
      <formula>NOT(ISERROR(SEARCH("08.30 -17.30",BX81)))</formula>
    </cfRule>
    <cfRule type="containsText" dxfId="15851" priority="28916" operator="containsText" text="08.30 -15:30">
      <formula>NOT(ISERROR(SEARCH("08.30 -15:30",BX81)))</formula>
    </cfRule>
  </conditionalFormatting>
  <conditionalFormatting sqref="BX89">
    <cfRule type="containsText" dxfId="15850" priority="28613" operator="containsText" text="08.30 – 14.30">
      <formula>NOT(ISERROR(SEARCH("08.30 – 14.30",BX89)))</formula>
    </cfRule>
    <cfRule type="containsText" dxfId="15849" priority="28614" operator="containsText" text="09:30 – 18.30">
      <formula>NOT(ISERROR(SEARCH("09:30 – 18.30",BX89)))</formula>
    </cfRule>
    <cfRule type="containsText" dxfId="15848" priority="28615" operator="containsText" text="10.30 – 18.30">
      <formula>NOT(ISERROR(SEARCH("10.30 – 18.30",BX89)))</formula>
    </cfRule>
    <cfRule type="containsText" dxfId="15847" priority="28616" operator="containsText" text="09.30 – 18.30">
      <formula>NOT(ISERROR(SEARCH("09.30 – 18.30",BX89)))</formula>
    </cfRule>
    <cfRule type="containsText" dxfId="15846" priority="28617" operator="containsText" text="09.00 – 13:00">
      <formula>NOT(ISERROR(SEARCH("09.00 – 13:00",BX89)))</formula>
    </cfRule>
    <cfRule type="containsText" dxfId="15845" priority="28618" operator="containsText" text="08.30 – 16.30">
      <formula>NOT(ISERROR(SEARCH("08.30 – 16.30",BX89)))</formula>
    </cfRule>
    <cfRule type="containsText" dxfId="15844" priority="28619" operator="containsText" text="08:30 – 17.30">
      <formula>NOT(ISERROR(SEARCH("08:30 – 17.30",BX89)))</formula>
    </cfRule>
    <cfRule type="containsText" dxfId="15843" priority="28620" operator="containsText" text="08.30 – 17.30">
      <formula>NOT(ISERROR(SEARCH("08.30 – 17.30",BX89)))</formula>
    </cfRule>
    <cfRule type="containsText" dxfId="15842" priority="28621" operator="containsText" text="09.00 – 18.00">
      <formula>NOT(ISERROR(SEARCH("09.00 – 18.00",BX89)))</formula>
    </cfRule>
    <cfRule type="containsText" dxfId="15841" priority="28622" operator="containsText" text="09.00 – 13.00">
      <formula>NOT(ISERROR(SEARCH("09.00 – 13.00",BX89)))</formula>
    </cfRule>
    <cfRule type="containsText" dxfId="15840" priority="28623" operator="containsText" text="11.30 – 19.30">
      <formula>NOT(ISERROR(SEARCH("11.30 – 19.30",BX89)))</formula>
    </cfRule>
    <cfRule type="containsText" dxfId="15839" priority="28624" operator="containsText" text="10.30 – 19.30">
      <formula>NOT(ISERROR(SEARCH("10.30 – 19.30",BX89)))</formula>
    </cfRule>
    <cfRule type="containsText" dxfId="15838" priority="28625" operator="containsText" text="09.00 – 15.00">
      <formula>NOT(ISERROR(SEARCH("09.00 – 15.00",BX89)))</formula>
    </cfRule>
    <cfRule type="containsText" dxfId="15837" priority="28626" operator="containsText" text="12:30">
      <formula>NOT(ISERROR(SEARCH("12:30",BX89)))</formula>
    </cfRule>
    <cfRule type="containsText" dxfId="15836" priority="28627" operator="containsText" text="13:30">
      <formula>NOT(ISERROR(SEARCH("13:30",BX89)))</formula>
    </cfRule>
    <cfRule type="containsText" dxfId="15835" priority="28628" operator="containsText" text="FESTIVITÁ">
      <formula>NOT(ISERROR(SEARCH("FESTIVITÁ",BX89)))</formula>
    </cfRule>
    <cfRule type="cellIs" dxfId="15834" priority="28629" operator="equal">
      <formula>"DOMENICA"</formula>
    </cfRule>
  </conditionalFormatting>
  <conditionalFormatting sqref="BX89">
    <cfRule type="containsText" dxfId="15833" priority="28607" operator="containsText" text="09.00 - 13.00">
      <formula>NOT(ISERROR(SEARCH("09.00 - 13.00",BX89)))</formula>
    </cfRule>
    <cfRule type="containsText" dxfId="15832" priority="28608" operator="containsText" text="09.00 – 15:00">
      <formula>NOT(ISERROR(SEARCH("09.00 – 15:00",BX89)))</formula>
    </cfRule>
    <cfRule type="containsText" dxfId="15831" priority="28609" operator="containsText" text="09.00 – 16.00">
      <formula>NOT(ISERROR(SEARCH("09.00 – 16.00",BX89)))</formula>
    </cfRule>
    <cfRule type="containsText" dxfId="15830" priority="28610" operator="containsText" text="09.00 - 13:00">
      <formula>NOT(ISERROR(SEARCH("09.00 - 13:00",BX89)))</formula>
    </cfRule>
    <cfRule type="containsText" dxfId="15829" priority="28611" operator="containsText" text="08.30 – 16:30 ">
      <formula>NOT(ISERROR(SEARCH("08.30 – 16:30 ",BX89)))</formula>
    </cfRule>
    <cfRule type="containsText" dxfId="15828" priority="28612" operator="containsText" text="08.30 – 17:30 ">
      <formula>NOT(ISERROR(SEARCH("08.30 – 17:30 ",BX89)))</formula>
    </cfRule>
  </conditionalFormatting>
  <conditionalFormatting sqref="BX6">
    <cfRule type="cellIs" dxfId="15827" priority="28249" operator="equal">
      <formula>_FV(13,"3")</formula>
    </cfRule>
  </conditionalFormatting>
  <conditionalFormatting sqref="BX6">
    <cfRule type="cellIs" dxfId="15826" priority="28230" operator="equal">
      <formula>_FV(13,"3")</formula>
    </cfRule>
  </conditionalFormatting>
  <conditionalFormatting sqref="BX6">
    <cfRule type="cellIs" dxfId="15825" priority="28231" operator="equal">
      <formula>_FV(13,"3")</formula>
    </cfRule>
  </conditionalFormatting>
  <conditionalFormatting sqref="BX6">
    <cfRule type="cellIs" dxfId="15824" priority="28223" operator="equal">
      <formula>_FV(13,"3")</formula>
    </cfRule>
  </conditionalFormatting>
  <conditionalFormatting sqref="BX6">
    <cfRule type="cellIs" dxfId="15823" priority="28224" operator="equal">
      <formula>_FV(13,"3")</formula>
    </cfRule>
  </conditionalFormatting>
  <conditionalFormatting sqref="BX6">
    <cfRule type="cellIs" dxfId="15822" priority="28282" operator="equal">
      <formula>"09.00 – 13.00"</formula>
    </cfRule>
  </conditionalFormatting>
  <conditionalFormatting sqref="BX6">
    <cfRule type="cellIs" dxfId="15821" priority="28283" operator="equal">
      <formula>"09.00 – 15.00"</formula>
    </cfRule>
  </conditionalFormatting>
  <conditionalFormatting sqref="BX6">
    <cfRule type="cellIs" dxfId="15820" priority="28284" operator="equal">
      <formula>"09.00 – 18.00"</formula>
    </cfRule>
  </conditionalFormatting>
  <conditionalFormatting sqref="BX6">
    <cfRule type="cellIs" dxfId="15819" priority="28285" operator="equal">
      <formula>"09.30 – 13.00"</formula>
    </cfRule>
  </conditionalFormatting>
  <conditionalFormatting sqref="BX6">
    <cfRule type="cellIs" dxfId="15818" priority="28286" operator="equal">
      <formula>"10.30 – 19.30"</formula>
    </cfRule>
  </conditionalFormatting>
  <conditionalFormatting sqref="BX6">
    <cfRule type="cellIs" dxfId="15817" priority="28287" operator="equal">
      <formula>"11.30 – 19.30"</formula>
    </cfRule>
  </conditionalFormatting>
  <conditionalFormatting sqref="BX6">
    <cfRule type="cellIs" dxfId="15816" priority="28288" operator="equal">
      <formula>_FV(13,"3")</formula>
    </cfRule>
  </conditionalFormatting>
  <conditionalFormatting sqref="BX6">
    <cfRule type="cellIs" dxfId="15815" priority="28289" operator="equal">
      <formula>_FV(13,"3")</formula>
    </cfRule>
  </conditionalFormatting>
  <conditionalFormatting sqref="BX6">
    <cfRule type="cellIs" dxfId="15814" priority="28290" operator="equal">
      <formula>_FV(13,"3")</formula>
    </cfRule>
  </conditionalFormatting>
  <conditionalFormatting sqref="BX6">
    <cfRule type="containsText" dxfId="15813" priority="28272" operator="containsText" text="DOMENICA">
      <formula>NOT(ISERROR(SEARCH("DOMENICA",BX6)))</formula>
    </cfRule>
    <cfRule type="containsText" dxfId="15812" priority="28273" operator="containsText" text="08.30 – 14.30">
      <formula>NOT(ISERROR(SEARCH("08.30 – 14.30",BX6)))</formula>
    </cfRule>
    <cfRule type="containsText" dxfId="15811" priority="28274" operator="containsText" text="09.30 – 18.30">
      <formula>NOT(ISERROR(SEARCH("09.30 – 18.30",BX6)))</formula>
    </cfRule>
    <cfRule type="containsText" dxfId="15810" priority="28275" operator="containsText" text="08.30 – 16.30">
      <formula>NOT(ISERROR(SEARCH("08.30 – 16.30",BX6)))</formula>
    </cfRule>
    <cfRule type="containsText" dxfId="15809" priority="28276" operator="containsText" text="08.30 – 17.30">
      <formula>NOT(ISERROR(SEARCH("08.30 – 17.30",BX6)))</formula>
    </cfRule>
    <cfRule type="containsText" dxfId="15808" priority="28277" operator="containsText" text="09.00 – 18.00">
      <formula>NOT(ISERROR(SEARCH("09.00 – 18.00",BX6)))</formula>
    </cfRule>
    <cfRule type="containsText" dxfId="15807" priority="28278" operator="containsText" text="09.00 – 15.00">
      <formula>NOT(ISERROR(SEARCH("09.00 – 15.00",BX6)))</formula>
    </cfRule>
    <cfRule type="containsText" dxfId="15806" priority="28279" operator="containsText" text="10.30 – 19.30">
      <formula>NOT(ISERROR(SEARCH("10.30 – 19.30",BX6)))</formula>
    </cfRule>
    <cfRule type="containsText" dxfId="15805" priority="28280" operator="containsText" text="09.00 – 13.00">
      <formula>NOT(ISERROR(SEARCH("09.00 – 13.00",BX6)))</formula>
    </cfRule>
    <cfRule type="containsText" dxfId="15804" priority="28281" operator="containsText" text="11.30 – 19.30">
      <formula>NOT(ISERROR(SEARCH("11.30 – 19.30",BX6)))</formula>
    </cfRule>
  </conditionalFormatting>
  <conditionalFormatting sqref="BX6">
    <cfRule type="cellIs" dxfId="15803" priority="28264" operator="equal">
      <formula>"09.00 – 15.00"</formula>
    </cfRule>
  </conditionalFormatting>
  <conditionalFormatting sqref="BX6">
    <cfRule type="cellIs" dxfId="15802" priority="28265" operator="equal">
      <formula>"09.00 – 18.00"</formula>
    </cfRule>
  </conditionalFormatting>
  <conditionalFormatting sqref="BX6">
    <cfRule type="cellIs" dxfId="15801" priority="28266" operator="equal">
      <formula>"09.30 – 13.00"</formula>
    </cfRule>
  </conditionalFormatting>
  <conditionalFormatting sqref="BX6">
    <cfRule type="cellIs" dxfId="15800" priority="28267" operator="equal">
      <formula>"10.30 – 19.30"</formula>
    </cfRule>
  </conditionalFormatting>
  <conditionalFormatting sqref="BX6">
    <cfRule type="cellIs" dxfId="15799" priority="28268" operator="equal">
      <formula>"11.30 – 19.30"</formula>
    </cfRule>
  </conditionalFormatting>
  <conditionalFormatting sqref="BX6">
    <cfRule type="cellIs" dxfId="15798" priority="28269" operator="equal">
      <formula>_FV(13,"3")</formula>
    </cfRule>
  </conditionalFormatting>
  <conditionalFormatting sqref="BX6">
    <cfRule type="cellIs" dxfId="15797" priority="28270" operator="equal">
      <formula>_FV(13,"3")</formula>
    </cfRule>
  </conditionalFormatting>
  <conditionalFormatting sqref="BX6">
    <cfRule type="cellIs" dxfId="15796" priority="28271" operator="equal">
      <formula>_FV(13,"3")</formula>
    </cfRule>
  </conditionalFormatting>
  <conditionalFormatting sqref="BX6">
    <cfRule type="cellIs" dxfId="15795" priority="28256" operator="equal">
      <formula>"09.00 – 15.00"</formula>
    </cfRule>
  </conditionalFormatting>
  <conditionalFormatting sqref="BX6">
    <cfRule type="cellIs" dxfId="15794" priority="28257" operator="equal">
      <formula>"09.00 – 18.00"</formula>
    </cfRule>
  </conditionalFormatting>
  <conditionalFormatting sqref="BX6">
    <cfRule type="cellIs" dxfId="15793" priority="28258" operator="equal">
      <formula>"09.30 – 13.00"</formula>
    </cfRule>
  </conditionalFormatting>
  <conditionalFormatting sqref="BX6">
    <cfRule type="cellIs" dxfId="15792" priority="28259" operator="equal">
      <formula>"10.30 – 19.30"</formula>
    </cfRule>
  </conditionalFormatting>
  <conditionalFormatting sqref="BX6">
    <cfRule type="cellIs" dxfId="15791" priority="28260" operator="equal">
      <formula>"11.30 – 19.30"</formula>
    </cfRule>
  </conditionalFormatting>
  <conditionalFormatting sqref="BX6">
    <cfRule type="cellIs" dxfId="15790" priority="28261" operator="equal">
      <formula>_FV(13,"3")</formula>
    </cfRule>
  </conditionalFormatting>
  <conditionalFormatting sqref="BX6">
    <cfRule type="cellIs" dxfId="15789" priority="28262" operator="equal">
      <formula>_FV(13,"3")</formula>
    </cfRule>
  </conditionalFormatting>
  <conditionalFormatting sqref="BX6">
    <cfRule type="cellIs" dxfId="15788" priority="28263" operator="equal">
      <formula>_FV(13,"3")</formula>
    </cfRule>
  </conditionalFormatting>
  <conditionalFormatting sqref="BX6">
    <cfRule type="containsText" dxfId="15787" priority="28250" operator="containsText" text="09.00 - 13.00">
      <formula>NOT(ISERROR(SEARCH("09.00 - 13.00",BX6)))</formula>
    </cfRule>
    <cfRule type="containsText" dxfId="15786" priority="28251" operator="containsText" text="09.00 – 15:00">
      <formula>NOT(ISERROR(SEARCH("09.00 – 15:00",BX6)))</formula>
    </cfRule>
    <cfRule type="containsText" dxfId="15785" priority="28252" operator="containsText" text="09.00 – 16.00">
      <formula>NOT(ISERROR(SEARCH("09.00 – 16.00",BX6)))</formula>
    </cfRule>
    <cfRule type="containsText" dxfId="15784" priority="28253" operator="containsText" text="09.00 - 13:00">
      <formula>NOT(ISERROR(SEARCH("09.00 - 13:00",BX6)))</formula>
    </cfRule>
    <cfRule type="containsText" dxfId="15783" priority="28254" operator="containsText" text="08.30 – 16:30 ">
      <formula>NOT(ISERROR(SEARCH("08.30 – 16:30 ",BX6)))</formula>
    </cfRule>
    <cfRule type="containsText" dxfId="15782" priority="28255" operator="containsText" text="08.30 – 17:30 ">
      <formula>NOT(ISERROR(SEARCH("08.30 – 17:30 ",BX6)))</formula>
    </cfRule>
  </conditionalFormatting>
  <conditionalFormatting sqref="BX6">
    <cfRule type="cellIs" dxfId="15781" priority="28242" operator="equal">
      <formula>"09.00 – 15.00"</formula>
    </cfRule>
  </conditionalFormatting>
  <conditionalFormatting sqref="BX6">
    <cfRule type="cellIs" dxfId="15780" priority="28243" operator="equal">
      <formula>"09.00 – 18.00"</formula>
    </cfRule>
  </conditionalFormatting>
  <conditionalFormatting sqref="BX6">
    <cfRule type="cellIs" dxfId="15779" priority="28244" operator="equal">
      <formula>"09.30 – 13.00"</formula>
    </cfRule>
  </conditionalFormatting>
  <conditionalFormatting sqref="BX6">
    <cfRule type="cellIs" dxfId="15778" priority="28245" operator="equal">
      <formula>"10.30 – 19.30"</formula>
    </cfRule>
  </conditionalFormatting>
  <conditionalFormatting sqref="BX6">
    <cfRule type="cellIs" dxfId="15777" priority="28246" operator="equal">
      <formula>"11.30 – 19.30"</formula>
    </cfRule>
  </conditionalFormatting>
  <conditionalFormatting sqref="BX6">
    <cfRule type="cellIs" dxfId="15776" priority="28247" operator="equal">
      <formula>_FV(13,"3")</formula>
    </cfRule>
  </conditionalFormatting>
  <conditionalFormatting sqref="BX6">
    <cfRule type="cellIs" dxfId="15775" priority="28248" operator="equal">
      <formula>_FV(13,"3")</formula>
    </cfRule>
  </conditionalFormatting>
  <conditionalFormatting sqref="BX6">
    <cfRule type="containsText" dxfId="15774" priority="28232" operator="containsText" text="DOMENICA">
      <formula>NOT(ISERROR(SEARCH("DOMENICA",BX6)))</formula>
    </cfRule>
    <cfRule type="containsText" dxfId="15773" priority="28233" operator="containsText" text="08.30 – 14.30">
      <formula>NOT(ISERROR(SEARCH("08.30 – 14.30",BX6)))</formula>
    </cfRule>
    <cfRule type="containsText" dxfId="15772" priority="28234" operator="containsText" text="09.30 – 18.30">
      <formula>NOT(ISERROR(SEARCH("09.30 – 18.30",BX6)))</formula>
    </cfRule>
    <cfRule type="containsText" dxfId="15771" priority="28235" operator="containsText" text="08.30 – 16.30">
      <formula>NOT(ISERROR(SEARCH("08.30 – 16.30",BX6)))</formula>
    </cfRule>
    <cfRule type="containsText" dxfId="15770" priority="28236" operator="containsText" text="08.30 – 17.30">
      <formula>NOT(ISERROR(SEARCH("08.30 – 17.30",BX6)))</formula>
    </cfRule>
    <cfRule type="containsText" dxfId="15769" priority="28237" operator="containsText" text="09.00 – 18.00">
      <formula>NOT(ISERROR(SEARCH("09.00 – 18.00",BX6)))</formula>
    </cfRule>
    <cfRule type="containsText" dxfId="15768" priority="28238" operator="containsText" text="09.00 – 15.00">
      <formula>NOT(ISERROR(SEARCH("09.00 – 15.00",BX6)))</formula>
    </cfRule>
    <cfRule type="containsText" dxfId="15767" priority="28239" operator="containsText" text="10.30 – 19.30">
      <formula>NOT(ISERROR(SEARCH("10.30 – 19.30",BX6)))</formula>
    </cfRule>
    <cfRule type="containsText" dxfId="15766" priority="28240" operator="containsText" text="09.00 – 13.00">
      <formula>NOT(ISERROR(SEARCH("09.00 – 13.00",BX6)))</formula>
    </cfRule>
    <cfRule type="containsText" dxfId="15765" priority="28241" operator="containsText" text="11.30 – 19.30">
      <formula>NOT(ISERROR(SEARCH("11.30 – 19.30",BX6)))</formula>
    </cfRule>
  </conditionalFormatting>
  <conditionalFormatting sqref="BX6">
    <cfRule type="cellIs" dxfId="15764" priority="28225" operator="equal">
      <formula>"09.00 – 18.00"</formula>
    </cfRule>
  </conditionalFormatting>
  <conditionalFormatting sqref="BX6">
    <cfRule type="cellIs" dxfId="15763" priority="28226" operator="equal">
      <formula>"09.30 – 13.00"</formula>
    </cfRule>
  </conditionalFormatting>
  <conditionalFormatting sqref="BX6">
    <cfRule type="cellIs" dxfId="15762" priority="28227" operator="equal">
      <formula>"10.30 – 19.30"</formula>
    </cfRule>
  </conditionalFormatting>
  <conditionalFormatting sqref="BX6">
    <cfRule type="cellIs" dxfId="15761" priority="28228" operator="equal">
      <formula>"11.30 – 19.30"</formula>
    </cfRule>
  </conditionalFormatting>
  <conditionalFormatting sqref="BX6">
    <cfRule type="cellIs" dxfId="15760" priority="28229" operator="equal">
      <formula>_FV(13,"3")</formula>
    </cfRule>
  </conditionalFormatting>
  <conditionalFormatting sqref="BX6">
    <cfRule type="cellIs" dxfId="15759" priority="28218" operator="equal">
      <formula>"09.00 – 18.00"</formula>
    </cfRule>
  </conditionalFormatting>
  <conditionalFormatting sqref="BX6">
    <cfRule type="cellIs" dxfId="15758" priority="28219" operator="equal">
      <formula>"09.30 – 13.00"</formula>
    </cfRule>
  </conditionalFormatting>
  <conditionalFormatting sqref="BX6">
    <cfRule type="cellIs" dxfId="15757" priority="28220" operator="equal">
      <formula>"10.30 – 19.30"</formula>
    </cfRule>
  </conditionalFormatting>
  <conditionalFormatting sqref="BX6">
    <cfRule type="cellIs" dxfId="15756" priority="28221" operator="equal">
      <formula>"11.30 – 19.30"</formula>
    </cfRule>
  </conditionalFormatting>
  <conditionalFormatting sqref="BX6">
    <cfRule type="cellIs" dxfId="15755" priority="28222" operator="equal">
      <formula>_FV(13,"3")</formula>
    </cfRule>
  </conditionalFormatting>
  <conditionalFormatting sqref="BX6:BX14">
    <cfRule type="containsText" dxfId="15754" priority="28200" operator="containsText" text="08.30 – 14.30">
      <formula>NOT(ISERROR(SEARCH("08.30 – 14.30",BX6)))</formula>
    </cfRule>
    <cfRule type="containsText" dxfId="15753" priority="28201" operator="containsText" text="09:30 – 18.30">
      <formula>NOT(ISERROR(SEARCH("09:30 – 18.30",BX6)))</formula>
    </cfRule>
    <cfRule type="containsText" dxfId="15752" priority="28202" operator="containsText" text="10.30 – 18.30">
      <formula>NOT(ISERROR(SEARCH("10.30 – 18.30",BX6)))</formula>
    </cfRule>
    <cfRule type="containsText" dxfId="15751" priority="28203" operator="containsText" text="09.30 – 18.30">
      <formula>NOT(ISERROR(SEARCH("09.30 – 18.30",BX6)))</formula>
    </cfRule>
    <cfRule type="containsText" dxfId="15750" priority="28205" operator="containsText" text="09.00 – 13:00">
      <formula>NOT(ISERROR(SEARCH("09.00 – 13:00",BX6)))</formula>
    </cfRule>
    <cfRule type="containsText" dxfId="15749" priority="28206" operator="containsText" text="08.30 – 16.30">
      <formula>NOT(ISERROR(SEARCH("08.30 – 16.30",BX6)))</formula>
    </cfRule>
    <cfRule type="containsText" dxfId="15748" priority="28207" operator="containsText" text="08:30 – 17.30">
      <formula>NOT(ISERROR(SEARCH("08:30 – 17.30",BX6)))</formula>
    </cfRule>
    <cfRule type="containsText" dxfId="15747" priority="28208" operator="containsText" text="08.30 – 17.30">
      <formula>NOT(ISERROR(SEARCH("08.30 – 17.30",BX6)))</formula>
    </cfRule>
    <cfRule type="containsText" dxfId="15746" priority="28209" operator="containsText" text="09.00 – 18.00">
      <formula>NOT(ISERROR(SEARCH("09.00 – 18.00",BX6)))</formula>
    </cfRule>
    <cfRule type="containsText" dxfId="15745" priority="28210" operator="containsText" text="09.00 – 13.00">
      <formula>NOT(ISERROR(SEARCH("09.00 – 13.00",BX6)))</formula>
    </cfRule>
    <cfRule type="containsText" dxfId="15744" priority="28211" operator="containsText" text="11.30 – 19.30">
      <formula>NOT(ISERROR(SEARCH("11.30 – 19.30",BX6)))</formula>
    </cfRule>
    <cfRule type="containsText" dxfId="15743" priority="28212" operator="containsText" text="10.30 – 19.30">
      <formula>NOT(ISERROR(SEARCH("10.30 – 19.30",BX6)))</formula>
    </cfRule>
    <cfRule type="containsText" dxfId="15742" priority="28213" operator="containsText" text="09.00 – 15.00">
      <formula>NOT(ISERROR(SEARCH("09.00 – 15.00",BX6)))</formula>
    </cfRule>
    <cfRule type="containsText" dxfId="15741" priority="28214" operator="containsText" text="1 2 : 3 0">
      <formula>NOT(ISERROR(SEARCH("1 2 : 3 0",BX6)))</formula>
    </cfRule>
    <cfRule type="containsText" dxfId="15740" priority="28215" operator="containsText" text="1 3 : 3 0">
      <formula>NOT(ISERROR(SEARCH("1 3 : 3 0",BX6)))</formula>
    </cfRule>
    <cfRule type="containsText" dxfId="15739" priority="28216" operator="containsText" text="FESTIVITÁ">
      <formula>NOT(ISERROR(SEARCH("FESTIVITÁ",BX6)))</formula>
    </cfRule>
    <cfRule type="cellIs" dxfId="15738" priority="28217" operator="equal">
      <formula>"DOMENICA"</formula>
    </cfRule>
  </conditionalFormatting>
  <conditionalFormatting sqref="BX6:BX14">
    <cfRule type="containsText" dxfId="15737" priority="28192" operator="containsText" text="09.00 - 13.00">
      <formula>NOT(ISERROR(SEARCH("09.00 - 13.00",BX6)))</formula>
    </cfRule>
    <cfRule type="containsText" dxfId="15736" priority="28195" operator="containsText" text="09.00 – 15:00">
      <formula>NOT(ISERROR(SEARCH("09.00 – 15:00",BX6)))</formula>
    </cfRule>
    <cfRule type="containsText" dxfId="15735" priority="28196" operator="containsText" text="09.00 – 16.00">
      <formula>NOT(ISERROR(SEARCH("09.00 – 16.00",BX6)))</formula>
    </cfRule>
    <cfRule type="containsText" dxfId="15734" priority="28197" operator="containsText" text="09.00 - 13:00">
      <formula>NOT(ISERROR(SEARCH("09.00 - 13:00",BX6)))</formula>
    </cfRule>
    <cfRule type="containsText" dxfId="15733" priority="28198" operator="containsText" text="08.30 – 16:30 ">
      <formula>NOT(ISERROR(SEARCH("08.30 – 16:30 ",BX6)))</formula>
    </cfRule>
    <cfRule type="containsText" dxfId="15732" priority="28199" operator="containsText" text="08.30 – 17:30 ">
      <formula>NOT(ISERROR(SEARCH("08.30 – 17:30 ",BX6)))</formula>
    </cfRule>
  </conditionalFormatting>
  <conditionalFormatting sqref="BX6:BX14">
    <cfRule type="containsText" dxfId="15731" priority="28194" operator="containsText" text="1 3 : 0 0">
      <formula>NOT(ISERROR(SEARCH("1 3 : 0 0",BX6)))</formula>
    </cfRule>
  </conditionalFormatting>
  <conditionalFormatting sqref="BX7">
    <cfRule type="containsText" dxfId="15730" priority="28193" operator="containsText" text="13:00">
      <formula>NOT(ISERROR(SEARCH("13:00",BX7)))</formula>
    </cfRule>
  </conditionalFormatting>
  <conditionalFormatting sqref="BX6:BX14">
    <cfRule type="containsText" dxfId="15729" priority="28204" operator="containsText" text="09:00 – 13.00 ">
      <formula>NOT(ISERROR(SEARCH("09:00 – 13.00 ",BX6)))</formula>
    </cfRule>
  </conditionalFormatting>
  <conditionalFormatting sqref="BX13">
    <cfRule type="containsText" dxfId="15728" priority="28191" operator="containsText" text="09:00 – 13.00 ">
      <formula>NOT(ISERROR(SEARCH("09:00 – 13.00 ",BX13)))</formula>
    </cfRule>
  </conditionalFormatting>
  <conditionalFormatting sqref="BX6:BX14">
    <cfRule type="containsText" dxfId="15727" priority="28190" operator="containsText" text="09:00 – 13.00 ">
      <formula>NOT(ISERROR(SEARCH("09:00 – 13.00 ",BX6)))</formula>
    </cfRule>
  </conditionalFormatting>
  <conditionalFormatting sqref="BX13:BX14">
    <cfRule type="containsText" dxfId="15726" priority="28189" operator="containsText" text="09:00 – 13.00 ">
      <formula>NOT(ISERROR(SEARCH("09:00 – 13.00 ",BX13)))</formula>
    </cfRule>
  </conditionalFormatting>
  <conditionalFormatting sqref="BX8">
    <cfRule type="containsText" dxfId="15725" priority="28186" operator="containsText" text="09.00 -13.00">
      <formula>NOT(ISERROR(SEARCH("09.00 -13.00",BX8)))</formula>
    </cfRule>
    <cfRule type="containsText" dxfId="15724" priority="28187" operator="containsText" text="09.00 -15:00">
      <formula>NOT(ISERROR(SEARCH("09.00 -15:00",BX8)))</formula>
    </cfRule>
    <cfRule type="containsText" dxfId="15723" priority="28188" operator="containsText" text="09.00 -16.00">
      <formula>NOT(ISERROR(SEARCH("09.00 -16.00",BX8)))</formula>
    </cfRule>
  </conditionalFormatting>
  <conditionalFormatting sqref="BX7:BX14">
    <cfRule type="containsText" dxfId="15722" priority="28183" operator="containsText" text="09.00 -13.00">
      <formula>NOT(ISERROR(SEARCH("09.00 -13.00",BX7)))</formula>
    </cfRule>
    <cfRule type="containsText" dxfId="15721" priority="28184" operator="containsText" text="09.00 -15:00">
      <formula>NOT(ISERROR(SEARCH("09.00 -15:00",BX7)))</formula>
    </cfRule>
    <cfRule type="containsText" dxfId="15720" priority="28185" operator="containsText" text="09.00 -16.00">
      <formula>NOT(ISERROR(SEARCH("09.00 -16.00",BX7)))</formula>
    </cfRule>
  </conditionalFormatting>
  <conditionalFormatting sqref="BX7">
    <cfRule type="containsText" dxfId="15719" priority="28180" operator="containsText" text="09.00 -13.00">
      <formula>NOT(ISERROR(SEARCH("09.00 -13.00",BX7)))</formula>
    </cfRule>
    <cfRule type="containsText" dxfId="15718" priority="28181" operator="containsText" text="09.00 -15:00">
      <formula>NOT(ISERROR(SEARCH("09.00 -15:00",BX7)))</formula>
    </cfRule>
    <cfRule type="containsText" dxfId="15717" priority="28182" operator="containsText" text="09.00 -16.00">
      <formula>NOT(ISERROR(SEARCH("09.00 -16.00",BX7)))</formula>
    </cfRule>
  </conditionalFormatting>
  <conditionalFormatting sqref="BX13">
    <cfRule type="containsText" dxfId="15716" priority="28179" operator="containsText" text="09:00 – 13.00 ">
      <formula>NOT(ISERROR(SEARCH("09:00 – 13.00 ",BX13)))</formula>
    </cfRule>
  </conditionalFormatting>
  <conditionalFormatting sqref="BX6:BX14">
    <cfRule type="containsText" dxfId="15715" priority="28178" operator="containsText" text="09:00 – 13.00 ">
      <formula>NOT(ISERROR(SEARCH("09:00 – 13.00 ",BX6)))</formula>
    </cfRule>
  </conditionalFormatting>
  <conditionalFormatting sqref="BX13:BX14">
    <cfRule type="containsText" dxfId="15714" priority="28177" operator="containsText" text="09:00 – 13.00 ">
      <formula>NOT(ISERROR(SEARCH("09:00 – 13.00 ",BX13)))</formula>
    </cfRule>
  </conditionalFormatting>
  <conditionalFormatting sqref="BX8">
    <cfRule type="containsText" dxfId="15713" priority="28174" operator="containsText" text="09.00 -13.00">
      <formula>NOT(ISERROR(SEARCH("09.00 -13.00",BX8)))</formula>
    </cfRule>
    <cfRule type="containsText" dxfId="15712" priority="28175" operator="containsText" text="09.00 -15:00">
      <formula>NOT(ISERROR(SEARCH("09.00 -15:00",BX8)))</formula>
    </cfRule>
    <cfRule type="containsText" dxfId="15711" priority="28176" operator="containsText" text="09.00 -16.00">
      <formula>NOT(ISERROR(SEARCH("09.00 -16.00",BX8)))</formula>
    </cfRule>
  </conditionalFormatting>
  <conditionalFormatting sqref="BX7:BX14">
    <cfRule type="containsText" dxfId="15710" priority="28171" operator="containsText" text="09.00 -13.00">
      <formula>NOT(ISERROR(SEARCH("09.00 -13.00",BX7)))</formula>
    </cfRule>
    <cfRule type="containsText" dxfId="15709" priority="28172" operator="containsText" text="09.00 -15:00">
      <formula>NOT(ISERROR(SEARCH("09.00 -15:00",BX7)))</formula>
    </cfRule>
    <cfRule type="containsText" dxfId="15708" priority="28173" operator="containsText" text="09.00 -16.00">
      <formula>NOT(ISERROR(SEARCH("09.00 -16.00",BX7)))</formula>
    </cfRule>
  </conditionalFormatting>
  <conditionalFormatting sqref="BX7">
    <cfRule type="containsText" dxfId="15707" priority="28168" operator="containsText" text="09.00 -13.00">
      <formula>NOT(ISERROR(SEARCH("09.00 -13.00",BX7)))</formula>
    </cfRule>
    <cfRule type="containsText" dxfId="15706" priority="28169" operator="containsText" text="09.00 -15:00">
      <formula>NOT(ISERROR(SEARCH("09.00 -15:00",BX7)))</formula>
    </cfRule>
    <cfRule type="containsText" dxfId="15705" priority="28170" operator="containsText" text="09.00 -16.00">
      <formula>NOT(ISERROR(SEARCH("09.00 -16.00",BX7)))</formula>
    </cfRule>
  </conditionalFormatting>
  <conditionalFormatting sqref="BX8">
    <cfRule type="containsText" dxfId="15704" priority="28165" operator="containsText" text="09.00 -13:00">
      <formula>NOT(ISERROR(SEARCH("09.00 -13:00",BX8)))</formula>
    </cfRule>
    <cfRule type="containsText" dxfId="15703" priority="28166" operator="containsText" text="08.30 -17.30">
      <formula>NOT(ISERROR(SEARCH("08.30 -17.30",BX8)))</formula>
    </cfRule>
    <cfRule type="containsText" dxfId="15702" priority="28167" operator="containsText" text="08.30 -15:30">
      <formula>NOT(ISERROR(SEARCH("08.30 -15:30",BX8)))</formula>
    </cfRule>
  </conditionalFormatting>
  <conditionalFormatting sqref="BX7:BX14">
    <cfRule type="containsText" dxfId="15701" priority="28162" operator="containsText" text="09.00 -13.00">
      <formula>NOT(ISERROR(SEARCH("09.00 -13.00",BX7)))</formula>
    </cfRule>
    <cfRule type="containsText" dxfId="15700" priority="28163" operator="containsText" text="09.00 -15:00">
      <formula>NOT(ISERROR(SEARCH("09.00 -15:00",BX7)))</formula>
    </cfRule>
    <cfRule type="containsText" dxfId="15699" priority="28164" operator="containsText" text="09.00 -16.00">
      <formula>NOT(ISERROR(SEARCH("09.00 -16.00",BX7)))</formula>
    </cfRule>
  </conditionalFormatting>
  <conditionalFormatting sqref="BX7:BX14">
    <cfRule type="containsText" dxfId="15698" priority="28159" operator="containsText" text="09.00 -13:00">
      <formula>NOT(ISERROR(SEARCH("09.00 -13:00",BX7)))</formula>
    </cfRule>
    <cfRule type="containsText" dxfId="15697" priority="28160" operator="containsText" text="08.30 -17.30">
      <formula>NOT(ISERROR(SEARCH("08.30 -17.30",BX7)))</formula>
    </cfRule>
    <cfRule type="containsText" dxfId="15696" priority="28161" operator="containsText" text="08.30 -15:30">
      <formula>NOT(ISERROR(SEARCH("08.30 -15:30",BX7)))</formula>
    </cfRule>
  </conditionalFormatting>
  <conditionalFormatting sqref="BX7">
    <cfRule type="containsText" dxfId="15695" priority="28156" operator="containsText" text="09.00 -13.00">
      <formula>NOT(ISERROR(SEARCH("09.00 -13.00",BX7)))</formula>
    </cfRule>
    <cfRule type="containsText" dxfId="15694" priority="28157" operator="containsText" text="09.00 -15:00">
      <formula>NOT(ISERROR(SEARCH("09.00 -15:00",BX7)))</formula>
    </cfRule>
    <cfRule type="containsText" dxfId="15693" priority="28158" operator="containsText" text="09.00 -16.00">
      <formula>NOT(ISERROR(SEARCH("09.00 -16.00",BX7)))</formula>
    </cfRule>
  </conditionalFormatting>
  <conditionalFormatting sqref="BX7">
    <cfRule type="containsText" dxfId="15692" priority="28153" operator="containsText" text="09.00 -13:00">
      <formula>NOT(ISERROR(SEARCH("09.00 -13:00",BX7)))</formula>
    </cfRule>
    <cfRule type="containsText" dxfId="15691" priority="28154" operator="containsText" text="08.30 -17.30">
      <formula>NOT(ISERROR(SEARCH("08.30 -17.30",BX7)))</formula>
    </cfRule>
    <cfRule type="containsText" dxfId="15690" priority="28155" operator="containsText" text="08.30 -15:30">
      <formula>NOT(ISERROR(SEARCH("08.30 -15:30",BX7)))</formula>
    </cfRule>
  </conditionalFormatting>
  <conditionalFormatting sqref="BX155:BX162">
    <cfRule type="containsText" dxfId="15689" priority="28013" operator="containsText" text="08.30 – 14.30">
      <formula>NOT(ISERROR(SEARCH("08.30 – 14.30",BX155)))</formula>
    </cfRule>
    <cfRule type="containsText" dxfId="15688" priority="28014" operator="containsText" text="09:30 – 18.30">
      <formula>NOT(ISERROR(SEARCH("09:30 – 18.30",BX155)))</formula>
    </cfRule>
    <cfRule type="containsText" dxfId="15687" priority="28015" operator="containsText" text="10.30 – 18.30">
      <formula>NOT(ISERROR(SEARCH("10.30 – 18.30",BX155)))</formula>
    </cfRule>
    <cfRule type="containsText" dxfId="15686" priority="28016" operator="containsText" text="09.30 – 18.30">
      <formula>NOT(ISERROR(SEARCH("09.30 – 18.30",BX155)))</formula>
    </cfRule>
    <cfRule type="containsText" dxfId="15685" priority="28018" operator="containsText" text="09.00 – 13:00">
      <formula>NOT(ISERROR(SEARCH("09.00 – 13:00",BX155)))</formula>
    </cfRule>
    <cfRule type="containsText" dxfId="15684" priority="28019" operator="containsText" text="08.30 – 16.30">
      <formula>NOT(ISERROR(SEARCH("08.30 – 16.30",BX155)))</formula>
    </cfRule>
    <cfRule type="containsText" dxfId="15683" priority="28020" operator="containsText" text="08:30 – 17.30">
      <formula>NOT(ISERROR(SEARCH("08:30 – 17.30",BX155)))</formula>
    </cfRule>
    <cfRule type="containsText" dxfId="15682" priority="28021" operator="containsText" text="08.30 – 17.30">
      <formula>NOT(ISERROR(SEARCH("08.30 – 17.30",BX155)))</formula>
    </cfRule>
    <cfRule type="containsText" dxfId="15681" priority="28022" operator="containsText" text="09.00 – 18.00">
      <formula>NOT(ISERROR(SEARCH("09.00 – 18.00",BX155)))</formula>
    </cfRule>
    <cfRule type="containsText" dxfId="15680" priority="28023" operator="containsText" text="09.00 – 13.00">
      <formula>NOT(ISERROR(SEARCH("09.00 – 13.00",BX155)))</formula>
    </cfRule>
    <cfRule type="containsText" dxfId="15679" priority="28024" operator="containsText" text="11.30 – 19.30">
      <formula>NOT(ISERROR(SEARCH("11.30 – 19.30",BX155)))</formula>
    </cfRule>
    <cfRule type="containsText" dxfId="15678" priority="28025" operator="containsText" text="10.30 – 19.30">
      <formula>NOT(ISERROR(SEARCH("10.30 – 19.30",BX155)))</formula>
    </cfRule>
    <cfRule type="containsText" dxfId="15677" priority="28026" operator="containsText" text="09.00 – 15.00">
      <formula>NOT(ISERROR(SEARCH("09.00 – 15.00",BX155)))</formula>
    </cfRule>
    <cfRule type="containsText" dxfId="15676" priority="28027" operator="containsText" text="1 2 : 3 0">
      <formula>NOT(ISERROR(SEARCH("1 2 : 3 0",BX155)))</formula>
    </cfRule>
    <cfRule type="containsText" dxfId="15675" priority="28028" operator="containsText" text="1 3 : 3 0">
      <formula>NOT(ISERROR(SEARCH("1 3 : 3 0",BX155)))</formula>
    </cfRule>
    <cfRule type="containsText" dxfId="15674" priority="28029" operator="containsText" text="FESTIVITÁ">
      <formula>NOT(ISERROR(SEARCH("FESTIVITÁ",BX155)))</formula>
    </cfRule>
    <cfRule type="cellIs" dxfId="15673" priority="28030" operator="equal">
      <formula>"DOMENICA"</formula>
    </cfRule>
  </conditionalFormatting>
  <conditionalFormatting sqref="BX155:BX162">
    <cfRule type="containsText" dxfId="15672" priority="28005" operator="containsText" text="09.00 - 13.00">
      <formula>NOT(ISERROR(SEARCH("09.00 - 13.00",BX155)))</formula>
    </cfRule>
    <cfRule type="containsText" dxfId="15671" priority="28008" operator="containsText" text="09.00 – 15:00">
      <formula>NOT(ISERROR(SEARCH("09.00 – 15:00",BX155)))</formula>
    </cfRule>
    <cfRule type="containsText" dxfId="15670" priority="28009" operator="containsText" text="09.00 – 16.00">
      <formula>NOT(ISERROR(SEARCH("09.00 – 16.00",BX155)))</formula>
    </cfRule>
    <cfRule type="containsText" dxfId="15669" priority="28010" operator="containsText" text="09.00 - 13:00">
      <formula>NOT(ISERROR(SEARCH("09.00 - 13:00",BX155)))</formula>
    </cfRule>
    <cfRule type="containsText" dxfId="15668" priority="28011" operator="containsText" text="08.30 – 16:30 ">
      <formula>NOT(ISERROR(SEARCH("08.30 – 16:30 ",BX155)))</formula>
    </cfRule>
    <cfRule type="containsText" dxfId="15667" priority="28012" operator="containsText" text="08.30 – 17:30 ">
      <formula>NOT(ISERROR(SEARCH("08.30 – 17:30 ",BX155)))</formula>
    </cfRule>
  </conditionalFormatting>
  <conditionalFormatting sqref="BX155:BX162">
    <cfRule type="containsText" dxfId="15666" priority="28007" operator="containsText" text="1 3 : 0 0">
      <formula>NOT(ISERROR(SEARCH("1 3 : 0 0",BX155)))</formula>
    </cfRule>
  </conditionalFormatting>
  <conditionalFormatting sqref="BX155">
    <cfRule type="containsText" dxfId="15665" priority="28006" operator="containsText" text="13:00">
      <formula>NOT(ISERROR(SEARCH("13:00",BX155)))</formula>
    </cfRule>
  </conditionalFormatting>
  <conditionalFormatting sqref="BX155:BX162">
    <cfRule type="containsText" dxfId="15664" priority="28017" operator="containsText" text="09:00 – 13.00 ">
      <formula>NOT(ISERROR(SEARCH("09:00 – 13.00 ",BX155)))</formula>
    </cfRule>
  </conditionalFormatting>
  <conditionalFormatting sqref="BX161">
    <cfRule type="containsText" dxfId="15663" priority="28004" operator="containsText" text="09:00 – 13.00 ">
      <formula>NOT(ISERROR(SEARCH("09:00 – 13.00 ",BX161)))</formula>
    </cfRule>
  </conditionalFormatting>
  <conditionalFormatting sqref="BX155:BX162">
    <cfRule type="containsText" dxfId="15662" priority="28003" operator="containsText" text="09:00 – 13.00 ">
      <formula>NOT(ISERROR(SEARCH("09:00 – 13.00 ",BX155)))</formula>
    </cfRule>
  </conditionalFormatting>
  <conditionalFormatting sqref="BX161:BX162">
    <cfRule type="containsText" dxfId="15661" priority="28002" operator="containsText" text="09:00 – 13.00 ">
      <formula>NOT(ISERROR(SEARCH("09:00 – 13.00 ",BX161)))</formula>
    </cfRule>
  </conditionalFormatting>
  <conditionalFormatting sqref="BX156">
    <cfRule type="containsText" dxfId="15660" priority="27999" operator="containsText" text="09.00 -13.00">
      <formula>NOT(ISERROR(SEARCH("09.00 -13.00",BX156)))</formula>
    </cfRule>
    <cfRule type="containsText" dxfId="15659" priority="28000" operator="containsText" text="09.00 -15:00">
      <formula>NOT(ISERROR(SEARCH("09.00 -15:00",BX156)))</formula>
    </cfRule>
    <cfRule type="containsText" dxfId="15658" priority="28001" operator="containsText" text="09.00 -16.00">
      <formula>NOT(ISERROR(SEARCH("09.00 -16.00",BX156)))</formula>
    </cfRule>
  </conditionalFormatting>
  <conditionalFormatting sqref="BX157:BX162">
    <cfRule type="containsText" dxfId="15657" priority="27996" operator="containsText" text="09.00 -13.00">
      <formula>NOT(ISERROR(SEARCH("09.00 -13.00",BX157)))</formula>
    </cfRule>
    <cfRule type="containsText" dxfId="15656" priority="27997" operator="containsText" text="09.00 -15:00">
      <formula>NOT(ISERROR(SEARCH("09.00 -15:00",BX157)))</formula>
    </cfRule>
    <cfRule type="containsText" dxfId="15655" priority="27998" operator="containsText" text="09.00 -16.00">
      <formula>NOT(ISERROR(SEARCH("09.00 -16.00",BX157)))</formula>
    </cfRule>
  </conditionalFormatting>
  <conditionalFormatting sqref="BX155">
    <cfRule type="containsText" dxfId="15654" priority="27993" operator="containsText" text="09.00 -13.00">
      <formula>NOT(ISERROR(SEARCH("09.00 -13.00",BX155)))</formula>
    </cfRule>
    <cfRule type="containsText" dxfId="15653" priority="27994" operator="containsText" text="09.00 -15:00">
      <formula>NOT(ISERROR(SEARCH("09.00 -15:00",BX155)))</formula>
    </cfRule>
    <cfRule type="containsText" dxfId="15652" priority="27995" operator="containsText" text="09.00 -16.00">
      <formula>NOT(ISERROR(SEARCH("09.00 -16.00",BX155)))</formula>
    </cfRule>
  </conditionalFormatting>
  <conditionalFormatting sqref="BX161">
    <cfRule type="containsText" dxfId="15651" priority="27992" operator="containsText" text="09:00 – 13.00 ">
      <formula>NOT(ISERROR(SEARCH("09:00 – 13.00 ",BX161)))</formula>
    </cfRule>
  </conditionalFormatting>
  <conditionalFormatting sqref="BX155:BX162">
    <cfRule type="containsText" dxfId="15650" priority="27991" operator="containsText" text="09:00 – 13.00 ">
      <formula>NOT(ISERROR(SEARCH("09:00 – 13.00 ",BX155)))</formula>
    </cfRule>
  </conditionalFormatting>
  <conditionalFormatting sqref="BX161:BX162">
    <cfRule type="containsText" dxfId="15649" priority="27990" operator="containsText" text="09:00 – 13.00 ">
      <formula>NOT(ISERROR(SEARCH("09:00 – 13.00 ",BX161)))</formula>
    </cfRule>
  </conditionalFormatting>
  <conditionalFormatting sqref="BX156">
    <cfRule type="containsText" dxfId="15648" priority="27987" operator="containsText" text="09.00 -13.00">
      <formula>NOT(ISERROR(SEARCH("09.00 -13.00",BX156)))</formula>
    </cfRule>
    <cfRule type="containsText" dxfId="15647" priority="27988" operator="containsText" text="09.00 -15:00">
      <formula>NOT(ISERROR(SEARCH("09.00 -15:00",BX156)))</formula>
    </cfRule>
    <cfRule type="containsText" dxfId="15646" priority="27989" operator="containsText" text="09.00 -16.00">
      <formula>NOT(ISERROR(SEARCH("09.00 -16.00",BX156)))</formula>
    </cfRule>
  </conditionalFormatting>
  <conditionalFormatting sqref="BX157:BX162">
    <cfRule type="containsText" dxfId="15645" priority="27984" operator="containsText" text="09.00 -13.00">
      <formula>NOT(ISERROR(SEARCH("09.00 -13.00",BX157)))</formula>
    </cfRule>
    <cfRule type="containsText" dxfId="15644" priority="27985" operator="containsText" text="09.00 -15:00">
      <formula>NOT(ISERROR(SEARCH("09.00 -15:00",BX157)))</formula>
    </cfRule>
    <cfRule type="containsText" dxfId="15643" priority="27986" operator="containsText" text="09.00 -16.00">
      <formula>NOT(ISERROR(SEARCH("09.00 -16.00",BX157)))</formula>
    </cfRule>
  </conditionalFormatting>
  <conditionalFormatting sqref="BX155">
    <cfRule type="containsText" dxfId="15642" priority="27981" operator="containsText" text="09.00 -13.00">
      <formula>NOT(ISERROR(SEARCH("09.00 -13.00",BX155)))</formula>
    </cfRule>
    <cfRule type="containsText" dxfId="15641" priority="27982" operator="containsText" text="09.00 -15:00">
      <formula>NOT(ISERROR(SEARCH("09.00 -15:00",BX155)))</formula>
    </cfRule>
    <cfRule type="containsText" dxfId="15640" priority="27983" operator="containsText" text="09.00 -16.00">
      <formula>NOT(ISERROR(SEARCH("09.00 -16.00",BX155)))</formula>
    </cfRule>
  </conditionalFormatting>
  <conditionalFormatting sqref="BX156">
    <cfRule type="containsText" dxfId="15639" priority="27978" operator="containsText" text="09.00 -13:00">
      <formula>NOT(ISERROR(SEARCH("09.00 -13:00",BX156)))</formula>
    </cfRule>
    <cfRule type="containsText" dxfId="15638" priority="27979" operator="containsText" text="08.30 -17.30">
      <formula>NOT(ISERROR(SEARCH("08.30 -17.30",BX156)))</formula>
    </cfRule>
    <cfRule type="containsText" dxfId="15637" priority="27980" operator="containsText" text="08.30 -15:30">
      <formula>NOT(ISERROR(SEARCH("08.30 -15:30",BX156)))</formula>
    </cfRule>
  </conditionalFormatting>
  <conditionalFormatting sqref="BX157:BX162">
    <cfRule type="containsText" dxfId="15636" priority="27975" operator="containsText" text="09.00 -13.00">
      <formula>NOT(ISERROR(SEARCH("09.00 -13.00",BX157)))</formula>
    </cfRule>
    <cfRule type="containsText" dxfId="15635" priority="27976" operator="containsText" text="09.00 -15:00">
      <formula>NOT(ISERROR(SEARCH("09.00 -15:00",BX157)))</formula>
    </cfRule>
    <cfRule type="containsText" dxfId="15634" priority="27977" operator="containsText" text="09.00 -16.00">
      <formula>NOT(ISERROR(SEARCH("09.00 -16.00",BX157)))</formula>
    </cfRule>
  </conditionalFormatting>
  <conditionalFormatting sqref="BX157:BX162">
    <cfRule type="containsText" dxfId="15633" priority="27972" operator="containsText" text="09.00 -13:00">
      <formula>NOT(ISERROR(SEARCH("09.00 -13:00",BX157)))</formula>
    </cfRule>
    <cfRule type="containsText" dxfId="15632" priority="27973" operator="containsText" text="08.30 -17.30">
      <formula>NOT(ISERROR(SEARCH("08.30 -17.30",BX157)))</formula>
    </cfRule>
    <cfRule type="containsText" dxfId="15631" priority="27974" operator="containsText" text="08.30 -15:30">
      <formula>NOT(ISERROR(SEARCH("08.30 -15:30",BX157)))</formula>
    </cfRule>
  </conditionalFormatting>
  <conditionalFormatting sqref="BX155">
    <cfRule type="containsText" dxfId="15630" priority="27969" operator="containsText" text="09.00 -13.00">
      <formula>NOT(ISERROR(SEARCH("09.00 -13.00",BX155)))</formula>
    </cfRule>
    <cfRule type="containsText" dxfId="15629" priority="27970" operator="containsText" text="09.00 -15:00">
      <formula>NOT(ISERROR(SEARCH("09.00 -15:00",BX155)))</formula>
    </cfRule>
    <cfRule type="containsText" dxfId="15628" priority="27971" operator="containsText" text="09.00 -16.00">
      <formula>NOT(ISERROR(SEARCH("09.00 -16.00",BX155)))</formula>
    </cfRule>
  </conditionalFormatting>
  <conditionalFormatting sqref="BX155">
    <cfRule type="containsText" dxfId="15627" priority="27966" operator="containsText" text="09.00 -13:00">
      <formula>NOT(ISERROR(SEARCH("09.00 -13:00",BX155)))</formula>
    </cfRule>
    <cfRule type="containsText" dxfId="15626" priority="27967" operator="containsText" text="08.30 -17.30">
      <formula>NOT(ISERROR(SEARCH("08.30 -17.30",BX155)))</formula>
    </cfRule>
    <cfRule type="containsText" dxfId="15625" priority="27968" operator="containsText" text="08.30 -15:30">
      <formula>NOT(ISERROR(SEARCH("08.30 -15:30",BX155)))</formula>
    </cfRule>
  </conditionalFormatting>
  <conditionalFormatting sqref="CR47:CS47">
    <cfRule type="containsText" dxfId="15624" priority="27738" operator="containsText" text="13:00">
      <formula>NOT(ISERROR(SEARCH("13:00",CR47)))</formula>
    </cfRule>
  </conditionalFormatting>
  <conditionalFormatting sqref="CR53:CS53">
    <cfRule type="containsText" dxfId="15623" priority="27736" operator="containsText" text="09:00 – 13.00 ">
      <formula>NOT(ISERROR(SEARCH("09:00 – 13.00 ",CR53)))</formula>
    </cfRule>
  </conditionalFormatting>
  <conditionalFormatting sqref="CR48:CS48">
    <cfRule type="containsText" dxfId="15622" priority="27731" operator="containsText" text="09.00 -13.00">
      <formula>NOT(ISERROR(SEARCH("09.00 -13.00",CR48)))</formula>
    </cfRule>
    <cfRule type="containsText" dxfId="15621" priority="27732" operator="containsText" text="09.00 -15:00">
      <formula>NOT(ISERROR(SEARCH("09.00 -15:00",CR48)))</formula>
    </cfRule>
    <cfRule type="containsText" dxfId="15620" priority="27733" operator="containsText" text="09.00 -16.00">
      <formula>NOT(ISERROR(SEARCH("09.00 -16.00",CR48)))</formula>
    </cfRule>
  </conditionalFormatting>
  <conditionalFormatting sqref="CR47:CS47">
    <cfRule type="containsText" dxfId="15619" priority="27725" operator="containsText" text="09.00 -13.00">
      <formula>NOT(ISERROR(SEARCH("09.00 -13.00",CR47)))</formula>
    </cfRule>
    <cfRule type="containsText" dxfId="15618" priority="27726" operator="containsText" text="09.00 -15:00">
      <formula>NOT(ISERROR(SEARCH("09.00 -15:00",CR47)))</formula>
    </cfRule>
    <cfRule type="containsText" dxfId="15617" priority="27727" operator="containsText" text="09.00 -16.00">
      <formula>NOT(ISERROR(SEARCH("09.00 -16.00",CR47)))</formula>
    </cfRule>
  </conditionalFormatting>
  <conditionalFormatting sqref="CR53:CS53">
    <cfRule type="containsText" dxfId="15616" priority="27724" operator="containsText" text="09:00 – 13.00 ">
      <formula>NOT(ISERROR(SEARCH("09:00 – 13.00 ",CR53)))</formula>
    </cfRule>
  </conditionalFormatting>
  <conditionalFormatting sqref="CR48:CS48">
    <cfRule type="containsText" dxfId="15615" priority="27719" operator="containsText" text="09.00 -13.00">
      <formula>NOT(ISERROR(SEARCH("09.00 -13.00",CR48)))</formula>
    </cfRule>
    <cfRule type="containsText" dxfId="15614" priority="27720" operator="containsText" text="09.00 -15:00">
      <formula>NOT(ISERROR(SEARCH("09.00 -15:00",CR48)))</formula>
    </cfRule>
    <cfRule type="containsText" dxfId="15613" priority="27721" operator="containsText" text="09.00 -16.00">
      <formula>NOT(ISERROR(SEARCH("09.00 -16.00",CR48)))</formula>
    </cfRule>
  </conditionalFormatting>
  <conditionalFormatting sqref="CR47:CS47">
    <cfRule type="containsText" dxfId="15612" priority="27713" operator="containsText" text="09.00 -13.00">
      <formula>NOT(ISERROR(SEARCH("09.00 -13.00",CR47)))</formula>
    </cfRule>
    <cfRule type="containsText" dxfId="15611" priority="27714" operator="containsText" text="09.00 -15:00">
      <formula>NOT(ISERROR(SEARCH("09.00 -15:00",CR47)))</formula>
    </cfRule>
    <cfRule type="containsText" dxfId="15610" priority="27715" operator="containsText" text="09.00 -16.00">
      <formula>NOT(ISERROR(SEARCH("09.00 -16.00",CR47)))</formula>
    </cfRule>
  </conditionalFormatting>
  <conditionalFormatting sqref="CR48:CS48">
    <cfRule type="containsText" dxfId="15609" priority="27710" operator="containsText" text="09.00 -13:00">
      <formula>NOT(ISERROR(SEARCH("09.00 -13:00",CR48)))</formula>
    </cfRule>
    <cfRule type="containsText" dxfId="15608" priority="27711" operator="containsText" text="08.30 -17.30">
      <formula>NOT(ISERROR(SEARCH("08.30 -17.30",CR48)))</formula>
    </cfRule>
    <cfRule type="containsText" dxfId="15607" priority="27712" operator="containsText" text="08.30 -15:30">
      <formula>NOT(ISERROR(SEARCH("08.30 -15:30",CR48)))</formula>
    </cfRule>
  </conditionalFormatting>
  <conditionalFormatting sqref="CR47:CS47">
    <cfRule type="containsText" dxfId="15606" priority="27701" operator="containsText" text="09.00 -13.00">
      <formula>NOT(ISERROR(SEARCH("09.00 -13.00",CR47)))</formula>
    </cfRule>
    <cfRule type="containsText" dxfId="15605" priority="27702" operator="containsText" text="09.00 -15:00">
      <formula>NOT(ISERROR(SEARCH("09.00 -15:00",CR47)))</formula>
    </cfRule>
    <cfRule type="containsText" dxfId="15604" priority="27703" operator="containsText" text="09.00 -16.00">
      <formula>NOT(ISERROR(SEARCH("09.00 -16.00",CR47)))</formula>
    </cfRule>
  </conditionalFormatting>
  <conditionalFormatting sqref="CR47:CS47">
    <cfRule type="containsText" dxfId="15603" priority="27698" operator="containsText" text="09.00 -13:00">
      <formula>NOT(ISERROR(SEARCH("09.00 -13:00",CR47)))</formula>
    </cfRule>
    <cfRule type="containsText" dxfId="15602" priority="27699" operator="containsText" text="08.30 -17.30">
      <formula>NOT(ISERROR(SEARCH("08.30 -17.30",CR47)))</formula>
    </cfRule>
    <cfRule type="containsText" dxfId="15601" priority="27700" operator="containsText" text="08.30 -15:30">
      <formula>NOT(ISERROR(SEARCH("08.30 -15:30",CR47)))</formula>
    </cfRule>
  </conditionalFormatting>
  <conditionalFormatting sqref="CB3">
    <cfRule type="containsText" dxfId="15600" priority="27681" operator="containsText" text="08.30 – 14.30">
      <formula>NOT(ISERROR(SEARCH("08.30 – 14.30",CB3)))</formula>
    </cfRule>
    <cfRule type="containsText" dxfId="15599" priority="27682" operator="containsText" text="09:30 – 18.30">
      <formula>NOT(ISERROR(SEARCH("09:30 – 18.30",CB3)))</formula>
    </cfRule>
    <cfRule type="containsText" dxfId="15598" priority="27683" operator="containsText" text="10.30 – 18.30">
      <formula>NOT(ISERROR(SEARCH("10.30 – 18.30",CB3)))</formula>
    </cfRule>
    <cfRule type="containsText" dxfId="15597" priority="27684" operator="containsText" text="09.30 – 18.30">
      <formula>NOT(ISERROR(SEARCH("09.30 – 18.30",CB3)))</formula>
    </cfRule>
    <cfRule type="containsText" dxfId="15596" priority="27685" operator="containsText" text="09.00 – 13:00">
      <formula>NOT(ISERROR(SEARCH("09.00 – 13:00",CB3)))</formula>
    </cfRule>
    <cfRule type="containsText" dxfId="15595" priority="27686" operator="containsText" text="08.30 – 16.30">
      <formula>NOT(ISERROR(SEARCH("08.30 – 16.30",CB3)))</formula>
    </cfRule>
    <cfRule type="containsText" dxfId="15594" priority="27687" operator="containsText" text="08:30 – 17.30">
      <formula>NOT(ISERROR(SEARCH("08:30 – 17.30",CB3)))</formula>
    </cfRule>
    <cfRule type="containsText" dxfId="15593" priority="27688" operator="containsText" text="08.30 – 17.30">
      <formula>NOT(ISERROR(SEARCH("08.30 – 17.30",CB3)))</formula>
    </cfRule>
    <cfRule type="containsText" dxfId="15592" priority="27689" operator="containsText" text="09.00 – 18.00">
      <formula>NOT(ISERROR(SEARCH("09.00 – 18.00",CB3)))</formula>
    </cfRule>
    <cfRule type="containsText" dxfId="15591" priority="27690" operator="containsText" text="09.00 – 13.00">
      <formula>NOT(ISERROR(SEARCH("09.00 – 13.00",CB3)))</formula>
    </cfRule>
    <cfRule type="containsText" dxfId="15590" priority="27691" operator="containsText" text="11.30 – 19.30">
      <formula>NOT(ISERROR(SEARCH("11.30 – 19.30",CB3)))</formula>
    </cfRule>
    <cfRule type="containsText" dxfId="15589" priority="27692" operator="containsText" text="10.30 – 19.30">
      <formula>NOT(ISERROR(SEARCH("10.30 – 19.30",CB3)))</formula>
    </cfRule>
    <cfRule type="containsText" dxfId="15588" priority="27693" operator="containsText" text="09.00 – 15.00">
      <formula>NOT(ISERROR(SEARCH("09.00 – 15.00",CB3)))</formula>
    </cfRule>
    <cfRule type="containsText" dxfId="15587" priority="27694" operator="containsText" text="12:30">
      <formula>NOT(ISERROR(SEARCH("12:30",CB3)))</formula>
    </cfRule>
    <cfRule type="containsText" dxfId="15586" priority="27695" operator="containsText" text="13:30">
      <formula>NOT(ISERROR(SEARCH("13:30",CB3)))</formula>
    </cfRule>
    <cfRule type="containsText" dxfId="15585" priority="27696" operator="containsText" text="FESTIVITÁ">
      <formula>NOT(ISERROR(SEARCH("FESTIVITÁ",CB3)))</formula>
    </cfRule>
    <cfRule type="cellIs" dxfId="15584" priority="27697" operator="equal">
      <formula>"DOMENICA"</formula>
    </cfRule>
  </conditionalFormatting>
  <conditionalFormatting sqref="CB3">
    <cfRule type="containsText" dxfId="15583" priority="27675" operator="containsText" text="09.00 - 13.00">
      <formula>NOT(ISERROR(SEARCH("09.00 - 13.00",CB3)))</formula>
    </cfRule>
    <cfRule type="containsText" dxfId="15582" priority="27676" operator="containsText" text="09.00 – 15:00">
      <formula>NOT(ISERROR(SEARCH("09.00 – 15:00",CB3)))</formula>
    </cfRule>
    <cfRule type="containsText" dxfId="15581" priority="27677" operator="containsText" text="09.00 – 16.00">
      <formula>NOT(ISERROR(SEARCH("09.00 – 16.00",CB3)))</formula>
    </cfRule>
    <cfRule type="containsText" dxfId="15580" priority="27678" operator="containsText" text="09.00 - 13:00">
      <formula>NOT(ISERROR(SEARCH("09.00 - 13:00",CB3)))</formula>
    </cfRule>
    <cfRule type="containsText" dxfId="15579" priority="27679" operator="containsText" text="08.30 – 16:30 ">
      <formula>NOT(ISERROR(SEARCH("08.30 – 16:30 ",CB3)))</formula>
    </cfRule>
    <cfRule type="containsText" dxfId="15578" priority="27680" operator="containsText" text="08.30 – 17:30 ">
      <formula>NOT(ISERROR(SEARCH("08.30 – 17:30 ",CB3)))</formula>
    </cfRule>
  </conditionalFormatting>
  <conditionalFormatting sqref="CB18:CB23">
    <cfRule type="containsText" dxfId="15577" priority="27658" operator="containsText" text="08.30 – 14.30">
      <formula>NOT(ISERROR(SEARCH("08.30 – 14.30",CB18)))</formula>
    </cfRule>
    <cfRule type="containsText" dxfId="15576" priority="27659" operator="containsText" text="09:30 – 18.30">
      <formula>NOT(ISERROR(SEARCH("09:30 – 18.30",CB18)))</formula>
    </cfRule>
    <cfRule type="containsText" dxfId="15575" priority="27660" operator="containsText" text="10.30 – 18.30">
      <formula>NOT(ISERROR(SEARCH("10.30 – 18.30",CB18)))</formula>
    </cfRule>
    <cfRule type="containsText" dxfId="15574" priority="27661" operator="containsText" text="09.30 – 18.30">
      <formula>NOT(ISERROR(SEARCH("09.30 – 18.30",CB18)))</formula>
    </cfRule>
    <cfRule type="containsText" dxfId="15573" priority="27662" operator="containsText" text="09.00 – 13:00">
      <formula>NOT(ISERROR(SEARCH("09.00 – 13:00",CB18)))</formula>
    </cfRule>
    <cfRule type="containsText" dxfId="15572" priority="27663" operator="containsText" text="08.30 – 16.30">
      <formula>NOT(ISERROR(SEARCH("08.30 – 16.30",CB18)))</formula>
    </cfRule>
    <cfRule type="containsText" dxfId="15571" priority="27664" operator="containsText" text="08:30 – 17.30">
      <formula>NOT(ISERROR(SEARCH("08:30 – 17.30",CB18)))</formula>
    </cfRule>
    <cfRule type="containsText" dxfId="15570" priority="27665" operator="containsText" text="08.30 – 17.30">
      <formula>NOT(ISERROR(SEARCH("08.30 – 17.30",CB18)))</formula>
    </cfRule>
    <cfRule type="containsText" dxfId="15569" priority="27666" operator="containsText" text="09.00 – 18.00">
      <formula>NOT(ISERROR(SEARCH("09.00 – 18.00",CB18)))</formula>
    </cfRule>
    <cfRule type="containsText" dxfId="15568" priority="27667" operator="containsText" text="09.00 – 13.00">
      <formula>NOT(ISERROR(SEARCH("09.00 – 13.00",CB18)))</formula>
    </cfRule>
    <cfRule type="containsText" dxfId="15567" priority="27668" operator="containsText" text="11.30 – 19.30">
      <formula>NOT(ISERROR(SEARCH("11.30 – 19.30",CB18)))</formula>
    </cfRule>
    <cfRule type="containsText" dxfId="15566" priority="27669" operator="containsText" text="10.30 – 19.30">
      <formula>NOT(ISERROR(SEARCH("10.30 – 19.30",CB18)))</formula>
    </cfRule>
    <cfRule type="containsText" dxfId="15565" priority="27670" operator="containsText" text="09.00 – 15.00">
      <formula>NOT(ISERROR(SEARCH("09.00 – 15.00",CB18)))</formula>
    </cfRule>
    <cfRule type="containsText" dxfId="15564" priority="27671" operator="containsText" text="12:30">
      <formula>NOT(ISERROR(SEARCH("12:30",CB18)))</formula>
    </cfRule>
    <cfRule type="containsText" dxfId="15563" priority="27672" operator="containsText" text="13:30">
      <formula>NOT(ISERROR(SEARCH("13:30",CB18)))</formula>
    </cfRule>
    <cfRule type="containsText" dxfId="15562" priority="27673" operator="containsText" text="FESTIVITÁ">
      <formula>NOT(ISERROR(SEARCH("FESTIVITÁ",CB18)))</formula>
    </cfRule>
    <cfRule type="cellIs" dxfId="15561" priority="27674" operator="equal">
      <formula>"DOMENICA"</formula>
    </cfRule>
  </conditionalFormatting>
  <conditionalFormatting sqref="CB28:CB33">
    <cfRule type="containsText" dxfId="15560" priority="27641" operator="containsText" text="08.30 – 14.30">
      <formula>NOT(ISERROR(SEARCH("08.30 – 14.30",CB28)))</formula>
    </cfRule>
    <cfRule type="containsText" dxfId="15559" priority="27642" operator="containsText" text="09:30 – 18.30">
      <formula>NOT(ISERROR(SEARCH("09:30 – 18.30",CB28)))</formula>
    </cfRule>
    <cfRule type="containsText" dxfId="15558" priority="27643" operator="containsText" text="10.30 – 18.30">
      <formula>NOT(ISERROR(SEARCH("10.30 – 18.30",CB28)))</formula>
    </cfRule>
    <cfRule type="containsText" dxfId="15557" priority="27644" operator="containsText" text="09.30 – 18.30">
      <formula>NOT(ISERROR(SEARCH("09.30 – 18.30",CB28)))</formula>
    </cfRule>
    <cfRule type="containsText" dxfId="15556" priority="27645" operator="containsText" text="09.00 – 13:00">
      <formula>NOT(ISERROR(SEARCH("09.00 – 13:00",CB28)))</formula>
    </cfRule>
    <cfRule type="containsText" dxfId="15555" priority="27646" operator="containsText" text="08.30 – 16.30">
      <formula>NOT(ISERROR(SEARCH("08.30 – 16.30",CB28)))</formula>
    </cfRule>
    <cfRule type="containsText" dxfId="15554" priority="27647" operator="containsText" text="08:30 – 17.30">
      <formula>NOT(ISERROR(SEARCH("08:30 – 17.30",CB28)))</formula>
    </cfRule>
    <cfRule type="containsText" dxfId="15553" priority="27648" operator="containsText" text="08.30 – 17.30">
      <formula>NOT(ISERROR(SEARCH("08.30 – 17.30",CB28)))</formula>
    </cfRule>
    <cfRule type="containsText" dxfId="15552" priority="27649" operator="containsText" text="09.00 – 18.00">
      <formula>NOT(ISERROR(SEARCH("09.00 – 18.00",CB28)))</formula>
    </cfRule>
    <cfRule type="containsText" dxfId="15551" priority="27650" operator="containsText" text="09.00 – 13.00">
      <formula>NOT(ISERROR(SEARCH("09.00 – 13.00",CB28)))</formula>
    </cfRule>
    <cfRule type="containsText" dxfId="15550" priority="27651" operator="containsText" text="11.30 – 19.30">
      <formula>NOT(ISERROR(SEARCH("11.30 – 19.30",CB28)))</formula>
    </cfRule>
    <cfRule type="containsText" dxfId="15549" priority="27652" operator="containsText" text="10.30 – 19.30">
      <formula>NOT(ISERROR(SEARCH("10.30 – 19.30",CB28)))</formula>
    </cfRule>
    <cfRule type="containsText" dxfId="15548" priority="27653" operator="containsText" text="09.00 – 15.00">
      <formula>NOT(ISERROR(SEARCH("09.00 – 15.00",CB28)))</formula>
    </cfRule>
    <cfRule type="containsText" dxfId="15547" priority="27654" operator="containsText" text="12:30">
      <formula>NOT(ISERROR(SEARCH("12:30",CB28)))</formula>
    </cfRule>
    <cfRule type="containsText" dxfId="15546" priority="27655" operator="containsText" text="13:30">
      <formula>NOT(ISERROR(SEARCH("13:30",CB28)))</formula>
    </cfRule>
    <cfRule type="containsText" dxfId="15545" priority="27656" operator="containsText" text="FESTIVITÁ">
      <formula>NOT(ISERROR(SEARCH("FESTIVITÁ",CB28)))</formula>
    </cfRule>
    <cfRule type="cellIs" dxfId="15544" priority="27657" operator="equal">
      <formula>"DOMENICA"</formula>
    </cfRule>
  </conditionalFormatting>
  <conditionalFormatting sqref="CB38:CB43">
    <cfRule type="containsText" dxfId="15543" priority="27624" operator="containsText" text="08.30 – 14.30">
      <formula>NOT(ISERROR(SEARCH("08.30 – 14.30",CB38)))</formula>
    </cfRule>
    <cfRule type="containsText" dxfId="15542" priority="27625" operator="containsText" text="09:30 – 18.30">
      <formula>NOT(ISERROR(SEARCH("09:30 – 18.30",CB38)))</formula>
    </cfRule>
    <cfRule type="containsText" dxfId="15541" priority="27626" operator="containsText" text="10.30 – 18.30">
      <formula>NOT(ISERROR(SEARCH("10.30 – 18.30",CB38)))</formula>
    </cfRule>
    <cfRule type="containsText" dxfId="15540" priority="27627" operator="containsText" text="09.30 – 18.30">
      <formula>NOT(ISERROR(SEARCH("09.30 – 18.30",CB38)))</formula>
    </cfRule>
    <cfRule type="containsText" dxfId="15539" priority="27628" operator="containsText" text="09.00 – 13:00">
      <formula>NOT(ISERROR(SEARCH("09.00 – 13:00",CB38)))</formula>
    </cfRule>
    <cfRule type="containsText" dxfId="15538" priority="27629" operator="containsText" text="08.30 – 16.30">
      <formula>NOT(ISERROR(SEARCH("08.30 – 16.30",CB38)))</formula>
    </cfRule>
    <cfRule type="containsText" dxfId="15537" priority="27630" operator="containsText" text="08:30 – 17.30">
      <formula>NOT(ISERROR(SEARCH("08:30 – 17.30",CB38)))</formula>
    </cfRule>
    <cfRule type="containsText" dxfId="15536" priority="27631" operator="containsText" text="08.30 – 17.30">
      <formula>NOT(ISERROR(SEARCH("08.30 – 17.30",CB38)))</formula>
    </cfRule>
    <cfRule type="containsText" dxfId="15535" priority="27632" operator="containsText" text="09.00 – 18.00">
      <formula>NOT(ISERROR(SEARCH("09.00 – 18.00",CB38)))</formula>
    </cfRule>
    <cfRule type="containsText" dxfId="15534" priority="27633" operator="containsText" text="09.00 – 13.00">
      <formula>NOT(ISERROR(SEARCH("09.00 – 13.00",CB38)))</formula>
    </cfRule>
    <cfRule type="containsText" dxfId="15533" priority="27634" operator="containsText" text="11.30 – 19.30">
      <formula>NOT(ISERROR(SEARCH("11.30 – 19.30",CB38)))</formula>
    </cfRule>
    <cfRule type="containsText" dxfId="15532" priority="27635" operator="containsText" text="10.30 – 19.30">
      <formula>NOT(ISERROR(SEARCH("10.30 – 19.30",CB38)))</formula>
    </cfRule>
    <cfRule type="containsText" dxfId="15531" priority="27636" operator="containsText" text="09.00 – 15.00">
      <formula>NOT(ISERROR(SEARCH("09.00 – 15.00",CB38)))</formula>
    </cfRule>
    <cfRule type="containsText" dxfId="15530" priority="27637" operator="containsText" text="12:30">
      <formula>NOT(ISERROR(SEARCH("12:30",CB38)))</formula>
    </cfRule>
    <cfRule type="containsText" dxfId="15529" priority="27638" operator="containsText" text="13:30">
      <formula>NOT(ISERROR(SEARCH("13:30",CB38)))</formula>
    </cfRule>
    <cfRule type="containsText" dxfId="15528" priority="27639" operator="containsText" text="FESTIVITÁ">
      <formula>NOT(ISERROR(SEARCH("FESTIVITÁ",CB38)))</formula>
    </cfRule>
    <cfRule type="cellIs" dxfId="15527" priority="27640" operator="equal">
      <formula>"DOMENICA"</formula>
    </cfRule>
  </conditionalFormatting>
  <conditionalFormatting sqref="CB48:CB53">
    <cfRule type="containsText" dxfId="15526" priority="27607" operator="containsText" text="08.30 – 14.30">
      <formula>NOT(ISERROR(SEARCH("08.30 – 14.30",CB48)))</formula>
    </cfRule>
    <cfRule type="containsText" dxfId="15525" priority="27608" operator="containsText" text="09:30 – 18.30">
      <formula>NOT(ISERROR(SEARCH("09:30 – 18.30",CB48)))</formula>
    </cfRule>
    <cfRule type="containsText" dxfId="15524" priority="27609" operator="containsText" text="10.30 – 18.30">
      <formula>NOT(ISERROR(SEARCH("10.30 – 18.30",CB48)))</formula>
    </cfRule>
    <cfRule type="containsText" dxfId="15523" priority="27610" operator="containsText" text="09.30 – 18.30">
      <formula>NOT(ISERROR(SEARCH("09.30 – 18.30",CB48)))</formula>
    </cfRule>
    <cfRule type="containsText" dxfId="15522" priority="27611" operator="containsText" text="09.00 – 13:00">
      <formula>NOT(ISERROR(SEARCH("09.00 – 13:00",CB48)))</formula>
    </cfRule>
    <cfRule type="containsText" dxfId="15521" priority="27612" operator="containsText" text="08.30 – 16.30">
      <formula>NOT(ISERROR(SEARCH("08.30 – 16.30",CB48)))</formula>
    </cfRule>
    <cfRule type="containsText" dxfId="15520" priority="27613" operator="containsText" text="08:30 – 17.30">
      <formula>NOT(ISERROR(SEARCH("08:30 – 17.30",CB48)))</formula>
    </cfRule>
    <cfRule type="containsText" dxfId="15519" priority="27614" operator="containsText" text="08.30 – 17.30">
      <formula>NOT(ISERROR(SEARCH("08.30 – 17.30",CB48)))</formula>
    </cfRule>
    <cfRule type="containsText" dxfId="15518" priority="27615" operator="containsText" text="09.00 – 18.00">
      <formula>NOT(ISERROR(SEARCH("09.00 – 18.00",CB48)))</formula>
    </cfRule>
    <cfRule type="containsText" dxfId="15517" priority="27616" operator="containsText" text="09.00 – 13.00">
      <formula>NOT(ISERROR(SEARCH("09.00 – 13.00",CB48)))</formula>
    </cfRule>
    <cfRule type="containsText" dxfId="15516" priority="27617" operator="containsText" text="11.30 – 19.30">
      <formula>NOT(ISERROR(SEARCH("11.30 – 19.30",CB48)))</formula>
    </cfRule>
    <cfRule type="containsText" dxfId="15515" priority="27618" operator="containsText" text="10.30 – 19.30">
      <formula>NOT(ISERROR(SEARCH("10.30 – 19.30",CB48)))</formula>
    </cfRule>
    <cfRule type="containsText" dxfId="15514" priority="27619" operator="containsText" text="09.00 – 15.00">
      <formula>NOT(ISERROR(SEARCH("09.00 – 15.00",CB48)))</formula>
    </cfRule>
    <cfRule type="containsText" dxfId="15513" priority="27620" operator="containsText" text="12:30">
      <formula>NOT(ISERROR(SEARCH("12:30",CB48)))</formula>
    </cfRule>
    <cfRule type="containsText" dxfId="15512" priority="27621" operator="containsText" text="13:30">
      <formula>NOT(ISERROR(SEARCH("13:30",CB48)))</formula>
    </cfRule>
    <cfRule type="containsText" dxfId="15511" priority="27622" operator="containsText" text="FESTIVITÁ">
      <formula>NOT(ISERROR(SEARCH("FESTIVITÁ",CB48)))</formula>
    </cfRule>
    <cfRule type="cellIs" dxfId="15510" priority="27623" operator="equal">
      <formula>"DOMENICA"</formula>
    </cfRule>
  </conditionalFormatting>
  <conditionalFormatting sqref="CB57">
    <cfRule type="containsText" dxfId="15509" priority="27590" operator="containsText" text="08.30 – 14.30">
      <formula>NOT(ISERROR(SEARCH("08.30 – 14.30",CB57)))</formula>
    </cfRule>
    <cfRule type="containsText" dxfId="15508" priority="27591" operator="containsText" text="09:30 – 18.30">
      <formula>NOT(ISERROR(SEARCH("09:30 – 18.30",CB57)))</formula>
    </cfRule>
    <cfRule type="containsText" dxfId="15507" priority="27592" operator="containsText" text="10.30 – 18.30">
      <formula>NOT(ISERROR(SEARCH("10.30 – 18.30",CB57)))</formula>
    </cfRule>
    <cfRule type="containsText" dxfId="15506" priority="27593" operator="containsText" text="09.30 – 18.30">
      <formula>NOT(ISERROR(SEARCH("09.30 – 18.30",CB57)))</formula>
    </cfRule>
    <cfRule type="containsText" dxfId="15505" priority="27594" operator="containsText" text="09.00 – 13:00">
      <formula>NOT(ISERROR(SEARCH("09.00 – 13:00",CB57)))</formula>
    </cfRule>
    <cfRule type="containsText" dxfId="15504" priority="27595" operator="containsText" text="08.30 – 16.30">
      <formula>NOT(ISERROR(SEARCH("08.30 – 16.30",CB57)))</formula>
    </cfRule>
    <cfRule type="containsText" dxfId="15503" priority="27596" operator="containsText" text="08:30 – 17.30">
      <formula>NOT(ISERROR(SEARCH("08:30 – 17.30",CB57)))</formula>
    </cfRule>
    <cfRule type="containsText" dxfId="15502" priority="27597" operator="containsText" text="08.30 – 17.30">
      <formula>NOT(ISERROR(SEARCH("08.30 – 17.30",CB57)))</formula>
    </cfRule>
    <cfRule type="containsText" dxfId="15501" priority="27598" operator="containsText" text="09.00 – 18.00">
      <formula>NOT(ISERROR(SEARCH("09.00 – 18.00",CB57)))</formula>
    </cfRule>
    <cfRule type="containsText" dxfId="15500" priority="27599" operator="containsText" text="09.00 – 13.00">
      <formula>NOT(ISERROR(SEARCH("09.00 – 13.00",CB57)))</formula>
    </cfRule>
    <cfRule type="containsText" dxfId="15499" priority="27600" operator="containsText" text="11.30 – 19.30">
      <formula>NOT(ISERROR(SEARCH("11.30 – 19.30",CB57)))</formula>
    </cfRule>
    <cfRule type="containsText" dxfId="15498" priority="27601" operator="containsText" text="10.30 – 19.30">
      <formula>NOT(ISERROR(SEARCH("10.30 – 19.30",CB57)))</formula>
    </cfRule>
    <cfRule type="containsText" dxfId="15497" priority="27602" operator="containsText" text="09.00 – 15.00">
      <formula>NOT(ISERROR(SEARCH("09.00 – 15.00",CB57)))</formula>
    </cfRule>
    <cfRule type="containsText" dxfId="15496" priority="27603" operator="containsText" text="12:30">
      <formula>NOT(ISERROR(SEARCH("12:30",CB57)))</formula>
    </cfRule>
    <cfRule type="containsText" dxfId="15495" priority="27604" operator="containsText" text="13:30">
      <formula>NOT(ISERROR(SEARCH("13:30",CB57)))</formula>
    </cfRule>
    <cfRule type="containsText" dxfId="15494" priority="27605" operator="containsText" text="FESTIVITÁ">
      <formula>NOT(ISERROR(SEARCH("FESTIVITÁ",CB57)))</formula>
    </cfRule>
    <cfRule type="cellIs" dxfId="15493" priority="27606" operator="equal">
      <formula>"DOMENICA"</formula>
    </cfRule>
  </conditionalFormatting>
  <conditionalFormatting sqref="CB57">
    <cfRule type="containsText" dxfId="15492" priority="27584" operator="containsText" text="09.00 - 13.00">
      <formula>NOT(ISERROR(SEARCH("09.00 - 13.00",CB57)))</formula>
    </cfRule>
    <cfRule type="containsText" dxfId="15491" priority="27585" operator="containsText" text="09.00 – 15:00">
      <formula>NOT(ISERROR(SEARCH("09.00 – 15:00",CB57)))</formula>
    </cfRule>
    <cfRule type="containsText" dxfId="15490" priority="27586" operator="containsText" text="09.00 – 16.00">
      <formula>NOT(ISERROR(SEARCH("09.00 – 16.00",CB57)))</formula>
    </cfRule>
    <cfRule type="containsText" dxfId="15489" priority="27587" operator="containsText" text="09.00 - 13:00">
      <formula>NOT(ISERROR(SEARCH("09.00 - 13:00",CB57)))</formula>
    </cfRule>
    <cfRule type="containsText" dxfId="15488" priority="27588" operator="containsText" text="08.30 – 16:30 ">
      <formula>NOT(ISERROR(SEARCH("08.30 – 16:30 ",CB57)))</formula>
    </cfRule>
    <cfRule type="containsText" dxfId="15487" priority="27589" operator="containsText" text="08.30 – 17:30 ">
      <formula>NOT(ISERROR(SEARCH("08.30 – 17:30 ",CB57)))</formula>
    </cfRule>
  </conditionalFormatting>
  <conditionalFormatting sqref="CB62">
    <cfRule type="containsText" dxfId="15486" priority="27567" operator="containsText" text="08.30 – 14.30">
      <formula>NOT(ISERROR(SEARCH("08.30 – 14.30",CB62)))</formula>
    </cfRule>
    <cfRule type="containsText" dxfId="15485" priority="27568" operator="containsText" text="09:30 – 18.30">
      <formula>NOT(ISERROR(SEARCH("09:30 – 18.30",CB62)))</formula>
    </cfRule>
    <cfRule type="containsText" dxfId="15484" priority="27569" operator="containsText" text="10.30 – 18.30">
      <formula>NOT(ISERROR(SEARCH("10.30 – 18.30",CB62)))</formula>
    </cfRule>
    <cfRule type="containsText" dxfId="15483" priority="27570" operator="containsText" text="09.30 – 18.30">
      <formula>NOT(ISERROR(SEARCH("09.30 – 18.30",CB62)))</formula>
    </cfRule>
    <cfRule type="containsText" dxfId="15482" priority="27571" operator="containsText" text="09.00 – 13:00">
      <formula>NOT(ISERROR(SEARCH("09.00 – 13:00",CB62)))</formula>
    </cfRule>
    <cfRule type="containsText" dxfId="15481" priority="27572" operator="containsText" text="08.30 – 16.30">
      <formula>NOT(ISERROR(SEARCH("08.30 – 16.30",CB62)))</formula>
    </cfRule>
    <cfRule type="containsText" dxfId="15480" priority="27573" operator="containsText" text="08:30 – 17.30">
      <formula>NOT(ISERROR(SEARCH("08:30 – 17.30",CB62)))</formula>
    </cfRule>
    <cfRule type="containsText" dxfId="15479" priority="27574" operator="containsText" text="08.30 – 17.30">
      <formula>NOT(ISERROR(SEARCH("08.30 – 17.30",CB62)))</formula>
    </cfRule>
    <cfRule type="containsText" dxfId="15478" priority="27575" operator="containsText" text="09.00 – 18.00">
      <formula>NOT(ISERROR(SEARCH("09.00 – 18.00",CB62)))</formula>
    </cfRule>
    <cfRule type="containsText" dxfId="15477" priority="27576" operator="containsText" text="09.00 – 13.00">
      <formula>NOT(ISERROR(SEARCH("09.00 – 13.00",CB62)))</formula>
    </cfRule>
    <cfRule type="containsText" dxfId="15476" priority="27577" operator="containsText" text="11.30 – 19.30">
      <formula>NOT(ISERROR(SEARCH("11.30 – 19.30",CB62)))</formula>
    </cfRule>
    <cfRule type="containsText" dxfId="15475" priority="27578" operator="containsText" text="10.30 – 19.30">
      <formula>NOT(ISERROR(SEARCH("10.30 – 19.30",CB62)))</formula>
    </cfRule>
    <cfRule type="containsText" dxfId="15474" priority="27579" operator="containsText" text="09.00 – 15.00">
      <formula>NOT(ISERROR(SEARCH("09.00 – 15.00",CB62)))</formula>
    </cfRule>
    <cfRule type="containsText" dxfId="15473" priority="27580" operator="containsText" text="12:30">
      <formula>NOT(ISERROR(SEARCH("12:30",CB62)))</formula>
    </cfRule>
    <cfRule type="containsText" dxfId="15472" priority="27581" operator="containsText" text="13:30">
      <formula>NOT(ISERROR(SEARCH("13:30",CB62)))</formula>
    </cfRule>
    <cfRule type="containsText" dxfId="15471" priority="27582" operator="containsText" text="FESTIVITÁ">
      <formula>NOT(ISERROR(SEARCH("FESTIVITÁ",CB62)))</formula>
    </cfRule>
    <cfRule type="cellIs" dxfId="15470" priority="27583" operator="equal">
      <formula>"DOMENICA"</formula>
    </cfRule>
  </conditionalFormatting>
  <conditionalFormatting sqref="CB62">
    <cfRule type="containsText" dxfId="15469" priority="27550" operator="containsText" text="08.30 – 14.30">
      <formula>NOT(ISERROR(SEARCH("08.30 – 14.30",CB62)))</formula>
    </cfRule>
    <cfRule type="containsText" dxfId="15468" priority="27551" operator="containsText" text="09:30 – 18.30">
      <formula>NOT(ISERROR(SEARCH("09:30 – 18.30",CB62)))</formula>
    </cfRule>
    <cfRule type="containsText" dxfId="15467" priority="27552" operator="containsText" text="10.30 – 18.30">
      <formula>NOT(ISERROR(SEARCH("10.30 – 18.30",CB62)))</formula>
    </cfRule>
    <cfRule type="containsText" dxfId="15466" priority="27553" operator="containsText" text="09.30 – 18.30">
      <formula>NOT(ISERROR(SEARCH("09.30 – 18.30",CB62)))</formula>
    </cfRule>
    <cfRule type="containsText" dxfId="15465" priority="27554" operator="containsText" text="09.00 – 13:00">
      <formula>NOT(ISERROR(SEARCH("09.00 – 13:00",CB62)))</formula>
    </cfRule>
    <cfRule type="containsText" dxfId="15464" priority="27555" operator="containsText" text="08.30 – 16.30">
      <formula>NOT(ISERROR(SEARCH("08.30 – 16.30",CB62)))</formula>
    </cfRule>
    <cfRule type="containsText" dxfId="15463" priority="27556" operator="containsText" text="08:30 – 17.30">
      <formula>NOT(ISERROR(SEARCH("08:30 – 17.30",CB62)))</formula>
    </cfRule>
    <cfRule type="containsText" dxfId="15462" priority="27557" operator="containsText" text="08.30 – 17.30">
      <formula>NOT(ISERROR(SEARCH("08.30 – 17.30",CB62)))</formula>
    </cfRule>
    <cfRule type="containsText" dxfId="15461" priority="27558" operator="containsText" text="09.00 – 18.00">
      <formula>NOT(ISERROR(SEARCH("09.00 – 18.00",CB62)))</formula>
    </cfRule>
    <cfRule type="containsText" dxfId="15460" priority="27559" operator="containsText" text="09.00 – 13.00">
      <formula>NOT(ISERROR(SEARCH("09.00 – 13.00",CB62)))</formula>
    </cfRule>
    <cfRule type="containsText" dxfId="15459" priority="27560" operator="containsText" text="11.30 – 19.30">
      <formula>NOT(ISERROR(SEARCH("11.30 – 19.30",CB62)))</formula>
    </cfRule>
    <cfRule type="containsText" dxfId="15458" priority="27561" operator="containsText" text="10.30 – 19.30">
      <formula>NOT(ISERROR(SEARCH("10.30 – 19.30",CB62)))</formula>
    </cfRule>
    <cfRule type="containsText" dxfId="15457" priority="27562" operator="containsText" text="09.00 – 15.00">
      <formula>NOT(ISERROR(SEARCH("09.00 – 15.00",CB62)))</formula>
    </cfRule>
    <cfRule type="containsText" dxfId="15456" priority="27563" operator="containsText" text="12:30">
      <formula>NOT(ISERROR(SEARCH("12:30",CB62)))</formula>
    </cfRule>
    <cfRule type="containsText" dxfId="15455" priority="27564" operator="containsText" text="13:30">
      <formula>NOT(ISERROR(SEARCH("13:30",CB62)))</formula>
    </cfRule>
    <cfRule type="containsText" dxfId="15454" priority="27565" operator="containsText" text="FESTIVITÁ">
      <formula>NOT(ISERROR(SEARCH("FESTIVITÁ",CB62)))</formula>
    </cfRule>
    <cfRule type="cellIs" dxfId="15453" priority="27566" operator="equal">
      <formula>"DOMENICA"</formula>
    </cfRule>
  </conditionalFormatting>
  <conditionalFormatting sqref="CB63:CB67">
    <cfRule type="containsText" dxfId="15452" priority="27533" operator="containsText" text="08.30 – 14.30">
      <formula>NOT(ISERROR(SEARCH("08.30 – 14.30",CB63)))</formula>
    </cfRule>
    <cfRule type="containsText" dxfId="15451" priority="27534" operator="containsText" text="09:30 – 18.30">
      <formula>NOT(ISERROR(SEARCH("09:30 – 18.30",CB63)))</formula>
    </cfRule>
    <cfRule type="containsText" dxfId="15450" priority="27535" operator="containsText" text="10.30 – 18.30">
      <formula>NOT(ISERROR(SEARCH("10.30 – 18.30",CB63)))</formula>
    </cfRule>
    <cfRule type="containsText" dxfId="15449" priority="27536" operator="containsText" text="09.30 – 18.30">
      <formula>NOT(ISERROR(SEARCH("09.30 – 18.30",CB63)))</formula>
    </cfRule>
    <cfRule type="containsText" dxfId="15448" priority="27537" operator="containsText" text="09.00 – 13:00">
      <formula>NOT(ISERROR(SEARCH("09.00 – 13:00",CB63)))</formula>
    </cfRule>
    <cfRule type="containsText" dxfId="15447" priority="27538" operator="containsText" text="08.30 – 16.30">
      <formula>NOT(ISERROR(SEARCH("08.30 – 16.30",CB63)))</formula>
    </cfRule>
    <cfRule type="containsText" dxfId="15446" priority="27539" operator="containsText" text="08:30 – 17.30">
      <formula>NOT(ISERROR(SEARCH("08:30 – 17.30",CB63)))</formula>
    </cfRule>
    <cfRule type="containsText" dxfId="15445" priority="27540" operator="containsText" text="08.30 – 17.30">
      <formula>NOT(ISERROR(SEARCH("08.30 – 17.30",CB63)))</formula>
    </cfRule>
    <cfRule type="containsText" dxfId="15444" priority="27541" operator="containsText" text="09.00 – 18.00">
      <formula>NOT(ISERROR(SEARCH("09.00 – 18.00",CB63)))</formula>
    </cfRule>
    <cfRule type="containsText" dxfId="15443" priority="27542" operator="containsText" text="09.00 – 13.00">
      <formula>NOT(ISERROR(SEARCH("09.00 – 13.00",CB63)))</formula>
    </cfRule>
    <cfRule type="containsText" dxfId="15442" priority="27543" operator="containsText" text="11.30 – 19.30">
      <formula>NOT(ISERROR(SEARCH("11.30 – 19.30",CB63)))</formula>
    </cfRule>
    <cfRule type="containsText" dxfId="15441" priority="27544" operator="containsText" text="10.30 – 19.30">
      <formula>NOT(ISERROR(SEARCH("10.30 – 19.30",CB63)))</formula>
    </cfRule>
    <cfRule type="containsText" dxfId="15440" priority="27545" operator="containsText" text="09.00 – 15.00">
      <formula>NOT(ISERROR(SEARCH("09.00 – 15.00",CB63)))</formula>
    </cfRule>
    <cfRule type="containsText" dxfId="15439" priority="27546" operator="containsText" text="12:30">
      <formula>NOT(ISERROR(SEARCH("12:30",CB63)))</formula>
    </cfRule>
    <cfRule type="containsText" dxfId="15438" priority="27547" operator="containsText" text="13:30">
      <formula>NOT(ISERROR(SEARCH("13:30",CB63)))</formula>
    </cfRule>
    <cfRule type="containsText" dxfId="15437" priority="27548" operator="containsText" text="FESTIVITÁ">
      <formula>NOT(ISERROR(SEARCH("FESTIVITÁ",CB63)))</formula>
    </cfRule>
    <cfRule type="cellIs" dxfId="15436" priority="27549" operator="equal">
      <formula>"DOMENICA"</formula>
    </cfRule>
  </conditionalFormatting>
  <conditionalFormatting sqref="CB63:CB67">
    <cfRule type="containsText" dxfId="15435" priority="27516" operator="containsText" text="08.30 – 14.30">
      <formula>NOT(ISERROR(SEARCH("08.30 – 14.30",CB63)))</formula>
    </cfRule>
    <cfRule type="containsText" dxfId="15434" priority="27517" operator="containsText" text="09:30 – 18.30">
      <formula>NOT(ISERROR(SEARCH("09:30 – 18.30",CB63)))</formula>
    </cfRule>
    <cfRule type="containsText" dxfId="15433" priority="27518" operator="containsText" text="10.30 – 18.30">
      <formula>NOT(ISERROR(SEARCH("10.30 – 18.30",CB63)))</formula>
    </cfRule>
    <cfRule type="containsText" dxfId="15432" priority="27519" operator="containsText" text="09.30 – 18.30">
      <formula>NOT(ISERROR(SEARCH("09.30 – 18.30",CB63)))</formula>
    </cfRule>
    <cfRule type="containsText" dxfId="15431" priority="27520" operator="containsText" text="09.00 – 13:00">
      <formula>NOT(ISERROR(SEARCH("09.00 – 13:00",CB63)))</formula>
    </cfRule>
    <cfRule type="containsText" dxfId="15430" priority="27521" operator="containsText" text="08.30 – 16.30">
      <formula>NOT(ISERROR(SEARCH("08.30 – 16.30",CB63)))</formula>
    </cfRule>
    <cfRule type="containsText" dxfId="15429" priority="27522" operator="containsText" text="08:30 – 17.30">
      <formula>NOT(ISERROR(SEARCH("08:30 – 17.30",CB63)))</formula>
    </cfRule>
    <cfRule type="containsText" dxfId="15428" priority="27523" operator="containsText" text="08.30 – 17.30">
      <formula>NOT(ISERROR(SEARCH("08.30 – 17.30",CB63)))</formula>
    </cfRule>
    <cfRule type="containsText" dxfId="15427" priority="27524" operator="containsText" text="09.00 – 18.00">
      <formula>NOT(ISERROR(SEARCH("09.00 – 18.00",CB63)))</formula>
    </cfRule>
    <cfRule type="containsText" dxfId="15426" priority="27525" operator="containsText" text="09.00 – 13.00">
      <formula>NOT(ISERROR(SEARCH("09.00 – 13.00",CB63)))</formula>
    </cfRule>
    <cfRule type="containsText" dxfId="15425" priority="27526" operator="containsText" text="11.30 – 19.30">
      <formula>NOT(ISERROR(SEARCH("11.30 – 19.30",CB63)))</formula>
    </cfRule>
    <cfRule type="containsText" dxfId="15424" priority="27527" operator="containsText" text="10.30 – 19.30">
      <formula>NOT(ISERROR(SEARCH("10.30 – 19.30",CB63)))</formula>
    </cfRule>
    <cfRule type="containsText" dxfId="15423" priority="27528" operator="containsText" text="09.00 – 15.00">
      <formula>NOT(ISERROR(SEARCH("09.00 – 15.00",CB63)))</formula>
    </cfRule>
    <cfRule type="containsText" dxfId="15422" priority="27529" operator="containsText" text="12:30">
      <formula>NOT(ISERROR(SEARCH("12:30",CB63)))</formula>
    </cfRule>
    <cfRule type="containsText" dxfId="15421" priority="27530" operator="containsText" text="13:30">
      <formula>NOT(ISERROR(SEARCH("13:30",CB63)))</formula>
    </cfRule>
    <cfRule type="containsText" dxfId="15420" priority="27531" operator="containsText" text="FESTIVITÁ">
      <formula>NOT(ISERROR(SEARCH("FESTIVITÁ",CB63)))</formula>
    </cfRule>
    <cfRule type="cellIs" dxfId="15419" priority="27532" operator="equal">
      <formula>"DOMENICA"</formula>
    </cfRule>
  </conditionalFormatting>
  <conditionalFormatting sqref="CB72:CB77">
    <cfRule type="containsText" dxfId="15418" priority="27499" operator="containsText" text="08.30 – 14.30">
      <formula>NOT(ISERROR(SEARCH("08.30 – 14.30",CB72)))</formula>
    </cfRule>
    <cfRule type="containsText" dxfId="15417" priority="27500" operator="containsText" text="09:30 – 18.30">
      <formula>NOT(ISERROR(SEARCH("09:30 – 18.30",CB72)))</formula>
    </cfRule>
    <cfRule type="containsText" dxfId="15416" priority="27501" operator="containsText" text="10.30 – 18.30">
      <formula>NOT(ISERROR(SEARCH("10.30 – 18.30",CB72)))</formula>
    </cfRule>
    <cfRule type="containsText" dxfId="15415" priority="27502" operator="containsText" text="09.30 – 18.30">
      <formula>NOT(ISERROR(SEARCH("09.30 – 18.30",CB72)))</formula>
    </cfRule>
    <cfRule type="containsText" dxfId="15414" priority="27503" operator="containsText" text="09.00 – 13:00">
      <formula>NOT(ISERROR(SEARCH("09.00 – 13:00",CB72)))</formula>
    </cfRule>
    <cfRule type="containsText" dxfId="15413" priority="27504" operator="containsText" text="08.30 – 16.30">
      <formula>NOT(ISERROR(SEARCH("08.30 – 16.30",CB72)))</formula>
    </cfRule>
    <cfRule type="containsText" dxfId="15412" priority="27505" operator="containsText" text="08:30 – 17.30">
      <formula>NOT(ISERROR(SEARCH("08:30 – 17.30",CB72)))</formula>
    </cfRule>
    <cfRule type="containsText" dxfId="15411" priority="27506" operator="containsText" text="08.30 – 17.30">
      <formula>NOT(ISERROR(SEARCH("08.30 – 17.30",CB72)))</formula>
    </cfRule>
    <cfRule type="containsText" dxfId="15410" priority="27507" operator="containsText" text="09.00 – 18.00">
      <formula>NOT(ISERROR(SEARCH("09.00 – 18.00",CB72)))</formula>
    </cfRule>
    <cfRule type="containsText" dxfId="15409" priority="27508" operator="containsText" text="09.00 – 13.00">
      <formula>NOT(ISERROR(SEARCH("09.00 – 13.00",CB72)))</formula>
    </cfRule>
    <cfRule type="containsText" dxfId="15408" priority="27509" operator="containsText" text="11.30 – 19.30">
      <formula>NOT(ISERROR(SEARCH("11.30 – 19.30",CB72)))</formula>
    </cfRule>
    <cfRule type="containsText" dxfId="15407" priority="27510" operator="containsText" text="10.30 – 19.30">
      <formula>NOT(ISERROR(SEARCH("10.30 – 19.30",CB72)))</formula>
    </cfRule>
    <cfRule type="containsText" dxfId="15406" priority="27511" operator="containsText" text="09.00 – 15.00">
      <formula>NOT(ISERROR(SEARCH("09.00 – 15.00",CB72)))</formula>
    </cfRule>
    <cfRule type="containsText" dxfId="15405" priority="27512" operator="containsText" text="12:30">
      <formula>NOT(ISERROR(SEARCH("12:30",CB72)))</formula>
    </cfRule>
    <cfRule type="containsText" dxfId="15404" priority="27513" operator="containsText" text="13:30">
      <formula>NOT(ISERROR(SEARCH("13:30",CB72)))</formula>
    </cfRule>
    <cfRule type="containsText" dxfId="15403" priority="27514" operator="containsText" text="FESTIVITÁ">
      <formula>NOT(ISERROR(SEARCH("FESTIVITÁ",CB72)))</formula>
    </cfRule>
    <cfRule type="cellIs" dxfId="15402" priority="27515" operator="equal">
      <formula>"DOMENICA"</formula>
    </cfRule>
  </conditionalFormatting>
  <conditionalFormatting sqref="CB72:CB77">
    <cfRule type="containsText" dxfId="15401" priority="27482" operator="containsText" text="08.30 – 14.30">
      <formula>NOT(ISERROR(SEARCH("08.30 – 14.30",CB72)))</formula>
    </cfRule>
    <cfRule type="containsText" dxfId="15400" priority="27483" operator="containsText" text="09:30 – 18.30">
      <formula>NOT(ISERROR(SEARCH("09:30 – 18.30",CB72)))</formula>
    </cfRule>
    <cfRule type="containsText" dxfId="15399" priority="27484" operator="containsText" text="10.30 – 18.30">
      <formula>NOT(ISERROR(SEARCH("10.30 – 18.30",CB72)))</formula>
    </cfRule>
    <cfRule type="containsText" dxfId="15398" priority="27485" operator="containsText" text="09.30 – 18.30">
      <formula>NOT(ISERROR(SEARCH("09.30 – 18.30",CB72)))</formula>
    </cfRule>
    <cfRule type="containsText" dxfId="15397" priority="27486" operator="containsText" text="09.00 – 13:00">
      <formula>NOT(ISERROR(SEARCH("09.00 – 13:00",CB72)))</formula>
    </cfRule>
    <cfRule type="containsText" dxfId="15396" priority="27487" operator="containsText" text="08.30 – 16.30">
      <formula>NOT(ISERROR(SEARCH("08.30 – 16.30",CB72)))</formula>
    </cfRule>
    <cfRule type="containsText" dxfId="15395" priority="27488" operator="containsText" text="08:30 – 17.30">
      <formula>NOT(ISERROR(SEARCH("08:30 – 17.30",CB72)))</formula>
    </cfRule>
    <cfRule type="containsText" dxfId="15394" priority="27489" operator="containsText" text="08.30 – 17.30">
      <formula>NOT(ISERROR(SEARCH("08.30 – 17.30",CB72)))</formula>
    </cfRule>
    <cfRule type="containsText" dxfId="15393" priority="27490" operator="containsText" text="09.00 – 18.00">
      <formula>NOT(ISERROR(SEARCH("09.00 – 18.00",CB72)))</formula>
    </cfRule>
    <cfRule type="containsText" dxfId="15392" priority="27491" operator="containsText" text="09.00 – 13.00">
      <formula>NOT(ISERROR(SEARCH("09.00 – 13.00",CB72)))</formula>
    </cfRule>
    <cfRule type="containsText" dxfId="15391" priority="27492" operator="containsText" text="11.30 – 19.30">
      <formula>NOT(ISERROR(SEARCH("11.30 – 19.30",CB72)))</formula>
    </cfRule>
    <cfRule type="containsText" dxfId="15390" priority="27493" operator="containsText" text="10.30 – 19.30">
      <formula>NOT(ISERROR(SEARCH("10.30 – 19.30",CB72)))</formula>
    </cfRule>
    <cfRule type="containsText" dxfId="15389" priority="27494" operator="containsText" text="09.00 – 15.00">
      <formula>NOT(ISERROR(SEARCH("09.00 – 15.00",CB72)))</formula>
    </cfRule>
    <cfRule type="containsText" dxfId="15388" priority="27495" operator="containsText" text="12:30">
      <formula>NOT(ISERROR(SEARCH("12:30",CB72)))</formula>
    </cfRule>
    <cfRule type="containsText" dxfId="15387" priority="27496" operator="containsText" text="13:30">
      <formula>NOT(ISERROR(SEARCH("13:30",CB72)))</formula>
    </cfRule>
    <cfRule type="containsText" dxfId="15386" priority="27497" operator="containsText" text="FESTIVITÁ">
      <formula>NOT(ISERROR(SEARCH("FESTIVITÁ",CB72)))</formula>
    </cfRule>
    <cfRule type="cellIs" dxfId="15385" priority="27498" operator="equal">
      <formula>"DOMENICA"</formula>
    </cfRule>
  </conditionalFormatting>
  <conditionalFormatting sqref="CB72:CB77">
    <cfRule type="containsText" dxfId="15384" priority="27465" operator="containsText" text="08.30 – 14.30">
      <formula>NOT(ISERROR(SEARCH("08.30 – 14.30",CB72)))</formula>
    </cfRule>
    <cfRule type="containsText" dxfId="15383" priority="27466" operator="containsText" text="09:30 – 18.30">
      <formula>NOT(ISERROR(SEARCH("09:30 – 18.30",CB72)))</formula>
    </cfRule>
    <cfRule type="containsText" dxfId="15382" priority="27467" operator="containsText" text="10.30 – 18.30">
      <formula>NOT(ISERROR(SEARCH("10.30 – 18.30",CB72)))</formula>
    </cfRule>
    <cfRule type="containsText" dxfId="15381" priority="27468" operator="containsText" text="09.30 – 18.30">
      <formula>NOT(ISERROR(SEARCH("09.30 – 18.30",CB72)))</formula>
    </cfRule>
    <cfRule type="containsText" dxfId="15380" priority="27469" operator="containsText" text="09.00 – 13:00">
      <formula>NOT(ISERROR(SEARCH("09.00 – 13:00",CB72)))</formula>
    </cfRule>
    <cfRule type="containsText" dxfId="15379" priority="27470" operator="containsText" text="08.30 – 16.30">
      <formula>NOT(ISERROR(SEARCH("08.30 – 16.30",CB72)))</formula>
    </cfRule>
    <cfRule type="containsText" dxfId="15378" priority="27471" operator="containsText" text="08:30 – 17.30">
      <formula>NOT(ISERROR(SEARCH("08:30 – 17.30",CB72)))</formula>
    </cfRule>
    <cfRule type="containsText" dxfId="15377" priority="27472" operator="containsText" text="08.30 – 17.30">
      <formula>NOT(ISERROR(SEARCH("08.30 – 17.30",CB72)))</formula>
    </cfRule>
    <cfRule type="containsText" dxfId="15376" priority="27473" operator="containsText" text="09.00 – 18.00">
      <formula>NOT(ISERROR(SEARCH("09.00 – 18.00",CB72)))</formula>
    </cfRule>
    <cfRule type="containsText" dxfId="15375" priority="27474" operator="containsText" text="09.00 – 13.00">
      <formula>NOT(ISERROR(SEARCH("09.00 – 13.00",CB72)))</formula>
    </cfRule>
    <cfRule type="containsText" dxfId="15374" priority="27475" operator="containsText" text="11.30 – 19.30">
      <formula>NOT(ISERROR(SEARCH("11.30 – 19.30",CB72)))</formula>
    </cfRule>
    <cfRule type="containsText" dxfId="15373" priority="27476" operator="containsText" text="10.30 – 19.30">
      <formula>NOT(ISERROR(SEARCH("10.30 – 19.30",CB72)))</formula>
    </cfRule>
    <cfRule type="containsText" dxfId="15372" priority="27477" operator="containsText" text="09.00 – 15.00">
      <formula>NOT(ISERROR(SEARCH("09.00 – 15.00",CB72)))</formula>
    </cfRule>
    <cfRule type="containsText" dxfId="15371" priority="27478" operator="containsText" text="12:30">
      <formula>NOT(ISERROR(SEARCH("12:30",CB72)))</formula>
    </cfRule>
    <cfRule type="containsText" dxfId="15370" priority="27479" operator="containsText" text="13:30">
      <formula>NOT(ISERROR(SEARCH("13:30",CB72)))</formula>
    </cfRule>
    <cfRule type="containsText" dxfId="15369" priority="27480" operator="containsText" text="FESTIVITÁ">
      <formula>NOT(ISERROR(SEARCH("FESTIVITÁ",CB72)))</formula>
    </cfRule>
    <cfRule type="cellIs" dxfId="15368" priority="27481" operator="equal">
      <formula>"DOMENICA"</formula>
    </cfRule>
  </conditionalFormatting>
  <conditionalFormatting sqref="CB82:CB87">
    <cfRule type="containsText" dxfId="15367" priority="27448" operator="containsText" text="08.30 – 14.30">
      <formula>NOT(ISERROR(SEARCH("08.30 – 14.30",CB82)))</formula>
    </cfRule>
    <cfRule type="containsText" dxfId="15366" priority="27449" operator="containsText" text="09:30 – 18.30">
      <formula>NOT(ISERROR(SEARCH("09:30 – 18.30",CB82)))</formula>
    </cfRule>
    <cfRule type="containsText" dxfId="15365" priority="27450" operator="containsText" text="10.30 – 18.30">
      <formula>NOT(ISERROR(SEARCH("10.30 – 18.30",CB82)))</formula>
    </cfRule>
    <cfRule type="containsText" dxfId="15364" priority="27451" operator="containsText" text="09.30 – 18.30">
      <formula>NOT(ISERROR(SEARCH("09.30 – 18.30",CB82)))</formula>
    </cfRule>
    <cfRule type="containsText" dxfId="15363" priority="27452" operator="containsText" text="09.00 – 13:00">
      <formula>NOT(ISERROR(SEARCH("09.00 – 13:00",CB82)))</formula>
    </cfRule>
    <cfRule type="containsText" dxfId="15362" priority="27453" operator="containsText" text="08.30 – 16.30">
      <formula>NOT(ISERROR(SEARCH("08.30 – 16.30",CB82)))</formula>
    </cfRule>
    <cfRule type="containsText" dxfId="15361" priority="27454" operator="containsText" text="08:30 – 17.30">
      <formula>NOT(ISERROR(SEARCH("08:30 – 17.30",CB82)))</formula>
    </cfRule>
    <cfRule type="containsText" dxfId="15360" priority="27455" operator="containsText" text="08.30 – 17.30">
      <formula>NOT(ISERROR(SEARCH("08.30 – 17.30",CB82)))</formula>
    </cfRule>
    <cfRule type="containsText" dxfId="15359" priority="27456" operator="containsText" text="09.00 – 18.00">
      <formula>NOT(ISERROR(SEARCH("09.00 – 18.00",CB82)))</formula>
    </cfRule>
    <cfRule type="containsText" dxfId="15358" priority="27457" operator="containsText" text="09.00 – 13.00">
      <formula>NOT(ISERROR(SEARCH("09.00 – 13.00",CB82)))</formula>
    </cfRule>
    <cfRule type="containsText" dxfId="15357" priority="27458" operator="containsText" text="11.30 – 19.30">
      <formula>NOT(ISERROR(SEARCH("11.30 – 19.30",CB82)))</formula>
    </cfRule>
    <cfRule type="containsText" dxfId="15356" priority="27459" operator="containsText" text="10.30 – 19.30">
      <formula>NOT(ISERROR(SEARCH("10.30 – 19.30",CB82)))</formula>
    </cfRule>
    <cfRule type="containsText" dxfId="15355" priority="27460" operator="containsText" text="09.00 – 15.00">
      <formula>NOT(ISERROR(SEARCH("09.00 – 15.00",CB82)))</formula>
    </cfRule>
    <cfRule type="containsText" dxfId="15354" priority="27461" operator="containsText" text="12:30">
      <formula>NOT(ISERROR(SEARCH("12:30",CB82)))</formula>
    </cfRule>
    <cfRule type="containsText" dxfId="15353" priority="27462" operator="containsText" text="13:30">
      <formula>NOT(ISERROR(SEARCH("13:30",CB82)))</formula>
    </cfRule>
    <cfRule type="containsText" dxfId="15352" priority="27463" operator="containsText" text="FESTIVITÁ">
      <formula>NOT(ISERROR(SEARCH("FESTIVITÁ",CB82)))</formula>
    </cfRule>
    <cfRule type="cellIs" dxfId="15351" priority="27464" operator="equal">
      <formula>"DOMENICA"</formula>
    </cfRule>
  </conditionalFormatting>
  <conditionalFormatting sqref="CB82:CB87">
    <cfRule type="containsText" dxfId="15350" priority="27431" operator="containsText" text="08.30 – 14.30">
      <formula>NOT(ISERROR(SEARCH("08.30 – 14.30",CB82)))</formula>
    </cfRule>
    <cfRule type="containsText" dxfId="15349" priority="27432" operator="containsText" text="09:30 – 18.30">
      <formula>NOT(ISERROR(SEARCH("09:30 – 18.30",CB82)))</formula>
    </cfRule>
    <cfRule type="containsText" dxfId="15348" priority="27433" operator="containsText" text="10.30 – 18.30">
      <formula>NOT(ISERROR(SEARCH("10.30 – 18.30",CB82)))</formula>
    </cfRule>
    <cfRule type="containsText" dxfId="15347" priority="27434" operator="containsText" text="09.30 – 18.30">
      <formula>NOT(ISERROR(SEARCH("09.30 – 18.30",CB82)))</formula>
    </cfRule>
    <cfRule type="containsText" dxfId="15346" priority="27435" operator="containsText" text="09.00 – 13:00">
      <formula>NOT(ISERROR(SEARCH("09.00 – 13:00",CB82)))</formula>
    </cfRule>
    <cfRule type="containsText" dxfId="15345" priority="27436" operator="containsText" text="08.30 – 16.30">
      <formula>NOT(ISERROR(SEARCH("08.30 – 16.30",CB82)))</formula>
    </cfRule>
    <cfRule type="containsText" dxfId="15344" priority="27437" operator="containsText" text="08:30 – 17.30">
      <formula>NOT(ISERROR(SEARCH("08:30 – 17.30",CB82)))</formula>
    </cfRule>
    <cfRule type="containsText" dxfId="15343" priority="27438" operator="containsText" text="08.30 – 17.30">
      <formula>NOT(ISERROR(SEARCH("08.30 – 17.30",CB82)))</formula>
    </cfRule>
    <cfRule type="containsText" dxfId="15342" priority="27439" operator="containsText" text="09.00 – 18.00">
      <formula>NOT(ISERROR(SEARCH("09.00 – 18.00",CB82)))</formula>
    </cfRule>
    <cfRule type="containsText" dxfId="15341" priority="27440" operator="containsText" text="09.00 – 13.00">
      <formula>NOT(ISERROR(SEARCH("09.00 – 13.00",CB82)))</formula>
    </cfRule>
    <cfRule type="containsText" dxfId="15340" priority="27441" operator="containsText" text="11.30 – 19.30">
      <formula>NOT(ISERROR(SEARCH("11.30 – 19.30",CB82)))</formula>
    </cfRule>
    <cfRule type="containsText" dxfId="15339" priority="27442" operator="containsText" text="10.30 – 19.30">
      <formula>NOT(ISERROR(SEARCH("10.30 – 19.30",CB82)))</formula>
    </cfRule>
    <cfRule type="containsText" dxfId="15338" priority="27443" operator="containsText" text="09.00 – 15.00">
      <formula>NOT(ISERROR(SEARCH("09.00 – 15.00",CB82)))</formula>
    </cfRule>
    <cfRule type="containsText" dxfId="15337" priority="27444" operator="containsText" text="12:30">
      <formula>NOT(ISERROR(SEARCH("12:30",CB82)))</formula>
    </cfRule>
    <cfRule type="containsText" dxfId="15336" priority="27445" operator="containsText" text="13:30">
      <formula>NOT(ISERROR(SEARCH("13:30",CB82)))</formula>
    </cfRule>
    <cfRule type="containsText" dxfId="15335" priority="27446" operator="containsText" text="FESTIVITÁ">
      <formula>NOT(ISERROR(SEARCH("FESTIVITÁ",CB82)))</formula>
    </cfRule>
    <cfRule type="cellIs" dxfId="15334" priority="27447" operator="equal">
      <formula>"DOMENICA"</formula>
    </cfRule>
  </conditionalFormatting>
  <conditionalFormatting sqref="CB82:CB87">
    <cfRule type="containsText" dxfId="15333" priority="27414" operator="containsText" text="08.30 – 14.30">
      <formula>NOT(ISERROR(SEARCH("08.30 – 14.30",CB82)))</formula>
    </cfRule>
    <cfRule type="containsText" dxfId="15332" priority="27415" operator="containsText" text="09:30 – 18.30">
      <formula>NOT(ISERROR(SEARCH("09:30 – 18.30",CB82)))</formula>
    </cfRule>
    <cfRule type="containsText" dxfId="15331" priority="27416" operator="containsText" text="10.30 – 18.30">
      <formula>NOT(ISERROR(SEARCH("10.30 – 18.30",CB82)))</formula>
    </cfRule>
    <cfRule type="containsText" dxfId="15330" priority="27417" operator="containsText" text="09.30 – 18.30">
      <formula>NOT(ISERROR(SEARCH("09.30 – 18.30",CB82)))</formula>
    </cfRule>
    <cfRule type="containsText" dxfId="15329" priority="27418" operator="containsText" text="09.00 – 13:00">
      <formula>NOT(ISERROR(SEARCH("09.00 – 13:00",CB82)))</formula>
    </cfRule>
    <cfRule type="containsText" dxfId="15328" priority="27419" operator="containsText" text="08.30 – 16.30">
      <formula>NOT(ISERROR(SEARCH("08.30 – 16.30",CB82)))</formula>
    </cfRule>
    <cfRule type="containsText" dxfId="15327" priority="27420" operator="containsText" text="08:30 – 17.30">
      <formula>NOT(ISERROR(SEARCH("08:30 – 17.30",CB82)))</formula>
    </cfRule>
    <cfRule type="containsText" dxfId="15326" priority="27421" operator="containsText" text="08.30 – 17.30">
      <formula>NOT(ISERROR(SEARCH("08.30 – 17.30",CB82)))</formula>
    </cfRule>
    <cfRule type="containsText" dxfId="15325" priority="27422" operator="containsText" text="09.00 – 18.00">
      <formula>NOT(ISERROR(SEARCH("09.00 – 18.00",CB82)))</formula>
    </cfRule>
    <cfRule type="containsText" dxfId="15324" priority="27423" operator="containsText" text="09.00 – 13.00">
      <formula>NOT(ISERROR(SEARCH("09.00 – 13.00",CB82)))</formula>
    </cfRule>
    <cfRule type="containsText" dxfId="15323" priority="27424" operator="containsText" text="11.30 – 19.30">
      <formula>NOT(ISERROR(SEARCH("11.30 – 19.30",CB82)))</formula>
    </cfRule>
    <cfRule type="containsText" dxfId="15322" priority="27425" operator="containsText" text="10.30 – 19.30">
      <formula>NOT(ISERROR(SEARCH("10.30 – 19.30",CB82)))</formula>
    </cfRule>
    <cfRule type="containsText" dxfId="15321" priority="27426" operator="containsText" text="09.00 – 15.00">
      <formula>NOT(ISERROR(SEARCH("09.00 – 15.00",CB82)))</formula>
    </cfRule>
    <cfRule type="containsText" dxfId="15320" priority="27427" operator="containsText" text="12:30">
      <formula>NOT(ISERROR(SEARCH("12:30",CB82)))</formula>
    </cfRule>
    <cfRule type="containsText" dxfId="15319" priority="27428" operator="containsText" text="13:30">
      <formula>NOT(ISERROR(SEARCH("13:30",CB82)))</formula>
    </cfRule>
    <cfRule type="containsText" dxfId="15318" priority="27429" operator="containsText" text="FESTIVITÁ">
      <formula>NOT(ISERROR(SEARCH("FESTIVITÁ",CB82)))</formula>
    </cfRule>
    <cfRule type="cellIs" dxfId="15317" priority="27430" operator="equal">
      <formula>"DOMENICA"</formula>
    </cfRule>
  </conditionalFormatting>
  <conditionalFormatting sqref="CB92:CB97">
    <cfRule type="containsText" dxfId="15316" priority="27397" operator="containsText" text="08.30 – 14.30">
      <formula>NOT(ISERROR(SEARCH("08.30 – 14.30",CB92)))</formula>
    </cfRule>
    <cfRule type="containsText" dxfId="15315" priority="27398" operator="containsText" text="09:30 – 18.30">
      <formula>NOT(ISERROR(SEARCH("09:30 – 18.30",CB92)))</formula>
    </cfRule>
    <cfRule type="containsText" dxfId="15314" priority="27399" operator="containsText" text="10.30 – 18.30">
      <formula>NOT(ISERROR(SEARCH("10.30 – 18.30",CB92)))</formula>
    </cfRule>
    <cfRule type="containsText" dxfId="15313" priority="27400" operator="containsText" text="09.30 – 18.30">
      <formula>NOT(ISERROR(SEARCH("09.30 – 18.30",CB92)))</formula>
    </cfRule>
    <cfRule type="containsText" dxfId="15312" priority="27401" operator="containsText" text="09.00 – 13:00">
      <formula>NOT(ISERROR(SEARCH("09.00 – 13:00",CB92)))</formula>
    </cfRule>
    <cfRule type="containsText" dxfId="15311" priority="27402" operator="containsText" text="08.30 – 16.30">
      <formula>NOT(ISERROR(SEARCH("08.30 – 16.30",CB92)))</formula>
    </cfRule>
    <cfRule type="containsText" dxfId="15310" priority="27403" operator="containsText" text="08:30 – 17.30">
      <formula>NOT(ISERROR(SEARCH("08:30 – 17.30",CB92)))</formula>
    </cfRule>
    <cfRule type="containsText" dxfId="15309" priority="27404" operator="containsText" text="08.30 – 17.30">
      <formula>NOT(ISERROR(SEARCH("08.30 – 17.30",CB92)))</formula>
    </cfRule>
    <cfRule type="containsText" dxfId="15308" priority="27405" operator="containsText" text="09.00 – 18.00">
      <formula>NOT(ISERROR(SEARCH("09.00 – 18.00",CB92)))</formula>
    </cfRule>
    <cfRule type="containsText" dxfId="15307" priority="27406" operator="containsText" text="09.00 – 13.00">
      <formula>NOT(ISERROR(SEARCH("09.00 – 13.00",CB92)))</formula>
    </cfRule>
    <cfRule type="containsText" dxfId="15306" priority="27407" operator="containsText" text="11.30 – 19.30">
      <formula>NOT(ISERROR(SEARCH("11.30 – 19.30",CB92)))</formula>
    </cfRule>
    <cfRule type="containsText" dxfId="15305" priority="27408" operator="containsText" text="10.30 – 19.30">
      <formula>NOT(ISERROR(SEARCH("10.30 – 19.30",CB92)))</formula>
    </cfRule>
    <cfRule type="containsText" dxfId="15304" priority="27409" operator="containsText" text="09.00 – 15.00">
      <formula>NOT(ISERROR(SEARCH("09.00 – 15.00",CB92)))</formula>
    </cfRule>
    <cfRule type="containsText" dxfId="15303" priority="27410" operator="containsText" text="12:30">
      <formula>NOT(ISERROR(SEARCH("12:30",CB92)))</formula>
    </cfRule>
    <cfRule type="containsText" dxfId="15302" priority="27411" operator="containsText" text="13:30">
      <formula>NOT(ISERROR(SEARCH("13:30",CB92)))</formula>
    </cfRule>
    <cfRule type="containsText" dxfId="15301" priority="27412" operator="containsText" text="FESTIVITÁ">
      <formula>NOT(ISERROR(SEARCH("FESTIVITÁ",CB92)))</formula>
    </cfRule>
    <cfRule type="cellIs" dxfId="15300" priority="27413" operator="equal">
      <formula>"DOMENICA"</formula>
    </cfRule>
  </conditionalFormatting>
  <conditionalFormatting sqref="CB92:CB97">
    <cfRule type="containsText" dxfId="15299" priority="27380" operator="containsText" text="08.30 – 14.30">
      <formula>NOT(ISERROR(SEARCH("08.30 – 14.30",CB92)))</formula>
    </cfRule>
    <cfRule type="containsText" dxfId="15298" priority="27381" operator="containsText" text="09:30 – 18.30">
      <formula>NOT(ISERROR(SEARCH("09:30 – 18.30",CB92)))</formula>
    </cfRule>
    <cfRule type="containsText" dxfId="15297" priority="27382" operator="containsText" text="10.30 – 18.30">
      <formula>NOT(ISERROR(SEARCH("10.30 – 18.30",CB92)))</formula>
    </cfRule>
    <cfRule type="containsText" dxfId="15296" priority="27383" operator="containsText" text="09.30 – 18.30">
      <formula>NOT(ISERROR(SEARCH("09.30 – 18.30",CB92)))</formula>
    </cfRule>
    <cfRule type="containsText" dxfId="15295" priority="27384" operator="containsText" text="09.00 – 13:00">
      <formula>NOT(ISERROR(SEARCH("09.00 – 13:00",CB92)))</formula>
    </cfRule>
    <cfRule type="containsText" dxfId="15294" priority="27385" operator="containsText" text="08.30 – 16.30">
      <formula>NOT(ISERROR(SEARCH("08.30 – 16.30",CB92)))</formula>
    </cfRule>
    <cfRule type="containsText" dxfId="15293" priority="27386" operator="containsText" text="08:30 – 17.30">
      <formula>NOT(ISERROR(SEARCH("08:30 – 17.30",CB92)))</formula>
    </cfRule>
    <cfRule type="containsText" dxfId="15292" priority="27387" operator="containsText" text="08.30 – 17.30">
      <formula>NOT(ISERROR(SEARCH("08.30 – 17.30",CB92)))</formula>
    </cfRule>
    <cfRule type="containsText" dxfId="15291" priority="27388" operator="containsText" text="09.00 – 18.00">
      <formula>NOT(ISERROR(SEARCH("09.00 – 18.00",CB92)))</formula>
    </cfRule>
    <cfRule type="containsText" dxfId="15290" priority="27389" operator="containsText" text="09.00 – 13.00">
      <formula>NOT(ISERROR(SEARCH("09.00 – 13.00",CB92)))</formula>
    </cfRule>
    <cfRule type="containsText" dxfId="15289" priority="27390" operator="containsText" text="11.30 – 19.30">
      <formula>NOT(ISERROR(SEARCH("11.30 – 19.30",CB92)))</formula>
    </cfRule>
    <cfRule type="containsText" dxfId="15288" priority="27391" operator="containsText" text="10.30 – 19.30">
      <formula>NOT(ISERROR(SEARCH("10.30 – 19.30",CB92)))</formula>
    </cfRule>
    <cfRule type="containsText" dxfId="15287" priority="27392" operator="containsText" text="09.00 – 15.00">
      <formula>NOT(ISERROR(SEARCH("09.00 – 15.00",CB92)))</formula>
    </cfRule>
    <cfRule type="containsText" dxfId="15286" priority="27393" operator="containsText" text="12:30">
      <formula>NOT(ISERROR(SEARCH("12:30",CB92)))</formula>
    </cfRule>
    <cfRule type="containsText" dxfId="15285" priority="27394" operator="containsText" text="13:30">
      <formula>NOT(ISERROR(SEARCH("13:30",CB92)))</formula>
    </cfRule>
    <cfRule type="containsText" dxfId="15284" priority="27395" operator="containsText" text="FESTIVITÁ">
      <formula>NOT(ISERROR(SEARCH("FESTIVITÁ",CB92)))</formula>
    </cfRule>
    <cfRule type="cellIs" dxfId="15283" priority="27396" operator="equal">
      <formula>"DOMENICA"</formula>
    </cfRule>
  </conditionalFormatting>
  <conditionalFormatting sqref="CB92:CB97">
    <cfRule type="containsText" dxfId="15282" priority="27363" operator="containsText" text="08.30 – 14.30">
      <formula>NOT(ISERROR(SEARCH("08.30 – 14.30",CB92)))</formula>
    </cfRule>
    <cfRule type="containsText" dxfId="15281" priority="27364" operator="containsText" text="09:30 – 18.30">
      <formula>NOT(ISERROR(SEARCH("09:30 – 18.30",CB92)))</formula>
    </cfRule>
    <cfRule type="containsText" dxfId="15280" priority="27365" operator="containsText" text="10.30 – 18.30">
      <formula>NOT(ISERROR(SEARCH("10.30 – 18.30",CB92)))</formula>
    </cfRule>
    <cfRule type="containsText" dxfId="15279" priority="27366" operator="containsText" text="09.30 – 18.30">
      <formula>NOT(ISERROR(SEARCH("09.30 – 18.30",CB92)))</formula>
    </cfRule>
    <cfRule type="containsText" dxfId="15278" priority="27367" operator="containsText" text="09.00 – 13:00">
      <formula>NOT(ISERROR(SEARCH("09.00 – 13:00",CB92)))</formula>
    </cfRule>
    <cfRule type="containsText" dxfId="15277" priority="27368" operator="containsText" text="08.30 – 16.30">
      <formula>NOT(ISERROR(SEARCH("08.30 – 16.30",CB92)))</formula>
    </cfRule>
    <cfRule type="containsText" dxfId="15276" priority="27369" operator="containsText" text="08:30 – 17.30">
      <formula>NOT(ISERROR(SEARCH("08:30 – 17.30",CB92)))</formula>
    </cfRule>
    <cfRule type="containsText" dxfId="15275" priority="27370" operator="containsText" text="08.30 – 17.30">
      <formula>NOT(ISERROR(SEARCH("08.30 – 17.30",CB92)))</formula>
    </cfRule>
    <cfRule type="containsText" dxfId="15274" priority="27371" operator="containsText" text="09.00 – 18.00">
      <formula>NOT(ISERROR(SEARCH("09.00 – 18.00",CB92)))</formula>
    </cfRule>
    <cfRule type="containsText" dxfId="15273" priority="27372" operator="containsText" text="09.00 – 13.00">
      <formula>NOT(ISERROR(SEARCH("09.00 – 13.00",CB92)))</formula>
    </cfRule>
    <cfRule type="containsText" dxfId="15272" priority="27373" operator="containsText" text="11.30 – 19.30">
      <formula>NOT(ISERROR(SEARCH("11.30 – 19.30",CB92)))</formula>
    </cfRule>
    <cfRule type="containsText" dxfId="15271" priority="27374" operator="containsText" text="10.30 – 19.30">
      <formula>NOT(ISERROR(SEARCH("10.30 – 19.30",CB92)))</formula>
    </cfRule>
    <cfRule type="containsText" dxfId="15270" priority="27375" operator="containsText" text="09.00 – 15.00">
      <formula>NOT(ISERROR(SEARCH("09.00 – 15.00",CB92)))</formula>
    </cfRule>
    <cfRule type="containsText" dxfId="15269" priority="27376" operator="containsText" text="12:30">
      <formula>NOT(ISERROR(SEARCH("12:30",CB92)))</formula>
    </cfRule>
    <cfRule type="containsText" dxfId="15268" priority="27377" operator="containsText" text="13:30">
      <formula>NOT(ISERROR(SEARCH("13:30",CB92)))</formula>
    </cfRule>
    <cfRule type="containsText" dxfId="15267" priority="27378" operator="containsText" text="FESTIVITÁ">
      <formula>NOT(ISERROR(SEARCH("FESTIVITÁ",CB92)))</formula>
    </cfRule>
    <cfRule type="cellIs" dxfId="15266" priority="27379" operator="equal">
      <formula>"DOMENICA"</formula>
    </cfRule>
  </conditionalFormatting>
  <conditionalFormatting sqref="CB111">
    <cfRule type="containsText" dxfId="15265" priority="27346" operator="containsText" text="08.30 – 14.30">
      <formula>NOT(ISERROR(SEARCH("08.30 – 14.30",CB111)))</formula>
    </cfRule>
    <cfRule type="containsText" dxfId="15264" priority="27347" operator="containsText" text="09:30 – 18.30">
      <formula>NOT(ISERROR(SEARCH("09:30 – 18.30",CB111)))</formula>
    </cfRule>
    <cfRule type="containsText" dxfId="15263" priority="27348" operator="containsText" text="10.30 – 18.30">
      <formula>NOT(ISERROR(SEARCH("10.30 – 18.30",CB111)))</formula>
    </cfRule>
    <cfRule type="containsText" dxfId="15262" priority="27349" operator="containsText" text="09.30 – 18.30">
      <formula>NOT(ISERROR(SEARCH("09.30 – 18.30",CB111)))</formula>
    </cfRule>
    <cfRule type="containsText" dxfId="15261" priority="27350" operator="containsText" text="09.00 – 13:00">
      <formula>NOT(ISERROR(SEARCH("09.00 – 13:00",CB111)))</formula>
    </cfRule>
    <cfRule type="containsText" dxfId="15260" priority="27351" operator="containsText" text="08.30 – 16.30">
      <formula>NOT(ISERROR(SEARCH("08.30 – 16.30",CB111)))</formula>
    </cfRule>
    <cfRule type="containsText" dxfId="15259" priority="27352" operator="containsText" text="08:30 – 17.30">
      <formula>NOT(ISERROR(SEARCH("08:30 – 17.30",CB111)))</formula>
    </cfRule>
    <cfRule type="containsText" dxfId="15258" priority="27353" operator="containsText" text="08.30 – 17.30">
      <formula>NOT(ISERROR(SEARCH("08.30 – 17.30",CB111)))</formula>
    </cfRule>
    <cfRule type="containsText" dxfId="15257" priority="27354" operator="containsText" text="09.00 – 18.00">
      <formula>NOT(ISERROR(SEARCH("09.00 – 18.00",CB111)))</formula>
    </cfRule>
    <cfRule type="containsText" dxfId="15256" priority="27355" operator="containsText" text="09.00 – 13.00">
      <formula>NOT(ISERROR(SEARCH("09.00 – 13.00",CB111)))</formula>
    </cfRule>
    <cfRule type="containsText" dxfId="15255" priority="27356" operator="containsText" text="11.30 – 19.30">
      <formula>NOT(ISERROR(SEARCH("11.30 – 19.30",CB111)))</formula>
    </cfRule>
    <cfRule type="containsText" dxfId="15254" priority="27357" operator="containsText" text="10.30 – 19.30">
      <formula>NOT(ISERROR(SEARCH("10.30 – 19.30",CB111)))</formula>
    </cfRule>
    <cfRule type="containsText" dxfId="15253" priority="27358" operator="containsText" text="09.00 – 15.00">
      <formula>NOT(ISERROR(SEARCH("09.00 – 15.00",CB111)))</formula>
    </cfRule>
    <cfRule type="containsText" dxfId="15252" priority="27359" operator="containsText" text="12:30">
      <formula>NOT(ISERROR(SEARCH("12:30",CB111)))</formula>
    </cfRule>
    <cfRule type="containsText" dxfId="15251" priority="27360" operator="containsText" text="13:30">
      <formula>NOT(ISERROR(SEARCH("13:30",CB111)))</formula>
    </cfRule>
    <cfRule type="containsText" dxfId="15250" priority="27361" operator="containsText" text="FESTIVITÁ">
      <formula>NOT(ISERROR(SEARCH("FESTIVITÁ",CB111)))</formula>
    </cfRule>
    <cfRule type="cellIs" dxfId="15249" priority="27362" operator="equal">
      <formula>"DOMENICA"</formula>
    </cfRule>
  </conditionalFormatting>
  <conditionalFormatting sqref="CB111">
    <cfRule type="containsText" dxfId="15248" priority="27340" operator="containsText" text="09.00 - 13.00">
      <formula>NOT(ISERROR(SEARCH("09.00 - 13.00",CB111)))</formula>
    </cfRule>
    <cfRule type="containsText" dxfId="15247" priority="27341" operator="containsText" text="09.00 – 15:00">
      <formula>NOT(ISERROR(SEARCH("09.00 – 15:00",CB111)))</formula>
    </cfRule>
    <cfRule type="containsText" dxfId="15246" priority="27342" operator="containsText" text="09.00 – 16.00">
      <formula>NOT(ISERROR(SEARCH("09.00 – 16.00",CB111)))</formula>
    </cfRule>
    <cfRule type="containsText" dxfId="15245" priority="27343" operator="containsText" text="09.00 - 13:00">
      <formula>NOT(ISERROR(SEARCH("09.00 - 13:00",CB111)))</formula>
    </cfRule>
    <cfRule type="containsText" dxfId="15244" priority="27344" operator="containsText" text="08.30 – 16:30 ">
      <formula>NOT(ISERROR(SEARCH("08.30 – 16:30 ",CB111)))</formula>
    </cfRule>
    <cfRule type="containsText" dxfId="15243" priority="27345" operator="containsText" text="08.30 – 17:30 ">
      <formula>NOT(ISERROR(SEARCH("08.30 – 17:30 ",CB111)))</formula>
    </cfRule>
  </conditionalFormatting>
  <conditionalFormatting sqref="CB116:CB121">
    <cfRule type="containsText" dxfId="15242" priority="27323" operator="containsText" text="08.30 – 14.30">
      <formula>NOT(ISERROR(SEARCH("08.30 – 14.30",CB116)))</formula>
    </cfRule>
    <cfRule type="containsText" dxfId="15241" priority="27324" operator="containsText" text="09:30 – 18.30">
      <formula>NOT(ISERROR(SEARCH("09:30 – 18.30",CB116)))</formula>
    </cfRule>
    <cfRule type="containsText" dxfId="15240" priority="27325" operator="containsText" text="10.30 – 18.30">
      <formula>NOT(ISERROR(SEARCH("10.30 – 18.30",CB116)))</formula>
    </cfRule>
    <cfRule type="containsText" dxfId="15239" priority="27326" operator="containsText" text="09.30 – 18.30">
      <formula>NOT(ISERROR(SEARCH("09.30 – 18.30",CB116)))</formula>
    </cfRule>
    <cfRule type="containsText" dxfId="15238" priority="27327" operator="containsText" text="09.00 – 13:00">
      <formula>NOT(ISERROR(SEARCH("09.00 – 13:00",CB116)))</formula>
    </cfRule>
    <cfRule type="containsText" dxfId="15237" priority="27328" operator="containsText" text="08.30 – 16.30">
      <formula>NOT(ISERROR(SEARCH("08.30 – 16.30",CB116)))</formula>
    </cfRule>
    <cfRule type="containsText" dxfId="15236" priority="27329" operator="containsText" text="08:30 – 17.30">
      <formula>NOT(ISERROR(SEARCH("08:30 – 17.30",CB116)))</formula>
    </cfRule>
    <cfRule type="containsText" dxfId="15235" priority="27330" operator="containsText" text="08.30 – 17.30">
      <formula>NOT(ISERROR(SEARCH("08.30 – 17.30",CB116)))</formula>
    </cfRule>
    <cfRule type="containsText" dxfId="15234" priority="27331" operator="containsText" text="09.00 – 18.00">
      <formula>NOT(ISERROR(SEARCH("09.00 – 18.00",CB116)))</formula>
    </cfRule>
    <cfRule type="containsText" dxfId="15233" priority="27332" operator="containsText" text="09.00 – 13.00">
      <formula>NOT(ISERROR(SEARCH("09.00 – 13.00",CB116)))</formula>
    </cfRule>
    <cfRule type="containsText" dxfId="15232" priority="27333" operator="containsText" text="11.30 – 19.30">
      <formula>NOT(ISERROR(SEARCH("11.30 – 19.30",CB116)))</formula>
    </cfRule>
    <cfRule type="containsText" dxfId="15231" priority="27334" operator="containsText" text="10.30 – 19.30">
      <formula>NOT(ISERROR(SEARCH("10.30 – 19.30",CB116)))</formula>
    </cfRule>
    <cfRule type="containsText" dxfId="15230" priority="27335" operator="containsText" text="09.00 – 15.00">
      <formula>NOT(ISERROR(SEARCH("09.00 – 15.00",CB116)))</formula>
    </cfRule>
    <cfRule type="containsText" dxfId="15229" priority="27336" operator="containsText" text="12:30">
      <formula>NOT(ISERROR(SEARCH("12:30",CB116)))</formula>
    </cfRule>
    <cfRule type="containsText" dxfId="15228" priority="27337" operator="containsText" text="13:30">
      <formula>NOT(ISERROR(SEARCH("13:30",CB116)))</formula>
    </cfRule>
    <cfRule type="containsText" dxfId="15227" priority="27338" operator="containsText" text="FESTIVITÁ">
      <formula>NOT(ISERROR(SEARCH("FESTIVITÁ",CB116)))</formula>
    </cfRule>
    <cfRule type="cellIs" dxfId="15226" priority="27339" operator="equal">
      <formula>"DOMENICA"</formula>
    </cfRule>
  </conditionalFormatting>
  <conditionalFormatting sqref="CB116:CB121">
    <cfRule type="containsText" dxfId="15225" priority="27306" operator="containsText" text="08.30 – 14.30">
      <formula>NOT(ISERROR(SEARCH("08.30 – 14.30",CB116)))</formula>
    </cfRule>
    <cfRule type="containsText" dxfId="15224" priority="27307" operator="containsText" text="09:30 – 18.30">
      <formula>NOT(ISERROR(SEARCH("09:30 – 18.30",CB116)))</formula>
    </cfRule>
    <cfRule type="containsText" dxfId="15223" priority="27308" operator="containsText" text="10.30 – 18.30">
      <formula>NOT(ISERROR(SEARCH("10.30 – 18.30",CB116)))</formula>
    </cfRule>
    <cfRule type="containsText" dxfId="15222" priority="27309" operator="containsText" text="09.30 – 18.30">
      <formula>NOT(ISERROR(SEARCH("09.30 – 18.30",CB116)))</formula>
    </cfRule>
    <cfRule type="containsText" dxfId="15221" priority="27310" operator="containsText" text="09.00 – 13:00">
      <formula>NOT(ISERROR(SEARCH("09.00 – 13:00",CB116)))</formula>
    </cfRule>
    <cfRule type="containsText" dxfId="15220" priority="27311" operator="containsText" text="08.30 – 16.30">
      <formula>NOT(ISERROR(SEARCH("08.30 – 16.30",CB116)))</formula>
    </cfRule>
    <cfRule type="containsText" dxfId="15219" priority="27312" operator="containsText" text="08:30 – 17.30">
      <formula>NOT(ISERROR(SEARCH("08:30 – 17.30",CB116)))</formula>
    </cfRule>
    <cfRule type="containsText" dxfId="15218" priority="27313" operator="containsText" text="08.30 – 17.30">
      <formula>NOT(ISERROR(SEARCH("08.30 – 17.30",CB116)))</formula>
    </cfRule>
    <cfRule type="containsText" dxfId="15217" priority="27314" operator="containsText" text="09.00 – 18.00">
      <formula>NOT(ISERROR(SEARCH("09.00 – 18.00",CB116)))</formula>
    </cfRule>
    <cfRule type="containsText" dxfId="15216" priority="27315" operator="containsText" text="09.00 – 13.00">
      <formula>NOT(ISERROR(SEARCH("09.00 – 13.00",CB116)))</formula>
    </cfRule>
    <cfRule type="containsText" dxfId="15215" priority="27316" operator="containsText" text="11.30 – 19.30">
      <formula>NOT(ISERROR(SEARCH("11.30 – 19.30",CB116)))</formula>
    </cfRule>
    <cfRule type="containsText" dxfId="15214" priority="27317" operator="containsText" text="10.30 – 19.30">
      <formula>NOT(ISERROR(SEARCH("10.30 – 19.30",CB116)))</formula>
    </cfRule>
    <cfRule type="containsText" dxfId="15213" priority="27318" operator="containsText" text="09.00 – 15.00">
      <formula>NOT(ISERROR(SEARCH("09.00 – 15.00",CB116)))</formula>
    </cfRule>
    <cfRule type="containsText" dxfId="15212" priority="27319" operator="containsText" text="12:30">
      <formula>NOT(ISERROR(SEARCH("12:30",CB116)))</formula>
    </cfRule>
    <cfRule type="containsText" dxfId="15211" priority="27320" operator="containsText" text="13:30">
      <formula>NOT(ISERROR(SEARCH("13:30",CB116)))</formula>
    </cfRule>
    <cfRule type="containsText" dxfId="15210" priority="27321" operator="containsText" text="FESTIVITÁ">
      <formula>NOT(ISERROR(SEARCH("FESTIVITÁ",CB116)))</formula>
    </cfRule>
    <cfRule type="cellIs" dxfId="15209" priority="27322" operator="equal">
      <formula>"DOMENICA"</formula>
    </cfRule>
  </conditionalFormatting>
  <conditionalFormatting sqref="CB116:CB121">
    <cfRule type="containsText" dxfId="15208" priority="27289" operator="containsText" text="08.30 – 14.30">
      <formula>NOT(ISERROR(SEARCH("08.30 – 14.30",CB116)))</formula>
    </cfRule>
    <cfRule type="containsText" dxfId="15207" priority="27290" operator="containsText" text="09:30 – 18.30">
      <formula>NOT(ISERROR(SEARCH("09:30 – 18.30",CB116)))</formula>
    </cfRule>
    <cfRule type="containsText" dxfId="15206" priority="27291" operator="containsText" text="10.30 – 18.30">
      <formula>NOT(ISERROR(SEARCH("10.30 – 18.30",CB116)))</formula>
    </cfRule>
    <cfRule type="containsText" dxfId="15205" priority="27292" operator="containsText" text="09.30 – 18.30">
      <formula>NOT(ISERROR(SEARCH("09.30 – 18.30",CB116)))</formula>
    </cfRule>
    <cfRule type="containsText" dxfId="15204" priority="27293" operator="containsText" text="09.00 – 13:00">
      <formula>NOT(ISERROR(SEARCH("09.00 – 13:00",CB116)))</formula>
    </cfRule>
    <cfRule type="containsText" dxfId="15203" priority="27294" operator="containsText" text="08.30 – 16.30">
      <formula>NOT(ISERROR(SEARCH("08.30 – 16.30",CB116)))</formula>
    </cfRule>
    <cfRule type="containsText" dxfId="15202" priority="27295" operator="containsText" text="08:30 – 17.30">
      <formula>NOT(ISERROR(SEARCH("08:30 – 17.30",CB116)))</formula>
    </cfRule>
    <cfRule type="containsText" dxfId="15201" priority="27296" operator="containsText" text="08.30 – 17.30">
      <formula>NOT(ISERROR(SEARCH("08.30 – 17.30",CB116)))</formula>
    </cfRule>
    <cfRule type="containsText" dxfId="15200" priority="27297" operator="containsText" text="09.00 – 18.00">
      <formula>NOT(ISERROR(SEARCH("09.00 – 18.00",CB116)))</formula>
    </cfRule>
    <cfRule type="containsText" dxfId="15199" priority="27298" operator="containsText" text="09.00 – 13.00">
      <formula>NOT(ISERROR(SEARCH("09.00 – 13.00",CB116)))</formula>
    </cfRule>
    <cfRule type="containsText" dxfId="15198" priority="27299" operator="containsText" text="11.30 – 19.30">
      <formula>NOT(ISERROR(SEARCH("11.30 – 19.30",CB116)))</formula>
    </cfRule>
    <cfRule type="containsText" dxfId="15197" priority="27300" operator="containsText" text="10.30 – 19.30">
      <formula>NOT(ISERROR(SEARCH("10.30 – 19.30",CB116)))</formula>
    </cfRule>
    <cfRule type="containsText" dxfId="15196" priority="27301" operator="containsText" text="09.00 – 15.00">
      <formula>NOT(ISERROR(SEARCH("09.00 – 15.00",CB116)))</formula>
    </cfRule>
    <cfRule type="containsText" dxfId="15195" priority="27302" operator="containsText" text="12:30">
      <formula>NOT(ISERROR(SEARCH("12:30",CB116)))</formula>
    </cfRule>
    <cfRule type="containsText" dxfId="15194" priority="27303" operator="containsText" text="13:30">
      <formula>NOT(ISERROR(SEARCH("13:30",CB116)))</formula>
    </cfRule>
    <cfRule type="containsText" dxfId="15193" priority="27304" operator="containsText" text="FESTIVITÁ">
      <formula>NOT(ISERROR(SEARCH("FESTIVITÁ",CB116)))</formula>
    </cfRule>
    <cfRule type="cellIs" dxfId="15192" priority="27305" operator="equal">
      <formula>"DOMENICA"</formula>
    </cfRule>
  </conditionalFormatting>
  <conditionalFormatting sqref="CB116:CB121">
    <cfRule type="containsText" dxfId="15191" priority="27272" operator="containsText" text="08.30 – 14.30">
      <formula>NOT(ISERROR(SEARCH("08.30 – 14.30",CB116)))</formula>
    </cfRule>
    <cfRule type="containsText" dxfId="15190" priority="27273" operator="containsText" text="09:30 – 18.30">
      <formula>NOT(ISERROR(SEARCH("09:30 – 18.30",CB116)))</formula>
    </cfRule>
    <cfRule type="containsText" dxfId="15189" priority="27274" operator="containsText" text="10.30 – 18.30">
      <formula>NOT(ISERROR(SEARCH("10.30 – 18.30",CB116)))</formula>
    </cfRule>
    <cfRule type="containsText" dxfId="15188" priority="27275" operator="containsText" text="09.30 – 18.30">
      <formula>NOT(ISERROR(SEARCH("09.30 – 18.30",CB116)))</formula>
    </cfRule>
    <cfRule type="containsText" dxfId="15187" priority="27276" operator="containsText" text="09.00 – 13:00">
      <formula>NOT(ISERROR(SEARCH("09.00 – 13:00",CB116)))</formula>
    </cfRule>
    <cfRule type="containsText" dxfId="15186" priority="27277" operator="containsText" text="08.30 – 16.30">
      <formula>NOT(ISERROR(SEARCH("08.30 – 16.30",CB116)))</formula>
    </cfRule>
    <cfRule type="containsText" dxfId="15185" priority="27278" operator="containsText" text="08:30 – 17.30">
      <formula>NOT(ISERROR(SEARCH("08:30 – 17.30",CB116)))</formula>
    </cfRule>
    <cfRule type="containsText" dxfId="15184" priority="27279" operator="containsText" text="08.30 – 17.30">
      <formula>NOT(ISERROR(SEARCH("08.30 – 17.30",CB116)))</formula>
    </cfRule>
    <cfRule type="containsText" dxfId="15183" priority="27280" operator="containsText" text="09.00 – 18.00">
      <formula>NOT(ISERROR(SEARCH("09.00 – 18.00",CB116)))</formula>
    </cfRule>
    <cfRule type="containsText" dxfId="15182" priority="27281" operator="containsText" text="09.00 – 13.00">
      <formula>NOT(ISERROR(SEARCH("09.00 – 13.00",CB116)))</formula>
    </cfRule>
    <cfRule type="containsText" dxfId="15181" priority="27282" operator="containsText" text="11.30 – 19.30">
      <formula>NOT(ISERROR(SEARCH("11.30 – 19.30",CB116)))</formula>
    </cfRule>
    <cfRule type="containsText" dxfId="15180" priority="27283" operator="containsText" text="10.30 – 19.30">
      <formula>NOT(ISERROR(SEARCH("10.30 – 19.30",CB116)))</formula>
    </cfRule>
    <cfRule type="containsText" dxfId="15179" priority="27284" operator="containsText" text="09.00 – 15.00">
      <formula>NOT(ISERROR(SEARCH("09.00 – 15.00",CB116)))</formula>
    </cfRule>
    <cfRule type="containsText" dxfId="15178" priority="27285" operator="containsText" text="12:30">
      <formula>NOT(ISERROR(SEARCH("12:30",CB116)))</formula>
    </cfRule>
    <cfRule type="containsText" dxfId="15177" priority="27286" operator="containsText" text="13:30">
      <formula>NOT(ISERROR(SEARCH("13:30",CB116)))</formula>
    </cfRule>
    <cfRule type="containsText" dxfId="15176" priority="27287" operator="containsText" text="FESTIVITÁ">
      <formula>NOT(ISERROR(SEARCH("FESTIVITÁ",CB116)))</formula>
    </cfRule>
    <cfRule type="cellIs" dxfId="15175" priority="27288" operator="equal">
      <formula>"DOMENICA"</formula>
    </cfRule>
  </conditionalFormatting>
  <conditionalFormatting sqref="CB126:CB131">
    <cfRule type="containsText" dxfId="15174" priority="27255" operator="containsText" text="08.30 – 14.30">
      <formula>NOT(ISERROR(SEARCH("08.30 – 14.30",CB126)))</formula>
    </cfRule>
    <cfRule type="containsText" dxfId="15173" priority="27256" operator="containsText" text="09:30 – 18.30">
      <formula>NOT(ISERROR(SEARCH("09:30 – 18.30",CB126)))</formula>
    </cfRule>
    <cfRule type="containsText" dxfId="15172" priority="27257" operator="containsText" text="10.30 – 18.30">
      <formula>NOT(ISERROR(SEARCH("10.30 – 18.30",CB126)))</formula>
    </cfRule>
    <cfRule type="containsText" dxfId="15171" priority="27258" operator="containsText" text="09.30 – 18.30">
      <formula>NOT(ISERROR(SEARCH("09.30 – 18.30",CB126)))</formula>
    </cfRule>
    <cfRule type="containsText" dxfId="15170" priority="27259" operator="containsText" text="09.00 – 13:00">
      <formula>NOT(ISERROR(SEARCH("09.00 – 13:00",CB126)))</formula>
    </cfRule>
    <cfRule type="containsText" dxfId="15169" priority="27260" operator="containsText" text="08.30 – 16.30">
      <formula>NOT(ISERROR(SEARCH("08.30 – 16.30",CB126)))</formula>
    </cfRule>
    <cfRule type="containsText" dxfId="15168" priority="27261" operator="containsText" text="08:30 – 17.30">
      <formula>NOT(ISERROR(SEARCH("08:30 – 17.30",CB126)))</formula>
    </cfRule>
    <cfRule type="containsText" dxfId="15167" priority="27262" operator="containsText" text="08.30 – 17.30">
      <formula>NOT(ISERROR(SEARCH("08.30 – 17.30",CB126)))</formula>
    </cfRule>
    <cfRule type="containsText" dxfId="15166" priority="27263" operator="containsText" text="09.00 – 18.00">
      <formula>NOT(ISERROR(SEARCH("09.00 – 18.00",CB126)))</formula>
    </cfRule>
    <cfRule type="containsText" dxfId="15165" priority="27264" operator="containsText" text="09.00 – 13.00">
      <formula>NOT(ISERROR(SEARCH("09.00 – 13.00",CB126)))</formula>
    </cfRule>
    <cfRule type="containsText" dxfId="15164" priority="27265" operator="containsText" text="11.30 – 19.30">
      <formula>NOT(ISERROR(SEARCH("11.30 – 19.30",CB126)))</formula>
    </cfRule>
    <cfRule type="containsText" dxfId="15163" priority="27266" operator="containsText" text="10.30 – 19.30">
      <formula>NOT(ISERROR(SEARCH("10.30 – 19.30",CB126)))</formula>
    </cfRule>
    <cfRule type="containsText" dxfId="15162" priority="27267" operator="containsText" text="09.00 – 15.00">
      <formula>NOT(ISERROR(SEARCH("09.00 – 15.00",CB126)))</formula>
    </cfRule>
    <cfRule type="containsText" dxfId="15161" priority="27268" operator="containsText" text="12:30">
      <formula>NOT(ISERROR(SEARCH("12:30",CB126)))</formula>
    </cfRule>
    <cfRule type="containsText" dxfId="15160" priority="27269" operator="containsText" text="13:30">
      <formula>NOT(ISERROR(SEARCH("13:30",CB126)))</formula>
    </cfRule>
    <cfRule type="containsText" dxfId="15159" priority="27270" operator="containsText" text="FESTIVITÁ">
      <formula>NOT(ISERROR(SEARCH("FESTIVITÁ",CB126)))</formula>
    </cfRule>
    <cfRule type="cellIs" dxfId="15158" priority="27271" operator="equal">
      <formula>"DOMENICA"</formula>
    </cfRule>
  </conditionalFormatting>
  <conditionalFormatting sqref="CB126:CB131">
    <cfRule type="containsText" dxfId="15157" priority="27238" operator="containsText" text="08.30 – 14.30">
      <formula>NOT(ISERROR(SEARCH("08.30 – 14.30",CB126)))</formula>
    </cfRule>
    <cfRule type="containsText" dxfId="15156" priority="27239" operator="containsText" text="09:30 – 18.30">
      <formula>NOT(ISERROR(SEARCH("09:30 – 18.30",CB126)))</formula>
    </cfRule>
    <cfRule type="containsText" dxfId="15155" priority="27240" operator="containsText" text="10.30 – 18.30">
      <formula>NOT(ISERROR(SEARCH("10.30 – 18.30",CB126)))</formula>
    </cfRule>
    <cfRule type="containsText" dxfId="15154" priority="27241" operator="containsText" text="09.30 – 18.30">
      <formula>NOT(ISERROR(SEARCH("09.30 – 18.30",CB126)))</formula>
    </cfRule>
    <cfRule type="containsText" dxfId="15153" priority="27242" operator="containsText" text="09.00 – 13:00">
      <formula>NOT(ISERROR(SEARCH("09.00 – 13:00",CB126)))</formula>
    </cfRule>
    <cfRule type="containsText" dxfId="15152" priority="27243" operator="containsText" text="08.30 – 16.30">
      <formula>NOT(ISERROR(SEARCH("08.30 – 16.30",CB126)))</formula>
    </cfRule>
    <cfRule type="containsText" dxfId="15151" priority="27244" operator="containsText" text="08:30 – 17.30">
      <formula>NOT(ISERROR(SEARCH("08:30 – 17.30",CB126)))</formula>
    </cfRule>
    <cfRule type="containsText" dxfId="15150" priority="27245" operator="containsText" text="08.30 – 17.30">
      <formula>NOT(ISERROR(SEARCH("08.30 – 17.30",CB126)))</formula>
    </cfRule>
    <cfRule type="containsText" dxfId="15149" priority="27246" operator="containsText" text="09.00 – 18.00">
      <formula>NOT(ISERROR(SEARCH("09.00 – 18.00",CB126)))</formula>
    </cfRule>
    <cfRule type="containsText" dxfId="15148" priority="27247" operator="containsText" text="09.00 – 13.00">
      <formula>NOT(ISERROR(SEARCH("09.00 – 13.00",CB126)))</formula>
    </cfRule>
    <cfRule type="containsText" dxfId="15147" priority="27248" operator="containsText" text="11.30 – 19.30">
      <formula>NOT(ISERROR(SEARCH("11.30 – 19.30",CB126)))</formula>
    </cfRule>
    <cfRule type="containsText" dxfId="15146" priority="27249" operator="containsText" text="10.30 – 19.30">
      <formula>NOT(ISERROR(SEARCH("10.30 – 19.30",CB126)))</formula>
    </cfRule>
    <cfRule type="containsText" dxfId="15145" priority="27250" operator="containsText" text="09.00 – 15.00">
      <formula>NOT(ISERROR(SEARCH("09.00 – 15.00",CB126)))</formula>
    </cfRule>
    <cfRule type="containsText" dxfId="15144" priority="27251" operator="containsText" text="12:30">
      <formula>NOT(ISERROR(SEARCH("12:30",CB126)))</formula>
    </cfRule>
    <cfRule type="containsText" dxfId="15143" priority="27252" operator="containsText" text="13:30">
      <formula>NOT(ISERROR(SEARCH("13:30",CB126)))</formula>
    </cfRule>
    <cfRule type="containsText" dxfId="15142" priority="27253" operator="containsText" text="FESTIVITÁ">
      <formula>NOT(ISERROR(SEARCH("FESTIVITÁ",CB126)))</formula>
    </cfRule>
    <cfRule type="cellIs" dxfId="15141" priority="27254" operator="equal">
      <formula>"DOMENICA"</formula>
    </cfRule>
  </conditionalFormatting>
  <conditionalFormatting sqref="CB126:CB131">
    <cfRule type="containsText" dxfId="15140" priority="27221" operator="containsText" text="08.30 – 14.30">
      <formula>NOT(ISERROR(SEARCH("08.30 – 14.30",CB126)))</formula>
    </cfRule>
    <cfRule type="containsText" dxfId="15139" priority="27222" operator="containsText" text="09:30 – 18.30">
      <formula>NOT(ISERROR(SEARCH("09:30 – 18.30",CB126)))</formula>
    </cfRule>
    <cfRule type="containsText" dxfId="15138" priority="27223" operator="containsText" text="10.30 – 18.30">
      <formula>NOT(ISERROR(SEARCH("10.30 – 18.30",CB126)))</formula>
    </cfRule>
    <cfRule type="containsText" dxfId="15137" priority="27224" operator="containsText" text="09.30 – 18.30">
      <formula>NOT(ISERROR(SEARCH("09.30 – 18.30",CB126)))</formula>
    </cfRule>
    <cfRule type="containsText" dxfId="15136" priority="27225" operator="containsText" text="09.00 – 13:00">
      <formula>NOT(ISERROR(SEARCH("09.00 – 13:00",CB126)))</formula>
    </cfRule>
    <cfRule type="containsText" dxfId="15135" priority="27226" operator="containsText" text="08.30 – 16.30">
      <formula>NOT(ISERROR(SEARCH("08.30 – 16.30",CB126)))</formula>
    </cfRule>
    <cfRule type="containsText" dxfId="15134" priority="27227" operator="containsText" text="08:30 – 17.30">
      <formula>NOT(ISERROR(SEARCH("08:30 – 17.30",CB126)))</formula>
    </cfRule>
    <cfRule type="containsText" dxfId="15133" priority="27228" operator="containsText" text="08.30 – 17.30">
      <formula>NOT(ISERROR(SEARCH("08.30 – 17.30",CB126)))</formula>
    </cfRule>
    <cfRule type="containsText" dxfId="15132" priority="27229" operator="containsText" text="09.00 – 18.00">
      <formula>NOT(ISERROR(SEARCH("09.00 – 18.00",CB126)))</formula>
    </cfRule>
    <cfRule type="containsText" dxfId="15131" priority="27230" operator="containsText" text="09.00 – 13.00">
      <formula>NOT(ISERROR(SEARCH("09.00 – 13.00",CB126)))</formula>
    </cfRule>
    <cfRule type="containsText" dxfId="15130" priority="27231" operator="containsText" text="11.30 – 19.30">
      <formula>NOT(ISERROR(SEARCH("11.30 – 19.30",CB126)))</formula>
    </cfRule>
    <cfRule type="containsText" dxfId="15129" priority="27232" operator="containsText" text="10.30 – 19.30">
      <formula>NOT(ISERROR(SEARCH("10.30 – 19.30",CB126)))</formula>
    </cfRule>
    <cfRule type="containsText" dxfId="15128" priority="27233" operator="containsText" text="09.00 – 15.00">
      <formula>NOT(ISERROR(SEARCH("09.00 – 15.00",CB126)))</formula>
    </cfRule>
    <cfRule type="containsText" dxfId="15127" priority="27234" operator="containsText" text="12:30">
      <formula>NOT(ISERROR(SEARCH("12:30",CB126)))</formula>
    </cfRule>
    <cfRule type="containsText" dxfId="15126" priority="27235" operator="containsText" text="13:30">
      <formula>NOT(ISERROR(SEARCH("13:30",CB126)))</formula>
    </cfRule>
    <cfRule type="containsText" dxfId="15125" priority="27236" operator="containsText" text="FESTIVITÁ">
      <formula>NOT(ISERROR(SEARCH("FESTIVITÁ",CB126)))</formula>
    </cfRule>
    <cfRule type="cellIs" dxfId="15124" priority="27237" operator="equal">
      <formula>"DOMENICA"</formula>
    </cfRule>
  </conditionalFormatting>
  <conditionalFormatting sqref="CB126:CB131">
    <cfRule type="containsText" dxfId="15123" priority="27204" operator="containsText" text="08.30 – 14.30">
      <formula>NOT(ISERROR(SEARCH("08.30 – 14.30",CB126)))</formula>
    </cfRule>
    <cfRule type="containsText" dxfId="15122" priority="27205" operator="containsText" text="09:30 – 18.30">
      <formula>NOT(ISERROR(SEARCH("09:30 – 18.30",CB126)))</formula>
    </cfRule>
    <cfRule type="containsText" dxfId="15121" priority="27206" operator="containsText" text="10.30 – 18.30">
      <formula>NOT(ISERROR(SEARCH("10.30 – 18.30",CB126)))</formula>
    </cfRule>
    <cfRule type="containsText" dxfId="15120" priority="27207" operator="containsText" text="09.30 – 18.30">
      <formula>NOT(ISERROR(SEARCH("09.30 – 18.30",CB126)))</formula>
    </cfRule>
    <cfRule type="containsText" dxfId="15119" priority="27208" operator="containsText" text="09.00 – 13:00">
      <formula>NOT(ISERROR(SEARCH("09.00 – 13:00",CB126)))</formula>
    </cfRule>
    <cfRule type="containsText" dxfId="15118" priority="27209" operator="containsText" text="08.30 – 16.30">
      <formula>NOT(ISERROR(SEARCH("08.30 – 16.30",CB126)))</formula>
    </cfRule>
    <cfRule type="containsText" dxfId="15117" priority="27210" operator="containsText" text="08:30 – 17.30">
      <formula>NOT(ISERROR(SEARCH("08:30 – 17.30",CB126)))</formula>
    </cfRule>
    <cfRule type="containsText" dxfId="15116" priority="27211" operator="containsText" text="08.30 – 17.30">
      <formula>NOT(ISERROR(SEARCH("08.30 – 17.30",CB126)))</formula>
    </cfRule>
    <cfRule type="containsText" dxfId="15115" priority="27212" operator="containsText" text="09.00 – 18.00">
      <formula>NOT(ISERROR(SEARCH("09.00 – 18.00",CB126)))</formula>
    </cfRule>
    <cfRule type="containsText" dxfId="15114" priority="27213" operator="containsText" text="09.00 – 13.00">
      <formula>NOT(ISERROR(SEARCH("09.00 – 13.00",CB126)))</formula>
    </cfRule>
    <cfRule type="containsText" dxfId="15113" priority="27214" operator="containsText" text="11.30 – 19.30">
      <formula>NOT(ISERROR(SEARCH("11.30 – 19.30",CB126)))</formula>
    </cfRule>
    <cfRule type="containsText" dxfId="15112" priority="27215" operator="containsText" text="10.30 – 19.30">
      <formula>NOT(ISERROR(SEARCH("10.30 – 19.30",CB126)))</formula>
    </cfRule>
    <cfRule type="containsText" dxfId="15111" priority="27216" operator="containsText" text="09.00 – 15.00">
      <formula>NOT(ISERROR(SEARCH("09.00 – 15.00",CB126)))</formula>
    </cfRule>
    <cfRule type="containsText" dxfId="15110" priority="27217" operator="containsText" text="12:30">
      <formula>NOT(ISERROR(SEARCH("12:30",CB126)))</formula>
    </cfRule>
    <cfRule type="containsText" dxfId="15109" priority="27218" operator="containsText" text="13:30">
      <formula>NOT(ISERROR(SEARCH("13:30",CB126)))</formula>
    </cfRule>
    <cfRule type="containsText" dxfId="15108" priority="27219" operator="containsText" text="FESTIVITÁ">
      <formula>NOT(ISERROR(SEARCH("FESTIVITÁ",CB126)))</formula>
    </cfRule>
    <cfRule type="cellIs" dxfId="15107" priority="27220" operator="equal">
      <formula>"DOMENICA"</formula>
    </cfRule>
  </conditionalFormatting>
  <conditionalFormatting sqref="CB136:CB141">
    <cfRule type="containsText" dxfId="15106" priority="27187" operator="containsText" text="08.30 – 14.30">
      <formula>NOT(ISERROR(SEARCH("08.30 – 14.30",CB136)))</formula>
    </cfRule>
    <cfRule type="containsText" dxfId="15105" priority="27188" operator="containsText" text="09:30 – 18.30">
      <formula>NOT(ISERROR(SEARCH("09:30 – 18.30",CB136)))</formula>
    </cfRule>
    <cfRule type="containsText" dxfId="15104" priority="27189" operator="containsText" text="10.30 – 18.30">
      <formula>NOT(ISERROR(SEARCH("10.30 – 18.30",CB136)))</formula>
    </cfRule>
    <cfRule type="containsText" dxfId="15103" priority="27190" operator="containsText" text="09.30 – 18.30">
      <formula>NOT(ISERROR(SEARCH("09.30 – 18.30",CB136)))</formula>
    </cfRule>
    <cfRule type="containsText" dxfId="15102" priority="27191" operator="containsText" text="09.00 – 13:00">
      <formula>NOT(ISERROR(SEARCH("09.00 – 13:00",CB136)))</formula>
    </cfRule>
    <cfRule type="containsText" dxfId="15101" priority="27192" operator="containsText" text="08.30 – 16.30">
      <formula>NOT(ISERROR(SEARCH("08.30 – 16.30",CB136)))</formula>
    </cfRule>
    <cfRule type="containsText" dxfId="15100" priority="27193" operator="containsText" text="08:30 – 17.30">
      <formula>NOT(ISERROR(SEARCH("08:30 – 17.30",CB136)))</formula>
    </cfRule>
    <cfRule type="containsText" dxfId="15099" priority="27194" operator="containsText" text="08.30 – 17.30">
      <formula>NOT(ISERROR(SEARCH("08.30 – 17.30",CB136)))</formula>
    </cfRule>
    <cfRule type="containsText" dxfId="15098" priority="27195" operator="containsText" text="09.00 – 18.00">
      <formula>NOT(ISERROR(SEARCH("09.00 – 18.00",CB136)))</formula>
    </cfRule>
    <cfRule type="containsText" dxfId="15097" priority="27196" operator="containsText" text="09.00 – 13.00">
      <formula>NOT(ISERROR(SEARCH("09.00 – 13.00",CB136)))</formula>
    </cfRule>
    <cfRule type="containsText" dxfId="15096" priority="27197" operator="containsText" text="11.30 – 19.30">
      <formula>NOT(ISERROR(SEARCH("11.30 – 19.30",CB136)))</formula>
    </cfRule>
    <cfRule type="containsText" dxfId="15095" priority="27198" operator="containsText" text="10.30 – 19.30">
      <formula>NOT(ISERROR(SEARCH("10.30 – 19.30",CB136)))</formula>
    </cfRule>
    <cfRule type="containsText" dxfId="15094" priority="27199" operator="containsText" text="09.00 – 15.00">
      <formula>NOT(ISERROR(SEARCH("09.00 – 15.00",CB136)))</formula>
    </cfRule>
    <cfRule type="containsText" dxfId="15093" priority="27200" operator="containsText" text="12:30">
      <formula>NOT(ISERROR(SEARCH("12:30",CB136)))</formula>
    </cfRule>
    <cfRule type="containsText" dxfId="15092" priority="27201" operator="containsText" text="13:30">
      <formula>NOT(ISERROR(SEARCH("13:30",CB136)))</formula>
    </cfRule>
    <cfRule type="containsText" dxfId="15091" priority="27202" operator="containsText" text="FESTIVITÁ">
      <formula>NOT(ISERROR(SEARCH("FESTIVITÁ",CB136)))</formula>
    </cfRule>
    <cfRule type="cellIs" dxfId="15090" priority="27203" operator="equal">
      <formula>"DOMENICA"</formula>
    </cfRule>
  </conditionalFormatting>
  <conditionalFormatting sqref="CB136:CB141">
    <cfRule type="containsText" dxfId="15089" priority="27170" operator="containsText" text="08.30 – 14.30">
      <formula>NOT(ISERROR(SEARCH("08.30 – 14.30",CB136)))</formula>
    </cfRule>
    <cfRule type="containsText" dxfId="15088" priority="27171" operator="containsText" text="09:30 – 18.30">
      <formula>NOT(ISERROR(SEARCH("09:30 – 18.30",CB136)))</formula>
    </cfRule>
    <cfRule type="containsText" dxfId="15087" priority="27172" operator="containsText" text="10.30 – 18.30">
      <formula>NOT(ISERROR(SEARCH("10.30 – 18.30",CB136)))</formula>
    </cfRule>
    <cfRule type="containsText" dxfId="15086" priority="27173" operator="containsText" text="09.30 – 18.30">
      <formula>NOT(ISERROR(SEARCH("09.30 – 18.30",CB136)))</formula>
    </cfRule>
    <cfRule type="containsText" dxfId="15085" priority="27174" operator="containsText" text="09.00 – 13:00">
      <formula>NOT(ISERROR(SEARCH("09.00 – 13:00",CB136)))</formula>
    </cfRule>
    <cfRule type="containsText" dxfId="15084" priority="27175" operator="containsText" text="08.30 – 16.30">
      <formula>NOT(ISERROR(SEARCH("08.30 – 16.30",CB136)))</formula>
    </cfRule>
    <cfRule type="containsText" dxfId="15083" priority="27176" operator="containsText" text="08:30 – 17.30">
      <formula>NOT(ISERROR(SEARCH("08:30 – 17.30",CB136)))</formula>
    </cfRule>
    <cfRule type="containsText" dxfId="15082" priority="27177" operator="containsText" text="08.30 – 17.30">
      <formula>NOT(ISERROR(SEARCH("08.30 – 17.30",CB136)))</formula>
    </cfRule>
    <cfRule type="containsText" dxfId="15081" priority="27178" operator="containsText" text="09.00 – 18.00">
      <formula>NOT(ISERROR(SEARCH("09.00 – 18.00",CB136)))</formula>
    </cfRule>
    <cfRule type="containsText" dxfId="15080" priority="27179" operator="containsText" text="09.00 – 13.00">
      <formula>NOT(ISERROR(SEARCH("09.00 – 13.00",CB136)))</formula>
    </cfRule>
    <cfRule type="containsText" dxfId="15079" priority="27180" operator="containsText" text="11.30 – 19.30">
      <formula>NOT(ISERROR(SEARCH("11.30 – 19.30",CB136)))</formula>
    </cfRule>
    <cfRule type="containsText" dxfId="15078" priority="27181" operator="containsText" text="10.30 – 19.30">
      <formula>NOT(ISERROR(SEARCH("10.30 – 19.30",CB136)))</formula>
    </cfRule>
    <cfRule type="containsText" dxfId="15077" priority="27182" operator="containsText" text="09.00 – 15.00">
      <formula>NOT(ISERROR(SEARCH("09.00 – 15.00",CB136)))</formula>
    </cfRule>
    <cfRule type="containsText" dxfId="15076" priority="27183" operator="containsText" text="12:30">
      <formula>NOT(ISERROR(SEARCH("12:30",CB136)))</formula>
    </cfRule>
    <cfRule type="containsText" dxfId="15075" priority="27184" operator="containsText" text="13:30">
      <formula>NOT(ISERROR(SEARCH("13:30",CB136)))</formula>
    </cfRule>
    <cfRule type="containsText" dxfId="15074" priority="27185" operator="containsText" text="FESTIVITÁ">
      <formula>NOT(ISERROR(SEARCH("FESTIVITÁ",CB136)))</formula>
    </cfRule>
    <cfRule type="cellIs" dxfId="15073" priority="27186" operator="equal">
      <formula>"DOMENICA"</formula>
    </cfRule>
  </conditionalFormatting>
  <conditionalFormatting sqref="CB136:CB141">
    <cfRule type="containsText" dxfId="15072" priority="27153" operator="containsText" text="08.30 – 14.30">
      <formula>NOT(ISERROR(SEARCH("08.30 – 14.30",CB136)))</formula>
    </cfRule>
    <cfRule type="containsText" dxfId="15071" priority="27154" operator="containsText" text="09:30 – 18.30">
      <formula>NOT(ISERROR(SEARCH("09:30 – 18.30",CB136)))</formula>
    </cfRule>
    <cfRule type="containsText" dxfId="15070" priority="27155" operator="containsText" text="10.30 – 18.30">
      <formula>NOT(ISERROR(SEARCH("10.30 – 18.30",CB136)))</formula>
    </cfRule>
    <cfRule type="containsText" dxfId="15069" priority="27156" operator="containsText" text="09.30 – 18.30">
      <formula>NOT(ISERROR(SEARCH("09.30 – 18.30",CB136)))</formula>
    </cfRule>
    <cfRule type="containsText" dxfId="15068" priority="27157" operator="containsText" text="09.00 – 13:00">
      <formula>NOT(ISERROR(SEARCH("09.00 – 13:00",CB136)))</formula>
    </cfRule>
    <cfRule type="containsText" dxfId="15067" priority="27158" operator="containsText" text="08.30 – 16.30">
      <formula>NOT(ISERROR(SEARCH("08.30 – 16.30",CB136)))</formula>
    </cfRule>
    <cfRule type="containsText" dxfId="15066" priority="27159" operator="containsText" text="08:30 – 17.30">
      <formula>NOT(ISERROR(SEARCH("08:30 – 17.30",CB136)))</formula>
    </cfRule>
    <cfRule type="containsText" dxfId="15065" priority="27160" operator="containsText" text="08.30 – 17.30">
      <formula>NOT(ISERROR(SEARCH("08.30 – 17.30",CB136)))</formula>
    </cfRule>
    <cfRule type="containsText" dxfId="15064" priority="27161" operator="containsText" text="09.00 – 18.00">
      <formula>NOT(ISERROR(SEARCH("09.00 – 18.00",CB136)))</formula>
    </cfRule>
    <cfRule type="containsText" dxfId="15063" priority="27162" operator="containsText" text="09.00 – 13.00">
      <formula>NOT(ISERROR(SEARCH("09.00 – 13.00",CB136)))</formula>
    </cfRule>
    <cfRule type="containsText" dxfId="15062" priority="27163" operator="containsText" text="11.30 – 19.30">
      <formula>NOT(ISERROR(SEARCH("11.30 – 19.30",CB136)))</formula>
    </cfRule>
    <cfRule type="containsText" dxfId="15061" priority="27164" operator="containsText" text="10.30 – 19.30">
      <formula>NOT(ISERROR(SEARCH("10.30 – 19.30",CB136)))</formula>
    </cfRule>
    <cfRule type="containsText" dxfId="15060" priority="27165" operator="containsText" text="09.00 – 15.00">
      <formula>NOT(ISERROR(SEARCH("09.00 – 15.00",CB136)))</formula>
    </cfRule>
    <cfRule type="containsText" dxfId="15059" priority="27166" operator="containsText" text="12:30">
      <formula>NOT(ISERROR(SEARCH("12:30",CB136)))</formula>
    </cfRule>
    <cfRule type="containsText" dxfId="15058" priority="27167" operator="containsText" text="13:30">
      <formula>NOT(ISERROR(SEARCH("13:30",CB136)))</formula>
    </cfRule>
    <cfRule type="containsText" dxfId="15057" priority="27168" operator="containsText" text="FESTIVITÁ">
      <formula>NOT(ISERROR(SEARCH("FESTIVITÁ",CB136)))</formula>
    </cfRule>
    <cfRule type="cellIs" dxfId="15056" priority="27169" operator="equal">
      <formula>"DOMENICA"</formula>
    </cfRule>
  </conditionalFormatting>
  <conditionalFormatting sqref="CB136:CB141">
    <cfRule type="containsText" dxfId="15055" priority="27136" operator="containsText" text="08.30 – 14.30">
      <formula>NOT(ISERROR(SEARCH("08.30 – 14.30",CB136)))</formula>
    </cfRule>
    <cfRule type="containsText" dxfId="15054" priority="27137" operator="containsText" text="09:30 – 18.30">
      <formula>NOT(ISERROR(SEARCH("09:30 – 18.30",CB136)))</formula>
    </cfRule>
    <cfRule type="containsText" dxfId="15053" priority="27138" operator="containsText" text="10.30 – 18.30">
      <formula>NOT(ISERROR(SEARCH("10.30 – 18.30",CB136)))</formula>
    </cfRule>
    <cfRule type="containsText" dxfId="15052" priority="27139" operator="containsText" text="09.30 – 18.30">
      <formula>NOT(ISERROR(SEARCH("09.30 – 18.30",CB136)))</formula>
    </cfRule>
    <cfRule type="containsText" dxfId="15051" priority="27140" operator="containsText" text="09.00 – 13:00">
      <formula>NOT(ISERROR(SEARCH("09.00 – 13:00",CB136)))</formula>
    </cfRule>
    <cfRule type="containsText" dxfId="15050" priority="27141" operator="containsText" text="08.30 – 16.30">
      <formula>NOT(ISERROR(SEARCH("08.30 – 16.30",CB136)))</formula>
    </cfRule>
    <cfRule type="containsText" dxfId="15049" priority="27142" operator="containsText" text="08:30 – 17.30">
      <formula>NOT(ISERROR(SEARCH("08:30 – 17.30",CB136)))</formula>
    </cfRule>
    <cfRule type="containsText" dxfId="15048" priority="27143" operator="containsText" text="08.30 – 17.30">
      <formula>NOT(ISERROR(SEARCH("08.30 – 17.30",CB136)))</formula>
    </cfRule>
    <cfRule type="containsText" dxfId="15047" priority="27144" operator="containsText" text="09.00 – 18.00">
      <formula>NOT(ISERROR(SEARCH("09.00 – 18.00",CB136)))</formula>
    </cfRule>
    <cfRule type="containsText" dxfId="15046" priority="27145" operator="containsText" text="09.00 – 13.00">
      <formula>NOT(ISERROR(SEARCH("09.00 – 13.00",CB136)))</formula>
    </cfRule>
    <cfRule type="containsText" dxfId="15045" priority="27146" operator="containsText" text="11.30 – 19.30">
      <formula>NOT(ISERROR(SEARCH("11.30 – 19.30",CB136)))</formula>
    </cfRule>
    <cfRule type="containsText" dxfId="15044" priority="27147" operator="containsText" text="10.30 – 19.30">
      <formula>NOT(ISERROR(SEARCH("10.30 – 19.30",CB136)))</formula>
    </cfRule>
    <cfRule type="containsText" dxfId="15043" priority="27148" operator="containsText" text="09.00 – 15.00">
      <formula>NOT(ISERROR(SEARCH("09.00 – 15.00",CB136)))</formula>
    </cfRule>
    <cfRule type="containsText" dxfId="15042" priority="27149" operator="containsText" text="12:30">
      <formula>NOT(ISERROR(SEARCH("12:30",CB136)))</formula>
    </cfRule>
    <cfRule type="containsText" dxfId="15041" priority="27150" operator="containsText" text="13:30">
      <formula>NOT(ISERROR(SEARCH("13:30",CB136)))</formula>
    </cfRule>
    <cfRule type="containsText" dxfId="15040" priority="27151" operator="containsText" text="FESTIVITÁ">
      <formula>NOT(ISERROR(SEARCH("FESTIVITÁ",CB136)))</formula>
    </cfRule>
    <cfRule type="cellIs" dxfId="15039" priority="27152" operator="equal">
      <formula>"DOMENICA"</formula>
    </cfRule>
  </conditionalFormatting>
  <conditionalFormatting sqref="CB146:CB151">
    <cfRule type="containsText" dxfId="15038" priority="27119" operator="containsText" text="08.30 – 14.30">
      <formula>NOT(ISERROR(SEARCH("08.30 – 14.30",CB146)))</formula>
    </cfRule>
    <cfRule type="containsText" dxfId="15037" priority="27120" operator="containsText" text="09:30 – 18.30">
      <formula>NOT(ISERROR(SEARCH("09:30 – 18.30",CB146)))</formula>
    </cfRule>
    <cfRule type="containsText" dxfId="15036" priority="27121" operator="containsText" text="10.30 – 18.30">
      <formula>NOT(ISERROR(SEARCH("10.30 – 18.30",CB146)))</formula>
    </cfRule>
    <cfRule type="containsText" dxfId="15035" priority="27122" operator="containsText" text="09.30 – 18.30">
      <formula>NOT(ISERROR(SEARCH("09.30 – 18.30",CB146)))</formula>
    </cfRule>
    <cfRule type="containsText" dxfId="15034" priority="27123" operator="containsText" text="09.00 – 13:00">
      <formula>NOT(ISERROR(SEARCH("09.00 – 13:00",CB146)))</formula>
    </cfRule>
    <cfRule type="containsText" dxfId="15033" priority="27124" operator="containsText" text="08.30 – 16.30">
      <formula>NOT(ISERROR(SEARCH("08.30 – 16.30",CB146)))</formula>
    </cfRule>
    <cfRule type="containsText" dxfId="15032" priority="27125" operator="containsText" text="08:30 – 17.30">
      <formula>NOT(ISERROR(SEARCH("08:30 – 17.30",CB146)))</formula>
    </cfRule>
    <cfRule type="containsText" dxfId="15031" priority="27126" operator="containsText" text="08.30 – 17.30">
      <formula>NOT(ISERROR(SEARCH("08.30 – 17.30",CB146)))</formula>
    </cfRule>
    <cfRule type="containsText" dxfId="15030" priority="27127" operator="containsText" text="09.00 – 18.00">
      <formula>NOT(ISERROR(SEARCH("09.00 – 18.00",CB146)))</formula>
    </cfRule>
    <cfRule type="containsText" dxfId="15029" priority="27128" operator="containsText" text="09.00 – 13.00">
      <formula>NOT(ISERROR(SEARCH("09.00 – 13.00",CB146)))</formula>
    </cfRule>
    <cfRule type="containsText" dxfId="15028" priority="27129" operator="containsText" text="11.30 – 19.30">
      <formula>NOT(ISERROR(SEARCH("11.30 – 19.30",CB146)))</formula>
    </cfRule>
    <cfRule type="containsText" dxfId="15027" priority="27130" operator="containsText" text="10.30 – 19.30">
      <formula>NOT(ISERROR(SEARCH("10.30 – 19.30",CB146)))</formula>
    </cfRule>
    <cfRule type="containsText" dxfId="15026" priority="27131" operator="containsText" text="09.00 – 15.00">
      <formula>NOT(ISERROR(SEARCH("09.00 – 15.00",CB146)))</formula>
    </cfRule>
    <cfRule type="containsText" dxfId="15025" priority="27132" operator="containsText" text="12:30">
      <formula>NOT(ISERROR(SEARCH("12:30",CB146)))</formula>
    </cfRule>
    <cfRule type="containsText" dxfId="15024" priority="27133" operator="containsText" text="13:30">
      <formula>NOT(ISERROR(SEARCH("13:30",CB146)))</formula>
    </cfRule>
    <cfRule type="containsText" dxfId="15023" priority="27134" operator="containsText" text="FESTIVITÁ">
      <formula>NOT(ISERROR(SEARCH("FESTIVITÁ",CB146)))</formula>
    </cfRule>
    <cfRule type="cellIs" dxfId="15022" priority="27135" operator="equal">
      <formula>"DOMENICA"</formula>
    </cfRule>
  </conditionalFormatting>
  <conditionalFormatting sqref="CB146:CB151">
    <cfRule type="containsText" dxfId="15021" priority="27102" operator="containsText" text="08.30 – 14.30">
      <formula>NOT(ISERROR(SEARCH("08.30 – 14.30",CB146)))</formula>
    </cfRule>
    <cfRule type="containsText" dxfId="15020" priority="27103" operator="containsText" text="09:30 – 18.30">
      <formula>NOT(ISERROR(SEARCH("09:30 – 18.30",CB146)))</formula>
    </cfRule>
    <cfRule type="containsText" dxfId="15019" priority="27104" operator="containsText" text="10.30 – 18.30">
      <formula>NOT(ISERROR(SEARCH("10.30 – 18.30",CB146)))</formula>
    </cfRule>
    <cfRule type="containsText" dxfId="15018" priority="27105" operator="containsText" text="09.30 – 18.30">
      <formula>NOT(ISERROR(SEARCH("09.30 – 18.30",CB146)))</formula>
    </cfRule>
    <cfRule type="containsText" dxfId="15017" priority="27106" operator="containsText" text="09.00 – 13:00">
      <formula>NOT(ISERROR(SEARCH("09.00 – 13:00",CB146)))</formula>
    </cfRule>
    <cfRule type="containsText" dxfId="15016" priority="27107" operator="containsText" text="08.30 – 16.30">
      <formula>NOT(ISERROR(SEARCH("08.30 – 16.30",CB146)))</formula>
    </cfRule>
    <cfRule type="containsText" dxfId="15015" priority="27108" operator="containsText" text="08:30 – 17.30">
      <formula>NOT(ISERROR(SEARCH("08:30 – 17.30",CB146)))</formula>
    </cfRule>
    <cfRule type="containsText" dxfId="15014" priority="27109" operator="containsText" text="08.30 – 17.30">
      <formula>NOT(ISERROR(SEARCH("08.30 – 17.30",CB146)))</formula>
    </cfRule>
    <cfRule type="containsText" dxfId="15013" priority="27110" operator="containsText" text="09.00 – 18.00">
      <formula>NOT(ISERROR(SEARCH("09.00 – 18.00",CB146)))</formula>
    </cfRule>
    <cfRule type="containsText" dxfId="15012" priority="27111" operator="containsText" text="09.00 – 13.00">
      <formula>NOT(ISERROR(SEARCH("09.00 – 13.00",CB146)))</formula>
    </cfRule>
    <cfRule type="containsText" dxfId="15011" priority="27112" operator="containsText" text="11.30 – 19.30">
      <formula>NOT(ISERROR(SEARCH("11.30 – 19.30",CB146)))</formula>
    </cfRule>
    <cfRule type="containsText" dxfId="15010" priority="27113" operator="containsText" text="10.30 – 19.30">
      <formula>NOT(ISERROR(SEARCH("10.30 – 19.30",CB146)))</formula>
    </cfRule>
    <cfRule type="containsText" dxfId="15009" priority="27114" operator="containsText" text="09.00 – 15.00">
      <formula>NOT(ISERROR(SEARCH("09.00 – 15.00",CB146)))</formula>
    </cfRule>
    <cfRule type="containsText" dxfId="15008" priority="27115" operator="containsText" text="12:30">
      <formula>NOT(ISERROR(SEARCH("12:30",CB146)))</formula>
    </cfRule>
    <cfRule type="containsText" dxfId="15007" priority="27116" operator="containsText" text="13:30">
      <formula>NOT(ISERROR(SEARCH("13:30",CB146)))</formula>
    </cfRule>
    <cfRule type="containsText" dxfId="15006" priority="27117" operator="containsText" text="FESTIVITÁ">
      <formula>NOT(ISERROR(SEARCH("FESTIVITÁ",CB146)))</formula>
    </cfRule>
    <cfRule type="cellIs" dxfId="15005" priority="27118" operator="equal">
      <formula>"DOMENICA"</formula>
    </cfRule>
  </conditionalFormatting>
  <conditionalFormatting sqref="CB146:CB151">
    <cfRule type="containsText" dxfId="15004" priority="27085" operator="containsText" text="08.30 – 14.30">
      <formula>NOT(ISERROR(SEARCH("08.30 – 14.30",CB146)))</formula>
    </cfRule>
    <cfRule type="containsText" dxfId="15003" priority="27086" operator="containsText" text="09:30 – 18.30">
      <formula>NOT(ISERROR(SEARCH("09:30 – 18.30",CB146)))</formula>
    </cfRule>
    <cfRule type="containsText" dxfId="15002" priority="27087" operator="containsText" text="10.30 – 18.30">
      <formula>NOT(ISERROR(SEARCH("10.30 – 18.30",CB146)))</formula>
    </cfRule>
    <cfRule type="containsText" dxfId="15001" priority="27088" operator="containsText" text="09.30 – 18.30">
      <formula>NOT(ISERROR(SEARCH("09.30 – 18.30",CB146)))</formula>
    </cfRule>
    <cfRule type="containsText" dxfId="15000" priority="27089" operator="containsText" text="09.00 – 13:00">
      <formula>NOT(ISERROR(SEARCH("09.00 – 13:00",CB146)))</formula>
    </cfRule>
    <cfRule type="containsText" dxfId="14999" priority="27090" operator="containsText" text="08.30 – 16.30">
      <formula>NOT(ISERROR(SEARCH("08.30 – 16.30",CB146)))</formula>
    </cfRule>
    <cfRule type="containsText" dxfId="14998" priority="27091" operator="containsText" text="08:30 – 17.30">
      <formula>NOT(ISERROR(SEARCH("08:30 – 17.30",CB146)))</formula>
    </cfRule>
    <cfRule type="containsText" dxfId="14997" priority="27092" operator="containsText" text="08.30 – 17.30">
      <formula>NOT(ISERROR(SEARCH("08.30 – 17.30",CB146)))</formula>
    </cfRule>
    <cfRule type="containsText" dxfId="14996" priority="27093" operator="containsText" text="09.00 – 18.00">
      <formula>NOT(ISERROR(SEARCH("09.00 – 18.00",CB146)))</formula>
    </cfRule>
    <cfRule type="containsText" dxfId="14995" priority="27094" operator="containsText" text="09.00 – 13.00">
      <formula>NOT(ISERROR(SEARCH("09.00 – 13.00",CB146)))</formula>
    </cfRule>
    <cfRule type="containsText" dxfId="14994" priority="27095" operator="containsText" text="11.30 – 19.30">
      <formula>NOT(ISERROR(SEARCH("11.30 – 19.30",CB146)))</formula>
    </cfRule>
    <cfRule type="containsText" dxfId="14993" priority="27096" operator="containsText" text="10.30 – 19.30">
      <formula>NOT(ISERROR(SEARCH("10.30 – 19.30",CB146)))</formula>
    </cfRule>
    <cfRule type="containsText" dxfId="14992" priority="27097" operator="containsText" text="09.00 – 15.00">
      <formula>NOT(ISERROR(SEARCH("09.00 – 15.00",CB146)))</formula>
    </cfRule>
    <cfRule type="containsText" dxfId="14991" priority="27098" operator="containsText" text="12:30">
      <formula>NOT(ISERROR(SEARCH("12:30",CB146)))</formula>
    </cfRule>
    <cfRule type="containsText" dxfId="14990" priority="27099" operator="containsText" text="13:30">
      <formula>NOT(ISERROR(SEARCH("13:30",CB146)))</formula>
    </cfRule>
    <cfRule type="containsText" dxfId="14989" priority="27100" operator="containsText" text="FESTIVITÁ">
      <formula>NOT(ISERROR(SEARCH("FESTIVITÁ",CB146)))</formula>
    </cfRule>
    <cfRule type="cellIs" dxfId="14988" priority="27101" operator="equal">
      <formula>"DOMENICA"</formula>
    </cfRule>
  </conditionalFormatting>
  <conditionalFormatting sqref="CB146:CB151">
    <cfRule type="containsText" dxfId="14987" priority="27068" operator="containsText" text="08.30 – 14.30">
      <formula>NOT(ISERROR(SEARCH("08.30 – 14.30",CB146)))</formula>
    </cfRule>
    <cfRule type="containsText" dxfId="14986" priority="27069" operator="containsText" text="09:30 – 18.30">
      <formula>NOT(ISERROR(SEARCH("09:30 – 18.30",CB146)))</formula>
    </cfRule>
    <cfRule type="containsText" dxfId="14985" priority="27070" operator="containsText" text="10.30 – 18.30">
      <formula>NOT(ISERROR(SEARCH("10.30 – 18.30",CB146)))</formula>
    </cfRule>
    <cfRule type="containsText" dxfId="14984" priority="27071" operator="containsText" text="09.30 – 18.30">
      <formula>NOT(ISERROR(SEARCH("09.30 – 18.30",CB146)))</formula>
    </cfRule>
    <cfRule type="containsText" dxfId="14983" priority="27072" operator="containsText" text="09.00 – 13:00">
      <formula>NOT(ISERROR(SEARCH("09.00 – 13:00",CB146)))</formula>
    </cfRule>
    <cfRule type="containsText" dxfId="14982" priority="27073" operator="containsText" text="08.30 – 16.30">
      <formula>NOT(ISERROR(SEARCH("08.30 – 16.30",CB146)))</formula>
    </cfRule>
    <cfRule type="containsText" dxfId="14981" priority="27074" operator="containsText" text="08:30 – 17.30">
      <formula>NOT(ISERROR(SEARCH("08:30 – 17.30",CB146)))</formula>
    </cfRule>
    <cfRule type="containsText" dxfId="14980" priority="27075" operator="containsText" text="08.30 – 17.30">
      <formula>NOT(ISERROR(SEARCH("08.30 – 17.30",CB146)))</formula>
    </cfRule>
    <cfRule type="containsText" dxfId="14979" priority="27076" operator="containsText" text="09.00 – 18.00">
      <formula>NOT(ISERROR(SEARCH("09.00 – 18.00",CB146)))</formula>
    </cfRule>
    <cfRule type="containsText" dxfId="14978" priority="27077" operator="containsText" text="09.00 – 13.00">
      <formula>NOT(ISERROR(SEARCH("09.00 – 13.00",CB146)))</formula>
    </cfRule>
    <cfRule type="containsText" dxfId="14977" priority="27078" operator="containsText" text="11.30 – 19.30">
      <formula>NOT(ISERROR(SEARCH("11.30 – 19.30",CB146)))</formula>
    </cfRule>
    <cfRule type="containsText" dxfId="14976" priority="27079" operator="containsText" text="10.30 – 19.30">
      <formula>NOT(ISERROR(SEARCH("10.30 – 19.30",CB146)))</formula>
    </cfRule>
    <cfRule type="containsText" dxfId="14975" priority="27080" operator="containsText" text="09.00 – 15.00">
      <formula>NOT(ISERROR(SEARCH("09.00 – 15.00",CB146)))</formula>
    </cfRule>
    <cfRule type="containsText" dxfId="14974" priority="27081" operator="containsText" text="12:30">
      <formula>NOT(ISERROR(SEARCH("12:30",CB146)))</formula>
    </cfRule>
    <cfRule type="containsText" dxfId="14973" priority="27082" operator="containsText" text="13:30">
      <formula>NOT(ISERROR(SEARCH("13:30",CB146)))</formula>
    </cfRule>
    <cfRule type="containsText" dxfId="14972" priority="27083" operator="containsText" text="FESTIVITÁ">
      <formula>NOT(ISERROR(SEARCH("FESTIVITÁ",CB146)))</formula>
    </cfRule>
    <cfRule type="cellIs" dxfId="14971" priority="27084" operator="equal">
      <formula>"DOMENICA"</formula>
    </cfRule>
  </conditionalFormatting>
  <conditionalFormatting sqref="CB156:CB161">
    <cfRule type="containsText" dxfId="14970" priority="27051" operator="containsText" text="08.30 – 14.30">
      <formula>NOT(ISERROR(SEARCH("08.30 – 14.30",CB156)))</formula>
    </cfRule>
    <cfRule type="containsText" dxfId="14969" priority="27052" operator="containsText" text="09:30 – 18.30">
      <formula>NOT(ISERROR(SEARCH("09:30 – 18.30",CB156)))</formula>
    </cfRule>
    <cfRule type="containsText" dxfId="14968" priority="27053" operator="containsText" text="10.30 – 18.30">
      <formula>NOT(ISERROR(SEARCH("10.30 – 18.30",CB156)))</formula>
    </cfRule>
    <cfRule type="containsText" dxfId="14967" priority="27054" operator="containsText" text="09.30 – 18.30">
      <formula>NOT(ISERROR(SEARCH("09.30 – 18.30",CB156)))</formula>
    </cfRule>
    <cfRule type="containsText" dxfId="14966" priority="27055" operator="containsText" text="09.00 – 13:00">
      <formula>NOT(ISERROR(SEARCH("09.00 – 13:00",CB156)))</formula>
    </cfRule>
    <cfRule type="containsText" dxfId="14965" priority="27056" operator="containsText" text="08.30 – 16.30">
      <formula>NOT(ISERROR(SEARCH("08.30 – 16.30",CB156)))</formula>
    </cfRule>
    <cfRule type="containsText" dxfId="14964" priority="27057" operator="containsText" text="08:30 – 17.30">
      <formula>NOT(ISERROR(SEARCH("08:30 – 17.30",CB156)))</formula>
    </cfRule>
    <cfRule type="containsText" dxfId="14963" priority="27058" operator="containsText" text="08.30 – 17.30">
      <formula>NOT(ISERROR(SEARCH("08.30 – 17.30",CB156)))</formula>
    </cfRule>
    <cfRule type="containsText" dxfId="14962" priority="27059" operator="containsText" text="09.00 – 18.00">
      <formula>NOT(ISERROR(SEARCH("09.00 – 18.00",CB156)))</formula>
    </cfRule>
    <cfRule type="containsText" dxfId="14961" priority="27060" operator="containsText" text="09.00 – 13.00">
      <formula>NOT(ISERROR(SEARCH("09.00 – 13.00",CB156)))</formula>
    </cfRule>
    <cfRule type="containsText" dxfId="14960" priority="27061" operator="containsText" text="11.30 – 19.30">
      <formula>NOT(ISERROR(SEARCH("11.30 – 19.30",CB156)))</formula>
    </cfRule>
    <cfRule type="containsText" dxfId="14959" priority="27062" operator="containsText" text="10.30 – 19.30">
      <formula>NOT(ISERROR(SEARCH("10.30 – 19.30",CB156)))</formula>
    </cfRule>
    <cfRule type="containsText" dxfId="14958" priority="27063" operator="containsText" text="09.00 – 15.00">
      <formula>NOT(ISERROR(SEARCH("09.00 – 15.00",CB156)))</formula>
    </cfRule>
    <cfRule type="containsText" dxfId="14957" priority="27064" operator="containsText" text="12:30">
      <formula>NOT(ISERROR(SEARCH("12:30",CB156)))</formula>
    </cfRule>
    <cfRule type="containsText" dxfId="14956" priority="27065" operator="containsText" text="13:30">
      <formula>NOT(ISERROR(SEARCH("13:30",CB156)))</formula>
    </cfRule>
    <cfRule type="containsText" dxfId="14955" priority="27066" operator="containsText" text="FESTIVITÁ">
      <formula>NOT(ISERROR(SEARCH("FESTIVITÁ",CB156)))</formula>
    </cfRule>
    <cfRule type="cellIs" dxfId="14954" priority="27067" operator="equal">
      <formula>"DOMENICA"</formula>
    </cfRule>
  </conditionalFormatting>
  <conditionalFormatting sqref="CB156:CB161">
    <cfRule type="containsText" dxfId="14953" priority="27034" operator="containsText" text="08.30 – 14.30">
      <formula>NOT(ISERROR(SEARCH("08.30 – 14.30",CB156)))</formula>
    </cfRule>
    <cfRule type="containsText" dxfId="14952" priority="27035" operator="containsText" text="09:30 – 18.30">
      <formula>NOT(ISERROR(SEARCH("09:30 – 18.30",CB156)))</formula>
    </cfRule>
    <cfRule type="containsText" dxfId="14951" priority="27036" operator="containsText" text="10.30 – 18.30">
      <formula>NOT(ISERROR(SEARCH("10.30 – 18.30",CB156)))</formula>
    </cfRule>
    <cfRule type="containsText" dxfId="14950" priority="27037" operator="containsText" text="09.30 – 18.30">
      <formula>NOT(ISERROR(SEARCH("09.30 – 18.30",CB156)))</formula>
    </cfRule>
    <cfRule type="containsText" dxfId="14949" priority="27038" operator="containsText" text="09.00 – 13:00">
      <formula>NOT(ISERROR(SEARCH("09.00 – 13:00",CB156)))</formula>
    </cfRule>
    <cfRule type="containsText" dxfId="14948" priority="27039" operator="containsText" text="08.30 – 16.30">
      <formula>NOT(ISERROR(SEARCH("08.30 – 16.30",CB156)))</formula>
    </cfRule>
    <cfRule type="containsText" dxfId="14947" priority="27040" operator="containsText" text="08:30 – 17.30">
      <formula>NOT(ISERROR(SEARCH("08:30 – 17.30",CB156)))</formula>
    </cfRule>
    <cfRule type="containsText" dxfId="14946" priority="27041" operator="containsText" text="08.30 – 17.30">
      <formula>NOT(ISERROR(SEARCH("08.30 – 17.30",CB156)))</formula>
    </cfRule>
    <cfRule type="containsText" dxfId="14945" priority="27042" operator="containsText" text="09.00 – 18.00">
      <formula>NOT(ISERROR(SEARCH("09.00 – 18.00",CB156)))</formula>
    </cfRule>
    <cfRule type="containsText" dxfId="14944" priority="27043" operator="containsText" text="09.00 – 13.00">
      <formula>NOT(ISERROR(SEARCH("09.00 – 13.00",CB156)))</formula>
    </cfRule>
    <cfRule type="containsText" dxfId="14943" priority="27044" operator="containsText" text="11.30 – 19.30">
      <formula>NOT(ISERROR(SEARCH("11.30 – 19.30",CB156)))</formula>
    </cfRule>
    <cfRule type="containsText" dxfId="14942" priority="27045" operator="containsText" text="10.30 – 19.30">
      <formula>NOT(ISERROR(SEARCH("10.30 – 19.30",CB156)))</formula>
    </cfRule>
    <cfRule type="containsText" dxfId="14941" priority="27046" operator="containsText" text="09.00 – 15.00">
      <formula>NOT(ISERROR(SEARCH("09.00 – 15.00",CB156)))</formula>
    </cfRule>
    <cfRule type="containsText" dxfId="14940" priority="27047" operator="containsText" text="12:30">
      <formula>NOT(ISERROR(SEARCH("12:30",CB156)))</formula>
    </cfRule>
    <cfRule type="containsText" dxfId="14939" priority="27048" operator="containsText" text="13:30">
      <formula>NOT(ISERROR(SEARCH("13:30",CB156)))</formula>
    </cfRule>
    <cfRule type="containsText" dxfId="14938" priority="27049" operator="containsText" text="FESTIVITÁ">
      <formula>NOT(ISERROR(SEARCH("FESTIVITÁ",CB156)))</formula>
    </cfRule>
    <cfRule type="cellIs" dxfId="14937" priority="27050" operator="equal">
      <formula>"DOMENICA"</formula>
    </cfRule>
  </conditionalFormatting>
  <conditionalFormatting sqref="CB156:CB161">
    <cfRule type="containsText" dxfId="14936" priority="27017" operator="containsText" text="08.30 – 14.30">
      <formula>NOT(ISERROR(SEARCH("08.30 – 14.30",CB156)))</formula>
    </cfRule>
    <cfRule type="containsText" dxfId="14935" priority="27018" operator="containsText" text="09:30 – 18.30">
      <formula>NOT(ISERROR(SEARCH("09:30 – 18.30",CB156)))</formula>
    </cfRule>
    <cfRule type="containsText" dxfId="14934" priority="27019" operator="containsText" text="10.30 – 18.30">
      <formula>NOT(ISERROR(SEARCH("10.30 – 18.30",CB156)))</formula>
    </cfRule>
    <cfRule type="containsText" dxfId="14933" priority="27020" operator="containsText" text="09.30 – 18.30">
      <formula>NOT(ISERROR(SEARCH("09.30 – 18.30",CB156)))</formula>
    </cfRule>
    <cfRule type="containsText" dxfId="14932" priority="27021" operator="containsText" text="09.00 – 13:00">
      <formula>NOT(ISERROR(SEARCH("09.00 – 13:00",CB156)))</formula>
    </cfRule>
    <cfRule type="containsText" dxfId="14931" priority="27022" operator="containsText" text="08.30 – 16.30">
      <formula>NOT(ISERROR(SEARCH("08.30 – 16.30",CB156)))</formula>
    </cfRule>
    <cfRule type="containsText" dxfId="14930" priority="27023" operator="containsText" text="08:30 – 17.30">
      <formula>NOT(ISERROR(SEARCH("08:30 – 17.30",CB156)))</formula>
    </cfRule>
    <cfRule type="containsText" dxfId="14929" priority="27024" operator="containsText" text="08.30 – 17.30">
      <formula>NOT(ISERROR(SEARCH("08.30 – 17.30",CB156)))</formula>
    </cfRule>
    <cfRule type="containsText" dxfId="14928" priority="27025" operator="containsText" text="09.00 – 18.00">
      <formula>NOT(ISERROR(SEARCH("09.00 – 18.00",CB156)))</formula>
    </cfRule>
    <cfRule type="containsText" dxfId="14927" priority="27026" operator="containsText" text="09.00 – 13.00">
      <formula>NOT(ISERROR(SEARCH("09.00 – 13.00",CB156)))</formula>
    </cfRule>
    <cfRule type="containsText" dxfId="14926" priority="27027" operator="containsText" text="11.30 – 19.30">
      <formula>NOT(ISERROR(SEARCH("11.30 – 19.30",CB156)))</formula>
    </cfRule>
    <cfRule type="containsText" dxfId="14925" priority="27028" operator="containsText" text="10.30 – 19.30">
      <formula>NOT(ISERROR(SEARCH("10.30 – 19.30",CB156)))</formula>
    </cfRule>
    <cfRule type="containsText" dxfId="14924" priority="27029" operator="containsText" text="09.00 – 15.00">
      <formula>NOT(ISERROR(SEARCH("09.00 – 15.00",CB156)))</formula>
    </cfRule>
    <cfRule type="containsText" dxfId="14923" priority="27030" operator="containsText" text="12:30">
      <formula>NOT(ISERROR(SEARCH("12:30",CB156)))</formula>
    </cfRule>
    <cfRule type="containsText" dxfId="14922" priority="27031" operator="containsText" text="13:30">
      <formula>NOT(ISERROR(SEARCH("13:30",CB156)))</formula>
    </cfRule>
    <cfRule type="containsText" dxfId="14921" priority="27032" operator="containsText" text="FESTIVITÁ">
      <formula>NOT(ISERROR(SEARCH("FESTIVITÁ",CB156)))</formula>
    </cfRule>
    <cfRule type="cellIs" dxfId="14920" priority="27033" operator="equal">
      <formula>"DOMENICA"</formula>
    </cfRule>
  </conditionalFormatting>
  <conditionalFormatting sqref="CB156:CB161">
    <cfRule type="containsText" dxfId="14919" priority="27000" operator="containsText" text="08.30 – 14.30">
      <formula>NOT(ISERROR(SEARCH("08.30 – 14.30",CB156)))</formula>
    </cfRule>
    <cfRule type="containsText" dxfId="14918" priority="27001" operator="containsText" text="09:30 – 18.30">
      <formula>NOT(ISERROR(SEARCH("09:30 – 18.30",CB156)))</formula>
    </cfRule>
    <cfRule type="containsText" dxfId="14917" priority="27002" operator="containsText" text="10.30 – 18.30">
      <formula>NOT(ISERROR(SEARCH("10.30 – 18.30",CB156)))</formula>
    </cfRule>
    <cfRule type="containsText" dxfId="14916" priority="27003" operator="containsText" text="09.30 – 18.30">
      <formula>NOT(ISERROR(SEARCH("09.30 – 18.30",CB156)))</formula>
    </cfRule>
    <cfRule type="containsText" dxfId="14915" priority="27004" operator="containsText" text="09.00 – 13:00">
      <formula>NOT(ISERROR(SEARCH("09.00 – 13:00",CB156)))</formula>
    </cfRule>
    <cfRule type="containsText" dxfId="14914" priority="27005" operator="containsText" text="08.30 – 16.30">
      <formula>NOT(ISERROR(SEARCH("08.30 – 16.30",CB156)))</formula>
    </cfRule>
    <cfRule type="containsText" dxfId="14913" priority="27006" operator="containsText" text="08:30 – 17.30">
      <formula>NOT(ISERROR(SEARCH("08:30 – 17.30",CB156)))</formula>
    </cfRule>
    <cfRule type="containsText" dxfId="14912" priority="27007" operator="containsText" text="08.30 – 17.30">
      <formula>NOT(ISERROR(SEARCH("08.30 – 17.30",CB156)))</formula>
    </cfRule>
    <cfRule type="containsText" dxfId="14911" priority="27008" operator="containsText" text="09.00 – 18.00">
      <formula>NOT(ISERROR(SEARCH("09.00 – 18.00",CB156)))</formula>
    </cfRule>
    <cfRule type="containsText" dxfId="14910" priority="27009" operator="containsText" text="09.00 – 13.00">
      <formula>NOT(ISERROR(SEARCH("09.00 – 13.00",CB156)))</formula>
    </cfRule>
    <cfRule type="containsText" dxfId="14909" priority="27010" operator="containsText" text="11.30 – 19.30">
      <formula>NOT(ISERROR(SEARCH("11.30 – 19.30",CB156)))</formula>
    </cfRule>
    <cfRule type="containsText" dxfId="14908" priority="27011" operator="containsText" text="10.30 – 19.30">
      <formula>NOT(ISERROR(SEARCH("10.30 – 19.30",CB156)))</formula>
    </cfRule>
    <cfRule type="containsText" dxfId="14907" priority="27012" operator="containsText" text="09.00 – 15.00">
      <formula>NOT(ISERROR(SEARCH("09.00 – 15.00",CB156)))</formula>
    </cfRule>
    <cfRule type="containsText" dxfId="14906" priority="27013" operator="containsText" text="12:30">
      <formula>NOT(ISERROR(SEARCH("12:30",CB156)))</formula>
    </cfRule>
    <cfRule type="containsText" dxfId="14905" priority="27014" operator="containsText" text="13:30">
      <formula>NOT(ISERROR(SEARCH("13:30",CB156)))</formula>
    </cfRule>
    <cfRule type="containsText" dxfId="14904" priority="27015" operator="containsText" text="FESTIVITÁ">
      <formula>NOT(ISERROR(SEARCH("FESTIVITÁ",CB156)))</formula>
    </cfRule>
    <cfRule type="cellIs" dxfId="14903" priority="27016" operator="equal">
      <formula>"DOMENICA"</formula>
    </cfRule>
  </conditionalFormatting>
  <conditionalFormatting sqref="BY7:BZ162">
    <cfRule type="containsText" dxfId="14902" priority="26984" operator="containsText" text="09.00 - 13.00">
      <formula>NOT(ISERROR(SEARCH("09.00 - 13.00",BY7)))</formula>
    </cfRule>
    <cfRule type="containsText" dxfId="14901" priority="26985" operator="containsText" text="09.00 – 15:00">
      <formula>NOT(ISERROR(SEARCH("09.00 – 15:00",BY7)))</formula>
    </cfRule>
    <cfRule type="containsText" dxfId="14900" priority="26986" operator="containsText" text="09.00 – 16.00">
      <formula>NOT(ISERROR(SEARCH("09.00 – 16.00",BY7)))</formula>
    </cfRule>
    <cfRule type="containsText" dxfId="14899" priority="26987" operator="containsText" text="09.00 - 13:00">
      <formula>NOT(ISERROR(SEARCH("09.00 - 13:00",BY7)))</formula>
    </cfRule>
    <cfRule type="containsText" dxfId="14898" priority="26988" operator="containsText" text="08.30 – 16:30 ">
      <formula>NOT(ISERROR(SEARCH("08.30 – 16:30 ",BY7)))</formula>
    </cfRule>
    <cfRule type="containsText" dxfId="14897" priority="26989" operator="containsText" text="08.30 – 17:30 ">
      <formula>NOT(ISERROR(SEARCH("08.30 – 17:30 ",BY7)))</formula>
    </cfRule>
  </conditionalFormatting>
  <conditionalFormatting sqref="BY7:BZ162">
    <cfRule type="containsText" dxfId="14896" priority="26974" operator="containsText" text="DOMENICA">
      <formula>NOT(ISERROR(SEARCH("DOMENICA",BY7)))</formula>
    </cfRule>
    <cfRule type="containsText" dxfId="14895" priority="26975" operator="containsText" text="08.30 – 14.30">
      <formula>NOT(ISERROR(SEARCH("08.30 – 14.30",BY7)))</formula>
    </cfRule>
    <cfRule type="containsText" dxfId="14894" priority="26976" operator="containsText" text="09.30 – 18.30">
      <formula>NOT(ISERROR(SEARCH("09.30 – 18.30",BY7)))</formula>
    </cfRule>
    <cfRule type="containsText" dxfId="14893" priority="26977" operator="containsText" text="08.30 – 16.30">
      <formula>NOT(ISERROR(SEARCH("08.30 – 16.30",BY7)))</formula>
    </cfRule>
    <cfRule type="containsText" dxfId="14892" priority="26978" operator="containsText" text="08.30 – 17.30">
      <formula>NOT(ISERROR(SEARCH("08.30 – 17.30",BY7)))</formula>
    </cfRule>
    <cfRule type="containsText" dxfId="14891" priority="26979" operator="containsText" text="09.00 – 18.00">
      <formula>NOT(ISERROR(SEARCH("09.00 – 18.00",BY7)))</formula>
    </cfRule>
    <cfRule type="containsText" dxfId="14890" priority="26980" operator="containsText" text="09.00 – 15.00">
      <formula>NOT(ISERROR(SEARCH("09.00 – 15.00",BY7)))</formula>
    </cfRule>
    <cfRule type="containsText" dxfId="14889" priority="26981" operator="containsText" text="10.30 – 19.30">
      <formula>NOT(ISERROR(SEARCH("10.30 – 19.30",BY7)))</formula>
    </cfRule>
    <cfRule type="containsText" dxfId="14888" priority="26982" operator="containsText" text="09.00 – 13.00">
      <formula>NOT(ISERROR(SEARCH("09.00 – 13.00",BY7)))</formula>
    </cfRule>
    <cfRule type="containsText" dxfId="14887" priority="26983" operator="containsText" text="11.30 – 19.30">
      <formula>NOT(ISERROR(SEARCH("11.30 – 19.30",BY7)))</formula>
    </cfRule>
  </conditionalFormatting>
  <conditionalFormatting sqref="CN2">
    <cfRule type="containsText" dxfId="14886" priority="26951" operator="containsText" text="08.30 – 14.30">
      <formula>NOT(ISERROR(SEARCH("08.30 – 14.30",CN2)))</formula>
    </cfRule>
    <cfRule type="containsText" dxfId="14885" priority="26952" operator="containsText" text="09:30 – 18.30">
      <formula>NOT(ISERROR(SEARCH("09:30 – 18.30",CN2)))</formula>
    </cfRule>
    <cfRule type="containsText" dxfId="14884" priority="26953" operator="containsText" text="10.30 – 18.30">
      <formula>NOT(ISERROR(SEARCH("10.30 – 18.30",CN2)))</formula>
    </cfRule>
    <cfRule type="containsText" dxfId="14883" priority="26954" operator="containsText" text="09.30 – 18.30">
      <formula>NOT(ISERROR(SEARCH("09.30 – 18.30",CN2)))</formula>
    </cfRule>
    <cfRule type="containsText" dxfId="14882" priority="26955" operator="containsText" text="09.00 – 13:00">
      <formula>NOT(ISERROR(SEARCH("09.00 – 13:00",CN2)))</formula>
    </cfRule>
    <cfRule type="containsText" dxfId="14881" priority="26956" operator="containsText" text="08.30 – 16.30">
      <formula>NOT(ISERROR(SEARCH("08.30 – 16.30",CN2)))</formula>
    </cfRule>
    <cfRule type="containsText" dxfId="14880" priority="26957" operator="containsText" text="08:30 – 17.30">
      <formula>NOT(ISERROR(SEARCH("08:30 – 17.30",CN2)))</formula>
    </cfRule>
    <cfRule type="containsText" dxfId="14879" priority="26958" operator="containsText" text="08.30 – 17.30">
      <formula>NOT(ISERROR(SEARCH("08.30 – 17.30",CN2)))</formula>
    </cfRule>
    <cfRule type="containsText" dxfId="14878" priority="26959" operator="containsText" text="09.00 – 18.00">
      <formula>NOT(ISERROR(SEARCH("09.00 – 18.00",CN2)))</formula>
    </cfRule>
    <cfRule type="containsText" dxfId="14877" priority="26960" operator="containsText" text="09.00 – 13.00">
      <formula>NOT(ISERROR(SEARCH("09.00 – 13.00",CN2)))</formula>
    </cfRule>
    <cfRule type="containsText" dxfId="14876" priority="26961" operator="containsText" text="11.30 – 19.30">
      <formula>NOT(ISERROR(SEARCH("11.30 – 19.30",CN2)))</formula>
    </cfRule>
    <cfRule type="containsText" dxfId="14875" priority="26962" operator="containsText" text="10.30 – 19.30">
      <formula>NOT(ISERROR(SEARCH("10.30 – 19.30",CN2)))</formula>
    </cfRule>
    <cfRule type="containsText" dxfId="14874" priority="26963" operator="containsText" text="09.00 – 15.00">
      <formula>NOT(ISERROR(SEARCH("09.00 – 15.00",CN2)))</formula>
    </cfRule>
    <cfRule type="containsText" dxfId="14873" priority="26964" operator="containsText" text="12:30">
      <formula>NOT(ISERROR(SEARCH("12:30",CN2)))</formula>
    </cfRule>
    <cfRule type="containsText" dxfId="14872" priority="26965" operator="containsText" text="13:30">
      <formula>NOT(ISERROR(SEARCH("13:30",CN2)))</formula>
    </cfRule>
    <cfRule type="containsText" dxfId="14871" priority="26966" operator="containsText" text="FESTIVITÁ">
      <formula>NOT(ISERROR(SEARCH("FESTIVITÁ",CN2)))</formula>
    </cfRule>
    <cfRule type="cellIs" dxfId="14870" priority="26967" operator="equal">
      <formula>"DOMENICA"</formula>
    </cfRule>
  </conditionalFormatting>
  <conditionalFormatting sqref="CN2">
    <cfRule type="containsText" dxfId="14869" priority="26945" operator="containsText" text="09.00 - 13.00">
      <formula>NOT(ISERROR(SEARCH("09.00 - 13.00",CN2)))</formula>
    </cfRule>
    <cfRule type="containsText" dxfId="14868" priority="26946" operator="containsText" text="09.00 – 15:00">
      <formula>NOT(ISERROR(SEARCH("09.00 – 15:00",CN2)))</formula>
    </cfRule>
    <cfRule type="containsText" dxfId="14867" priority="26947" operator="containsText" text="09.00 – 16.00">
      <formula>NOT(ISERROR(SEARCH("09.00 – 16.00",CN2)))</formula>
    </cfRule>
    <cfRule type="containsText" dxfId="14866" priority="26948" operator="containsText" text="09.00 - 13:00">
      <formula>NOT(ISERROR(SEARCH("09.00 - 13:00",CN2)))</formula>
    </cfRule>
    <cfRule type="containsText" dxfId="14865" priority="26949" operator="containsText" text="08.30 – 16:30 ">
      <formula>NOT(ISERROR(SEARCH("08.30 – 16:30 ",CN2)))</formula>
    </cfRule>
    <cfRule type="containsText" dxfId="14864" priority="26950" operator="containsText" text="08.30 – 17:30 ">
      <formula>NOT(ISERROR(SEARCH("08.30 – 17:30 ",CN2)))</formula>
    </cfRule>
  </conditionalFormatting>
  <conditionalFormatting sqref="CB18:CB23">
    <cfRule type="containsText" dxfId="14863" priority="26928" operator="containsText" text="08.30 – 14.30">
      <formula>NOT(ISERROR(SEARCH("08.30 – 14.30",CB18)))</formula>
    </cfRule>
    <cfRule type="containsText" dxfId="14862" priority="26929" operator="containsText" text="09:30 – 18.30">
      <formula>NOT(ISERROR(SEARCH("09:30 – 18.30",CB18)))</formula>
    </cfRule>
    <cfRule type="containsText" dxfId="14861" priority="26930" operator="containsText" text="10.30 – 18.30">
      <formula>NOT(ISERROR(SEARCH("10.30 – 18.30",CB18)))</formula>
    </cfRule>
    <cfRule type="containsText" dxfId="14860" priority="26931" operator="containsText" text="09.30 – 18.30">
      <formula>NOT(ISERROR(SEARCH("09.30 – 18.30",CB18)))</formula>
    </cfRule>
    <cfRule type="containsText" dxfId="14859" priority="26932" operator="containsText" text="09.00 – 13:00">
      <formula>NOT(ISERROR(SEARCH("09.00 – 13:00",CB18)))</formula>
    </cfRule>
    <cfRule type="containsText" dxfId="14858" priority="26933" operator="containsText" text="08.30 – 16.30">
      <formula>NOT(ISERROR(SEARCH("08.30 – 16.30",CB18)))</formula>
    </cfRule>
    <cfRule type="containsText" dxfId="14857" priority="26934" operator="containsText" text="08:30 – 17.30">
      <formula>NOT(ISERROR(SEARCH("08:30 – 17.30",CB18)))</formula>
    </cfRule>
    <cfRule type="containsText" dxfId="14856" priority="26935" operator="containsText" text="08.30 – 17.30">
      <formula>NOT(ISERROR(SEARCH("08.30 – 17.30",CB18)))</formula>
    </cfRule>
    <cfRule type="containsText" dxfId="14855" priority="26936" operator="containsText" text="09.00 – 18.00">
      <formula>NOT(ISERROR(SEARCH("09.00 – 18.00",CB18)))</formula>
    </cfRule>
    <cfRule type="containsText" dxfId="14854" priority="26937" operator="containsText" text="09.00 – 13.00">
      <formula>NOT(ISERROR(SEARCH("09.00 – 13.00",CB18)))</formula>
    </cfRule>
    <cfRule type="containsText" dxfId="14853" priority="26938" operator="containsText" text="11.30 – 19.30">
      <formula>NOT(ISERROR(SEARCH("11.30 – 19.30",CB18)))</formula>
    </cfRule>
    <cfRule type="containsText" dxfId="14852" priority="26939" operator="containsText" text="10.30 – 19.30">
      <formula>NOT(ISERROR(SEARCH("10.30 – 19.30",CB18)))</formula>
    </cfRule>
    <cfRule type="containsText" dxfId="14851" priority="26940" operator="containsText" text="09.00 – 15.00">
      <formula>NOT(ISERROR(SEARCH("09.00 – 15.00",CB18)))</formula>
    </cfRule>
    <cfRule type="containsText" dxfId="14850" priority="26941" operator="containsText" text="12:30">
      <formula>NOT(ISERROR(SEARCH("12:30",CB18)))</formula>
    </cfRule>
    <cfRule type="containsText" dxfId="14849" priority="26942" operator="containsText" text="13:30">
      <formula>NOT(ISERROR(SEARCH("13:30",CB18)))</formula>
    </cfRule>
    <cfRule type="containsText" dxfId="14848" priority="26943" operator="containsText" text="FESTIVITÁ">
      <formula>NOT(ISERROR(SEARCH("FESTIVITÁ",CB18)))</formula>
    </cfRule>
    <cfRule type="cellIs" dxfId="14847" priority="26944" operator="equal">
      <formula>"DOMENICA"</formula>
    </cfRule>
  </conditionalFormatting>
  <conditionalFormatting sqref="CB28:CB33">
    <cfRule type="containsText" dxfId="14846" priority="26911" operator="containsText" text="08.30 – 14.30">
      <formula>NOT(ISERROR(SEARCH("08.30 – 14.30",CB28)))</formula>
    </cfRule>
    <cfRule type="containsText" dxfId="14845" priority="26912" operator="containsText" text="09:30 – 18.30">
      <formula>NOT(ISERROR(SEARCH("09:30 – 18.30",CB28)))</formula>
    </cfRule>
    <cfRule type="containsText" dxfId="14844" priority="26913" operator="containsText" text="10.30 – 18.30">
      <formula>NOT(ISERROR(SEARCH("10.30 – 18.30",CB28)))</formula>
    </cfRule>
    <cfRule type="containsText" dxfId="14843" priority="26914" operator="containsText" text="09.30 – 18.30">
      <formula>NOT(ISERROR(SEARCH("09.30 – 18.30",CB28)))</formula>
    </cfRule>
    <cfRule type="containsText" dxfId="14842" priority="26915" operator="containsText" text="09.00 – 13:00">
      <formula>NOT(ISERROR(SEARCH("09.00 – 13:00",CB28)))</formula>
    </cfRule>
    <cfRule type="containsText" dxfId="14841" priority="26916" operator="containsText" text="08.30 – 16.30">
      <formula>NOT(ISERROR(SEARCH("08.30 – 16.30",CB28)))</formula>
    </cfRule>
    <cfRule type="containsText" dxfId="14840" priority="26917" operator="containsText" text="08:30 – 17.30">
      <formula>NOT(ISERROR(SEARCH("08:30 – 17.30",CB28)))</formula>
    </cfRule>
    <cfRule type="containsText" dxfId="14839" priority="26918" operator="containsText" text="08.30 – 17.30">
      <formula>NOT(ISERROR(SEARCH("08.30 – 17.30",CB28)))</formula>
    </cfRule>
    <cfRule type="containsText" dxfId="14838" priority="26919" operator="containsText" text="09.00 – 18.00">
      <formula>NOT(ISERROR(SEARCH("09.00 – 18.00",CB28)))</formula>
    </cfRule>
    <cfRule type="containsText" dxfId="14837" priority="26920" operator="containsText" text="09.00 – 13.00">
      <formula>NOT(ISERROR(SEARCH("09.00 – 13.00",CB28)))</formula>
    </cfRule>
    <cfRule type="containsText" dxfId="14836" priority="26921" operator="containsText" text="11.30 – 19.30">
      <formula>NOT(ISERROR(SEARCH("11.30 – 19.30",CB28)))</formula>
    </cfRule>
    <cfRule type="containsText" dxfId="14835" priority="26922" operator="containsText" text="10.30 – 19.30">
      <formula>NOT(ISERROR(SEARCH("10.30 – 19.30",CB28)))</formula>
    </cfRule>
    <cfRule type="containsText" dxfId="14834" priority="26923" operator="containsText" text="09.00 – 15.00">
      <formula>NOT(ISERROR(SEARCH("09.00 – 15.00",CB28)))</formula>
    </cfRule>
    <cfRule type="containsText" dxfId="14833" priority="26924" operator="containsText" text="12:30">
      <formula>NOT(ISERROR(SEARCH("12:30",CB28)))</formula>
    </cfRule>
    <cfRule type="containsText" dxfId="14832" priority="26925" operator="containsText" text="13:30">
      <formula>NOT(ISERROR(SEARCH("13:30",CB28)))</formula>
    </cfRule>
    <cfRule type="containsText" dxfId="14831" priority="26926" operator="containsText" text="FESTIVITÁ">
      <formula>NOT(ISERROR(SEARCH("FESTIVITÁ",CB28)))</formula>
    </cfRule>
    <cfRule type="cellIs" dxfId="14830" priority="26927" operator="equal">
      <formula>"DOMENICA"</formula>
    </cfRule>
  </conditionalFormatting>
  <conditionalFormatting sqref="CB38:CB43">
    <cfRule type="containsText" dxfId="14829" priority="26894" operator="containsText" text="08.30 – 14.30">
      <formula>NOT(ISERROR(SEARCH("08.30 – 14.30",CB38)))</formula>
    </cfRule>
    <cfRule type="containsText" dxfId="14828" priority="26895" operator="containsText" text="09:30 – 18.30">
      <formula>NOT(ISERROR(SEARCH("09:30 – 18.30",CB38)))</formula>
    </cfRule>
    <cfRule type="containsText" dxfId="14827" priority="26896" operator="containsText" text="10.30 – 18.30">
      <formula>NOT(ISERROR(SEARCH("10.30 – 18.30",CB38)))</formula>
    </cfRule>
    <cfRule type="containsText" dxfId="14826" priority="26897" operator="containsText" text="09.30 – 18.30">
      <formula>NOT(ISERROR(SEARCH("09.30 – 18.30",CB38)))</formula>
    </cfRule>
    <cfRule type="containsText" dxfId="14825" priority="26898" operator="containsText" text="09.00 – 13:00">
      <formula>NOT(ISERROR(SEARCH("09.00 – 13:00",CB38)))</formula>
    </cfRule>
    <cfRule type="containsText" dxfId="14824" priority="26899" operator="containsText" text="08.30 – 16.30">
      <formula>NOT(ISERROR(SEARCH("08.30 – 16.30",CB38)))</formula>
    </cfRule>
    <cfRule type="containsText" dxfId="14823" priority="26900" operator="containsText" text="08:30 – 17.30">
      <formula>NOT(ISERROR(SEARCH("08:30 – 17.30",CB38)))</formula>
    </cfRule>
    <cfRule type="containsText" dxfId="14822" priority="26901" operator="containsText" text="08.30 – 17.30">
      <formula>NOT(ISERROR(SEARCH("08.30 – 17.30",CB38)))</formula>
    </cfRule>
    <cfRule type="containsText" dxfId="14821" priority="26902" operator="containsText" text="09.00 – 18.00">
      <formula>NOT(ISERROR(SEARCH("09.00 – 18.00",CB38)))</formula>
    </cfRule>
    <cfRule type="containsText" dxfId="14820" priority="26903" operator="containsText" text="09.00 – 13.00">
      <formula>NOT(ISERROR(SEARCH("09.00 – 13.00",CB38)))</formula>
    </cfRule>
    <cfRule type="containsText" dxfId="14819" priority="26904" operator="containsText" text="11.30 – 19.30">
      <formula>NOT(ISERROR(SEARCH("11.30 – 19.30",CB38)))</formula>
    </cfRule>
    <cfRule type="containsText" dxfId="14818" priority="26905" operator="containsText" text="10.30 – 19.30">
      <formula>NOT(ISERROR(SEARCH("10.30 – 19.30",CB38)))</formula>
    </cfRule>
    <cfRule type="containsText" dxfId="14817" priority="26906" operator="containsText" text="09.00 – 15.00">
      <formula>NOT(ISERROR(SEARCH("09.00 – 15.00",CB38)))</formula>
    </cfRule>
    <cfRule type="containsText" dxfId="14816" priority="26907" operator="containsText" text="12:30">
      <formula>NOT(ISERROR(SEARCH("12:30",CB38)))</formula>
    </cfRule>
    <cfRule type="containsText" dxfId="14815" priority="26908" operator="containsText" text="13:30">
      <formula>NOT(ISERROR(SEARCH("13:30",CB38)))</formula>
    </cfRule>
    <cfRule type="containsText" dxfId="14814" priority="26909" operator="containsText" text="FESTIVITÁ">
      <formula>NOT(ISERROR(SEARCH("FESTIVITÁ",CB38)))</formula>
    </cfRule>
    <cfRule type="cellIs" dxfId="14813" priority="26910" operator="equal">
      <formula>"DOMENICA"</formula>
    </cfRule>
  </conditionalFormatting>
  <conditionalFormatting sqref="CB48:CB53">
    <cfRule type="containsText" dxfId="14812" priority="26877" operator="containsText" text="08.30 – 14.30">
      <formula>NOT(ISERROR(SEARCH("08.30 – 14.30",CB48)))</formula>
    </cfRule>
    <cfRule type="containsText" dxfId="14811" priority="26878" operator="containsText" text="09:30 – 18.30">
      <formula>NOT(ISERROR(SEARCH("09:30 – 18.30",CB48)))</formula>
    </cfRule>
    <cfRule type="containsText" dxfId="14810" priority="26879" operator="containsText" text="10.30 – 18.30">
      <formula>NOT(ISERROR(SEARCH("10.30 – 18.30",CB48)))</formula>
    </cfRule>
    <cfRule type="containsText" dxfId="14809" priority="26880" operator="containsText" text="09.30 – 18.30">
      <formula>NOT(ISERROR(SEARCH("09.30 – 18.30",CB48)))</formula>
    </cfRule>
    <cfRule type="containsText" dxfId="14808" priority="26881" operator="containsText" text="09.00 – 13:00">
      <formula>NOT(ISERROR(SEARCH("09.00 – 13:00",CB48)))</formula>
    </cfRule>
    <cfRule type="containsText" dxfId="14807" priority="26882" operator="containsText" text="08.30 – 16.30">
      <formula>NOT(ISERROR(SEARCH("08.30 – 16.30",CB48)))</formula>
    </cfRule>
    <cfRule type="containsText" dxfId="14806" priority="26883" operator="containsText" text="08:30 – 17.30">
      <formula>NOT(ISERROR(SEARCH("08:30 – 17.30",CB48)))</formula>
    </cfRule>
    <cfRule type="containsText" dxfId="14805" priority="26884" operator="containsText" text="08.30 – 17.30">
      <formula>NOT(ISERROR(SEARCH("08.30 – 17.30",CB48)))</formula>
    </cfRule>
    <cfRule type="containsText" dxfId="14804" priority="26885" operator="containsText" text="09.00 – 18.00">
      <formula>NOT(ISERROR(SEARCH("09.00 – 18.00",CB48)))</formula>
    </cfRule>
    <cfRule type="containsText" dxfId="14803" priority="26886" operator="containsText" text="09.00 – 13.00">
      <formula>NOT(ISERROR(SEARCH("09.00 – 13.00",CB48)))</formula>
    </cfRule>
    <cfRule type="containsText" dxfId="14802" priority="26887" operator="containsText" text="11.30 – 19.30">
      <formula>NOT(ISERROR(SEARCH("11.30 – 19.30",CB48)))</formula>
    </cfRule>
    <cfRule type="containsText" dxfId="14801" priority="26888" operator="containsText" text="10.30 – 19.30">
      <formula>NOT(ISERROR(SEARCH("10.30 – 19.30",CB48)))</formula>
    </cfRule>
    <cfRule type="containsText" dxfId="14800" priority="26889" operator="containsText" text="09.00 – 15.00">
      <formula>NOT(ISERROR(SEARCH("09.00 – 15.00",CB48)))</formula>
    </cfRule>
    <cfRule type="containsText" dxfId="14799" priority="26890" operator="containsText" text="12:30">
      <formula>NOT(ISERROR(SEARCH("12:30",CB48)))</formula>
    </cfRule>
    <cfRule type="containsText" dxfId="14798" priority="26891" operator="containsText" text="13:30">
      <formula>NOT(ISERROR(SEARCH("13:30",CB48)))</formula>
    </cfRule>
    <cfRule type="containsText" dxfId="14797" priority="26892" operator="containsText" text="FESTIVITÁ">
      <formula>NOT(ISERROR(SEARCH("FESTIVITÁ",CB48)))</formula>
    </cfRule>
    <cfRule type="cellIs" dxfId="14796" priority="26893" operator="equal">
      <formula>"DOMENICA"</formula>
    </cfRule>
  </conditionalFormatting>
  <conditionalFormatting sqref="CB62:CB67">
    <cfRule type="containsText" dxfId="14795" priority="26860" operator="containsText" text="08.30 – 14.30">
      <formula>NOT(ISERROR(SEARCH("08.30 – 14.30",CB62)))</formula>
    </cfRule>
    <cfRule type="containsText" dxfId="14794" priority="26861" operator="containsText" text="09:30 – 18.30">
      <formula>NOT(ISERROR(SEARCH("09:30 – 18.30",CB62)))</formula>
    </cfRule>
    <cfRule type="containsText" dxfId="14793" priority="26862" operator="containsText" text="10.30 – 18.30">
      <formula>NOT(ISERROR(SEARCH("10.30 – 18.30",CB62)))</formula>
    </cfRule>
    <cfRule type="containsText" dxfId="14792" priority="26863" operator="containsText" text="09.30 – 18.30">
      <formula>NOT(ISERROR(SEARCH("09.30 – 18.30",CB62)))</formula>
    </cfRule>
    <cfRule type="containsText" dxfId="14791" priority="26864" operator="containsText" text="09.00 – 13:00">
      <formula>NOT(ISERROR(SEARCH("09.00 – 13:00",CB62)))</formula>
    </cfRule>
    <cfRule type="containsText" dxfId="14790" priority="26865" operator="containsText" text="08.30 – 16.30">
      <formula>NOT(ISERROR(SEARCH("08.30 – 16.30",CB62)))</formula>
    </cfRule>
    <cfRule type="containsText" dxfId="14789" priority="26866" operator="containsText" text="08:30 – 17.30">
      <formula>NOT(ISERROR(SEARCH("08:30 – 17.30",CB62)))</formula>
    </cfRule>
    <cfRule type="containsText" dxfId="14788" priority="26867" operator="containsText" text="08.30 – 17.30">
      <formula>NOT(ISERROR(SEARCH("08.30 – 17.30",CB62)))</formula>
    </cfRule>
    <cfRule type="containsText" dxfId="14787" priority="26868" operator="containsText" text="09.00 – 18.00">
      <formula>NOT(ISERROR(SEARCH("09.00 – 18.00",CB62)))</formula>
    </cfRule>
    <cfRule type="containsText" dxfId="14786" priority="26869" operator="containsText" text="09.00 – 13.00">
      <formula>NOT(ISERROR(SEARCH("09.00 – 13.00",CB62)))</formula>
    </cfRule>
    <cfRule type="containsText" dxfId="14785" priority="26870" operator="containsText" text="11.30 – 19.30">
      <formula>NOT(ISERROR(SEARCH("11.30 – 19.30",CB62)))</formula>
    </cfRule>
    <cfRule type="containsText" dxfId="14784" priority="26871" operator="containsText" text="10.30 – 19.30">
      <formula>NOT(ISERROR(SEARCH("10.30 – 19.30",CB62)))</formula>
    </cfRule>
    <cfRule type="containsText" dxfId="14783" priority="26872" operator="containsText" text="09.00 – 15.00">
      <formula>NOT(ISERROR(SEARCH("09.00 – 15.00",CB62)))</formula>
    </cfRule>
    <cfRule type="containsText" dxfId="14782" priority="26873" operator="containsText" text="12:30">
      <formula>NOT(ISERROR(SEARCH("12:30",CB62)))</formula>
    </cfRule>
    <cfRule type="containsText" dxfId="14781" priority="26874" operator="containsText" text="13:30">
      <formula>NOT(ISERROR(SEARCH("13:30",CB62)))</formula>
    </cfRule>
    <cfRule type="containsText" dxfId="14780" priority="26875" operator="containsText" text="FESTIVITÁ">
      <formula>NOT(ISERROR(SEARCH("FESTIVITÁ",CB62)))</formula>
    </cfRule>
    <cfRule type="cellIs" dxfId="14779" priority="26876" operator="equal">
      <formula>"DOMENICA"</formula>
    </cfRule>
  </conditionalFormatting>
  <conditionalFormatting sqref="CB72:CB77">
    <cfRule type="containsText" dxfId="14778" priority="26843" operator="containsText" text="08.30 – 14.30">
      <formula>NOT(ISERROR(SEARCH("08.30 – 14.30",CB72)))</formula>
    </cfRule>
    <cfRule type="containsText" dxfId="14777" priority="26844" operator="containsText" text="09:30 – 18.30">
      <formula>NOT(ISERROR(SEARCH("09:30 – 18.30",CB72)))</formula>
    </cfRule>
    <cfRule type="containsText" dxfId="14776" priority="26845" operator="containsText" text="10.30 – 18.30">
      <formula>NOT(ISERROR(SEARCH("10.30 – 18.30",CB72)))</formula>
    </cfRule>
    <cfRule type="containsText" dxfId="14775" priority="26846" operator="containsText" text="09.30 – 18.30">
      <formula>NOT(ISERROR(SEARCH("09.30 – 18.30",CB72)))</formula>
    </cfRule>
    <cfRule type="containsText" dxfId="14774" priority="26847" operator="containsText" text="09.00 – 13:00">
      <formula>NOT(ISERROR(SEARCH("09.00 – 13:00",CB72)))</formula>
    </cfRule>
    <cfRule type="containsText" dxfId="14773" priority="26848" operator="containsText" text="08.30 – 16.30">
      <formula>NOT(ISERROR(SEARCH("08.30 – 16.30",CB72)))</formula>
    </cfRule>
    <cfRule type="containsText" dxfId="14772" priority="26849" operator="containsText" text="08:30 – 17.30">
      <formula>NOT(ISERROR(SEARCH("08:30 – 17.30",CB72)))</formula>
    </cfRule>
    <cfRule type="containsText" dxfId="14771" priority="26850" operator="containsText" text="08.30 – 17.30">
      <formula>NOT(ISERROR(SEARCH("08.30 – 17.30",CB72)))</formula>
    </cfRule>
    <cfRule type="containsText" dxfId="14770" priority="26851" operator="containsText" text="09.00 – 18.00">
      <formula>NOT(ISERROR(SEARCH("09.00 – 18.00",CB72)))</formula>
    </cfRule>
    <cfRule type="containsText" dxfId="14769" priority="26852" operator="containsText" text="09.00 – 13.00">
      <formula>NOT(ISERROR(SEARCH("09.00 – 13.00",CB72)))</formula>
    </cfRule>
    <cfRule type="containsText" dxfId="14768" priority="26853" operator="containsText" text="11.30 – 19.30">
      <formula>NOT(ISERROR(SEARCH("11.30 – 19.30",CB72)))</formula>
    </cfRule>
    <cfRule type="containsText" dxfId="14767" priority="26854" operator="containsText" text="10.30 – 19.30">
      <formula>NOT(ISERROR(SEARCH("10.30 – 19.30",CB72)))</formula>
    </cfRule>
    <cfRule type="containsText" dxfId="14766" priority="26855" operator="containsText" text="09.00 – 15.00">
      <formula>NOT(ISERROR(SEARCH("09.00 – 15.00",CB72)))</formula>
    </cfRule>
    <cfRule type="containsText" dxfId="14765" priority="26856" operator="containsText" text="12:30">
      <formula>NOT(ISERROR(SEARCH("12:30",CB72)))</formula>
    </cfRule>
    <cfRule type="containsText" dxfId="14764" priority="26857" operator="containsText" text="13:30">
      <formula>NOT(ISERROR(SEARCH("13:30",CB72)))</formula>
    </cfRule>
    <cfRule type="containsText" dxfId="14763" priority="26858" operator="containsText" text="FESTIVITÁ">
      <formula>NOT(ISERROR(SEARCH("FESTIVITÁ",CB72)))</formula>
    </cfRule>
    <cfRule type="cellIs" dxfId="14762" priority="26859" operator="equal">
      <formula>"DOMENICA"</formula>
    </cfRule>
  </conditionalFormatting>
  <conditionalFormatting sqref="CB82:CB87">
    <cfRule type="containsText" dxfId="14761" priority="26826" operator="containsText" text="08.30 – 14.30">
      <formula>NOT(ISERROR(SEARCH("08.30 – 14.30",CB82)))</formula>
    </cfRule>
    <cfRule type="containsText" dxfId="14760" priority="26827" operator="containsText" text="09:30 – 18.30">
      <formula>NOT(ISERROR(SEARCH("09:30 – 18.30",CB82)))</formula>
    </cfRule>
    <cfRule type="containsText" dxfId="14759" priority="26828" operator="containsText" text="10.30 – 18.30">
      <formula>NOT(ISERROR(SEARCH("10.30 – 18.30",CB82)))</formula>
    </cfRule>
    <cfRule type="containsText" dxfId="14758" priority="26829" operator="containsText" text="09.30 – 18.30">
      <formula>NOT(ISERROR(SEARCH("09.30 – 18.30",CB82)))</formula>
    </cfRule>
    <cfRule type="containsText" dxfId="14757" priority="26830" operator="containsText" text="09.00 – 13:00">
      <formula>NOT(ISERROR(SEARCH("09.00 – 13:00",CB82)))</formula>
    </cfRule>
    <cfRule type="containsText" dxfId="14756" priority="26831" operator="containsText" text="08.30 – 16.30">
      <formula>NOT(ISERROR(SEARCH("08.30 – 16.30",CB82)))</formula>
    </cfRule>
    <cfRule type="containsText" dxfId="14755" priority="26832" operator="containsText" text="08:30 – 17.30">
      <formula>NOT(ISERROR(SEARCH("08:30 – 17.30",CB82)))</formula>
    </cfRule>
    <cfRule type="containsText" dxfId="14754" priority="26833" operator="containsText" text="08.30 – 17.30">
      <formula>NOT(ISERROR(SEARCH("08.30 – 17.30",CB82)))</formula>
    </cfRule>
    <cfRule type="containsText" dxfId="14753" priority="26834" operator="containsText" text="09.00 – 18.00">
      <formula>NOT(ISERROR(SEARCH("09.00 – 18.00",CB82)))</formula>
    </cfRule>
    <cfRule type="containsText" dxfId="14752" priority="26835" operator="containsText" text="09.00 – 13.00">
      <formula>NOT(ISERROR(SEARCH("09.00 – 13.00",CB82)))</formula>
    </cfRule>
    <cfRule type="containsText" dxfId="14751" priority="26836" operator="containsText" text="11.30 – 19.30">
      <formula>NOT(ISERROR(SEARCH("11.30 – 19.30",CB82)))</formula>
    </cfRule>
    <cfRule type="containsText" dxfId="14750" priority="26837" operator="containsText" text="10.30 – 19.30">
      <formula>NOT(ISERROR(SEARCH("10.30 – 19.30",CB82)))</formula>
    </cfRule>
    <cfRule type="containsText" dxfId="14749" priority="26838" operator="containsText" text="09.00 – 15.00">
      <formula>NOT(ISERROR(SEARCH("09.00 – 15.00",CB82)))</formula>
    </cfRule>
    <cfRule type="containsText" dxfId="14748" priority="26839" operator="containsText" text="12:30">
      <formula>NOT(ISERROR(SEARCH("12:30",CB82)))</formula>
    </cfRule>
    <cfRule type="containsText" dxfId="14747" priority="26840" operator="containsText" text="13:30">
      <formula>NOT(ISERROR(SEARCH("13:30",CB82)))</formula>
    </cfRule>
    <cfRule type="containsText" dxfId="14746" priority="26841" operator="containsText" text="FESTIVITÁ">
      <formula>NOT(ISERROR(SEARCH("FESTIVITÁ",CB82)))</formula>
    </cfRule>
    <cfRule type="cellIs" dxfId="14745" priority="26842" operator="equal">
      <formula>"DOMENICA"</formula>
    </cfRule>
  </conditionalFormatting>
  <conditionalFormatting sqref="CB92:CB97">
    <cfRule type="containsText" dxfId="14744" priority="26809" operator="containsText" text="08.30 – 14.30">
      <formula>NOT(ISERROR(SEARCH("08.30 – 14.30",CB92)))</formula>
    </cfRule>
    <cfRule type="containsText" dxfId="14743" priority="26810" operator="containsText" text="09:30 – 18.30">
      <formula>NOT(ISERROR(SEARCH("09:30 – 18.30",CB92)))</formula>
    </cfRule>
    <cfRule type="containsText" dxfId="14742" priority="26811" operator="containsText" text="10.30 – 18.30">
      <formula>NOT(ISERROR(SEARCH("10.30 – 18.30",CB92)))</formula>
    </cfRule>
    <cfRule type="containsText" dxfId="14741" priority="26812" operator="containsText" text="09.30 – 18.30">
      <formula>NOT(ISERROR(SEARCH("09.30 – 18.30",CB92)))</formula>
    </cfRule>
    <cfRule type="containsText" dxfId="14740" priority="26813" operator="containsText" text="09.00 – 13:00">
      <formula>NOT(ISERROR(SEARCH("09.00 – 13:00",CB92)))</formula>
    </cfRule>
    <cfRule type="containsText" dxfId="14739" priority="26814" operator="containsText" text="08.30 – 16.30">
      <formula>NOT(ISERROR(SEARCH("08.30 – 16.30",CB92)))</formula>
    </cfRule>
    <cfRule type="containsText" dxfId="14738" priority="26815" operator="containsText" text="08:30 – 17.30">
      <formula>NOT(ISERROR(SEARCH("08:30 – 17.30",CB92)))</formula>
    </cfRule>
    <cfRule type="containsText" dxfId="14737" priority="26816" operator="containsText" text="08.30 – 17.30">
      <formula>NOT(ISERROR(SEARCH("08.30 – 17.30",CB92)))</formula>
    </cfRule>
    <cfRule type="containsText" dxfId="14736" priority="26817" operator="containsText" text="09.00 – 18.00">
      <formula>NOT(ISERROR(SEARCH("09.00 – 18.00",CB92)))</formula>
    </cfRule>
    <cfRule type="containsText" dxfId="14735" priority="26818" operator="containsText" text="09.00 – 13.00">
      <formula>NOT(ISERROR(SEARCH("09.00 – 13.00",CB92)))</formula>
    </cfRule>
    <cfRule type="containsText" dxfId="14734" priority="26819" operator="containsText" text="11.30 – 19.30">
      <formula>NOT(ISERROR(SEARCH("11.30 – 19.30",CB92)))</formula>
    </cfRule>
    <cfRule type="containsText" dxfId="14733" priority="26820" operator="containsText" text="10.30 – 19.30">
      <formula>NOT(ISERROR(SEARCH("10.30 – 19.30",CB92)))</formula>
    </cfRule>
    <cfRule type="containsText" dxfId="14732" priority="26821" operator="containsText" text="09.00 – 15.00">
      <formula>NOT(ISERROR(SEARCH("09.00 – 15.00",CB92)))</formula>
    </cfRule>
    <cfRule type="containsText" dxfId="14731" priority="26822" operator="containsText" text="12:30">
      <formula>NOT(ISERROR(SEARCH("12:30",CB92)))</formula>
    </cfRule>
    <cfRule type="containsText" dxfId="14730" priority="26823" operator="containsText" text="13:30">
      <formula>NOT(ISERROR(SEARCH("13:30",CB92)))</formula>
    </cfRule>
    <cfRule type="containsText" dxfId="14729" priority="26824" operator="containsText" text="FESTIVITÁ">
      <formula>NOT(ISERROR(SEARCH("FESTIVITÁ",CB92)))</formula>
    </cfRule>
    <cfRule type="cellIs" dxfId="14728" priority="26825" operator="equal">
      <formula>"DOMENICA"</formula>
    </cfRule>
  </conditionalFormatting>
  <conditionalFormatting sqref="CB116:CB121">
    <cfRule type="containsText" dxfId="14727" priority="26792" operator="containsText" text="08.30 – 14.30">
      <formula>NOT(ISERROR(SEARCH("08.30 – 14.30",CB116)))</formula>
    </cfRule>
    <cfRule type="containsText" dxfId="14726" priority="26793" operator="containsText" text="09:30 – 18.30">
      <formula>NOT(ISERROR(SEARCH("09:30 – 18.30",CB116)))</formula>
    </cfRule>
    <cfRule type="containsText" dxfId="14725" priority="26794" operator="containsText" text="10.30 – 18.30">
      <formula>NOT(ISERROR(SEARCH("10.30 – 18.30",CB116)))</formula>
    </cfRule>
    <cfRule type="containsText" dxfId="14724" priority="26795" operator="containsText" text="09.30 – 18.30">
      <formula>NOT(ISERROR(SEARCH("09.30 – 18.30",CB116)))</formula>
    </cfRule>
    <cfRule type="containsText" dxfId="14723" priority="26796" operator="containsText" text="09.00 – 13:00">
      <formula>NOT(ISERROR(SEARCH("09.00 – 13:00",CB116)))</formula>
    </cfRule>
    <cfRule type="containsText" dxfId="14722" priority="26797" operator="containsText" text="08.30 – 16.30">
      <formula>NOT(ISERROR(SEARCH("08.30 – 16.30",CB116)))</formula>
    </cfRule>
    <cfRule type="containsText" dxfId="14721" priority="26798" operator="containsText" text="08:30 – 17.30">
      <formula>NOT(ISERROR(SEARCH("08:30 – 17.30",CB116)))</formula>
    </cfRule>
    <cfRule type="containsText" dxfId="14720" priority="26799" operator="containsText" text="08.30 – 17.30">
      <formula>NOT(ISERROR(SEARCH("08.30 – 17.30",CB116)))</formula>
    </cfRule>
    <cfRule type="containsText" dxfId="14719" priority="26800" operator="containsText" text="09.00 – 18.00">
      <formula>NOT(ISERROR(SEARCH("09.00 – 18.00",CB116)))</formula>
    </cfRule>
    <cfRule type="containsText" dxfId="14718" priority="26801" operator="containsText" text="09.00 – 13.00">
      <formula>NOT(ISERROR(SEARCH("09.00 – 13.00",CB116)))</formula>
    </cfRule>
    <cfRule type="containsText" dxfId="14717" priority="26802" operator="containsText" text="11.30 – 19.30">
      <formula>NOT(ISERROR(SEARCH("11.30 – 19.30",CB116)))</formula>
    </cfRule>
    <cfRule type="containsText" dxfId="14716" priority="26803" operator="containsText" text="10.30 – 19.30">
      <formula>NOT(ISERROR(SEARCH("10.30 – 19.30",CB116)))</formula>
    </cfRule>
    <cfRule type="containsText" dxfId="14715" priority="26804" operator="containsText" text="09.00 – 15.00">
      <formula>NOT(ISERROR(SEARCH("09.00 – 15.00",CB116)))</formula>
    </cfRule>
    <cfRule type="containsText" dxfId="14714" priority="26805" operator="containsText" text="12:30">
      <formula>NOT(ISERROR(SEARCH("12:30",CB116)))</formula>
    </cfRule>
    <cfRule type="containsText" dxfId="14713" priority="26806" operator="containsText" text="13:30">
      <formula>NOT(ISERROR(SEARCH("13:30",CB116)))</formula>
    </cfRule>
    <cfRule type="containsText" dxfId="14712" priority="26807" operator="containsText" text="FESTIVITÁ">
      <formula>NOT(ISERROR(SEARCH("FESTIVITÁ",CB116)))</formula>
    </cfRule>
    <cfRule type="cellIs" dxfId="14711" priority="26808" operator="equal">
      <formula>"DOMENICA"</formula>
    </cfRule>
  </conditionalFormatting>
  <conditionalFormatting sqref="CB126:CB131">
    <cfRule type="containsText" dxfId="14710" priority="26775" operator="containsText" text="08.30 – 14.30">
      <formula>NOT(ISERROR(SEARCH("08.30 – 14.30",CB126)))</formula>
    </cfRule>
    <cfRule type="containsText" dxfId="14709" priority="26776" operator="containsText" text="09:30 – 18.30">
      <formula>NOT(ISERROR(SEARCH("09:30 – 18.30",CB126)))</formula>
    </cfRule>
    <cfRule type="containsText" dxfId="14708" priority="26777" operator="containsText" text="10.30 – 18.30">
      <formula>NOT(ISERROR(SEARCH("10.30 – 18.30",CB126)))</formula>
    </cfRule>
    <cfRule type="containsText" dxfId="14707" priority="26778" operator="containsText" text="09.30 – 18.30">
      <formula>NOT(ISERROR(SEARCH("09.30 – 18.30",CB126)))</formula>
    </cfRule>
    <cfRule type="containsText" dxfId="14706" priority="26779" operator="containsText" text="09.00 – 13:00">
      <formula>NOT(ISERROR(SEARCH("09.00 – 13:00",CB126)))</formula>
    </cfRule>
    <cfRule type="containsText" dxfId="14705" priority="26780" operator="containsText" text="08.30 – 16.30">
      <formula>NOT(ISERROR(SEARCH("08.30 – 16.30",CB126)))</formula>
    </cfRule>
    <cfRule type="containsText" dxfId="14704" priority="26781" operator="containsText" text="08:30 – 17.30">
      <formula>NOT(ISERROR(SEARCH("08:30 – 17.30",CB126)))</formula>
    </cfRule>
    <cfRule type="containsText" dxfId="14703" priority="26782" operator="containsText" text="08.30 – 17.30">
      <formula>NOT(ISERROR(SEARCH("08.30 – 17.30",CB126)))</formula>
    </cfRule>
    <cfRule type="containsText" dxfId="14702" priority="26783" operator="containsText" text="09.00 – 18.00">
      <formula>NOT(ISERROR(SEARCH("09.00 – 18.00",CB126)))</formula>
    </cfRule>
    <cfRule type="containsText" dxfId="14701" priority="26784" operator="containsText" text="09.00 – 13.00">
      <formula>NOT(ISERROR(SEARCH("09.00 – 13.00",CB126)))</formula>
    </cfRule>
    <cfRule type="containsText" dxfId="14700" priority="26785" operator="containsText" text="11.30 – 19.30">
      <formula>NOT(ISERROR(SEARCH("11.30 – 19.30",CB126)))</formula>
    </cfRule>
    <cfRule type="containsText" dxfId="14699" priority="26786" operator="containsText" text="10.30 – 19.30">
      <formula>NOT(ISERROR(SEARCH("10.30 – 19.30",CB126)))</formula>
    </cfRule>
    <cfRule type="containsText" dxfId="14698" priority="26787" operator="containsText" text="09.00 – 15.00">
      <formula>NOT(ISERROR(SEARCH("09.00 – 15.00",CB126)))</formula>
    </cfRule>
    <cfRule type="containsText" dxfId="14697" priority="26788" operator="containsText" text="12:30">
      <formula>NOT(ISERROR(SEARCH("12:30",CB126)))</formula>
    </cfRule>
    <cfRule type="containsText" dxfId="14696" priority="26789" operator="containsText" text="13:30">
      <formula>NOT(ISERROR(SEARCH("13:30",CB126)))</formula>
    </cfRule>
    <cfRule type="containsText" dxfId="14695" priority="26790" operator="containsText" text="FESTIVITÁ">
      <formula>NOT(ISERROR(SEARCH("FESTIVITÁ",CB126)))</formula>
    </cfRule>
    <cfRule type="cellIs" dxfId="14694" priority="26791" operator="equal">
      <formula>"DOMENICA"</formula>
    </cfRule>
  </conditionalFormatting>
  <conditionalFormatting sqref="CB136:CB141">
    <cfRule type="containsText" dxfId="14693" priority="26758" operator="containsText" text="08.30 – 14.30">
      <formula>NOT(ISERROR(SEARCH("08.30 – 14.30",CB136)))</formula>
    </cfRule>
    <cfRule type="containsText" dxfId="14692" priority="26759" operator="containsText" text="09:30 – 18.30">
      <formula>NOT(ISERROR(SEARCH("09:30 – 18.30",CB136)))</formula>
    </cfRule>
    <cfRule type="containsText" dxfId="14691" priority="26760" operator="containsText" text="10.30 – 18.30">
      <formula>NOT(ISERROR(SEARCH("10.30 – 18.30",CB136)))</formula>
    </cfRule>
    <cfRule type="containsText" dxfId="14690" priority="26761" operator="containsText" text="09.30 – 18.30">
      <formula>NOT(ISERROR(SEARCH("09.30 – 18.30",CB136)))</formula>
    </cfRule>
    <cfRule type="containsText" dxfId="14689" priority="26762" operator="containsText" text="09.00 – 13:00">
      <formula>NOT(ISERROR(SEARCH("09.00 – 13:00",CB136)))</formula>
    </cfRule>
    <cfRule type="containsText" dxfId="14688" priority="26763" operator="containsText" text="08.30 – 16.30">
      <formula>NOT(ISERROR(SEARCH("08.30 – 16.30",CB136)))</formula>
    </cfRule>
    <cfRule type="containsText" dxfId="14687" priority="26764" operator="containsText" text="08:30 – 17.30">
      <formula>NOT(ISERROR(SEARCH("08:30 – 17.30",CB136)))</formula>
    </cfRule>
    <cfRule type="containsText" dxfId="14686" priority="26765" operator="containsText" text="08.30 – 17.30">
      <formula>NOT(ISERROR(SEARCH("08.30 – 17.30",CB136)))</formula>
    </cfRule>
    <cfRule type="containsText" dxfId="14685" priority="26766" operator="containsText" text="09.00 – 18.00">
      <formula>NOT(ISERROR(SEARCH("09.00 – 18.00",CB136)))</formula>
    </cfRule>
    <cfRule type="containsText" dxfId="14684" priority="26767" operator="containsText" text="09.00 – 13.00">
      <formula>NOT(ISERROR(SEARCH("09.00 – 13.00",CB136)))</formula>
    </cfRule>
    <cfRule type="containsText" dxfId="14683" priority="26768" operator="containsText" text="11.30 – 19.30">
      <formula>NOT(ISERROR(SEARCH("11.30 – 19.30",CB136)))</formula>
    </cfRule>
    <cfRule type="containsText" dxfId="14682" priority="26769" operator="containsText" text="10.30 – 19.30">
      <formula>NOT(ISERROR(SEARCH("10.30 – 19.30",CB136)))</formula>
    </cfRule>
    <cfRule type="containsText" dxfId="14681" priority="26770" operator="containsText" text="09.00 – 15.00">
      <formula>NOT(ISERROR(SEARCH("09.00 – 15.00",CB136)))</formula>
    </cfRule>
    <cfRule type="containsText" dxfId="14680" priority="26771" operator="containsText" text="12:30">
      <formula>NOT(ISERROR(SEARCH("12:30",CB136)))</formula>
    </cfRule>
    <cfRule type="containsText" dxfId="14679" priority="26772" operator="containsText" text="13:30">
      <formula>NOT(ISERROR(SEARCH("13:30",CB136)))</formula>
    </cfRule>
    <cfRule type="containsText" dxfId="14678" priority="26773" operator="containsText" text="FESTIVITÁ">
      <formula>NOT(ISERROR(SEARCH("FESTIVITÁ",CB136)))</formula>
    </cfRule>
    <cfRule type="cellIs" dxfId="14677" priority="26774" operator="equal">
      <formula>"DOMENICA"</formula>
    </cfRule>
  </conditionalFormatting>
  <conditionalFormatting sqref="CB146:CB151">
    <cfRule type="containsText" dxfId="14676" priority="26741" operator="containsText" text="08.30 – 14.30">
      <formula>NOT(ISERROR(SEARCH("08.30 – 14.30",CB146)))</formula>
    </cfRule>
    <cfRule type="containsText" dxfId="14675" priority="26742" operator="containsText" text="09:30 – 18.30">
      <formula>NOT(ISERROR(SEARCH("09:30 – 18.30",CB146)))</formula>
    </cfRule>
    <cfRule type="containsText" dxfId="14674" priority="26743" operator="containsText" text="10.30 – 18.30">
      <formula>NOT(ISERROR(SEARCH("10.30 – 18.30",CB146)))</formula>
    </cfRule>
    <cfRule type="containsText" dxfId="14673" priority="26744" operator="containsText" text="09.30 – 18.30">
      <formula>NOT(ISERROR(SEARCH("09.30 – 18.30",CB146)))</formula>
    </cfRule>
    <cfRule type="containsText" dxfId="14672" priority="26745" operator="containsText" text="09.00 – 13:00">
      <formula>NOT(ISERROR(SEARCH("09.00 – 13:00",CB146)))</formula>
    </cfRule>
    <cfRule type="containsText" dxfId="14671" priority="26746" operator="containsText" text="08.30 – 16.30">
      <formula>NOT(ISERROR(SEARCH("08.30 – 16.30",CB146)))</formula>
    </cfRule>
    <cfRule type="containsText" dxfId="14670" priority="26747" operator="containsText" text="08:30 – 17.30">
      <formula>NOT(ISERROR(SEARCH("08:30 – 17.30",CB146)))</formula>
    </cfRule>
    <cfRule type="containsText" dxfId="14669" priority="26748" operator="containsText" text="08.30 – 17.30">
      <formula>NOT(ISERROR(SEARCH("08.30 – 17.30",CB146)))</formula>
    </cfRule>
    <cfRule type="containsText" dxfId="14668" priority="26749" operator="containsText" text="09.00 – 18.00">
      <formula>NOT(ISERROR(SEARCH("09.00 – 18.00",CB146)))</formula>
    </cfRule>
    <cfRule type="containsText" dxfId="14667" priority="26750" operator="containsText" text="09.00 – 13.00">
      <formula>NOT(ISERROR(SEARCH("09.00 – 13.00",CB146)))</formula>
    </cfRule>
    <cfRule type="containsText" dxfId="14666" priority="26751" operator="containsText" text="11.30 – 19.30">
      <formula>NOT(ISERROR(SEARCH("11.30 – 19.30",CB146)))</formula>
    </cfRule>
    <cfRule type="containsText" dxfId="14665" priority="26752" operator="containsText" text="10.30 – 19.30">
      <formula>NOT(ISERROR(SEARCH("10.30 – 19.30",CB146)))</formula>
    </cfRule>
    <cfRule type="containsText" dxfId="14664" priority="26753" operator="containsText" text="09.00 – 15.00">
      <formula>NOT(ISERROR(SEARCH("09.00 – 15.00",CB146)))</formula>
    </cfRule>
    <cfRule type="containsText" dxfId="14663" priority="26754" operator="containsText" text="12:30">
      <formula>NOT(ISERROR(SEARCH("12:30",CB146)))</formula>
    </cfRule>
    <cfRule type="containsText" dxfId="14662" priority="26755" operator="containsText" text="13:30">
      <formula>NOT(ISERROR(SEARCH("13:30",CB146)))</formula>
    </cfRule>
    <cfRule type="containsText" dxfId="14661" priority="26756" operator="containsText" text="FESTIVITÁ">
      <formula>NOT(ISERROR(SEARCH("FESTIVITÁ",CB146)))</formula>
    </cfRule>
    <cfRule type="cellIs" dxfId="14660" priority="26757" operator="equal">
      <formula>"DOMENICA"</formula>
    </cfRule>
  </conditionalFormatting>
  <conditionalFormatting sqref="CB156:CB161">
    <cfRule type="containsText" dxfId="14659" priority="26724" operator="containsText" text="08.30 – 14.30">
      <formula>NOT(ISERROR(SEARCH("08.30 – 14.30",CB156)))</formula>
    </cfRule>
    <cfRule type="containsText" dxfId="14658" priority="26725" operator="containsText" text="09:30 – 18.30">
      <formula>NOT(ISERROR(SEARCH("09:30 – 18.30",CB156)))</formula>
    </cfRule>
    <cfRule type="containsText" dxfId="14657" priority="26726" operator="containsText" text="10.30 – 18.30">
      <formula>NOT(ISERROR(SEARCH("10.30 – 18.30",CB156)))</formula>
    </cfRule>
    <cfRule type="containsText" dxfId="14656" priority="26727" operator="containsText" text="09.30 – 18.30">
      <formula>NOT(ISERROR(SEARCH("09.30 – 18.30",CB156)))</formula>
    </cfRule>
    <cfRule type="containsText" dxfId="14655" priority="26728" operator="containsText" text="09.00 – 13:00">
      <formula>NOT(ISERROR(SEARCH("09.00 – 13:00",CB156)))</formula>
    </cfRule>
    <cfRule type="containsText" dxfId="14654" priority="26729" operator="containsText" text="08.30 – 16.30">
      <formula>NOT(ISERROR(SEARCH("08.30 – 16.30",CB156)))</formula>
    </cfRule>
    <cfRule type="containsText" dxfId="14653" priority="26730" operator="containsText" text="08:30 – 17.30">
      <formula>NOT(ISERROR(SEARCH("08:30 – 17.30",CB156)))</formula>
    </cfRule>
    <cfRule type="containsText" dxfId="14652" priority="26731" operator="containsText" text="08.30 – 17.30">
      <formula>NOT(ISERROR(SEARCH("08.30 – 17.30",CB156)))</formula>
    </cfRule>
    <cfRule type="containsText" dxfId="14651" priority="26732" operator="containsText" text="09.00 – 18.00">
      <formula>NOT(ISERROR(SEARCH("09.00 – 18.00",CB156)))</formula>
    </cfRule>
    <cfRule type="containsText" dxfId="14650" priority="26733" operator="containsText" text="09.00 – 13.00">
      <formula>NOT(ISERROR(SEARCH("09.00 – 13.00",CB156)))</formula>
    </cfRule>
    <cfRule type="containsText" dxfId="14649" priority="26734" operator="containsText" text="11.30 – 19.30">
      <formula>NOT(ISERROR(SEARCH("11.30 – 19.30",CB156)))</formula>
    </cfRule>
    <cfRule type="containsText" dxfId="14648" priority="26735" operator="containsText" text="10.30 – 19.30">
      <formula>NOT(ISERROR(SEARCH("10.30 – 19.30",CB156)))</formula>
    </cfRule>
    <cfRule type="containsText" dxfId="14647" priority="26736" operator="containsText" text="09.00 – 15.00">
      <formula>NOT(ISERROR(SEARCH("09.00 – 15.00",CB156)))</formula>
    </cfRule>
    <cfRule type="containsText" dxfId="14646" priority="26737" operator="containsText" text="12:30">
      <formula>NOT(ISERROR(SEARCH("12:30",CB156)))</formula>
    </cfRule>
    <cfRule type="containsText" dxfId="14645" priority="26738" operator="containsText" text="13:30">
      <formula>NOT(ISERROR(SEARCH("13:30",CB156)))</formula>
    </cfRule>
    <cfRule type="containsText" dxfId="14644" priority="26739" operator="containsText" text="FESTIVITÁ">
      <formula>NOT(ISERROR(SEARCH("FESTIVITÁ",CB156)))</formula>
    </cfRule>
    <cfRule type="cellIs" dxfId="14643" priority="26740" operator="equal">
      <formula>"DOMENICA"</formula>
    </cfRule>
  </conditionalFormatting>
  <conditionalFormatting sqref="CF1">
    <cfRule type="cellIs" dxfId="14642" priority="26718" operator="greaterThan">
      <formula>#REF!</formula>
    </cfRule>
  </conditionalFormatting>
  <conditionalFormatting sqref="CF1">
    <cfRule type="cellIs" dxfId="14641" priority="26723" operator="equal">
      <formula>#REF!</formula>
    </cfRule>
  </conditionalFormatting>
  <conditionalFormatting sqref="CG55:CH55">
    <cfRule type="containsText" dxfId="14640" priority="26402" operator="containsText" text="08.30 – 14.30">
      <formula>NOT(ISERROR(SEARCH("08.30 – 14.30",CG55)))</formula>
    </cfRule>
    <cfRule type="containsText" dxfId="14639" priority="26403" operator="containsText" text="09:30 – 18.30">
      <formula>NOT(ISERROR(SEARCH("09:30 – 18.30",CG55)))</formula>
    </cfRule>
    <cfRule type="containsText" dxfId="14638" priority="26404" operator="containsText" text="10.30 – 18.30">
      <formula>NOT(ISERROR(SEARCH("10.30 – 18.30",CG55)))</formula>
    </cfRule>
    <cfRule type="containsText" dxfId="14637" priority="26405" operator="containsText" text="09.30 – 18.30">
      <formula>NOT(ISERROR(SEARCH("09.30 – 18.30",CG55)))</formula>
    </cfRule>
    <cfRule type="containsText" dxfId="14636" priority="26406" operator="containsText" text="09.00 – 13:00">
      <formula>NOT(ISERROR(SEARCH("09.00 – 13:00",CG55)))</formula>
    </cfRule>
    <cfRule type="containsText" dxfId="14635" priority="26407" operator="containsText" text="08.30 – 16.30">
      <formula>NOT(ISERROR(SEARCH("08.30 – 16.30",CG55)))</formula>
    </cfRule>
    <cfRule type="containsText" dxfId="14634" priority="26408" operator="containsText" text="08:30 – 17.30">
      <formula>NOT(ISERROR(SEARCH("08:30 – 17.30",CG55)))</formula>
    </cfRule>
    <cfRule type="containsText" dxfId="14633" priority="26409" operator="containsText" text="08.30 – 17.30">
      <formula>NOT(ISERROR(SEARCH("08.30 – 17.30",CG55)))</formula>
    </cfRule>
    <cfRule type="containsText" dxfId="14632" priority="26410" operator="containsText" text="09.00 – 18.00">
      <formula>NOT(ISERROR(SEARCH("09.00 – 18.00",CG55)))</formula>
    </cfRule>
    <cfRule type="containsText" dxfId="14631" priority="26411" operator="containsText" text="09.00 – 13.00">
      <formula>NOT(ISERROR(SEARCH("09.00 – 13.00",CG55)))</formula>
    </cfRule>
    <cfRule type="containsText" dxfId="14630" priority="26412" operator="containsText" text="11.30 – 19.30">
      <formula>NOT(ISERROR(SEARCH("11.30 – 19.30",CG55)))</formula>
    </cfRule>
    <cfRule type="containsText" dxfId="14629" priority="26413" operator="containsText" text="10.30 – 19.30">
      <formula>NOT(ISERROR(SEARCH("10.30 – 19.30",CG55)))</formula>
    </cfRule>
    <cfRule type="containsText" dxfId="14628" priority="26414" operator="containsText" text="09.00 – 15.00">
      <formula>NOT(ISERROR(SEARCH("09.00 – 15.00",CG55)))</formula>
    </cfRule>
    <cfRule type="containsText" dxfId="14627" priority="26415" operator="containsText" text="12:30">
      <formula>NOT(ISERROR(SEARCH("12:30",CG55)))</formula>
    </cfRule>
    <cfRule type="containsText" dxfId="14626" priority="26416" operator="containsText" text="13:30">
      <formula>NOT(ISERROR(SEARCH("13:30",CG55)))</formula>
    </cfRule>
    <cfRule type="containsText" dxfId="14625" priority="26417" operator="containsText" text="FESTIVITÁ">
      <formula>NOT(ISERROR(SEARCH("FESTIVITÁ",CG55)))</formula>
    </cfRule>
    <cfRule type="cellIs" dxfId="14624" priority="26418" operator="equal">
      <formula>"DOMENICA"</formula>
    </cfRule>
  </conditionalFormatting>
  <conditionalFormatting sqref="CG35:CH35">
    <cfRule type="containsText" dxfId="14623" priority="26385" operator="containsText" text="08.30 – 14.30">
      <formula>NOT(ISERROR(SEARCH("08.30 – 14.30",CG35)))</formula>
    </cfRule>
    <cfRule type="containsText" dxfId="14622" priority="26386" operator="containsText" text="09:30 – 18.30">
      <formula>NOT(ISERROR(SEARCH("09:30 – 18.30",CG35)))</formula>
    </cfRule>
    <cfRule type="containsText" dxfId="14621" priority="26387" operator="containsText" text="10.30 – 18.30">
      <formula>NOT(ISERROR(SEARCH("10.30 – 18.30",CG35)))</formula>
    </cfRule>
    <cfRule type="containsText" dxfId="14620" priority="26388" operator="containsText" text="09.30 – 18.30">
      <formula>NOT(ISERROR(SEARCH("09.30 – 18.30",CG35)))</formula>
    </cfRule>
    <cfRule type="containsText" dxfId="14619" priority="26389" operator="containsText" text="09.00 – 13:00">
      <formula>NOT(ISERROR(SEARCH("09.00 – 13:00",CG35)))</formula>
    </cfRule>
    <cfRule type="containsText" dxfId="14618" priority="26390" operator="containsText" text="08.30 – 16.30">
      <formula>NOT(ISERROR(SEARCH("08.30 – 16.30",CG35)))</formula>
    </cfRule>
    <cfRule type="containsText" dxfId="14617" priority="26391" operator="containsText" text="08:30 – 17.30">
      <formula>NOT(ISERROR(SEARCH("08:30 – 17.30",CG35)))</formula>
    </cfRule>
    <cfRule type="containsText" dxfId="14616" priority="26392" operator="containsText" text="08.30 – 17.30">
      <formula>NOT(ISERROR(SEARCH("08.30 – 17.30",CG35)))</formula>
    </cfRule>
    <cfRule type="containsText" dxfId="14615" priority="26393" operator="containsText" text="09.00 – 18.00">
      <formula>NOT(ISERROR(SEARCH("09.00 – 18.00",CG35)))</formula>
    </cfRule>
    <cfRule type="containsText" dxfId="14614" priority="26394" operator="containsText" text="09.00 – 13.00">
      <formula>NOT(ISERROR(SEARCH("09.00 – 13.00",CG35)))</formula>
    </cfRule>
    <cfRule type="containsText" dxfId="14613" priority="26395" operator="containsText" text="11.30 – 19.30">
      <formula>NOT(ISERROR(SEARCH("11.30 – 19.30",CG35)))</formula>
    </cfRule>
    <cfRule type="containsText" dxfId="14612" priority="26396" operator="containsText" text="10.30 – 19.30">
      <formula>NOT(ISERROR(SEARCH("10.30 – 19.30",CG35)))</formula>
    </cfRule>
    <cfRule type="containsText" dxfId="14611" priority="26397" operator="containsText" text="09.00 – 15.00">
      <formula>NOT(ISERROR(SEARCH("09.00 – 15.00",CG35)))</formula>
    </cfRule>
    <cfRule type="containsText" dxfId="14610" priority="26398" operator="containsText" text="12:30">
      <formula>NOT(ISERROR(SEARCH("12:30",CG35)))</formula>
    </cfRule>
    <cfRule type="containsText" dxfId="14609" priority="26399" operator="containsText" text="13:30">
      <formula>NOT(ISERROR(SEARCH("13:30",CG35)))</formula>
    </cfRule>
    <cfRule type="containsText" dxfId="14608" priority="26400" operator="containsText" text="FESTIVITÁ">
      <formula>NOT(ISERROR(SEARCH("FESTIVITÁ",CG35)))</formula>
    </cfRule>
    <cfRule type="cellIs" dxfId="14607" priority="26401" operator="equal">
      <formula>"DOMENICA"</formula>
    </cfRule>
  </conditionalFormatting>
  <conditionalFormatting sqref="CG45:CH45">
    <cfRule type="containsText" dxfId="14606" priority="26368" operator="containsText" text="08.30 – 14.30">
      <formula>NOT(ISERROR(SEARCH("08.30 – 14.30",CG45)))</formula>
    </cfRule>
    <cfRule type="containsText" dxfId="14605" priority="26369" operator="containsText" text="09:30 – 18.30">
      <formula>NOT(ISERROR(SEARCH("09:30 – 18.30",CG45)))</formula>
    </cfRule>
    <cfRule type="containsText" dxfId="14604" priority="26370" operator="containsText" text="10.30 – 18.30">
      <formula>NOT(ISERROR(SEARCH("10.30 – 18.30",CG45)))</formula>
    </cfRule>
    <cfRule type="containsText" dxfId="14603" priority="26371" operator="containsText" text="09.30 – 18.30">
      <formula>NOT(ISERROR(SEARCH("09.30 – 18.30",CG45)))</formula>
    </cfRule>
    <cfRule type="containsText" dxfId="14602" priority="26372" operator="containsText" text="09.00 – 13:00">
      <formula>NOT(ISERROR(SEARCH("09.00 – 13:00",CG45)))</formula>
    </cfRule>
    <cfRule type="containsText" dxfId="14601" priority="26373" operator="containsText" text="08.30 – 16.30">
      <formula>NOT(ISERROR(SEARCH("08.30 – 16.30",CG45)))</formula>
    </cfRule>
    <cfRule type="containsText" dxfId="14600" priority="26374" operator="containsText" text="08:30 – 17.30">
      <formula>NOT(ISERROR(SEARCH("08:30 – 17.30",CG45)))</formula>
    </cfRule>
    <cfRule type="containsText" dxfId="14599" priority="26375" operator="containsText" text="08.30 – 17.30">
      <formula>NOT(ISERROR(SEARCH("08.30 – 17.30",CG45)))</formula>
    </cfRule>
    <cfRule type="containsText" dxfId="14598" priority="26376" operator="containsText" text="09.00 – 18.00">
      <formula>NOT(ISERROR(SEARCH("09.00 – 18.00",CG45)))</formula>
    </cfRule>
    <cfRule type="containsText" dxfId="14597" priority="26377" operator="containsText" text="09.00 – 13.00">
      <formula>NOT(ISERROR(SEARCH("09.00 – 13.00",CG45)))</formula>
    </cfRule>
    <cfRule type="containsText" dxfId="14596" priority="26378" operator="containsText" text="11.30 – 19.30">
      <formula>NOT(ISERROR(SEARCH("11.30 – 19.30",CG45)))</formula>
    </cfRule>
    <cfRule type="containsText" dxfId="14595" priority="26379" operator="containsText" text="10.30 – 19.30">
      <formula>NOT(ISERROR(SEARCH("10.30 – 19.30",CG45)))</formula>
    </cfRule>
    <cfRule type="containsText" dxfId="14594" priority="26380" operator="containsText" text="09.00 – 15.00">
      <formula>NOT(ISERROR(SEARCH("09.00 – 15.00",CG45)))</formula>
    </cfRule>
    <cfRule type="containsText" dxfId="14593" priority="26381" operator="containsText" text="12:30">
      <formula>NOT(ISERROR(SEARCH("12:30",CG45)))</formula>
    </cfRule>
    <cfRule type="containsText" dxfId="14592" priority="26382" operator="containsText" text="13:30">
      <formula>NOT(ISERROR(SEARCH("13:30",CG45)))</formula>
    </cfRule>
    <cfRule type="containsText" dxfId="14591" priority="26383" operator="containsText" text="FESTIVITÁ">
      <formula>NOT(ISERROR(SEARCH("FESTIVITÁ",CG45)))</formula>
    </cfRule>
    <cfRule type="cellIs" dxfId="14590" priority="26384" operator="equal">
      <formula>"DOMENICA"</formula>
    </cfRule>
  </conditionalFormatting>
  <conditionalFormatting sqref="CG99:CH99">
    <cfRule type="containsText" dxfId="14589" priority="26351" operator="containsText" text="08.30 – 14.30">
      <formula>NOT(ISERROR(SEARCH("08.30 – 14.30",CG99)))</formula>
    </cfRule>
    <cfRule type="containsText" dxfId="14588" priority="26352" operator="containsText" text="09:30 – 18.30">
      <formula>NOT(ISERROR(SEARCH("09:30 – 18.30",CG99)))</formula>
    </cfRule>
    <cfRule type="containsText" dxfId="14587" priority="26353" operator="containsText" text="10.30 – 18.30">
      <formula>NOT(ISERROR(SEARCH("10.30 – 18.30",CG99)))</formula>
    </cfRule>
    <cfRule type="containsText" dxfId="14586" priority="26354" operator="containsText" text="09.30 – 18.30">
      <formula>NOT(ISERROR(SEARCH("09.30 – 18.30",CG99)))</formula>
    </cfRule>
    <cfRule type="containsText" dxfId="14585" priority="26355" operator="containsText" text="09.00 – 13:00">
      <formula>NOT(ISERROR(SEARCH("09.00 – 13:00",CG99)))</formula>
    </cfRule>
    <cfRule type="containsText" dxfId="14584" priority="26356" operator="containsText" text="08.30 – 16.30">
      <formula>NOT(ISERROR(SEARCH("08.30 – 16.30",CG99)))</formula>
    </cfRule>
    <cfRule type="containsText" dxfId="14583" priority="26357" operator="containsText" text="08:30 – 17.30">
      <formula>NOT(ISERROR(SEARCH("08:30 – 17.30",CG99)))</formula>
    </cfRule>
    <cfRule type="containsText" dxfId="14582" priority="26358" operator="containsText" text="08.30 – 17.30">
      <formula>NOT(ISERROR(SEARCH("08.30 – 17.30",CG99)))</formula>
    </cfRule>
    <cfRule type="containsText" dxfId="14581" priority="26359" operator="containsText" text="09.00 – 18.00">
      <formula>NOT(ISERROR(SEARCH("09.00 – 18.00",CG99)))</formula>
    </cfRule>
    <cfRule type="containsText" dxfId="14580" priority="26360" operator="containsText" text="09.00 – 13.00">
      <formula>NOT(ISERROR(SEARCH("09.00 – 13.00",CG99)))</formula>
    </cfRule>
    <cfRule type="containsText" dxfId="14579" priority="26361" operator="containsText" text="11.30 – 19.30">
      <formula>NOT(ISERROR(SEARCH("11.30 – 19.30",CG99)))</formula>
    </cfRule>
    <cfRule type="containsText" dxfId="14578" priority="26362" operator="containsText" text="10.30 – 19.30">
      <formula>NOT(ISERROR(SEARCH("10.30 – 19.30",CG99)))</formula>
    </cfRule>
    <cfRule type="containsText" dxfId="14577" priority="26363" operator="containsText" text="09.00 – 15.00">
      <formula>NOT(ISERROR(SEARCH("09.00 – 15.00",CG99)))</formula>
    </cfRule>
    <cfRule type="containsText" dxfId="14576" priority="26364" operator="containsText" text="12:30">
      <formula>NOT(ISERROR(SEARCH("12:30",CG99)))</formula>
    </cfRule>
    <cfRule type="containsText" dxfId="14575" priority="26365" operator="containsText" text="13:30">
      <formula>NOT(ISERROR(SEARCH("13:30",CG99)))</formula>
    </cfRule>
    <cfRule type="containsText" dxfId="14574" priority="26366" operator="containsText" text="FESTIVITÁ">
      <formula>NOT(ISERROR(SEARCH("FESTIVITÁ",CG99)))</formula>
    </cfRule>
    <cfRule type="cellIs" dxfId="14573" priority="26367" operator="equal">
      <formula>"DOMENICA"</formula>
    </cfRule>
  </conditionalFormatting>
  <conditionalFormatting sqref="CG143:CH143">
    <cfRule type="containsText" dxfId="14572" priority="26334" operator="containsText" text="08.30 – 14.30">
      <formula>NOT(ISERROR(SEARCH("08.30 – 14.30",CG143)))</formula>
    </cfRule>
    <cfRule type="containsText" dxfId="14571" priority="26335" operator="containsText" text="09:30 – 18.30">
      <formula>NOT(ISERROR(SEARCH("09:30 – 18.30",CG143)))</formula>
    </cfRule>
    <cfRule type="containsText" dxfId="14570" priority="26336" operator="containsText" text="10.30 – 18.30">
      <formula>NOT(ISERROR(SEARCH("10.30 – 18.30",CG143)))</formula>
    </cfRule>
    <cfRule type="containsText" dxfId="14569" priority="26337" operator="containsText" text="09.30 – 18.30">
      <formula>NOT(ISERROR(SEARCH("09.30 – 18.30",CG143)))</formula>
    </cfRule>
    <cfRule type="containsText" dxfId="14568" priority="26338" operator="containsText" text="09.00 – 13:00">
      <formula>NOT(ISERROR(SEARCH("09.00 – 13:00",CG143)))</formula>
    </cfRule>
    <cfRule type="containsText" dxfId="14567" priority="26339" operator="containsText" text="08.30 – 16.30">
      <formula>NOT(ISERROR(SEARCH("08.30 – 16.30",CG143)))</formula>
    </cfRule>
    <cfRule type="containsText" dxfId="14566" priority="26340" operator="containsText" text="08:30 – 17.30">
      <formula>NOT(ISERROR(SEARCH("08:30 – 17.30",CG143)))</formula>
    </cfRule>
    <cfRule type="containsText" dxfId="14565" priority="26341" operator="containsText" text="08.30 – 17.30">
      <formula>NOT(ISERROR(SEARCH("08.30 – 17.30",CG143)))</formula>
    </cfRule>
    <cfRule type="containsText" dxfId="14564" priority="26342" operator="containsText" text="09.00 – 18.00">
      <formula>NOT(ISERROR(SEARCH("09.00 – 18.00",CG143)))</formula>
    </cfRule>
    <cfRule type="containsText" dxfId="14563" priority="26343" operator="containsText" text="09.00 – 13.00">
      <formula>NOT(ISERROR(SEARCH("09.00 – 13.00",CG143)))</formula>
    </cfRule>
    <cfRule type="containsText" dxfId="14562" priority="26344" operator="containsText" text="11.30 – 19.30">
      <formula>NOT(ISERROR(SEARCH("11.30 – 19.30",CG143)))</formula>
    </cfRule>
    <cfRule type="containsText" dxfId="14561" priority="26345" operator="containsText" text="10.30 – 19.30">
      <formula>NOT(ISERROR(SEARCH("10.30 – 19.30",CG143)))</formula>
    </cfRule>
    <cfRule type="containsText" dxfId="14560" priority="26346" operator="containsText" text="09.00 – 15.00">
      <formula>NOT(ISERROR(SEARCH("09.00 – 15.00",CG143)))</formula>
    </cfRule>
    <cfRule type="containsText" dxfId="14559" priority="26347" operator="containsText" text="12:30">
      <formula>NOT(ISERROR(SEARCH("12:30",CG143)))</formula>
    </cfRule>
    <cfRule type="containsText" dxfId="14558" priority="26348" operator="containsText" text="13:30">
      <formula>NOT(ISERROR(SEARCH("13:30",CG143)))</formula>
    </cfRule>
    <cfRule type="containsText" dxfId="14557" priority="26349" operator="containsText" text="FESTIVITÁ">
      <formula>NOT(ISERROR(SEARCH("FESTIVITÁ",CG143)))</formula>
    </cfRule>
    <cfRule type="cellIs" dxfId="14556" priority="26350" operator="equal">
      <formula>"DOMENICA"</formula>
    </cfRule>
  </conditionalFormatting>
  <conditionalFormatting sqref="CG109:CH109">
    <cfRule type="containsText" dxfId="14555" priority="26317" operator="containsText" text="08.30 – 14.30">
      <formula>NOT(ISERROR(SEARCH("08.30 – 14.30",CG109)))</formula>
    </cfRule>
    <cfRule type="containsText" dxfId="14554" priority="26318" operator="containsText" text="09:30 – 18.30">
      <formula>NOT(ISERROR(SEARCH("09:30 – 18.30",CG109)))</formula>
    </cfRule>
    <cfRule type="containsText" dxfId="14553" priority="26319" operator="containsText" text="10.30 – 18.30">
      <formula>NOT(ISERROR(SEARCH("10.30 – 18.30",CG109)))</formula>
    </cfRule>
    <cfRule type="containsText" dxfId="14552" priority="26320" operator="containsText" text="09.30 – 18.30">
      <formula>NOT(ISERROR(SEARCH("09.30 – 18.30",CG109)))</formula>
    </cfRule>
    <cfRule type="containsText" dxfId="14551" priority="26321" operator="containsText" text="09.00 – 13:00">
      <formula>NOT(ISERROR(SEARCH("09.00 – 13:00",CG109)))</formula>
    </cfRule>
    <cfRule type="containsText" dxfId="14550" priority="26322" operator="containsText" text="08.30 – 16.30">
      <formula>NOT(ISERROR(SEARCH("08.30 – 16.30",CG109)))</formula>
    </cfRule>
    <cfRule type="containsText" dxfId="14549" priority="26323" operator="containsText" text="08:30 – 17.30">
      <formula>NOT(ISERROR(SEARCH("08:30 – 17.30",CG109)))</formula>
    </cfRule>
    <cfRule type="containsText" dxfId="14548" priority="26324" operator="containsText" text="08.30 – 17.30">
      <formula>NOT(ISERROR(SEARCH("08.30 – 17.30",CG109)))</formula>
    </cfRule>
    <cfRule type="containsText" dxfId="14547" priority="26325" operator="containsText" text="09.00 – 18.00">
      <formula>NOT(ISERROR(SEARCH("09.00 – 18.00",CG109)))</formula>
    </cfRule>
    <cfRule type="containsText" dxfId="14546" priority="26326" operator="containsText" text="09.00 – 13.00">
      <formula>NOT(ISERROR(SEARCH("09.00 – 13.00",CG109)))</formula>
    </cfRule>
    <cfRule type="containsText" dxfId="14545" priority="26327" operator="containsText" text="11.30 – 19.30">
      <formula>NOT(ISERROR(SEARCH("11.30 – 19.30",CG109)))</formula>
    </cfRule>
    <cfRule type="containsText" dxfId="14544" priority="26328" operator="containsText" text="10.30 – 19.30">
      <formula>NOT(ISERROR(SEARCH("10.30 – 19.30",CG109)))</formula>
    </cfRule>
    <cfRule type="containsText" dxfId="14543" priority="26329" operator="containsText" text="09.00 – 15.00">
      <formula>NOT(ISERROR(SEARCH("09.00 – 15.00",CG109)))</formula>
    </cfRule>
    <cfRule type="containsText" dxfId="14542" priority="26330" operator="containsText" text="12:30">
      <formula>NOT(ISERROR(SEARCH("12:30",CG109)))</formula>
    </cfRule>
    <cfRule type="containsText" dxfId="14541" priority="26331" operator="containsText" text="13:30">
      <formula>NOT(ISERROR(SEARCH("13:30",CG109)))</formula>
    </cfRule>
    <cfRule type="containsText" dxfId="14540" priority="26332" operator="containsText" text="FESTIVITÁ">
      <formula>NOT(ISERROR(SEARCH("FESTIVITÁ",CG109)))</formula>
    </cfRule>
    <cfRule type="cellIs" dxfId="14539" priority="26333" operator="equal">
      <formula>"DOMENICA"</formula>
    </cfRule>
  </conditionalFormatting>
  <conditionalFormatting sqref="CG143:CH143 CG35:CH35 CG45:CH45 CG99:CH99 CG109:CH109 CG55:CH55">
    <cfRule type="containsText" dxfId="14538" priority="26311" operator="containsText" text="09.00 - 13.00">
      <formula>NOT(ISERROR(SEARCH("09.00 - 13.00",CG35)))</formula>
    </cfRule>
    <cfRule type="containsText" dxfId="14537" priority="26312" operator="containsText" text="09.00 – 15:00">
      <formula>NOT(ISERROR(SEARCH("09.00 – 15:00",CG35)))</formula>
    </cfRule>
    <cfRule type="containsText" dxfId="14536" priority="26313" operator="containsText" text="09.00 – 16.00">
      <formula>NOT(ISERROR(SEARCH("09.00 – 16.00",CG35)))</formula>
    </cfRule>
    <cfRule type="containsText" dxfId="14535" priority="26314" operator="containsText" text="09.00 - 13:00">
      <formula>NOT(ISERROR(SEARCH("09.00 - 13:00",CG35)))</formula>
    </cfRule>
    <cfRule type="containsText" dxfId="14534" priority="26315" operator="containsText" text="08.30 – 16:30 ">
      <formula>NOT(ISERROR(SEARCH("08.30 – 16:30 ",CG35)))</formula>
    </cfRule>
    <cfRule type="containsText" dxfId="14533" priority="26316" operator="containsText" text="08.30 – 17:30 ">
      <formula>NOT(ISERROR(SEARCH("08.30 – 17:30 ",CG35)))</formula>
    </cfRule>
  </conditionalFormatting>
  <conditionalFormatting sqref="CG38:CG43 CF37 CF44">
    <cfRule type="containsText" dxfId="14532" priority="26147" operator="containsText" text="08.30 – 14.30">
      <formula>NOT(ISERROR(SEARCH("08.30 – 14.30",CF37)))</formula>
    </cfRule>
    <cfRule type="containsText" dxfId="14531" priority="26148" operator="containsText" text="09:30 – 18.30">
      <formula>NOT(ISERROR(SEARCH("09:30 – 18.30",CF37)))</formula>
    </cfRule>
    <cfRule type="containsText" dxfId="14530" priority="26149" operator="containsText" text="10.30 – 18.30">
      <formula>NOT(ISERROR(SEARCH("10.30 – 18.30",CF37)))</formula>
    </cfRule>
    <cfRule type="containsText" dxfId="14529" priority="26150" operator="containsText" text="09.30 – 18.30">
      <formula>NOT(ISERROR(SEARCH("09.30 – 18.30",CF37)))</formula>
    </cfRule>
    <cfRule type="containsText" dxfId="14528" priority="26152" operator="containsText" text="09.00 – 13:00">
      <formula>NOT(ISERROR(SEARCH("09.00 – 13:00",CF37)))</formula>
    </cfRule>
    <cfRule type="containsText" dxfId="14527" priority="26153" operator="containsText" text="08.30 – 16.30">
      <formula>NOT(ISERROR(SEARCH("08.30 – 16.30",CF37)))</formula>
    </cfRule>
    <cfRule type="containsText" dxfId="14526" priority="26154" operator="containsText" text="08:30 – 17.30">
      <formula>NOT(ISERROR(SEARCH("08:30 – 17.30",CF37)))</formula>
    </cfRule>
    <cfRule type="containsText" dxfId="14525" priority="26155" operator="containsText" text="08.30 – 17.30">
      <formula>NOT(ISERROR(SEARCH("08.30 – 17.30",CF37)))</formula>
    </cfRule>
    <cfRule type="containsText" dxfId="14524" priority="26156" operator="containsText" text="09.00 – 18.00">
      <formula>NOT(ISERROR(SEARCH("09.00 – 18.00",CF37)))</formula>
    </cfRule>
    <cfRule type="containsText" dxfId="14523" priority="26157" operator="containsText" text="09.00 – 13.00">
      <formula>NOT(ISERROR(SEARCH("09.00 – 13.00",CF37)))</formula>
    </cfRule>
    <cfRule type="containsText" dxfId="14522" priority="26158" operator="containsText" text="11.30 – 19.30">
      <formula>NOT(ISERROR(SEARCH("11.30 – 19.30",CF37)))</formula>
    </cfRule>
    <cfRule type="containsText" dxfId="14521" priority="26159" operator="containsText" text="10.30 – 19.30">
      <formula>NOT(ISERROR(SEARCH("10.30 – 19.30",CF37)))</formula>
    </cfRule>
    <cfRule type="containsText" dxfId="14520" priority="26160" operator="containsText" text="09.00 – 15.00">
      <formula>NOT(ISERROR(SEARCH("09.00 – 15.00",CF37)))</formula>
    </cfRule>
    <cfRule type="containsText" dxfId="14519" priority="26161" operator="containsText" text="1 2 : 3 0">
      <formula>NOT(ISERROR(SEARCH("1 2 : 3 0",CF37)))</formula>
    </cfRule>
    <cfRule type="containsText" dxfId="14518" priority="26162" operator="containsText" text="1 3 : 3 0">
      <formula>NOT(ISERROR(SEARCH("1 3 : 3 0",CF37)))</formula>
    </cfRule>
    <cfRule type="containsText" dxfId="14517" priority="26163" operator="containsText" text="FESTIVITÁ">
      <formula>NOT(ISERROR(SEARCH("FESTIVITÁ",CF37)))</formula>
    </cfRule>
    <cfRule type="cellIs" dxfId="14516" priority="26164" operator="equal">
      <formula>"DOMENICA"</formula>
    </cfRule>
  </conditionalFormatting>
  <conditionalFormatting sqref="CG38:CG43 CF37 CF44">
    <cfRule type="containsText" dxfId="14515" priority="26139" operator="containsText" text="09.00 - 13.00">
      <formula>NOT(ISERROR(SEARCH("09.00 - 13.00",CF37)))</formula>
    </cfRule>
    <cfRule type="containsText" dxfId="14514" priority="26142" operator="containsText" text="09.00 – 15:00">
      <formula>NOT(ISERROR(SEARCH("09.00 – 15:00",CF37)))</formula>
    </cfRule>
    <cfRule type="containsText" dxfId="14513" priority="26143" operator="containsText" text="09.00 – 16.00">
      <formula>NOT(ISERROR(SEARCH("09.00 – 16.00",CF37)))</formula>
    </cfRule>
    <cfRule type="containsText" dxfId="14512" priority="26144" operator="containsText" text="09.00 - 13:00">
      <formula>NOT(ISERROR(SEARCH("09.00 - 13:00",CF37)))</formula>
    </cfRule>
    <cfRule type="containsText" dxfId="14511" priority="26145" operator="containsText" text="08.30 – 16:30 ">
      <formula>NOT(ISERROR(SEARCH("08.30 – 16:30 ",CF37)))</formula>
    </cfRule>
    <cfRule type="containsText" dxfId="14510" priority="26146" operator="containsText" text="08.30 – 17:30 ">
      <formula>NOT(ISERROR(SEARCH("08.30 – 17:30 ",CF37)))</formula>
    </cfRule>
  </conditionalFormatting>
  <conditionalFormatting sqref="CG38:CG43 CF37 CF44">
    <cfRule type="containsText" dxfId="14509" priority="26141" operator="containsText" text="1 3 : 0 0">
      <formula>NOT(ISERROR(SEARCH("1 3 : 0 0",CF37)))</formula>
    </cfRule>
  </conditionalFormatting>
  <conditionalFormatting sqref="CF37">
    <cfRule type="containsText" dxfId="14508" priority="26140" operator="containsText" text="13:00">
      <formula>NOT(ISERROR(SEARCH("13:00",CF37)))</formula>
    </cfRule>
  </conditionalFormatting>
  <conditionalFormatting sqref="CG38:CG43 CF37 CF44">
    <cfRule type="containsText" dxfId="14507" priority="26151" operator="containsText" text="09:00 – 13.00 ">
      <formula>NOT(ISERROR(SEARCH("09:00 – 13.00 ",CF37)))</formula>
    </cfRule>
  </conditionalFormatting>
  <conditionalFormatting sqref="CF43:CG43">
    <cfRule type="containsText" dxfId="14506" priority="26138" operator="containsText" text="09:00 – 13.00 ">
      <formula>NOT(ISERROR(SEARCH("09:00 – 13.00 ",CF43)))</formula>
    </cfRule>
  </conditionalFormatting>
  <conditionalFormatting sqref="CG38:CG43 CF37 CF44">
    <cfRule type="containsText" dxfId="14505" priority="26137" operator="containsText" text="09:00 – 13.00 ">
      <formula>NOT(ISERROR(SEARCH("09:00 – 13.00 ",CF37)))</formula>
    </cfRule>
  </conditionalFormatting>
  <conditionalFormatting sqref="CG43 CF43:CF44">
    <cfRule type="containsText" dxfId="14504" priority="26136" operator="containsText" text="09:00 – 13.00 ">
      <formula>NOT(ISERROR(SEARCH("09:00 – 13.00 ",CF43)))</formula>
    </cfRule>
  </conditionalFormatting>
  <conditionalFormatting sqref="CF38:CG38">
    <cfRule type="containsText" dxfId="14503" priority="26133" operator="containsText" text="09.00 -13.00">
      <formula>NOT(ISERROR(SEARCH("09.00 -13.00",CF38)))</formula>
    </cfRule>
    <cfRule type="containsText" dxfId="14502" priority="26134" operator="containsText" text="09.00 -15:00">
      <formula>NOT(ISERROR(SEARCH("09.00 -15:00",CF38)))</formula>
    </cfRule>
    <cfRule type="containsText" dxfId="14501" priority="26135" operator="containsText" text="09.00 -16.00">
      <formula>NOT(ISERROR(SEARCH("09.00 -16.00",CF38)))</formula>
    </cfRule>
  </conditionalFormatting>
  <conditionalFormatting sqref="CG39:CG43 CF44">
    <cfRule type="containsText" dxfId="14500" priority="26130" operator="containsText" text="09.00 -13.00">
      <formula>NOT(ISERROR(SEARCH("09.00 -13.00",CF39)))</formula>
    </cfRule>
    <cfRule type="containsText" dxfId="14499" priority="26131" operator="containsText" text="09.00 -15:00">
      <formula>NOT(ISERROR(SEARCH("09.00 -15:00",CF39)))</formula>
    </cfRule>
    <cfRule type="containsText" dxfId="14498" priority="26132" operator="containsText" text="09.00 -16.00">
      <formula>NOT(ISERROR(SEARCH("09.00 -16.00",CF39)))</formula>
    </cfRule>
  </conditionalFormatting>
  <conditionalFormatting sqref="CF37">
    <cfRule type="containsText" dxfId="14497" priority="26127" operator="containsText" text="09.00 -13.00">
      <formula>NOT(ISERROR(SEARCH("09.00 -13.00",CF37)))</formula>
    </cfRule>
    <cfRule type="containsText" dxfId="14496" priority="26128" operator="containsText" text="09.00 -15:00">
      <formula>NOT(ISERROR(SEARCH("09.00 -15:00",CF37)))</formula>
    </cfRule>
    <cfRule type="containsText" dxfId="14495" priority="26129" operator="containsText" text="09.00 -16.00">
      <formula>NOT(ISERROR(SEARCH("09.00 -16.00",CF37)))</formula>
    </cfRule>
  </conditionalFormatting>
  <conditionalFormatting sqref="CF43:CG43">
    <cfRule type="containsText" dxfId="14494" priority="26126" operator="containsText" text="09:00 – 13.00 ">
      <formula>NOT(ISERROR(SEARCH("09:00 – 13.00 ",CF43)))</formula>
    </cfRule>
  </conditionalFormatting>
  <conditionalFormatting sqref="CG38:CG43 CF37 CF44">
    <cfRule type="containsText" dxfId="14493" priority="26125" operator="containsText" text="09:00 – 13.00 ">
      <formula>NOT(ISERROR(SEARCH("09:00 – 13.00 ",CF37)))</formula>
    </cfRule>
  </conditionalFormatting>
  <conditionalFormatting sqref="CG43 CF43:CF44">
    <cfRule type="containsText" dxfId="14492" priority="26124" operator="containsText" text="09:00 – 13.00 ">
      <formula>NOT(ISERROR(SEARCH("09:00 – 13.00 ",CF43)))</formula>
    </cfRule>
  </conditionalFormatting>
  <conditionalFormatting sqref="CF38:CG38">
    <cfRule type="containsText" dxfId="14491" priority="26121" operator="containsText" text="09.00 -13.00">
      <formula>NOT(ISERROR(SEARCH("09.00 -13.00",CF38)))</formula>
    </cfRule>
    <cfRule type="containsText" dxfId="14490" priority="26122" operator="containsText" text="09.00 -15:00">
      <formula>NOT(ISERROR(SEARCH("09.00 -15:00",CF38)))</formula>
    </cfRule>
    <cfRule type="containsText" dxfId="14489" priority="26123" operator="containsText" text="09.00 -16.00">
      <formula>NOT(ISERROR(SEARCH("09.00 -16.00",CF38)))</formula>
    </cfRule>
  </conditionalFormatting>
  <conditionalFormatting sqref="CG39:CG43 CF44">
    <cfRule type="containsText" dxfId="14488" priority="26118" operator="containsText" text="09.00 -13.00">
      <formula>NOT(ISERROR(SEARCH("09.00 -13.00",CF39)))</formula>
    </cfRule>
    <cfRule type="containsText" dxfId="14487" priority="26119" operator="containsText" text="09.00 -15:00">
      <formula>NOT(ISERROR(SEARCH("09.00 -15:00",CF39)))</formula>
    </cfRule>
    <cfRule type="containsText" dxfId="14486" priority="26120" operator="containsText" text="09.00 -16.00">
      <formula>NOT(ISERROR(SEARCH("09.00 -16.00",CF39)))</formula>
    </cfRule>
  </conditionalFormatting>
  <conditionalFormatting sqref="CF37">
    <cfRule type="containsText" dxfId="14485" priority="26115" operator="containsText" text="09.00 -13.00">
      <formula>NOT(ISERROR(SEARCH("09.00 -13.00",CF37)))</formula>
    </cfRule>
    <cfRule type="containsText" dxfId="14484" priority="26116" operator="containsText" text="09.00 -15:00">
      <formula>NOT(ISERROR(SEARCH("09.00 -15:00",CF37)))</formula>
    </cfRule>
    <cfRule type="containsText" dxfId="14483" priority="26117" operator="containsText" text="09.00 -16.00">
      <formula>NOT(ISERROR(SEARCH("09.00 -16.00",CF37)))</formula>
    </cfRule>
  </conditionalFormatting>
  <conditionalFormatting sqref="CF38:CG38">
    <cfRule type="containsText" dxfId="14482" priority="26112" operator="containsText" text="09.00 -13:00">
      <formula>NOT(ISERROR(SEARCH("09.00 -13:00",CF38)))</formula>
    </cfRule>
    <cfRule type="containsText" dxfId="14481" priority="26113" operator="containsText" text="08.30 -17.30">
      <formula>NOT(ISERROR(SEARCH("08.30 -17.30",CF38)))</formula>
    </cfRule>
    <cfRule type="containsText" dxfId="14480" priority="26114" operator="containsText" text="08.30 -15:30">
      <formula>NOT(ISERROR(SEARCH("08.30 -15:30",CF38)))</formula>
    </cfRule>
  </conditionalFormatting>
  <conditionalFormatting sqref="CG39:CG43 CF44">
    <cfRule type="containsText" dxfId="14479" priority="26109" operator="containsText" text="09.00 -13.00">
      <formula>NOT(ISERROR(SEARCH("09.00 -13.00",CF39)))</formula>
    </cfRule>
    <cfRule type="containsText" dxfId="14478" priority="26110" operator="containsText" text="09.00 -15:00">
      <formula>NOT(ISERROR(SEARCH("09.00 -15:00",CF39)))</formula>
    </cfRule>
    <cfRule type="containsText" dxfId="14477" priority="26111" operator="containsText" text="09.00 -16.00">
      <formula>NOT(ISERROR(SEARCH("09.00 -16.00",CF39)))</formula>
    </cfRule>
  </conditionalFormatting>
  <conditionalFormatting sqref="CG39:CG43 CF44">
    <cfRule type="containsText" dxfId="14476" priority="26106" operator="containsText" text="09.00 -13:00">
      <formula>NOT(ISERROR(SEARCH("09.00 -13:00",CF39)))</formula>
    </cfRule>
    <cfRule type="containsText" dxfId="14475" priority="26107" operator="containsText" text="08.30 -17.30">
      <formula>NOT(ISERROR(SEARCH("08.30 -17.30",CF39)))</formula>
    </cfRule>
    <cfRule type="containsText" dxfId="14474" priority="26108" operator="containsText" text="08.30 -15:30">
      <formula>NOT(ISERROR(SEARCH("08.30 -15:30",CF39)))</formula>
    </cfRule>
  </conditionalFormatting>
  <conditionalFormatting sqref="CF37">
    <cfRule type="containsText" dxfId="14473" priority="26103" operator="containsText" text="09.00 -13.00">
      <formula>NOT(ISERROR(SEARCH("09.00 -13.00",CF37)))</formula>
    </cfRule>
    <cfRule type="containsText" dxfId="14472" priority="26104" operator="containsText" text="09.00 -15:00">
      <formula>NOT(ISERROR(SEARCH("09.00 -15:00",CF37)))</formula>
    </cfRule>
    <cfRule type="containsText" dxfId="14471" priority="26105" operator="containsText" text="09.00 -16.00">
      <formula>NOT(ISERROR(SEARCH("09.00 -16.00",CF37)))</formula>
    </cfRule>
  </conditionalFormatting>
  <conditionalFormatting sqref="CF37">
    <cfRule type="containsText" dxfId="14470" priority="26100" operator="containsText" text="09.00 -13:00">
      <formula>NOT(ISERROR(SEARCH("09.00 -13:00",CF37)))</formula>
    </cfRule>
    <cfRule type="containsText" dxfId="14469" priority="26101" operator="containsText" text="08.30 -17.30">
      <formula>NOT(ISERROR(SEARCH("08.30 -17.30",CF37)))</formula>
    </cfRule>
    <cfRule type="containsText" dxfId="14468" priority="26102" operator="containsText" text="08.30 -15:30">
      <formula>NOT(ISERROR(SEARCH("08.30 -15:30",CF37)))</formula>
    </cfRule>
  </conditionalFormatting>
  <conditionalFormatting sqref="CG100:CH100">
    <cfRule type="cellIs" dxfId="14467" priority="26091" operator="equal">
      <formula>"09.00 – 13.00"</formula>
    </cfRule>
  </conditionalFormatting>
  <conditionalFormatting sqref="CG100:CH100">
    <cfRule type="cellIs" dxfId="14466" priority="26092" operator="equal">
      <formula>"09.00 – 15.00"</formula>
    </cfRule>
  </conditionalFormatting>
  <conditionalFormatting sqref="CG100:CH100">
    <cfRule type="cellIs" dxfId="14465" priority="26093" operator="equal">
      <formula>"09.00 – 18.00"</formula>
    </cfRule>
  </conditionalFormatting>
  <conditionalFormatting sqref="CG100:CH100">
    <cfRule type="cellIs" dxfId="14464" priority="26094" operator="equal">
      <formula>"09.30 – 13.00"</formula>
    </cfRule>
  </conditionalFormatting>
  <conditionalFormatting sqref="CG100:CH100">
    <cfRule type="cellIs" dxfId="14463" priority="26095" operator="equal">
      <formula>"10.30 – 19.30"</formula>
    </cfRule>
  </conditionalFormatting>
  <conditionalFormatting sqref="CG100:CH100">
    <cfRule type="cellIs" dxfId="14462" priority="26096" operator="equal">
      <formula>"11.30 – 19.30"</formula>
    </cfRule>
  </conditionalFormatting>
  <conditionalFormatting sqref="CG100:CH100">
    <cfRule type="cellIs" dxfId="14461" priority="26097" operator="equal">
      <formula>_FV(13,"3")</formula>
    </cfRule>
  </conditionalFormatting>
  <conditionalFormatting sqref="CG100:CH100">
    <cfRule type="cellIs" dxfId="14460" priority="26098" operator="equal">
      <formula>_FV(13,"3")</formula>
    </cfRule>
  </conditionalFormatting>
  <conditionalFormatting sqref="CG100:CH100">
    <cfRule type="cellIs" dxfId="14459" priority="26099" operator="equal">
      <formula>_FV(13,"3")</formula>
    </cfRule>
  </conditionalFormatting>
  <conditionalFormatting sqref="CG100:CH100">
    <cfRule type="containsText" dxfId="14458" priority="26081" operator="containsText" text="DOMENICA">
      <formula>NOT(ISERROR(SEARCH("DOMENICA",CG100)))</formula>
    </cfRule>
    <cfRule type="containsText" dxfId="14457" priority="26082" operator="containsText" text="08.30 – 14.30">
      <formula>NOT(ISERROR(SEARCH("08.30 – 14.30",CG100)))</formula>
    </cfRule>
    <cfRule type="containsText" dxfId="14456" priority="26083" operator="containsText" text="09.30 – 18.30">
      <formula>NOT(ISERROR(SEARCH("09.30 – 18.30",CG100)))</formula>
    </cfRule>
    <cfRule type="containsText" dxfId="14455" priority="26084" operator="containsText" text="08.30 – 16.30">
      <formula>NOT(ISERROR(SEARCH("08.30 – 16.30",CG100)))</formula>
    </cfRule>
    <cfRule type="containsText" dxfId="14454" priority="26085" operator="containsText" text="08.30 – 17.30">
      <formula>NOT(ISERROR(SEARCH("08.30 – 17.30",CG100)))</formula>
    </cfRule>
    <cfRule type="containsText" dxfId="14453" priority="26086" operator="containsText" text="09.00 – 18.00">
      <formula>NOT(ISERROR(SEARCH("09.00 – 18.00",CG100)))</formula>
    </cfRule>
    <cfRule type="containsText" dxfId="14452" priority="26087" operator="containsText" text="09.00 – 15.00">
      <formula>NOT(ISERROR(SEARCH("09.00 – 15.00",CG100)))</formula>
    </cfRule>
    <cfRule type="containsText" dxfId="14451" priority="26088" operator="containsText" text="10.30 – 19.30">
      <formula>NOT(ISERROR(SEARCH("10.30 – 19.30",CG100)))</formula>
    </cfRule>
    <cfRule type="containsText" dxfId="14450" priority="26089" operator="containsText" text="09.00 – 13.00">
      <formula>NOT(ISERROR(SEARCH("09.00 – 13.00",CG100)))</formula>
    </cfRule>
    <cfRule type="containsText" dxfId="14449" priority="26090" operator="containsText" text="11.30 – 19.30">
      <formula>NOT(ISERROR(SEARCH("11.30 – 19.30",CG100)))</formula>
    </cfRule>
  </conditionalFormatting>
  <conditionalFormatting sqref="CG100:CH100">
    <cfRule type="cellIs" dxfId="14448" priority="26073" operator="equal">
      <formula>"09.00 – 15.00"</formula>
    </cfRule>
  </conditionalFormatting>
  <conditionalFormatting sqref="CG100:CH100">
    <cfRule type="cellIs" dxfId="14447" priority="26074" operator="equal">
      <formula>"09.00 – 18.00"</formula>
    </cfRule>
  </conditionalFormatting>
  <conditionalFormatting sqref="CG100:CH100">
    <cfRule type="cellIs" dxfId="14446" priority="26075" operator="equal">
      <formula>"09.30 – 13.00"</formula>
    </cfRule>
  </conditionalFormatting>
  <conditionalFormatting sqref="CG100:CH100">
    <cfRule type="cellIs" dxfId="14445" priority="26076" operator="equal">
      <formula>"10.30 – 19.30"</formula>
    </cfRule>
  </conditionalFormatting>
  <conditionalFormatting sqref="CG100:CH100">
    <cfRule type="cellIs" dxfId="14444" priority="26077" operator="equal">
      <formula>"11.30 – 19.30"</formula>
    </cfRule>
  </conditionalFormatting>
  <conditionalFormatting sqref="CG100:CH100">
    <cfRule type="cellIs" dxfId="14443" priority="26078" operator="equal">
      <formula>_FV(13,"3")</formula>
    </cfRule>
  </conditionalFormatting>
  <conditionalFormatting sqref="CG100:CH100">
    <cfRule type="cellIs" dxfId="14442" priority="26079" operator="equal">
      <formula>_FV(13,"3")</formula>
    </cfRule>
  </conditionalFormatting>
  <conditionalFormatting sqref="CG100:CH100">
    <cfRule type="cellIs" dxfId="14441" priority="26080" operator="equal">
      <formula>_FV(13,"3")</formula>
    </cfRule>
  </conditionalFormatting>
  <conditionalFormatting sqref="CG100:CH100">
    <cfRule type="cellIs" dxfId="14440" priority="26065" operator="equal">
      <formula>"09.00 – 15.00"</formula>
    </cfRule>
  </conditionalFormatting>
  <conditionalFormatting sqref="CG100:CH100">
    <cfRule type="cellIs" dxfId="14439" priority="26066" operator="equal">
      <formula>"09.00 – 18.00"</formula>
    </cfRule>
  </conditionalFormatting>
  <conditionalFormatting sqref="CG100:CH100">
    <cfRule type="cellIs" dxfId="14438" priority="26067" operator="equal">
      <formula>"09.30 – 13.00"</formula>
    </cfRule>
  </conditionalFormatting>
  <conditionalFormatting sqref="CG100:CH100">
    <cfRule type="cellIs" dxfId="14437" priority="26068" operator="equal">
      <formula>"10.30 – 19.30"</formula>
    </cfRule>
  </conditionalFormatting>
  <conditionalFormatting sqref="CG100:CH100">
    <cfRule type="cellIs" dxfId="14436" priority="26069" operator="equal">
      <formula>"11.30 – 19.30"</formula>
    </cfRule>
  </conditionalFormatting>
  <conditionalFormatting sqref="CG100:CH100">
    <cfRule type="cellIs" dxfId="14435" priority="26070" operator="equal">
      <formula>_FV(13,"3")</formula>
    </cfRule>
  </conditionalFormatting>
  <conditionalFormatting sqref="CG100:CH100">
    <cfRule type="cellIs" dxfId="14434" priority="26071" operator="equal">
      <formula>_FV(13,"3")</formula>
    </cfRule>
  </conditionalFormatting>
  <conditionalFormatting sqref="CG100:CH100">
    <cfRule type="cellIs" dxfId="14433" priority="26072" operator="equal">
      <formula>_FV(13,"3")</formula>
    </cfRule>
  </conditionalFormatting>
  <conditionalFormatting sqref="CG100:CH100">
    <cfRule type="containsText" dxfId="14432" priority="26059" operator="containsText" text="09.00 - 13.00">
      <formula>NOT(ISERROR(SEARCH("09.00 - 13.00",CG100)))</formula>
    </cfRule>
    <cfRule type="containsText" dxfId="14431" priority="26060" operator="containsText" text="09.00 – 15:00">
      <formula>NOT(ISERROR(SEARCH("09.00 – 15:00",CG100)))</formula>
    </cfRule>
    <cfRule type="containsText" dxfId="14430" priority="26061" operator="containsText" text="09.00 – 16.00">
      <formula>NOT(ISERROR(SEARCH("09.00 – 16.00",CG100)))</formula>
    </cfRule>
    <cfRule type="containsText" dxfId="14429" priority="26062" operator="containsText" text="09.00 - 13:00">
      <formula>NOT(ISERROR(SEARCH("09.00 - 13:00",CG100)))</formula>
    </cfRule>
    <cfRule type="containsText" dxfId="14428" priority="26063" operator="containsText" text="08.30 – 16:30 ">
      <formula>NOT(ISERROR(SEARCH("08.30 – 16:30 ",CG100)))</formula>
    </cfRule>
    <cfRule type="containsText" dxfId="14427" priority="26064" operator="containsText" text="08.30 – 17:30 ">
      <formula>NOT(ISERROR(SEARCH("08.30 – 17:30 ",CG100)))</formula>
    </cfRule>
  </conditionalFormatting>
  <conditionalFormatting sqref="CG100:CH100">
    <cfRule type="cellIs" dxfId="14426" priority="26051" operator="equal">
      <formula>"09.00 – 15.00"</formula>
    </cfRule>
  </conditionalFormatting>
  <conditionalFormatting sqref="CG100:CH100">
    <cfRule type="cellIs" dxfId="14425" priority="26052" operator="equal">
      <formula>"09.00 – 18.00"</formula>
    </cfRule>
  </conditionalFormatting>
  <conditionalFormatting sqref="CG100:CH100">
    <cfRule type="cellIs" dxfId="14424" priority="26053" operator="equal">
      <formula>"09.30 – 13.00"</formula>
    </cfRule>
  </conditionalFormatting>
  <conditionalFormatting sqref="CG100:CH100">
    <cfRule type="cellIs" dxfId="14423" priority="26054" operator="equal">
      <formula>"10.30 – 19.30"</formula>
    </cfRule>
  </conditionalFormatting>
  <conditionalFormatting sqref="CG100:CH100">
    <cfRule type="cellIs" dxfId="14422" priority="26055" operator="equal">
      <formula>"11.30 – 19.30"</formula>
    </cfRule>
  </conditionalFormatting>
  <conditionalFormatting sqref="CG100:CH100">
    <cfRule type="cellIs" dxfId="14421" priority="26056" operator="equal">
      <formula>_FV(13,"3")</formula>
    </cfRule>
  </conditionalFormatting>
  <conditionalFormatting sqref="CG100:CH100">
    <cfRule type="cellIs" dxfId="14420" priority="26057" operator="equal">
      <formula>_FV(13,"3")</formula>
    </cfRule>
  </conditionalFormatting>
  <conditionalFormatting sqref="CG100:CH100">
    <cfRule type="cellIs" dxfId="14419" priority="26058" operator="equal">
      <formula>_FV(13,"3")</formula>
    </cfRule>
  </conditionalFormatting>
  <conditionalFormatting sqref="CG100:CH100">
    <cfRule type="containsText" dxfId="14418" priority="26041" operator="containsText" text="DOMENICA">
      <formula>NOT(ISERROR(SEARCH("DOMENICA",CG100)))</formula>
    </cfRule>
    <cfRule type="containsText" dxfId="14417" priority="26042" operator="containsText" text="08.30 – 14.30">
      <formula>NOT(ISERROR(SEARCH("08.30 – 14.30",CG100)))</formula>
    </cfRule>
    <cfRule type="containsText" dxfId="14416" priority="26043" operator="containsText" text="09.30 – 18.30">
      <formula>NOT(ISERROR(SEARCH("09.30 – 18.30",CG100)))</formula>
    </cfRule>
    <cfRule type="containsText" dxfId="14415" priority="26044" operator="containsText" text="08.30 – 16.30">
      <formula>NOT(ISERROR(SEARCH("08.30 – 16.30",CG100)))</formula>
    </cfRule>
    <cfRule type="containsText" dxfId="14414" priority="26045" operator="containsText" text="08.30 – 17.30">
      <formula>NOT(ISERROR(SEARCH("08.30 – 17.30",CG100)))</formula>
    </cfRule>
    <cfRule type="containsText" dxfId="14413" priority="26046" operator="containsText" text="09.00 – 18.00">
      <formula>NOT(ISERROR(SEARCH("09.00 – 18.00",CG100)))</formula>
    </cfRule>
    <cfRule type="containsText" dxfId="14412" priority="26047" operator="containsText" text="09.00 – 15.00">
      <formula>NOT(ISERROR(SEARCH("09.00 – 15.00",CG100)))</formula>
    </cfRule>
    <cfRule type="containsText" dxfId="14411" priority="26048" operator="containsText" text="10.30 – 19.30">
      <formula>NOT(ISERROR(SEARCH("10.30 – 19.30",CG100)))</formula>
    </cfRule>
    <cfRule type="containsText" dxfId="14410" priority="26049" operator="containsText" text="09.00 – 13.00">
      <formula>NOT(ISERROR(SEARCH("09.00 – 13.00",CG100)))</formula>
    </cfRule>
    <cfRule type="containsText" dxfId="14409" priority="26050" operator="containsText" text="11.30 – 19.30">
      <formula>NOT(ISERROR(SEARCH("11.30 – 19.30",CG100)))</formula>
    </cfRule>
  </conditionalFormatting>
  <conditionalFormatting sqref="CG100:CH100">
    <cfRule type="cellIs" dxfId="14408" priority="26034" operator="equal">
      <formula>"09.00 – 18.00"</formula>
    </cfRule>
  </conditionalFormatting>
  <conditionalFormatting sqref="CG100:CH100">
    <cfRule type="cellIs" dxfId="14407" priority="26035" operator="equal">
      <formula>"09.30 – 13.00"</formula>
    </cfRule>
  </conditionalFormatting>
  <conditionalFormatting sqref="CG100:CH100">
    <cfRule type="cellIs" dxfId="14406" priority="26036" operator="equal">
      <formula>"10.30 – 19.30"</formula>
    </cfRule>
  </conditionalFormatting>
  <conditionalFormatting sqref="CG100:CH100">
    <cfRule type="cellIs" dxfId="14405" priority="26037" operator="equal">
      <formula>"11.30 – 19.30"</formula>
    </cfRule>
  </conditionalFormatting>
  <conditionalFormatting sqref="CG100:CH100">
    <cfRule type="cellIs" dxfId="14404" priority="26038" operator="equal">
      <formula>_FV(13,"3")</formula>
    </cfRule>
  </conditionalFormatting>
  <conditionalFormatting sqref="CG100:CH100">
    <cfRule type="cellIs" dxfId="14403" priority="26039" operator="equal">
      <formula>_FV(13,"3")</formula>
    </cfRule>
  </conditionalFormatting>
  <conditionalFormatting sqref="CG100:CH100">
    <cfRule type="cellIs" dxfId="14402" priority="26040" operator="equal">
      <formula>_FV(13,"3")</formula>
    </cfRule>
  </conditionalFormatting>
  <conditionalFormatting sqref="CG100:CH100">
    <cfRule type="cellIs" dxfId="14401" priority="26027" operator="equal">
      <formula>"09.00 – 18.00"</formula>
    </cfRule>
  </conditionalFormatting>
  <conditionalFormatting sqref="CG100:CH100">
    <cfRule type="cellIs" dxfId="14400" priority="26028" operator="equal">
      <formula>"09.30 – 13.00"</formula>
    </cfRule>
  </conditionalFormatting>
  <conditionalFormatting sqref="CG100:CH100">
    <cfRule type="cellIs" dxfId="14399" priority="26029" operator="equal">
      <formula>"10.30 – 19.30"</formula>
    </cfRule>
  </conditionalFormatting>
  <conditionalFormatting sqref="CG100:CH100">
    <cfRule type="cellIs" dxfId="14398" priority="26030" operator="equal">
      <formula>"11.30 – 19.30"</formula>
    </cfRule>
  </conditionalFormatting>
  <conditionalFormatting sqref="CG100:CH100">
    <cfRule type="cellIs" dxfId="14397" priority="26031" operator="equal">
      <formula>_FV(13,"3")</formula>
    </cfRule>
  </conditionalFormatting>
  <conditionalFormatting sqref="CG100:CH100">
    <cfRule type="cellIs" dxfId="14396" priority="26032" operator="equal">
      <formula>_FV(13,"3")</formula>
    </cfRule>
  </conditionalFormatting>
  <conditionalFormatting sqref="CG100:CH100">
    <cfRule type="cellIs" dxfId="14395" priority="26033" operator="equal">
      <formula>_FV(13,"3")</formula>
    </cfRule>
  </conditionalFormatting>
  <conditionalFormatting sqref="CG101:CH108">
    <cfRule type="containsText" dxfId="14394" priority="26009" operator="containsText" text="08.30 – 14.30">
      <formula>NOT(ISERROR(SEARCH("08.30 – 14.30",CG101)))</formula>
    </cfRule>
    <cfRule type="containsText" dxfId="14393" priority="26010" operator="containsText" text="09:30 – 18.30">
      <formula>NOT(ISERROR(SEARCH("09:30 – 18.30",CG101)))</formula>
    </cfRule>
    <cfRule type="containsText" dxfId="14392" priority="26011" operator="containsText" text="10.30 – 18.30">
      <formula>NOT(ISERROR(SEARCH("10.30 – 18.30",CG101)))</formula>
    </cfRule>
    <cfRule type="containsText" dxfId="14391" priority="26012" operator="containsText" text="09.30 – 18.30">
      <formula>NOT(ISERROR(SEARCH("09.30 – 18.30",CG101)))</formula>
    </cfRule>
    <cfRule type="containsText" dxfId="14390" priority="26014" operator="containsText" text="09.00 – 13:00">
      <formula>NOT(ISERROR(SEARCH("09.00 – 13:00",CG101)))</formula>
    </cfRule>
    <cfRule type="containsText" dxfId="14389" priority="26015" operator="containsText" text="08.30 – 16.30">
      <formula>NOT(ISERROR(SEARCH("08.30 – 16.30",CG101)))</formula>
    </cfRule>
    <cfRule type="containsText" dxfId="14388" priority="26016" operator="containsText" text="08:30 – 17.30">
      <formula>NOT(ISERROR(SEARCH("08:30 – 17.30",CG101)))</formula>
    </cfRule>
    <cfRule type="containsText" dxfId="14387" priority="26017" operator="containsText" text="08.30 – 17.30">
      <formula>NOT(ISERROR(SEARCH("08.30 – 17.30",CG101)))</formula>
    </cfRule>
    <cfRule type="containsText" dxfId="14386" priority="26018" operator="containsText" text="09.00 – 18.00">
      <formula>NOT(ISERROR(SEARCH("09.00 – 18.00",CG101)))</formula>
    </cfRule>
    <cfRule type="containsText" dxfId="14385" priority="26019" operator="containsText" text="09.00 – 13.00">
      <formula>NOT(ISERROR(SEARCH("09.00 – 13.00",CG101)))</formula>
    </cfRule>
    <cfRule type="containsText" dxfId="14384" priority="26020" operator="containsText" text="11.30 – 19.30">
      <formula>NOT(ISERROR(SEARCH("11.30 – 19.30",CG101)))</formula>
    </cfRule>
    <cfRule type="containsText" dxfId="14383" priority="26021" operator="containsText" text="10.30 – 19.30">
      <formula>NOT(ISERROR(SEARCH("10.30 – 19.30",CG101)))</formula>
    </cfRule>
    <cfRule type="containsText" dxfId="14382" priority="26022" operator="containsText" text="09.00 – 15.00">
      <formula>NOT(ISERROR(SEARCH("09.00 – 15.00",CG101)))</formula>
    </cfRule>
    <cfRule type="containsText" dxfId="14381" priority="26023" operator="containsText" text="1 2 : 3 0">
      <formula>NOT(ISERROR(SEARCH("1 2 : 3 0",CG101)))</formula>
    </cfRule>
    <cfRule type="containsText" dxfId="14380" priority="26024" operator="containsText" text="1 3 : 3 0">
      <formula>NOT(ISERROR(SEARCH("1 3 : 3 0",CG101)))</formula>
    </cfRule>
    <cfRule type="containsText" dxfId="14379" priority="26025" operator="containsText" text="FESTIVITÁ">
      <formula>NOT(ISERROR(SEARCH("FESTIVITÁ",CG101)))</formula>
    </cfRule>
    <cfRule type="cellIs" dxfId="14378" priority="26026" operator="equal">
      <formula>"DOMENICA"</formula>
    </cfRule>
  </conditionalFormatting>
  <conditionalFormatting sqref="CG101:CH108">
    <cfRule type="containsText" dxfId="14377" priority="26001" operator="containsText" text="09.00 - 13.00">
      <formula>NOT(ISERROR(SEARCH("09.00 - 13.00",CG101)))</formula>
    </cfRule>
    <cfRule type="containsText" dxfId="14376" priority="26004" operator="containsText" text="09.00 – 15:00">
      <formula>NOT(ISERROR(SEARCH("09.00 – 15:00",CG101)))</formula>
    </cfRule>
    <cfRule type="containsText" dxfId="14375" priority="26005" operator="containsText" text="09.00 – 16.00">
      <formula>NOT(ISERROR(SEARCH("09.00 – 16.00",CG101)))</formula>
    </cfRule>
    <cfRule type="containsText" dxfId="14374" priority="26006" operator="containsText" text="09.00 - 13:00">
      <formula>NOT(ISERROR(SEARCH("09.00 - 13:00",CG101)))</formula>
    </cfRule>
    <cfRule type="containsText" dxfId="14373" priority="26007" operator="containsText" text="08.30 – 16:30 ">
      <formula>NOT(ISERROR(SEARCH("08.30 – 16:30 ",CG101)))</formula>
    </cfRule>
    <cfRule type="containsText" dxfId="14372" priority="26008" operator="containsText" text="08.30 – 17:30 ">
      <formula>NOT(ISERROR(SEARCH("08.30 – 17:30 ",CG101)))</formula>
    </cfRule>
  </conditionalFormatting>
  <conditionalFormatting sqref="CG101:CH108">
    <cfRule type="containsText" dxfId="14371" priority="26003" operator="containsText" text="1 3 : 0 0">
      <formula>NOT(ISERROR(SEARCH("1 3 : 0 0",CG101)))</formula>
    </cfRule>
  </conditionalFormatting>
  <conditionalFormatting sqref="CG101:CH101">
    <cfRule type="containsText" dxfId="14370" priority="26002" operator="containsText" text="13:00">
      <formula>NOT(ISERROR(SEARCH("13:00",CG101)))</formula>
    </cfRule>
  </conditionalFormatting>
  <conditionalFormatting sqref="CG101:CH108">
    <cfRule type="containsText" dxfId="14369" priority="26013" operator="containsText" text="09:00 – 13.00 ">
      <formula>NOT(ISERROR(SEARCH("09:00 – 13.00 ",CG101)))</formula>
    </cfRule>
  </conditionalFormatting>
  <conditionalFormatting sqref="CG107:CH107">
    <cfRule type="containsText" dxfId="14368" priority="26000" operator="containsText" text="09:00 – 13.00 ">
      <formula>NOT(ISERROR(SEARCH("09:00 – 13.00 ",CG107)))</formula>
    </cfRule>
  </conditionalFormatting>
  <conditionalFormatting sqref="CG101:CH108">
    <cfRule type="containsText" dxfId="14367" priority="25999" operator="containsText" text="09:00 – 13.00 ">
      <formula>NOT(ISERROR(SEARCH("09:00 – 13.00 ",CG101)))</formula>
    </cfRule>
  </conditionalFormatting>
  <conditionalFormatting sqref="CG107:CH108">
    <cfRule type="containsText" dxfId="14366" priority="25998" operator="containsText" text="09:00 – 13.00 ">
      <formula>NOT(ISERROR(SEARCH("09:00 – 13.00 ",CG107)))</formula>
    </cfRule>
  </conditionalFormatting>
  <conditionalFormatting sqref="CG102:CH102">
    <cfRule type="containsText" dxfId="14365" priority="25995" operator="containsText" text="09.00 -13.00">
      <formula>NOT(ISERROR(SEARCH("09.00 -13.00",CG102)))</formula>
    </cfRule>
    <cfRule type="containsText" dxfId="14364" priority="25996" operator="containsText" text="09.00 -15:00">
      <formula>NOT(ISERROR(SEARCH("09.00 -15:00",CG102)))</formula>
    </cfRule>
    <cfRule type="containsText" dxfId="14363" priority="25997" operator="containsText" text="09.00 -16.00">
      <formula>NOT(ISERROR(SEARCH("09.00 -16.00",CG102)))</formula>
    </cfRule>
  </conditionalFormatting>
  <conditionalFormatting sqref="CG103:CH108">
    <cfRule type="containsText" dxfId="14362" priority="25992" operator="containsText" text="09.00 -13.00">
      <formula>NOT(ISERROR(SEARCH("09.00 -13.00",CG103)))</formula>
    </cfRule>
    <cfRule type="containsText" dxfId="14361" priority="25993" operator="containsText" text="09.00 -15:00">
      <formula>NOT(ISERROR(SEARCH("09.00 -15:00",CG103)))</formula>
    </cfRule>
    <cfRule type="containsText" dxfId="14360" priority="25994" operator="containsText" text="09.00 -16.00">
      <formula>NOT(ISERROR(SEARCH("09.00 -16.00",CG103)))</formula>
    </cfRule>
  </conditionalFormatting>
  <conditionalFormatting sqref="CG101:CH101">
    <cfRule type="containsText" dxfId="14359" priority="25989" operator="containsText" text="09.00 -13.00">
      <formula>NOT(ISERROR(SEARCH("09.00 -13.00",CG101)))</formula>
    </cfRule>
    <cfRule type="containsText" dxfId="14358" priority="25990" operator="containsText" text="09.00 -15:00">
      <formula>NOT(ISERROR(SEARCH("09.00 -15:00",CG101)))</formula>
    </cfRule>
    <cfRule type="containsText" dxfId="14357" priority="25991" operator="containsText" text="09.00 -16.00">
      <formula>NOT(ISERROR(SEARCH("09.00 -16.00",CG101)))</formula>
    </cfRule>
  </conditionalFormatting>
  <conditionalFormatting sqref="CG107:CH107">
    <cfRule type="containsText" dxfId="14356" priority="25988" operator="containsText" text="09:00 – 13.00 ">
      <formula>NOT(ISERROR(SEARCH("09:00 – 13.00 ",CG107)))</formula>
    </cfRule>
  </conditionalFormatting>
  <conditionalFormatting sqref="CG101:CH108">
    <cfRule type="containsText" dxfId="14355" priority="25987" operator="containsText" text="09:00 – 13.00 ">
      <formula>NOT(ISERROR(SEARCH("09:00 – 13.00 ",CG101)))</formula>
    </cfRule>
  </conditionalFormatting>
  <conditionalFormatting sqref="CG107:CH108">
    <cfRule type="containsText" dxfId="14354" priority="25986" operator="containsText" text="09:00 – 13.00 ">
      <formula>NOT(ISERROR(SEARCH("09:00 – 13.00 ",CG107)))</formula>
    </cfRule>
  </conditionalFormatting>
  <conditionalFormatting sqref="CG102:CH102">
    <cfRule type="containsText" dxfId="14353" priority="25983" operator="containsText" text="09.00 -13.00">
      <formula>NOT(ISERROR(SEARCH("09.00 -13.00",CG102)))</formula>
    </cfRule>
    <cfRule type="containsText" dxfId="14352" priority="25984" operator="containsText" text="09.00 -15:00">
      <formula>NOT(ISERROR(SEARCH("09.00 -15:00",CG102)))</formula>
    </cfRule>
    <cfRule type="containsText" dxfId="14351" priority="25985" operator="containsText" text="09.00 -16.00">
      <formula>NOT(ISERROR(SEARCH("09.00 -16.00",CG102)))</formula>
    </cfRule>
  </conditionalFormatting>
  <conditionalFormatting sqref="CG103:CH108">
    <cfRule type="containsText" dxfId="14350" priority="25980" operator="containsText" text="09.00 -13.00">
      <formula>NOT(ISERROR(SEARCH("09.00 -13.00",CG103)))</formula>
    </cfRule>
    <cfRule type="containsText" dxfId="14349" priority="25981" operator="containsText" text="09.00 -15:00">
      <formula>NOT(ISERROR(SEARCH("09.00 -15:00",CG103)))</formula>
    </cfRule>
    <cfRule type="containsText" dxfId="14348" priority="25982" operator="containsText" text="09.00 -16.00">
      <formula>NOT(ISERROR(SEARCH("09.00 -16.00",CG103)))</formula>
    </cfRule>
  </conditionalFormatting>
  <conditionalFormatting sqref="CG101:CH101">
    <cfRule type="containsText" dxfId="14347" priority="25977" operator="containsText" text="09.00 -13.00">
      <formula>NOT(ISERROR(SEARCH("09.00 -13.00",CG101)))</formula>
    </cfRule>
    <cfRule type="containsText" dxfId="14346" priority="25978" operator="containsText" text="09.00 -15:00">
      <formula>NOT(ISERROR(SEARCH("09.00 -15:00",CG101)))</formula>
    </cfRule>
    <cfRule type="containsText" dxfId="14345" priority="25979" operator="containsText" text="09.00 -16.00">
      <formula>NOT(ISERROR(SEARCH("09.00 -16.00",CG101)))</formula>
    </cfRule>
  </conditionalFormatting>
  <conditionalFormatting sqref="CG102:CH102">
    <cfRule type="containsText" dxfId="14344" priority="25974" operator="containsText" text="09.00 -13:00">
      <formula>NOT(ISERROR(SEARCH("09.00 -13:00",CG102)))</formula>
    </cfRule>
    <cfRule type="containsText" dxfId="14343" priority="25975" operator="containsText" text="08.30 -17.30">
      <formula>NOT(ISERROR(SEARCH("08.30 -17.30",CG102)))</formula>
    </cfRule>
    <cfRule type="containsText" dxfId="14342" priority="25976" operator="containsText" text="08.30 -15:30">
      <formula>NOT(ISERROR(SEARCH("08.30 -15:30",CG102)))</formula>
    </cfRule>
  </conditionalFormatting>
  <conditionalFormatting sqref="CG103:CH108">
    <cfRule type="containsText" dxfId="14341" priority="25971" operator="containsText" text="09.00 -13.00">
      <formula>NOT(ISERROR(SEARCH("09.00 -13.00",CG103)))</formula>
    </cfRule>
    <cfRule type="containsText" dxfId="14340" priority="25972" operator="containsText" text="09.00 -15:00">
      <formula>NOT(ISERROR(SEARCH("09.00 -15:00",CG103)))</formula>
    </cfRule>
    <cfRule type="containsText" dxfId="14339" priority="25973" operator="containsText" text="09.00 -16.00">
      <formula>NOT(ISERROR(SEARCH("09.00 -16.00",CG103)))</formula>
    </cfRule>
  </conditionalFormatting>
  <conditionalFormatting sqref="CG103:CH108">
    <cfRule type="containsText" dxfId="14338" priority="25968" operator="containsText" text="09.00 -13:00">
      <formula>NOT(ISERROR(SEARCH("09.00 -13:00",CG103)))</formula>
    </cfRule>
    <cfRule type="containsText" dxfId="14337" priority="25969" operator="containsText" text="08.30 -17.30">
      <formula>NOT(ISERROR(SEARCH("08.30 -17.30",CG103)))</formula>
    </cfRule>
    <cfRule type="containsText" dxfId="14336" priority="25970" operator="containsText" text="08.30 -15:30">
      <formula>NOT(ISERROR(SEARCH("08.30 -15:30",CG103)))</formula>
    </cfRule>
  </conditionalFormatting>
  <conditionalFormatting sqref="CG101:CH101">
    <cfRule type="containsText" dxfId="14335" priority="25965" operator="containsText" text="09.00 -13.00">
      <formula>NOT(ISERROR(SEARCH("09.00 -13.00",CG101)))</formula>
    </cfRule>
    <cfRule type="containsText" dxfId="14334" priority="25966" operator="containsText" text="09.00 -15:00">
      <formula>NOT(ISERROR(SEARCH("09.00 -15:00",CG101)))</formula>
    </cfRule>
    <cfRule type="containsText" dxfId="14333" priority="25967" operator="containsText" text="09.00 -16.00">
      <formula>NOT(ISERROR(SEARCH("09.00 -16.00",CG101)))</formula>
    </cfRule>
  </conditionalFormatting>
  <conditionalFormatting sqref="CG101:CH101">
    <cfRule type="containsText" dxfId="14332" priority="25962" operator="containsText" text="09.00 -13:00">
      <formula>NOT(ISERROR(SEARCH("09.00 -13:00",CG101)))</formula>
    </cfRule>
    <cfRule type="containsText" dxfId="14331" priority="25963" operator="containsText" text="08.30 -17.30">
      <formula>NOT(ISERROR(SEARCH("08.30 -17.30",CG101)))</formula>
    </cfRule>
    <cfRule type="containsText" dxfId="14330" priority="25964" operator="containsText" text="08.30 -15:30">
      <formula>NOT(ISERROR(SEARCH("08.30 -15:30",CG101)))</formula>
    </cfRule>
  </conditionalFormatting>
  <conditionalFormatting sqref="CG145:CH151 CF152">
    <cfRule type="containsText" dxfId="14329" priority="25818" operator="containsText" text="09:00 – 13.00 ">
      <formula>NOT(ISERROR(SEARCH("09:00 – 13.00 ",CF145)))</formula>
    </cfRule>
  </conditionalFormatting>
  <conditionalFormatting sqref="CG151:CH151 CF152">
    <cfRule type="containsText" dxfId="14328" priority="25817" operator="containsText" text="09:00 – 13.00 ">
      <formula>NOT(ISERROR(SEARCH("09:00 – 13.00 ",CF151)))</formula>
    </cfRule>
  </conditionalFormatting>
  <conditionalFormatting sqref="CG145:CH151 CF152">
    <cfRule type="containsText" dxfId="14327" priority="25840" operator="containsText" text="08.30 – 14.30">
      <formula>NOT(ISERROR(SEARCH("08.30 – 14.30",CF145)))</formula>
    </cfRule>
    <cfRule type="containsText" dxfId="14326" priority="25841" operator="containsText" text="09:30 – 18.30">
      <formula>NOT(ISERROR(SEARCH("09:30 – 18.30",CF145)))</formula>
    </cfRule>
    <cfRule type="containsText" dxfId="14325" priority="25842" operator="containsText" text="10.30 – 18.30">
      <formula>NOT(ISERROR(SEARCH("10.30 – 18.30",CF145)))</formula>
    </cfRule>
    <cfRule type="containsText" dxfId="14324" priority="25843" operator="containsText" text="09.30 – 18.30">
      <formula>NOT(ISERROR(SEARCH("09.30 – 18.30",CF145)))</formula>
    </cfRule>
    <cfRule type="containsText" dxfId="14323" priority="25845" operator="containsText" text="09.00 – 13:00">
      <formula>NOT(ISERROR(SEARCH("09.00 – 13:00",CF145)))</formula>
    </cfRule>
    <cfRule type="containsText" dxfId="14322" priority="25846" operator="containsText" text="08.30 – 16.30">
      <formula>NOT(ISERROR(SEARCH("08.30 – 16.30",CF145)))</formula>
    </cfRule>
    <cfRule type="containsText" dxfId="14321" priority="25847" operator="containsText" text="08:30 – 17.30">
      <formula>NOT(ISERROR(SEARCH("08:30 – 17.30",CF145)))</formula>
    </cfRule>
    <cfRule type="containsText" dxfId="14320" priority="25848" operator="containsText" text="08.30 – 17.30">
      <formula>NOT(ISERROR(SEARCH("08.30 – 17.30",CF145)))</formula>
    </cfRule>
    <cfRule type="containsText" dxfId="14319" priority="25849" operator="containsText" text="09.00 – 18.00">
      <formula>NOT(ISERROR(SEARCH("09.00 – 18.00",CF145)))</formula>
    </cfRule>
    <cfRule type="containsText" dxfId="14318" priority="25850" operator="containsText" text="09.00 – 13.00">
      <formula>NOT(ISERROR(SEARCH("09.00 – 13.00",CF145)))</formula>
    </cfRule>
    <cfRule type="containsText" dxfId="14317" priority="25851" operator="containsText" text="11.30 – 19.30">
      <formula>NOT(ISERROR(SEARCH("11.30 – 19.30",CF145)))</formula>
    </cfRule>
    <cfRule type="containsText" dxfId="14316" priority="25852" operator="containsText" text="10.30 – 19.30">
      <formula>NOT(ISERROR(SEARCH("10.30 – 19.30",CF145)))</formula>
    </cfRule>
    <cfRule type="containsText" dxfId="14315" priority="25853" operator="containsText" text="09.00 – 15.00">
      <formula>NOT(ISERROR(SEARCH("09.00 – 15.00",CF145)))</formula>
    </cfRule>
    <cfRule type="containsText" dxfId="14314" priority="25854" operator="containsText" text="1 2 : 3 0">
      <formula>NOT(ISERROR(SEARCH("1 2 : 3 0",CF145)))</formula>
    </cfRule>
    <cfRule type="containsText" dxfId="14313" priority="25855" operator="containsText" text="1 3 : 3 0">
      <formula>NOT(ISERROR(SEARCH("1 3 : 3 0",CF145)))</formula>
    </cfRule>
    <cfRule type="containsText" dxfId="14312" priority="25856" operator="containsText" text="FESTIVITÁ">
      <formula>NOT(ISERROR(SEARCH("FESTIVITÁ",CF145)))</formula>
    </cfRule>
    <cfRule type="cellIs" dxfId="14311" priority="25857" operator="equal">
      <formula>"DOMENICA"</formula>
    </cfRule>
  </conditionalFormatting>
  <conditionalFormatting sqref="CG145:CH151 CF152">
    <cfRule type="containsText" dxfId="14310" priority="25832" operator="containsText" text="09.00 - 13.00">
      <formula>NOT(ISERROR(SEARCH("09.00 - 13.00",CF145)))</formula>
    </cfRule>
    <cfRule type="containsText" dxfId="14309" priority="25835" operator="containsText" text="09.00 – 15:00">
      <formula>NOT(ISERROR(SEARCH("09.00 – 15:00",CF145)))</formula>
    </cfRule>
    <cfRule type="containsText" dxfId="14308" priority="25836" operator="containsText" text="09.00 – 16.00">
      <formula>NOT(ISERROR(SEARCH("09.00 – 16.00",CF145)))</formula>
    </cfRule>
    <cfRule type="containsText" dxfId="14307" priority="25837" operator="containsText" text="09.00 - 13:00">
      <formula>NOT(ISERROR(SEARCH("09.00 - 13:00",CF145)))</formula>
    </cfRule>
    <cfRule type="containsText" dxfId="14306" priority="25838" operator="containsText" text="08.30 – 16:30 ">
      <formula>NOT(ISERROR(SEARCH("08.30 – 16:30 ",CF145)))</formula>
    </cfRule>
    <cfRule type="containsText" dxfId="14305" priority="25839" operator="containsText" text="08.30 – 17:30 ">
      <formula>NOT(ISERROR(SEARCH("08.30 – 17:30 ",CF145)))</formula>
    </cfRule>
  </conditionalFormatting>
  <conditionalFormatting sqref="CG145:CH151 CF152">
    <cfRule type="containsText" dxfId="14304" priority="25834" operator="containsText" text="1 3 : 0 0">
      <formula>NOT(ISERROR(SEARCH("1 3 : 0 0",CF145)))</formula>
    </cfRule>
  </conditionalFormatting>
  <conditionalFormatting sqref="CG145:CH145">
    <cfRule type="containsText" dxfId="14303" priority="25833" operator="containsText" text="13:00">
      <formula>NOT(ISERROR(SEARCH("13:00",CG145)))</formula>
    </cfRule>
  </conditionalFormatting>
  <conditionalFormatting sqref="CG145:CH151 CF152">
    <cfRule type="containsText" dxfId="14302" priority="25844" operator="containsText" text="09:00 – 13.00 ">
      <formula>NOT(ISERROR(SEARCH("09:00 – 13.00 ",CF145)))</formula>
    </cfRule>
  </conditionalFormatting>
  <conditionalFormatting sqref="CG151:CH151">
    <cfRule type="containsText" dxfId="14301" priority="25831" operator="containsText" text="09:00 – 13.00 ">
      <formula>NOT(ISERROR(SEARCH("09:00 – 13.00 ",CG151)))</formula>
    </cfRule>
  </conditionalFormatting>
  <conditionalFormatting sqref="CG145:CH151 CF152">
    <cfRule type="containsText" dxfId="14300" priority="25830" operator="containsText" text="09:00 – 13.00 ">
      <formula>NOT(ISERROR(SEARCH("09:00 – 13.00 ",CF145)))</formula>
    </cfRule>
  </conditionalFormatting>
  <conditionalFormatting sqref="CG151:CH151 CF152">
    <cfRule type="containsText" dxfId="14299" priority="25829" operator="containsText" text="09:00 – 13.00 ">
      <formula>NOT(ISERROR(SEARCH("09:00 – 13.00 ",CF151)))</formula>
    </cfRule>
  </conditionalFormatting>
  <conditionalFormatting sqref="CG146:CH146">
    <cfRule type="containsText" dxfId="14298" priority="25826" operator="containsText" text="09.00 -13.00">
      <formula>NOT(ISERROR(SEARCH("09.00 -13.00",CG146)))</formula>
    </cfRule>
    <cfRule type="containsText" dxfId="14297" priority="25827" operator="containsText" text="09.00 -15:00">
      <formula>NOT(ISERROR(SEARCH("09.00 -15:00",CG146)))</formula>
    </cfRule>
    <cfRule type="containsText" dxfId="14296" priority="25828" operator="containsText" text="09.00 -16.00">
      <formula>NOT(ISERROR(SEARCH("09.00 -16.00",CG146)))</formula>
    </cfRule>
  </conditionalFormatting>
  <conditionalFormatting sqref="CG147:CH151 CF152">
    <cfRule type="containsText" dxfId="14295" priority="25823" operator="containsText" text="09.00 -13.00">
      <formula>NOT(ISERROR(SEARCH("09.00 -13.00",CF147)))</formula>
    </cfRule>
    <cfRule type="containsText" dxfId="14294" priority="25824" operator="containsText" text="09.00 -15:00">
      <formula>NOT(ISERROR(SEARCH("09.00 -15:00",CF147)))</formula>
    </cfRule>
    <cfRule type="containsText" dxfId="14293" priority="25825" operator="containsText" text="09.00 -16.00">
      <formula>NOT(ISERROR(SEARCH("09.00 -16.00",CF147)))</formula>
    </cfRule>
  </conditionalFormatting>
  <conditionalFormatting sqref="CG145:CH145">
    <cfRule type="containsText" dxfId="14292" priority="25820" operator="containsText" text="09.00 -13.00">
      <formula>NOT(ISERROR(SEARCH("09.00 -13.00",CG145)))</formula>
    </cfRule>
    <cfRule type="containsText" dxfId="14291" priority="25821" operator="containsText" text="09.00 -15:00">
      <formula>NOT(ISERROR(SEARCH("09.00 -15:00",CG145)))</formula>
    </cfRule>
    <cfRule type="containsText" dxfId="14290" priority="25822" operator="containsText" text="09.00 -16.00">
      <formula>NOT(ISERROR(SEARCH("09.00 -16.00",CG145)))</formula>
    </cfRule>
  </conditionalFormatting>
  <conditionalFormatting sqref="CG151:CH151">
    <cfRule type="containsText" dxfId="14289" priority="25819" operator="containsText" text="09:00 – 13.00 ">
      <formula>NOT(ISERROR(SEARCH("09:00 – 13.00 ",CG151)))</formula>
    </cfRule>
  </conditionalFormatting>
  <conditionalFormatting sqref="CG146:CH146">
    <cfRule type="containsText" dxfId="14288" priority="25814" operator="containsText" text="09.00 -13.00">
      <formula>NOT(ISERROR(SEARCH("09.00 -13.00",CG146)))</formula>
    </cfRule>
    <cfRule type="containsText" dxfId="14287" priority="25815" operator="containsText" text="09.00 -15:00">
      <formula>NOT(ISERROR(SEARCH("09.00 -15:00",CG146)))</formula>
    </cfRule>
    <cfRule type="containsText" dxfId="14286" priority="25816" operator="containsText" text="09.00 -16.00">
      <formula>NOT(ISERROR(SEARCH("09.00 -16.00",CG146)))</formula>
    </cfRule>
  </conditionalFormatting>
  <conditionalFormatting sqref="CG147:CH151 CF152">
    <cfRule type="containsText" dxfId="14285" priority="25811" operator="containsText" text="09.00 -13.00">
      <formula>NOT(ISERROR(SEARCH("09.00 -13.00",CF147)))</formula>
    </cfRule>
    <cfRule type="containsText" dxfId="14284" priority="25812" operator="containsText" text="09.00 -15:00">
      <formula>NOT(ISERROR(SEARCH("09.00 -15:00",CF147)))</formula>
    </cfRule>
    <cfRule type="containsText" dxfId="14283" priority="25813" operator="containsText" text="09.00 -16.00">
      <formula>NOT(ISERROR(SEARCH("09.00 -16.00",CF147)))</formula>
    </cfRule>
  </conditionalFormatting>
  <conditionalFormatting sqref="CG145:CH145">
    <cfRule type="containsText" dxfId="14282" priority="25808" operator="containsText" text="09.00 -13.00">
      <formula>NOT(ISERROR(SEARCH("09.00 -13.00",CG145)))</formula>
    </cfRule>
    <cfRule type="containsText" dxfId="14281" priority="25809" operator="containsText" text="09.00 -15:00">
      <formula>NOT(ISERROR(SEARCH("09.00 -15:00",CG145)))</formula>
    </cfRule>
    <cfRule type="containsText" dxfId="14280" priority="25810" operator="containsText" text="09.00 -16.00">
      <formula>NOT(ISERROR(SEARCH("09.00 -16.00",CG145)))</formula>
    </cfRule>
  </conditionalFormatting>
  <conditionalFormatting sqref="CG146:CH146">
    <cfRule type="containsText" dxfId="14279" priority="25805" operator="containsText" text="09.00 -13:00">
      <formula>NOT(ISERROR(SEARCH("09.00 -13:00",CG146)))</formula>
    </cfRule>
    <cfRule type="containsText" dxfId="14278" priority="25806" operator="containsText" text="08.30 -17.30">
      <formula>NOT(ISERROR(SEARCH("08.30 -17.30",CG146)))</formula>
    </cfRule>
    <cfRule type="containsText" dxfId="14277" priority="25807" operator="containsText" text="08.30 -15:30">
      <formula>NOT(ISERROR(SEARCH("08.30 -15:30",CG146)))</formula>
    </cfRule>
  </conditionalFormatting>
  <conditionalFormatting sqref="CG147:CH151 CF152">
    <cfRule type="containsText" dxfId="14276" priority="25802" operator="containsText" text="09.00 -13.00">
      <formula>NOT(ISERROR(SEARCH("09.00 -13.00",CF147)))</formula>
    </cfRule>
    <cfRule type="containsText" dxfId="14275" priority="25803" operator="containsText" text="09.00 -15:00">
      <formula>NOT(ISERROR(SEARCH("09.00 -15:00",CF147)))</formula>
    </cfRule>
    <cfRule type="containsText" dxfId="14274" priority="25804" operator="containsText" text="09.00 -16.00">
      <formula>NOT(ISERROR(SEARCH("09.00 -16.00",CF147)))</formula>
    </cfRule>
  </conditionalFormatting>
  <conditionalFormatting sqref="CG147:CH151 CF152">
    <cfRule type="containsText" dxfId="14273" priority="25799" operator="containsText" text="09.00 -13:00">
      <formula>NOT(ISERROR(SEARCH("09.00 -13:00",CF147)))</formula>
    </cfRule>
    <cfRule type="containsText" dxfId="14272" priority="25800" operator="containsText" text="08.30 -17.30">
      <formula>NOT(ISERROR(SEARCH("08.30 -17.30",CF147)))</formula>
    </cfRule>
    <cfRule type="containsText" dxfId="14271" priority="25801" operator="containsText" text="08.30 -15:30">
      <formula>NOT(ISERROR(SEARCH("08.30 -15:30",CF147)))</formula>
    </cfRule>
  </conditionalFormatting>
  <conditionalFormatting sqref="CG145:CH145">
    <cfRule type="containsText" dxfId="14270" priority="25796" operator="containsText" text="09.00 -13.00">
      <formula>NOT(ISERROR(SEARCH("09.00 -13.00",CG145)))</formula>
    </cfRule>
    <cfRule type="containsText" dxfId="14269" priority="25797" operator="containsText" text="09.00 -15:00">
      <formula>NOT(ISERROR(SEARCH("09.00 -15:00",CG145)))</formula>
    </cfRule>
    <cfRule type="containsText" dxfId="14268" priority="25798" operator="containsText" text="09.00 -16.00">
      <formula>NOT(ISERROR(SEARCH("09.00 -16.00",CG145)))</formula>
    </cfRule>
  </conditionalFormatting>
  <conditionalFormatting sqref="CG145:CH145">
    <cfRule type="containsText" dxfId="14267" priority="25793" operator="containsText" text="09.00 -13:00">
      <formula>NOT(ISERROR(SEARCH("09.00 -13:00",CG145)))</formula>
    </cfRule>
    <cfRule type="containsText" dxfId="14266" priority="25794" operator="containsText" text="08.30 -17.30">
      <formula>NOT(ISERROR(SEARCH("08.30 -17.30",CG145)))</formula>
    </cfRule>
    <cfRule type="containsText" dxfId="14265" priority="25795" operator="containsText" text="08.30 -15:30">
      <formula>NOT(ISERROR(SEARCH("08.30 -15:30",CG145)))</formula>
    </cfRule>
  </conditionalFormatting>
  <conditionalFormatting sqref="CG133:CH133">
    <cfRule type="containsText" dxfId="14264" priority="25776" operator="containsText" text="08.30 – 14.30">
      <formula>NOT(ISERROR(SEARCH("08.30 – 14.30",CG133)))</formula>
    </cfRule>
    <cfRule type="containsText" dxfId="14263" priority="25777" operator="containsText" text="09:30 – 18.30">
      <formula>NOT(ISERROR(SEARCH("09:30 – 18.30",CG133)))</formula>
    </cfRule>
    <cfRule type="containsText" dxfId="14262" priority="25778" operator="containsText" text="10.30 – 18.30">
      <formula>NOT(ISERROR(SEARCH("10.30 – 18.30",CG133)))</formula>
    </cfRule>
    <cfRule type="containsText" dxfId="14261" priority="25779" operator="containsText" text="09.30 – 18.30">
      <formula>NOT(ISERROR(SEARCH("09.30 – 18.30",CG133)))</formula>
    </cfRule>
    <cfRule type="containsText" dxfId="14260" priority="25780" operator="containsText" text="09.00 – 13:00">
      <formula>NOT(ISERROR(SEARCH("09.00 – 13:00",CG133)))</formula>
    </cfRule>
    <cfRule type="containsText" dxfId="14259" priority="25781" operator="containsText" text="08.30 – 16.30">
      <formula>NOT(ISERROR(SEARCH("08.30 – 16.30",CG133)))</formula>
    </cfRule>
    <cfRule type="containsText" dxfId="14258" priority="25782" operator="containsText" text="08:30 – 17.30">
      <formula>NOT(ISERROR(SEARCH("08:30 – 17.30",CG133)))</formula>
    </cfRule>
    <cfRule type="containsText" dxfId="14257" priority="25783" operator="containsText" text="08.30 – 17.30">
      <formula>NOT(ISERROR(SEARCH("08.30 – 17.30",CG133)))</formula>
    </cfRule>
    <cfRule type="containsText" dxfId="14256" priority="25784" operator="containsText" text="09.00 – 18.00">
      <formula>NOT(ISERROR(SEARCH("09.00 – 18.00",CG133)))</formula>
    </cfRule>
    <cfRule type="containsText" dxfId="14255" priority="25785" operator="containsText" text="09.00 – 13.00">
      <formula>NOT(ISERROR(SEARCH("09.00 – 13.00",CG133)))</formula>
    </cfRule>
    <cfRule type="containsText" dxfId="14254" priority="25786" operator="containsText" text="11.30 – 19.30">
      <formula>NOT(ISERROR(SEARCH("11.30 – 19.30",CG133)))</formula>
    </cfRule>
    <cfRule type="containsText" dxfId="14253" priority="25787" operator="containsText" text="10.30 – 19.30">
      <formula>NOT(ISERROR(SEARCH("10.30 – 19.30",CG133)))</formula>
    </cfRule>
    <cfRule type="containsText" dxfId="14252" priority="25788" operator="containsText" text="09.00 – 15.00">
      <formula>NOT(ISERROR(SEARCH("09.00 – 15.00",CG133)))</formula>
    </cfRule>
    <cfRule type="containsText" dxfId="14251" priority="25789" operator="containsText" text="12:30">
      <formula>NOT(ISERROR(SEARCH("12:30",CG133)))</formula>
    </cfRule>
    <cfRule type="containsText" dxfId="14250" priority="25790" operator="containsText" text="13:30">
      <formula>NOT(ISERROR(SEARCH("13:30",CG133)))</formula>
    </cfRule>
    <cfRule type="containsText" dxfId="14249" priority="25791" operator="containsText" text="FESTIVITÁ">
      <formula>NOT(ISERROR(SEARCH("FESTIVITÁ",CG133)))</formula>
    </cfRule>
    <cfRule type="cellIs" dxfId="14248" priority="25792" operator="equal">
      <formula>"DOMENICA"</formula>
    </cfRule>
  </conditionalFormatting>
  <conditionalFormatting sqref="CG123:CH123">
    <cfRule type="containsText" dxfId="14247" priority="25692" operator="containsText" text="08.30 – 14.30">
      <formula>NOT(ISERROR(SEARCH("08.30 – 14.30",CG123)))</formula>
    </cfRule>
    <cfRule type="containsText" dxfId="14246" priority="25693" operator="containsText" text="09:30 – 18.30">
      <formula>NOT(ISERROR(SEARCH("09:30 – 18.30",CG123)))</formula>
    </cfRule>
    <cfRule type="containsText" dxfId="14245" priority="25694" operator="containsText" text="10.30 – 18.30">
      <formula>NOT(ISERROR(SEARCH("10.30 – 18.30",CG123)))</formula>
    </cfRule>
    <cfRule type="containsText" dxfId="14244" priority="25695" operator="containsText" text="09.30 – 18.30">
      <formula>NOT(ISERROR(SEARCH("09.30 – 18.30",CG123)))</formula>
    </cfRule>
    <cfRule type="containsText" dxfId="14243" priority="25696" operator="containsText" text="09.00 – 13:00">
      <formula>NOT(ISERROR(SEARCH("09.00 – 13:00",CG123)))</formula>
    </cfRule>
    <cfRule type="containsText" dxfId="14242" priority="25697" operator="containsText" text="08.30 – 16.30">
      <formula>NOT(ISERROR(SEARCH("08.30 – 16.30",CG123)))</formula>
    </cfRule>
    <cfRule type="containsText" dxfId="14241" priority="25698" operator="containsText" text="08:30 – 17.30">
      <formula>NOT(ISERROR(SEARCH("08:30 – 17.30",CG123)))</formula>
    </cfRule>
    <cfRule type="containsText" dxfId="14240" priority="25699" operator="containsText" text="08.30 – 17.30">
      <formula>NOT(ISERROR(SEARCH("08.30 – 17.30",CG123)))</formula>
    </cfRule>
    <cfRule type="containsText" dxfId="14239" priority="25700" operator="containsText" text="09.00 – 18.00">
      <formula>NOT(ISERROR(SEARCH("09.00 – 18.00",CG123)))</formula>
    </cfRule>
    <cfRule type="containsText" dxfId="14238" priority="25701" operator="containsText" text="09.00 – 13.00">
      <formula>NOT(ISERROR(SEARCH("09.00 – 13.00",CG123)))</formula>
    </cfRule>
    <cfRule type="containsText" dxfId="14237" priority="25702" operator="containsText" text="11.30 – 19.30">
      <formula>NOT(ISERROR(SEARCH("11.30 – 19.30",CG123)))</formula>
    </cfRule>
    <cfRule type="containsText" dxfId="14236" priority="25703" operator="containsText" text="10.30 – 19.30">
      <formula>NOT(ISERROR(SEARCH("10.30 – 19.30",CG123)))</formula>
    </cfRule>
    <cfRule type="containsText" dxfId="14235" priority="25704" operator="containsText" text="09.00 – 15.00">
      <formula>NOT(ISERROR(SEARCH("09.00 – 15.00",CG123)))</formula>
    </cfRule>
    <cfRule type="containsText" dxfId="14234" priority="25705" operator="containsText" text="12:30">
      <formula>NOT(ISERROR(SEARCH("12:30",CG123)))</formula>
    </cfRule>
    <cfRule type="containsText" dxfId="14233" priority="25706" operator="containsText" text="13:30">
      <formula>NOT(ISERROR(SEARCH("13:30",CG123)))</formula>
    </cfRule>
    <cfRule type="containsText" dxfId="14232" priority="25707" operator="containsText" text="FESTIVITÁ">
      <formula>NOT(ISERROR(SEARCH("FESTIVITÁ",CG123)))</formula>
    </cfRule>
    <cfRule type="cellIs" dxfId="14231" priority="25708" operator="equal">
      <formula>"DOMENICA"</formula>
    </cfRule>
  </conditionalFormatting>
  <conditionalFormatting sqref="CG133:CH133 CG123:CH123">
    <cfRule type="containsText" dxfId="14230" priority="25686" operator="containsText" text="09.00 - 13.00">
      <formula>NOT(ISERROR(SEARCH("09.00 - 13.00",CG123)))</formula>
    </cfRule>
    <cfRule type="containsText" dxfId="14229" priority="25687" operator="containsText" text="09.00 – 15:00">
      <formula>NOT(ISERROR(SEARCH("09.00 – 15:00",CG123)))</formula>
    </cfRule>
    <cfRule type="containsText" dxfId="14228" priority="25688" operator="containsText" text="09.00 – 16.00">
      <formula>NOT(ISERROR(SEARCH("09.00 – 16.00",CG123)))</formula>
    </cfRule>
    <cfRule type="containsText" dxfId="14227" priority="25689" operator="containsText" text="09.00 - 13:00">
      <formula>NOT(ISERROR(SEARCH("09.00 - 13:00",CG123)))</formula>
    </cfRule>
    <cfRule type="containsText" dxfId="14226" priority="25690" operator="containsText" text="08.30 – 16:30 ">
      <formula>NOT(ISERROR(SEARCH("08.30 – 16:30 ",CG123)))</formula>
    </cfRule>
    <cfRule type="containsText" dxfId="14225" priority="25691" operator="containsText" text="08.30 – 17:30 ">
      <formula>NOT(ISERROR(SEARCH("08.30 – 17:30 ",CG123)))</formula>
    </cfRule>
  </conditionalFormatting>
  <conditionalFormatting sqref="CG135:CH135">
    <cfRule type="containsText" dxfId="14224" priority="25330" operator="containsText" text="13:00">
      <formula>NOT(ISERROR(SEARCH("13:00",CG135)))</formula>
    </cfRule>
  </conditionalFormatting>
  <conditionalFormatting sqref="CG137:CH141 CF142">
    <cfRule type="containsText" dxfId="14223" priority="25320" operator="containsText" text="09.00 -13.00">
      <formula>NOT(ISERROR(SEARCH("09.00 -13.00",CF137)))</formula>
    </cfRule>
    <cfRule type="containsText" dxfId="14222" priority="25321" operator="containsText" text="09.00 -15:00">
      <formula>NOT(ISERROR(SEARCH("09.00 -15:00",CF137)))</formula>
    </cfRule>
    <cfRule type="containsText" dxfId="14221" priority="25322" operator="containsText" text="09.00 -16.00">
      <formula>NOT(ISERROR(SEARCH("09.00 -16.00",CF137)))</formula>
    </cfRule>
  </conditionalFormatting>
  <conditionalFormatting sqref="CG135:CH135">
    <cfRule type="containsText" dxfId="14220" priority="25317" operator="containsText" text="09.00 -13.00">
      <formula>NOT(ISERROR(SEARCH("09.00 -13.00",CG135)))</formula>
    </cfRule>
    <cfRule type="containsText" dxfId="14219" priority="25318" operator="containsText" text="09.00 -15:00">
      <formula>NOT(ISERROR(SEARCH("09.00 -15:00",CG135)))</formula>
    </cfRule>
    <cfRule type="containsText" dxfId="14218" priority="25319" operator="containsText" text="09.00 -16.00">
      <formula>NOT(ISERROR(SEARCH("09.00 -16.00",CG135)))</formula>
    </cfRule>
  </conditionalFormatting>
  <conditionalFormatting sqref="CG137:CH141 CF142">
    <cfRule type="containsText" dxfId="14217" priority="25308" operator="containsText" text="09.00 -13.00">
      <formula>NOT(ISERROR(SEARCH("09.00 -13.00",CF137)))</formula>
    </cfRule>
    <cfRule type="containsText" dxfId="14216" priority="25309" operator="containsText" text="09.00 -15:00">
      <formula>NOT(ISERROR(SEARCH("09.00 -15:00",CF137)))</formula>
    </cfRule>
    <cfRule type="containsText" dxfId="14215" priority="25310" operator="containsText" text="09.00 -16.00">
      <formula>NOT(ISERROR(SEARCH("09.00 -16.00",CF137)))</formula>
    </cfRule>
  </conditionalFormatting>
  <conditionalFormatting sqref="CG135:CH135">
    <cfRule type="containsText" dxfId="14214" priority="25305" operator="containsText" text="09.00 -13.00">
      <formula>NOT(ISERROR(SEARCH("09.00 -13.00",CG135)))</formula>
    </cfRule>
    <cfRule type="containsText" dxfId="14213" priority="25306" operator="containsText" text="09.00 -15:00">
      <formula>NOT(ISERROR(SEARCH("09.00 -15:00",CG135)))</formula>
    </cfRule>
    <cfRule type="containsText" dxfId="14212" priority="25307" operator="containsText" text="09.00 -16.00">
      <formula>NOT(ISERROR(SEARCH("09.00 -16.00",CG135)))</formula>
    </cfRule>
  </conditionalFormatting>
  <conditionalFormatting sqref="CG136:CH136">
    <cfRule type="containsText" dxfId="14211" priority="25311" operator="containsText" text="09.00 -13.00">
      <formula>NOT(ISERROR(SEARCH("09.00 -13.00",CG136)))</formula>
    </cfRule>
    <cfRule type="containsText" dxfId="14210" priority="25312" operator="containsText" text="09.00 -15:00">
      <formula>NOT(ISERROR(SEARCH("09.00 -15:00",CG136)))</formula>
    </cfRule>
    <cfRule type="containsText" dxfId="14209" priority="25313" operator="containsText" text="09.00 -16.00">
      <formula>NOT(ISERROR(SEARCH("09.00 -16.00",CG136)))</formula>
    </cfRule>
  </conditionalFormatting>
  <conditionalFormatting sqref="CG137:CH141 CF142">
    <cfRule type="containsText" dxfId="14208" priority="25299" operator="containsText" text="09.00 -13.00">
      <formula>NOT(ISERROR(SEARCH("09.00 -13.00",CF137)))</formula>
    </cfRule>
    <cfRule type="containsText" dxfId="14207" priority="25300" operator="containsText" text="09.00 -15:00">
      <formula>NOT(ISERROR(SEARCH("09.00 -15:00",CF137)))</formula>
    </cfRule>
    <cfRule type="containsText" dxfId="14206" priority="25301" operator="containsText" text="09.00 -16.00">
      <formula>NOT(ISERROR(SEARCH("09.00 -16.00",CF137)))</formula>
    </cfRule>
  </conditionalFormatting>
  <conditionalFormatting sqref="CG115:CH115">
    <cfRule type="containsText" dxfId="14205" priority="25460" operator="containsText" text="13:00">
      <formula>NOT(ISERROR(SEARCH("13:00",CG115)))</formula>
    </cfRule>
  </conditionalFormatting>
  <conditionalFormatting sqref="CG121:CH121">
    <cfRule type="containsText" dxfId="14204" priority="25458" operator="containsText" text="09:00 – 13.00 ">
      <formula>NOT(ISERROR(SEARCH("09:00 – 13.00 ",CG121)))</formula>
    </cfRule>
  </conditionalFormatting>
  <conditionalFormatting sqref="CG116:CH116">
    <cfRule type="containsText" dxfId="14203" priority="25453" operator="containsText" text="09.00 -13.00">
      <formula>NOT(ISERROR(SEARCH("09.00 -13.00",CG116)))</formula>
    </cfRule>
    <cfRule type="containsText" dxfId="14202" priority="25454" operator="containsText" text="09.00 -15:00">
      <formula>NOT(ISERROR(SEARCH("09.00 -15:00",CG116)))</formula>
    </cfRule>
    <cfRule type="containsText" dxfId="14201" priority="25455" operator="containsText" text="09.00 -16.00">
      <formula>NOT(ISERROR(SEARCH("09.00 -16.00",CG116)))</formula>
    </cfRule>
  </conditionalFormatting>
  <conditionalFormatting sqref="CG115:CH115">
    <cfRule type="containsText" dxfId="14200" priority="25447" operator="containsText" text="09.00 -13.00">
      <formula>NOT(ISERROR(SEARCH("09.00 -13.00",CG115)))</formula>
    </cfRule>
    <cfRule type="containsText" dxfId="14199" priority="25448" operator="containsText" text="09.00 -15:00">
      <formula>NOT(ISERROR(SEARCH("09.00 -15:00",CG115)))</formula>
    </cfRule>
    <cfRule type="containsText" dxfId="14198" priority="25449" operator="containsText" text="09.00 -16.00">
      <formula>NOT(ISERROR(SEARCH("09.00 -16.00",CG115)))</formula>
    </cfRule>
  </conditionalFormatting>
  <conditionalFormatting sqref="CG121:CH121">
    <cfRule type="containsText" dxfId="14197" priority="25446" operator="containsText" text="09:00 – 13.00 ">
      <formula>NOT(ISERROR(SEARCH("09:00 – 13.00 ",CG121)))</formula>
    </cfRule>
  </conditionalFormatting>
  <conditionalFormatting sqref="CG116:CH116">
    <cfRule type="containsText" dxfId="14196" priority="25441" operator="containsText" text="09.00 -13.00">
      <formula>NOT(ISERROR(SEARCH("09.00 -13.00",CG116)))</formula>
    </cfRule>
    <cfRule type="containsText" dxfId="14195" priority="25442" operator="containsText" text="09.00 -15:00">
      <formula>NOT(ISERROR(SEARCH("09.00 -15:00",CG116)))</formula>
    </cfRule>
    <cfRule type="containsText" dxfId="14194" priority="25443" operator="containsText" text="09.00 -16.00">
      <formula>NOT(ISERROR(SEARCH("09.00 -16.00",CG116)))</formula>
    </cfRule>
  </conditionalFormatting>
  <conditionalFormatting sqref="CG115:CH115">
    <cfRule type="containsText" dxfId="14193" priority="25435" operator="containsText" text="09.00 -13.00">
      <formula>NOT(ISERROR(SEARCH("09.00 -13.00",CG115)))</formula>
    </cfRule>
    <cfRule type="containsText" dxfId="14192" priority="25436" operator="containsText" text="09.00 -15:00">
      <formula>NOT(ISERROR(SEARCH("09.00 -15:00",CG115)))</formula>
    </cfRule>
    <cfRule type="containsText" dxfId="14191" priority="25437" operator="containsText" text="09.00 -16.00">
      <formula>NOT(ISERROR(SEARCH("09.00 -16.00",CG115)))</formula>
    </cfRule>
  </conditionalFormatting>
  <conditionalFormatting sqref="CG116:CH116">
    <cfRule type="containsText" dxfId="14190" priority="25432" operator="containsText" text="09.00 -13:00">
      <formula>NOT(ISERROR(SEARCH("09.00 -13:00",CG116)))</formula>
    </cfRule>
    <cfRule type="containsText" dxfId="14189" priority="25433" operator="containsText" text="08.30 -17.30">
      <formula>NOT(ISERROR(SEARCH("08.30 -17.30",CG116)))</formula>
    </cfRule>
    <cfRule type="containsText" dxfId="14188" priority="25434" operator="containsText" text="08.30 -15:30">
      <formula>NOT(ISERROR(SEARCH("08.30 -15:30",CG116)))</formula>
    </cfRule>
  </conditionalFormatting>
  <conditionalFormatting sqref="CG115:CH115">
    <cfRule type="containsText" dxfId="14187" priority="25423" operator="containsText" text="09.00 -13.00">
      <formula>NOT(ISERROR(SEARCH("09.00 -13.00",CG115)))</formula>
    </cfRule>
    <cfRule type="containsText" dxfId="14186" priority="25424" operator="containsText" text="09.00 -15:00">
      <formula>NOT(ISERROR(SEARCH("09.00 -15:00",CG115)))</formula>
    </cfRule>
    <cfRule type="containsText" dxfId="14185" priority="25425" operator="containsText" text="09.00 -16.00">
      <formula>NOT(ISERROR(SEARCH("09.00 -16.00",CG115)))</formula>
    </cfRule>
  </conditionalFormatting>
  <conditionalFormatting sqref="CG115:CH115">
    <cfRule type="containsText" dxfId="14184" priority="25420" operator="containsText" text="09.00 -13:00">
      <formula>NOT(ISERROR(SEARCH("09.00 -13:00",CG115)))</formula>
    </cfRule>
    <cfRule type="containsText" dxfId="14183" priority="25421" operator="containsText" text="08.30 -17.30">
      <formula>NOT(ISERROR(SEARCH("08.30 -17.30",CG115)))</formula>
    </cfRule>
    <cfRule type="containsText" dxfId="14182" priority="25422" operator="containsText" text="08.30 -15:30">
      <formula>NOT(ISERROR(SEARCH("08.30 -15:30",CG115)))</formula>
    </cfRule>
  </conditionalFormatting>
  <conditionalFormatting sqref="CG125:CH131 CF132">
    <cfRule type="containsText" dxfId="14181" priority="25402" operator="containsText" text="08.30 – 14.30">
      <formula>NOT(ISERROR(SEARCH("08.30 – 14.30",CF125)))</formula>
    </cfRule>
    <cfRule type="containsText" dxfId="14180" priority="25403" operator="containsText" text="09:30 – 18.30">
      <formula>NOT(ISERROR(SEARCH("09:30 – 18.30",CF125)))</formula>
    </cfRule>
    <cfRule type="containsText" dxfId="14179" priority="25404" operator="containsText" text="10.30 – 18.30">
      <formula>NOT(ISERROR(SEARCH("10.30 – 18.30",CF125)))</formula>
    </cfRule>
    <cfRule type="containsText" dxfId="14178" priority="25405" operator="containsText" text="09.30 – 18.30">
      <formula>NOT(ISERROR(SEARCH("09.30 – 18.30",CF125)))</formula>
    </cfRule>
    <cfRule type="containsText" dxfId="14177" priority="25407" operator="containsText" text="09.00 – 13:00">
      <formula>NOT(ISERROR(SEARCH("09.00 – 13:00",CF125)))</formula>
    </cfRule>
    <cfRule type="containsText" dxfId="14176" priority="25408" operator="containsText" text="08.30 – 16.30">
      <formula>NOT(ISERROR(SEARCH("08.30 – 16.30",CF125)))</formula>
    </cfRule>
    <cfRule type="containsText" dxfId="14175" priority="25409" operator="containsText" text="08:30 – 17.30">
      <formula>NOT(ISERROR(SEARCH("08:30 – 17.30",CF125)))</formula>
    </cfRule>
    <cfRule type="containsText" dxfId="14174" priority="25410" operator="containsText" text="08.30 – 17.30">
      <formula>NOT(ISERROR(SEARCH("08.30 – 17.30",CF125)))</formula>
    </cfRule>
    <cfRule type="containsText" dxfId="14173" priority="25411" operator="containsText" text="09.00 – 18.00">
      <formula>NOT(ISERROR(SEARCH("09.00 – 18.00",CF125)))</formula>
    </cfRule>
    <cfRule type="containsText" dxfId="14172" priority="25412" operator="containsText" text="09.00 – 13.00">
      <formula>NOT(ISERROR(SEARCH("09.00 – 13.00",CF125)))</formula>
    </cfRule>
    <cfRule type="containsText" dxfId="14171" priority="25413" operator="containsText" text="11.30 – 19.30">
      <formula>NOT(ISERROR(SEARCH("11.30 – 19.30",CF125)))</formula>
    </cfRule>
    <cfRule type="containsText" dxfId="14170" priority="25414" operator="containsText" text="10.30 – 19.30">
      <formula>NOT(ISERROR(SEARCH("10.30 – 19.30",CF125)))</formula>
    </cfRule>
    <cfRule type="containsText" dxfId="14169" priority="25415" operator="containsText" text="09.00 – 15.00">
      <formula>NOT(ISERROR(SEARCH("09.00 – 15.00",CF125)))</formula>
    </cfRule>
    <cfRule type="containsText" dxfId="14168" priority="25416" operator="containsText" text="1 2 : 3 0">
      <formula>NOT(ISERROR(SEARCH("1 2 : 3 0",CF125)))</formula>
    </cfRule>
    <cfRule type="containsText" dxfId="14167" priority="25417" operator="containsText" text="1 3 : 3 0">
      <formula>NOT(ISERROR(SEARCH("1 3 : 3 0",CF125)))</formula>
    </cfRule>
    <cfRule type="containsText" dxfId="14166" priority="25418" operator="containsText" text="FESTIVITÁ">
      <formula>NOT(ISERROR(SEARCH("FESTIVITÁ",CF125)))</formula>
    </cfRule>
    <cfRule type="cellIs" dxfId="14165" priority="25419" operator="equal">
      <formula>"DOMENICA"</formula>
    </cfRule>
  </conditionalFormatting>
  <conditionalFormatting sqref="CG125:CH131 CF132">
    <cfRule type="containsText" dxfId="14164" priority="25394" operator="containsText" text="09.00 - 13.00">
      <formula>NOT(ISERROR(SEARCH("09.00 - 13.00",CF125)))</formula>
    </cfRule>
    <cfRule type="containsText" dxfId="14163" priority="25397" operator="containsText" text="09.00 – 15:00">
      <formula>NOT(ISERROR(SEARCH("09.00 – 15:00",CF125)))</formula>
    </cfRule>
    <cfRule type="containsText" dxfId="14162" priority="25398" operator="containsText" text="09.00 – 16.00">
      <formula>NOT(ISERROR(SEARCH("09.00 – 16.00",CF125)))</formula>
    </cfRule>
    <cfRule type="containsText" dxfId="14161" priority="25399" operator="containsText" text="09.00 - 13:00">
      <formula>NOT(ISERROR(SEARCH("09.00 - 13:00",CF125)))</formula>
    </cfRule>
    <cfRule type="containsText" dxfId="14160" priority="25400" operator="containsText" text="08.30 – 16:30 ">
      <formula>NOT(ISERROR(SEARCH("08.30 – 16:30 ",CF125)))</formula>
    </cfRule>
    <cfRule type="containsText" dxfId="14159" priority="25401" operator="containsText" text="08.30 – 17:30 ">
      <formula>NOT(ISERROR(SEARCH("08.30 – 17:30 ",CF125)))</formula>
    </cfRule>
  </conditionalFormatting>
  <conditionalFormatting sqref="CG125:CH131 CF132">
    <cfRule type="containsText" dxfId="14158" priority="25396" operator="containsText" text="1 3 : 0 0">
      <formula>NOT(ISERROR(SEARCH("1 3 : 0 0",CF125)))</formula>
    </cfRule>
  </conditionalFormatting>
  <conditionalFormatting sqref="CG125:CH125">
    <cfRule type="containsText" dxfId="14157" priority="25395" operator="containsText" text="13:00">
      <formula>NOT(ISERROR(SEARCH("13:00",CG125)))</formula>
    </cfRule>
  </conditionalFormatting>
  <conditionalFormatting sqref="CG125:CH131 CF132">
    <cfRule type="containsText" dxfId="14156" priority="25406" operator="containsText" text="09:00 – 13.00 ">
      <formula>NOT(ISERROR(SEARCH("09:00 – 13.00 ",CF125)))</formula>
    </cfRule>
  </conditionalFormatting>
  <conditionalFormatting sqref="CG131:CH131">
    <cfRule type="containsText" dxfId="14155" priority="25393" operator="containsText" text="09:00 – 13.00 ">
      <formula>NOT(ISERROR(SEARCH("09:00 – 13.00 ",CG131)))</formula>
    </cfRule>
  </conditionalFormatting>
  <conditionalFormatting sqref="CG125:CH131 CF132">
    <cfRule type="containsText" dxfId="14154" priority="25392" operator="containsText" text="09:00 – 13.00 ">
      <formula>NOT(ISERROR(SEARCH("09:00 – 13.00 ",CF125)))</formula>
    </cfRule>
  </conditionalFormatting>
  <conditionalFormatting sqref="CG131:CH131 CF132">
    <cfRule type="containsText" dxfId="14153" priority="25391" operator="containsText" text="09:00 – 13.00 ">
      <formula>NOT(ISERROR(SEARCH("09:00 – 13.00 ",CF131)))</formula>
    </cfRule>
  </conditionalFormatting>
  <conditionalFormatting sqref="CG126:CH126">
    <cfRule type="containsText" dxfId="14152" priority="25388" operator="containsText" text="09.00 -13.00">
      <formula>NOT(ISERROR(SEARCH("09.00 -13.00",CG126)))</formula>
    </cfRule>
    <cfRule type="containsText" dxfId="14151" priority="25389" operator="containsText" text="09.00 -15:00">
      <formula>NOT(ISERROR(SEARCH("09.00 -15:00",CG126)))</formula>
    </cfRule>
    <cfRule type="containsText" dxfId="14150" priority="25390" operator="containsText" text="09.00 -16.00">
      <formula>NOT(ISERROR(SEARCH("09.00 -16.00",CG126)))</formula>
    </cfRule>
  </conditionalFormatting>
  <conditionalFormatting sqref="CG127:CH131 CF132">
    <cfRule type="containsText" dxfId="14149" priority="25385" operator="containsText" text="09.00 -13.00">
      <formula>NOT(ISERROR(SEARCH("09.00 -13.00",CF127)))</formula>
    </cfRule>
    <cfRule type="containsText" dxfId="14148" priority="25386" operator="containsText" text="09.00 -15:00">
      <formula>NOT(ISERROR(SEARCH("09.00 -15:00",CF127)))</formula>
    </cfRule>
    <cfRule type="containsText" dxfId="14147" priority="25387" operator="containsText" text="09.00 -16.00">
      <formula>NOT(ISERROR(SEARCH("09.00 -16.00",CF127)))</formula>
    </cfRule>
  </conditionalFormatting>
  <conditionalFormatting sqref="CG125:CH125">
    <cfRule type="containsText" dxfId="14146" priority="25382" operator="containsText" text="09.00 -13.00">
      <formula>NOT(ISERROR(SEARCH("09.00 -13.00",CG125)))</formula>
    </cfRule>
    <cfRule type="containsText" dxfId="14145" priority="25383" operator="containsText" text="09.00 -15:00">
      <formula>NOT(ISERROR(SEARCH("09.00 -15:00",CG125)))</formula>
    </cfRule>
    <cfRule type="containsText" dxfId="14144" priority="25384" operator="containsText" text="09.00 -16.00">
      <formula>NOT(ISERROR(SEARCH("09.00 -16.00",CG125)))</formula>
    </cfRule>
  </conditionalFormatting>
  <conditionalFormatting sqref="CG131:CH131">
    <cfRule type="containsText" dxfId="14143" priority="25381" operator="containsText" text="09:00 – 13.00 ">
      <formula>NOT(ISERROR(SEARCH("09:00 – 13.00 ",CG131)))</formula>
    </cfRule>
  </conditionalFormatting>
  <conditionalFormatting sqref="CG125:CH131 CF132">
    <cfRule type="containsText" dxfId="14142" priority="25380" operator="containsText" text="09:00 – 13.00 ">
      <formula>NOT(ISERROR(SEARCH("09:00 – 13.00 ",CF125)))</formula>
    </cfRule>
  </conditionalFormatting>
  <conditionalFormatting sqref="CG131:CH131 CF132">
    <cfRule type="containsText" dxfId="14141" priority="25379" operator="containsText" text="09:00 – 13.00 ">
      <formula>NOT(ISERROR(SEARCH("09:00 – 13.00 ",CF131)))</formula>
    </cfRule>
  </conditionalFormatting>
  <conditionalFormatting sqref="CG126:CH126">
    <cfRule type="containsText" dxfId="14140" priority="25376" operator="containsText" text="09.00 -13.00">
      <formula>NOT(ISERROR(SEARCH("09.00 -13.00",CG126)))</formula>
    </cfRule>
    <cfRule type="containsText" dxfId="14139" priority="25377" operator="containsText" text="09.00 -15:00">
      <formula>NOT(ISERROR(SEARCH("09.00 -15:00",CG126)))</formula>
    </cfRule>
    <cfRule type="containsText" dxfId="14138" priority="25378" operator="containsText" text="09.00 -16.00">
      <formula>NOT(ISERROR(SEARCH("09.00 -16.00",CG126)))</formula>
    </cfRule>
  </conditionalFormatting>
  <conditionalFormatting sqref="CG127:CH131 CF132">
    <cfRule type="containsText" dxfId="14137" priority="25373" operator="containsText" text="09.00 -13.00">
      <formula>NOT(ISERROR(SEARCH("09.00 -13.00",CF127)))</formula>
    </cfRule>
    <cfRule type="containsText" dxfId="14136" priority="25374" operator="containsText" text="09.00 -15:00">
      <formula>NOT(ISERROR(SEARCH("09.00 -15:00",CF127)))</formula>
    </cfRule>
    <cfRule type="containsText" dxfId="14135" priority="25375" operator="containsText" text="09.00 -16.00">
      <formula>NOT(ISERROR(SEARCH("09.00 -16.00",CF127)))</formula>
    </cfRule>
  </conditionalFormatting>
  <conditionalFormatting sqref="CG125:CH125">
    <cfRule type="containsText" dxfId="14134" priority="25370" operator="containsText" text="09.00 -13.00">
      <formula>NOT(ISERROR(SEARCH("09.00 -13.00",CG125)))</formula>
    </cfRule>
    <cfRule type="containsText" dxfId="14133" priority="25371" operator="containsText" text="09.00 -15:00">
      <formula>NOT(ISERROR(SEARCH("09.00 -15:00",CG125)))</formula>
    </cfRule>
    <cfRule type="containsText" dxfId="14132" priority="25372" operator="containsText" text="09.00 -16.00">
      <formula>NOT(ISERROR(SEARCH("09.00 -16.00",CG125)))</formula>
    </cfRule>
  </conditionalFormatting>
  <conditionalFormatting sqref="CG126:CH126">
    <cfRule type="containsText" dxfId="14131" priority="25367" operator="containsText" text="09.00 -13:00">
      <formula>NOT(ISERROR(SEARCH("09.00 -13:00",CG126)))</formula>
    </cfRule>
    <cfRule type="containsText" dxfId="14130" priority="25368" operator="containsText" text="08.30 -17.30">
      <formula>NOT(ISERROR(SEARCH("08.30 -17.30",CG126)))</formula>
    </cfRule>
    <cfRule type="containsText" dxfId="14129" priority="25369" operator="containsText" text="08.30 -15:30">
      <formula>NOT(ISERROR(SEARCH("08.30 -15:30",CG126)))</formula>
    </cfRule>
  </conditionalFormatting>
  <conditionalFormatting sqref="CG127:CH131 CF132">
    <cfRule type="containsText" dxfId="14128" priority="25364" operator="containsText" text="09.00 -13.00">
      <formula>NOT(ISERROR(SEARCH("09.00 -13.00",CF127)))</formula>
    </cfRule>
    <cfRule type="containsText" dxfId="14127" priority="25365" operator="containsText" text="09.00 -15:00">
      <formula>NOT(ISERROR(SEARCH("09.00 -15:00",CF127)))</formula>
    </cfRule>
    <cfRule type="containsText" dxfId="14126" priority="25366" operator="containsText" text="09.00 -16.00">
      <formula>NOT(ISERROR(SEARCH("09.00 -16.00",CF127)))</formula>
    </cfRule>
  </conditionalFormatting>
  <conditionalFormatting sqref="CG127:CH131 CF132">
    <cfRule type="containsText" dxfId="14125" priority="25361" operator="containsText" text="09.00 -13:00">
      <formula>NOT(ISERROR(SEARCH("09.00 -13:00",CF127)))</formula>
    </cfRule>
    <cfRule type="containsText" dxfId="14124" priority="25362" operator="containsText" text="08.30 -17.30">
      <formula>NOT(ISERROR(SEARCH("08.30 -17.30",CF127)))</formula>
    </cfRule>
    <cfRule type="containsText" dxfId="14123" priority="25363" operator="containsText" text="08.30 -15:30">
      <formula>NOT(ISERROR(SEARCH("08.30 -15:30",CF127)))</formula>
    </cfRule>
  </conditionalFormatting>
  <conditionalFormatting sqref="CG125:CH125">
    <cfRule type="containsText" dxfId="14122" priority="25358" operator="containsText" text="09.00 -13.00">
      <formula>NOT(ISERROR(SEARCH("09.00 -13.00",CG125)))</formula>
    </cfRule>
    <cfRule type="containsText" dxfId="14121" priority="25359" operator="containsText" text="09.00 -15:00">
      <formula>NOT(ISERROR(SEARCH("09.00 -15:00",CG125)))</formula>
    </cfRule>
    <cfRule type="containsText" dxfId="14120" priority="25360" operator="containsText" text="09.00 -16.00">
      <formula>NOT(ISERROR(SEARCH("09.00 -16.00",CG125)))</formula>
    </cfRule>
  </conditionalFormatting>
  <conditionalFormatting sqref="CG125:CH125">
    <cfRule type="containsText" dxfId="14119" priority="25355" operator="containsText" text="09.00 -13:00">
      <formula>NOT(ISERROR(SEARCH("09.00 -13:00",CG125)))</formula>
    </cfRule>
    <cfRule type="containsText" dxfId="14118" priority="25356" operator="containsText" text="08.30 -17.30">
      <formula>NOT(ISERROR(SEARCH("08.30 -17.30",CG125)))</formula>
    </cfRule>
    <cfRule type="containsText" dxfId="14117" priority="25357" operator="containsText" text="08.30 -15:30">
      <formula>NOT(ISERROR(SEARCH("08.30 -15:30",CG125)))</formula>
    </cfRule>
  </conditionalFormatting>
  <conditionalFormatting sqref="CG135:CH141 CF142">
    <cfRule type="containsText" dxfId="14116" priority="25337" operator="containsText" text="08.30 – 14.30">
      <formula>NOT(ISERROR(SEARCH("08.30 – 14.30",CF135)))</formula>
    </cfRule>
    <cfRule type="containsText" dxfId="14115" priority="25338" operator="containsText" text="09:30 – 18.30">
      <formula>NOT(ISERROR(SEARCH("09:30 – 18.30",CF135)))</formula>
    </cfRule>
    <cfRule type="containsText" dxfId="14114" priority="25339" operator="containsText" text="10.30 – 18.30">
      <formula>NOT(ISERROR(SEARCH("10.30 – 18.30",CF135)))</formula>
    </cfRule>
    <cfRule type="containsText" dxfId="14113" priority="25340" operator="containsText" text="09.30 – 18.30">
      <formula>NOT(ISERROR(SEARCH("09.30 – 18.30",CF135)))</formula>
    </cfRule>
    <cfRule type="containsText" dxfId="14112" priority="25342" operator="containsText" text="09.00 – 13:00">
      <formula>NOT(ISERROR(SEARCH("09.00 – 13:00",CF135)))</formula>
    </cfRule>
    <cfRule type="containsText" dxfId="14111" priority="25343" operator="containsText" text="08.30 – 16.30">
      <formula>NOT(ISERROR(SEARCH("08.30 – 16.30",CF135)))</formula>
    </cfRule>
    <cfRule type="containsText" dxfId="14110" priority="25344" operator="containsText" text="08:30 – 17.30">
      <formula>NOT(ISERROR(SEARCH("08:30 – 17.30",CF135)))</formula>
    </cfRule>
    <cfRule type="containsText" dxfId="14109" priority="25345" operator="containsText" text="08.30 – 17.30">
      <formula>NOT(ISERROR(SEARCH("08.30 – 17.30",CF135)))</formula>
    </cfRule>
    <cfRule type="containsText" dxfId="14108" priority="25346" operator="containsText" text="09.00 – 18.00">
      <formula>NOT(ISERROR(SEARCH("09.00 – 18.00",CF135)))</formula>
    </cfRule>
    <cfRule type="containsText" dxfId="14107" priority="25347" operator="containsText" text="09.00 – 13.00">
      <formula>NOT(ISERROR(SEARCH("09.00 – 13.00",CF135)))</formula>
    </cfRule>
    <cfRule type="containsText" dxfId="14106" priority="25348" operator="containsText" text="11.30 – 19.30">
      <formula>NOT(ISERROR(SEARCH("11.30 – 19.30",CF135)))</formula>
    </cfRule>
    <cfRule type="containsText" dxfId="14105" priority="25349" operator="containsText" text="10.30 – 19.30">
      <formula>NOT(ISERROR(SEARCH("10.30 – 19.30",CF135)))</formula>
    </cfRule>
    <cfRule type="containsText" dxfId="14104" priority="25350" operator="containsText" text="09.00 – 15.00">
      <formula>NOT(ISERROR(SEARCH("09.00 – 15.00",CF135)))</formula>
    </cfRule>
    <cfRule type="containsText" dxfId="14103" priority="25351" operator="containsText" text="1 2 : 3 0">
      <formula>NOT(ISERROR(SEARCH("1 2 : 3 0",CF135)))</formula>
    </cfRule>
    <cfRule type="containsText" dxfId="14102" priority="25352" operator="containsText" text="1 3 : 3 0">
      <formula>NOT(ISERROR(SEARCH("1 3 : 3 0",CF135)))</formula>
    </cfRule>
    <cfRule type="containsText" dxfId="14101" priority="25353" operator="containsText" text="FESTIVITÁ">
      <formula>NOT(ISERROR(SEARCH("FESTIVITÁ",CF135)))</formula>
    </cfRule>
    <cfRule type="cellIs" dxfId="14100" priority="25354" operator="equal">
      <formula>"DOMENICA"</formula>
    </cfRule>
  </conditionalFormatting>
  <conditionalFormatting sqref="CG135:CH141 CF142">
    <cfRule type="containsText" dxfId="14099" priority="25329" operator="containsText" text="09.00 - 13.00">
      <formula>NOT(ISERROR(SEARCH("09.00 - 13.00",CF135)))</formula>
    </cfRule>
    <cfRule type="containsText" dxfId="14098" priority="25332" operator="containsText" text="09.00 – 15:00">
      <formula>NOT(ISERROR(SEARCH("09.00 – 15:00",CF135)))</formula>
    </cfRule>
    <cfRule type="containsText" dxfId="14097" priority="25333" operator="containsText" text="09.00 – 16.00">
      <formula>NOT(ISERROR(SEARCH("09.00 – 16.00",CF135)))</formula>
    </cfRule>
    <cfRule type="containsText" dxfId="14096" priority="25334" operator="containsText" text="09.00 - 13:00">
      <formula>NOT(ISERROR(SEARCH("09.00 - 13:00",CF135)))</formula>
    </cfRule>
    <cfRule type="containsText" dxfId="14095" priority="25335" operator="containsText" text="08.30 – 16:30 ">
      <formula>NOT(ISERROR(SEARCH("08.30 – 16:30 ",CF135)))</formula>
    </cfRule>
    <cfRule type="containsText" dxfId="14094" priority="25336" operator="containsText" text="08.30 – 17:30 ">
      <formula>NOT(ISERROR(SEARCH("08.30 – 17:30 ",CF135)))</formula>
    </cfRule>
  </conditionalFormatting>
  <conditionalFormatting sqref="CG135:CH141 CF142">
    <cfRule type="containsText" dxfId="14093" priority="25331" operator="containsText" text="1 3 : 0 0">
      <formula>NOT(ISERROR(SEARCH("1 3 : 0 0",CF135)))</formula>
    </cfRule>
  </conditionalFormatting>
  <conditionalFormatting sqref="CG135:CH141 CF142">
    <cfRule type="containsText" dxfId="14092" priority="25341" operator="containsText" text="09:00 – 13.00 ">
      <formula>NOT(ISERROR(SEARCH("09:00 – 13.00 ",CF135)))</formula>
    </cfRule>
  </conditionalFormatting>
  <conditionalFormatting sqref="CG141:CH141">
    <cfRule type="containsText" dxfId="14091" priority="25328" operator="containsText" text="09:00 – 13.00 ">
      <formula>NOT(ISERROR(SEARCH("09:00 – 13.00 ",CG141)))</formula>
    </cfRule>
  </conditionalFormatting>
  <conditionalFormatting sqref="CG135:CH141 CF142">
    <cfRule type="containsText" dxfId="14090" priority="25327" operator="containsText" text="09:00 – 13.00 ">
      <formula>NOT(ISERROR(SEARCH("09:00 – 13.00 ",CF135)))</formula>
    </cfRule>
  </conditionalFormatting>
  <conditionalFormatting sqref="CG141:CH141 CF142">
    <cfRule type="containsText" dxfId="14089" priority="25326" operator="containsText" text="09:00 – 13.00 ">
      <formula>NOT(ISERROR(SEARCH("09:00 – 13.00 ",CF141)))</formula>
    </cfRule>
  </conditionalFormatting>
  <conditionalFormatting sqref="CG136:CH136">
    <cfRule type="containsText" dxfId="14088" priority="25323" operator="containsText" text="09.00 -13.00">
      <formula>NOT(ISERROR(SEARCH("09.00 -13.00",CG136)))</formula>
    </cfRule>
    <cfRule type="containsText" dxfId="14087" priority="25324" operator="containsText" text="09.00 -15:00">
      <formula>NOT(ISERROR(SEARCH("09.00 -15:00",CG136)))</formula>
    </cfRule>
    <cfRule type="containsText" dxfId="14086" priority="25325" operator="containsText" text="09.00 -16.00">
      <formula>NOT(ISERROR(SEARCH("09.00 -16.00",CG136)))</formula>
    </cfRule>
  </conditionalFormatting>
  <conditionalFormatting sqref="CG141:CH141">
    <cfRule type="containsText" dxfId="14085" priority="25316" operator="containsText" text="09:00 – 13.00 ">
      <formula>NOT(ISERROR(SEARCH("09:00 – 13.00 ",CG141)))</formula>
    </cfRule>
  </conditionalFormatting>
  <conditionalFormatting sqref="CG135:CH141 CF142">
    <cfRule type="containsText" dxfId="14084" priority="25315" operator="containsText" text="09:00 – 13.00 ">
      <formula>NOT(ISERROR(SEARCH("09:00 – 13.00 ",CF135)))</formula>
    </cfRule>
  </conditionalFormatting>
  <conditionalFormatting sqref="CG141:CH141 CF142">
    <cfRule type="containsText" dxfId="14083" priority="25314" operator="containsText" text="09:00 – 13.00 ">
      <formula>NOT(ISERROR(SEARCH("09:00 – 13.00 ",CF141)))</formula>
    </cfRule>
  </conditionalFormatting>
  <conditionalFormatting sqref="CG136:CH136">
    <cfRule type="containsText" dxfId="14082" priority="25302" operator="containsText" text="09.00 -13:00">
      <formula>NOT(ISERROR(SEARCH("09.00 -13:00",CG136)))</formula>
    </cfRule>
    <cfRule type="containsText" dxfId="14081" priority="25303" operator="containsText" text="08.30 -17.30">
      <formula>NOT(ISERROR(SEARCH("08.30 -17.30",CG136)))</formula>
    </cfRule>
    <cfRule type="containsText" dxfId="14080" priority="25304" operator="containsText" text="08.30 -15:30">
      <formula>NOT(ISERROR(SEARCH("08.30 -15:30",CG136)))</formula>
    </cfRule>
  </conditionalFormatting>
  <conditionalFormatting sqref="CG137:CH141 CF142">
    <cfRule type="containsText" dxfId="14079" priority="25296" operator="containsText" text="09.00 -13:00">
      <formula>NOT(ISERROR(SEARCH("09.00 -13:00",CF137)))</formula>
    </cfRule>
    <cfRule type="containsText" dxfId="14078" priority="25297" operator="containsText" text="08.30 -17.30">
      <formula>NOT(ISERROR(SEARCH("08.30 -17.30",CF137)))</formula>
    </cfRule>
    <cfRule type="containsText" dxfId="14077" priority="25298" operator="containsText" text="08.30 -15:30">
      <formula>NOT(ISERROR(SEARCH("08.30 -15:30",CF137)))</formula>
    </cfRule>
  </conditionalFormatting>
  <conditionalFormatting sqref="CG135:CH135">
    <cfRule type="containsText" dxfId="14076" priority="25293" operator="containsText" text="09.00 -13.00">
      <formula>NOT(ISERROR(SEARCH("09.00 -13.00",CG135)))</formula>
    </cfRule>
    <cfRule type="containsText" dxfId="14075" priority="25294" operator="containsText" text="09.00 -15:00">
      <formula>NOT(ISERROR(SEARCH("09.00 -15:00",CG135)))</formula>
    </cfRule>
    <cfRule type="containsText" dxfId="14074" priority="25295" operator="containsText" text="09.00 -16.00">
      <formula>NOT(ISERROR(SEARCH("09.00 -16.00",CG135)))</formula>
    </cfRule>
  </conditionalFormatting>
  <conditionalFormatting sqref="CG135:CH135">
    <cfRule type="containsText" dxfId="14073" priority="25290" operator="containsText" text="09.00 -13:00">
      <formula>NOT(ISERROR(SEARCH("09.00 -13:00",CG135)))</formula>
    </cfRule>
    <cfRule type="containsText" dxfId="14072" priority="25291" operator="containsText" text="08.30 -17.30">
      <formula>NOT(ISERROR(SEARCH("08.30 -17.30",CG135)))</formula>
    </cfRule>
    <cfRule type="containsText" dxfId="14071" priority="25292" operator="containsText" text="08.30 -15:30">
      <formula>NOT(ISERROR(SEARCH("08.30 -15:30",CG135)))</formula>
    </cfRule>
  </conditionalFormatting>
  <conditionalFormatting sqref="CH59 CG79:CH79">
    <cfRule type="containsText" dxfId="14070" priority="25273" operator="containsText" text="08.30 – 14.30">
      <formula>NOT(ISERROR(SEARCH("08.30 – 14.30",CG59)))</formula>
    </cfRule>
    <cfRule type="containsText" dxfId="14069" priority="25274" operator="containsText" text="09:30 – 18.30">
      <formula>NOT(ISERROR(SEARCH("09:30 – 18.30",CG59)))</formula>
    </cfRule>
    <cfRule type="containsText" dxfId="14068" priority="25275" operator="containsText" text="10.30 – 18.30">
      <formula>NOT(ISERROR(SEARCH("10.30 – 18.30",CG59)))</formula>
    </cfRule>
    <cfRule type="containsText" dxfId="14067" priority="25276" operator="containsText" text="09.30 – 18.30">
      <formula>NOT(ISERROR(SEARCH("09.30 – 18.30",CG59)))</formula>
    </cfRule>
    <cfRule type="containsText" dxfId="14066" priority="25277" operator="containsText" text="09.00 – 13:00">
      <formula>NOT(ISERROR(SEARCH("09.00 – 13:00",CG59)))</formula>
    </cfRule>
    <cfRule type="containsText" dxfId="14065" priority="25278" operator="containsText" text="08.30 – 16.30">
      <formula>NOT(ISERROR(SEARCH("08.30 – 16.30",CG59)))</formula>
    </cfRule>
    <cfRule type="containsText" dxfId="14064" priority="25279" operator="containsText" text="08:30 – 17.30">
      <formula>NOT(ISERROR(SEARCH("08:30 – 17.30",CG59)))</formula>
    </cfRule>
    <cfRule type="containsText" dxfId="14063" priority="25280" operator="containsText" text="08.30 – 17.30">
      <formula>NOT(ISERROR(SEARCH("08.30 – 17.30",CG59)))</formula>
    </cfRule>
    <cfRule type="containsText" dxfId="14062" priority="25281" operator="containsText" text="09.00 – 18.00">
      <formula>NOT(ISERROR(SEARCH("09.00 – 18.00",CG59)))</formula>
    </cfRule>
    <cfRule type="containsText" dxfId="14061" priority="25282" operator="containsText" text="09.00 – 13.00">
      <formula>NOT(ISERROR(SEARCH("09.00 – 13.00",CG59)))</formula>
    </cfRule>
    <cfRule type="containsText" dxfId="14060" priority="25283" operator="containsText" text="11.30 – 19.30">
      <formula>NOT(ISERROR(SEARCH("11.30 – 19.30",CG59)))</formula>
    </cfRule>
    <cfRule type="containsText" dxfId="14059" priority="25284" operator="containsText" text="10.30 – 19.30">
      <formula>NOT(ISERROR(SEARCH("10.30 – 19.30",CG59)))</formula>
    </cfRule>
    <cfRule type="containsText" dxfId="14058" priority="25285" operator="containsText" text="09.00 – 15.00">
      <formula>NOT(ISERROR(SEARCH("09.00 – 15.00",CG59)))</formula>
    </cfRule>
    <cfRule type="containsText" dxfId="14057" priority="25286" operator="containsText" text="12:30">
      <formula>NOT(ISERROR(SEARCH("12:30",CG59)))</formula>
    </cfRule>
    <cfRule type="containsText" dxfId="14056" priority="25287" operator="containsText" text="13:30">
      <formula>NOT(ISERROR(SEARCH("13:30",CG59)))</formula>
    </cfRule>
    <cfRule type="containsText" dxfId="14055" priority="25288" operator="containsText" text="FESTIVITÁ">
      <formula>NOT(ISERROR(SEARCH("FESTIVITÁ",CG59)))</formula>
    </cfRule>
    <cfRule type="cellIs" dxfId="14054" priority="25289" operator="equal">
      <formula>"DOMENICA"</formula>
    </cfRule>
  </conditionalFormatting>
  <conditionalFormatting sqref="CG69:CH69">
    <cfRule type="containsText" dxfId="14053" priority="25256" operator="containsText" text="08.30 – 14.30">
      <formula>NOT(ISERROR(SEARCH("08.30 – 14.30",CG69)))</formula>
    </cfRule>
    <cfRule type="containsText" dxfId="14052" priority="25257" operator="containsText" text="09:30 – 18.30">
      <formula>NOT(ISERROR(SEARCH("09:30 – 18.30",CG69)))</formula>
    </cfRule>
    <cfRule type="containsText" dxfId="14051" priority="25258" operator="containsText" text="10.30 – 18.30">
      <formula>NOT(ISERROR(SEARCH("10.30 – 18.30",CG69)))</formula>
    </cfRule>
    <cfRule type="containsText" dxfId="14050" priority="25259" operator="containsText" text="09.30 – 18.30">
      <formula>NOT(ISERROR(SEARCH("09.30 – 18.30",CG69)))</formula>
    </cfRule>
    <cfRule type="containsText" dxfId="14049" priority="25260" operator="containsText" text="09.00 – 13:00">
      <formula>NOT(ISERROR(SEARCH("09.00 – 13:00",CG69)))</formula>
    </cfRule>
    <cfRule type="containsText" dxfId="14048" priority="25261" operator="containsText" text="08.30 – 16.30">
      <formula>NOT(ISERROR(SEARCH("08.30 – 16.30",CG69)))</formula>
    </cfRule>
    <cfRule type="containsText" dxfId="14047" priority="25262" operator="containsText" text="08:30 – 17.30">
      <formula>NOT(ISERROR(SEARCH("08:30 – 17.30",CG69)))</formula>
    </cfRule>
    <cfRule type="containsText" dxfId="14046" priority="25263" operator="containsText" text="08.30 – 17.30">
      <formula>NOT(ISERROR(SEARCH("08.30 – 17.30",CG69)))</formula>
    </cfRule>
    <cfRule type="containsText" dxfId="14045" priority="25264" operator="containsText" text="09.00 – 18.00">
      <formula>NOT(ISERROR(SEARCH("09.00 – 18.00",CG69)))</formula>
    </cfRule>
    <cfRule type="containsText" dxfId="14044" priority="25265" operator="containsText" text="09.00 – 13.00">
      <formula>NOT(ISERROR(SEARCH("09.00 – 13.00",CG69)))</formula>
    </cfRule>
    <cfRule type="containsText" dxfId="14043" priority="25266" operator="containsText" text="11.30 – 19.30">
      <formula>NOT(ISERROR(SEARCH("11.30 – 19.30",CG69)))</formula>
    </cfRule>
    <cfRule type="containsText" dxfId="14042" priority="25267" operator="containsText" text="10.30 – 19.30">
      <formula>NOT(ISERROR(SEARCH("10.30 – 19.30",CG69)))</formula>
    </cfRule>
    <cfRule type="containsText" dxfId="14041" priority="25268" operator="containsText" text="09.00 – 15.00">
      <formula>NOT(ISERROR(SEARCH("09.00 – 15.00",CG69)))</formula>
    </cfRule>
    <cfRule type="containsText" dxfId="14040" priority="25269" operator="containsText" text="12:30">
      <formula>NOT(ISERROR(SEARCH("12:30",CG69)))</formula>
    </cfRule>
    <cfRule type="containsText" dxfId="14039" priority="25270" operator="containsText" text="13:30">
      <formula>NOT(ISERROR(SEARCH("13:30",CG69)))</formula>
    </cfRule>
    <cfRule type="containsText" dxfId="14038" priority="25271" operator="containsText" text="FESTIVITÁ">
      <formula>NOT(ISERROR(SEARCH("FESTIVITÁ",CG69)))</formula>
    </cfRule>
    <cfRule type="cellIs" dxfId="14037" priority="25272" operator="equal">
      <formula>"DOMENICA"</formula>
    </cfRule>
  </conditionalFormatting>
  <conditionalFormatting sqref="CG79:CH79 CG69:CH69 CH59">
    <cfRule type="containsText" dxfId="14036" priority="25250" operator="containsText" text="09.00 - 13.00">
      <formula>NOT(ISERROR(SEARCH("09.00 - 13.00",CG59)))</formula>
    </cfRule>
    <cfRule type="containsText" dxfId="14035" priority="25251" operator="containsText" text="09.00 – 15:00">
      <formula>NOT(ISERROR(SEARCH("09.00 – 15:00",CG59)))</formula>
    </cfRule>
    <cfRule type="containsText" dxfId="14034" priority="25252" operator="containsText" text="09.00 – 16.00">
      <formula>NOT(ISERROR(SEARCH("09.00 – 16.00",CG59)))</formula>
    </cfRule>
    <cfRule type="containsText" dxfId="14033" priority="25253" operator="containsText" text="09.00 - 13:00">
      <formula>NOT(ISERROR(SEARCH("09.00 - 13:00",CG59)))</formula>
    </cfRule>
    <cfRule type="containsText" dxfId="14032" priority="25254" operator="containsText" text="08.30 – 16:30 ">
      <formula>NOT(ISERROR(SEARCH("08.30 – 16:30 ",CG59)))</formula>
    </cfRule>
    <cfRule type="containsText" dxfId="14031" priority="25255" operator="containsText" text="08.30 – 17:30 ">
      <formula>NOT(ISERROR(SEARCH("08.30 – 17:30 ",CG59)))</formula>
    </cfRule>
  </conditionalFormatting>
  <conditionalFormatting sqref="CH67 CF67">
    <cfRule type="containsText" dxfId="14030" priority="25150" operator="containsText" text="09:00 – 13.00 ">
      <formula>NOT(ISERROR(SEARCH("09:00 – 13.00 ",CF67)))</formula>
    </cfRule>
  </conditionalFormatting>
  <conditionalFormatting sqref="CH62 CF62">
    <cfRule type="containsText" dxfId="14029" priority="25145" operator="containsText" text="09.00 -13.00">
      <formula>NOT(ISERROR(SEARCH("09.00 -13.00",CF62)))</formula>
    </cfRule>
    <cfRule type="containsText" dxfId="14028" priority="25146" operator="containsText" text="09.00 -15:00">
      <formula>NOT(ISERROR(SEARCH("09.00 -15:00",CF62)))</formula>
    </cfRule>
    <cfRule type="containsText" dxfId="14027" priority="25147" operator="containsText" text="09.00 -16.00">
      <formula>NOT(ISERROR(SEARCH("09.00 -16.00",CF62)))</formula>
    </cfRule>
  </conditionalFormatting>
  <conditionalFormatting sqref="CH67 CF67">
    <cfRule type="containsText" dxfId="14026" priority="25138" operator="containsText" text="09:00 – 13.00 ">
      <formula>NOT(ISERROR(SEARCH("09:00 – 13.00 ",CF67)))</formula>
    </cfRule>
  </conditionalFormatting>
  <conditionalFormatting sqref="CH62 CF62">
    <cfRule type="containsText" dxfId="14025" priority="25133" operator="containsText" text="09.00 -13.00">
      <formula>NOT(ISERROR(SEARCH("09.00 -13.00",CF62)))</formula>
    </cfRule>
    <cfRule type="containsText" dxfId="14024" priority="25134" operator="containsText" text="09.00 -15:00">
      <formula>NOT(ISERROR(SEARCH("09.00 -15:00",CF62)))</formula>
    </cfRule>
    <cfRule type="containsText" dxfId="14023" priority="25135" operator="containsText" text="09.00 -16.00">
      <formula>NOT(ISERROR(SEARCH("09.00 -16.00",CF62)))</formula>
    </cfRule>
  </conditionalFormatting>
  <conditionalFormatting sqref="CH62 CF62">
    <cfRule type="containsText" dxfId="14022" priority="25124" operator="containsText" text="09.00 -13:00">
      <formula>NOT(ISERROR(SEARCH("09.00 -13:00",CF62)))</formula>
    </cfRule>
    <cfRule type="containsText" dxfId="14021" priority="25125" operator="containsText" text="08.30 -17.30">
      <formula>NOT(ISERROR(SEARCH("08.30 -17.30",CF62)))</formula>
    </cfRule>
    <cfRule type="containsText" dxfId="14020" priority="25126" operator="containsText" text="08.30 -15:30">
      <formula>NOT(ISERROR(SEARCH("08.30 -15:30",CF62)))</formula>
    </cfRule>
  </conditionalFormatting>
  <conditionalFormatting sqref="CF78">
    <cfRule type="containsText" dxfId="14019" priority="25094" operator="containsText" text="08.30 – 14.30">
      <formula>NOT(ISERROR(SEARCH("08.30 – 14.30",CF78)))</formula>
    </cfRule>
    <cfRule type="containsText" dxfId="14018" priority="25095" operator="containsText" text="09:30 – 18.30">
      <formula>NOT(ISERROR(SEARCH("09:30 – 18.30",CF78)))</formula>
    </cfRule>
    <cfRule type="containsText" dxfId="14017" priority="25096" operator="containsText" text="10.30 – 18.30">
      <formula>NOT(ISERROR(SEARCH("10.30 – 18.30",CF78)))</formula>
    </cfRule>
    <cfRule type="containsText" dxfId="14016" priority="25097" operator="containsText" text="09.30 – 18.30">
      <formula>NOT(ISERROR(SEARCH("09.30 – 18.30",CF78)))</formula>
    </cfRule>
    <cfRule type="containsText" dxfId="14015" priority="25099" operator="containsText" text="09.00 – 13:00">
      <formula>NOT(ISERROR(SEARCH("09.00 – 13:00",CF78)))</formula>
    </cfRule>
    <cfRule type="containsText" dxfId="14014" priority="25100" operator="containsText" text="08.30 – 16.30">
      <formula>NOT(ISERROR(SEARCH("08.30 – 16.30",CF78)))</formula>
    </cfRule>
    <cfRule type="containsText" dxfId="14013" priority="25101" operator="containsText" text="08:30 – 17.30">
      <formula>NOT(ISERROR(SEARCH("08:30 – 17.30",CF78)))</formula>
    </cfRule>
    <cfRule type="containsText" dxfId="14012" priority="25102" operator="containsText" text="08.30 – 17.30">
      <formula>NOT(ISERROR(SEARCH("08.30 – 17.30",CF78)))</formula>
    </cfRule>
    <cfRule type="containsText" dxfId="14011" priority="25103" operator="containsText" text="09.00 – 18.00">
      <formula>NOT(ISERROR(SEARCH("09.00 – 18.00",CF78)))</formula>
    </cfRule>
    <cfRule type="containsText" dxfId="14010" priority="25104" operator="containsText" text="09.00 – 13.00">
      <formula>NOT(ISERROR(SEARCH("09.00 – 13.00",CF78)))</formula>
    </cfRule>
    <cfRule type="containsText" dxfId="14009" priority="25105" operator="containsText" text="11.30 – 19.30">
      <formula>NOT(ISERROR(SEARCH("11.30 – 19.30",CF78)))</formula>
    </cfRule>
    <cfRule type="containsText" dxfId="14008" priority="25106" operator="containsText" text="10.30 – 19.30">
      <formula>NOT(ISERROR(SEARCH("10.30 – 19.30",CF78)))</formula>
    </cfRule>
    <cfRule type="containsText" dxfId="14007" priority="25107" operator="containsText" text="09.00 – 15.00">
      <formula>NOT(ISERROR(SEARCH("09.00 – 15.00",CF78)))</formula>
    </cfRule>
    <cfRule type="containsText" dxfId="14006" priority="25108" operator="containsText" text="1 2 : 3 0">
      <formula>NOT(ISERROR(SEARCH("1 2 : 3 0",CF78)))</formula>
    </cfRule>
    <cfRule type="containsText" dxfId="14005" priority="25109" operator="containsText" text="1 3 : 3 0">
      <formula>NOT(ISERROR(SEARCH("1 3 : 3 0",CF78)))</formula>
    </cfRule>
    <cfRule type="containsText" dxfId="14004" priority="25110" operator="containsText" text="FESTIVITÁ">
      <formula>NOT(ISERROR(SEARCH("FESTIVITÁ",CF78)))</formula>
    </cfRule>
    <cfRule type="cellIs" dxfId="14003" priority="25111" operator="equal">
      <formula>"DOMENICA"</formula>
    </cfRule>
  </conditionalFormatting>
  <conditionalFormatting sqref="CF78">
    <cfRule type="containsText" dxfId="14002" priority="25086" operator="containsText" text="09.00 - 13.00">
      <formula>NOT(ISERROR(SEARCH("09.00 - 13.00",CF78)))</formula>
    </cfRule>
    <cfRule type="containsText" dxfId="14001" priority="25089" operator="containsText" text="09.00 – 15:00">
      <formula>NOT(ISERROR(SEARCH("09.00 – 15:00",CF78)))</formula>
    </cfRule>
    <cfRule type="containsText" dxfId="14000" priority="25090" operator="containsText" text="09.00 – 16.00">
      <formula>NOT(ISERROR(SEARCH("09.00 – 16.00",CF78)))</formula>
    </cfRule>
    <cfRule type="containsText" dxfId="13999" priority="25091" operator="containsText" text="09.00 - 13:00">
      <formula>NOT(ISERROR(SEARCH("09.00 - 13:00",CF78)))</formula>
    </cfRule>
    <cfRule type="containsText" dxfId="13998" priority="25092" operator="containsText" text="08.30 – 16:30 ">
      <formula>NOT(ISERROR(SEARCH("08.30 – 16:30 ",CF78)))</formula>
    </cfRule>
    <cfRule type="containsText" dxfId="13997" priority="25093" operator="containsText" text="08.30 – 17:30 ">
      <formula>NOT(ISERROR(SEARCH("08.30 – 17:30 ",CF78)))</formula>
    </cfRule>
  </conditionalFormatting>
  <conditionalFormatting sqref="CF78">
    <cfRule type="containsText" dxfId="13996" priority="25088" operator="containsText" text="1 3 : 0 0">
      <formula>NOT(ISERROR(SEARCH("1 3 : 0 0",CF78)))</formula>
    </cfRule>
  </conditionalFormatting>
  <conditionalFormatting sqref="CF78">
    <cfRule type="containsText" dxfId="13995" priority="25098" operator="containsText" text="09:00 – 13.00 ">
      <formula>NOT(ISERROR(SEARCH("09:00 – 13.00 ",CF78)))</formula>
    </cfRule>
  </conditionalFormatting>
  <conditionalFormatting sqref="CF77:CG77">
    <cfRule type="containsText" dxfId="13994" priority="25085" operator="containsText" text="09:00 – 13.00 ">
      <formula>NOT(ISERROR(SEARCH("09:00 – 13.00 ",CF77)))</formula>
    </cfRule>
  </conditionalFormatting>
  <conditionalFormatting sqref="CF78">
    <cfRule type="containsText" dxfId="13993" priority="25084" operator="containsText" text="09:00 – 13.00 ">
      <formula>NOT(ISERROR(SEARCH("09:00 – 13.00 ",CF78)))</formula>
    </cfRule>
  </conditionalFormatting>
  <conditionalFormatting sqref="CG77 CF77:CF78">
    <cfRule type="containsText" dxfId="13992" priority="25083" operator="containsText" text="09:00 – 13.00 ">
      <formula>NOT(ISERROR(SEARCH("09:00 – 13.00 ",CF77)))</formula>
    </cfRule>
  </conditionalFormatting>
  <conditionalFormatting sqref="CF72:CG72">
    <cfRule type="containsText" dxfId="13991" priority="25080" operator="containsText" text="09.00 -13.00">
      <formula>NOT(ISERROR(SEARCH("09.00 -13.00",CF72)))</formula>
    </cfRule>
    <cfRule type="containsText" dxfId="13990" priority="25081" operator="containsText" text="09.00 -15:00">
      <formula>NOT(ISERROR(SEARCH("09.00 -15:00",CF72)))</formula>
    </cfRule>
    <cfRule type="containsText" dxfId="13989" priority="25082" operator="containsText" text="09.00 -16.00">
      <formula>NOT(ISERROR(SEARCH("09.00 -16.00",CF72)))</formula>
    </cfRule>
  </conditionalFormatting>
  <conditionalFormatting sqref="CG73:CG77 CF78">
    <cfRule type="containsText" dxfId="13988" priority="25077" operator="containsText" text="09.00 -13.00">
      <formula>NOT(ISERROR(SEARCH("09.00 -13.00",CF73)))</formula>
    </cfRule>
    <cfRule type="containsText" dxfId="13987" priority="25078" operator="containsText" text="09.00 -15:00">
      <formula>NOT(ISERROR(SEARCH("09.00 -15:00",CF73)))</formula>
    </cfRule>
    <cfRule type="containsText" dxfId="13986" priority="25079" operator="containsText" text="09.00 -16.00">
      <formula>NOT(ISERROR(SEARCH("09.00 -16.00",CF73)))</formula>
    </cfRule>
  </conditionalFormatting>
  <conditionalFormatting sqref="CF77:CG77">
    <cfRule type="containsText" dxfId="13985" priority="25073" operator="containsText" text="09:00 – 13.00 ">
      <formula>NOT(ISERROR(SEARCH("09:00 – 13.00 ",CF77)))</formula>
    </cfRule>
  </conditionalFormatting>
  <conditionalFormatting sqref="CF78">
    <cfRule type="containsText" dxfId="13984" priority="25072" operator="containsText" text="09:00 – 13.00 ">
      <formula>NOT(ISERROR(SEARCH("09:00 – 13.00 ",CF78)))</formula>
    </cfRule>
  </conditionalFormatting>
  <conditionalFormatting sqref="CG77 CF77:CF78">
    <cfRule type="containsText" dxfId="13983" priority="25071" operator="containsText" text="09:00 – 13.00 ">
      <formula>NOT(ISERROR(SEARCH("09:00 – 13.00 ",CF77)))</formula>
    </cfRule>
  </conditionalFormatting>
  <conditionalFormatting sqref="CF72:CG72">
    <cfRule type="containsText" dxfId="13982" priority="25068" operator="containsText" text="09.00 -13.00">
      <formula>NOT(ISERROR(SEARCH("09.00 -13.00",CF72)))</formula>
    </cfRule>
    <cfRule type="containsText" dxfId="13981" priority="25069" operator="containsText" text="09.00 -15:00">
      <formula>NOT(ISERROR(SEARCH("09.00 -15:00",CF72)))</formula>
    </cfRule>
    <cfRule type="containsText" dxfId="13980" priority="25070" operator="containsText" text="09.00 -16.00">
      <formula>NOT(ISERROR(SEARCH("09.00 -16.00",CF72)))</formula>
    </cfRule>
  </conditionalFormatting>
  <conditionalFormatting sqref="CG73:CG77 CF78">
    <cfRule type="containsText" dxfId="13979" priority="25065" operator="containsText" text="09.00 -13.00">
      <formula>NOT(ISERROR(SEARCH("09.00 -13.00",CF73)))</formula>
    </cfRule>
    <cfRule type="containsText" dxfId="13978" priority="25066" operator="containsText" text="09.00 -15:00">
      <formula>NOT(ISERROR(SEARCH("09.00 -15:00",CF73)))</formula>
    </cfRule>
    <cfRule type="containsText" dxfId="13977" priority="25067" operator="containsText" text="09.00 -16.00">
      <formula>NOT(ISERROR(SEARCH("09.00 -16.00",CF73)))</formula>
    </cfRule>
  </conditionalFormatting>
  <conditionalFormatting sqref="CF72:CG72">
    <cfRule type="containsText" dxfId="13976" priority="25059" operator="containsText" text="09.00 -13:00">
      <formula>NOT(ISERROR(SEARCH("09.00 -13:00",CF72)))</formula>
    </cfRule>
    <cfRule type="containsText" dxfId="13975" priority="25060" operator="containsText" text="08.30 -17.30">
      <formula>NOT(ISERROR(SEARCH("08.30 -17.30",CF72)))</formula>
    </cfRule>
    <cfRule type="containsText" dxfId="13974" priority="25061" operator="containsText" text="08.30 -15:30">
      <formula>NOT(ISERROR(SEARCH("08.30 -15:30",CF72)))</formula>
    </cfRule>
  </conditionalFormatting>
  <conditionalFormatting sqref="CG73:CG77 CF78">
    <cfRule type="containsText" dxfId="13973" priority="25056" operator="containsText" text="09.00 -13.00">
      <formula>NOT(ISERROR(SEARCH("09.00 -13.00",CF73)))</formula>
    </cfRule>
    <cfRule type="containsText" dxfId="13972" priority="25057" operator="containsText" text="09.00 -15:00">
      <formula>NOT(ISERROR(SEARCH("09.00 -15:00",CF73)))</formula>
    </cfRule>
    <cfRule type="containsText" dxfId="13971" priority="25058" operator="containsText" text="09.00 -16.00">
      <formula>NOT(ISERROR(SEARCH("09.00 -16.00",CF73)))</formula>
    </cfRule>
  </conditionalFormatting>
  <conditionalFormatting sqref="CG73:CG77 CF78">
    <cfRule type="containsText" dxfId="13970" priority="25053" operator="containsText" text="09.00 -13:00">
      <formula>NOT(ISERROR(SEARCH("09.00 -13:00",CF73)))</formula>
    </cfRule>
    <cfRule type="containsText" dxfId="13969" priority="25054" operator="containsText" text="08.30 -17.30">
      <formula>NOT(ISERROR(SEARCH("08.30 -17.30",CF73)))</formula>
    </cfRule>
    <cfRule type="containsText" dxfId="13968" priority="25055" operator="containsText" text="08.30 -15:30">
      <formula>NOT(ISERROR(SEARCH("08.30 -15:30",CF73)))</formula>
    </cfRule>
  </conditionalFormatting>
  <conditionalFormatting sqref="CG81:CG87 CF88">
    <cfRule type="containsText" dxfId="13967" priority="25029" operator="containsText" text="08.30 – 14.30">
      <formula>NOT(ISERROR(SEARCH("08.30 – 14.30",CF81)))</formula>
    </cfRule>
    <cfRule type="containsText" dxfId="13966" priority="25030" operator="containsText" text="09:30 – 18.30">
      <formula>NOT(ISERROR(SEARCH("09:30 – 18.30",CF81)))</formula>
    </cfRule>
    <cfRule type="containsText" dxfId="13965" priority="25031" operator="containsText" text="10.30 – 18.30">
      <formula>NOT(ISERROR(SEARCH("10.30 – 18.30",CF81)))</formula>
    </cfRule>
    <cfRule type="containsText" dxfId="13964" priority="25032" operator="containsText" text="09.30 – 18.30">
      <formula>NOT(ISERROR(SEARCH("09.30 – 18.30",CF81)))</formula>
    </cfRule>
    <cfRule type="containsText" dxfId="13963" priority="25034" operator="containsText" text="09.00 – 13:00">
      <formula>NOT(ISERROR(SEARCH("09.00 – 13:00",CF81)))</formula>
    </cfRule>
    <cfRule type="containsText" dxfId="13962" priority="25035" operator="containsText" text="08.30 – 16.30">
      <formula>NOT(ISERROR(SEARCH("08.30 – 16.30",CF81)))</formula>
    </cfRule>
    <cfRule type="containsText" dxfId="13961" priority="25036" operator="containsText" text="08:30 – 17.30">
      <formula>NOT(ISERROR(SEARCH("08:30 – 17.30",CF81)))</formula>
    </cfRule>
    <cfRule type="containsText" dxfId="13960" priority="25037" operator="containsText" text="08.30 – 17.30">
      <formula>NOT(ISERROR(SEARCH("08.30 – 17.30",CF81)))</formula>
    </cfRule>
    <cfRule type="containsText" dxfId="13959" priority="25038" operator="containsText" text="09.00 – 18.00">
      <formula>NOT(ISERROR(SEARCH("09.00 – 18.00",CF81)))</formula>
    </cfRule>
    <cfRule type="containsText" dxfId="13958" priority="25039" operator="containsText" text="09.00 – 13.00">
      <formula>NOT(ISERROR(SEARCH("09.00 – 13.00",CF81)))</formula>
    </cfRule>
    <cfRule type="containsText" dxfId="13957" priority="25040" operator="containsText" text="11.30 – 19.30">
      <formula>NOT(ISERROR(SEARCH("11.30 – 19.30",CF81)))</formula>
    </cfRule>
    <cfRule type="containsText" dxfId="13956" priority="25041" operator="containsText" text="10.30 – 19.30">
      <formula>NOT(ISERROR(SEARCH("10.30 – 19.30",CF81)))</formula>
    </cfRule>
    <cfRule type="containsText" dxfId="13955" priority="25042" operator="containsText" text="09.00 – 15.00">
      <formula>NOT(ISERROR(SEARCH("09.00 – 15.00",CF81)))</formula>
    </cfRule>
    <cfRule type="containsText" dxfId="13954" priority="25043" operator="containsText" text="1 2 : 3 0">
      <formula>NOT(ISERROR(SEARCH("1 2 : 3 0",CF81)))</formula>
    </cfRule>
    <cfRule type="containsText" dxfId="13953" priority="25044" operator="containsText" text="1 3 : 3 0">
      <formula>NOT(ISERROR(SEARCH("1 3 : 3 0",CF81)))</formula>
    </cfRule>
    <cfRule type="containsText" dxfId="13952" priority="25045" operator="containsText" text="FESTIVITÁ">
      <formula>NOT(ISERROR(SEARCH("FESTIVITÁ",CF81)))</formula>
    </cfRule>
    <cfRule type="cellIs" dxfId="13951" priority="25046" operator="equal">
      <formula>"DOMENICA"</formula>
    </cfRule>
  </conditionalFormatting>
  <conditionalFormatting sqref="CG81:CG87 CF88">
    <cfRule type="containsText" dxfId="13950" priority="25021" operator="containsText" text="09.00 - 13.00">
      <formula>NOT(ISERROR(SEARCH("09.00 - 13.00",CF81)))</formula>
    </cfRule>
    <cfRule type="containsText" dxfId="13949" priority="25024" operator="containsText" text="09.00 – 15:00">
      <formula>NOT(ISERROR(SEARCH("09.00 – 15:00",CF81)))</formula>
    </cfRule>
    <cfRule type="containsText" dxfId="13948" priority="25025" operator="containsText" text="09.00 – 16.00">
      <formula>NOT(ISERROR(SEARCH("09.00 – 16.00",CF81)))</formula>
    </cfRule>
    <cfRule type="containsText" dxfId="13947" priority="25026" operator="containsText" text="09.00 - 13:00">
      <formula>NOT(ISERROR(SEARCH("09.00 - 13:00",CF81)))</formula>
    </cfRule>
    <cfRule type="containsText" dxfId="13946" priority="25027" operator="containsText" text="08.30 – 16:30 ">
      <formula>NOT(ISERROR(SEARCH("08.30 – 16:30 ",CF81)))</formula>
    </cfRule>
    <cfRule type="containsText" dxfId="13945" priority="25028" operator="containsText" text="08.30 – 17:30 ">
      <formula>NOT(ISERROR(SEARCH("08.30 – 17:30 ",CF81)))</formula>
    </cfRule>
  </conditionalFormatting>
  <conditionalFormatting sqref="CG81:CG87 CF88">
    <cfRule type="containsText" dxfId="13944" priority="25023" operator="containsText" text="1 3 : 0 0">
      <formula>NOT(ISERROR(SEARCH("1 3 : 0 0",CF81)))</formula>
    </cfRule>
  </conditionalFormatting>
  <conditionalFormatting sqref="CF81:CG81">
    <cfRule type="containsText" dxfId="13943" priority="25022" operator="containsText" text="13:00">
      <formula>NOT(ISERROR(SEARCH("13:00",CF81)))</formula>
    </cfRule>
  </conditionalFormatting>
  <conditionalFormatting sqref="CG81:CG87 CF88">
    <cfRule type="containsText" dxfId="13942" priority="25033" operator="containsText" text="09:00 – 13.00 ">
      <formula>NOT(ISERROR(SEARCH("09:00 – 13.00 ",CF81)))</formula>
    </cfRule>
  </conditionalFormatting>
  <conditionalFormatting sqref="CF87:CG87">
    <cfRule type="containsText" dxfId="13941" priority="25020" operator="containsText" text="09:00 – 13.00 ">
      <formula>NOT(ISERROR(SEARCH("09:00 – 13.00 ",CF87)))</formula>
    </cfRule>
  </conditionalFormatting>
  <conditionalFormatting sqref="CG81:CG87 CF88">
    <cfRule type="containsText" dxfId="13940" priority="25019" operator="containsText" text="09:00 – 13.00 ">
      <formula>NOT(ISERROR(SEARCH("09:00 – 13.00 ",CF81)))</formula>
    </cfRule>
  </conditionalFormatting>
  <conditionalFormatting sqref="CG87 CF87:CF88">
    <cfRule type="containsText" dxfId="13939" priority="25018" operator="containsText" text="09:00 – 13.00 ">
      <formula>NOT(ISERROR(SEARCH("09:00 – 13.00 ",CF87)))</formula>
    </cfRule>
  </conditionalFormatting>
  <conditionalFormatting sqref="CF82:CG82">
    <cfRule type="containsText" dxfId="13938" priority="25015" operator="containsText" text="09.00 -13.00">
      <formula>NOT(ISERROR(SEARCH("09.00 -13.00",CF82)))</formula>
    </cfRule>
    <cfRule type="containsText" dxfId="13937" priority="25016" operator="containsText" text="09.00 -15:00">
      <formula>NOT(ISERROR(SEARCH("09.00 -15:00",CF82)))</formula>
    </cfRule>
    <cfRule type="containsText" dxfId="13936" priority="25017" operator="containsText" text="09.00 -16.00">
      <formula>NOT(ISERROR(SEARCH("09.00 -16.00",CF82)))</formula>
    </cfRule>
  </conditionalFormatting>
  <conditionalFormatting sqref="CG83:CG87 CF88">
    <cfRule type="containsText" dxfId="13935" priority="25012" operator="containsText" text="09.00 -13.00">
      <formula>NOT(ISERROR(SEARCH("09.00 -13.00",CF83)))</formula>
    </cfRule>
    <cfRule type="containsText" dxfId="13934" priority="25013" operator="containsText" text="09.00 -15:00">
      <formula>NOT(ISERROR(SEARCH("09.00 -15:00",CF83)))</formula>
    </cfRule>
    <cfRule type="containsText" dxfId="13933" priority="25014" operator="containsText" text="09.00 -16.00">
      <formula>NOT(ISERROR(SEARCH("09.00 -16.00",CF83)))</formula>
    </cfRule>
  </conditionalFormatting>
  <conditionalFormatting sqref="CF81:CG81">
    <cfRule type="containsText" dxfId="13932" priority="25009" operator="containsText" text="09.00 -13.00">
      <formula>NOT(ISERROR(SEARCH("09.00 -13.00",CF81)))</formula>
    </cfRule>
    <cfRule type="containsText" dxfId="13931" priority="25010" operator="containsText" text="09.00 -15:00">
      <formula>NOT(ISERROR(SEARCH("09.00 -15:00",CF81)))</formula>
    </cfRule>
    <cfRule type="containsText" dxfId="13930" priority="25011" operator="containsText" text="09.00 -16.00">
      <formula>NOT(ISERROR(SEARCH("09.00 -16.00",CF81)))</formula>
    </cfRule>
  </conditionalFormatting>
  <conditionalFormatting sqref="CF87:CG87">
    <cfRule type="containsText" dxfId="13929" priority="25008" operator="containsText" text="09:00 – 13.00 ">
      <formula>NOT(ISERROR(SEARCH("09:00 – 13.00 ",CF87)))</formula>
    </cfRule>
  </conditionalFormatting>
  <conditionalFormatting sqref="CG81:CG87 CF88">
    <cfRule type="containsText" dxfId="13928" priority="25007" operator="containsText" text="09:00 – 13.00 ">
      <formula>NOT(ISERROR(SEARCH("09:00 – 13.00 ",CF81)))</formula>
    </cfRule>
  </conditionalFormatting>
  <conditionalFormatting sqref="CG87 CF87:CF88">
    <cfRule type="containsText" dxfId="13927" priority="25006" operator="containsText" text="09:00 – 13.00 ">
      <formula>NOT(ISERROR(SEARCH("09:00 – 13.00 ",CF87)))</formula>
    </cfRule>
  </conditionalFormatting>
  <conditionalFormatting sqref="CF82:CG82">
    <cfRule type="containsText" dxfId="13926" priority="25003" operator="containsText" text="09.00 -13.00">
      <formula>NOT(ISERROR(SEARCH("09.00 -13.00",CF82)))</formula>
    </cfRule>
    <cfRule type="containsText" dxfId="13925" priority="25004" operator="containsText" text="09.00 -15:00">
      <formula>NOT(ISERROR(SEARCH("09.00 -15:00",CF82)))</formula>
    </cfRule>
    <cfRule type="containsText" dxfId="13924" priority="25005" operator="containsText" text="09.00 -16.00">
      <formula>NOT(ISERROR(SEARCH("09.00 -16.00",CF82)))</formula>
    </cfRule>
  </conditionalFormatting>
  <conditionalFormatting sqref="CG83:CG87 CF88">
    <cfRule type="containsText" dxfId="13923" priority="25000" operator="containsText" text="09.00 -13.00">
      <formula>NOT(ISERROR(SEARCH("09.00 -13.00",CF83)))</formula>
    </cfRule>
    <cfRule type="containsText" dxfId="13922" priority="25001" operator="containsText" text="09.00 -15:00">
      <formula>NOT(ISERROR(SEARCH("09.00 -15:00",CF83)))</formula>
    </cfRule>
    <cfRule type="containsText" dxfId="13921" priority="25002" operator="containsText" text="09.00 -16.00">
      <formula>NOT(ISERROR(SEARCH("09.00 -16.00",CF83)))</formula>
    </cfRule>
  </conditionalFormatting>
  <conditionalFormatting sqref="CF81:CG81">
    <cfRule type="containsText" dxfId="13920" priority="24997" operator="containsText" text="09.00 -13.00">
      <formula>NOT(ISERROR(SEARCH("09.00 -13.00",CF81)))</formula>
    </cfRule>
    <cfRule type="containsText" dxfId="13919" priority="24998" operator="containsText" text="09.00 -15:00">
      <formula>NOT(ISERROR(SEARCH("09.00 -15:00",CF81)))</formula>
    </cfRule>
    <cfRule type="containsText" dxfId="13918" priority="24999" operator="containsText" text="09.00 -16.00">
      <formula>NOT(ISERROR(SEARCH("09.00 -16.00",CF81)))</formula>
    </cfRule>
  </conditionalFormatting>
  <conditionalFormatting sqref="CF82:CG82">
    <cfRule type="containsText" dxfId="13917" priority="24994" operator="containsText" text="09.00 -13:00">
      <formula>NOT(ISERROR(SEARCH("09.00 -13:00",CF82)))</formula>
    </cfRule>
    <cfRule type="containsText" dxfId="13916" priority="24995" operator="containsText" text="08.30 -17.30">
      <formula>NOT(ISERROR(SEARCH("08.30 -17.30",CF82)))</formula>
    </cfRule>
    <cfRule type="containsText" dxfId="13915" priority="24996" operator="containsText" text="08.30 -15:30">
      <formula>NOT(ISERROR(SEARCH("08.30 -15:30",CF82)))</formula>
    </cfRule>
  </conditionalFormatting>
  <conditionalFormatting sqref="CG83:CG87 CF88">
    <cfRule type="containsText" dxfId="13914" priority="24991" operator="containsText" text="09.00 -13.00">
      <formula>NOT(ISERROR(SEARCH("09.00 -13.00",CF83)))</formula>
    </cfRule>
    <cfRule type="containsText" dxfId="13913" priority="24992" operator="containsText" text="09.00 -15:00">
      <formula>NOT(ISERROR(SEARCH("09.00 -15:00",CF83)))</formula>
    </cfRule>
    <cfRule type="containsText" dxfId="13912" priority="24993" operator="containsText" text="09.00 -16.00">
      <formula>NOT(ISERROR(SEARCH("09.00 -16.00",CF83)))</formula>
    </cfRule>
  </conditionalFormatting>
  <conditionalFormatting sqref="CG83:CG87 CF88">
    <cfRule type="containsText" dxfId="13911" priority="24988" operator="containsText" text="09.00 -13:00">
      <formula>NOT(ISERROR(SEARCH("09.00 -13:00",CF83)))</formula>
    </cfRule>
    <cfRule type="containsText" dxfId="13910" priority="24989" operator="containsText" text="08.30 -17.30">
      <formula>NOT(ISERROR(SEARCH("08.30 -17.30",CF83)))</formula>
    </cfRule>
    <cfRule type="containsText" dxfId="13909" priority="24990" operator="containsText" text="08.30 -15:30">
      <formula>NOT(ISERROR(SEARCH("08.30 -15:30",CF83)))</formula>
    </cfRule>
  </conditionalFormatting>
  <conditionalFormatting sqref="CF81:CG81">
    <cfRule type="containsText" dxfId="13908" priority="24985" operator="containsText" text="09.00 -13.00">
      <formula>NOT(ISERROR(SEARCH("09.00 -13.00",CF81)))</formula>
    </cfRule>
    <cfRule type="containsText" dxfId="13907" priority="24986" operator="containsText" text="09.00 -15:00">
      <formula>NOT(ISERROR(SEARCH("09.00 -15:00",CF81)))</formula>
    </cfRule>
    <cfRule type="containsText" dxfId="13906" priority="24987" operator="containsText" text="09.00 -16.00">
      <formula>NOT(ISERROR(SEARCH("09.00 -16.00",CF81)))</formula>
    </cfRule>
  </conditionalFormatting>
  <conditionalFormatting sqref="CF81:CG81">
    <cfRule type="containsText" dxfId="13905" priority="24982" operator="containsText" text="09.00 -13:00">
      <formula>NOT(ISERROR(SEARCH("09.00 -13:00",CF81)))</formula>
    </cfRule>
    <cfRule type="containsText" dxfId="13904" priority="24983" operator="containsText" text="08.30 -17.30">
      <formula>NOT(ISERROR(SEARCH("08.30 -17.30",CF81)))</formula>
    </cfRule>
    <cfRule type="containsText" dxfId="13903" priority="24984" operator="containsText" text="08.30 -15:30">
      <formula>NOT(ISERROR(SEARCH("08.30 -15:30",CF81)))</formula>
    </cfRule>
  </conditionalFormatting>
  <conditionalFormatting sqref="CG91:CH97 CF98">
    <cfRule type="containsText" dxfId="13902" priority="24964" operator="containsText" text="08.30 – 14.30">
      <formula>NOT(ISERROR(SEARCH("08.30 – 14.30",CF91)))</formula>
    </cfRule>
    <cfRule type="containsText" dxfId="13901" priority="24965" operator="containsText" text="09:30 – 18.30">
      <formula>NOT(ISERROR(SEARCH("09:30 – 18.30",CF91)))</formula>
    </cfRule>
    <cfRule type="containsText" dxfId="13900" priority="24966" operator="containsText" text="10.30 – 18.30">
      <formula>NOT(ISERROR(SEARCH("10.30 – 18.30",CF91)))</formula>
    </cfRule>
    <cfRule type="containsText" dxfId="13899" priority="24967" operator="containsText" text="09.30 – 18.30">
      <formula>NOT(ISERROR(SEARCH("09.30 – 18.30",CF91)))</formula>
    </cfRule>
    <cfRule type="containsText" dxfId="13898" priority="24969" operator="containsText" text="09.00 – 13:00">
      <formula>NOT(ISERROR(SEARCH("09.00 – 13:00",CF91)))</formula>
    </cfRule>
    <cfRule type="containsText" dxfId="13897" priority="24970" operator="containsText" text="08.30 – 16.30">
      <formula>NOT(ISERROR(SEARCH("08.30 – 16.30",CF91)))</formula>
    </cfRule>
    <cfRule type="containsText" dxfId="13896" priority="24971" operator="containsText" text="08:30 – 17.30">
      <formula>NOT(ISERROR(SEARCH("08:30 – 17.30",CF91)))</formula>
    </cfRule>
    <cfRule type="containsText" dxfId="13895" priority="24972" operator="containsText" text="08.30 – 17.30">
      <formula>NOT(ISERROR(SEARCH("08.30 – 17.30",CF91)))</formula>
    </cfRule>
    <cfRule type="containsText" dxfId="13894" priority="24973" operator="containsText" text="09.00 – 18.00">
      <formula>NOT(ISERROR(SEARCH("09.00 – 18.00",CF91)))</formula>
    </cfRule>
    <cfRule type="containsText" dxfId="13893" priority="24974" operator="containsText" text="09.00 – 13.00">
      <formula>NOT(ISERROR(SEARCH("09.00 – 13.00",CF91)))</formula>
    </cfRule>
    <cfRule type="containsText" dxfId="13892" priority="24975" operator="containsText" text="11.30 – 19.30">
      <formula>NOT(ISERROR(SEARCH("11.30 – 19.30",CF91)))</formula>
    </cfRule>
    <cfRule type="containsText" dxfId="13891" priority="24976" operator="containsText" text="10.30 – 19.30">
      <formula>NOT(ISERROR(SEARCH("10.30 – 19.30",CF91)))</formula>
    </cfRule>
    <cfRule type="containsText" dxfId="13890" priority="24977" operator="containsText" text="09.00 – 15.00">
      <formula>NOT(ISERROR(SEARCH("09.00 – 15.00",CF91)))</formula>
    </cfRule>
    <cfRule type="containsText" dxfId="13889" priority="24978" operator="containsText" text="1 2 : 3 0">
      <formula>NOT(ISERROR(SEARCH("1 2 : 3 0",CF91)))</formula>
    </cfRule>
    <cfRule type="containsText" dxfId="13888" priority="24979" operator="containsText" text="1 3 : 3 0">
      <formula>NOT(ISERROR(SEARCH("1 3 : 3 0",CF91)))</formula>
    </cfRule>
    <cfRule type="containsText" dxfId="13887" priority="24980" operator="containsText" text="FESTIVITÁ">
      <formula>NOT(ISERROR(SEARCH("FESTIVITÁ",CF91)))</formula>
    </cfRule>
    <cfRule type="cellIs" dxfId="13886" priority="24981" operator="equal">
      <formula>"DOMENICA"</formula>
    </cfRule>
  </conditionalFormatting>
  <conditionalFormatting sqref="CG91:CH97 CF98">
    <cfRule type="containsText" dxfId="13885" priority="24956" operator="containsText" text="09.00 - 13.00">
      <formula>NOT(ISERROR(SEARCH("09.00 - 13.00",CF91)))</formula>
    </cfRule>
    <cfRule type="containsText" dxfId="13884" priority="24959" operator="containsText" text="09.00 – 15:00">
      <formula>NOT(ISERROR(SEARCH("09.00 – 15:00",CF91)))</formula>
    </cfRule>
    <cfRule type="containsText" dxfId="13883" priority="24960" operator="containsText" text="09.00 – 16.00">
      <formula>NOT(ISERROR(SEARCH("09.00 – 16.00",CF91)))</formula>
    </cfRule>
    <cfRule type="containsText" dxfId="13882" priority="24961" operator="containsText" text="09.00 - 13:00">
      <formula>NOT(ISERROR(SEARCH("09.00 - 13:00",CF91)))</formula>
    </cfRule>
    <cfRule type="containsText" dxfId="13881" priority="24962" operator="containsText" text="08.30 – 16:30 ">
      <formula>NOT(ISERROR(SEARCH("08.30 – 16:30 ",CF91)))</formula>
    </cfRule>
    <cfRule type="containsText" dxfId="13880" priority="24963" operator="containsText" text="08.30 – 17:30 ">
      <formula>NOT(ISERROR(SEARCH("08.30 – 17:30 ",CF91)))</formula>
    </cfRule>
  </conditionalFormatting>
  <conditionalFormatting sqref="CG91:CH97 CF98">
    <cfRule type="containsText" dxfId="13879" priority="24958" operator="containsText" text="1 3 : 0 0">
      <formula>NOT(ISERROR(SEARCH("1 3 : 0 0",CF91)))</formula>
    </cfRule>
  </conditionalFormatting>
  <conditionalFormatting sqref="CF91:CH91">
    <cfRule type="containsText" dxfId="13878" priority="24957" operator="containsText" text="13:00">
      <formula>NOT(ISERROR(SEARCH("13:00",CF91)))</formula>
    </cfRule>
  </conditionalFormatting>
  <conditionalFormatting sqref="CG91:CH97 CF98">
    <cfRule type="containsText" dxfId="13877" priority="24968" operator="containsText" text="09:00 – 13.00 ">
      <formula>NOT(ISERROR(SEARCH("09:00 – 13.00 ",CF91)))</formula>
    </cfRule>
  </conditionalFormatting>
  <conditionalFormatting sqref="CF97:CH97">
    <cfRule type="containsText" dxfId="13876" priority="24955" operator="containsText" text="09:00 – 13.00 ">
      <formula>NOT(ISERROR(SEARCH("09:00 – 13.00 ",CF97)))</formula>
    </cfRule>
  </conditionalFormatting>
  <conditionalFormatting sqref="CG91:CH97 CF98">
    <cfRule type="containsText" dxfId="13875" priority="24954" operator="containsText" text="09:00 – 13.00 ">
      <formula>NOT(ISERROR(SEARCH("09:00 – 13.00 ",CF91)))</formula>
    </cfRule>
  </conditionalFormatting>
  <conditionalFormatting sqref="CG97:CH97 CF97:CF98">
    <cfRule type="containsText" dxfId="13874" priority="24953" operator="containsText" text="09:00 – 13.00 ">
      <formula>NOT(ISERROR(SEARCH("09:00 – 13.00 ",CF97)))</formula>
    </cfRule>
  </conditionalFormatting>
  <conditionalFormatting sqref="CF92:CH92">
    <cfRule type="containsText" dxfId="13873" priority="24950" operator="containsText" text="09.00 -13.00">
      <formula>NOT(ISERROR(SEARCH("09.00 -13.00",CF92)))</formula>
    </cfRule>
    <cfRule type="containsText" dxfId="13872" priority="24951" operator="containsText" text="09.00 -15:00">
      <formula>NOT(ISERROR(SEARCH("09.00 -15:00",CF92)))</formula>
    </cfRule>
    <cfRule type="containsText" dxfId="13871" priority="24952" operator="containsText" text="09.00 -16.00">
      <formula>NOT(ISERROR(SEARCH("09.00 -16.00",CF92)))</formula>
    </cfRule>
  </conditionalFormatting>
  <conditionalFormatting sqref="CG93:CH97 CF98">
    <cfRule type="containsText" dxfId="13870" priority="24947" operator="containsText" text="09.00 -13.00">
      <formula>NOT(ISERROR(SEARCH("09.00 -13.00",CF93)))</formula>
    </cfRule>
    <cfRule type="containsText" dxfId="13869" priority="24948" operator="containsText" text="09.00 -15:00">
      <formula>NOT(ISERROR(SEARCH("09.00 -15:00",CF93)))</formula>
    </cfRule>
    <cfRule type="containsText" dxfId="13868" priority="24949" operator="containsText" text="09.00 -16.00">
      <formula>NOT(ISERROR(SEARCH("09.00 -16.00",CF93)))</formula>
    </cfRule>
  </conditionalFormatting>
  <conditionalFormatting sqref="CF91:CH91">
    <cfRule type="containsText" dxfId="13867" priority="24944" operator="containsText" text="09.00 -13.00">
      <formula>NOT(ISERROR(SEARCH("09.00 -13.00",CF91)))</formula>
    </cfRule>
    <cfRule type="containsText" dxfId="13866" priority="24945" operator="containsText" text="09.00 -15:00">
      <formula>NOT(ISERROR(SEARCH("09.00 -15:00",CF91)))</formula>
    </cfRule>
    <cfRule type="containsText" dxfId="13865" priority="24946" operator="containsText" text="09.00 -16.00">
      <formula>NOT(ISERROR(SEARCH("09.00 -16.00",CF91)))</formula>
    </cfRule>
  </conditionalFormatting>
  <conditionalFormatting sqref="CF97:CH97">
    <cfRule type="containsText" dxfId="13864" priority="24943" operator="containsText" text="09:00 – 13.00 ">
      <formula>NOT(ISERROR(SEARCH("09:00 – 13.00 ",CF97)))</formula>
    </cfRule>
  </conditionalFormatting>
  <conditionalFormatting sqref="CG91:CH97 CF98">
    <cfRule type="containsText" dxfId="13863" priority="24942" operator="containsText" text="09:00 – 13.00 ">
      <formula>NOT(ISERROR(SEARCH("09:00 – 13.00 ",CF91)))</formula>
    </cfRule>
  </conditionalFormatting>
  <conditionalFormatting sqref="CG97:CH97 CF97:CF98">
    <cfRule type="containsText" dxfId="13862" priority="24941" operator="containsText" text="09:00 – 13.00 ">
      <formula>NOT(ISERROR(SEARCH("09:00 – 13.00 ",CF97)))</formula>
    </cfRule>
  </conditionalFormatting>
  <conditionalFormatting sqref="CF92:CH92">
    <cfRule type="containsText" dxfId="13861" priority="24938" operator="containsText" text="09.00 -13.00">
      <formula>NOT(ISERROR(SEARCH("09.00 -13.00",CF92)))</formula>
    </cfRule>
    <cfRule type="containsText" dxfId="13860" priority="24939" operator="containsText" text="09.00 -15:00">
      <formula>NOT(ISERROR(SEARCH("09.00 -15:00",CF92)))</formula>
    </cfRule>
    <cfRule type="containsText" dxfId="13859" priority="24940" operator="containsText" text="09.00 -16.00">
      <formula>NOT(ISERROR(SEARCH("09.00 -16.00",CF92)))</formula>
    </cfRule>
  </conditionalFormatting>
  <conditionalFormatting sqref="CG93:CH97 CF98">
    <cfRule type="containsText" dxfId="13858" priority="24935" operator="containsText" text="09.00 -13.00">
      <formula>NOT(ISERROR(SEARCH("09.00 -13.00",CF93)))</formula>
    </cfRule>
    <cfRule type="containsText" dxfId="13857" priority="24936" operator="containsText" text="09.00 -15:00">
      <formula>NOT(ISERROR(SEARCH("09.00 -15:00",CF93)))</formula>
    </cfRule>
    <cfRule type="containsText" dxfId="13856" priority="24937" operator="containsText" text="09.00 -16.00">
      <formula>NOT(ISERROR(SEARCH("09.00 -16.00",CF93)))</formula>
    </cfRule>
  </conditionalFormatting>
  <conditionalFormatting sqref="CF91:CH91">
    <cfRule type="containsText" dxfId="13855" priority="24932" operator="containsText" text="09.00 -13.00">
      <formula>NOT(ISERROR(SEARCH("09.00 -13.00",CF91)))</formula>
    </cfRule>
    <cfRule type="containsText" dxfId="13854" priority="24933" operator="containsText" text="09.00 -15:00">
      <formula>NOT(ISERROR(SEARCH("09.00 -15:00",CF91)))</formula>
    </cfRule>
    <cfRule type="containsText" dxfId="13853" priority="24934" operator="containsText" text="09.00 -16.00">
      <formula>NOT(ISERROR(SEARCH("09.00 -16.00",CF91)))</formula>
    </cfRule>
  </conditionalFormatting>
  <conditionalFormatting sqref="CF92:CH92">
    <cfRule type="containsText" dxfId="13852" priority="24929" operator="containsText" text="09.00 -13:00">
      <formula>NOT(ISERROR(SEARCH("09.00 -13:00",CF92)))</formula>
    </cfRule>
    <cfRule type="containsText" dxfId="13851" priority="24930" operator="containsText" text="08.30 -17.30">
      <formula>NOT(ISERROR(SEARCH("08.30 -17.30",CF92)))</formula>
    </cfRule>
    <cfRule type="containsText" dxfId="13850" priority="24931" operator="containsText" text="08.30 -15:30">
      <formula>NOT(ISERROR(SEARCH("08.30 -15:30",CF92)))</formula>
    </cfRule>
  </conditionalFormatting>
  <conditionalFormatting sqref="CG93:CH97 CF98">
    <cfRule type="containsText" dxfId="13849" priority="24926" operator="containsText" text="09.00 -13.00">
      <formula>NOT(ISERROR(SEARCH("09.00 -13.00",CF93)))</formula>
    </cfRule>
    <cfRule type="containsText" dxfId="13848" priority="24927" operator="containsText" text="09.00 -15:00">
      <formula>NOT(ISERROR(SEARCH("09.00 -15:00",CF93)))</formula>
    </cfRule>
    <cfRule type="containsText" dxfId="13847" priority="24928" operator="containsText" text="09.00 -16.00">
      <formula>NOT(ISERROR(SEARCH("09.00 -16.00",CF93)))</formula>
    </cfRule>
  </conditionalFormatting>
  <conditionalFormatting sqref="CG93:CH97 CF98">
    <cfRule type="containsText" dxfId="13846" priority="24923" operator="containsText" text="09.00 -13:00">
      <formula>NOT(ISERROR(SEARCH("09.00 -13:00",CF93)))</formula>
    </cfRule>
    <cfRule type="containsText" dxfId="13845" priority="24924" operator="containsText" text="08.30 -17.30">
      <formula>NOT(ISERROR(SEARCH("08.30 -17.30",CF93)))</formula>
    </cfRule>
    <cfRule type="containsText" dxfId="13844" priority="24925" operator="containsText" text="08.30 -15:30">
      <formula>NOT(ISERROR(SEARCH("08.30 -15:30",CF93)))</formula>
    </cfRule>
  </conditionalFormatting>
  <conditionalFormatting sqref="CF91:CH91">
    <cfRule type="containsText" dxfId="13843" priority="24920" operator="containsText" text="09.00 -13.00">
      <formula>NOT(ISERROR(SEARCH("09.00 -13.00",CF91)))</formula>
    </cfRule>
    <cfRule type="containsText" dxfId="13842" priority="24921" operator="containsText" text="09.00 -15:00">
      <formula>NOT(ISERROR(SEARCH("09.00 -15:00",CF91)))</formula>
    </cfRule>
    <cfRule type="containsText" dxfId="13841" priority="24922" operator="containsText" text="09.00 -16.00">
      <formula>NOT(ISERROR(SEARCH("09.00 -16.00",CF91)))</formula>
    </cfRule>
  </conditionalFormatting>
  <conditionalFormatting sqref="CF91:CH91">
    <cfRule type="containsText" dxfId="13840" priority="24917" operator="containsText" text="09.00 -13:00">
      <formula>NOT(ISERROR(SEARCH("09.00 -13:00",CF91)))</formula>
    </cfRule>
    <cfRule type="containsText" dxfId="13839" priority="24918" operator="containsText" text="08.30 -17.30">
      <formula>NOT(ISERROR(SEARCH("08.30 -17.30",CF91)))</formula>
    </cfRule>
    <cfRule type="containsText" dxfId="13838" priority="24919" operator="containsText" text="08.30 -15:30">
      <formula>NOT(ISERROR(SEARCH("08.30 -15:30",CF91)))</formula>
    </cfRule>
  </conditionalFormatting>
  <conditionalFormatting sqref="CG89:CH89">
    <cfRule type="containsText" dxfId="13837" priority="24681" operator="containsText" text="08.30 – 14.30">
      <formula>NOT(ISERROR(SEARCH("08.30 – 14.30",CG89)))</formula>
    </cfRule>
    <cfRule type="containsText" dxfId="13836" priority="24682" operator="containsText" text="09:30 – 18.30">
      <formula>NOT(ISERROR(SEARCH("09:30 – 18.30",CG89)))</formula>
    </cfRule>
    <cfRule type="containsText" dxfId="13835" priority="24683" operator="containsText" text="10.30 – 18.30">
      <formula>NOT(ISERROR(SEARCH("10.30 – 18.30",CG89)))</formula>
    </cfRule>
    <cfRule type="containsText" dxfId="13834" priority="24684" operator="containsText" text="09.30 – 18.30">
      <formula>NOT(ISERROR(SEARCH("09.30 – 18.30",CG89)))</formula>
    </cfRule>
    <cfRule type="containsText" dxfId="13833" priority="24685" operator="containsText" text="09.00 – 13:00">
      <formula>NOT(ISERROR(SEARCH("09.00 – 13:00",CG89)))</formula>
    </cfRule>
    <cfRule type="containsText" dxfId="13832" priority="24686" operator="containsText" text="08.30 – 16.30">
      <formula>NOT(ISERROR(SEARCH("08.30 – 16.30",CG89)))</formula>
    </cfRule>
    <cfRule type="containsText" dxfId="13831" priority="24687" operator="containsText" text="08:30 – 17.30">
      <formula>NOT(ISERROR(SEARCH("08:30 – 17.30",CG89)))</formula>
    </cfRule>
    <cfRule type="containsText" dxfId="13830" priority="24688" operator="containsText" text="08.30 – 17.30">
      <formula>NOT(ISERROR(SEARCH("08.30 – 17.30",CG89)))</formula>
    </cfRule>
    <cfRule type="containsText" dxfId="13829" priority="24689" operator="containsText" text="09.00 – 18.00">
      <formula>NOT(ISERROR(SEARCH("09.00 – 18.00",CG89)))</formula>
    </cfRule>
    <cfRule type="containsText" dxfId="13828" priority="24690" operator="containsText" text="09.00 – 13.00">
      <formula>NOT(ISERROR(SEARCH("09.00 – 13.00",CG89)))</formula>
    </cfRule>
    <cfRule type="containsText" dxfId="13827" priority="24691" operator="containsText" text="11.30 – 19.30">
      <formula>NOT(ISERROR(SEARCH("11.30 – 19.30",CG89)))</formula>
    </cfRule>
    <cfRule type="containsText" dxfId="13826" priority="24692" operator="containsText" text="10.30 – 19.30">
      <formula>NOT(ISERROR(SEARCH("10.30 – 19.30",CG89)))</formula>
    </cfRule>
    <cfRule type="containsText" dxfId="13825" priority="24693" operator="containsText" text="09.00 – 15.00">
      <formula>NOT(ISERROR(SEARCH("09.00 – 15.00",CG89)))</formula>
    </cfRule>
    <cfRule type="containsText" dxfId="13824" priority="24694" operator="containsText" text="12:30">
      <formula>NOT(ISERROR(SEARCH("12:30",CG89)))</formula>
    </cfRule>
    <cfRule type="containsText" dxfId="13823" priority="24695" operator="containsText" text="13:30">
      <formula>NOT(ISERROR(SEARCH("13:30",CG89)))</formula>
    </cfRule>
    <cfRule type="containsText" dxfId="13822" priority="24696" operator="containsText" text="FESTIVITÁ">
      <formula>NOT(ISERROR(SEARCH("FESTIVITÁ",CG89)))</formula>
    </cfRule>
    <cfRule type="cellIs" dxfId="13821" priority="24697" operator="equal">
      <formula>"DOMENICA"</formula>
    </cfRule>
  </conditionalFormatting>
  <conditionalFormatting sqref="CG89:CH89">
    <cfRule type="containsText" dxfId="13820" priority="24675" operator="containsText" text="09.00 - 13.00">
      <formula>NOT(ISERROR(SEARCH("09.00 - 13.00",CG89)))</formula>
    </cfRule>
    <cfRule type="containsText" dxfId="13819" priority="24676" operator="containsText" text="09.00 – 15:00">
      <formula>NOT(ISERROR(SEARCH("09.00 – 15:00",CG89)))</formula>
    </cfRule>
    <cfRule type="containsText" dxfId="13818" priority="24677" operator="containsText" text="09.00 – 16.00">
      <formula>NOT(ISERROR(SEARCH("09.00 – 16.00",CG89)))</formula>
    </cfRule>
    <cfRule type="containsText" dxfId="13817" priority="24678" operator="containsText" text="09.00 - 13:00">
      <formula>NOT(ISERROR(SEARCH("09.00 - 13:00",CG89)))</formula>
    </cfRule>
    <cfRule type="containsText" dxfId="13816" priority="24679" operator="containsText" text="08.30 – 16:30 ">
      <formula>NOT(ISERROR(SEARCH("08.30 – 16:30 ",CG89)))</formula>
    </cfRule>
    <cfRule type="containsText" dxfId="13815" priority="24680" operator="containsText" text="08.30 – 17:30 ">
      <formula>NOT(ISERROR(SEARCH("08.30 – 17:30 ",CG89)))</formula>
    </cfRule>
  </conditionalFormatting>
  <conditionalFormatting sqref="CG25:CH25 CH5 CF5">
    <cfRule type="containsText" dxfId="13814" priority="24658" operator="containsText" text="08.30 – 14.30">
      <formula>NOT(ISERROR(SEARCH("08.30 – 14.30",CF5)))</formula>
    </cfRule>
    <cfRule type="containsText" dxfId="13813" priority="24659" operator="containsText" text="09:30 – 18.30">
      <formula>NOT(ISERROR(SEARCH("09:30 – 18.30",CF5)))</formula>
    </cfRule>
    <cfRule type="containsText" dxfId="13812" priority="24660" operator="containsText" text="10.30 – 18.30">
      <formula>NOT(ISERROR(SEARCH("10.30 – 18.30",CF5)))</formula>
    </cfRule>
    <cfRule type="containsText" dxfId="13811" priority="24661" operator="containsText" text="09.30 – 18.30">
      <formula>NOT(ISERROR(SEARCH("09.30 – 18.30",CF5)))</formula>
    </cfRule>
    <cfRule type="containsText" dxfId="13810" priority="24662" operator="containsText" text="09.00 – 13:00">
      <formula>NOT(ISERROR(SEARCH("09.00 – 13:00",CF5)))</formula>
    </cfRule>
    <cfRule type="containsText" dxfId="13809" priority="24663" operator="containsText" text="08.30 – 16.30">
      <formula>NOT(ISERROR(SEARCH("08.30 – 16.30",CF5)))</formula>
    </cfRule>
    <cfRule type="containsText" dxfId="13808" priority="24664" operator="containsText" text="08:30 – 17.30">
      <formula>NOT(ISERROR(SEARCH("08:30 – 17.30",CF5)))</formula>
    </cfRule>
    <cfRule type="containsText" dxfId="13807" priority="24665" operator="containsText" text="08.30 – 17.30">
      <formula>NOT(ISERROR(SEARCH("08.30 – 17.30",CF5)))</formula>
    </cfRule>
    <cfRule type="containsText" dxfId="13806" priority="24666" operator="containsText" text="09.00 – 18.00">
      <formula>NOT(ISERROR(SEARCH("09.00 – 18.00",CF5)))</formula>
    </cfRule>
    <cfRule type="containsText" dxfId="13805" priority="24667" operator="containsText" text="09.00 – 13.00">
      <formula>NOT(ISERROR(SEARCH("09.00 – 13.00",CF5)))</formula>
    </cfRule>
    <cfRule type="containsText" dxfId="13804" priority="24668" operator="containsText" text="11.30 – 19.30">
      <formula>NOT(ISERROR(SEARCH("11.30 – 19.30",CF5)))</formula>
    </cfRule>
    <cfRule type="containsText" dxfId="13803" priority="24669" operator="containsText" text="10.30 – 19.30">
      <formula>NOT(ISERROR(SEARCH("10.30 – 19.30",CF5)))</formula>
    </cfRule>
    <cfRule type="containsText" dxfId="13802" priority="24670" operator="containsText" text="09.00 – 15.00">
      <formula>NOT(ISERROR(SEARCH("09.00 – 15.00",CF5)))</formula>
    </cfRule>
    <cfRule type="containsText" dxfId="13801" priority="24671" operator="containsText" text="12:30">
      <formula>NOT(ISERROR(SEARCH("12:30",CF5)))</formula>
    </cfRule>
    <cfRule type="containsText" dxfId="13800" priority="24672" operator="containsText" text="13:30">
      <formula>NOT(ISERROR(SEARCH("13:30",CF5)))</formula>
    </cfRule>
    <cfRule type="containsText" dxfId="13799" priority="24673" operator="containsText" text="FESTIVITÁ">
      <formula>NOT(ISERROR(SEARCH("FESTIVITÁ",CF5)))</formula>
    </cfRule>
    <cfRule type="cellIs" dxfId="13798" priority="24674" operator="equal">
      <formula>"DOMENICA"</formula>
    </cfRule>
  </conditionalFormatting>
  <conditionalFormatting sqref="CG15:CH15">
    <cfRule type="containsText" dxfId="13797" priority="24641" operator="containsText" text="08.30 – 14.30">
      <formula>NOT(ISERROR(SEARCH("08.30 – 14.30",CG15)))</formula>
    </cfRule>
    <cfRule type="containsText" dxfId="13796" priority="24642" operator="containsText" text="09:30 – 18.30">
      <formula>NOT(ISERROR(SEARCH("09:30 – 18.30",CG15)))</formula>
    </cfRule>
    <cfRule type="containsText" dxfId="13795" priority="24643" operator="containsText" text="10.30 – 18.30">
      <formula>NOT(ISERROR(SEARCH("10.30 – 18.30",CG15)))</formula>
    </cfRule>
    <cfRule type="containsText" dxfId="13794" priority="24644" operator="containsText" text="09.30 – 18.30">
      <formula>NOT(ISERROR(SEARCH("09.30 – 18.30",CG15)))</formula>
    </cfRule>
    <cfRule type="containsText" dxfId="13793" priority="24645" operator="containsText" text="09.00 – 13:00">
      <formula>NOT(ISERROR(SEARCH("09.00 – 13:00",CG15)))</formula>
    </cfRule>
    <cfRule type="containsText" dxfId="13792" priority="24646" operator="containsText" text="08.30 – 16.30">
      <formula>NOT(ISERROR(SEARCH("08.30 – 16.30",CG15)))</formula>
    </cfRule>
    <cfRule type="containsText" dxfId="13791" priority="24647" operator="containsText" text="08:30 – 17.30">
      <formula>NOT(ISERROR(SEARCH("08:30 – 17.30",CG15)))</formula>
    </cfRule>
    <cfRule type="containsText" dxfId="13790" priority="24648" operator="containsText" text="08.30 – 17.30">
      <formula>NOT(ISERROR(SEARCH("08.30 – 17.30",CG15)))</formula>
    </cfRule>
    <cfRule type="containsText" dxfId="13789" priority="24649" operator="containsText" text="09.00 – 18.00">
      <formula>NOT(ISERROR(SEARCH("09.00 – 18.00",CG15)))</formula>
    </cfRule>
    <cfRule type="containsText" dxfId="13788" priority="24650" operator="containsText" text="09.00 – 13.00">
      <formula>NOT(ISERROR(SEARCH("09.00 – 13.00",CG15)))</formula>
    </cfRule>
    <cfRule type="containsText" dxfId="13787" priority="24651" operator="containsText" text="11.30 – 19.30">
      <formula>NOT(ISERROR(SEARCH("11.30 – 19.30",CG15)))</formula>
    </cfRule>
    <cfRule type="containsText" dxfId="13786" priority="24652" operator="containsText" text="10.30 – 19.30">
      <formula>NOT(ISERROR(SEARCH("10.30 – 19.30",CG15)))</formula>
    </cfRule>
    <cfRule type="containsText" dxfId="13785" priority="24653" operator="containsText" text="09.00 – 15.00">
      <formula>NOT(ISERROR(SEARCH("09.00 – 15.00",CG15)))</formula>
    </cfRule>
    <cfRule type="containsText" dxfId="13784" priority="24654" operator="containsText" text="12:30">
      <formula>NOT(ISERROR(SEARCH("12:30",CG15)))</formula>
    </cfRule>
    <cfRule type="containsText" dxfId="13783" priority="24655" operator="containsText" text="13:30">
      <formula>NOT(ISERROR(SEARCH("13:30",CG15)))</formula>
    </cfRule>
    <cfRule type="containsText" dxfId="13782" priority="24656" operator="containsText" text="FESTIVITÁ">
      <formula>NOT(ISERROR(SEARCH("FESTIVITÁ",CG15)))</formula>
    </cfRule>
    <cfRule type="cellIs" dxfId="13781" priority="24657" operator="equal">
      <formula>"DOMENICA"</formula>
    </cfRule>
  </conditionalFormatting>
  <conditionalFormatting sqref="CG25:CH25 CG15:CH15 CH5 CF5">
    <cfRule type="containsText" dxfId="13780" priority="24635" operator="containsText" text="09.00 - 13.00">
      <formula>NOT(ISERROR(SEARCH("09.00 - 13.00",CF5)))</formula>
    </cfRule>
    <cfRule type="containsText" dxfId="13779" priority="24636" operator="containsText" text="09.00 – 15:00">
      <formula>NOT(ISERROR(SEARCH("09.00 – 15:00",CF5)))</formula>
    </cfRule>
    <cfRule type="containsText" dxfId="13778" priority="24637" operator="containsText" text="09.00 – 16.00">
      <formula>NOT(ISERROR(SEARCH("09.00 – 16.00",CF5)))</formula>
    </cfRule>
    <cfRule type="containsText" dxfId="13777" priority="24638" operator="containsText" text="09.00 - 13:00">
      <formula>NOT(ISERROR(SEARCH("09.00 - 13:00",CF5)))</formula>
    </cfRule>
    <cfRule type="containsText" dxfId="13776" priority="24639" operator="containsText" text="08.30 – 16:30 ">
      <formula>NOT(ISERROR(SEARCH("08.30 – 16:30 ",CF5)))</formula>
    </cfRule>
    <cfRule type="containsText" dxfId="13775" priority="24640" operator="containsText" text="08.30 – 17:30 ">
      <formula>NOT(ISERROR(SEARCH("08.30 – 17:30 ",CF5)))</formula>
    </cfRule>
  </conditionalFormatting>
  <conditionalFormatting sqref="CF33:CH33">
    <cfRule type="containsText" dxfId="13774" priority="24535" operator="containsText" text="09:00 – 13.00 ">
      <formula>NOT(ISERROR(SEARCH("09:00 – 13.00 ",CF33)))</formula>
    </cfRule>
  </conditionalFormatting>
  <conditionalFormatting sqref="CF28:CH28">
    <cfRule type="containsText" dxfId="13773" priority="24530" operator="containsText" text="09.00 -13.00">
      <formula>NOT(ISERROR(SEARCH("09.00 -13.00",CF28)))</formula>
    </cfRule>
    <cfRule type="containsText" dxfId="13772" priority="24531" operator="containsText" text="09.00 -15:00">
      <formula>NOT(ISERROR(SEARCH("09.00 -15:00",CF28)))</formula>
    </cfRule>
    <cfRule type="containsText" dxfId="13771" priority="24532" operator="containsText" text="09.00 -16.00">
      <formula>NOT(ISERROR(SEARCH("09.00 -16.00",CF28)))</formula>
    </cfRule>
  </conditionalFormatting>
  <conditionalFormatting sqref="CF33:CH33">
    <cfRule type="containsText" dxfId="13770" priority="24523" operator="containsText" text="09:00 – 13.00 ">
      <formula>NOT(ISERROR(SEARCH("09:00 – 13.00 ",CF33)))</formula>
    </cfRule>
  </conditionalFormatting>
  <conditionalFormatting sqref="CF28:CH28">
    <cfRule type="containsText" dxfId="13769" priority="24518" operator="containsText" text="09.00 -13.00">
      <formula>NOT(ISERROR(SEARCH("09.00 -13.00",CF28)))</formula>
    </cfRule>
    <cfRule type="containsText" dxfId="13768" priority="24519" operator="containsText" text="09.00 -15:00">
      <formula>NOT(ISERROR(SEARCH("09.00 -15:00",CF28)))</formula>
    </cfRule>
    <cfRule type="containsText" dxfId="13767" priority="24520" operator="containsText" text="09.00 -16.00">
      <formula>NOT(ISERROR(SEARCH("09.00 -16.00",CF28)))</formula>
    </cfRule>
  </conditionalFormatting>
  <conditionalFormatting sqref="CF28:CH28">
    <cfRule type="containsText" dxfId="13766" priority="24509" operator="containsText" text="09.00 -13:00">
      <formula>NOT(ISERROR(SEARCH("09.00 -13:00",CF28)))</formula>
    </cfRule>
    <cfRule type="containsText" dxfId="13765" priority="24510" operator="containsText" text="08.30 -17.30">
      <formula>NOT(ISERROR(SEARCH("08.30 -17.30",CF28)))</formula>
    </cfRule>
    <cfRule type="containsText" dxfId="13764" priority="24511" operator="containsText" text="08.30 -15:30">
      <formula>NOT(ISERROR(SEARCH("08.30 -15:30",CF28)))</formula>
    </cfRule>
  </conditionalFormatting>
  <conditionalFormatting sqref="CG17:CG23 CF24">
    <cfRule type="containsText" dxfId="13763" priority="24406" operator="containsText" text="08.30 – 14.30">
      <formula>NOT(ISERROR(SEARCH("08.30 – 14.30",CF17)))</formula>
    </cfRule>
    <cfRule type="containsText" dxfId="13762" priority="24407" operator="containsText" text="09:30 – 18.30">
      <formula>NOT(ISERROR(SEARCH("09:30 – 18.30",CF17)))</formula>
    </cfRule>
    <cfRule type="containsText" dxfId="13761" priority="24408" operator="containsText" text="10.30 – 18.30">
      <formula>NOT(ISERROR(SEARCH("10.30 – 18.30",CF17)))</formula>
    </cfRule>
    <cfRule type="containsText" dxfId="13760" priority="24409" operator="containsText" text="09.30 – 18.30">
      <formula>NOT(ISERROR(SEARCH("09.30 – 18.30",CF17)))</formula>
    </cfRule>
    <cfRule type="containsText" dxfId="13759" priority="24411" operator="containsText" text="09.00 – 13:00">
      <formula>NOT(ISERROR(SEARCH("09.00 – 13:00",CF17)))</formula>
    </cfRule>
    <cfRule type="containsText" dxfId="13758" priority="24412" operator="containsText" text="08.30 – 16.30">
      <formula>NOT(ISERROR(SEARCH("08.30 – 16.30",CF17)))</formula>
    </cfRule>
    <cfRule type="containsText" dxfId="13757" priority="24413" operator="containsText" text="08:30 – 17.30">
      <formula>NOT(ISERROR(SEARCH("08:30 – 17.30",CF17)))</formula>
    </cfRule>
    <cfRule type="containsText" dxfId="13756" priority="24414" operator="containsText" text="08.30 – 17.30">
      <formula>NOT(ISERROR(SEARCH("08.30 – 17.30",CF17)))</formula>
    </cfRule>
    <cfRule type="containsText" dxfId="13755" priority="24415" operator="containsText" text="09.00 – 18.00">
      <formula>NOT(ISERROR(SEARCH("09.00 – 18.00",CF17)))</formula>
    </cfRule>
    <cfRule type="containsText" dxfId="13754" priority="24416" operator="containsText" text="09.00 – 13.00">
      <formula>NOT(ISERROR(SEARCH("09.00 – 13.00",CF17)))</formula>
    </cfRule>
    <cfRule type="containsText" dxfId="13753" priority="24417" operator="containsText" text="11.30 – 19.30">
      <formula>NOT(ISERROR(SEARCH("11.30 – 19.30",CF17)))</formula>
    </cfRule>
    <cfRule type="containsText" dxfId="13752" priority="24418" operator="containsText" text="10.30 – 19.30">
      <formula>NOT(ISERROR(SEARCH("10.30 – 19.30",CF17)))</formula>
    </cfRule>
    <cfRule type="containsText" dxfId="13751" priority="24419" operator="containsText" text="09.00 – 15.00">
      <formula>NOT(ISERROR(SEARCH("09.00 – 15.00",CF17)))</formula>
    </cfRule>
    <cfRule type="containsText" dxfId="13750" priority="24420" operator="containsText" text="1 2 : 3 0">
      <formula>NOT(ISERROR(SEARCH("1 2 : 3 0",CF17)))</formula>
    </cfRule>
    <cfRule type="containsText" dxfId="13749" priority="24421" operator="containsText" text="1 3 : 3 0">
      <formula>NOT(ISERROR(SEARCH("1 3 : 3 0",CF17)))</formula>
    </cfRule>
    <cfRule type="containsText" dxfId="13748" priority="24422" operator="containsText" text="FESTIVITÁ">
      <formula>NOT(ISERROR(SEARCH("FESTIVITÁ",CF17)))</formula>
    </cfRule>
    <cfRule type="cellIs" dxfId="13747" priority="24423" operator="equal">
      <formula>"DOMENICA"</formula>
    </cfRule>
  </conditionalFormatting>
  <conditionalFormatting sqref="CG17:CG23 CF24">
    <cfRule type="containsText" dxfId="13746" priority="24398" operator="containsText" text="09.00 - 13.00">
      <formula>NOT(ISERROR(SEARCH("09.00 - 13.00",CF17)))</formula>
    </cfRule>
    <cfRule type="containsText" dxfId="13745" priority="24401" operator="containsText" text="09.00 – 15:00">
      <formula>NOT(ISERROR(SEARCH("09.00 – 15:00",CF17)))</formula>
    </cfRule>
    <cfRule type="containsText" dxfId="13744" priority="24402" operator="containsText" text="09.00 – 16.00">
      <formula>NOT(ISERROR(SEARCH("09.00 – 16.00",CF17)))</formula>
    </cfRule>
    <cfRule type="containsText" dxfId="13743" priority="24403" operator="containsText" text="09.00 - 13:00">
      <formula>NOT(ISERROR(SEARCH("09.00 - 13:00",CF17)))</formula>
    </cfRule>
    <cfRule type="containsText" dxfId="13742" priority="24404" operator="containsText" text="08.30 – 16:30 ">
      <formula>NOT(ISERROR(SEARCH("08.30 – 16:30 ",CF17)))</formula>
    </cfRule>
    <cfRule type="containsText" dxfId="13741" priority="24405" operator="containsText" text="08.30 – 17:30 ">
      <formula>NOT(ISERROR(SEARCH("08.30 – 17:30 ",CF17)))</formula>
    </cfRule>
  </conditionalFormatting>
  <conditionalFormatting sqref="CG17:CG23 CF24">
    <cfRule type="containsText" dxfId="13740" priority="24400" operator="containsText" text="1 3 : 0 0">
      <formula>NOT(ISERROR(SEARCH("1 3 : 0 0",CF17)))</formula>
    </cfRule>
  </conditionalFormatting>
  <conditionalFormatting sqref="CF17:CG17">
    <cfRule type="containsText" dxfId="13739" priority="24399" operator="containsText" text="13:00">
      <formula>NOT(ISERROR(SEARCH("13:00",CF17)))</formula>
    </cfRule>
  </conditionalFormatting>
  <conditionalFormatting sqref="CG17:CG23 CF24">
    <cfRule type="containsText" dxfId="13738" priority="24410" operator="containsText" text="09:00 – 13.00 ">
      <formula>NOT(ISERROR(SEARCH("09:00 – 13.00 ",CF17)))</formula>
    </cfRule>
  </conditionalFormatting>
  <conditionalFormatting sqref="CF23:CG23">
    <cfRule type="containsText" dxfId="13737" priority="24397" operator="containsText" text="09:00 – 13.00 ">
      <formula>NOT(ISERROR(SEARCH("09:00 – 13.00 ",CF23)))</formula>
    </cfRule>
  </conditionalFormatting>
  <conditionalFormatting sqref="CG17:CG23 CF24">
    <cfRule type="containsText" dxfId="13736" priority="24396" operator="containsText" text="09:00 – 13.00 ">
      <formula>NOT(ISERROR(SEARCH("09:00 – 13.00 ",CF17)))</formula>
    </cfRule>
  </conditionalFormatting>
  <conditionalFormatting sqref="CG23 CF23:CF24">
    <cfRule type="containsText" dxfId="13735" priority="24395" operator="containsText" text="09:00 – 13.00 ">
      <formula>NOT(ISERROR(SEARCH("09:00 – 13.00 ",CF23)))</formula>
    </cfRule>
  </conditionalFormatting>
  <conditionalFormatting sqref="CF18:CG18">
    <cfRule type="containsText" dxfId="13734" priority="24392" operator="containsText" text="09.00 -13.00">
      <formula>NOT(ISERROR(SEARCH("09.00 -13.00",CF18)))</formula>
    </cfRule>
    <cfRule type="containsText" dxfId="13733" priority="24393" operator="containsText" text="09.00 -15:00">
      <formula>NOT(ISERROR(SEARCH("09.00 -15:00",CF18)))</formula>
    </cfRule>
    <cfRule type="containsText" dxfId="13732" priority="24394" operator="containsText" text="09.00 -16.00">
      <formula>NOT(ISERROR(SEARCH("09.00 -16.00",CF18)))</formula>
    </cfRule>
  </conditionalFormatting>
  <conditionalFormatting sqref="CG19:CG23 CF24">
    <cfRule type="containsText" dxfId="13731" priority="24389" operator="containsText" text="09.00 -13.00">
      <formula>NOT(ISERROR(SEARCH("09.00 -13.00",CF19)))</formula>
    </cfRule>
    <cfRule type="containsText" dxfId="13730" priority="24390" operator="containsText" text="09.00 -15:00">
      <formula>NOT(ISERROR(SEARCH("09.00 -15:00",CF19)))</formula>
    </cfRule>
    <cfRule type="containsText" dxfId="13729" priority="24391" operator="containsText" text="09.00 -16.00">
      <formula>NOT(ISERROR(SEARCH("09.00 -16.00",CF19)))</formula>
    </cfRule>
  </conditionalFormatting>
  <conditionalFormatting sqref="CF17:CG17">
    <cfRule type="containsText" dxfId="13728" priority="24386" operator="containsText" text="09.00 -13.00">
      <formula>NOT(ISERROR(SEARCH("09.00 -13.00",CF17)))</formula>
    </cfRule>
    <cfRule type="containsText" dxfId="13727" priority="24387" operator="containsText" text="09.00 -15:00">
      <formula>NOT(ISERROR(SEARCH("09.00 -15:00",CF17)))</formula>
    </cfRule>
    <cfRule type="containsText" dxfId="13726" priority="24388" operator="containsText" text="09.00 -16.00">
      <formula>NOT(ISERROR(SEARCH("09.00 -16.00",CF17)))</formula>
    </cfRule>
  </conditionalFormatting>
  <conditionalFormatting sqref="CF23:CG23">
    <cfRule type="containsText" dxfId="13725" priority="24385" operator="containsText" text="09:00 – 13.00 ">
      <formula>NOT(ISERROR(SEARCH("09:00 – 13.00 ",CF23)))</formula>
    </cfRule>
  </conditionalFormatting>
  <conditionalFormatting sqref="CG17:CG23 CF24">
    <cfRule type="containsText" dxfId="13724" priority="24384" operator="containsText" text="09:00 – 13.00 ">
      <formula>NOT(ISERROR(SEARCH("09:00 – 13.00 ",CF17)))</formula>
    </cfRule>
  </conditionalFormatting>
  <conditionalFormatting sqref="CG23 CF23:CF24">
    <cfRule type="containsText" dxfId="13723" priority="24383" operator="containsText" text="09:00 – 13.00 ">
      <formula>NOT(ISERROR(SEARCH("09:00 – 13.00 ",CF23)))</formula>
    </cfRule>
  </conditionalFormatting>
  <conditionalFormatting sqref="CF18:CG18">
    <cfRule type="containsText" dxfId="13722" priority="24380" operator="containsText" text="09.00 -13.00">
      <formula>NOT(ISERROR(SEARCH("09.00 -13.00",CF18)))</formula>
    </cfRule>
    <cfRule type="containsText" dxfId="13721" priority="24381" operator="containsText" text="09.00 -15:00">
      <formula>NOT(ISERROR(SEARCH("09.00 -15:00",CF18)))</formula>
    </cfRule>
    <cfRule type="containsText" dxfId="13720" priority="24382" operator="containsText" text="09.00 -16.00">
      <formula>NOT(ISERROR(SEARCH("09.00 -16.00",CF18)))</formula>
    </cfRule>
  </conditionalFormatting>
  <conditionalFormatting sqref="CG19:CG23 CF24">
    <cfRule type="containsText" dxfId="13719" priority="24377" operator="containsText" text="09.00 -13.00">
      <formula>NOT(ISERROR(SEARCH("09.00 -13.00",CF19)))</formula>
    </cfRule>
    <cfRule type="containsText" dxfId="13718" priority="24378" operator="containsText" text="09.00 -15:00">
      <formula>NOT(ISERROR(SEARCH("09.00 -15:00",CF19)))</formula>
    </cfRule>
    <cfRule type="containsText" dxfId="13717" priority="24379" operator="containsText" text="09.00 -16.00">
      <formula>NOT(ISERROR(SEARCH("09.00 -16.00",CF19)))</formula>
    </cfRule>
  </conditionalFormatting>
  <conditionalFormatting sqref="CF17:CG17">
    <cfRule type="containsText" dxfId="13716" priority="24374" operator="containsText" text="09.00 -13.00">
      <formula>NOT(ISERROR(SEARCH("09.00 -13.00",CF17)))</formula>
    </cfRule>
    <cfRule type="containsText" dxfId="13715" priority="24375" operator="containsText" text="09.00 -15:00">
      <formula>NOT(ISERROR(SEARCH("09.00 -15:00",CF17)))</formula>
    </cfRule>
    <cfRule type="containsText" dxfId="13714" priority="24376" operator="containsText" text="09.00 -16.00">
      <formula>NOT(ISERROR(SEARCH("09.00 -16.00",CF17)))</formula>
    </cfRule>
  </conditionalFormatting>
  <conditionalFormatting sqref="CF18:CG18">
    <cfRule type="containsText" dxfId="13713" priority="24371" operator="containsText" text="09.00 -13:00">
      <formula>NOT(ISERROR(SEARCH("09.00 -13:00",CF18)))</formula>
    </cfRule>
    <cfRule type="containsText" dxfId="13712" priority="24372" operator="containsText" text="08.30 -17.30">
      <formula>NOT(ISERROR(SEARCH("08.30 -17.30",CF18)))</formula>
    </cfRule>
    <cfRule type="containsText" dxfId="13711" priority="24373" operator="containsText" text="08.30 -15:30">
      <formula>NOT(ISERROR(SEARCH("08.30 -15:30",CF18)))</formula>
    </cfRule>
  </conditionalFormatting>
  <conditionalFormatting sqref="CG19:CG23 CF24">
    <cfRule type="containsText" dxfId="13710" priority="24368" operator="containsText" text="09.00 -13.00">
      <formula>NOT(ISERROR(SEARCH("09.00 -13.00",CF19)))</formula>
    </cfRule>
    <cfRule type="containsText" dxfId="13709" priority="24369" operator="containsText" text="09.00 -15:00">
      <formula>NOT(ISERROR(SEARCH("09.00 -15:00",CF19)))</formula>
    </cfRule>
    <cfRule type="containsText" dxfId="13708" priority="24370" operator="containsText" text="09.00 -16.00">
      <formula>NOT(ISERROR(SEARCH("09.00 -16.00",CF19)))</formula>
    </cfRule>
  </conditionalFormatting>
  <conditionalFormatting sqref="CG19:CG23 CF24">
    <cfRule type="containsText" dxfId="13707" priority="24365" operator="containsText" text="09.00 -13:00">
      <formula>NOT(ISERROR(SEARCH("09.00 -13:00",CF19)))</formula>
    </cfRule>
    <cfRule type="containsText" dxfId="13706" priority="24366" operator="containsText" text="08.30 -17.30">
      <formula>NOT(ISERROR(SEARCH("08.30 -17.30",CF19)))</formula>
    </cfRule>
    <cfRule type="containsText" dxfId="13705" priority="24367" operator="containsText" text="08.30 -15:30">
      <formula>NOT(ISERROR(SEARCH("08.30 -15:30",CF19)))</formula>
    </cfRule>
  </conditionalFormatting>
  <conditionalFormatting sqref="CF17:CG17">
    <cfRule type="containsText" dxfId="13704" priority="24362" operator="containsText" text="09.00 -13.00">
      <formula>NOT(ISERROR(SEARCH("09.00 -13.00",CF17)))</formula>
    </cfRule>
    <cfRule type="containsText" dxfId="13703" priority="24363" operator="containsText" text="09.00 -15:00">
      <formula>NOT(ISERROR(SEARCH("09.00 -15:00",CF17)))</formula>
    </cfRule>
    <cfRule type="containsText" dxfId="13702" priority="24364" operator="containsText" text="09.00 -16.00">
      <formula>NOT(ISERROR(SEARCH("09.00 -16.00",CF17)))</formula>
    </cfRule>
  </conditionalFormatting>
  <conditionalFormatting sqref="CF17:CG17">
    <cfRule type="containsText" dxfId="13701" priority="24359" operator="containsText" text="09.00 -13:00">
      <formula>NOT(ISERROR(SEARCH("09.00 -13:00",CF17)))</formula>
    </cfRule>
    <cfRule type="containsText" dxfId="13700" priority="24360" operator="containsText" text="08.30 -17.30">
      <formula>NOT(ISERROR(SEARCH("08.30 -17.30",CF17)))</formula>
    </cfRule>
    <cfRule type="containsText" dxfId="13699" priority="24361" operator="containsText" text="08.30 -15:30">
      <formula>NOT(ISERROR(SEARCH("08.30 -15:30",CF17)))</formula>
    </cfRule>
  </conditionalFormatting>
  <conditionalFormatting sqref="CF13:CI13">
    <cfRule type="containsText" dxfId="13698" priority="24259" operator="containsText" text="09:00 – 13.00 ">
      <formula>NOT(ISERROR(SEARCH("09:00 – 13.00 ",CF13)))</formula>
    </cfRule>
  </conditionalFormatting>
  <conditionalFormatting sqref="CF8:CI8">
    <cfRule type="containsText" dxfId="13697" priority="24254" operator="containsText" text="09.00 -13.00">
      <formula>NOT(ISERROR(SEARCH("09.00 -13.00",CF8)))</formula>
    </cfRule>
    <cfRule type="containsText" dxfId="13696" priority="24255" operator="containsText" text="09.00 -15:00">
      <formula>NOT(ISERROR(SEARCH("09.00 -15:00",CF8)))</formula>
    </cfRule>
    <cfRule type="containsText" dxfId="13695" priority="24256" operator="containsText" text="09.00 -16.00">
      <formula>NOT(ISERROR(SEARCH("09.00 -16.00",CF8)))</formula>
    </cfRule>
  </conditionalFormatting>
  <conditionalFormatting sqref="CF13:CI13">
    <cfRule type="containsText" dxfId="13694" priority="24247" operator="containsText" text="09:00 – 13.00 ">
      <formula>NOT(ISERROR(SEARCH("09:00 – 13.00 ",CF13)))</formula>
    </cfRule>
  </conditionalFormatting>
  <conditionalFormatting sqref="CF8:CI8">
    <cfRule type="containsText" dxfId="13693" priority="24242" operator="containsText" text="09.00 -13.00">
      <formula>NOT(ISERROR(SEARCH("09.00 -13.00",CF8)))</formula>
    </cfRule>
    <cfRule type="containsText" dxfId="13692" priority="24243" operator="containsText" text="09.00 -15:00">
      <formula>NOT(ISERROR(SEARCH("09.00 -15:00",CF8)))</formula>
    </cfRule>
    <cfRule type="containsText" dxfId="13691" priority="24244" operator="containsText" text="09.00 -16.00">
      <formula>NOT(ISERROR(SEARCH("09.00 -16.00",CF8)))</formula>
    </cfRule>
  </conditionalFormatting>
  <conditionalFormatting sqref="CF8:CI8">
    <cfRule type="containsText" dxfId="13690" priority="24233" operator="containsText" text="09.00 -13:00">
      <formula>NOT(ISERROR(SEARCH("09.00 -13:00",CF8)))</formula>
    </cfRule>
    <cfRule type="containsText" dxfId="13689" priority="24234" operator="containsText" text="08.30 -17.30">
      <formula>NOT(ISERROR(SEARCH("08.30 -17.30",CF8)))</formula>
    </cfRule>
    <cfRule type="containsText" dxfId="13688" priority="24235" operator="containsText" text="08.30 -15:30">
      <formula>NOT(ISERROR(SEARCH("08.30 -15:30",CF8)))</formula>
    </cfRule>
  </conditionalFormatting>
  <conditionalFormatting sqref="CG153:CH153">
    <cfRule type="containsText" dxfId="13687" priority="24204" operator="containsText" text="08.30 – 14.30">
      <formula>NOT(ISERROR(SEARCH("08.30 – 14.30",CG153)))</formula>
    </cfRule>
    <cfRule type="containsText" dxfId="13686" priority="24205" operator="containsText" text="09:30 – 18.30">
      <formula>NOT(ISERROR(SEARCH("09:30 – 18.30",CG153)))</formula>
    </cfRule>
    <cfRule type="containsText" dxfId="13685" priority="24206" operator="containsText" text="10.30 – 18.30">
      <formula>NOT(ISERROR(SEARCH("10.30 – 18.30",CG153)))</formula>
    </cfRule>
    <cfRule type="containsText" dxfId="13684" priority="24207" operator="containsText" text="09.30 – 18.30">
      <formula>NOT(ISERROR(SEARCH("09.30 – 18.30",CG153)))</formula>
    </cfRule>
    <cfRule type="containsText" dxfId="13683" priority="24208" operator="containsText" text="09.00 – 13:00">
      <formula>NOT(ISERROR(SEARCH("09.00 – 13:00",CG153)))</formula>
    </cfRule>
    <cfRule type="containsText" dxfId="13682" priority="24209" operator="containsText" text="08.30 – 16.30">
      <formula>NOT(ISERROR(SEARCH("08.30 – 16.30",CG153)))</formula>
    </cfRule>
    <cfRule type="containsText" dxfId="13681" priority="24210" operator="containsText" text="08:30 – 17.30">
      <formula>NOT(ISERROR(SEARCH("08:30 – 17.30",CG153)))</formula>
    </cfRule>
    <cfRule type="containsText" dxfId="13680" priority="24211" operator="containsText" text="08.30 – 17.30">
      <formula>NOT(ISERROR(SEARCH("08.30 – 17.30",CG153)))</formula>
    </cfRule>
    <cfRule type="containsText" dxfId="13679" priority="24212" operator="containsText" text="09.00 – 18.00">
      <formula>NOT(ISERROR(SEARCH("09.00 – 18.00",CG153)))</formula>
    </cfRule>
    <cfRule type="containsText" dxfId="13678" priority="24213" operator="containsText" text="09.00 – 13.00">
      <formula>NOT(ISERROR(SEARCH("09.00 – 13.00",CG153)))</formula>
    </cfRule>
    <cfRule type="containsText" dxfId="13677" priority="24214" operator="containsText" text="11.30 – 19.30">
      <formula>NOT(ISERROR(SEARCH("11.30 – 19.30",CG153)))</formula>
    </cfRule>
    <cfRule type="containsText" dxfId="13676" priority="24215" operator="containsText" text="10.30 – 19.30">
      <formula>NOT(ISERROR(SEARCH("10.30 – 19.30",CG153)))</formula>
    </cfRule>
    <cfRule type="containsText" dxfId="13675" priority="24216" operator="containsText" text="09.00 – 15.00">
      <formula>NOT(ISERROR(SEARCH("09.00 – 15.00",CG153)))</formula>
    </cfRule>
    <cfRule type="containsText" dxfId="13674" priority="24217" operator="containsText" text="12:30">
      <formula>NOT(ISERROR(SEARCH("12:30",CG153)))</formula>
    </cfRule>
    <cfRule type="containsText" dxfId="13673" priority="24218" operator="containsText" text="13:30">
      <formula>NOT(ISERROR(SEARCH("13:30",CG153)))</formula>
    </cfRule>
    <cfRule type="containsText" dxfId="13672" priority="24219" operator="containsText" text="FESTIVITÁ">
      <formula>NOT(ISERROR(SEARCH("FESTIVITÁ",CG153)))</formula>
    </cfRule>
    <cfRule type="cellIs" dxfId="13671" priority="24220" operator="equal">
      <formula>"DOMENICA"</formula>
    </cfRule>
  </conditionalFormatting>
  <conditionalFormatting sqref="CG153:CH153">
    <cfRule type="containsText" dxfId="13670" priority="24163" operator="containsText" text="09.00 - 13.00">
      <formula>NOT(ISERROR(SEARCH("09.00 - 13.00",CG153)))</formula>
    </cfRule>
    <cfRule type="containsText" dxfId="13669" priority="24164" operator="containsText" text="09.00 – 15:00">
      <formula>NOT(ISERROR(SEARCH("09.00 – 15:00",CG153)))</formula>
    </cfRule>
    <cfRule type="containsText" dxfId="13668" priority="24165" operator="containsText" text="09.00 – 16.00">
      <formula>NOT(ISERROR(SEARCH("09.00 – 16.00",CG153)))</formula>
    </cfRule>
    <cfRule type="containsText" dxfId="13667" priority="24166" operator="containsText" text="09.00 - 13:00">
      <formula>NOT(ISERROR(SEARCH("09.00 - 13:00",CG153)))</formula>
    </cfRule>
    <cfRule type="containsText" dxfId="13666" priority="24167" operator="containsText" text="08.30 – 16:30 ">
      <formula>NOT(ISERROR(SEARCH("08.30 – 16:30 ",CG153)))</formula>
    </cfRule>
    <cfRule type="containsText" dxfId="13665" priority="24168" operator="containsText" text="08.30 – 17:30 ">
      <formula>NOT(ISERROR(SEARCH("08.30 – 17:30 ",CG153)))</formula>
    </cfRule>
  </conditionalFormatting>
  <conditionalFormatting sqref="CG155:CH155">
    <cfRule type="containsText" dxfId="13664" priority="24074" operator="containsText" text="13:00">
      <formula>NOT(ISERROR(SEARCH("13:00",CG155)))</formula>
    </cfRule>
  </conditionalFormatting>
  <conditionalFormatting sqref="CG161:CH161">
    <cfRule type="containsText" dxfId="13663" priority="24072" operator="containsText" text="09:00 – 13.00 ">
      <formula>NOT(ISERROR(SEARCH("09:00 – 13.00 ",CG161)))</formula>
    </cfRule>
  </conditionalFormatting>
  <conditionalFormatting sqref="CG156:CH156">
    <cfRule type="containsText" dxfId="13662" priority="24067" operator="containsText" text="09.00 -13.00">
      <formula>NOT(ISERROR(SEARCH("09.00 -13.00",CG156)))</formula>
    </cfRule>
    <cfRule type="containsText" dxfId="13661" priority="24068" operator="containsText" text="09.00 -15:00">
      <formula>NOT(ISERROR(SEARCH("09.00 -15:00",CG156)))</formula>
    </cfRule>
    <cfRule type="containsText" dxfId="13660" priority="24069" operator="containsText" text="09.00 -16.00">
      <formula>NOT(ISERROR(SEARCH("09.00 -16.00",CG156)))</formula>
    </cfRule>
  </conditionalFormatting>
  <conditionalFormatting sqref="CG155:CH155">
    <cfRule type="containsText" dxfId="13659" priority="24061" operator="containsText" text="09.00 -13.00">
      <formula>NOT(ISERROR(SEARCH("09.00 -13.00",CG155)))</formula>
    </cfRule>
    <cfRule type="containsText" dxfId="13658" priority="24062" operator="containsText" text="09.00 -15:00">
      <formula>NOT(ISERROR(SEARCH("09.00 -15:00",CG155)))</formula>
    </cfRule>
    <cfRule type="containsText" dxfId="13657" priority="24063" operator="containsText" text="09.00 -16.00">
      <formula>NOT(ISERROR(SEARCH("09.00 -16.00",CG155)))</formula>
    </cfRule>
  </conditionalFormatting>
  <conditionalFormatting sqref="CG161:CH161">
    <cfRule type="containsText" dxfId="13656" priority="24060" operator="containsText" text="09:00 – 13.00 ">
      <formula>NOT(ISERROR(SEARCH("09:00 – 13.00 ",CG161)))</formula>
    </cfRule>
  </conditionalFormatting>
  <conditionalFormatting sqref="CG156:CH156">
    <cfRule type="containsText" dxfId="13655" priority="24055" operator="containsText" text="09.00 -13.00">
      <formula>NOT(ISERROR(SEARCH("09.00 -13.00",CG156)))</formula>
    </cfRule>
    <cfRule type="containsText" dxfId="13654" priority="24056" operator="containsText" text="09.00 -15:00">
      <formula>NOT(ISERROR(SEARCH("09.00 -15:00",CG156)))</formula>
    </cfRule>
    <cfRule type="containsText" dxfId="13653" priority="24057" operator="containsText" text="09.00 -16.00">
      <formula>NOT(ISERROR(SEARCH("09.00 -16.00",CG156)))</formula>
    </cfRule>
  </conditionalFormatting>
  <conditionalFormatting sqref="CG155:CH155">
    <cfRule type="containsText" dxfId="13652" priority="24049" operator="containsText" text="09.00 -13.00">
      <formula>NOT(ISERROR(SEARCH("09.00 -13.00",CG155)))</formula>
    </cfRule>
    <cfRule type="containsText" dxfId="13651" priority="24050" operator="containsText" text="09.00 -15:00">
      <formula>NOT(ISERROR(SEARCH("09.00 -15:00",CG155)))</formula>
    </cfRule>
    <cfRule type="containsText" dxfId="13650" priority="24051" operator="containsText" text="09.00 -16.00">
      <formula>NOT(ISERROR(SEARCH("09.00 -16.00",CG155)))</formula>
    </cfRule>
  </conditionalFormatting>
  <conditionalFormatting sqref="CG156:CH156">
    <cfRule type="containsText" dxfId="13649" priority="24046" operator="containsText" text="09.00 -13:00">
      <formula>NOT(ISERROR(SEARCH("09.00 -13:00",CG156)))</formula>
    </cfRule>
    <cfRule type="containsText" dxfId="13648" priority="24047" operator="containsText" text="08.30 -17.30">
      <formula>NOT(ISERROR(SEARCH("08.30 -17.30",CG156)))</formula>
    </cfRule>
    <cfRule type="containsText" dxfId="13647" priority="24048" operator="containsText" text="08.30 -15:30">
      <formula>NOT(ISERROR(SEARCH("08.30 -15:30",CG156)))</formula>
    </cfRule>
  </conditionalFormatting>
  <conditionalFormatting sqref="CG155:CH155">
    <cfRule type="containsText" dxfId="13646" priority="24037" operator="containsText" text="09.00 -13.00">
      <formula>NOT(ISERROR(SEARCH("09.00 -13.00",CG155)))</formula>
    </cfRule>
    <cfRule type="containsText" dxfId="13645" priority="24038" operator="containsText" text="09.00 -15:00">
      <formula>NOT(ISERROR(SEARCH("09.00 -15:00",CG155)))</formula>
    </cfRule>
    <cfRule type="containsText" dxfId="13644" priority="24039" operator="containsText" text="09.00 -16.00">
      <formula>NOT(ISERROR(SEARCH("09.00 -16.00",CG155)))</formula>
    </cfRule>
  </conditionalFormatting>
  <conditionalFormatting sqref="CG155:CH155">
    <cfRule type="containsText" dxfId="13643" priority="24034" operator="containsText" text="09.00 -13:00">
      <formula>NOT(ISERROR(SEARCH("09.00 -13:00",CG155)))</formula>
    </cfRule>
    <cfRule type="containsText" dxfId="13642" priority="24035" operator="containsText" text="08.30 -17.30">
      <formula>NOT(ISERROR(SEARCH("08.30 -17.30",CG155)))</formula>
    </cfRule>
    <cfRule type="containsText" dxfId="13641" priority="24036" operator="containsText" text="08.30 -15:30">
      <formula>NOT(ISERROR(SEARCH("08.30 -15:30",CG155)))</formula>
    </cfRule>
  </conditionalFormatting>
  <conditionalFormatting sqref="CF47">
    <cfRule type="containsText" dxfId="13640" priority="24016" operator="containsText" text="08.30 – 14.30">
      <formula>NOT(ISERROR(SEARCH("08.30 – 14.30",CF47)))</formula>
    </cfRule>
    <cfRule type="containsText" dxfId="13639" priority="24017" operator="containsText" text="09:30 – 18.30">
      <formula>NOT(ISERROR(SEARCH("09:30 – 18.30",CF47)))</formula>
    </cfRule>
    <cfRule type="containsText" dxfId="13638" priority="24018" operator="containsText" text="10.30 – 18.30">
      <formula>NOT(ISERROR(SEARCH("10.30 – 18.30",CF47)))</formula>
    </cfRule>
    <cfRule type="containsText" dxfId="13637" priority="24019" operator="containsText" text="09.30 – 18.30">
      <formula>NOT(ISERROR(SEARCH("09.30 – 18.30",CF47)))</formula>
    </cfRule>
    <cfRule type="containsText" dxfId="13636" priority="24021" operator="containsText" text="09.00 – 13:00">
      <formula>NOT(ISERROR(SEARCH("09.00 – 13:00",CF47)))</formula>
    </cfRule>
    <cfRule type="containsText" dxfId="13635" priority="24022" operator="containsText" text="08.30 – 16.30">
      <formula>NOT(ISERROR(SEARCH("08.30 – 16.30",CF47)))</formula>
    </cfRule>
    <cfRule type="containsText" dxfId="13634" priority="24023" operator="containsText" text="08:30 – 17.30">
      <formula>NOT(ISERROR(SEARCH("08:30 – 17.30",CF47)))</formula>
    </cfRule>
    <cfRule type="containsText" dxfId="13633" priority="24024" operator="containsText" text="08.30 – 17.30">
      <formula>NOT(ISERROR(SEARCH("08.30 – 17.30",CF47)))</formula>
    </cfRule>
    <cfRule type="containsText" dxfId="13632" priority="24025" operator="containsText" text="09.00 – 18.00">
      <formula>NOT(ISERROR(SEARCH("09.00 – 18.00",CF47)))</formula>
    </cfRule>
    <cfRule type="containsText" dxfId="13631" priority="24026" operator="containsText" text="09.00 – 13.00">
      <formula>NOT(ISERROR(SEARCH("09.00 – 13.00",CF47)))</formula>
    </cfRule>
    <cfRule type="containsText" dxfId="13630" priority="24027" operator="containsText" text="11.30 – 19.30">
      <formula>NOT(ISERROR(SEARCH("11.30 – 19.30",CF47)))</formula>
    </cfRule>
    <cfRule type="containsText" dxfId="13629" priority="24028" operator="containsText" text="10.30 – 19.30">
      <formula>NOT(ISERROR(SEARCH("10.30 – 19.30",CF47)))</formula>
    </cfRule>
    <cfRule type="containsText" dxfId="13628" priority="24029" operator="containsText" text="09.00 – 15.00">
      <formula>NOT(ISERROR(SEARCH("09.00 – 15.00",CF47)))</formula>
    </cfRule>
    <cfRule type="containsText" dxfId="13627" priority="24030" operator="containsText" text="1 2 : 3 0">
      <formula>NOT(ISERROR(SEARCH("1 2 : 3 0",CF47)))</formula>
    </cfRule>
    <cfRule type="containsText" dxfId="13626" priority="24031" operator="containsText" text="1 3 : 3 0">
      <formula>NOT(ISERROR(SEARCH("1 3 : 3 0",CF47)))</formula>
    </cfRule>
    <cfRule type="containsText" dxfId="13625" priority="24032" operator="containsText" text="FESTIVITÁ">
      <formula>NOT(ISERROR(SEARCH("FESTIVITÁ",CF47)))</formula>
    </cfRule>
    <cfRule type="cellIs" dxfId="13624" priority="24033" operator="equal">
      <formula>"DOMENICA"</formula>
    </cfRule>
  </conditionalFormatting>
  <conditionalFormatting sqref="CF47">
    <cfRule type="containsText" dxfId="13623" priority="24008" operator="containsText" text="09.00 - 13.00">
      <formula>NOT(ISERROR(SEARCH("09.00 - 13.00",CF47)))</formula>
    </cfRule>
    <cfRule type="containsText" dxfId="13622" priority="24011" operator="containsText" text="09.00 – 15:00">
      <formula>NOT(ISERROR(SEARCH("09.00 – 15:00",CF47)))</formula>
    </cfRule>
    <cfRule type="containsText" dxfId="13621" priority="24012" operator="containsText" text="09.00 – 16.00">
      <formula>NOT(ISERROR(SEARCH("09.00 – 16.00",CF47)))</formula>
    </cfRule>
    <cfRule type="containsText" dxfId="13620" priority="24013" operator="containsText" text="09.00 - 13:00">
      <formula>NOT(ISERROR(SEARCH("09.00 - 13:00",CF47)))</formula>
    </cfRule>
    <cfRule type="containsText" dxfId="13619" priority="24014" operator="containsText" text="08.30 – 16:30 ">
      <formula>NOT(ISERROR(SEARCH("08.30 – 16:30 ",CF47)))</formula>
    </cfRule>
    <cfRule type="containsText" dxfId="13618" priority="24015" operator="containsText" text="08.30 – 17:30 ">
      <formula>NOT(ISERROR(SEARCH("08.30 – 17:30 ",CF47)))</formula>
    </cfRule>
  </conditionalFormatting>
  <conditionalFormatting sqref="CF47">
    <cfRule type="containsText" dxfId="13617" priority="24010" operator="containsText" text="1 3 : 0 0">
      <formula>NOT(ISERROR(SEARCH("1 3 : 0 0",CF47)))</formula>
    </cfRule>
  </conditionalFormatting>
  <conditionalFormatting sqref="CF47">
    <cfRule type="containsText" dxfId="13616" priority="24009" operator="containsText" text="13:00">
      <formula>NOT(ISERROR(SEARCH("13:00",CF47)))</formula>
    </cfRule>
  </conditionalFormatting>
  <conditionalFormatting sqref="CF47">
    <cfRule type="containsText" dxfId="13615" priority="24020" operator="containsText" text="09:00 – 13.00 ">
      <formula>NOT(ISERROR(SEARCH("09:00 – 13.00 ",CF47)))</formula>
    </cfRule>
  </conditionalFormatting>
  <conditionalFormatting sqref="CF53:CH53">
    <cfRule type="containsText" dxfId="13614" priority="24007" operator="containsText" text="09:00 – 13.00 ">
      <formula>NOT(ISERROR(SEARCH("09:00 – 13.00 ",CF53)))</formula>
    </cfRule>
  </conditionalFormatting>
  <conditionalFormatting sqref="CF47">
    <cfRule type="containsText" dxfId="13613" priority="24006" operator="containsText" text="09:00 – 13.00 ">
      <formula>NOT(ISERROR(SEARCH("09:00 – 13.00 ",CF47)))</formula>
    </cfRule>
  </conditionalFormatting>
  <conditionalFormatting sqref="CF48:CH48">
    <cfRule type="containsText" dxfId="13612" priority="24002" operator="containsText" text="09.00 -13.00">
      <formula>NOT(ISERROR(SEARCH("09.00 -13.00",CF48)))</formula>
    </cfRule>
    <cfRule type="containsText" dxfId="13611" priority="24003" operator="containsText" text="09.00 -15:00">
      <formula>NOT(ISERROR(SEARCH("09.00 -15:00",CF48)))</formula>
    </cfRule>
    <cfRule type="containsText" dxfId="13610" priority="24004" operator="containsText" text="09.00 -16.00">
      <formula>NOT(ISERROR(SEARCH("09.00 -16.00",CF48)))</formula>
    </cfRule>
  </conditionalFormatting>
  <conditionalFormatting sqref="CF47">
    <cfRule type="containsText" dxfId="13609" priority="23996" operator="containsText" text="09.00 -13.00">
      <formula>NOT(ISERROR(SEARCH("09.00 -13.00",CF47)))</formula>
    </cfRule>
    <cfRule type="containsText" dxfId="13608" priority="23997" operator="containsText" text="09.00 -15:00">
      <formula>NOT(ISERROR(SEARCH("09.00 -15:00",CF47)))</formula>
    </cfRule>
    <cfRule type="containsText" dxfId="13607" priority="23998" operator="containsText" text="09.00 -16.00">
      <formula>NOT(ISERROR(SEARCH("09.00 -16.00",CF47)))</formula>
    </cfRule>
  </conditionalFormatting>
  <conditionalFormatting sqref="CF53:CH53">
    <cfRule type="containsText" dxfId="13606" priority="23995" operator="containsText" text="09:00 – 13.00 ">
      <formula>NOT(ISERROR(SEARCH("09:00 – 13.00 ",CF53)))</formula>
    </cfRule>
  </conditionalFormatting>
  <conditionalFormatting sqref="CF47">
    <cfRule type="containsText" dxfId="13605" priority="23994" operator="containsText" text="09:00 – 13.00 ">
      <formula>NOT(ISERROR(SEARCH("09:00 – 13.00 ",CF47)))</formula>
    </cfRule>
  </conditionalFormatting>
  <conditionalFormatting sqref="CF48:CH48">
    <cfRule type="containsText" dxfId="13604" priority="23990" operator="containsText" text="09.00 -13.00">
      <formula>NOT(ISERROR(SEARCH("09.00 -13.00",CF48)))</formula>
    </cfRule>
    <cfRule type="containsText" dxfId="13603" priority="23991" operator="containsText" text="09.00 -15:00">
      <formula>NOT(ISERROR(SEARCH("09.00 -15:00",CF48)))</formula>
    </cfRule>
    <cfRule type="containsText" dxfId="13602" priority="23992" operator="containsText" text="09.00 -16.00">
      <formula>NOT(ISERROR(SEARCH("09.00 -16.00",CF48)))</formula>
    </cfRule>
  </conditionalFormatting>
  <conditionalFormatting sqref="CF47">
    <cfRule type="containsText" dxfId="13601" priority="23984" operator="containsText" text="09.00 -13.00">
      <formula>NOT(ISERROR(SEARCH("09.00 -13.00",CF47)))</formula>
    </cfRule>
    <cfRule type="containsText" dxfId="13600" priority="23985" operator="containsText" text="09.00 -15:00">
      <formula>NOT(ISERROR(SEARCH("09.00 -15:00",CF47)))</formula>
    </cfRule>
    <cfRule type="containsText" dxfId="13599" priority="23986" operator="containsText" text="09.00 -16.00">
      <formula>NOT(ISERROR(SEARCH("09.00 -16.00",CF47)))</formula>
    </cfRule>
  </conditionalFormatting>
  <conditionalFormatting sqref="CF48:CH48">
    <cfRule type="containsText" dxfId="13598" priority="23981" operator="containsText" text="09.00 -13:00">
      <formula>NOT(ISERROR(SEARCH("09.00 -13:00",CF48)))</formula>
    </cfRule>
    <cfRule type="containsText" dxfId="13597" priority="23982" operator="containsText" text="08.30 -17.30">
      <formula>NOT(ISERROR(SEARCH("08.30 -17.30",CF48)))</formula>
    </cfRule>
    <cfRule type="containsText" dxfId="13596" priority="23983" operator="containsText" text="08.30 -15:30">
      <formula>NOT(ISERROR(SEARCH("08.30 -15:30",CF48)))</formula>
    </cfRule>
  </conditionalFormatting>
  <conditionalFormatting sqref="CF47">
    <cfRule type="containsText" dxfId="13595" priority="23972" operator="containsText" text="09.00 -13.00">
      <formula>NOT(ISERROR(SEARCH("09.00 -13.00",CF47)))</formula>
    </cfRule>
    <cfRule type="containsText" dxfId="13594" priority="23973" operator="containsText" text="09.00 -15:00">
      <formula>NOT(ISERROR(SEARCH("09.00 -15:00",CF47)))</formula>
    </cfRule>
    <cfRule type="containsText" dxfId="13593" priority="23974" operator="containsText" text="09.00 -16.00">
      <formula>NOT(ISERROR(SEARCH("09.00 -16.00",CF47)))</formula>
    </cfRule>
  </conditionalFormatting>
  <conditionalFormatting sqref="CF47">
    <cfRule type="containsText" dxfId="13592" priority="23969" operator="containsText" text="09.00 -13:00">
      <formula>NOT(ISERROR(SEARCH("09.00 -13:00",CF47)))</formula>
    </cfRule>
    <cfRule type="containsText" dxfId="13591" priority="23970" operator="containsText" text="08.30 -17.30">
      <formula>NOT(ISERROR(SEARCH("08.30 -17.30",CF47)))</formula>
    </cfRule>
    <cfRule type="containsText" dxfId="13590" priority="23971" operator="containsText" text="08.30 -15:30">
      <formula>NOT(ISERROR(SEARCH("08.30 -15:30",CF47)))</formula>
    </cfRule>
  </conditionalFormatting>
  <conditionalFormatting sqref="CE1:CE4">
    <cfRule type="containsText" dxfId="13589" priority="23952" operator="containsText" text="08.30 – 14.30">
      <formula>NOT(ISERROR(SEARCH("08.30 – 14.30",CE1)))</formula>
    </cfRule>
    <cfRule type="containsText" dxfId="13588" priority="23953" operator="containsText" text="09:30 – 18.30">
      <formula>NOT(ISERROR(SEARCH("09:30 – 18.30",CE1)))</formula>
    </cfRule>
    <cfRule type="containsText" dxfId="13587" priority="23954" operator="containsText" text="10.30 – 18.30">
      <formula>NOT(ISERROR(SEARCH("10.30 – 18.30",CE1)))</formula>
    </cfRule>
    <cfRule type="containsText" dxfId="13586" priority="23955" operator="containsText" text="09.30 – 18.30">
      <formula>NOT(ISERROR(SEARCH("09.30 – 18.30",CE1)))</formula>
    </cfRule>
    <cfRule type="containsText" dxfId="13585" priority="23956" operator="containsText" text="09.00 – 13:00">
      <formula>NOT(ISERROR(SEARCH("09.00 – 13:00",CE1)))</formula>
    </cfRule>
    <cfRule type="containsText" dxfId="13584" priority="23957" operator="containsText" text="08.30 – 16.30">
      <formula>NOT(ISERROR(SEARCH("08.30 – 16.30",CE1)))</formula>
    </cfRule>
    <cfRule type="containsText" dxfId="13583" priority="23958" operator="containsText" text="08:30 – 17.30">
      <formula>NOT(ISERROR(SEARCH("08:30 – 17.30",CE1)))</formula>
    </cfRule>
    <cfRule type="containsText" dxfId="13582" priority="23959" operator="containsText" text="08.30 – 17.30">
      <formula>NOT(ISERROR(SEARCH("08.30 – 17.30",CE1)))</formula>
    </cfRule>
    <cfRule type="containsText" dxfId="13581" priority="23960" operator="containsText" text="09.00 – 18.00">
      <formula>NOT(ISERROR(SEARCH("09.00 – 18.00",CE1)))</formula>
    </cfRule>
    <cfRule type="containsText" dxfId="13580" priority="23961" operator="containsText" text="09.00 – 13.00">
      <formula>NOT(ISERROR(SEARCH("09.00 – 13.00",CE1)))</formula>
    </cfRule>
    <cfRule type="containsText" dxfId="13579" priority="23962" operator="containsText" text="11.30 – 19.30">
      <formula>NOT(ISERROR(SEARCH("11.30 – 19.30",CE1)))</formula>
    </cfRule>
    <cfRule type="containsText" dxfId="13578" priority="23963" operator="containsText" text="10.30 – 19.30">
      <formula>NOT(ISERROR(SEARCH("10.30 – 19.30",CE1)))</formula>
    </cfRule>
    <cfRule type="containsText" dxfId="13577" priority="23964" operator="containsText" text="09.00 – 15.00">
      <formula>NOT(ISERROR(SEARCH("09.00 – 15.00",CE1)))</formula>
    </cfRule>
    <cfRule type="containsText" dxfId="13576" priority="23965" operator="containsText" text="12:30">
      <formula>NOT(ISERROR(SEARCH("12:30",CE1)))</formula>
    </cfRule>
    <cfRule type="containsText" dxfId="13575" priority="23966" operator="containsText" text="13:30">
      <formula>NOT(ISERROR(SEARCH("13:30",CE1)))</formula>
    </cfRule>
    <cfRule type="containsText" dxfId="13574" priority="23967" operator="containsText" text="FESTIVITÁ">
      <formula>NOT(ISERROR(SEARCH("FESTIVITÁ",CE1)))</formula>
    </cfRule>
    <cfRule type="cellIs" dxfId="13573" priority="23968" operator="equal">
      <formula>"DOMENICA"</formula>
    </cfRule>
  </conditionalFormatting>
  <conditionalFormatting sqref="CE1:CE4">
    <cfRule type="containsText" dxfId="13572" priority="23946" operator="containsText" text="09.00 - 13.00">
      <formula>NOT(ISERROR(SEARCH("09.00 - 13.00",CE1)))</formula>
    </cfRule>
    <cfRule type="containsText" dxfId="13571" priority="23947" operator="containsText" text="09.00 – 15:00">
      <formula>NOT(ISERROR(SEARCH("09.00 – 15:00",CE1)))</formula>
    </cfRule>
    <cfRule type="containsText" dxfId="13570" priority="23948" operator="containsText" text="09.00 – 16.00">
      <formula>NOT(ISERROR(SEARCH("09.00 – 16.00",CE1)))</formula>
    </cfRule>
    <cfRule type="containsText" dxfId="13569" priority="23949" operator="containsText" text="09.00 - 13:00">
      <formula>NOT(ISERROR(SEARCH("09.00 - 13:00",CE1)))</formula>
    </cfRule>
    <cfRule type="containsText" dxfId="13568" priority="23950" operator="containsText" text="08.30 – 16:30 ">
      <formula>NOT(ISERROR(SEARCH("08.30 – 16:30 ",CE1)))</formula>
    </cfRule>
    <cfRule type="containsText" dxfId="13567" priority="23951" operator="containsText" text="08.30 – 17:30 ">
      <formula>NOT(ISERROR(SEARCH("08.30 – 17:30 ",CE1)))</formula>
    </cfRule>
  </conditionalFormatting>
  <conditionalFormatting sqref="BX1:BX5">
    <cfRule type="containsText" dxfId="13566" priority="23928" operator="containsText" text="08.30 – 14.30">
      <formula>NOT(ISERROR(SEARCH("08.30 – 14.30",BX1)))</formula>
    </cfRule>
    <cfRule type="containsText" dxfId="13565" priority="23929" operator="containsText" text="09:30 – 18.30">
      <formula>NOT(ISERROR(SEARCH("09:30 – 18.30",BX1)))</formula>
    </cfRule>
    <cfRule type="containsText" dxfId="13564" priority="23930" operator="containsText" text="10.30 – 18.30">
      <formula>NOT(ISERROR(SEARCH("10.30 – 18.30",BX1)))</formula>
    </cfRule>
    <cfRule type="containsText" dxfId="13563" priority="23931" operator="containsText" text="09.30 – 18.30">
      <formula>NOT(ISERROR(SEARCH("09.30 – 18.30",BX1)))</formula>
    </cfRule>
    <cfRule type="containsText" dxfId="13562" priority="23933" operator="containsText" text="09.00 – 13:00">
      <formula>NOT(ISERROR(SEARCH("09.00 – 13:00",BX1)))</formula>
    </cfRule>
    <cfRule type="containsText" dxfId="13561" priority="23934" operator="containsText" text="08.30 – 16.30">
      <formula>NOT(ISERROR(SEARCH("08.30 – 16.30",BX1)))</formula>
    </cfRule>
    <cfRule type="containsText" dxfId="13560" priority="23935" operator="containsText" text="08:30 – 17.30">
      <formula>NOT(ISERROR(SEARCH("08:30 – 17.30",BX1)))</formula>
    </cfRule>
    <cfRule type="containsText" dxfId="13559" priority="23936" operator="containsText" text="08.30 – 17.30">
      <formula>NOT(ISERROR(SEARCH("08.30 – 17.30",BX1)))</formula>
    </cfRule>
    <cfRule type="containsText" dxfId="13558" priority="23937" operator="containsText" text="09.00 – 18.00">
      <formula>NOT(ISERROR(SEARCH("09.00 – 18.00",BX1)))</formula>
    </cfRule>
    <cfRule type="containsText" dxfId="13557" priority="23938" operator="containsText" text="09.00 – 13.00">
      <formula>NOT(ISERROR(SEARCH("09.00 – 13.00",BX1)))</formula>
    </cfRule>
    <cfRule type="containsText" dxfId="13556" priority="23939" operator="containsText" text="11.30 – 19.30">
      <formula>NOT(ISERROR(SEARCH("11.30 – 19.30",BX1)))</formula>
    </cfRule>
    <cfRule type="containsText" dxfId="13555" priority="23940" operator="containsText" text="10.30 – 19.30">
      <formula>NOT(ISERROR(SEARCH("10.30 – 19.30",BX1)))</formula>
    </cfRule>
    <cfRule type="containsText" dxfId="13554" priority="23941" operator="containsText" text="09.00 – 15.00">
      <formula>NOT(ISERROR(SEARCH("09.00 – 15.00",BX1)))</formula>
    </cfRule>
    <cfRule type="containsText" dxfId="13553" priority="23942" operator="containsText" text="1 2 : 3 0">
      <formula>NOT(ISERROR(SEARCH("1 2 : 3 0",BX1)))</formula>
    </cfRule>
    <cfRule type="containsText" dxfId="13552" priority="23943" operator="containsText" text="1 3 : 3 0">
      <formula>NOT(ISERROR(SEARCH("1 3 : 3 0",BX1)))</formula>
    </cfRule>
    <cfRule type="containsText" dxfId="13551" priority="23944" operator="containsText" text="FESTIVITÁ">
      <formula>NOT(ISERROR(SEARCH("FESTIVITÁ",BX1)))</formula>
    </cfRule>
    <cfRule type="cellIs" dxfId="13550" priority="23945" operator="equal">
      <formula>"DOMENICA"</formula>
    </cfRule>
  </conditionalFormatting>
  <conditionalFormatting sqref="BX1:BX5">
    <cfRule type="containsText" dxfId="13549" priority="23921" operator="containsText" text="09.00 - 13.00">
      <formula>NOT(ISERROR(SEARCH("09.00 - 13.00",BX1)))</formula>
    </cfRule>
    <cfRule type="containsText" dxfId="13548" priority="23923" operator="containsText" text="09.00 – 15:00">
      <formula>NOT(ISERROR(SEARCH("09.00 – 15:00",BX1)))</formula>
    </cfRule>
    <cfRule type="containsText" dxfId="13547" priority="23924" operator="containsText" text="09.00 – 16.00">
      <formula>NOT(ISERROR(SEARCH("09.00 – 16.00",BX1)))</formula>
    </cfRule>
    <cfRule type="containsText" dxfId="13546" priority="23925" operator="containsText" text="09.00 - 13:00">
      <formula>NOT(ISERROR(SEARCH("09.00 - 13:00",BX1)))</formula>
    </cfRule>
    <cfRule type="containsText" dxfId="13545" priority="23926" operator="containsText" text="08.30 – 16:30 ">
      <formula>NOT(ISERROR(SEARCH("08.30 – 16:30 ",BX1)))</formula>
    </cfRule>
    <cfRule type="containsText" dxfId="13544" priority="23927" operator="containsText" text="08.30 – 17:30 ">
      <formula>NOT(ISERROR(SEARCH("08.30 – 17:30 ",BX1)))</formula>
    </cfRule>
  </conditionalFormatting>
  <conditionalFormatting sqref="BX1:BX5">
    <cfRule type="containsText" dxfId="13543" priority="23922" operator="containsText" text="1 3 : 0 0">
      <formula>NOT(ISERROR(SEARCH("1 3 : 0 0",BX1)))</formula>
    </cfRule>
  </conditionalFormatting>
  <conditionalFormatting sqref="BX1:BX5">
    <cfRule type="containsText" dxfId="13542" priority="23932" operator="containsText" text="09:00 – 13.00 ">
      <formula>NOT(ISERROR(SEARCH("09:00 – 13.00 ",BX1)))</formula>
    </cfRule>
  </conditionalFormatting>
  <conditionalFormatting sqref="BX1:BX5">
    <cfRule type="containsText" dxfId="13541" priority="23920" operator="containsText" text="09:00 – 13.00 ">
      <formula>NOT(ISERROR(SEARCH("09:00 – 13.00 ",BX1)))</formula>
    </cfRule>
  </conditionalFormatting>
  <conditionalFormatting sqref="BX1">
    <cfRule type="containsText" dxfId="13540" priority="23917" operator="containsText" text="09.00 -13.00">
      <formula>NOT(ISERROR(SEARCH("09.00 -13.00",BX1)))</formula>
    </cfRule>
    <cfRule type="containsText" dxfId="13539" priority="23918" operator="containsText" text="09.00 -15:00">
      <formula>NOT(ISERROR(SEARCH("09.00 -15:00",BX1)))</formula>
    </cfRule>
    <cfRule type="containsText" dxfId="13538" priority="23919" operator="containsText" text="09.00 -16.00">
      <formula>NOT(ISERROR(SEARCH("09.00 -16.00",BX1)))</formula>
    </cfRule>
  </conditionalFormatting>
  <conditionalFormatting sqref="BX2:BX5">
    <cfRule type="containsText" dxfId="13537" priority="23914" operator="containsText" text="09.00 -13.00">
      <formula>NOT(ISERROR(SEARCH("09.00 -13.00",BX2)))</formula>
    </cfRule>
    <cfRule type="containsText" dxfId="13536" priority="23915" operator="containsText" text="09.00 -15:00">
      <formula>NOT(ISERROR(SEARCH("09.00 -15:00",BX2)))</formula>
    </cfRule>
    <cfRule type="containsText" dxfId="13535" priority="23916" operator="containsText" text="09.00 -16.00">
      <formula>NOT(ISERROR(SEARCH("09.00 -16.00",BX2)))</formula>
    </cfRule>
  </conditionalFormatting>
  <conditionalFormatting sqref="BX1:BX5">
    <cfRule type="containsText" dxfId="13534" priority="23913" operator="containsText" text="09:00 – 13.00 ">
      <formula>NOT(ISERROR(SEARCH("09:00 – 13.00 ",BX1)))</formula>
    </cfRule>
  </conditionalFormatting>
  <conditionalFormatting sqref="BX1">
    <cfRule type="containsText" dxfId="13533" priority="23910" operator="containsText" text="09.00 -13.00">
      <formula>NOT(ISERROR(SEARCH("09.00 -13.00",BX1)))</formula>
    </cfRule>
    <cfRule type="containsText" dxfId="13532" priority="23911" operator="containsText" text="09.00 -15:00">
      <formula>NOT(ISERROR(SEARCH("09.00 -15:00",BX1)))</formula>
    </cfRule>
    <cfRule type="containsText" dxfId="13531" priority="23912" operator="containsText" text="09.00 -16.00">
      <formula>NOT(ISERROR(SEARCH("09.00 -16.00",BX1)))</formula>
    </cfRule>
  </conditionalFormatting>
  <conditionalFormatting sqref="BX2:BX5">
    <cfRule type="containsText" dxfId="13530" priority="23907" operator="containsText" text="09.00 -13.00">
      <formula>NOT(ISERROR(SEARCH("09.00 -13.00",BX2)))</formula>
    </cfRule>
    <cfRule type="containsText" dxfId="13529" priority="23908" operator="containsText" text="09.00 -15:00">
      <formula>NOT(ISERROR(SEARCH("09.00 -15:00",BX2)))</formula>
    </cfRule>
    <cfRule type="containsText" dxfId="13528" priority="23909" operator="containsText" text="09.00 -16.00">
      <formula>NOT(ISERROR(SEARCH("09.00 -16.00",BX2)))</formula>
    </cfRule>
  </conditionalFormatting>
  <conditionalFormatting sqref="BX1">
    <cfRule type="containsText" dxfId="13527" priority="23904" operator="containsText" text="09.00 -13:00">
      <formula>NOT(ISERROR(SEARCH("09.00 -13:00",BX1)))</formula>
    </cfRule>
    <cfRule type="containsText" dxfId="13526" priority="23905" operator="containsText" text="08.30 -17.30">
      <formula>NOT(ISERROR(SEARCH("08.30 -17.30",BX1)))</formula>
    </cfRule>
    <cfRule type="containsText" dxfId="13525" priority="23906" operator="containsText" text="08.30 -15:30">
      <formula>NOT(ISERROR(SEARCH("08.30 -15:30",BX1)))</formula>
    </cfRule>
  </conditionalFormatting>
  <conditionalFormatting sqref="BX2:BX5">
    <cfRule type="containsText" dxfId="13524" priority="23901" operator="containsText" text="09.00 -13.00">
      <formula>NOT(ISERROR(SEARCH("09.00 -13.00",BX2)))</formula>
    </cfRule>
    <cfRule type="containsText" dxfId="13523" priority="23902" operator="containsText" text="09.00 -15:00">
      <formula>NOT(ISERROR(SEARCH("09.00 -15:00",BX2)))</formula>
    </cfRule>
    <cfRule type="containsText" dxfId="13522" priority="23903" operator="containsText" text="09.00 -16.00">
      <formula>NOT(ISERROR(SEARCH("09.00 -16.00",BX2)))</formula>
    </cfRule>
  </conditionalFormatting>
  <conditionalFormatting sqref="BX2:BX5">
    <cfRule type="containsText" dxfId="13521" priority="23898" operator="containsText" text="09.00 -13:00">
      <formula>NOT(ISERROR(SEARCH("09.00 -13:00",BX2)))</formula>
    </cfRule>
    <cfRule type="containsText" dxfId="13520" priority="23899" operator="containsText" text="08.30 -17.30">
      <formula>NOT(ISERROR(SEARCH("08.30 -17.30",BX2)))</formula>
    </cfRule>
    <cfRule type="containsText" dxfId="13519" priority="23900" operator="containsText" text="08.30 -15:30">
      <formula>NOT(ISERROR(SEARCH("08.30 -15:30",BX2)))</formula>
    </cfRule>
  </conditionalFormatting>
  <conditionalFormatting sqref="BX6">
    <cfRule type="containsText" dxfId="13518" priority="23895" operator="containsText" text="09.00 -13.00">
      <formula>NOT(ISERROR(SEARCH("09.00 -13.00",BX6)))</formula>
    </cfRule>
    <cfRule type="containsText" dxfId="13517" priority="23896" operator="containsText" text="09.00 -15:00">
      <formula>NOT(ISERROR(SEARCH("09.00 -15:00",BX6)))</formula>
    </cfRule>
    <cfRule type="containsText" dxfId="13516" priority="23897" operator="containsText" text="09.00 -16.00">
      <formula>NOT(ISERROR(SEARCH("09.00 -16.00",BX6)))</formula>
    </cfRule>
  </conditionalFormatting>
  <conditionalFormatting sqref="BX6">
    <cfRule type="containsText" dxfId="13515" priority="23892" operator="containsText" text="09.00 -13.00">
      <formula>NOT(ISERROR(SEARCH("09.00 -13.00",BX6)))</formula>
    </cfRule>
    <cfRule type="containsText" dxfId="13514" priority="23893" operator="containsText" text="09.00 -15:00">
      <formula>NOT(ISERROR(SEARCH("09.00 -15:00",BX6)))</formula>
    </cfRule>
    <cfRule type="containsText" dxfId="13513" priority="23894" operator="containsText" text="09.00 -16.00">
      <formula>NOT(ISERROR(SEARCH("09.00 -16.00",BX6)))</formula>
    </cfRule>
  </conditionalFormatting>
  <conditionalFormatting sqref="BX6">
    <cfRule type="containsText" dxfId="13512" priority="23889" operator="containsText" text="09.00 -13:00">
      <formula>NOT(ISERROR(SEARCH("09.00 -13:00",BX6)))</formula>
    </cfRule>
    <cfRule type="containsText" dxfId="13511" priority="23890" operator="containsText" text="08.30 -17.30">
      <formula>NOT(ISERROR(SEARCH("08.30 -17.30",BX6)))</formula>
    </cfRule>
    <cfRule type="containsText" dxfId="13510" priority="23891" operator="containsText" text="08.30 -15:30">
      <formula>NOT(ISERROR(SEARCH("08.30 -15:30",BX6)))</formula>
    </cfRule>
  </conditionalFormatting>
  <conditionalFormatting sqref="BX19">
    <cfRule type="cellIs" dxfId="13509" priority="23847" operator="equal">
      <formula>_FV(13,"3")</formula>
    </cfRule>
  </conditionalFormatting>
  <conditionalFormatting sqref="BX19">
    <cfRule type="cellIs" dxfId="13508" priority="23828" operator="equal">
      <formula>_FV(13,"3")</formula>
    </cfRule>
  </conditionalFormatting>
  <conditionalFormatting sqref="BX19">
    <cfRule type="cellIs" dxfId="13507" priority="23829" operator="equal">
      <formula>_FV(13,"3")</formula>
    </cfRule>
  </conditionalFormatting>
  <conditionalFormatting sqref="BX19">
    <cfRule type="cellIs" dxfId="13506" priority="23821" operator="equal">
      <formula>_FV(13,"3")</formula>
    </cfRule>
  </conditionalFormatting>
  <conditionalFormatting sqref="BX19">
    <cfRule type="cellIs" dxfId="13505" priority="23822" operator="equal">
      <formula>_FV(13,"3")</formula>
    </cfRule>
  </conditionalFormatting>
  <conditionalFormatting sqref="BX19">
    <cfRule type="cellIs" dxfId="13504" priority="23880" operator="equal">
      <formula>"09.00 – 13.00"</formula>
    </cfRule>
  </conditionalFormatting>
  <conditionalFormatting sqref="BX19">
    <cfRule type="cellIs" dxfId="13503" priority="23881" operator="equal">
      <formula>"09.00 – 15.00"</formula>
    </cfRule>
  </conditionalFormatting>
  <conditionalFormatting sqref="BX19">
    <cfRule type="cellIs" dxfId="13502" priority="23882" operator="equal">
      <formula>"09.00 – 18.00"</formula>
    </cfRule>
  </conditionalFormatting>
  <conditionalFormatting sqref="BX19">
    <cfRule type="cellIs" dxfId="13501" priority="23883" operator="equal">
      <formula>"09.30 – 13.00"</formula>
    </cfRule>
  </conditionalFormatting>
  <conditionalFormatting sqref="BX19">
    <cfRule type="cellIs" dxfId="13500" priority="23884" operator="equal">
      <formula>"10.30 – 19.30"</formula>
    </cfRule>
  </conditionalFormatting>
  <conditionalFormatting sqref="BX19">
    <cfRule type="cellIs" dxfId="13499" priority="23885" operator="equal">
      <formula>"11.30 – 19.30"</formula>
    </cfRule>
  </conditionalFormatting>
  <conditionalFormatting sqref="BX19">
    <cfRule type="cellIs" dxfId="13498" priority="23886" operator="equal">
      <formula>_FV(13,"3")</formula>
    </cfRule>
  </conditionalFormatting>
  <conditionalFormatting sqref="BX19">
    <cfRule type="cellIs" dxfId="13497" priority="23887" operator="equal">
      <formula>_FV(13,"3")</formula>
    </cfRule>
  </conditionalFormatting>
  <conditionalFormatting sqref="BX19">
    <cfRule type="cellIs" dxfId="13496" priority="23888" operator="equal">
      <formula>_FV(13,"3")</formula>
    </cfRule>
  </conditionalFormatting>
  <conditionalFormatting sqref="BX19">
    <cfRule type="containsText" dxfId="13495" priority="23870" operator="containsText" text="DOMENICA">
      <formula>NOT(ISERROR(SEARCH("DOMENICA",BX19)))</formula>
    </cfRule>
    <cfRule type="containsText" dxfId="13494" priority="23871" operator="containsText" text="08.30 – 14.30">
      <formula>NOT(ISERROR(SEARCH("08.30 – 14.30",BX19)))</formula>
    </cfRule>
    <cfRule type="containsText" dxfId="13493" priority="23872" operator="containsText" text="09.30 – 18.30">
      <formula>NOT(ISERROR(SEARCH("09.30 – 18.30",BX19)))</formula>
    </cfRule>
    <cfRule type="containsText" dxfId="13492" priority="23873" operator="containsText" text="08.30 – 16.30">
      <formula>NOT(ISERROR(SEARCH("08.30 – 16.30",BX19)))</formula>
    </cfRule>
    <cfRule type="containsText" dxfId="13491" priority="23874" operator="containsText" text="08.30 – 17.30">
      <formula>NOT(ISERROR(SEARCH("08.30 – 17.30",BX19)))</formula>
    </cfRule>
    <cfRule type="containsText" dxfId="13490" priority="23875" operator="containsText" text="09.00 – 18.00">
      <formula>NOT(ISERROR(SEARCH("09.00 – 18.00",BX19)))</formula>
    </cfRule>
    <cfRule type="containsText" dxfId="13489" priority="23876" operator="containsText" text="09.00 – 15.00">
      <formula>NOT(ISERROR(SEARCH("09.00 – 15.00",BX19)))</formula>
    </cfRule>
    <cfRule type="containsText" dxfId="13488" priority="23877" operator="containsText" text="10.30 – 19.30">
      <formula>NOT(ISERROR(SEARCH("10.30 – 19.30",BX19)))</formula>
    </cfRule>
    <cfRule type="containsText" dxfId="13487" priority="23878" operator="containsText" text="09.00 – 13.00">
      <formula>NOT(ISERROR(SEARCH("09.00 – 13.00",BX19)))</formula>
    </cfRule>
    <cfRule type="containsText" dxfId="13486" priority="23879" operator="containsText" text="11.30 – 19.30">
      <formula>NOT(ISERROR(SEARCH("11.30 – 19.30",BX19)))</formula>
    </cfRule>
  </conditionalFormatting>
  <conditionalFormatting sqref="BX19">
    <cfRule type="cellIs" dxfId="13485" priority="23862" operator="equal">
      <formula>"09.00 – 15.00"</formula>
    </cfRule>
  </conditionalFormatting>
  <conditionalFormatting sqref="BX19">
    <cfRule type="cellIs" dxfId="13484" priority="23863" operator="equal">
      <formula>"09.00 – 18.00"</formula>
    </cfRule>
  </conditionalFormatting>
  <conditionalFormatting sqref="BX19">
    <cfRule type="cellIs" dxfId="13483" priority="23864" operator="equal">
      <formula>"09.30 – 13.00"</formula>
    </cfRule>
  </conditionalFormatting>
  <conditionalFormatting sqref="BX19">
    <cfRule type="cellIs" dxfId="13482" priority="23865" operator="equal">
      <formula>"10.30 – 19.30"</formula>
    </cfRule>
  </conditionalFormatting>
  <conditionalFormatting sqref="BX19">
    <cfRule type="cellIs" dxfId="13481" priority="23866" operator="equal">
      <formula>"11.30 – 19.30"</formula>
    </cfRule>
  </conditionalFormatting>
  <conditionalFormatting sqref="BX19">
    <cfRule type="cellIs" dxfId="13480" priority="23867" operator="equal">
      <formula>_FV(13,"3")</formula>
    </cfRule>
  </conditionalFormatting>
  <conditionalFormatting sqref="BX19">
    <cfRule type="cellIs" dxfId="13479" priority="23868" operator="equal">
      <formula>_FV(13,"3")</formula>
    </cfRule>
  </conditionalFormatting>
  <conditionalFormatting sqref="BX19">
    <cfRule type="cellIs" dxfId="13478" priority="23869" operator="equal">
      <formula>_FV(13,"3")</formula>
    </cfRule>
  </conditionalFormatting>
  <conditionalFormatting sqref="BX19">
    <cfRule type="cellIs" dxfId="13477" priority="23854" operator="equal">
      <formula>"09.00 – 15.00"</formula>
    </cfRule>
  </conditionalFormatting>
  <conditionalFormatting sqref="BX19">
    <cfRule type="cellIs" dxfId="13476" priority="23855" operator="equal">
      <formula>"09.00 – 18.00"</formula>
    </cfRule>
  </conditionalFormatting>
  <conditionalFormatting sqref="BX19">
    <cfRule type="cellIs" dxfId="13475" priority="23856" operator="equal">
      <formula>"09.30 – 13.00"</formula>
    </cfRule>
  </conditionalFormatting>
  <conditionalFormatting sqref="BX19">
    <cfRule type="cellIs" dxfId="13474" priority="23857" operator="equal">
      <formula>"10.30 – 19.30"</formula>
    </cfRule>
  </conditionalFormatting>
  <conditionalFormatting sqref="BX19">
    <cfRule type="cellIs" dxfId="13473" priority="23858" operator="equal">
      <formula>"11.30 – 19.30"</formula>
    </cfRule>
  </conditionalFormatting>
  <conditionalFormatting sqref="BX19">
    <cfRule type="cellIs" dxfId="13472" priority="23859" operator="equal">
      <formula>_FV(13,"3")</formula>
    </cfRule>
  </conditionalFormatting>
  <conditionalFormatting sqref="BX19">
    <cfRule type="cellIs" dxfId="13471" priority="23860" operator="equal">
      <formula>_FV(13,"3")</formula>
    </cfRule>
  </conditionalFormatting>
  <conditionalFormatting sqref="BX19">
    <cfRule type="cellIs" dxfId="13470" priority="23861" operator="equal">
      <formula>_FV(13,"3")</formula>
    </cfRule>
  </conditionalFormatting>
  <conditionalFormatting sqref="BX19">
    <cfRule type="containsText" dxfId="13469" priority="23848" operator="containsText" text="09.00 - 13.00">
      <formula>NOT(ISERROR(SEARCH("09.00 - 13.00",BX19)))</formula>
    </cfRule>
    <cfRule type="containsText" dxfId="13468" priority="23849" operator="containsText" text="09.00 – 15:00">
      <formula>NOT(ISERROR(SEARCH("09.00 – 15:00",BX19)))</formula>
    </cfRule>
    <cfRule type="containsText" dxfId="13467" priority="23850" operator="containsText" text="09.00 – 16.00">
      <formula>NOT(ISERROR(SEARCH("09.00 – 16.00",BX19)))</formula>
    </cfRule>
    <cfRule type="containsText" dxfId="13466" priority="23851" operator="containsText" text="09.00 - 13:00">
      <formula>NOT(ISERROR(SEARCH("09.00 - 13:00",BX19)))</formula>
    </cfRule>
    <cfRule type="containsText" dxfId="13465" priority="23852" operator="containsText" text="08.30 – 16:30 ">
      <formula>NOT(ISERROR(SEARCH("08.30 – 16:30 ",BX19)))</formula>
    </cfRule>
    <cfRule type="containsText" dxfId="13464" priority="23853" operator="containsText" text="08.30 – 17:30 ">
      <formula>NOT(ISERROR(SEARCH("08.30 – 17:30 ",BX19)))</formula>
    </cfRule>
  </conditionalFormatting>
  <conditionalFormatting sqref="BX19">
    <cfRule type="cellIs" dxfId="13463" priority="23840" operator="equal">
      <formula>"09.00 – 15.00"</formula>
    </cfRule>
  </conditionalFormatting>
  <conditionalFormatting sqref="BX19">
    <cfRule type="cellIs" dxfId="13462" priority="23841" operator="equal">
      <formula>"09.00 – 18.00"</formula>
    </cfRule>
  </conditionalFormatting>
  <conditionalFormatting sqref="BX19">
    <cfRule type="cellIs" dxfId="13461" priority="23842" operator="equal">
      <formula>"09.30 – 13.00"</formula>
    </cfRule>
  </conditionalFormatting>
  <conditionalFormatting sqref="BX19">
    <cfRule type="cellIs" dxfId="13460" priority="23843" operator="equal">
      <formula>"10.30 – 19.30"</formula>
    </cfRule>
  </conditionalFormatting>
  <conditionalFormatting sqref="BX19">
    <cfRule type="cellIs" dxfId="13459" priority="23844" operator="equal">
      <formula>"11.30 – 19.30"</formula>
    </cfRule>
  </conditionalFormatting>
  <conditionalFormatting sqref="BX19">
    <cfRule type="cellIs" dxfId="13458" priority="23845" operator="equal">
      <formula>_FV(13,"3")</formula>
    </cfRule>
  </conditionalFormatting>
  <conditionalFormatting sqref="BX19">
    <cfRule type="cellIs" dxfId="13457" priority="23846" operator="equal">
      <formula>_FV(13,"3")</formula>
    </cfRule>
  </conditionalFormatting>
  <conditionalFormatting sqref="BX19">
    <cfRule type="containsText" dxfId="13456" priority="23830" operator="containsText" text="DOMENICA">
      <formula>NOT(ISERROR(SEARCH("DOMENICA",BX19)))</formula>
    </cfRule>
    <cfRule type="containsText" dxfId="13455" priority="23831" operator="containsText" text="08.30 – 14.30">
      <formula>NOT(ISERROR(SEARCH("08.30 – 14.30",BX19)))</formula>
    </cfRule>
    <cfRule type="containsText" dxfId="13454" priority="23832" operator="containsText" text="09.30 – 18.30">
      <formula>NOT(ISERROR(SEARCH("09.30 – 18.30",BX19)))</formula>
    </cfRule>
    <cfRule type="containsText" dxfId="13453" priority="23833" operator="containsText" text="08.30 – 16.30">
      <formula>NOT(ISERROR(SEARCH("08.30 – 16.30",BX19)))</formula>
    </cfRule>
    <cfRule type="containsText" dxfId="13452" priority="23834" operator="containsText" text="08.30 – 17.30">
      <formula>NOT(ISERROR(SEARCH("08.30 – 17.30",BX19)))</formula>
    </cfRule>
    <cfRule type="containsText" dxfId="13451" priority="23835" operator="containsText" text="09.00 – 18.00">
      <formula>NOT(ISERROR(SEARCH("09.00 – 18.00",BX19)))</formula>
    </cfRule>
    <cfRule type="containsText" dxfId="13450" priority="23836" operator="containsText" text="09.00 – 15.00">
      <formula>NOT(ISERROR(SEARCH("09.00 – 15.00",BX19)))</formula>
    </cfRule>
    <cfRule type="containsText" dxfId="13449" priority="23837" operator="containsText" text="10.30 – 19.30">
      <formula>NOT(ISERROR(SEARCH("10.30 – 19.30",BX19)))</formula>
    </cfRule>
    <cfRule type="containsText" dxfId="13448" priority="23838" operator="containsText" text="09.00 – 13.00">
      <formula>NOT(ISERROR(SEARCH("09.00 – 13.00",BX19)))</formula>
    </cfRule>
    <cfRule type="containsText" dxfId="13447" priority="23839" operator="containsText" text="11.30 – 19.30">
      <formula>NOT(ISERROR(SEARCH("11.30 – 19.30",BX19)))</formula>
    </cfRule>
  </conditionalFormatting>
  <conditionalFormatting sqref="BX19">
    <cfRule type="cellIs" dxfId="13446" priority="23823" operator="equal">
      <formula>"09.00 – 18.00"</formula>
    </cfRule>
  </conditionalFormatting>
  <conditionalFormatting sqref="BX19">
    <cfRule type="cellIs" dxfId="13445" priority="23824" operator="equal">
      <formula>"09.30 – 13.00"</formula>
    </cfRule>
  </conditionalFormatting>
  <conditionalFormatting sqref="BX19">
    <cfRule type="cellIs" dxfId="13444" priority="23825" operator="equal">
      <formula>"10.30 – 19.30"</formula>
    </cfRule>
  </conditionalFormatting>
  <conditionalFormatting sqref="BX19">
    <cfRule type="cellIs" dxfId="13443" priority="23826" operator="equal">
      <formula>"11.30 – 19.30"</formula>
    </cfRule>
  </conditionalFormatting>
  <conditionalFormatting sqref="BX19">
    <cfRule type="cellIs" dxfId="13442" priority="23827" operator="equal">
      <formula>_FV(13,"3")</formula>
    </cfRule>
  </conditionalFormatting>
  <conditionalFormatting sqref="BX19">
    <cfRule type="cellIs" dxfId="13441" priority="23816" operator="equal">
      <formula>"09.00 – 18.00"</formula>
    </cfRule>
  </conditionalFormatting>
  <conditionalFormatting sqref="BX19">
    <cfRule type="cellIs" dxfId="13440" priority="23817" operator="equal">
      <formula>"09.30 – 13.00"</formula>
    </cfRule>
  </conditionalFormatting>
  <conditionalFormatting sqref="BX19">
    <cfRule type="cellIs" dxfId="13439" priority="23818" operator="equal">
      <formula>"10.30 – 19.30"</formula>
    </cfRule>
  </conditionalFormatting>
  <conditionalFormatting sqref="BX19">
    <cfRule type="cellIs" dxfId="13438" priority="23819" operator="equal">
      <formula>"11.30 – 19.30"</formula>
    </cfRule>
  </conditionalFormatting>
  <conditionalFormatting sqref="BX19">
    <cfRule type="cellIs" dxfId="13437" priority="23820" operator="equal">
      <formula>_FV(13,"3")</formula>
    </cfRule>
  </conditionalFormatting>
  <conditionalFormatting sqref="BX19:BX25">
    <cfRule type="containsText" dxfId="13436" priority="23798" operator="containsText" text="08.30 – 14.30">
      <formula>NOT(ISERROR(SEARCH("08.30 – 14.30",BX19)))</formula>
    </cfRule>
    <cfRule type="containsText" dxfId="13435" priority="23799" operator="containsText" text="09:30 – 18.30">
      <formula>NOT(ISERROR(SEARCH("09:30 – 18.30",BX19)))</formula>
    </cfRule>
    <cfRule type="containsText" dxfId="13434" priority="23800" operator="containsText" text="10.30 – 18.30">
      <formula>NOT(ISERROR(SEARCH("10.30 – 18.30",BX19)))</formula>
    </cfRule>
    <cfRule type="containsText" dxfId="13433" priority="23801" operator="containsText" text="09.30 – 18.30">
      <formula>NOT(ISERROR(SEARCH("09.30 – 18.30",BX19)))</formula>
    </cfRule>
    <cfRule type="containsText" dxfId="13432" priority="23803" operator="containsText" text="09.00 – 13:00">
      <formula>NOT(ISERROR(SEARCH("09.00 – 13:00",BX19)))</formula>
    </cfRule>
    <cfRule type="containsText" dxfId="13431" priority="23804" operator="containsText" text="08.30 – 16.30">
      <formula>NOT(ISERROR(SEARCH("08.30 – 16.30",BX19)))</formula>
    </cfRule>
    <cfRule type="containsText" dxfId="13430" priority="23805" operator="containsText" text="08:30 – 17.30">
      <formula>NOT(ISERROR(SEARCH("08:30 – 17.30",BX19)))</formula>
    </cfRule>
    <cfRule type="containsText" dxfId="13429" priority="23806" operator="containsText" text="08.30 – 17.30">
      <formula>NOT(ISERROR(SEARCH("08.30 – 17.30",BX19)))</formula>
    </cfRule>
    <cfRule type="containsText" dxfId="13428" priority="23807" operator="containsText" text="09.00 – 18.00">
      <formula>NOT(ISERROR(SEARCH("09.00 – 18.00",BX19)))</formula>
    </cfRule>
    <cfRule type="containsText" dxfId="13427" priority="23808" operator="containsText" text="09.00 – 13.00">
      <formula>NOT(ISERROR(SEARCH("09.00 – 13.00",BX19)))</formula>
    </cfRule>
    <cfRule type="containsText" dxfId="13426" priority="23809" operator="containsText" text="11.30 – 19.30">
      <formula>NOT(ISERROR(SEARCH("11.30 – 19.30",BX19)))</formula>
    </cfRule>
    <cfRule type="containsText" dxfId="13425" priority="23810" operator="containsText" text="10.30 – 19.30">
      <formula>NOT(ISERROR(SEARCH("10.30 – 19.30",BX19)))</formula>
    </cfRule>
    <cfRule type="containsText" dxfId="13424" priority="23811" operator="containsText" text="09.00 – 15.00">
      <formula>NOT(ISERROR(SEARCH("09.00 – 15.00",BX19)))</formula>
    </cfRule>
    <cfRule type="containsText" dxfId="13423" priority="23812" operator="containsText" text="1 2 : 3 0">
      <formula>NOT(ISERROR(SEARCH("1 2 : 3 0",BX19)))</formula>
    </cfRule>
    <cfRule type="containsText" dxfId="13422" priority="23813" operator="containsText" text="1 3 : 3 0">
      <formula>NOT(ISERROR(SEARCH("1 3 : 3 0",BX19)))</formula>
    </cfRule>
    <cfRule type="containsText" dxfId="13421" priority="23814" operator="containsText" text="FESTIVITÁ">
      <formula>NOT(ISERROR(SEARCH("FESTIVITÁ",BX19)))</formula>
    </cfRule>
    <cfRule type="cellIs" dxfId="13420" priority="23815" operator="equal">
      <formula>"DOMENICA"</formula>
    </cfRule>
  </conditionalFormatting>
  <conditionalFormatting sqref="BX19:BX25">
    <cfRule type="containsText" dxfId="13419" priority="23790" operator="containsText" text="09.00 - 13.00">
      <formula>NOT(ISERROR(SEARCH("09.00 - 13.00",BX19)))</formula>
    </cfRule>
    <cfRule type="containsText" dxfId="13418" priority="23793" operator="containsText" text="09.00 – 15:00">
      <formula>NOT(ISERROR(SEARCH("09.00 – 15:00",BX19)))</formula>
    </cfRule>
    <cfRule type="containsText" dxfId="13417" priority="23794" operator="containsText" text="09.00 – 16.00">
      <formula>NOT(ISERROR(SEARCH("09.00 – 16.00",BX19)))</formula>
    </cfRule>
    <cfRule type="containsText" dxfId="13416" priority="23795" operator="containsText" text="09.00 - 13:00">
      <formula>NOT(ISERROR(SEARCH("09.00 - 13:00",BX19)))</formula>
    </cfRule>
    <cfRule type="containsText" dxfId="13415" priority="23796" operator="containsText" text="08.30 – 16:30 ">
      <formula>NOT(ISERROR(SEARCH("08.30 – 16:30 ",BX19)))</formula>
    </cfRule>
    <cfRule type="containsText" dxfId="13414" priority="23797" operator="containsText" text="08.30 – 17:30 ">
      <formula>NOT(ISERROR(SEARCH("08.30 – 17:30 ",BX19)))</formula>
    </cfRule>
  </conditionalFormatting>
  <conditionalFormatting sqref="BX19:BX25">
    <cfRule type="containsText" dxfId="13413" priority="23792" operator="containsText" text="1 3 : 0 0">
      <formula>NOT(ISERROR(SEARCH("1 3 : 0 0",BX19)))</formula>
    </cfRule>
  </conditionalFormatting>
  <conditionalFormatting sqref="BX20">
    <cfRule type="containsText" dxfId="13412" priority="23791" operator="containsText" text="13:00">
      <formula>NOT(ISERROR(SEARCH("13:00",BX20)))</formula>
    </cfRule>
  </conditionalFormatting>
  <conditionalFormatting sqref="BX19:BX25">
    <cfRule type="containsText" dxfId="13411" priority="23802" operator="containsText" text="09:00 – 13.00 ">
      <formula>NOT(ISERROR(SEARCH("09:00 – 13.00 ",BX19)))</formula>
    </cfRule>
  </conditionalFormatting>
  <conditionalFormatting sqref="BX19:BX25">
    <cfRule type="containsText" dxfId="13410" priority="23789" operator="containsText" text="09:00 – 13.00 ">
      <formula>NOT(ISERROR(SEARCH("09:00 – 13.00 ",BX19)))</formula>
    </cfRule>
  </conditionalFormatting>
  <conditionalFormatting sqref="BX21">
    <cfRule type="containsText" dxfId="13409" priority="23786" operator="containsText" text="09.00 -13.00">
      <formula>NOT(ISERROR(SEARCH("09.00 -13.00",BX21)))</formula>
    </cfRule>
    <cfRule type="containsText" dxfId="13408" priority="23787" operator="containsText" text="09.00 -15:00">
      <formula>NOT(ISERROR(SEARCH("09.00 -15:00",BX21)))</formula>
    </cfRule>
    <cfRule type="containsText" dxfId="13407" priority="23788" operator="containsText" text="09.00 -16.00">
      <formula>NOT(ISERROR(SEARCH("09.00 -16.00",BX21)))</formula>
    </cfRule>
  </conditionalFormatting>
  <conditionalFormatting sqref="BX20:BX25">
    <cfRule type="containsText" dxfId="13406" priority="23783" operator="containsText" text="09.00 -13.00">
      <formula>NOT(ISERROR(SEARCH("09.00 -13.00",BX20)))</formula>
    </cfRule>
    <cfRule type="containsText" dxfId="13405" priority="23784" operator="containsText" text="09.00 -15:00">
      <formula>NOT(ISERROR(SEARCH("09.00 -15:00",BX20)))</formula>
    </cfRule>
    <cfRule type="containsText" dxfId="13404" priority="23785" operator="containsText" text="09.00 -16.00">
      <formula>NOT(ISERROR(SEARCH("09.00 -16.00",BX20)))</formula>
    </cfRule>
  </conditionalFormatting>
  <conditionalFormatting sqref="BX20">
    <cfRule type="containsText" dxfId="13403" priority="23780" operator="containsText" text="09.00 -13.00">
      <formula>NOT(ISERROR(SEARCH("09.00 -13.00",BX20)))</formula>
    </cfRule>
    <cfRule type="containsText" dxfId="13402" priority="23781" operator="containsText" text="09.00 -15:00">
      <formula>NOT(ISERROR(SEARCH("09.00 -15:00",BX20)))</formula>
    </cfRule>
    <cfRule type="containsText" dxfId="13401" priority="23782" operator="containsText" text="09.00 -16.00">
      <formula>NOT(ISERROR(SEARCH("09.00 -16.00",BX20)))</formula>
    </cfRule>
  </conditionalFormatting>
  <conditionalFormatting sqref="BX19:BX25">
    <cfRule type="containsText" dxfId="13400" priority="23779" operator="containsText" text="09:00 – 13.00 ">
      <formula>NOT(ISERROR(SEARCH("09:00 – 13.00 ",BX19)))</formula>
    </cfRule>
  </conditionalFormatting>
  <conditionalFormatting sqref="BX21">
    <cfRule type="containsText" dxfId="13399" priority="23776" operator="containsText" text="09.00 -13.00">
      <formula>NOT(ISERROR(SEARCH("09.00 -13.00",BX21)))</formula>
    </cfRule>
    <cfRule type="containsText" dxfId="13398" priority="23777" operator="containsText" text="09.00 -15:00">
      <formula>NOT(ISERROR(SEARCH("09.00 -15:00",BX21)))</formula>
    </cfRule>
    <cfRule type="containsText" dxfId="13397" priority="23778" operator="containsText" text="09.00 -16.00">
      <formula>NOT(ISERROR(SEARCH("09.00 -16.00",BX21)))</formula>
    </cfRule>
  </conditionalFormatting>
  <conditionalFormatting sqref="BX20:BX25">
    <cfRule type="containsText" dxfId="13396" priority="23773" operator="containsText" text="09.00 -13.00">
      <formula>NOT(ISERROR(SEARCH("09.00 -13.00",BX20)))</formula>
    </cfRule>
    <cfRule type="containsText" dxfId="13395" priority="23774" operator="containsText" text="09.00 -15:00">
      <formula>NOT(ISERROR(SEARCH("09.00 -15:00",BX20)))</formula>
    </cfRule>
    <cfRule type="containsText" dxfId="13394" priority="23775" operator="containsText" text="09.00 -16.00">
      <formula>NOT(ISERROR(SEARCH("09.00 -16.00",BX20)))</formula>
    </cfRule>
  </conditionalFormatting>
  <conditionalFormatting sqref="BX20">
    <cfRule type="containsText" dxfId="13393" priority="23770" operator="containsText" text="09.00 -13.00">
      <formula>NOT(ISERROR(SEARCH("09.00 -13.00",BX20)))</formula>
    </cfRule>
    <cfRule type="containsText" dxfId="13392" priority="23771" operator="containsText" text="09.00 -15:00">
      <formula>NOT(ISERROR(SEARCH("09.00 -15:00",BX20)))</formula>
    </cfRule>
    <cfRule type="containsText" dxfId="13391" priority="23772" operator="containsText" text="09.00 -16.00">
      <formula>NOT(ISERROR(SEARCH("09.00 -16.00",BX20)))</formula>
    </cfRule>
  </conditionalFormatting>
  <conditionalFormatting sqref="BX21">
    <cfRule type="containsText" dxfId="13390" priority="23767" operator="containsText" text="09.00 -13:00">
      <formula>NOT(ISERROR(SEARCH("09.00 -13:00",BX21)))</formula>
    </cfRule>
    <cfRule type="containsText" dxfId="13389" priority="23768" operator="containsText" text="08.30 -17.30">
      <formula>NOT(ISERROR(SEARCH("08.30 -17.30",BX21)))</formula>
    </cfRule>
    <cfRule type="containsText" dxfId="13388" priority="23769" operator="containsText" text="08.30 -15:30">
      <formula>NOT(ISERROR(SEARCH("08.30 -15:30",BX21)))</formula>
    </cfRule>
  </conditionalFormatting>
  <conditionalFormatting sqref="BX20:BX25">
    <cfRule type="containsText" dxfId="13387" priority="23764" operator="containsText" text="09.00 -13.00">
      <formula>NOT(ISERROR(SEARCH("09.00 -13.00",BX20)))</formula>
    </cfRule>
    <cfRule type="containsText" dxfId="13386" priority="23765" operator="containsText" text="09.00 -15:00">
      <formula>NOT(ISERROR(SEARCH("09.00 -15:00",BX20)))</formula>
    </cfRule>
    <cfRule type="containsText" dxfId="13385" priority="23766" operator="containsText" text="09.00 -16.00">
      <formula>NOT(ISERROR(SEARCH("09.00 -16.00",BX20)))</formula>
    </cfRule>
  </conditionalFormatting>
  <conditionalFormatting sqref="BX20:BX25">
    <cfRule type="containsText" dxfId="13384" priority="23761" operator="containsText" text="09.00 -13:00">
      <formula>NOT(ISERROR(SEARCH("09.00 -13:00",BX20)))</formula>
    </cfRule>
    <cfRule type="containsText" dxfId="13383" priority="23762" operator="containsText" text="08.30 -17.30">
      <formula>NOT(ISERROR(SEARCH("08.30 -17.30",BX20)))</formula>
    </cfRule>
    <cfRule type="containsText" dxfId="13382" priority="23763" operator="containsText" text="08.30 -15:30">
      <formula>NOT(ISERROR(SEARCH("08.30 -15:30",BX20)))</formula>
    </cfRule>
  </conditionalFormatting>
  <conditionalFormatting sqref="BX20">
    <cfRule type="containsText" dxfId="13381" priority="23758" operator="containsText" text="09.00 -13.00">
      <formula>NOT(ISERROR(SEARCH("09.00 -13.00",BX20)))</formula>
    </cfRule>
    <cfRule type="containsText" dxfId="13380" priority="23759" operator="containsText" text="09.00 -15:00">
      <formula>NOT(ISERROR(SEARCH("09.00 -15:00",BX20)))</formula>
    </cfRule>
    <cfRule type="containsText" dxfId="13379" priority="23760" operator="containsText" text="09.00 -16.00">
      <formula>NOT(ISERROR(SEARCH("09.00 -16.00",BX20)))</formula>
    </cfRule>
  </conditionalFormatting>
  <conditionalFormatting sqref="BX20">
    <cfRule type="containsText" dxfId="13378" priority="23755" operator="containsText" text="09.00 -13:00">
      <formula>NOT(ISERROR(SEARCH("09.00 -13:00",BX20)))</formula>
    </cfRule>
    <cfRule type="containsText" dxfId="13377" priority="23756" operator="containsText" text="08.30 -17.30">
      <formula>NOT(ISERROR(SEARCH("08.30 -17.30",BX20)))</formula>
    </cfRule>
    <cfRule type="containsText" dxfId="13376" priority="23757" operator="containsText" text="08.30 -15:30">
      <formula>NOT(ISERROR(SEARCH("08.30 -15:30",BX20)))</formula>
    </cfRule>
  </conditionalFormatting>
  <conditionalFormatting sqref="BX15:BX18">
    <cfRule type="containsText" dxfId="13375" priority="23737" operator="containsText" text="08.30 – 14.30">
      <formula>NOT(ISERROR(SEARCH("08.30 – 14.30",BX15)))</formula>
    </cfRule>
    <cfRule type="containsText" dxfId="13374" priority="23738" operator="containsText" text="09:30 – 18.30">
      <formula>NOT(ISERROR(SEARCH("09:30 – 18.30",BX15)))</formula>
    </cfRule>
    <cfRule type="containsText" dxfId="13373" priority="23739" operator="containsText" text="10.30 – 18.30">
      <formula>NOT(ISERROR(SEARCH("10.30 – 18.30",BX15)))</formula>
    </cfRule>
    <cfRule type="containsText" dxfId="13372" priority="23740" operator="containsText" text="09.30 – 18.30">
      <formula>NOT(ISERROR(SEARCH("09.30 – 18.30",BX15)))</formula>
    </cfRule>
    <cfRule type="containsText" dxfId="13371" priority="23742" operator="containsText" text="09.00 – 13:00">
      <formula>NOT(ISERROR(SEARCH("09.00 – 13:00",BX15)))</formula>
    </cfRule>
    <cfRule type="containsText" dxfId="13370" priority="23743" operator="containsText" text="08.30 – 16.30">
      <formula>NOT(ISERROR(SEARCH("08.30 – 16.30",BX15)))</formula>
    </cfRule>
    <cfRule type="containsText" dxfId="13369" priority="23744" operator="containsText" text="08:30 – 17.30">
      <formula>NOT(ISERROR(SEARCH("08:30 – 17.30",BX15)))</formula>
    </cfRule>
    <cfRule type="containsText" dxfId="13368" priority="23745" operator="containsText" text="08.30 – 17.30">
      <formula>NOT(ISERROR(SEARCH("08.30 – 17.30",BX15)))</formula>
    </cfRule>
    <cfRule type="containsText" dxfId="13367" priority="23746" operator="containsText" text="09.00 – 18.00">
      <formula>NOT(ISERROR(SEARCH("09.00 – 18.00",BX15)))</formula>
    </cfRule>
    <cfRule type="containsText" dxfId="13366" priority="23747" operator="containsText" text="09.00 – 13.00">
      <formula>NOT(ISERROR(SEARCH("09.00 – 13.00",BX15)))</formula>
    </cfRule>
    <cfRule type="containsText" dxfId="13365" priority="23748" operator="containsText" text="11.30 – 19.30">
      <formula>NOT(ISERROR(SEARCH("11.30 – 19.30",BX15)))</formula>
    </cfRule>
    <cfRule type="containsText" dxfId="13364" priority="23749" operator="containsText" text="10.30 – 19.30">
      <formula>NOT(ISERROR(SEARCH("10.30 – 19.30",BX15)))</formula>
    </cfRule>
    <cfRule type="containsText" dxfId="13363" priority="23750" operator="containsText" text="09.00 – 15.00">
      <formula>NOT(ISERROR(SEARCH("09.00 – 15.00",BX15)))</formula>
    </cfRule>
    <cfRule type="containsText" dxfId="13362" priority="23751" operator="containsText" text="1 2 : 3 0">
      <formula>NOT(ISERROR(SEARCH("1 2 : 3 0",BX15)))</formula>
    </cfRule>
    <cfRule type="containsText" dxfId="13361" priority="23752" operator="containsText" text="1 3 : 3 0">
      <formula>NOT(ISERROR(SEARCH("1 3 : 3 0",BX15)))</formula>
    </cfRule>
    <cfRule type="containsText" dxfId="13360" priority="23753" operator="containsText" text="FESTIVITÁ">
      <formula>NOT(ISERROR(SEARCH("FESTIVITÁ",BX15)))</formula>
    </cfRule>
    <cfRule type="cellIs" dxfId="13359" priority="23754" operator="equal">
      <formula>"DOMENICA"</formula>
    </cfRule>
  </conditionalFormatting>
  <conditionalFormatting sqref="BX15:BX18">
    <cfRule type="containsText" dxfId="13358" priority="23730" operator="containsText" text="09.00 - 13.00">
      <formula>NOT(ISERROR(SEARCH("09.00 - 13.00",BX15)))</formula>
    </cfRule>
    <cfRule type="containsText" dxfId="13357" priority="23732" operator="containsText" text="09.00 – 15:00">
      <formula>NOT(ISERROR(SEARCH("09.00 – 15:00",BX15)))</formula>
    </cfRule>
    <cfRule type="containsText" dxfId="13356" priority="23733" operator="containsText" text="09.00 – 16.00">
      <formula>NOT(ISERROR(SEARCH("09.00 – 16.00",BX15)))</formula>
    </cfRule>
    <cfRule type="containsText" dxfId="13355" priority="23734" operator="containsText" text="09.00 - 13:00">
      <formula>NOT(ISERROR(SEARCH("09.00 - 13:00",BX15)))</formula>
    </cfRule>
    <cfRule type="containsText" dxfId="13354" priority="23735" operator="containsText" text="08.30 – 16:30 ">
      <formula>NOT(ISERROR(SEARCH("08.30 – 16:30 ",BX15)))</formula>
    </cfRule>
    <cfRule type="containsText" dxfId="13353" priority="23736" operator="containsText" text="08.30 – 17:30 ">
      <formula>NOT(ISERROR(SEARCH("08.30 – 17:30 ",BX15)))</formula>
    </cfRule>
  </conditionalFormatting>
  <conditionalFormatting sqref="BX15:BX18">
    <cfRule type="containsText" dxfId="13352" priority="23731" operator="containsText" text="1 3 : 0 0">
      <formula>NOT(ISERROR(SEARCH("1 3 : 0 0",BX15)))</formula>
    </cfRule>
  </conditionalFormatting>
  <conditionalFormatting sqref="BX15:BX18">
    <cfRule type="containsText" dxfId="13351" priority="23741" operator="containsText" text="09:00 – 13.00 ">
      <formula>NOT(ISERROR(SEARCH("09:00 – 13.00 ",BX15)))</formula>
    </cfRule>
  </conditionalFormatting>
  <conditionalFormatting sqref="BX15:BX18">
    <cfRule type="containsText" dxfId="13350" priority="23729" operator="containsText" text="09:00 – 13.00 ">
      <formula>NOT(ISERROR(SEARCH("09:00 – 13.00 ",BX15)))</formula>
    </cfRule>
  </conditionalFormatting>
  <conditionalFormatting sqref="BX15:BX18">
    <cfRule type="containsText" dxfId="13349" priority="23726" operator="containsText" text="09.00 -13.00">
      <formula>NOT(ISERROR(SEARCH("09.00 -13.00",BX15)))</formula>
    </cfRule>
    <cfRule type="containsText" dxfId="13348" priority="23727" operator="containsText" text="09.00 -15:00">
      <formula>NOT(ISERROR(SEARCH("09.00 -15:00",BX15)))</formula>
    </cfRule>
    <cfRule type="containsText" dxfId="13347" priority="23728" operator="containsText" text="09.00 -16.00">
      <formula>NOT(ISERROR(SEARCH("09.00 -16.00",BX15)))</formula>
    </cfRule>
  </conditionalFormatting>
  <conditionalFormatting sqref="BX15:BX18">
    <cfRule type="containsText" dxfId="13346" priority="23725" operator="containsText" text="09:00 – 13.00 ">
      <formula>NOT(ISERROR(SEARCH("09:00 – 13.00 ",BX15)))</formula>
    </cfRule>
  </conditionalFormatting>
  <conditionalFormatting sqref="BX15:BX18">
    <cfRule type="containsText" dxfId="13345" priority="23722" operator="containsText" text="09.00 -13.00">
      <formula>NOT(ISERROR(SEARCH("09.00 -13.00",BX15)))</formula>
    </cfRule>
    <cfRule type="containsText" dxfId="13344" priority="23723" operator="containsText" text="09.00 -15:00">
      <formula>NOT(ISERROR(SEARCH("09.00 -15:00",BX15)))</formula>
    </cfRule>
    <cfRule type="containsText" dxfId="13343" priority="23724" operator="containsText" text="09.00 -16.00">
      <formula>NOT(ISERROR(SEARCH("09.00 -16.00",BX15)))</formula>
    </cfRule>
  </conditionalFormatting>
  <conditionalFormatting sqref="BX15:BX18">
    <cfRule type="containsText" dxfId="13342" priority="23719" operator="containsText" text="09.00 -13.00">
      <formula>NOT(ISERROR(SEARCH("09.00 -13.00",BX15)))</formula>
    </cfRule>
    <cfRule type="containsText" dxfId="13341" priority="23720" operator="containsText" text="09.00 -15:00">
      <formula>NOT(ISERROR(SEARCH("09.00 -15:00",BX15)))</formula>
    </cfRule>
    <cfRule type="containsText" dxfId="13340" priority="23721" operator="containsText" text="09.00 -16.00">
      <formula>NOT(ISERROR(SEARCH("09.00 -16.00",BX15)))</formula>
    </cfRule>
  </conditionalFormatting>
  <conditionalFormatting sqref="BX15:BX18">
    <cfRule type="containsText" dxfId="13339" priority="23716" operator="containsText" text="09.00 -13:00">
      <formula>NOT(ISERROR(SEARCH("09.00 -13:00",BX15)))</formula>
    </cfRule>
    <cfRule type="containsText" dxfId="13338" priority="23717" operator="containsText" text="08.30 -17.30">
      <formula>NOT(ISERROR(SEARCH("08.30 -17.30",BX15)))</formula>
    </cfRule>
    <cfRule type="containsText" dxfId="13337" priority="23718" operator="containsText" text="08.30 -15:30">
      <formula>NOT(ISERROR(SEARCH("08.30 -15:30",BX15)))</formula>
    </cfRule>
  </conditionalFormatting>
  <conditionalFormatting sqref="BX19">
    <cfRule type="containsText" dxfId="13336" priority="23713" operator="containsText" text="09.00 -13.00">
      <formula>NOT(ISERROR(SEARCH("09.00 -13.00",BX19)))</formula>
    </cfRule>
    <cfRule type="containsText" dxfId="13335" priority="23714" operator="containsText" text="09.00 -15:00">
      <formula>NOT(ISERROR(SEARCH("09.00 -15:00",BX19)))</formula>
    </cfRule>
    <cfRule type="containsText" dxfId="13334" priority="23715" operator="containsText" text="09.00 -16.00">
      <formula>NOT(ISERROR(SEARCH("09.00 -16.00",BX19)))</formula>
    </cfRule>
  </conditionalFormatting>
  <conditionalFormatting sqref="BX19">
    <cfRule type="containsText" dxfId="13333" priority="23710" operator="containsText" text="09.00 -13.00">
      <formula>NOT(ISERROR(SEARCH("09.00 -13.00",BX19)))</formula>
    </cfRule>
    <cfRule type="containsText" dxfId="13332" priority="23711" operator="containsText" text="09.00 -15:00">
      <formula>NOT(ISERROR(SEARCH("09.00 -15:00",BX19)))</formula>
    </cfRule>
    <cfRule type="containsText" dxfId="13331" priority="23712" operator="containsText" text="09.00 -16.00">
      <formula>NOT(ISERROR(SEARCH("09.00 -16.00",BX19)))</formula>
    </cfRule>
  </conditionalFormatting>
  <conditionalFormatting sqref="BX19">
    <cfRule type="containsText" dxfId="13330" priority="23707" operator="containsText" text="09.00 -13:00">
      <formula>NOT(ISERROR(SEARCH("09.00 -13:00",BX19)))</formula>
    </cfRule>
    <cfRule type="containsText" dxfId="13329" priority="23708" operator="containsText" text="08.30 -17.30">
      <formula>NOT(ISERROR(SEARCH("08.30 -17.30",BX19)))</formula>
    </cfRule>
    <cfRule type="containsText" dxfId="13328" priority="23709" operator="containsText" text="08.30 -15:30">
      <formula>NOT(ISERROR(SEARCH("08.30 -15:30",BX19)))</formula>
    </cfRule>
  </conditionalFormatting>
  <conditionalFormatting sqref="BX30">
    <cfRule type="cellIs" dxfId="13327" priority="23665" operator="equal">
      <formula>_FV(13,"3")</formula>
    </cfRule>
  </conditionalFormatting>
  <conditionalFormatting sqref="BX30">
    <cfRule type="cellIs" dxfId="13326" priority="23646" operator="equal">
      <formula>_FV(13,"3")</formula>
    </cfRule>
  </conditionalFormatting>
  <conditionalFormatting sqref="BX30">
    <cfRule type="cellIs" dxfId="13325" priority="23647" operator="equal">
      <formula>_FV(13,"3")</formula>
    </cfRule>
  </conditionalFormatting>
  <conditionalFormatting sqref="BX30">
    <cfRule type="cellIs" dxfId="13324" priority="23639" operator="equal">
      <formula>_FV(13,"3")</formula>
    </cfRule>
  </conditionalFormatting>
  <conditionalFormatting sqref="BX30">
    <cfRule type="cellIs" dxfId="13323" priority="23640" operator="equal">
      <formula>_FV(13,"3")</formula>
    </cfRule>
  </conditionalFormatting>
  <conditionalFormatting sqref="BX30">
    <cfRule type="cellIs" dxfId="13322" priority="23698" operator="equal">
      <formula>"09.00 – 13.00"</formula>
    </cfRule>
  </conditionalFormatting>
  <conditionalFormatting sqref="BX30">
    <cfRule type="cellIs" dxfId="13321" priority="23699" operator="equal">
      <formula>"09.00 – 15.00"</formula>
    </cfRule>
  </conditionalFormatting>
  <conditionalFormatting sqref="BX30">
    <cfRule type="cellIs" dxfId="13320" priority="23700" operator="equal">
      <formula>"09.00 – 18.00"</formula>
    </cfRule>
  </conditionalFormatting>
  <conditionalFormatting sqref="BX30">
    <cfRule type="cellIs" dxfId="13319" priority="23701" operator="equal">
      <formula>"09.30 – 13.00"</formula>
    </cfRule>
  </conditionalFormatting>
  <conditionalFormatting sqref="BX30">
    <cfRule type="cellIs" dxfId="13318" priority="23702" operator="equal">
      <formula>"10.30 – 19.30"</formula>
    </cfRule>
  </conditionalFormatting>
  <conditionalFormatting sqref="BX30">
    <cfRule type="cellIs" dxfId="13317" priority="23703" operator="equal">
      <formula>"11.30 – 19.30"</formula>
    </cfRule>
  </conditionalFormatting>
  <conditionalFormatting sqref="BX30">
    <cfRule type="cellIs" dxfId="13316" priority="23704" operator="equal">
      <formula>_FV(13,"3")</formula>
    </cfRule>
  </conditionalFormatting>
  <conditionalFormatting sqref="BX30">
    <cfRule type="cellIs" dxfId="13315" priority="23705" operator="equal">
      <formula>_FV(13,"3")</formula>
    </cfRule>
  </conditionalFormatting>
  <conditionalFormatting sqref="BX30">
    <cfRule type="cellIs" dxfId="13314" priority="23706" operator="equal">
      <formula>_FV(13,"3")</formula>
    </cfRule>
  </conditionalFormatting>
  <conditionalFormatting sqref="BX30">
    <cfRule type="containsText" dxfId="13313" priority="23688" operator="containsText" text="DOMENICA">
      <formula>NOT(ISERROR(SEARCH("DOMENICA",BX30)))</formula>
    </cfRule>
    <cfRule type="containsText" dxfId="13312" priority="23689" operator="containsText" text="08.30 – 14.30">
      <formula>NOT(ISERROR(SEARCH("08.30 – 14.30",BX30)))</formula>
    </cfRule>
    <cfRule type="containsText" dxfId="13311" priority="23690" operator="containsText" text="09.30 – 18.30">
      <formula>NOT(ISERROR(SEARCH("09.30 – 18.30",BX30)))</formula>
    </cfRule>
    <cfRule type="containsText" dxfId="13310" priority="23691" operator="containsText" text="08.30 – 16.30">
      <formula>NOT(ISERROR(SEARCH("08.30 – 16.30",BX30)))</formula>
    </cfRule>
    <cfRule type="containsText" dxfId="13309" priority="23692" operator="containsText" text="08.30 – 17.30">
      <formula>NOT(ISERROR(SEARCH("08.30 – 17.30",BX30)))</formula>
    </cfRule>
    <cfRule type="containsText" dxfId="13308" priority="23693" operator="containsText" text="09.00 – 18.00">
      <formula>NOT(ISERROR(SEARCH("09.00 – 18.00",BX30)))</formula>
    </cfRule>
    <cfRule type="containsText" dxfId="13307" priority="23694" operator="containsText" text="09.00 – 15.00">
      <formula>NOT(ISERROR(SEARCH("09.00 – 15.00",BX30)))</formula>
    </cfRule>
    <cfRule type="containsText" dxfId="13306" priority="23695" operator="containsText" text="10.30 – 19.30">
      <formula>NOT(ISERROR(SEARCH("10.30 – 19.30",BX30)))</formula>
    </cfRule>
    <cfRule type="containsText" dxfId="13305" priority="23696" operator="containsText" text="09.00 – 13.00">
      <formula>NOT(ISERROR(SEARCH("09.00 – 13.00",BX30)))</formula>
    </cfRule>
    <cfRule type="containsText" dxfId="13304" priority="23697" operator="containsText" text="11.30 – 19.30">
      <formula>NOT(ISERROR(SEARCH("11.30 – 19.30",BX30)))</formula>
    </cfRule>
  </conditionalFormatting>
  <conditionalFormatting sqref="BX30">
    <cfRule type="cellIs" dxfId="13303" priority="23680" operator="equal">
      <formula>"09.00 – 15.00"</formula>
    </cfRule>
  </conditionalFormatting>
  <conditionalFormatting sqref="BX30">
    <cfRule type="cellIs" dxfId="13302" priority="23681" operator="equal">
      <formula>"09.00 – 18.00"</formula>
    </cfRule>
  </conditionalFormatting>
  <conditionalFormatting sqref="BX30">
    <cfRule type="cellIs" dxfId="13301" priority="23682" operator="equal">
      <formula>"09.30 – 13.00"</formula>
    </cfRule>
  </conditionalFormatting>
  <conditionalFormatting sqref="BX30">
    <cfRule type="cellIs" dxfId="13300" priority="23683" operator="equal">
      <formula>"10.30 – 19.30"</formula>
    </cfRule>
  </conditionalFormatting>
  <conditionalFormatting sqref="BX30">
    <cfRule type="cellIs" dxfId="13299" priority="23684" operator="equal">
      <formula>"11.30 – 19.30"</formula>
    </cfRule>
  </conditionalFormatting>
  <conditionalFormatting sqref="BX30">
    <cfRule type="cellIs" dxfId="13298" priority="23685" operator="equal">
      <formula>_FV(13,"3")</formula>
    </cfRule>
  </conditionalFormatting>
  <conditionalFormatting sqref="BX30">
    <cfRule type="cellIs" dxfId="13297" priority="23686" operator="equal">
      <formula>_FV(13,"3")</formula>
    </cfRule>
  </conditionalFormatting>
  <conditionalFormatting sqref="BX30">
    <cfRule type="cellIs" dxfId="13296" priority="23687" operator="equal">
      <formula>_FV(13,"3")</formula>
    </cfRule>
  </conditionalFormatting>
  <conditionalFormatting sqref="BX30">
    <cfRule type="cellIs" dxfId="13295" priority="23672" operator="equal">
      <formula>"09.00 – 15.00"</formula>
    </cfRule>
  </conditionalFormatting>
  <conditionalFormatting sqref="BX30">
    <cfRule type="cellIs" dxfId="13294" priority="23673" operator="equal">
      <formula>"09.00 – 18.00"</formula>
    </cfRule>
  </conditionalFormatting>
  <conditionalFormatting sqref="BX30">
    <cfRule type="cellIs" dxfId="13293" priority="23674" operator="equal">
      <formula>"09.30 – 13.00"</formula>
    </cfRule>
  </conditionalFormatting>
  <conditionalFormatting sqref="BX30">
    <cfRule type="cellIs" dxfId="13292" priority="23675" operator="equal">
      <formula>"10.30 – 19.30"</formula>
    </cfRule>
  </conditionalFormatting>
  <conditionalFormatting sqref="BX30">
    <cfRule type="cellIs" dxfId="13291" priority="23676" operator="equal">
      <formula>"11.30 – 19.30"</formula>
    </cfRule>
  </conditionalFormatting>
  <conditionalFormatting sqref="BX30">
    <cfRule type="cellIs" dxfId="13290" priority="23677" operator="equal">
      <formula>_FV(13,"3")</formula>
    </cfRule>
  </conditionalFormatting>
  <conditionalFormatting sqref="BX30">
    <cfRule type="cellIs" dxfId="13289" priority="23678" operator="equal">
      <formula>_FV(13,"3")</formula>
    </cfRule>
  </conditionalFormatting>
  <conditionalFormatting sqref="BX30">
    <cfRule type="cellIs" dxfId="13288" priority="23679" operator="equal">
      <formula>_FV(13,"3")</formula>
    </cfRule>
  </conditionalFormatting>
  <conditionalFormatting sqref="BX30">
    <cfRule type="containsText" dxfId="13287" priority="23666" operator="containsText" text="09.00 - 13.00">
      <formula>NOT(ISERROR(SEARCH("09.00 - 13.00",BX30)))</formula>
    </cfRule>
    <cfRule type="containsText" dxfId="13286" priority="23667" operator="containsText" text="09.00 – 15:00">
      <formula>NOT(ISERROR(SEARCH("09.00 – 15:00",BX30)))</formula>
    </cfRule>
    <cfRule type="containsText" dxfId="13285" priority="23668" operator="containsText" text="09.00 – 16.00">
      <formula>NOT(ISERROR(SEARCH("09.00 – 16.00",BX30)))</formula>
    </cfRule>
    <cfRule type="containsText" dxfId="13284" priority="23669" operator="containsText" text="09.00 - 13:00">
      <formula>NOT(ISERROR(SEARCH("09.00 - 13:00",BX30)))</formula>
    </cfRule>
    <cfRule type="containsText" dxfId="13283" priority="23670" operator="containsText" text="08.30 – 16:30 ">
      <formula>NOT(ISERROR(SEARCH("08.30 – 16:30 ",BX30)))</formula>
    </cfRule>
    <cfRule type="containsText" dxfId="13282" priority="23671" operator="containsText" text="08.30 – 17:30 ">
      <formula>NOT(ISERROR(SEARCH("08.30 – 17:30 ",BX30)))</formula>
    </cfRule>
  </conditionalFormatting>
  <conditionalFormatting sqref="BX30">
    <cfRule type="cellIs" dxfId="13281" priority="23658" operator="equal">
      <formula>"09.00 – 15.00"</formula>
    </cfRule>
  </conditionalFormatting>
  <conditionalFormatting sqref="BX30">
    <cfRule type="cellIs" dxfId="13280" priority="23659" operator="equal">
      <formula>"09.00 – 18.00"</formula>
    </cfRule>
  </conditionalFormatting>
  <conditionalFormatting sqref="BX30">
    <cfRule type="cellIs" dxfId="13279" priority="23660" operator="equal">
      <formula>"09.30 – 13.00"</formula>
    </cfRule>
  </conditionalFormatting>
  <conditionalFormatting sqref="BX30">
    <cfRule type="cellIs" dxfId="13278" priority="23661" operator="equal">
      <formula>"10.30 – 19.30"</formula>
    </cfRule>
  </conditionalFormatting>
  <conditionalFormatting sqref="BX30">
    <cfRule type="cellIs" dxfId="13277" priority="23662" operator="equal">
      <formula>"11.30 – 19.30"</formula>
    </cfRule>
  </conditionalFormatting>
  <conditionalFormatting sqref="BX30">
    <cfRule type="cellIs" dxfId="13276" priority="23663" operator="equal">
      <formula>_FV(13,"3")</formula>
    </cfRule>
  </conditionalFormatting>
  <conditionalFormatting sqref="BX30">
    <cfRule type="cellIs" dxfId="13275" priority="23664" operator="equal">
      <formula>_FV(13,"3")</formula>
    </cfRule>
  </conditionalFormatting>
  <conditionalFormatting sqref="BX30">
    <cfRule type="containsText" dxfId="13274" priority="23648" operator="containsText" text="DOMENICA">
      <formula>NOT(ISERROR(SEARCH("DOMENICA",BX30)))</formula>
    </cfRule>
    <cfRule type="containsText" dxfId="13273" priority="23649" operator="containsText" text="08.30 – 14.30">
      <formula>NOT(ISERROR(SEARCH("08.30 – 14.30",BX30)))</formula>
    </cfRule>
    <cfRule type="containsText" dxfId="13272" priority="23650" operator="containsText" text="09.30 – 18.30">
      <formula>NOT(ISERROR(SEARCH("09.30 – 18.30",BX30)))</formula>
    </cfRule>
    <cfRule type="containsText" dxfId="13271" priority="23651" operator="containsText" text="08.30 – 16.30">
      <formula>NOT(ISERROR(SEARCH("08.30 – 16.30",BX30)))</formula>
    </cfRule>
    <cfRule type="containsText" dxfId="13270" priority="23652" operator="containsText" text="08.30 – 17.30">
      <formula>NOT(ISERROR(SEARCH("08.30 – 17.30",BX30)))</formula>
    </cfRule>
    <cfRule type="containsText" dxfId="13269" priority="23653" operator="containsText" text="09.00 – 18.00">
      <formula>NOT(ISERROR(SEARCH("09.00 – 18.00",BX30)))</formula>
    </cfRule>
    <cfRule type="containsText" dxfId="13268" priority="23654" operator="containsText" text="09.00 – 15.00">
      <formula>NOT(ISERROR(SEARCH("09.00 – 15.00",BX30)))</formula>
    </cfRule>
    <cfRule type="containsText" dxfId="13267" priority="23655" operator="containsText" text="10.30 – 19.30">
      <formula>NOT(ISERROR(SEARCH("10.30 – 19.30",BX30)))</formula>
    </cfRule>
    <cfRule type="containsText" dxfId="13266" priority="23656" operator="containsText" text="09.00 – 13.00">
      <formula>NOT(ISERROR(SEARCH("09.00 – 13.00",BX30)))</formula>
    </cfRule>
    <cfRule type="containsText" dxfId="13265" priority="23657" operator="containsText" text="11.30 – 19.30">
      <formula>NOT(ISERROR(SEARCH("11.30 – 19.30",BX30)))</formula>
    </cfRule>
  </conditionalFormatting>
  <conditionalFormatting sqref="BX30">
    <cfRule type="cellIs" dxfId="13264" priority="23641" operator="equal">
      <formula>"09.00 – 18.00"</formula>
    </cfRule>
  </conditionalFormatting>
  <conditionalFormatting sqref="BX30">
    <cfRule type="cellIs" dxfId="13263" priority="23642" operator="equal">
      <formula>"09.30 – 13.00"</formula>
    </cfRule>
  </conditionalFormatting>
  <conditionalFormatting sqref="BX30">
    <cfRule type="cellIs" dxfId="13262" priority="23643" operator="equal">
      <formula>"10.30 – 19.30"</formula>
    </cfRule>
  </conditionalFormatting>
  <conditionalFormatting sqref="BX30">
    <cfRule type="cellIs" dxfId="13261" priority="23644" operator="equal">
      <formula>"11.30 – 19.30"</formula>
    </cfRule>
  </conditionalFormatting>
  <conditionalFormatting sqref="BX30">
    <cfRule type="cellIs" dxfId="13260" priority="23645" operator="equal">
      <formula>_FV(13,"3")</formula>
    </cfRule>
  </conditionalFormatting>
  <conditionalFormatting sqref="BX30">
    <cfRule type="cellIs" dxfId="13259" priority="23634" operator="equal">
      <formula>"09.00 – 18.00"</formula>
    </cfRule>
  </conditionalFormatting>
  <conditionalFormatting sqref="BX30">
    <cfRule type="cellIs" dxfId="13258" priority="23635" operator="equal">
      <formula>"09.30 – 13.00"</formula>
    </cfRule>
  </conditionalFormatting>
  <conditionalFormatting sqref="BX30">
    <cfRule type="cellIs" dxfId="13257" priority="23636" operator="equal">
      <formula>"10.30 – 19.30"</formula>
    </cfRule>
  </conditionalFormatting>
  <conditionalFormatting sqref="BX30">
    <cfRule type="cellIs" dxfId="13256" priority="23637" operator="equal">
      <formula>"11.30 – 19.30"</formula>
    </cfRule>
  </conditionalFormatting>
  <conditionalFormatting sqref="BX30">
    <cfRule type="cellIs" dxfId="13255" priority="23638" operator="equal">
      <formula>_FV(13,"3")</formula>
    </cfRule>
  </conditionalFormatting>
  <conditionalFormatting sqref="BX30:BX36">
    <cfRule type="containsText" dxfId="13254" priority="23616" operator="containsText" text="08.30 – 14.30">
      <formula>NOT(ISERROR(SEARCH("08.30 – 14.30",BX30)))</formula>
    </cfRule>
    <cfRule type="containsText" dxfId="13253" priority="23617" operator="containsText" text="09:30 – 18.30">
      <formula>NOT(ISERROR(SEARCH("09:30 – 18.30",BX30)))</formula>
    </cfRule>
    <cfRule type="containsText" dxfId="13252" priority="23618" operator="containsText" text="10.30 – 18.30">
      <formula>NOT(ISERROR(SEARCH("10.30 – 18.30",BX30)))</formula>
    </cfRule>
    <cfRule type="containsText" dxfId="13251" priority="23619" operator="containsText" text="09.30 – 18.30">
      <formula>NOT(ISERROR(SEARCH("09.30 – 18.30",BX30)))</formula>
    </cfRule>
    <cfRule type="containsText" dxfId="13250" priority="23621" operator="containsText" text="09.00 – 13:00">
      <formula>NOT(ISERROR(SEARCH("09.00 – 13:00",BX30)))</formula>
    </cfRule>
    <cfRule type="containsText" dxfId="13249" priority="23622" operator="containsText" text="08.30 – 16.30">
      <formula>NOT(ISERROR(SEARCH("08.30 – 16.30",BX30)))</formula>
    </cfRule>
    <cfRule type="containsText" dxfId="13248" priority="23623" operator="containsText" text="08:30 – 17.30">
      <formula>NOT(ISERROR(SEARCH("08:30 – 17.30",BX30)))</formula>
    </cfRule>
    <cfRule type="containsText" dxfId="13247" priority="23624" operator="containsText" text="08.30 – 17.30">
      <formula>NOT(ISERROR(SEARCH("08.30 – 17.30",BX30)))</formula>
    </cfRule>
    <cfRule type="containsText" dxfId="13246" priority="23625" operator="containsText" text="09.00 – 18.00">
      <formula>NOT(ISERROR(SEARCH("09.00 – 18.00",BX30)))</formula>
    </cfRule>
    <cfRule type="containsText" dxfId="13245" priority="23626" operator="containsText" text="09.00 – 13.00">
      <formula>NOT(ISERROR(SEARCH("09.00 – 13.00",BX30)))</formula>
    </cfRule>
    <cfRule type="containsText" dxfId="13244" priority="23627" operator="containsText" text="11.30 – 19.30">
      <formula>NOT(ISERROR(SEARCH("11.30 – 19.30",BX30)))</formula>
    </cfRule>
    <cfRule type="containsText" dxfId="13243" priority="23628" operator="containsText" text="10.30 – 19.30">
      <formula>NOT(ISERROR(SEARCH("10.30 – 19.30",BX30)))</formula>
    </cfRule>
    <cfRule type="containsText" dxfId="13242" priority="23629" operator="containsText" text="09.00 – 15.00">
      <formula>NOT(ISERROR(SEARCH("09.00 – 15.00",BX30)))</formula>
    </cfRule>
    <cfRule type="containsText" dxfId="13241" priority="23630" operator="containsText" text="1 2 : 3 0">
      <formula>NOT(ISERROR(SEARCH("1 2 : 3 0",BX30)))</formula>
    </cfRule>
    <cfRule type="containsText" dxfId="13240" priority="23631" operator="containsText" text="1 3 : 3 0">
      <formula>NOT(ISERROR(SEARCH("1 3 : 3 0",BX30)))</formula>
    </cfRule>
    <cfRule type="containsText" dxfId="13239" priority="23632" operator="containsText" text="FESTIVITÁ">
      <formula>NOT(ISERROR(SEARCH("FESTIVITÁ",BX30)))</formula>
    </cfRule>
    <cfRule type="cellIs" dxfId="13238" priority="23633" operator="equal">
      <formula>"DOMENICA"</formula>
    </cfRule>
  </conditionalFormatting>
  <conditionalFormatting sqref="BX30:BX36">
    <cfRule type="containsText" dxfId="13237" priority="23608" operator="containsText" text="09.00 - 13.00">
      <formula>NOT(ISERROR(SEARCH("09.00 - 13.00",BX30)))</formula>
    </cfRule>
    <cfRule type="containsText" dxfId="13236" priority="23611" operator="containsText" text="09.00 – 15:00">
      <formula>NOT(ISERROR(SEARCH("09.00 – 15:00",BX30)))</formula>
    </cfRule>
    <cfRule type="containsText" dxfId="13235" priority="23612" operator="containsText" text="09.00 – 16.00">
      <formula>NOT(ISERROR(SEARCH("09.00 – 16.00",BX30)))</formula>
    </cfRule>
    <cfRule type="containsText" dxfId="13234" priority="23613" operator="containsText" text="09.00 - 13:00">
      <formula>NOT(ISERROR(SEARCH("09.00 - 13:00",BX30)))</formula>
    </cfRule>
    <cfRule type="containsText" dxfId="13233" priority="23614" operator="containsText" text="08.30 – 16:30 ">
      <formula>NOT(ISERROR(SEARCH("08.30 – 16:30 ",BX30)))</formula>
    </cfRule>
    <cfRule type="containsText" dxfId="13232" priority="23615" operator="containsText" text="08.30 – 17:30 ">
      <formula>NOT(ISERROR(SEARCH("08.30 – 17:30 ",BX30)))</formula>
    </cfRule>
  </conditionalFormatting>
  <conditionalFormatting sqref="BX30:BX36">
    <cfRule type="containsText" dxfId="13231" priority="23610" operator="containsText" text="1 3 : 0 0">
      <formula>NOT(ISERROR(SEARCH("1 3 : 0 0",BX30)))</formula>
    </cfRule>
  </conditionalFormatting>
  <conditionalFormatting sqref="BX31">
    <cfRule type="containsText" dxfId="13230" priority="23609" operator="containsText" text="13:00">
      <formula>NOT(ISERROR(SEARCH("13:00",BX31)))</formula>
    </cfRule>
  </conditionalFormatting>
  <conditionalFormatting sqref="BX30:BX36">
    <cfRule type="containsText" dxfId="13229" priority="23620" operator="containsText" text="09:00 – 13.00 ">
      <formula>NOT(ISERROR(SEARCH("09:00 – 13.00 ",BX30)))</formula>
    </cfRule>
  </conditionalFormatting>
  <conditionalFormatting sqref="BX30:BX36">
    <cfRule type="containsText" dxfId="13228" priority="23607" operator="containsText" text="09:00 – 13.00 ">
      <formula>NOT(ISERROR(SEARCH("09:00 – 13.00 ",BX30)))</formula>
    </cfRule>
  </conditionalFormatting>
  <conditionalFormatting sqref="BX32">
    <cfRule type="containsText" dxfId="13227" priority="23604" operator="containsText" text="09.00 -13.00">
      <formula>NOT(ISERROR(SEARCH("09.00 -13.00",BX32)))</formula>
    </cfRule>
    <cfRule type="containsText" dxfId="13226" priority="23605" operator="containsText" text="09.00 -15:00">
      <formula>NOT(ISERROR(SEARCH("09.00 -15:00",BX32)))</formula>
    </cfRule>
    <cfRule type="containsText" dxfId="13225" priority="23606" operator="containsText" text="09.00 -16.00">
      <formula>NOT(ISERROR(SEARCH("09.00 -16.00",BX32)))</formula>
    </cfRule>
  </conditionalFormatting>
  <conditionalFormatting sqref="BX31:BX36">
    <cfRule type="containsText" dxfId="13224" priority="23601" operator="containsText" text="09.00 -13.00">
      <formula>NOT(ISERROR(SEARCH("09.00 -13.00",BX31)))</formula>
    </cfRule>
    <cfRule type="containsText" dxfId="13223" priority="23602" operator="containsText" text="09.00 -15:00">
      <formula>NOT(ISERROR(SEARCH("09.00 -15:00",BX31)))</formula>
    </cfRule>
    <cfRule type="containsText" dxfId="13222" priority="23603" operator="containsText" text="09.00 -16.00">
      <formula>NOT(ISERROR(SEARCH("09.00 -16.00",BX31)))</formula>
    </cfRule>
  </conditionalFormatting>
  <conditionalFormatting sqref="BX31">
    <cfRule type="containsText" dxfId="13221" priority="23598" operator="containsText" text="09.00 -13.00">
      <formula>NOT(ISERROR(SEARCH("09.00 -13.00",BX31)))</formula>
    </cfRule>
    <cfRule type="containsText" dxfId="13220" priority="23599" operator="containsText" text="09.00 -15:00">
      <formula>NOT(ISERROR(SEARCH("09.00 -15:00",BX31)))</formula>
    </cfRule>
    <cfRule type="containsText" dxfId="13219" priority="23600" operator="containsText" text="09.00 -16.00">
      <formula>NOT(ISERROR(SEARCH("09.00 -16.00",BX31)))</formula>
    </cfRule>
  </conditionalFormatting>
  <conditionalFormatting sqref="BX30:BX36">
    <cfRule type="containsText" dxfId="13218" priority="23597" operator="containsText" text="09:00 – 13.00 ">
      <formula>NOT(ISERROR(SEARCH("09:00 – 13.00 ",BX30)))</formula>
    </cfRule>
  </conditionalFormatting>
  <conditionalFormatting sqref="BX32">
    <cfRule type="containsText" dxfId="13217" priority="23594" operator="containsText" text="09.00 -13.00">
      <formula>NOT(ISERROR(SEARCH("09.00 -13.00",BX32)))</formula>
    </cfRule>
    <cfRule type="containsText" dxfId="13216" priority="23595" operator="containsText" text="09.00 -15:00">
      <formula>NOT(ISERROR(SEARCH("09.00 -15:00",BX32)))</formula>
    </cfRule>
    <cfRule type="containsText" dxfId="13215" priority="23596" operator="containsText" text="09.00 -16.00">
      <formula>NOT(ISERROR(SEARCH("09.00 -16.00",BX32)))</formula>
    </cfRule>
  </conditionalFormatting>
  <conditionalFormatting sqref="BX31:BX36">
    <cfRule type="containsText" dxfId="13214" priority="23591" operator="containsText" text="09.00 -13.00">
      <formula>NOT(ISERROR(SEARCH("09.00 -13.00",BX31)))</formula>
    </cfRule>
    <cfRule type="containsText" dxfId="13213" priority="23592" operator="containsText" text="09.00 -15:00">
      <formula>NOT(ISERROR(SEARCH("09.00 -15:00",BX31)))</formula>
    </cfRule>
    <cfRule type="containsText" dxfId="13212" priority="23593" operator="containsText" text="09.00 -16.00">
      <formula>NOT(ISERROR(SEARCH("09.00 -16.00",BX31)))</formula>
    </cfRule>
  </conditionalFormatting>
  <conditionalFormatting sqref="BX31">
    <cfRule type="containsText" dxfId="13211" priority="23588" operator="containsText" text="09.00 -13.00">
      <formula>NOT(ISERROR(SEARCH("09.00 -13.00",BX31)))</formula>
    </cfRule>
    <cfRule type="containsText" dxfId="13210" priority="23589" operator="containsText" text="09.00 -15:00">
      <formula>NOT(ISERROR(SEARCH("09.00 -15:00",BX31)))</formula>
    </cfRule>
    <cfRule type="containsText" dxfId="13209" priority="23590" operator="containsText" text="09.00 -16.00">
      <formula>NOT(ISERROR(SEARCH("09.00 -16.00",BX31)))</formula>
    </cfRule>
  </conditionalFormatting>
  <conditionalFormatting sqref="BX32">
    <cfRule type="containsText" dxfId="13208" priority="23585" operator="containsText" text="09.00 -13:00">
      <formula>NOT(ISERROR(SEARCH("09.00 -13:00",BX32)))</formula>
    </cfRule>
    <cfRule type="containsText" dxfId="13207" priority="23586" operator="containsText" text="08.30 -17.30">
      <formula>NOT(ISERROR(SEARCH("08.30 -17.30",BX32)))</formula>
    </cfRule>
    <cfRule type="containsText" dxfId="13206" priority="23587" operator="containsText" text="08.30 -15:30">
      <formula>NOT(ISERROR(SEARCH("08.30 -15:30",BX32)))</formula>
    </cfRule>
  </conditionalFormatting>
  <conditionalFormatting sqref="BX31:BX36">
    <cfRule type="containsText" dxfId="13205" priority="23582" operator="containsText" text="09.00 -13.00">
      <formula>NOT(ISERROR(SEARCH("09.00 -13.00",BX31)))</formula>
    </cfRule>
    <cfRule type="containsText" dxfId="13204" priority="23583" operator="containsText" text="09.00 -15:00">
      <formula>NOT(ISERROR(SEARCH("09.00 -15:00",BX31)))</formula>
    </cfRule>
    <cfRule type="containsText" dxfId="13203" priority="23584" operator="containsText" text="09.00 -16.00">
      <formula>NOT(ISERROR(SEARCH("09.00 -16.00",BX31)))</formula>
    </cfRule>
  </conditionalFormatting>
  <conditionalFormatting sqref="BX31:BX36">
    <cfRule type="containsText" dxfId="13202" priority="23579" operator="containsText" text="09.00 -13:00">
      <formula>NOT(ISERROR(SEARCH("09.00 -13:00",BX31)))</formula>
    </cfRule>
    <cfRule type="containsText" dxfId="13201" priority="23580" operator="containsText" text="08.30 -17.30">
      <formula>NOT(ISERROR(SEARCH("08.30 -17.30",BX31)))</formula>
    </cfRule>
    <cfRule type="containsText" dxfId="13200" priority="23581" operator="containsText" text="08.30 -15:30">
      <formula>NOT(ISERROR(SEARCH("08.30 -15:30",BX31)))</formula>
    </cfRule>
  </conditionalFormatting>
  <conditionalFormatting sqref="BX31">
    <cfRule type="containsText" dxfId="13199" priority="23576" operator="containsText" text="09.00 -13.00">
      <formula>NOT(ISERROR(SEARCH("09.00 -13.00",BX31)))</formula>
    </cfRule>
    <cfRule type="containsText" dxfId="13198" priority="23577" operator="containsText" text="09.00 -15:00">
      <formula>NOT(ISERROR(SEARCH("09.00 -15:00",BX31)))</formula>
    </cfRule>
    <cfRule type="containsText" dxfId="13197" priority="23578" operator="containsText" text="09.00 -16.00">
      <formula>NOT(ISERROR(SEARCH("09.00 -16.00",BX31)))</formula>
    </cfRule>
  </conditionalFormatting>
  <conditionalFormatting sqref="BX31">
    <cfRule type="containsText" dxfId="13196" priority="23573" operator="containsText" text="09.00 -13:00">
      <formula>NOT(ISERROR(SEARCH("09.00 -13:00",BX31)))</formula>
    </cfRule>
    <cfRule type="containsText" dxfId="13195" priority="23574" operator="containsText" text="08.30 -17.30">
      <formula>NOT(ISERROR(SEARCH("08.30 -17.30",BX31)))</formula>
    </cfRule>
    <cfRule type="containsText" dxfId="13194" priority="23575" operator="containsText" text="08.30 -15:30">
      <formula>NOT(ISERROR(SEARCH("08.30 -15:30",BX31)))</formula>
    </cfRule>
  </conditionalFormatting>
  <conditionalFormatting sqref="BX26:BX29">
    <cfRule type="containsText" dxfId="13193" priority="23555" operator="containsText" text="08.30 – 14.30">
      <formula>NOT(ISERROR(SEARCH("08.30 – 14.30",BX26)))</formula>
    </cfRule>
    <cfRule type="containsText" dxfId="13192" priority="23556" operator="containsText" text="09:30 – 18.30">
      <formula>NOT(ISERROR(SEARCH("09:30 – 18.30",BX26)))</formula>
    </cfRule>
    <cfRule type="containsText" dxfId="13191" priority="23557" operator="containsText" text="10.30 – 18.30">
      <formula>NOT(ISERROR(SEARCH("10.30 – 18.30",BX26)))</formula>
    </cfRule>
    <cfRule type="containsText" dxfId="13190" priority="23558" operator="containsText" text="09.30 – 18.30">
      <formula>NOT(ISERROR(SEARCH("09.30 – 18.30",BX26)))</formula>
    </cfRule>
    <cfRule type="containsText" dxfId="13189" priority="23560" operator="containsText" text="09.00 – 13:00">
      <formula>NOT(ISERROR(SEARCH("09.00 – 13:00",BX26)))</formula>
    </cfRule>
    <cfRule type="containsText" dxfId="13188" priority="23561" operator="containsText" text="08.30 – 16.30">
      <formula>NOT(ISERROR(SEARCH("08.30 – 16.30",BX26)))</formula>
    </cfRule>
    <cfRule type="containsText" dxfId="13187" priority="23562" operator="containsText" text="08:30 – 17.30">
      <formula>NOT(ISERROR(SEARCH("08:30 – 17.30",BX26)))</formula>
    </cfRule>
    <cfRule type="containsText" dxfId="13186" priority="23563" operator="containsText" text="08.30 – 17.30">
      <formula>NOT(ISERROR(SEARCH("08.30 – 17.30",BX26)))</formula>
    </cfRule>
    <cfRule type="containsText" dxfId="13185" priority="23564" operator="containsText" text="09.00 – 18.00">
      <formula>NOT(ISERROR(SEARCH("09.00 – 18.00",BX26)))</formula>
    </cfRule>
    <cfRule type="containsText" dxfId="13184" priority="23565" operator="containsText" text="09.00 – 13.00">
      <formula>NOT(ISERROR(SEARCH("09.00 – 13.00",BX26)))</formula>
    </cfRule>
    <cfRule type="containsText" dxfId="13183" priority="23566" operator="containsText" text="11.30 – 19.30">
      <formula>NOT(ISERROR(SEARCH("11.30 – 19.30",BX26)))</formula>
    </cfRule>
    <cfRule type="containsText" dxfId="13182" priority="23567" operator="containsText" text="10.30 – 19.30">
      <formula>NOT(ISERROR(SEARCH("10.30 – 19.30",BX26)))</formula>
    </cfRule>
    <cfRule type="containsText" dxfId="13181" priority="23568" operator="containsText" text="09.00 – 15.00">
      <formula>NOT(ISERROR(SEARCH("09.00 – 15.00",BX26)))</formula>
    </cfRule>
    <cfRule type="containsText" dxfId="13180" priority="23569" operator="containsText" text="1 2 : 3 0">
      <formula>NOT(ISERROR(SEARCH("1 2 : 3 0",BX26)))</formula>
    </cfRule>
    <cfRule type="containsText" dxfId="13179" priority="23570" operator="containsText" text="1 3 : 3 0">
      <formula>NOT(ISERROR(SEARCH("1 3 : 3 0",BX26)))</formula>
    </cfRule>
    <cfRule type="containsText" dxfId="13178" priority="23571" operator="containsText" text="FESTIVITÁ">
      <formula>NOT(ISERROR(SEARCH("FESTIVITÁ",BX26)))</formula>
    </cfRule>
    <cfRule type="cellIs" dxfId="13177" priority="23572" operator="equal">
      <formula>"DOMENICA"</formula>
    </cfRule>
  </conditionalFormatting>
  <conditionalFormatting sqref="BX26:BX29">
    <cfRule type="containsText" dxfId="13176" priority="23548" operator="containsText" text="09.00 - 13.00">
      <formula>NOT(ISERROR(SEARCH("09.00 - 13.00",BX26)))</formula>
    </cfRule>
    <cfRule type="containsText" dxfId="13175" priority="23550" operator="containsText" text="09.00 – 15:00">
      <formula>NOT(ISERROR(SEARCH("09.00 – 15:00",BX26)))</formula>
    </cfRule>
    <cfRule type="containsText" dxfId="13174" priority="23551" operator="containsText" text="09.00 – 16.00">
      <formula>NOT(ISERROR(SEARCH("09.00 – 16.00",BX26)))</formula>
    </cfRule>
    <cfRule type="containsText" dxfId="13173" priority="23552" operator="containsText" text="09.00 - 13:00">
      <formula>NOT(ISERROR(SEARCH("09.00 - 13:00",BX26)))</formula>
    </cfRule>
    <cfRule type="containsText" dxfId="13172" priority="23553" operator="containsText" text="08.30 – 16:30 ">
      <formula>NOT(ISERROR(SEARCH("08.30 – 16:30 ",BX26)))</formula>
    </cfRule>
    <cfRule type="containsText" dxfId="13171" priority="23554" operator="containsText" text="08.30 – 17:30 ">
      <formula>NOT(ISERROR(SEARCH("08.30 – 17:30 ",BX26)))</formula>
    </cfRule>
  </conditionalFormatting>
  <conditionalFormatting sqref="BX26:BX29">
    <cfRule type="containsText" dxfId="13170" priority="23549" operator="containsText" text="1 3 : 0 0">
      <formula>NOT(ISERROR(SEARCH("1 3 : 0 0",BX26)))</formula>
    </cfRule>
  </conditionalFormatting>
  <conditionalFormatting sqref="BX26:BX29">
    <cfRule type="containsText" dxfId="13169" priority="23559" operator="containsText" text="09:00 – 13.00 ">
      <formula>NOT(ISERROR(SEARCH("09:00 – 13.00 ",BX26)))</formula>
    </cfRule>
  </conditionalFormatting>
  <conditionalFormatting sqref="BX26:BX29">
    <cfRule type="containsText" dxfId="13168" priority="23547" operator="containsText" text="09:00 – 13.00 ">
      <formula>NOT(ISERROR(SEARCH("09:00 – 13.00 ",BX26)))</formula>
    </cfRule>
  </conditionalFormatting>
  <conditionalFormatting sqref="BX26:BX29">
    <cfRule type="containsText" dxfId="13167" priority="23544" operator="containsText" text="09.00 -13.00">
      <formula>NOT(ISERROR(SEARCH("09.00 -13.00",BX26)))</formula>
    </cfRule>
    <cfRule type="containsText" dxfId="13166" priority="23545" operator="containsText" text="09.00 -15:00">
      <formula>NOT(ISERROR(SEARCH("09.00 -15:00",BX26)))</formula>
    </cfRule>
    <cfRule type="containsText" dxfId="13165" priority="23546" operator="containsText" text="09.00 -16.00">
      <formula>NOT(ISERROR(SEARCH("09.00 -16.00",BX26)))</formula>
    </cfRule>
  </conditionalFormatting>
  <conditionalFormatting sqref="BX26:BX29">
    <cfRule type="containsText" dxfId="13164" priority="23543" operator="containsText" text="09:00 – 13.00 ">
      <formula>NOT(ISERROR(SEARCH("09:00 – 13.00 ",BX26)))</formula>
    </cfRule>
  </conditionalFormatting>
  <conditionalFormatting sqref="BX26:BX29">
    <cfRule type="containsText" dxfId="13163" priority="23540" operator="containsText" text="09.00 -13.00">
      <formula>NOT(ISERROR(SEARCH("09.00 -13.00",BX26)))</formula>
    </cfRule>
    <cfRule type="containsText" dxfId="13162" priority="23541" operator="containsText" text="09.00 -15:00">
      <formula>NOT(ISERROR(SEARCH("09.00 -15:00",BX26)))</formula>
    </cfRule>
    <cfRule type="containsText" dxfId="13161" priority="23542" operator="containsText" text="09.00 -16.00">
      <formula>NOT(ISERROR(SEARCH("09.00 -16.00",BX26)))</formula>
    </cfRule>
  </conditionalFormatting>
  <conditionalFormatting sqref="BX26:BX29">
    <cfRule type="containsText" dxfId="13160" priority="23537" operator="containsText" text="09.00 -13.00">
      <formula>NOT(ISERROR(SEARCH("09.00 -13.00",BX26)))</formula>
    </cfRule>
    <cfRule type="containsText" dxfId="13159" priority="23538" operator="containsText" text="09.00 -15:00">
      <formula>NOT(ISERROR(SEARCH("09.00 -15:00",BX26)))</formula>
    </cfRule>
    <cfRule type="containsText" dxfId="13158" priority="23539" operator="containsText" text="09.00 -16.00">
      <formula>NOT(ISERROR(SEARCH("09.00 -16.00",BX26)))</formula>
    </cfRule>
  </conditionalFormatting>
  <conditionalFormatting sqref="BX26:BX29">
    <cfRule type="containsText" dxfId="13157" priority="23534" operator="containsText" text="09.00 -13:00">
      <formula>NOT(ISERROR(SEARCH("09.00 -13:00",BX26)))</formula>
    </cfRule>
    <cfRule type="containsText" dxfId="13156" priority="23535" operator="containsText" text="08.30 -17.30">
      <formula>NOT(ISERROR(SEARCH("08.30 -17.30",BX26)))</formula>
    </cfRule>
    <cfRule type="containsText" dxfId="13155" priority="23536" operator="containsText" text="08.30 -15:30">
      <formula>NOT(ISERROR(SEARCH("08.30 -15:30",BX26)))</formula>
    </cfRule>
  </conditionalFormatting>
  <conditionalFormatting sqref="BX30">
    <cfRule type="containsText" dxfId="13154" priority="23531" operator="containsText" text="09.00 -13.00">
      <formula>NOT(ISERROR(SEARCH("09.00 -13.00",BX30)))</formula>
    </cfRule>
    <cfRule type="containsText" dxfId="13153" priority="23532" operator="containsText" text="09.00 -15:00">
      <formula>NOT(ISERROR(SEARCH("09.00 -15:00",BX30)))</formula>
    </cfRule>
    <cfRule type="containsText" dxfId="13152" priority="23533" operator="containsText" text="09.00 -16.00">
      <formula>NOT(ISERROR(SEARCH("09.00 -16.00",BX30)))</formula>
    </cfRule>
  </conditionalFormatting>
  <conditionalFormatting sqref="BX30">
    <cfRule type="containsText" dxfId="13151" priority="23528" operator="containsText" text="09.00 -13.00">
      <formula>NOT(ISERROR(SEARCH("09.00 -13.00",BX30)))</formula>
    </cfRule>
    <cfRule type="containsText" dxfId="13150" priority="23529" operator="containsText" text="09.00 -15:00">
      <formula>NOT(ISERROR(SEARCH("09.00 -15:00",BX30)))</formula>
    </cfRule>
    <cfRule type="containsText" dxfId="13149" priority="23530" operator="containsText" text="09.00 -16.00">
      <formula>NOT(ISERROR(SEARCH("09.00 -16.00",BX30)))</formula>
    </cfRule>
  </conditionalFormatting>
  <conditionalFormatting sqref="BX30">
    <cfRule type="containsText" dxfId="13148" priority="23525" operator="containsText" text="09.00 -13:00">
      <formula>NOT(ISERROR(SEARCH("09.00 -13:00",BX30)))</formula>
    </cfRule>
    <cfRule type="containsText" dxfId="13147" priority="23526" operator="containsText" text="08.30 -17.30">
      <formula>NOT(ISERROR(SEARCH("08.30 -17.30",BX30)))</formula>
    </cfRule>
    <cfRule type="containsText" dxfId="13146" priority="23527" operator="containsText" text="08.30 -15:30">
      <formula>NOT(ISERROR(SEARCH("08.30 -15:30",BX30)))</formula>
    </cfRule>
  </conditionalFormatting>
  <conditionalFormatting sqref="BX50">
    <cfRule type="cellIs" dxfId="13145" priority="23483" operator="equal">
      <formula>_FV(13,"3")</formula>
    </cfRule>
  </conditionalFormatting>
  <conditionalFormatting sqref="BX50">
    <cfRule type="cellIs" dxfId="13144" priority="23464" operator="equal">
      <formula>_FV(13,"3")</formula>
    </cfRule>
  </conditionalFormatting>
  <conditionalFormatting sqref="BX50">
    <cfRule type="cellIs" dxfId="13143" priority="23465" operator="equal">
      <formula>_FV(13,"3")</formula>
    </cfRule>
  </conditionalFormatting>
  <conditionalFormatting sqref="BX50">
    <cfRule type="cellIs" dxfId="13142" priority="23457" operator="equal">
      <formula>_FV(13,"3")</formula>
    </cfRule>
  </conditionalFormatting>
  <conditionalFormatting sqref="BX50">
    <cfRule type="cellIs" dxfId="13141" priority="23458" operator="equal">
      <formula>_FV(13,"3")</formula>
    </cfRule>
  </conditionalFormatting>
  <conditionalFormatting sqref="BX50">
    <cfRule type="cellIs" dxfId="13140" priority="23516" operator="equal">
      <formula>"09.00 – 13.00"</formula>
    </cfRule>
  </conditionalFormatting>
  <conditionalFormatting sqref="BX50">
    <cfRule type="cellIs" dxfId="13139" priority="23517" operator="equal">
      <formula>"09.00 – 15.00"</formula>
    </cfRule>
  </conditionalFormatting>
  <conditionalFormatting sqref="BX50">
    <cfRule type="cellIs" dxfId="13138" priority="23518" operator="equal">
      <formula>"09.00 – 18.00"</formula>
    </cfRule>
  </conditionalFormatting>
  <conditionalFormatting sqref="BX50">
    <cfRule type="cellIs" dxfId="13137" priority="23519" operator="equal">
      <formula>"09.30 – 13.00"</formula>
    </cfRule>
  </conditionalFormatting>
  <conditionalFormatting sqref="BX50">
    <cfRule type="cellIs" dxfId="13136" priority="23520" operator="equal">
      <formula>"10.30 – 19.30"</formula>
    </cfRule>
  </conditionalFormatting>
  <conditionalFormatting sqref="BX50">
    <cfRule type="cellIs" dxfId="13135" priority="23521" operator="equal">
      <formula>"11.30 – 19.30"</formula>
    </cfRule>
  </conditionalFormatting>
  <conditionalFormatting sqref="BX50">
    <cfRule type="cellIs" dxfId="13134" priority="23522" operator="equal">
      <formula>_FV(13,"3")</formula>
    </cfRule>
  </conditionalFormatting>
  <conditionalFormatting sqref="BX50">
    <cfRule type="cellIs" dxfId="13133" priority="23523" operator="equal">
      <formula>_FV(13,"3")</formula>
    </cfRule>
  </conditionalFormatting>
  <conditionalFormatting sqref="BX50">
    <cfRule type="cellIs" dxfId="13132" priority="23524" operator="equal">
      <formula>_FV(13,"3")</formula>
    </cfRule>
  </conditionalFormatting>
  <conditionalFormatting sqref="BX50">
    <cfRule type="containsText" dxfId="13131" priority="23506" operator="containsText" text="DOMENICA">
      <formula>NOT(ISERROR(SEARCH("DOMENICA",BX50)))</formula>
    </cfRule>
    <cfRule type="containsText" dxfId="13130" priority="23507" operator="containsText" text="08.30 – 14.30">
      <formula>NOT(ISERROR(SEARCH("08.30 – 14.30",BX50)))</formula>
    </cfRule>
    <cfRule type="containsText" dxfId="13129" priority="23508" operator="containsText" text="09.30 – 18.30">
      <formula>NOT(ISERROR(SEARCH("09.30 – 18.30",BX50)))</formula>
    </cfRule>
    <cfRule type="containsText" dxfId="13128" priority="23509" operator="containsText" text="08.30 – 16.30">
      <formula>NOT(ISERROR(SEARCH("08.30 – 16.30",BX50)))</formula>
    </cfRule>
    <cfRule type="containsText" dxfId="13127" priority="23510" operator="containsText" text="08.30 – 17.30">
      <formula>NOT(ISERROR(SEARCH("08.30 – 17.30",BX50)))</formula>
    </cfRule>
    <cfRule type="containsText" dxfId="13126" priority="23511" operator="containsText" text="09.00 – 18.00">
      <formula>NOT(ISERROR(SEARCH("09.00 – 18.00",BX50)))</formula>
    </cfRule>
    <cfRule type="containsText" dxfId="13125" priority="23512" operator="containsText" text="09.00 – 15.00">
      <formula>NOT(ISERROR(SEARCH("09.00 – 15.00",BX50)))</formula>
    </cfRule>
    <cfRule type="containsText" dxfId="13124" priority="23513" operator="containsText" text="10.30 – 19.30">
      <formula>NOT(ISERROR(SEARCH("10.30 – 19.30",BX50)))</formula>
    </cfRule>
    <cfRule type="containsText" dxfId="13123" priority="23514" operator="containsText" text="09.00 – 13.00">
      <formula>NOT(ISERROR(SEARCH("09.00 – 13.00",BX50)))</formula>
    </cfRule>
    <cfRule type="containsText" dxfId="13122" priority="23515" operator="containsText" text="11.30 – 19.30">
      <formula>NOT(ISERROR(SEARCH("11.30 – 19.30",BX50)))</formula>
    </cfRule>
  </conditionalFormatting>
  <conditionalFormatting sqref="BX50">
    <cfRule type="cellIs" dxfId="13121" priority="23498" operator="equal">
      <formula>"09.00 – 15.00"</formula>
    </cfRule>
  </conditionalFormatting>
  <conditionalFormatting sqref="BX50">
    <cfRule type="cellIs" dxfId="13120" priority="23499" operator="equal">
      <formula>"09.00 – 18.00"</formula>
    </cfRule>
  </conditionalFormatting>
  <conditionalFormatting sqref="BX50">
    <cfRule type="cellIs" dxfId="13119" priority="23500" operator="equal">
      <formula>"09.30 – 13.00"</formula>
    </cfRule>
  </conditionalFormatting>
  <conditionalFormatting sqref="BX50">
    <cfRule type="cellIs" dxfId="13118" priority="23501" operator="equal">
      <formula>"10.30 – 19.30"</formula>
    </cfRule>
  </conditionalFormatting>
  <conditionalFormatting sqref="BX50">
    <cfRule type="cellIs" dxfId="13117" priority="23502" operator="equal">
      <formula>"11.30 – 19.30"</formula>
    </cfRule>
  </conditionalFormatting>
  <conditionalFormatting sqref="BX50">
    <cfRule type="cellIs" dxfId="13116" priority="23503" operator="equal">
      <formula>_FV(13,"3")</formula>
    </cfRule>
  </conditionalFormatting>
  <conditionalFormatting sqref="BX50">
    <cfRule type="cellIs" dxfId="13115" priority="23504" operator="equal">
      <formula>_FV(13,"3")</formula>
    </cfRule>
  </conditionalFormatting>
  <conditionalFormatting sqref="BX50">
    <cfRule type="cellIs" dxfId="13114" priority="23505" operator="equal">
      <formula>_FV(13,"3")</formula>
    </cfRule>
  </conditionalFormatting>
  <conditionalFormatting sqref="BX50">
    <cfRule type="cellIs" dxfId="13113" priority="23490" operator="equal">
      <formula>"09.00 – 15.00"</formula>
    </cfRule>
  </conditionalFormatting>
  <conditionalFormatting sqref="BX50">
    <cfRule type="cellIs" dxfId="13112" priority="23491" operator="equal">
      <formula>"09.00 – 18.00"</formula>
    </cfRule>
  </conditionalFormatting>
  <conditionalFormatting sqref="BX50">
    <cfRule type="cellIs" dxfId="13111" priority="23492" operator="equal">
      <formula>"09.30 – 13.00"</formula>
    </cfRule>
  </conditionalFormatting>
  <conditionalFormatting sqref="BX50">
    <cfRule type="cellIs" dxfId="13110" priority="23493" operator="equal">
      <formula>"10.30 – 19.30"</formula>
    </cfRule>
  </conditionalFormatting>
  <conditionalFormatting sqref="BX50">
    <cfRule type="cellIs" dxfId="13109" priority="23494" operator="equal">
      <formula>"11.30 – 19.30"</formula>
    </cfRule>
  </conditionalFormatting>
  <conditionalFormatting sqref="BX50">
    <cfRule type="cellIs" dxfId="13108" priority="23495" operator="equal">
      <formula>_FV(13,"3")</formula>
    </cfRule>
  </conditionalFormatting>
  <conditionalFormatting sqref="BX50">
    <cfRule type="cellIs" dxfId="13107" priority="23496" operator="equal">
      <formula>_FV(13,"3")</formula>
    </cfRule>
  </conditionalFormatting>
  <conditionalFormatting sqref="BX50">
    <cfRule type="cellIs" dxfId="13106" priority="23497" operator="equal">
      <formula>_FV(13,"3")</formula>
    </cfRule>
  </conditionalFormatting>
  <conditionalFormatting sqref="BX50">
    <cfRule type="containsText" dxfId="13105" priority="23484" operator="containsText" text="09.00 - 13.00">
      <formula>NOT(ISERROR(SEARCH("09.00 - 13.00",BX50)))</formula>
    </cfRule>
    <cfRule type="containsText" dxfId="13104" priority="23485" operator="containsText" text="09.00 – 15:00">
      <formula>NOT(ISERROR(SEARCH("09.00 – 15:00",BX50)))</formula>
    </cfRule>
    <cfRule type="containsText" dxfId="13103" priority="23486" operator="containsText" text="09.00 – 16.00">
      <formula>NOT(ISERROR(SEARCH("09.00 – 16.00",BX50)))</formula>
    </cfRule>
    <cfRule type="containsText" dxfId="13102" priority="23487" operator="containsText" text="09.00 - 13:00">
      <formula>NOT(ISERROR(SEARCH("09.00 - 13:00",BX50)))</formula>
    </cfRule>
    <cfRule type="containsText" dxfId="13101" priority="23488" operator="containsText" text="08.30 – 16:30 ">
      <formula>NOT(ISERROR(SEARCH("08.30 – 16:30 ",BX50)))</formula>
    </cfRule>
    <cfRule type="containsText" dxfId="13100" priority="23489" operator="containsText" text="08.30 – 17:30 ">
      <formula>NOT(ISERROR(SEARCH("08.30 – 17:30 ",BX50)))</formula>
    </cfRule>
  </conditionalFormatting>
  <conditionalFormatting sqref="BX50">
    <cfRule type="cellIs" dxfId="13099" priority="23476" operator="equal">
      <formula>"09.00 – 15.00"</formula>
    </cfRule>
  </conditionalFormatting>
  <conditionalFormatting sqref="BX50">
    <cfRule type="cellIs" dxfId="13098" priority="23477" operator="equal">
      <formula>"09.00 – 18.00"</formula>
    </cfRule>
  </conditionalFormatting>
  <conditionalFormatting sqref="BX50">
    <cfRule type="cellIs" dxfId="13097" priority="23478" operator="equal">
      <formula>"09.30 – 13.00"</formula>
    </cfRule>
  </conditionalFormatting>
  <conditionalFormatting sqref="BX50">
    <cfRule type="cellIs" dxfId="13096" priority="23479" operator="equal">
      <formula>"10.30 – 19.30"</formula>
    </cfRule>
  </conditionalFormatting>
  <conditionalFormatting sqref="BX50">
    <cfRule type="cellIs" dxfId="13095" priority="23480" operator="equal">
      <formula>"11.30 – 19.30"</formula>
    </cfRule>
  </conditionalFormatting>
  <conditionalFormatting sqref="BX50">
    <cfRule type="cellIs" dxfId="13094" priority="23481" operator="equal">
      <formula>_FV(13,"3")</formula>
    </cfRule>
  </conditionalFormatting>
  <conditionalFormatting sqref="BX50">
    <cfRule type="cellIs" dxfId="13093" priority="23482" operator="equal">
      <formula>_FV(13,"3")</formula>
    </cfRule>
  </conditionalFormatting>
  <conditionalFormatting sqref="BX50">
    <cfRule type="containsText" dxfId="13092" priority="23466" operator="containsText" text="DOMENICA">
      <formula>NOT(ISERROR(SEARCH("DOMENICA",BX50)))</formula>
    </cfRule>
    <cfRule type="containsText" dxfId="13091" priority="23467" operator="containsText" text="08.30 – 14.30">
      <formula>NOT(ISERROR(SEARCH("08.30 – 14.30",BX50)))</formula>
    </cfRule>
    <cfRule type="containsText" dxfId="13090" priority="23468" operator="containsText" text="09.30 – 18.30">
      <formula>NOT(ISERROR(SEARCH("09.30 – 18.30",BX50)))</formula>
    </cfRule>
    <cfRule type="containsText" dxfId="13089" priority="23469" operator="containsText" text="08.30 – 16.30">
      <formula>NOT(ISERROR(SEARCH("08.30 – 16.30",BX50)))</formula>
    </cfRule>
    <cfRule type="containsText" dxfId="13088" priority="23470" operator="containsText" text="08.30 – 17.30">
      <formula>NOT(ISERROR(SEARCH("08.30 – 17.30",BX50)))</formula>
    </cfRule>
    <cfRule type="containsText" dxfId="13087" priority="23471" operator="containsText" text="09.00 – 18.00">
      <formula>NOT(ISERROR(SEARCH("09.00 – 18.00",BX50)))</formula>
    </cfRule>
    <cfRule type="containsText" dxfId="13086" priority="23472" operator="containsText" text="09.00 – 15.00">
      <formula>NOT(ISERROR(SEARCH("09.00 – 15.00",BX50)))</formula>
    </cfRule>
    <cfRule type="containsText" dxfId="13085" priority="23473" operator="containsText" text="10.30 – 19.30">
      <formula>NOT(ISERROR(SEARCH("10.30 – 19.30",BX50)))</formula>
    </cfRule>
    <cfRule type="containsText" dxfId="13084" priority="23474" operator="containsText" text="09.00 – 13.00">
      <formula>NOT(ISERROR(SEARCH("09.00 – 13.00",BX50)))</formula>
    </cfRule>
    <cfRule type="containsText" dxfId="13083" priority="23475" operator="containsText" text="11.30 – 19.30">
      <formula>NOT(ISERROR(SEARCH("11.30 – 19.30",BX50)))</formula>
    </cfRule>
  </conditionalFormatting>
  <conditionalFormatting sqref="BX50">
    <cfRule type="cellIs" dxfId="13082" priority="23459" operator="equal">
      <formula>"09.00 – 18.00"</formula>
    </cfRule>
  </conditionalFormatting>
  <conditionalFormatting sqref="BX50">
    <cfRule type="cellIs" dxfId="13081" priority="23460" operator="equal">
      <formula>"09.30 – 13.00"</formula>
    </cfRule>
  </conditionalFormatting>
  <conditionalFormatting sqref="BX50">
    <cfRule type="cellIs" dxfId="13080" priority="23461" operator="equal">
      <formula>"10.30 – 19.30"</formula>
    </cfRule>
  </conditionalFormatting>
  <conditionalFormatting sqref="BX50">
    <cfRule type="cellIs" dxfId="13079" priority="23462" operator="equal">
      <formula>"11.30 – 19.30"</formula>
    </cfRule>
  </conditionalFormatting>
  <conditionalFormatting sqref="BX50">
    <cfRule type="cellIs" dxfId="13078" priority="23463" operator="equal">
      <formula>_FV(13,"3")</formula>
    </cfRule>
  </conditionalFormatting>
  <conditionalFormatting sqref="BX50">
    <cfRule type="cellIs" dxfId="13077" priority="23452" operator="equal">
      <formula>"09.00 – 18.00"</formula>
    </cfRule>
  </conditionalFormatting>
  <conditionalFormatting sqref="BX50">
    <cfRule type="cellIs" dxfId="13076" priority="23453" operator="equal">
      <formula>"09.30 – 13.00"</formula>
    </cfRule>
  </conditionalFormatting>
  <conditionalFormatting sqref="BX50">
    <cfRule type="cellIs" dxfId="13075" priority="23454" operator="equal">
      <formula>"10.30 – 19.30"</formula>
    </cfRule>
  </conditionalFormatting>
  <conditionalFormatting sqref="BX50">
    <cfRule type="cellIs" dxfId="13074" priority="23455" operator="equal">
      <formula>"11.30 – 19.30"</formula>
    </cfRule>
  </conditionalFormatting>
  <conditionalFormatting sqref="BX50">
    <cfRule type="cellIs" dxfId="13073" priority="23456" operator="equal">
      <formula>_FV(13,"3")</formula>
    </cfRule>
  </conditionalFormatting>
  <conditionalFormatting sqref="BX50:BX56">
    <cfRule type="containsText" dxfId="13072" priority="23434" operator="containsText" text="08.30 – 14.30">
      <formula>NOT(ISERROR(SEARCH("08.30 – 14.30",BX50)))</formula>
    </cfRule>
    <cfRule type="containsText" dxfId="13071" priority="23435" operator="containsText" text="09:30 – 18.30">
      <formula>NOT(ISERROR(SEARCH("09:30 – 18.30",BX50)))</formula>
    </cfRule>
    <cfRule type="containsText" dxfId="13070" priority="23436" operator="containsText" text="10.30 – 18.30">
      <formula>NOT(ISERROR(SEARCH("10.30 – 18.30",BX50)))</formula>
    </cfRule>
    <cfRule type="containsText" dxfId="13069" priority="23437" operator="containsText" text="09.30 – 18.30">
      <formula>NOT(ISERROR(SEARCH("09.30 – 18.30",BX50)))</formula>
    </cfRule>
    <cfRule type="containsText" dxfId="13068" priority="23439" operator="containsText" text="09.00 – 13:00">
      <formula>NOT(ISERROR(SEARCH("09.00 – 13:00",BX50)))</formula>
    </cfRule>
    <cfRule type="containsText" dxfId="13067" priority="23440" operator="containsText" text="08.30 – 16.30">
      <formula>NOT(ISERROR(SEARCH("08.30 – 16.30",BX50)))</formula>
    </cfRule>
    <cfRule type="containsText" dxfId="13066" priority="23441" operator="containsText" text="08:30 – 17.30">
      <formula>NOT(ISERROR(SEARCH("08:30 – 17.30",BX50)))</formula>
    </cfRule>
    <cfRule type="containsText" dxfId="13065" priority="23442" operator="containsText" text="08.30 – 17.30">
      <formula>NOT(ISERROR(SEARCH("08.30 – 17.30",BX50)))</formula>
    </cfRule>
    <cfRule type="containsText" dxfId="13064" priority="23443" operator="containsText" text="09.00 – 18.00">
      <formula>NOT(ISERROR(SEARCH("09.00 – 18.00",BX50)))</formula>
    </cfRule>
    <cfRule type="containsText" dxfId="13063" priority="23444" operator="containsText" text="09.00 – 13.00">
      <formula>NOT(ISERROR(SEARCH("09.00 – 13.00",BX50)))</formula>
    </cfRule>
    <cfRule type="containsText" dxfId="13062" priority="23445" operator="containsText" text="11.30 – 19.30">
      <formula>NOT(ISERROR(SEARCH("11.30 – 19.30",BX50)))</formula>
    </cfRule>
    <cfRule type="containsText" dxfId="13061" priority="23446" operator="containsText" text="10.30 – 19.30">
      <formula>NOT(ISERROR(SEARCH("10.30 – 19.30",BX50)))</formula>
    </cfRule>
    <cfRule type="containsText" dxfId="13060" priority="23447" operator="containsText" text="09.00 – 15.00">
      <formula>NOT(ISERROR(SEARCH("09.00 – 15.00",BX50)))</formula>
    </cfRule>
    <cfRule type="containsText" dxfId="13059" priority="23448" operator="containsText" text="1 2 : 3 0">
      <formula>NOT(ISERROR(SEARCH("1 2 : 3 0",BX50)))</formula>
    </cfRule>
    <cfRule type="containsText" dxfId="13058" priority="23449" operator="containsText" text="1 3 : 3 0">
      <formula>NOT(ISERROR(SEARCH("1 3 : 3 0",BX50)))</formula>
    </cfRule>
    <cfRule type="containsText" dxfId="13057" priority="23450" operator="containsText" text="FESTIVITÁ">
      <formula>NOT(ISERROR(SEARCH("FESTIVITÁ",BX50)))</formula>
    </cfRule>
    <cfRule type="cellIs" dxfId="13056" priority="23451" operator="equal">
      <formula>"DOMENICA"</formula>
    </cfRule>
  </conditionalFormatting>
  <conditionalFormatting sqref="BX50:BX56">
    <cfRule type="containsText" dxfId="13055" priority="23426" operator="containsText" text="09.00 - 13.00">
      <formula>NOT(ISERROR(SEARCH("09.00 - 13.00",BX50)))</formula>
    </cfRule>
    <cfRule type="containsText" dxfId="13054" priority="23429" operator="containsText" text="09.00 – 15:00">
      <formula>NOT(ISERROR(SEARCH("09.00 – 15:00",BX50)))</formula>
    </cfRule>
    <cfRule type="containsText" dxfId="13053" priority="23430" operator="containsText" text="09.00 – 16.00">
      <formula>NOT(ISERROR(SEARCH("09.00 – 16.00",BX50)))</formula>
    </cfRule>
    <cfRule type="containsText" dxfId="13052" priority="23431" operator="containsText" text="09.00 - 13:00">
      <formula>NOT(ISERROR(SEARCH("09.00 - 13:00",BX50)))</formula>
    </cfRule>
    <cfRule type="containsText" dxfId="13051" priority="23432" operator="containsText" text="08.30 – 16:30 ">
      <formula>NOT(ISERROR(SEARCH("08.30 – 16:30 ",BX50)))</formula>
    </cfRule>
    <cfRule type="containsText" dxfId="13050" priority="23433" operator="containsText" text="08.30 – 17:30 ">
      <formula>NOT(ISERROR(SEARCH("08.30 – 17:30 ",BX50)))</formula>
    </cfRule>
  </conditionalFormatting>
  <conditionalFormatting sqref="BX50:BX56">
    <cfRule type="containsText" dxfId="13049" priority="23428" operator="containsText" text="1 3 : 0 0">
      <formula>NOT(ISERROR(SEARCH("1 3 : 0 0",BX50)))</formula>
    </cfRule>
  </conditionalFormatting>
  <conditionalFormatting sqref="BX51">
    <cfRule type="containsText" dxfId="13048" priority="23427" operator="containsText" text="13:00">
      <formula>NOT(ISERROR(SEARCH("13:00",BX51)))</formula>
    </cfRule>
  </conditionalFormatting>
  <conditionalFormatting sqref="BX50:BX56">
    <cfRule type="containsText" dxfId="13047" priority="23438" operator="containsText" text="09:00 – 13.00 ">
      <formula>NOT(ISERROR(SEARCH("09:00 – 13.00 ",BX50)))</formula>
    </cfRule>
  </conditionalFormatting>
  <conditionalFormatting sqref="BX50:BX56">
    <cfRule type="containsText" dxfId="13046" priority="23425" operator="containsText" text="09:00 – 13.00 ">
      <formula>NOT(ISERROR(SEARCH("09:00 – 13.00 ",BX50)))</formula>
    </cfRule>
  </conditionalFormatting>
  <conditionalFormatting sqref="BX52">
    <cfRule type="containsText" dxfId="13045" priority="23422" operator="containsText" text="09.00 -13.00">
      <formula>NOT(ISERROR(SEARCH("09.00 -13.00",BX52)))</formula>
    </cfRule>
    <cfRule type="containsText" dxfId="13044" priority="23423" operator="containsText" text="09.00 -15:00">
      <formula>NOT(ISERROR(SEARCH("09.00 -15:00",BX52)))</formula>
    </cfRule>
    <cfRule type="containsText" dxfId="13043" priority="23424" operator="containsText" text="09.00 -16.00">
      <formula>NOT(ISERROR(SEARCH("09.00 -16.00",BX52)))</formula>
    </cfRule>
  </conditionalFormatting>
  <conditionalFormatting sqref="BX51:BX56">
    <cfRule type="containsText" dxfId="13042" priority="23419" operator="containsText" text="09.00 -13.00">
      <formula>NOT(ISERROR(SEARCH("09.00 -13.00",BX51)))</formula>
    </cfRule>
    <cfRule type="containsText" dxfId="13041" priority="23420" operator="containsText" text="09.00 -15:00">
      <formula>NOT(ISERROR(SEARCH("09.00 -15:00",BX51)))</formula>
    </cfRule>
    <cfRule type="containsText" dxfId="13040" priority="23421" operator="containsText" text="09.00 -16.00">
      <formula>NOT(ISERROR(SEARCH("09.00 -16.00",BX51)))</formula>
    </cfRule>
  </conditionalFormatting>
  <conditionalFormatting sqref="BX51">
    <cfRule type="containsText" dxfId="13039" priority="23416" operator="containsText" text="09.00 -13.00">
      <formula>NOT(ISERROR(SEARCH("09.00 -13.00",BX51)))</formula>
    </cfRule>
    <cfRule type="containsText" dxfId="13038" priority="23417" operator="containsText" text="09.00 -15:00">
      <formula>NOT(ISERROR(SEARCH("09.00 -15:00",BX51)))</formula>
    </cfRule>
    <cfRule type="containsText" dxfId="13037" priority="23418" operator="containsText" text="09.00 -16.00">
      <formula>NOT(ISERROR(SEARCH("09.00 -16.00",BX51)))</formula>
    </cfRule>
  </conditionalFormatting>
  <conditionalFormatting sqref="BX50:BX56">
    <cfRule type="containsText" dxfId="13036" priority="23415" operator="containsText" text="09:00 – 13.00 ">
      <formula>NOT(ISERROR(SEARCH("09:00 – 13.00 ",BX50)))</formula>
    </cfRule>
  </conditionalFormatting>
  <conditionalFormatting sqref="BX52">
    <cfRule type="containsText" dxfId="13035" priority="23412" operator="containsText" text="09.00 -13.00">
      <formula>NOT(ISERROR(SEARCH("09.00 -13.00",BX52)))</formula>
    </cfRule>
    <cfRule type="containsText" dxfId="13034" priority="23413" operator="containsText" text="09.00 -15:00">
      <formula>NOT(ISERROR(SEARCH("09.00 -15:00",BX52)))</formula>
    </cfRule>
    <cfRule type="containsText" dxfId="13033" priority="23414" operator="containsText" text="09.00 -16.00">
      <formula>NOT(ISERROR(SEARCH("09.00 -16.00",BX52)))</formula>
    </cfRule>
  </conditionalFormatting>
  <conditionalFormatting sqref="BX51:BX56">
    <cfRule type="containsText" dxfId="13032" priority="23409" operator="containsText" text="09.00 -13.00">
      <formula>NOT(ISERROR(SEARCH("09.00 -13.00",BX51)))</formula>
    </cfRule>
    <cfRule type="containsText" dxfId="13031" priority="23410" operator="containsText" text="09.00 -15:00">
      <formula>NOT(ISERROR(SEARCH("09.00 -15:00",BX51)))</formula>
    </cfRule>
    <cfRule type="containsText" dxfId="13030" priority="23411" operator="containsText" text="09.00 -16.00">
      <formula>NOT(ISERROR(SEARCH("09.00 -16.00",BX51)))</formula>
    </cfRule>
  </conditionalFormatting>
  <conditionalFormatting sqref="BX51">
    <cfRule type="containsText" dxfId="13029" priority="23406" operator="containsText" text="09.00 -13.00">
      <formula>NOT(ISERROR(SEARCH("09.00 -13.00",BX51)))</formula>
    </cfRule>
    <cfRule type="containsText" dxfId="13028" priority="23407" operator="containsText" text="09.00 -15:00">
      <formula>NOT(ISERROR(SEARCH("09.00 -15:00",BX51)))</formula>
    </cfRule>
    <cfRule type="containsText" dxfId="13027" priority="23408" operator="containsText" text="09.00 -16.00">
      <formula>NOT(ISERROR(SEARCH("09.00 -16.00",BX51)))</formula>
    </cfRule>
  </conditionalFormatting>
  <conditionalFormatting sqref="BX52">
    <cfRule type="containsText" dxfId="13026" priority="23403" operator="containsText" text="09.00 -13:00">
      <formula>NOT(ISERROR(SEARCH("09.00 -13:00",BX52)))</formula>
    </cfRule>
    <cfRule type="containsText" dxfId="13025" priority="23404" operator="containsText" text="08.30 -17.30">
      <formula>NOT(ISERROR(SEARCH("08.30 -17.30",BX52)))</formula>
    </cfRule>
    <cfRule type="containsText" dxfId="13024" priority="23405" operator="containsText" text="08.30 -15:30">
      <formula>NOT(ISERROR(SEARCH("08.30 -15:30",BX52)))</formula>
    </cfRule>
  </conditionalFormatting>
  <conditionalFormatting sqref="BX51:BX56">
    <cfRule type="containsText" dxfId="13023" priority="23400" operator="containsText" text="09.00 -13.00">
      <formula>NOT(ISERROR(SEARCH("09.00 -13.00",BX51)))</formula>
    </cfRule>
    <cfRule type="containsText" dxfId="13022" priority="23401" operator="containsText" text="09.00 -15:00">
      <formula>NOT(ISERROR(SEARCH("09.00 -15:00",BX51)))</formula>
    </cfRule>
    <cfRule type="containsText" dxfId="13021" priority="23402" operator="containsText" text="09.00 -16.00">
      <formula>NOT(ISERROR(SEARCH("09.00 -16.00",BX51)))</formula>
    </cfRule>
  </conditionalFormatting>
  <conditionalFormatting sqref="BX51:BX56">
    <cfRule type="containsText" dxfId="13020" priority="23397" operator="containsText" text="09.00 -13:00">
      <formula>NOT(ISERROR(SEARCH("09.00 -13:00",BX51)))</formula>
    </cfRule>
    <cfRule type="containsText" dxfId="13019" priority="23398" operator="containsText" text="08.30 -17.30">
      <formula>NOT(ISERROR(SEARCH("08.30 -17.30",BX51)))</formula>
    </cfRule>
    <cfRule type="containsText" dxfId="13018" priority="23399" operator="containsText" text="08.30 -15:30">
      <formula>NOT(ISERROR(SEARCH("08.30 -15:30",BX51)))</formula>
    </cfRule>
  </conditionalFormatting>
  <conditionalFormatting sqref="BX51">
    <cfRule type="containsText" dxfId="13017" priority="23394" operator="containsText" text="09.00 -13.00">
      <formula>NOT(ISERROR(SEARCH("09.00 -13.00",BX51)))</formula>
    </cfRule>
    <cfRule type="containsText" dxfId="13016" priority="23395" operator="containsText" text="09.00 -15:00">
      <formula>NOT(ISERROR(SEARCH("09.00 -15:00",BX51)))</formula>
    </cfRule>
    <cfRule type="containsText" dxfId="13015" priority="23396" operator="containsText" text="09.00 -16.00">
      <formula>NOT(ISERROR(SEARCH("09.00 -16.00",BX51)))</formula>
    </cfRule>
  </conditionalFormatting>
  <conditionalFormatting sqref="BX51">
    <cfRule type="containsText" dxfId="13014" priority="23391" operator="containsText" text="09.00 -13:00">
      <formula>NOT(ISERROR(SEARCH("09.00 -13:00",BX51)))</formula>
    </cfRule>
    <cfRule type="containsText" dxfId="13013" priority="23392" operator="containsText" text="08.30 -17.30">
      <formula>NOT(ISERROR(SEARCH("08.30 -17.30",BX51)))</formula>
    </cfRule>
    <cfRule type="containsText" dxfId="13012" priority="23393" operator="containsText" text="08.30 -15:30">
      <formula>NOT(ISERROR(SEARCH("08.30 -15:30",BX51)))</formula>
    </cfRule>
  </conditionalFormatting>
  <conditionalFormatting sqref="BX46:BX49">
    <cfRule type="containsText" dxfId="13011" priority="23373" operator="containsText" text="08.30 – 14.30">
      <formula>NOT(ISERROR(SEARCH("08.30 – 14.30",BX46)))</formula>
    </cfRule>
    <cfRule type="containsText" dxfId="13010" priority="23374" operator="containsText" text="09:30 – 18.30">
      <formula>NOT(ISERROR(SEARCH("09:30 – 18.30",BX46)))</formula>
    </cfRule>
    <cfRule type="containsText" dxfId="13009" priority="23375" operator="containsText" text="10.30 – 18.30">
      <formula>NOT(ISERROR(SEARCH("10.30 – 18.30",BX46)))</formula>
    </cfRule>
    <cfRule type="containsText" dxfId="13008" priority="23376" operator="containsText" text="09.30 – 18.30">
      <formula>NOT(ISERROR(SEARCH("09.30 – 18.30",BX46)))</formula>
    </cfRule>
    <cfRule type="containsText" dxfId="13007" priority="23378" operator="containsText" text="09.00 – 13:00">
      <formula>NOT(ISERROR(SEARCH("09.00 – 13:00",BX46)))</formula>
    </cfRule>
    <cfRule type="containsText" dxfId="13006" priority="23379" operator="containsText" text="08.30 – 16.30">
      <formula>NOT(ISERROR(SEARCH("08.30 – 16.30",BX46)))</formula>
    </cfRule>
    <cfRule type="containsText" dxfId="13005" priority="23380" operator="containsText" text="08:30 – 17.30">
      <formula>NOT(ISERROR(SEARCH("08:30 – 17.30",BX46)))</formula>
    </cfRule>
    <cfRule type="containsText" dxfId="13004" priority="23381" operator="containsText" text="08.30 – 17.30">
      <formula>NOT(ISERROR(SEARCH("08.30 – 17.30",BX46)))</formula>
    </cfRule>
    <cfRule type="containsText" dxfId="13003" priority="23382" operator="containsText" text="09.00 – 18.00">
      <formula>NOT(ISERROR(SEARCH("09.00 – 18.00",BX46)))</formula>
    </cfRule>
    <cfRule type="containsText" dxfId="13002" priority="23383" operator="containsText" text="09.00 – 13.00">
      <formula>NOT(ISERROR(SEARCH("09.00 – 13.00",BX46)))</formula>
    </cfRule>
    <cfRule type="containsText" dxfId="13001" priority="23384" operator="containsText" text="11.30 – 19.30">
      <formula>NOT(ISERROR(SEARCH("11.30 – 19.30",BX46)))</formula>
    </cfRule>
    <cfRule type="containsText" dxfId="13000" priority="23385" operator="containsText" text="10.30 – 19.30">
      <formula>NOT(ISERROR(SEARCH("10.30 – 19.30",BX46)))</formula>
    </cfRule>
    <cfRule type="containsText" dxfId="12999" priority="23386" operator="containsText" text="09.00 – 15.00">
      <formula>NOT(ISERROR(SEARCH("09.00 – 15.00",BX46)))</formula>
    </cfRule>
    <cfRule type="containsText" dxfId="12998" priority="23387" operator="containsText" text="1 2 : 3 0">
      <formula>NOT(ISERROR(SEARCH("1 2 : 3 0",BX46)))</formula>
    </cfRule>
    <cfRule type="containsText" dxfId="12997" priority="23388" operator="containsText" text="1 3 : 3 0">
      <formula>NOT(ISERROR(SEARCH("1 3 : 3 0",BX46)))</formula>
    </cfRule>
    <cfRule type="containsText" dxfId="12996" priority="23389" operator="containsText" text="FESTIVITÁ">
      <formula>NOT(ISERROR(SEARCH("FESTIVITÁ",BX46)))</formula>
    </cfRule>
    <cfRule type="cellIs" dxfId="12995" priority="23390" operator="equal">
      <formula>"DOMENICA"</formula>
    </cfRule>
  </conditionalFormatting>
  <conditionalFormatting sqref="BX46:BX49">
    <cfRule type="containsText" dxfId="12994" priority="23366" operator="containsText" text="09.00 - 13.00">
      <formula>NOT(ISERROR(SEARCH("09.00 - 13.00",BX46)))</formula>
    </cfRule>
    <cfRule type="containsText" dxfId="12993" priority="23368" operator="containsText" text="09.00 – 15:00">
      <formula>NOT(ISERROR(SEARCH("09.00 – 15:00",BX46)))</formula>
    </cfRule>
    <cfRule type="containsText" dxfId="12992" priority="23369" operator="containsText" text="09.00 – 16.00">
      <formula>NOT(ISERROR(SEARCH("09.00 – 16.00",BX46)))</formula>
    </cfRule>
    <cfRule type="containsText" dxfId="12991" priority="23370" operator="containsText" text="09.00 - 13:00">
      <formula>NOT(ISERROR(SEARCH("09.00 - 13:00",BX46)))</formula>
    </cfRule>
    <cfRule type="containsText" dxfId="12990" priority="23371" operator="containsText" text="08.30 – 16:30 ">
      <formula>NOT(ISERROR(SEARCH("08.30 – 16:30 ",BX46)))</formula>
    </cfRule>
    <cfRule type="containsText" dxfId="12989" priority="23372" operator="containsText" text="08.30 – 17:30 ">
      <formula>NOT(ISERROR(SEARCH("08.30 – 17:30 ",BX46)))</formula>
    </cfRule>
  </conditionalFormatting>
  <conditionalFormatting sqref="BX46:BX49">
    <cfRule type="containsText" dxfId="12988" priority="23367" operator="containsText" text="1 3 : 0 0">
      <formula>NOT(ISERROR(SEARCH("1 3 : 0 0",BX46)))</formula>
    </cfRule>
  </conditionalFormatting>
  <conditionalFormatting sqref="BX46:BX49">
    <cfRule type="containsText" dxfId="12987" priority="23377" operator="containsText" text="09:00 – 13.00 ">
      <formula>NOT(ISERROR(SEARCH("09:00 – 13.00 ",BX46)))</formula>
    </cfRule>
  </conditionalFormatting>
  <conditionalFormatting sqref="BX46:BX49">
    <cfRule type="containsText" dxfId="12986" priority="23365" operator="containsText" text="09:00 – 13.00 ">
      <formula>NOT(ISERROR(SEARCH("09:00 – 13.00 ",BX46)))</formula>
    </cfRule>
  </conditionalFormatting>
  <conditionalFormatting sqref="BX46:BX49">
    <cfRule type="containsText" dxfId="12985" priority="23362" operator="containsText" text="09.00 -13.00">
      <formula>NOT(ISERROR(SEARCH("09.00 -13.00",BX46)))</formula>
    </cfRule>
    <cfRule type="containsText" dxfId="12984" priority="23363" operator="containsText" text="09.00 -15:00">
      <formula>NOT(ISERROR(SEARCH("09.00 -15:00",BX46)))</formula>
    </cfRule>
    <cfRule type="containsText" dxfId="12983" priority="23364" operator="containsText" text="09.00 -16.00">
      <formula>NOT(ISERROR(SEARCH("09.00 -16.00",BX46)))</formula>
    </cfRule>
  </conditionalFormatting>
  <conditionalFormatting sqref="BX46:BX49">
    <cfRule type="containsText" dxfId="12982" priority="23361" operator="containsText" text="09:00 – 13.00 ">
      <formula>NOT(ISERROR(SEARCH("09:00 – 13.00 ",BX46)))</formula>
    </cfRule>
  </conditionalFormatting>
  <conditionalFormatting sqref="BX46:BX49">
    <cfRule type="containsText" dxfId="12981" priority="23358" operator="containsText" text="09.00 -13.00">
      <formula>NOT(ISERROR(SEARCH("09.00 -13.00",BX46)))</formula>
    </cfRule>
    <cfRule type="containsText" dxfId="12980" priority="23359" operator="containsText" text="09.00 -15:00">
      <formula>NOT(ISERROR(SEARCH("09.00 -15:00",BX46)))</formula>
    </cfRule>
    <cfRule type="containsText" dxfId="12979" priority="23360" operator="containsText" text="09.00 -16.00">
      <formula>NOT(ISERROR(SEARCH("09.00 -16.00",BX46)))</formula>
    </cfRule>
  </conditionalFormatting>
  <conditionalFormatting sqref="BX46:BX49">
    <cfRule type="containsText" dxfId="12978" priority="23355" operator="containsText" text="09.00 -13.00">
      <formula>NOT(ISERROR(SEARCH("09.00 -13.00",BX46)))</formula>
    </cfRule>
    <cfRule type="containsText" dxfId="12977" priority="23356" operator="containsText" text="09.00 -15:00">
      <formula>NOT(ISERROR(SEARCH("09.00 -15:00",BX46)))</formula>
    </cfRule>
    <cfRule type="containsText" dxfId="12976" priority="23357" operator="containsText" text="09.00 -16.00">
      <formula>NOT(ISERROR(SEARCH("09.00 -16.00",BX46)))</formula>
    </cfRule>
  </conditionalFormatting>
  <conditionalFormatting sqref="BX46:BX49">
    <cfRule type="containsText" dxfId="12975" priority="23352" operator="containsText" text="09.00 -13:00">
      <formula>NOT(ISERROR(SEARCH("09.00 -13:00",BX46)))</formula>
    </cfRule>
    <cfRule type="containsText" dxfId="12974" priority="23353" operator="containsText" text="08.30 -17.30">
      <formula>NOT(ISERROR(SEARCH("08.30 -17.30",BX46)))</formula>
    </cfRule>
    <cfRule type="containsText" dxfId="12973" priority="23354" operator="containsText" text="08.30 -15:30">
      <formula>NOT(ISERROR(SEARCH("08.30 -15:30",BX46)))</formula>
    </cfRule>
  </conditionalFormatting>
  <conditionalFormatting sqref="BX50">
    <cfRule type="containsText" dxfId="12972" priority="23349" operator="containsText" text="09.00 -13.00">
      <formula>NOT(ISERROR(SEARCH("09.00 -13.00",BX50)))</formula>
    </cfRule>
    <cfRule type="containsText" dxfId="12971" priority="23350" operator="containsText" text="09.00 -15:00">
      <formula>NOT(ISERROR(SEARCH("09.00 -15:00",BX50)))</formula>
    </cfRule>
    <cfRule type="containsText" dxfId="12970" priority="23351" operator="containsText" text="09.00 -16.00">
      <formula>NOT(ISERROR(SEARCH("09.00 -16.00",BX50)))</formula>
    </cfRule>
  </conditionalFormatting>
  <conditionalFormatting sqref="BX50">
    <cfRule type="containsText" dxfId="12969" priority="23346" operator="containsText" text="09.00 -13.00">
      <formula>NOT(ISERROR(SEARCH("09.00 -13.00",BX50)))</formula>
    </cfRule>
    <cfRule type="containsText" dxfId="12968" priority="23347" operator="containsText" text="09.00 -15:00">
      <formula>NOT(ISERROR(SEARCH("09.00 -15:00",BX50)))</formula>
    </cfRule>
    <cfRule type="containsText" dxfId="12967" priority="23348" operator="containsText" text="09.00 -16.00">
      <formula>NOT(ISERROR(SEARCH("09.00 -16.00",BX50)))</formula>
    </cfRule>
  </conditionalFormatting>
  <conditionalFormatting sqref="BX50">
    <cfRule type="containsText" dxfId="12966" priority="23343" operator="containsText" text="09.00 -13:00">
      <formula>NOT(ISERROR(SEARCH("09.00 -13:00",BX50)))</formula>
    </cfRule>
    <cfRule type="containsText" dxfId="12965" priority="23344" operator="containsText" text="08.30 -17.30">
      <formula>NOT(ISERROR(SEARCH("08.30 -17.30",BX50)))</formula>
    </cfRule>
    <cfRule type="containsText" dxfId="12964" priority="23345" operator="containsText" text="08.30 -15:30">
      <formula>NOT(ISERROR(SEARCH("08.30 -15:30",BX50)))</formula>
    </cfRule>
  </conditionalFormatting>
  <conditionalFormatting sqref="BX61">
    <cfRule type="cellIs" dxfId="12963" priority="23301" operator="equal">
      <formula>_FV(13,"3")</formula>
    </cfRule>
  </conditionalFormatting>
  <conditionalFormatting sqref="BX61">
    <cfRule type="cellIs" dxfId="12962" priority="23282" operator="equal">
      <formula>_FV(13,"3")</formula>
    </cfRule>
  </conditionalFormatting>
  <conditionalFormatting sqref="BX61">
    <cfRule type="cellIs" dxfId="12961" priority="23283" operator="equal">
      <formula>_FV(13,"3")</formula>
    </cfRule>
  </conditionalFormatting>
  <conditionalFormatting sqref="BX61">
    <cfRule type="cellIs" dxfId="12960" priority="23275" operator="equal">
      <formula>_FV(13,"3")</formula>
    </cfRule>
  </conditionalFormatting>
  <conditionalFormatting sqref="BX61">
    <cfRule type="cellIs" dxfId="12959" priority="23276" operator="equal">
      <formula>_FV(13,"3")</formula>
    </cfRule>
  </conditionalFormatting>
  <conditionalFormatting sqref="BX61">
    <cfRule type="cellIs" dxfId="12958" priority="23334" operator="equal">
      <formula>"09.00 – 13.00"</formula>
    </cfRule>
  </conditionalFormatting>
  <conditionalFormatting sqref="BX61">
    <cfRule type="cellIs" dxfId="12957" priority="23335" operator="equal">
      <formula>"09.00 – 15.00"</formula>
    </cfRule>
  </conditionalFormatting>
  <conditionalFormatting sqref="BX61">
    <cfRule type="cellIs" dxfId="12956" priority="23336" operator="equal">
      <formula>"09.00 – 18.00"</formula>
    </cfRule>
  </conditionalFormatting>
  <conditionalFormatting sqref="BX61">
    <cfRule type="cellIs" dxfId="12955" priority="23337" operator="equal">
      <formula>"09.30 – 13.00"</formula>
    </cfRule>
  </conditionalFormatting>
  <conditionalFormatting sqref="BX61">
    <cfRule type="cellIs" dxfId="12954" priority="23338" operator="equal">
      <formula>"10.30 – 19.30"</formula>
    </cfRule>
  </conditionalFormatting>
  <conditionalFormatting sqref="BX61">
    <cfRule type="cellIs" dxfId="12953" priority="23339" operator="equal">
      <formula>"11.30 – 19.30"</formula>
    </cfRule>
  </conditionalFormatting>
  <conditionalFormatting sqref="BX61">
    <cfRule type="cellIs" dxfId="12952" priority="23340" operator="equal">
      <formula>_FV(13,"3")</formula>
    </cfRule>
  </conditionalFormatting>
  <conditionalFormatting sqref="BX61">
    <cfRule type="cellIs" dxfId="12951" priority="23341" operator="equal">
      <formula>_FV(13,"3")</formula>
    </cfRule>
  </conditionalFormatting>
  <conditionalFormatting sqref="BX61">
    <cfRule type="cellIs" dxfId="12950" priority="23342" operator="equal">
      <formula>_FV(13,"3")</formula>
    </cfRule>
  </conditionalFormatting>
  <conditionalFormatting sqref="BX61">
    <cfRule type="containsText" dxfId="12949" priority="23324" operator="containsText" text="DOMENICA">
      <formula>NOT(ISERROR(SEARCH("DOMENICA",BX61)))</formula>
    </cfRule>
    <cfRule type="containsText" dxfId="12948" priority="23325" operator="containsText" text="08.30 – 14.30">
      <formula>NOT(ISERROR(SEARCH("08.30 – 14.30",BX61)))</formula>
    </cfRule>
    <cfRule type="containsText" dxfId="12947" priority="23326" operator="containsText" text="09.30 – 18.30">
      <formula>NOT(ISERROR(SEARCH("09.30 – 18.30",BX61)))</formula>
    </cfRule>
    <cfRule type="containsText" dxfId="12946" priority="23327" operator="containsText" text="08.30 – 16.30">
      <formula>NOT(ISERROR(SEARCH("08.30 – 16.30",BX61)))</formula>
    </cfRule>
    <cfRule type="containsText" dxfId="12945" priority="23328" operator="containsText" text="08.30 – 17.30">
      <formula>NOT(ISERROR(SEARCH("08.30 – 17.30",BX61)))</formula>
    </cfRule>
    <cfRule type="containsText" dxfId="12944" priority="23329" operator="containsText" text="09.00 – 18.00">
      <formula>NOT(ISERROR(SEARCH("09.00 – 18.00",BX61)))</formula>
    </cfRule>
    <cfRule type="containsText" dxfId="12943" priority="23330" operator="containsText" text="09.00 – 15.00">
      <formula>NOT(ISERROR(SEARCH("09.00 – 15.00",BX61)))</formula>
    </cfRule>
    <cfRule type="containsText" dxfId="12942" priority="23331" operator="containsText" text="10.30 – 19.30">
      <formula>NOT(ISERROR(SEARCH("10.30 – 19.30",BX61)))</formula>
    </cfRule>
    <cfRule type="containsText" dxfId="12941" priority="23332" operator="containsText" text="09.00 – 13.00">
      <formula>NOT(ISERROR(SEARCH("09.00 – 13.00",BX61)))</formula>
    </cfRule>
    <cfRule type="containsText" dxfId="12940" priority="23333" operator="containsText" text="11.30 – 19.30">
      <formula>NOT(ISERROR(SEARCH("11.30 – 19.30",BX61)))</formula>
    </cfRule>
  </conditionalFormatting>
  <conditionalFormatting sqref="BX61">
    <cfRule type="cellIs" dxfId="12939" priority="23316" operator="equal">
      <formula>"09.00 – 15.00"</formula>
    </cfRule>
  </conditionalFormatting>
  <conditionalFormatting sqref="BX61">
    <cfRule type="cellIs" dxfId="12938" priority="23317" operator="equal">
      <formula>"09.00 – 18.00"</formula>
    </cfRule>
  </conditionalFormatting>
  <conditionalFormatting sqref="BX61">
    <cfRule type="cellIs" dxfId="12937" priority="23318" operator="equal">
      <formula>"09.30 – 13.00"</formula>
    </cfRule>
  </conditionalFormatting>
  <conditionalFormatting sqref="BX61">
    <cfRule type="cellIs" dxfId="12936" priority="23319" operator="equal">
      <formula>"10.30 – 19.30"</formula>
    </cfRule>
  </conditionalFormatting>
  <conditionalFormatting sqref="BX61">
    <cfRule type="cellIs" dxfId="12935" priority="23320" operator="equal">
      <formula>"11.30 – 19.30"</formula>
    </cfRule>
  </conditionalFormatting>
  <conditionalFormatting sqref="BX61">
    <cfRule type="cellIs" dxfId="12934" priority="23321" operator="equal">
      <formula>_FV(13,"3")</formula>
    </cfRule>
  </conditionalFormatting>
  <conditionalFormatting sqref="BX61">
    <cfRule type="cellIs" dxfId="12933" priority="23322" operator="equal">
      <formula>_FV(13,"3")</formula>
    </cfRule>
  </conditionalFormatting>
  <conditionalFormatting sqref="BX61">
    <cfRule type="cellIs" dxfId="12932" priority="23323" operator="equal">
      <formula>_FV(13,"3")</formula>
    </cfRule>
  </conditionalFormatting>
  <conditionalFormatting sqref="BX61">
    <cfRule type="cellIs" dxfId="12931" priority="23308" operator="equal">
      <formula>"09.00 – 15.00"</formula>
    </cfRule>
  </conditionalFormatting>
  <conditionalFormatting sqref="BX61">
    <cfRule type="cellIs" dxfId="12930" priority="23309" operator="equal">
      <formula>"09.00 – 18.00"</formula>
    </cfRule>
  </conditionalFormatting>
  <conditionalFormatting sqref="BX61">
    <cfRule type="cellIs" dxfId="12929" priority="23310" operator="equal">
      <formula>"09.30 – 13.00"</formula>
    </cfRule>
  </conditionalFormatting>
  <conditionalFormatting sqref="BX61">
    <cfRule type="cellIs" dxfId="12928" priority="23311" operator="equal">
      <formula>"10.30 – 19.30"</formula>
    </cfRule>
  </conditionalFormatting>
  <conditionalFormatting sqref="BX61">
    <cfRule type="cellIs" dxfId="12927" priority="23312" operator="equal">
      <formula>"11.30 – 19.30"</formula>
    </cfRule>
  </conditionalFormatting>
  <conditionalFormatting sqref="BX61">
    <cfRule type="cellIs" dxfId="12926" priority="23313" operator="equal">
      <formula>_FV(13,"3")</formula>
    </cfRule>
  </conditionalFormatting>
  <conditionalFormatting sqref="BX61">
    <cfRule type="cellIs" dxfId="12925" priority="23314" operator="equal">
      <formula>_FV(13,"3")</formula>
    </cfRule>
  </conditionalFormatting>
  <conditionalFormatting sqref="BX61">
    <cfRule type="cellIs" dxfId="12924" priority="23315" operator="equal">
      <formula>_FV(13,"3")</formula>
    </cfRule>
  </conditionalFormatting>
  <conditionalFormatting sqref="BX61">
    <cfRule type="containsText" dxfId="12923" priority="23302" operator="containsText" text="09.00 - 13.00">
      <formula>NOT(ISERROR(SEARCH("09.00 - 13.00",BX61)))</formula>
    </cfRule>
    <cfRule type="containsText" dxfId="12922" priority="23303" operator="containsText" text="09.00 – 15:00">
      <formula>NOT(ISERROR(SEARCH("09.00 – 15:00",BX61)))</formula>
    </cfRule>
    <cfRule type="containsText" dxfId="12921" priority="23304" operator="containsText" text="09.00 – 16.00">
      <formula>NOT(ISERROR(SEARCH("09.00 – 16.00",BX61)))</formula>
    </cfRule>
    <cfRule type="containsText" dxfId="12920" priority="23305" operator="containsText" text="09.00 - 13:00">
      <formula>NOT(ISERROR(SEARCH("09.00 - 13:00",BX61)))</formula>
    </cfRule>
    <cfRule type="containsText" dxfId="12919" priority="23306" operator="containsText" text="08.30 – 16:30 ">
      <formula>NOT(ISERROR(SEARCH("08.30 – 16:30 ",BX61)))</formula>
    </cfRule>
    <cfRule type="containsText" dxfId="12918" priority="23307" operator="containsText" text="08.30 – 17:30 ">
      <formula>NOT(ISERROR(SEARCH("08.30 – 17:30 ",BX61)))</formula>
    </cfRule>
  </conditionalFormatting>
  <conditionalFormatting sqref="BX61">
    <cfRule type="cellIs" dxfId="12917" priority="23294" operator="equal">
      <formula>"09.00 – 15.00"</formula>
    </cfRule>
  </conditionalFormatting>
  <conditionalFormatting sqref="BX61">
    <cfRule type="cellIs" dxfId="12916" priority="23295" operator="equal">
      <formula>"09.00 – 18.00"</formula>
    </cfRule>
  </conditionalFormatting>
  <conditionalFormatting sqref="BX61">
    <cfRule type="cellIs" dxfId="12915" priority="23296" operator="equal">
      <formula>"09.30 – 13.00"</formula>
    </cfRule>
  </conditionalFormatting>
  <conditionalFormatting sqref="BX61">
    <cfRule type="cellIs" dxfId="12914" priority="23297" operator="equal">
      <formula>"10.30 – 19.30"</formula>
    </cfRule>
  </conditionalFormatting>
  <conditionalFormatting sqref="BX61">
    <cfRule type="cellIs" dxfId="12913" priority="23298" operator="equal">
      <formula>"11.30 – 19.30"</formula>
    </cfRule>
  </conditionalFormatting>
  <conditionalFormatting sqref="BX61">
    <cfRule type="cellIs" dxfId="12912" priority="23299" operator="equal">
      <formula>_FV(13,"3")</formula>
    </cfRule>
  </conditionalFormatting>
  <conditionalFormatting sqref="BX61">
    <cfRule type="cellIs" dxfId="12911" priority="23300" operator="equal">
      <formula>_FV(13,"3")</formula>
    </cfRule>
  </conditionalFormatting>
  <conditionalFormatting sqref="BX61">
    <cfRule type="containsText" dxfId="12910" priority="23284" operator="containsText" text="DOMENICA">
      <formula>NOT(ISERROR(SEARCH("DOMENICA",BX61)))</formula>
    </cfRule>
    <cfRule type="containsText" dxfId="12909" priority="23285" operator="containsText" text="08.30 – 14.30">
      <formula>NOT(ISERROR(SEARCH("08.30 – 14.30",BX61)))</formula>
    </cfRule>
    <cfRule type="containsText" dxfId="12908" priority="23286" operator="containsText" text="09.30 – 18.30">
      <formula>NOT(ISERROR(SEARCH("09.30 – 18.30",BX61)))</formula>
    </cfRule>
    <cfRule type="containsText" dxfId="12907" priority="23287" operator="containsText" text="08.30 – 16.30">
      <formula>NOT(ISERROR(SEARCH("08.30 – 16.30",BX61)))</formula>
    </cfRule>
    <cfRule type="containsText" dxfId="12906" priority="23288" operator="containsText" text="08.30 – 17.30">
      <formula>NOT(ISERROR(SEARCH("08.30 – 17.30",BX61)))</formula>
    </cfRule>
    <cfRule type="containsText" dxfId="12905" priority="23289" operator="containsText" text="09.00 – 18.00">
      <formula>NOT(ISERROR(SEARCH("09.00 – 18.00",BX61)))</formula>
    </cfRule>
    <cfRule type="containsText" dxfId="12904" priority="23290" operator="containsText" text="09.00 – 15.00">
      <formula>NOT(ISERROR(SEARCH("09.00 – 15.00",BX61)))</formula>
    </cfRule>
    <cfRule type="containsText" dxfId="12903" priority="23291" operator="containsText" text="10.30 – 19.30">
      <formula>NOT(ISERROR(SEARCH("10.30 – 19.30",BX61)))</formula>
    </cfRule>
    <cfRule type="containsText" dxfId="12902" priority="23292" operator="containsText" text="09.00 – 13.00">
      <formula>NOT(ISERROR(SEARCH("09.00 – 13.00",BX61)))</formula>
    </cfRule>
    <cfRule type="containsText" dxfId="12901" priority="23293" operator="containsText" text="11.30 – 19.30">
      <formula>NOT(ISERROR(SEARCH("11.30 – 19.30",BX61)))</formula>
    </cfRule>
  </conditionalFormatting>
  <conditionalFormatting sqref="BX61">
    <cfRule type="cellIs" dxfId="12900" priority="23277" operator="equal">
      <formula>"09.00 – 18.00"</formula>
    </cfRule>
  </conditionalFormatting>
  <conditionalFormatting sqref="BX61">
    <cfRule type="cellIs" dxfId="12899" priority="23278" operator="equal">
      <formula>"09.30 – 13.00"</formula>
    </cfRule>
  </conditionalFormatting>
  <conditionalFormatting sqref="BX61">
    <cfRule type="cellIs" dxfId="12898" priority="23279" operator="equal">
      <formula>"10.30 – 19.30"</formula>
    </cfRule>
  </conditionalFormatting>
  <conditionalFormatting sqref="BX61">
    <cfRule type="cellIs" dxfId="12897" priority="23280" operator="equal">
      <formula>"11.30 – 19.30"</formula>
    </cfRule>
  </conditionalFormatting>
  <conditionalFormatting sqref="BX61">
    <cfRule type="cellIs" dxfId="12896" priority="23281" operator="equal">
      <formula>_FV(13,"3")</formula>
    </cfRule>
  </conditionalFormatting>
  <conditionalFormatting sqref="BX61">
    <cfRule type="cellIs" dxfId="12895" priority="23270" operator="equal">
      <formula>"09.00 – 18.00"</formula>
    </cfRule>
  </conditionalFormatting>
  <conditionalFormatting sqref="BX61">
    <cfRule type="cellIs" dxfId="12894" priority="23271" operator="equal">
      <formula>"09.30 – 13.00"</formula>
    </cfRule>
  </conditionalFormatting>
  <conditionalFormatting sqref="BX61">
    <cfRule type="cellIs" dxfId="12893" priority="23272" operator="equal">
      <formula>"10.30 – 19.30"</formula>
    </cfRule>
  </conditionalFormatting>
  <conditionalFormatting sqref="BX61">
    <cfRule type="cellIs" dxfId="12892" priority="23273" operator="equal">
      <formula>"11.30 – 19.30"</formula>
    </cfRule>
  </conditionalFormatting>
  <conditionalFormatting sqref="BX61">
    <cfRule type="cellIs" dxfId="12891" priority="23274" operator="equal">
      <formula>_FV(13,"3")</formula>
    </cfRule>
  </conditionalFormatting>
  <conditionalFormatting sqref="BX61:BX67">
    <cfRule type="containsText" dxfId="12890" priority="23252" operator="containsText" text="08.30 – 14.30">
      <formula>NOT(ISERROR(SEARCH("08.30 – 14.30",BX61)))</formula>
    </cfRule>
    <cfRule type="containsText" dxfId="12889" priority="23253" operator="containsText" text="09:30 – 18.30">
      <formula>NOT(ISERROR(SEARCH("09:30 – 18.30",BX61)))</formula>
    </cfRule>
    <cfRule type="containsText" dxfId="12888" priority="23254" operator="containsText" text="10.30 – 18.30">
      <formula>NOT(ISERROR(SEARCH("10.30 – 18.30",BX61)))</formula>
    </cfRule>
    <cfRule type="containsText" dxfId="12887" priority="23255" operator="containsText" text="09.30 – 18.30">
      <formula>NOT(ISERROR(SEARCH("09.30 – 18.30",BX61)))</formula>
    </cfRule>
    <cfRule type="containsText" dxfId="12886" priority="23257" operator="containsText" text="09.00 – 13:00">
      <formula>NOT(ISERROR(SEARCH("09.00 – 13:00",BX61)))</formula>
    </cfRule>
    <cfRule type="containsText" dxfId="12885" priority="23258" operator="containsText" text="08.30 – 16.30">
      <formula>NOT(ISERROR(SEARCH("08.30 – 16.30",BX61)))</formula>
    </cfRule>
    <cfRule type="containsText" dxfId="12884" priority="23259" operator="containsText" text="08:30 – 17.30">
      <formula>NOT(ISERROR(SEARCH("08:30 – 17.30",BX61)))</formula>
    </cfRule>
    <cfRule type="containsText" dxfId="12883" priority="23260" operator="containsText" text="08.30 – 17.30">
      <formula>NOT(ISERROR(SEARCH("08.30 – 17.30",BX61)))</formula>
    </cfRule>
    <cfRule type="containsText" dxfId="12882" priority="23261" operator="containsText" text="09.00 – 18.00">
      <formula>NOT(ISERROR(SEARCH("09.00 – 18.00",BX61)))</formula>
    </cfRule>
    <cfRule type="containsText" dxfId="12881" priority="23262" operator="containsText" text="09.00 – 13.00">
      <formula>NOT(ISERROR(SEARCH("09.00 – 13.00",BX61)))</formula>
    </cfRule>
    <cfRule type="containsText" dxfId="12880" priority="23263" operator="containsText" text="11.30 – 19.30">
      <formula>NOT(ISERROR(SEARCH("11.30 – 19.30",BX61)))</formula>
    </cfRule>
    <cfRule type="containsText" dxfId="12879" priority="23264" operator="containsText" text="10.30 – 19.30">
      <formula>NOT(ISERROR(SEARCH("10.30 – 19.30",BX61)))</formula>
    </cfRule>
    <cfRule type="containsText" dxfId="12878" priority="23265" operator="containsText" text="09.00 – 15.00">
      <formula>NOT(ISERROR(SEARCH("09.00 – 15.00",BX61)))</formula>
    </cfRule>
    <cfRule type="containsText" dxfId="12877" priority="23266" operator="containsText" text="1 2 : 3 0">
      <formula>NOT(ISERROR(SEARCH("1 2 : 3 0",BX61)))</formula>
    </cfRule>
    <cfRule type="containsText" dxfId="12876" priority="23267" operator="containsText" text="1 3 : 3 0">
      <formula>NOT(ISERROR(SEARCH("1 3 : 3 0",BX61)))</formula>
    </cfRule>
    <cfRule type="containsText" dxfId="12875" priority="23268" operator="containsText" text="FESTIVITÁ">
      <formula>NOT(ISERROR(SEARCH("FESTIVITÁ",BX61)))</formula>
    </cfRule>
    <cfRule type="cellIs" dxfId="12874" priority="23269" operator="equal">
      <formula>"DOMENICA"</formula>
    </cfRule>
  </conditionalFormatting>
  <conditionalFormatting sqref="BX61:BX67">
    <cfRule type="containsText" dxfId="12873" priority="23244" operator="containsText" text="09.00 - 13.00">
      <formula>NOT(ISERROR(SEARCH("09.00 - 13.00",BX61)))</formula>
    </cfRule>
    <cfRule type="containsText" dxfId="12872" priority="23247" operator="containsText" text="09.00 – 15:00">
      <formula>NOT(ISERROR(SEARCH("09.00 – 15:00",BX61)))</formula>
    </cfRule>
    <cfRule type="containsText" dxfId="12871" priority="23248" operator="containsText" text="09.00 – 16.00">
      <formula>NOT(ISERROR(SEARCH("09.00 – 16.00",BX61)))</formula>
    </cfRule>
    <cfRule type="containsText" dxfId="12870" priority="23249" operator="containsText" text="09.00 - 13:00">
      <formula>NOT(ISERROR(SEARCH("09.00 - 13:00",BX61)))</formula>
    </cfRule>
    <cfRule type="containsText" dxfId="12869" priority="23250" operator="containsText" text="08.30 – 16:30 ">
      <formula>NOT(ISERROR(SEARCH("08.30 – 16:30 ",BX61)))</formula>
    </cfRule>
    <cfRule type="containsText" dxfId="12868" priority="23251" operator="containsText" text="08.30 – 17:30 ">
      <formula>NOT(ISERROR(SEARCH("08.30 – 17:30 ",BX61)))</formula>
    </cfRule>
  </conditionalFormatting>
  <conditionalFormatting sqref="BX61:BX67">
    <cfRule type="containsText" dxfId="12867" priority="23246" operator="containsText" text="1 3 : 0 0">
      <formula>NOT(ISERROR(SEARCH("1 3 : 0 0",BX61)))</formula>
    </cfRule>
  </conditionalFormatting>
  <conditionalFormatting sqref="BX62">
    <cfRule type="containsText" dxfId="12866" priority="23245" operator="containsText" text="13:00">
      <formula>NOT(ISERROR(SEARCH("13:00",BX62)))</formula>
    </cfRule>
  </conditionalFormatting>
  <conditionalFormatting sqref="BX61:BX67">
    <cfRule type="containsText" dxfId="12865" priority="23256" operator="containsText" text="09:00 – 13.00 ">
      <formula>NOT(ISERROR(SEARCH("09:00 – 13.00 ",BX61)))</formula>
    </cfRule>
  </conditionalFormatting>
  <conditionalFormatting sqref="BX61:BX67">
    <cfRule type="containsText" dxfId="12864" priority="23243" operator="containsText" text="09:00 – 13.00 ">
      <formula>NOT(ISERROR(SEARCH("09:00 – 13.00 ",BX61)))</formula>
    </cfRule>
  </conditionalFormatting>
  <conditionalFormatting sqref="BX63">
    <cfRule type="containsText" dxfId="12863" priority="23240" operator="containsText" text="09.00 -13.00">
      <formula>NOT(ISERROR(SEARCH("09.00 -13.00",BX63)))</formula>
    </cfRule>
    <cfRule type="containsText" dxfId="12862" priority="23241" operator="containsText" text="09.00 -15:00">
      <formula>NOT(ISERROR(SEARCH("09.00 -15:00",BX63)))</formula>
    </cfRule>
    <cfRule type="containsText" dxfId="12861" priority="23242" operator="containsText" text="09.00 -16.00">
      <formula>NOT(ISERROR(SEARCH("09.00 -16.00",BX63)))</formula>
    </cfRule>
  </conditionalFormatting>
  <conditionalFormatting sqref="BX62:BX67">
    <cfRule type="containsText" dxfId="12860" priority="23237" operator="containsText" text="09.00 -13.00">
      <formula>NOT(ISERROR(SEARCH("09.00 -13.00",BX62)))</formula>
    </cfRule>
    <cfRule type="containsText" dxfId="12859" priority="23238" operator="containsText" text="09.00 -15:00">
      <formula>NOT(ISERROR(SEARCH("09.00 -15:00",BX62)))</formula>
    </cfRule>
    <cfRule type="containsText" dxfId="12858" priority="23239" operator="containsText" text="09.00 -16.00">
      <formula>NOT(ISERROR(SEARCH("09.00 -16.00",BX62)))</formula>
    </cfRule>
  </conditionalFormatting>
  <conditionalFormatting sqref="BX62">
    <cfRule type="containsText" dxfId="12857" priority="23234" operator="containsText" text="09.00 -13.00">
      <formula>NOT(ISERROR(SEARCH("09.00 -13.00",BX62)))</formula>
    </cfRule>
    <cfRule type="containsText" dxfId="12856" priority="23235" operator="containsText" text="09.00 -15:00">
      <formula>NOT(ISERROR(SEARCH("09.00 -15:00",BX62)))</formula>
    </cfRule>
    <cfRule type="containsText" dxfId="12855" priority="23236" operator="containsText" text="09.00 -16.00">
      <formula>NOT(ISERROR(SEARCH("09.00 -16.00",BX62)))</formula>
    </cfRule>
  </conditionalFormatting>
  <conditionalFormatting sqref="BX61:BX67">
    <cfRule type="containsText" dxfId="12854" priority="23233" operator="containsText" text="09:00 – 13.00 ">
      <formula>NOT(ISERROR(SEARCH("09:00 – 13.00 ",BX61)))</formula>
    </cfRule>
  </conditionalFormatting>
  <conditionalFormatting sqref="BX63">
    <cfRule type="containsText" dxfId="12853" priority="23230" operator="containsText" text="09.00 -13.00">
      <formula>NOT(ISERROR(SEARCH("09.00 -13.00",BX63)))</formula>
    </cfRule>
    <cfRule type="containsText" dxfId="12852" priority="23231" operator="containsText" text="09.00 -15:00">
      <formula>NOT(ISERROR(SEARCH("09.00 -15:00",BX63)))</formula>
    </cfRule>
    <cfRule type="containsText" dxfId="12851" priority="23232" operator="containsText" text="09.00 -16.00">
      <formula>NOT(ISERROR(SEARCH("09.00 -16.00",BX63)))</formula>
    </cfRule>
  </conditionalFormatting>
  <conditionalFormatting sqref="BX62:BX67">
    <cfRule type="containsText" dxfId="12850" priority="23227" operator="containsText" text="09.00 -13.00">
      <formula>NOT(ISERROR(SEARCH("09.00 -13.00",BX62)))</formula>
    </cfRule>
    <cfRule type="containsText" dxfId="12849" priority="23228" operator="containsText" text="09.00 -15:00">
      <formula>NOT(ISERROR(SEARCH("09.00 -15:00",BX62)))</formula>
    </cfRule>
    <cfRule type="containsText" dxfId="12848" priority="23229" operator="containsText" text="09.00 -16.00">
      <formula>NOT(ISERROR(SEARCH("09.00 -16.00",BX62)))</formula>
    </cfRule>
  </conditionalFormatting>
  <conditionalFormatting sqref="BX62">
    <cfRule type="containsText" dxfId="12847" priority="23224" operator="containsText" text="09.00 -13.00">
      <formula>NOT(ISERROR(SEARCH("09.00 -13.00",BX62)))</formula>
    </cfRule>
    <cfRule type="containsText" dxfId="12846" priority="23225" operator="containsText" text="09.00 -15:00">
      <formula>NOT(ISERROR(SEARCH("09.00 -15:00",BX62)))</formula>
    </cfRule>
    <cfRule type="containsText" dxfId="12845" priority="23226" operator="containsText" text="09.00 -16.00">
      <formula>NOT(ISERROR(SEARCH("09.00 -16.00",BX62)))</formula>
    </cfRule>
  </conditionalFormatting>
  <conditionalFormatting sqref="BX63">
    <cfRule type="containsText" dxfId="12844" priority="23221" operator="containsText" text="09.00 -13:00">
      <formula>NOT(ISERROR(SEARCH("09.00 -13:00",BX63)))</formula>
    </cfRule>
    <cfRule type="containsText" dxfId="12843" priority="23222" operator="containsText" text="08.30 -17.30">
      <formula>NOT(ISERROR(SEARCH("08.30 -17.30",BX63)))</formula>
    </cfRule>
    <cfRule type="containsText" dxfId="12842" priority="23223" operator="containsText" text="08.30 -15:30">
      <formula>NOT(ISERROR(SEARCH("08.30 -15:30",BX63)))</formula>
    </cfRule>
  </conditionalFormatting>
  <conditionalFormatting sqref="BX62:BX67">
    <cfRule type="containsText" dxfId="12841" priority="23218" operator="containsText" text="09.00 -13.00">
      <formula>NOT(ISERROR(SEARCH("09.00 -13.00",BX62)))</formula>
    </cfRule>
    <cfRule type="containsText" dxfId="12840" priority="23219" operator="containsText" text="09.00 -15:00">
      <formula>NOT(ISERROR(SEARCH("09.00 -15:00",BX62)))</formula>
    </cfRule>
    <cfRule type="containsText" dxfId="12839" priority="23220" operator="containsText" text="09.00 -16.00">
      <formula>NOT(ISERROR(SEARCH("09.00 -16.00",BX62)))</formula>
    </cfRule>
  </conditionalFormatting>
  <conditionalFormatting sqref="BX62:BX67">
    <cfRule type="containsText" dxfId="12838" priority="23215" operator="containsText" text="09.00 -13:00">
      <formula>NOT(ISERROR(SEARCH("09.00 -13:00",BX62)))</formula>
    </cfRule>
    <cfRule type="containsText" dxfId="12837" priority="23216" operator="containsText" text="08.30 -17.30">
      <formula>NOT(ISERROR(SEARCH("08.30 -17.30",BX62)))</formula>
    </cfRule>
    <cfRule type="containsText" dxfId="12836" priority="23217" operator="containsText" text="08.30 -15:30">
      <formula>NOT(ISERROR(SEARCH("08.30 -15:30",BX62)))</formula>
    </cfRule>
  </conditionalFormatting>
  <conditionalFormatting sqref="BX62">
    <cfRule type="containsText" dxfId="12835" priority="23212" operator="containsText" text="09.00 -13.00">
      <formula>NOT(ISERROR(SEARCH("09.00 -13.00",BX62)))</formula>
    </cfRule>
    <cfRule type="containsText" dxfId="12834" priority="23213" operator="containsText" text="09.00 -15:00">
      <formula>NOT(ISERROR(SEARCH("09.00 -15:00",BX62)))</formula>
    </cfRule>
    <cfRule type="containsText" dxfId="12833" priority="23214" operator="containsText" text="09.00 -16.00">
      <formula>NOT(ISERROR(SEARCH("09.00 -16.00",BX62)))</formula>
    </cfRule>
  </conditionalFormatting>
  <conditionalFormatting sqref="BX62">
    <cfRule type="containsText" dxfId="12832" priority="23209" operator="containsText" text="09.00 -13:00">
      <formula>NOT(ISERROR(SEARCH("09.00 -13:00",BX62)))</formula>
    </cfRule>
    <cfRule type="containsText" dxfId="12831" priority="23210" operator="containsText" text="08.30 -17.30">
      <formula>NOT(ISERROR(SEARCH("08.30 -17.30",BX62)))</formula>
    </cfRule>
    <cfRule type="containsText" dxfId="12830" priority="23211" operator="containsText" text="08.30 -15:30">
      <formula>NOT(ISERROR(SEARCH("08.30 -15:30",BX62)))</formula>
    </cfRule>
  </conditionalFormatting>
  <conditionalFormatting sqref="BX57:BX60">
    <cfRule type="containsText" dxfId="12829" priority="23191" operator="containsText" text="08.30 – 14.30">
      <formula>NOT(ISERROR(SEARCH("08.30 – 14.30",BX57)))</formula>
    </cfRule>
    <cfRule type="containsText" dxfId="12828" priority="23192" operator="containsText" text="09:30 – 18.30">
      <formula>NOT(ISERROR(SEARCH("09:30 – 18.30",BX57)))</formula>
    </cfRule>
    <cfRule type="containsText" dxfId="12827" priority="23193" operator="containsText" text="10.30 – 18.30">
      <formula>NOT(ISERROR(SEARCH("10.30 – 18.30",BX57)))</formula>
    </cfRule>
    <cfRule type="containsText" dxfId="12826" priority="23194" operator="containsText" text="09.30 – 18.30">
      <formula>NOT(ISERROR(SEARCH("09.30 – 18.30",BX57)))</formula>
    </cfRule>
    <cfRule type="containsText" dxfId="12825" priority="23196" operator="containsText" text="09.00 – 13:00">
      <formula>NOT(ISERROR(SEARCH("09.00 – 13:00",BX57)))</formula>
    </cfRule>
    <cfRule type="containsText" dxfId="12824" priority="23197" operator="containsText" text="08.30 – 16.30">
      <formula>NOT(ISERROR(SEARCH("08.30 – 16.30",BX57)))</formula>
    </cfRule>
    <cfRule type="containsText" dxfId="12823" priority="23198" operator="containsText" text="08:30 – 17.30">
      <formula>NOT(ISERROR(SEARCH("08:30 – 17.30",BX57)))</formula>
    </cfRule>
    <cfRule type="containsText" dxfId="12822" priority="23199" operator="containsText" text="08.30 – 17.30">
      <formula>NOT(ISERROR(SEARCH("08.30 – 17.30",BX57)))</formula>
    </cfRule>
    <cfRule type="containsText" dxfId="12821" priority="23200" operator="containsText" text="09.00 – 18.00">
      <formula>NOT(ISERROR(SEARCH("09.00 – 18.00",BX57)))</formula>
    </cfRule>
    <cfRule type="containsText" dxfId="12820" priority="23201" operator="containsText" text="09.00 – 13.00">
      <formula>NOT(ISERROR(SEARCH("09.00 – 13.00",BX57)))</formula>
    </cfRule>
    <cfRule type="containsText" dxfId="12819" priority="23202" operator="containsText" text="11.30 – 19.30">
      <formula>NOT(ISERROR(SEARCH("11.30 – 19.30",BX57)))</formula>
    </cfRule>
    <cfRule type="containsText" dxfId="12818" priority="23203" operator="containsText" text="10.30 – 19.30">
      <formula>NOT(ISERROR(SEARCH("10.30 – 19.30",BX57)))</formula>
    </cfRule>
    <cfRule type="containsText" dxfId="12817" priority="23204" operator="containsText" text="09.00 – 15.00">
      <formula>NOT(ISERROR(SEARCH("09.00 – 15.00",BX57)))</formula>
    </cfRule>
    <cfRule type="containsText" dxfId="12816" priority="23205" operator="containsText" text="1 2 : 3 0">
      <formula>NOT(ISERROR(SEARCH("1 2 : 3 0",BX57)))</formula>
    </cfRule>
    <cfRule type="containsText" dxfId="12815" priority="23206" operator="containsText" text="1 3 : 3 0">
      <formula>NOT(ISERROR(SEARCH("1 3 : 3 0",BX57)))</formula>
    </cfRule>
    <cfRule type="containsText" dxfId="12814" priority="23207" operator="containsText" text="FESTIVITÁ">
      <formula>NOT(ISERROR(SEARCH("FESTIVITÁ",BX57)))</formula>
    </cfRule>
    <cfRule type="cellIs" dxfId="12813" priority="23208" operator="equal">
      <formula>"DOMENICA"</formula>
    </cfRule>
  </conditionalFormatting>
  <conditionalFormatting sqref="BX57:BX60">
    <cfRule type="containsText" dxfId="12812" priority="23184" operator="containsText" text="09.00 - 13.00">
      <formula>NOT(ISERROR(SEARCH("09.00 - 13.00",BX57)))</formula>
    </cfRule>
    <cfRule type="containsText" dxfId="12811" priority="23186" operator="containsText" text="09.00 – 15:00">
      <formula>NOT(ISERROR(SEARCH("09.00 – 15:00",BX57)))</formula>
    </cfRule>
    <cfRule type="containsText" dxfId="12810" priority="23187" operator="containsText" text="09.00 – 16.00">
      <formula>NOT(ISERROR(SEARCH("09.00 – 16.00",BX57)))</formula>
    </cfRule>
    <cfRule type="containsText" dxfId="12809" priority="23188" operator="containsText" text="09.00 - 13:00">
      <formula>NOT(ISERROR(SEARCH("09.00 - 13:00",BX57)))</formula>
    </cfRule>
    <cfRule type="containsText" dxfId="12808" priority="23189" operator="containsText" text="08.30 – 16:30 ">
      <formula>NOT(ISERROR(SEARCH("08.30 – 16:30 ",BX57)))</formula>
    </cfRule>
    <cfRule type="containsText" dxfId="12807" priority="23190" operator="containsText" text="08.30 – 17:30 ">
      <formula>NOT(ISERROR(SEARCH("08.30 – 17:30 ",BX57)))</formula>
    </cfRule>
  </conditionalFormatting>
  <conditionalFormatting sqref="BX57:BX60">
    <cfRule type="containsText" dxfId="12806" priority="23185" operator="containsText" text="1 3 : 0 0">
      <formula>NOT(ISERROR(SEARCH("1 3 : 0 0",BX57)))</formula>
    </cfRule>
  </conditionalFormatting>
  <conditionalFormatting sqref="BX57:BX60">
    <cfRule type="containsText" dxfId="12805" priority="23195" operator="containsText" text="09:00 – 13.00 ">
      <formula>NOT(ISERROR(SEARCH("09:00 – 13.00 ",BX57)))</formula>
    </cfRule>
  </conditionalFormatting>
  <conditionalFormatting sqref="BX57:BX60">
    <cfRule type="containsText" dxfId="12804" priority="23183" operator="containsText" text="09:00 – 13.00 ">
      <formula>NOT(ISERROR(SEARCH("09:00 – 13.00 ",BX57)))</formula>
    </cfRule>
  </conditionalFormatting>
  <conditionalFormatting sqref="BX57:BX60">
    <cfRule type="containsText" dxfId="12803" priority="23180" operator="containsText" text="09.00 -13.00">
      <formula>NOT(ISERROR(SEARCH("09.00 -13.00",BX57)))</formula>
    </cfRule>
    <cfRule type="containsText" dxfId="12802" priority="23181" operator="containsText" text="09.00 -15:00">
      <formula>NOT(ISERROR(SEARCH("09.00 -15:00",BX57)))</formula>
    </cfRule>
    <cfRule type="containsText" dxfId="12801" priority="23182" operator="containsText" text="09.00 -16.00">
      <formula>NOT(ISERROR(SEARCH("09.00 -16.00",BX57)))</formula>
    </cfRule>
  </conditionalFormatting>
  <conditionalFormatting sqref="BX57:BX60">
    <cfRule type="containsText" dxfId="12800" priority="23179" operator="containsText" text="09:00 – 13.00 ">
      <formula>NOT(ISERROR(SEARCH("09:00 – 13.00 ",BX57)))</formula>
    </cfRule>
  </conditionalFormatting>
  <conditionalFormatting sqref="BX57:BX60">
    <cfRule type="containsText" dxfId="12799" priority="23176" operator="containsText" text="09.00 -13.00">
      <formula>NOT(ISERROR(SEARCH("09.00 -13.00",BX57)))</formula>
    </cfRule>
    <cfRule type="containsText" dxfId="12798" priority="23177" operator="containsText" text="09.00 -15:00">
      <formula>NOT(ISERROR(SEARCH("09.00 -15:00",BX57)))</formula>
    </cfRule>
    <cfRule type="containsText" dxfId="12797" priority="23178" operator="containsText" text="09.00 -16.00">
      <formula>NOT(ISERROR(SEARCH("09.00 -16.00",BX57)))</formula>
    </cfRule>
  </conditionalFormatting>
  <conditionalFormatting sqref="BX57:BX60">
    <cfRule type="containsText" dxfId="12796" priority="23173" operator="containsText" text="09.00 -13.00">
      <formula>NOT(ISERROR(SEARCH("09.00 -13.00",BX57)))</formula>
    </cfRule>
    <cfRule type="containsText" dxfId="12795" priority="23174" operator="containsText" text="09.00 -15:00">
      <formula>NOT(ISERROR(SEARCH("09.00 -15:00",BX57)))</formula>
    </cfRule>
    <cfRule type="containsText" dxfId="12794" priority="23175" operator="containsText" text="09.00 -16.00">
      <formula>NOT(ISERROR(SEARCH("09.00 -16.00",BX57)))</formula>
    </cfRule>
  </conditionalFormatting>
  <conditionalFormatting sqref="BX57:BX60">
    <cfRule type="containsText" dxfId="12793" priority="23170" operator="containsText" text="09.00 -13:00">
      <formula>NOT(ISERROR(SEARCH("09.00 -13:00",BX57)))</formula>
    </cfRule>
    <cfRule type="containsText" dxfId="12792" priority="23171" operator="containsText" text="08.30 -17.30">
      <formula>NOT(ISERROR(SEARCH("08.30 -17.30",BX57)))</formula>
    </cfRule>
    <cfRule type="containsText" dxfId="12791" priority="23172" operator="containsText" text="08.30 -15:30">
      <formula>NOT(ISERROR(SEARCH("08.30 -15:30",BX57)))</formula>
    </cfRule>
  </conditionalFormatting>
  <conditionalFormatting sqref="BX61">
    <cfRule type="containsText" dxfId="12790" priority="23167" operator="containsText" text="09.00 -13.00">
      <formula>NOT(ISERROR(SEARCH("09.00 -13.00",BX61)))</formula>
    </cfRule>
    <cfRule type="containsText" dxfId="12789" priority="23168" operator="containsText" text="09.00 -15:00">
      <formula>NOT(ISERROR(SEARCH("09.00 -15:00",BX61)))</formula>
    </cfRule>
    <cfRule type="containsText" dxfId="12788" priority="23169" operator="containsText" text="09.00 -16.00">
      <formula>NOT(ISERROR(SEARCH("09.00 -16.00",BX61)))</formula>
    </cfRule>
  </conditionalFormatting>
  <conditionalFormatting sqref="BX61">
    <cfRule type="containsText" dxfId="12787" priority="23164" operator="containsText" text="09.00 -13.00">
      <formula>NOT(ISERROR(SEARCH("09.00 -13.00",BX61)))</formula>
    </cfRule>
    <cfRule type="containsText" dxfId="12786" priority="23165" operator="containsText" text="09.00 -15:00">
      <formula>NOT(ISERROR(SEARCH("09.00 -15:00",BX61)))</formula>
    </cfRule>
    <cfRule type="containsText" dxfId="12785" priority="23166" operator="containsText" text="09.00 -16.00">
      <formula>NOT(ISERROR(SEARCH("09.00 -16.00",BX61)))</formula>
    </cfRule>
  </conditionalFormatting>
  <conditionalFormatting sqref="BX61">
    <cfRule type="containsText" dxfId="12784" priority="23161" operator="containsText" text="09.00 -13:00">
      <formula>NOT(ISERROR(SEARCH("09.00 -13:00",BX61)))</formula>
    </cfRule>
    <cfRule type="containsText" dxfId="12783" priority="23162" operator="containsText" text="08.30 -17.30">
      <formula>NOT(ISERROR(SEARCH("08.30 -17.30",BX61)))</formula>
    </cfRule>
    <cfRule type="containsText" dxfId="12782" priority="23163" operator="containsText" text="08.30 -15:30">
      <formula>NOT(ISERROR(SEARCH("08.30 -15:30",BX61)))</formula>
    </cfRule>
  </conditionalFormatting>
  <conditionalFormatting sqref="BX74">
    <cfRule type="cellIs" dxfId="12781" priority="23119" operator="equal">
      <formula>_FV(13,"3")</formula>
    </cfRule>
  </conditionalFormatting>
  <conditionalFormatting sqref="BX74">
    <cfRule type="cellIs" dxfId="12780" priority="23100" operator="equal">
      <formula>_FV(13,"3")</formula>
    </cfRule>
  </conditionalFormatting>
  <conditionalFormatting sqref="BX74">
    <cfRule type="cellIs" dxfId="12779" priority="23101" operator="equal">
      <formula>_FV(13,"3")</formula>
    </cfRule>
  </conditionalFormatting>
  <conditionalFormatting sqref="BX74">
    <cfRule type="cellIs" dxfId="12778" priority="23093" operator="equal">
      <formula>_FV(13,"3")</formula>
    </cfRule>
  </conditionalFormatting>
  <conditionalFormatting sqref="BX74">
    <cfRule type="cellIs" dxfId="12777" priority="23094" operator="equal">
      <formula>_FV(13,"3")</formula>
    </cfRule>
  </conditionalFormatting>
  <conditionalFormatting sqref="BX74">
    <cfRule type="cellIs" dxfId="12776" priority="23152" operator="equal">
      <formula>"09.00 – 13.00"</formula>
    </cfRule>
  </conditionalFormatting>
  <conditionalFormatting sqref="BX74">
    <cfRule type="cellIs" dxfId="12775" priority="23153" operator="equal">
      <formula>"09.00 – 15.00"</formula>
    </cfRule>
  </conditionalFormatting>
  <conditionalFormatting sqref="BX74">
    <cfRule type="cellIs" dxfId="12774" priority="23154" operator="equal">
      <formula>"09.00 – 18.00"</formula>
    </cfRule>
  </conditionalFormatting>
  <conditionalFormatting sqref="BX74">
    <cfRule type="cellIs" dxfId="12773" priority="23155" operator="equal">
      <formula>"09.30 – 13.00"</formula>
    </cfRule>
  </conditionalFormatting>
  <conditionalFormatting sqref="BX74">
    <cfRule type="cellIs" dxfId="12772" priority="23156" operator="equal">
      <formula>"10.30 – 19.30"</formula>
    </cfRule>
  </conditionalFormatting>
  <conditionalFormatting sqref="BX74">
    <cfRule type="cellIs" dxfId="12771" priority="23157" operator="equal">
      <formula>"11.30 – 19.30"</formula>
    </cfRule>
  </conditionalFormatting>
  <conditionalFormatting sqref="BX74">
    <cfRule type="cellIs" dxfId="12770" priority="23158" operator="equal">
      <formula>_FV(13,"3")</formula>
    </cfRule>
  </conditionalFormatting>
  <conditionalFormatting sqref="BX74">
    <cfRule type="cellIs" dxfId="12769" priority="23159" operator="equal">
      <formula>_FV(13,"3")</formula>
    </cfRule>
  </conditionalFormatting>
  <conditionalFormatting sqref="BX74">
    <cfRule type="cellIs" dxfId="12768" priority="23160" operator="equal">
      <formula>_FV(13,"3")</formula>
    </cfRule>
  </conditionalFormatting>
  <conditionalFormatting sqref="BX74">
    <cfRule type="containsText" dxfId="12767" priority="23142" operator="containsText" text="DOMENICA">
      <formula>NOT(ISERROR(SEARCH("DOMENICA",BX74)))</formula>
    </cfRule>
    <cfRule type="containsText" dxfId="12766" priority="23143" operator="containsText" text="08.30 – 14.30">
      <formula>NOT(ISERROR(SEARCH("08.30 – 14.30",BX74)))</formula>
    </cfRule>
    <cfRule type="containsText" dxfId="12765" priority="23144" operator="containsText" text="09.30 – 18.30">
      <formula>NOT(ISERROR(SEARCH("09.30 – 18.30",BX74)))</formula>
    </cfRule>
    <cfRule type="containsText" dxfId="12764" priority="23145" operator="containsText" text="08.30 – 16.30">
      <formula>NOT(ISERROR(SEARCH("08.30 – 16.30",BX74)))</formula>
    </cfRule>
    <cfRule type="containsText" dxfId="12763" priority="23146" operator="containsText" text="08.30 – 17.30">
      <formula>NOT(ISERROR(SEARCH("08.30 – 17.30",BX74)))</formula>
    </cfRule>
    <cfRule type="containsText" dxfId="12762" priority="23147" operator="containsText" text="09.00 – 18.00">
      <formula>NOT(ISERROR(SEARCH("09.00 – 18.00",BX74)))</formula>
    </cfRule>
    <cfRule type="containsText" dxfId="12761" priority="23148" operator="containsText" text="09.00 – 15.00">
      <formula>NOT(ISERROR(SEARCH("09.00 – 15.00",BX74)))</formula>
    </cfRule>
    <cfRule type="containsText" dxfId="12760" priority="23149" operator="containsText" text="10.30 – 19.30">
      <formula>NOT(ISERROR(SEARCH("10.30 – 19.30",BX74)))</formula>
    </cfRule>
    <cfRule type="containsText" dxfId="12759" priority="23150" operator="containsText" text="09.00 – 13.00">
      <formula>NOT(ISERROR(SEARCH("09.00 – 13.00",BX74)))</formula>
    </cfRule>
    <cfRule type="containsText" dxfId="12758" priority="23151" operator="containsText" text="11.30 – 19.30">
      <formula>NOT(ISERROR(SEARCH("11.30 – 19.30",BX74)))</formula>
    </cfRule>
  </conditionalFormatting>
  <conditionalFormatting sqref="BX74">
    <cfRule type="cellIs" dxfId="12757" priority="23134" operator="equal">
      <formula>"09.00 – 15.00"</formula>
    </cfRule>
  </conditionalFormatting>
  <conditionalFormatting sqref="BX74">
    <cfRule type="cellIs" dxfId="12756" priority="23135" operator="equal">
      <formula>"09.00 – 18.00"</formula>
    </cfRule>
  </conditionalFormatting>
  <conditionalFormatting sqref="BX74">
    <cfRule type="cellIs" dxfId="12755" priority="23136" operator="equal">
      <formula>"09.30 – 13.00"</formula>
    </cfRule>
  </conditionalFormatting>
  <conditionalFormatting sqref="BX74">
    <cfRule type="cellIs" dxfId="12754" priority="23137" operator="equal">
      <formula>"10.30 – 19.30"</formula>
    </cfRule>
  </conditionalFormatting>
  <conditionalFormatting sqref="BX74">
    <cfRule type="cellIs" dxfId="12753" priority="23138" operator="equal">
      <formula>"11.30 – 19.30"</formula>
    </cfRule>
  </conditionalFormatting>
  <conditionalFormatting sqref="BX74">
    <cfRule type="cellIs" dxfId="12752" priority="23139" operator="equal">
      <formula>_FV(13,"3")</formula>
    </cfRule>
  </conditionalFormatting>
  <conditionalFormatting sqref="BX74">
    <cfRule type="cellIs" dxfId="12751" priority="23140" operator="equal">
      <formula>_FV(13,"3")</formula>
    </cfRule>
  </conditionalFormatting>
  <conditionalFormatting sqref="BX74">
    <cfRule type="cellIs" dxfId="12750" priority="23141" operator="equal">
      <formula>_FV(13,"3")</formula>
    </cfRule>
  </conditionalFormatting>
  <conditionalFormatting sqref="BX74">
    <cfRule type="cellIs" dxfId="12749" priority="23126" operator="equal">
      <formula>"09.00 – 15.00"</formula>
    </cfRule>
  </conditionalFormatting>
  <conditionalFormatting sqref="BX74">
    <cfRule type="cellIs" dxfId="12748" priority="23127" operator="equal">
      <formula>"09.00 – 18.00"</formula>
    </cfRule>
  </conditionalFormatting>
  <conditionalFormatting sqref="BX74">
    <cfRule type="cellIs" dxfId="12747" priority="23128" operator="equal">
      <formula>"09.30 – 13.00"</formula>
    </cfRule>
  </conditionalFormatting>
  <conditionalFormatting sqref="BX74">
    <cfRule type="cellIs" dxfId="12746" priority="23129" operator="equal">
      <formula>"10.30 – 19.30"</formula>
    </cfRule>
  </conditionalFormatting>
  <conditionalFormatting sqref="BX74">
    <cfRule type="cellIs" dxfId="12745" priority="23130" operator="equal">
      <formula>"11.30 – 19.30"</formula>
    </cfRule>
  </conditionalFormatting>
  <conditionalFormatting sqref="BX74">
    <cfRule type="cellIs" dxfId="12744" priority="23131" operator="equal">
      <formula>_FV(13,"3")</formula>
    </cfRule>
  </conditionalFormatting>
  <conditionalFormatting sqref="BX74">
    <cfRule type="cellIs" dxfId="12743" priority="23132" operator="equal">
      <formula>_FV(13,"3")</formula>
    </cfRule>
  </conditionalFormatting>
  <conditionalFormatting sqref="BX74">
    <cfRule type="cellIs" dxfId="12742" priority="23133" operator="equal">
      <formula>_FV(13,"3")</formula>
    </cfRule>
  </conditionalFormatting>
  <conditionalFormatting sqref="BX74">
    <cfRule type="containsText" dxfId="12741" priority="23120" operator="containsText" text="09.00 - 13.00">
      <formula>NOT(ISERROR(SEARCH("09.00 - 13.00",BX74)))</formula>
    </cfRule>
    <cfRule type="containsText" dxfId="12740" priority="23121" operator="containsText" text="09.00 – 15:00">
      <formula>NOT(ISERROR(SEARCH("09.00 – 15:00",BX74)))</formula>
    </cfRule>
    <cfRule type="containsText" dxfId="12739" priority="23122" operator="containsText" text="09.00 – 16.00">
      <formula>NOT(ISERROR(SEARCH("09.00 – 16.00",BX74)))</formula>
    </cfRule>
    <cfRule type="containsText" dxfId="12738" priority="23123" operator="containsText" text="09.00 - 13:00">
      <formula>NOT(ISERROR(SEARCH("09.00 - 13:00",BX74)))</formula>
    </cfRule>
    <cfRule type="containsText" dxfId="12737" priority="23124" operator="containsText" text="08.30 – 16:30 ">
      <formula>NOT(ISERROR(SEARCH("08.30 – 16:30 ",BX74)))</formula>
    </cfRule>
    <cfRule type="containsText" dxfId="12736" priority="23125" operator="containsText" text="08.30 – 17:30 ">
      <formula>NOT(ISERROR(SEARCH("08.30 – 17:30 ",BX74)))</formula>
    </cfRule>
  </conditionalFormatting>
  <conditionalFormatting sqref="BX74">
    <cfRule type="cellIs" dxfId="12735" priority="23112" operator="equal">
      <formula>"09.00 – 15.00"</formula>
    </cfRule>
  </conditionalFormatting>
  <conditionalFormatting sqref="BX74">
    <cfRule type="cellIs" dxfId="12734" priority="23113" operator="equal">
      <formula>"09.00 – 18.00"</formula>
    </cfRule>
  </conditionalFormatting>
  <conditionalFormatting sqref="BX74">
    <cfRule type="cellIs" dxfId="12733" priority="23114" operator="equal">
      <formula>"09.30 – 13.00"</formula>
    </cfRule>
  </conditionalFormatting>
  <conditionalFormatting sqref="BX74">
    <cfRule type="cellIs" dxfId="12732" priority="23115" operator="equal">
      <formula>"10.30 – 19.30"</formula>
    </cfRule>
  </conditionalFormatting>
  <conditionalFormatting sqref="BX74">
    <cfRule type="cellIs" dxfId="12731" priority="23116" operator="equal">
      <formula>"11.30 – 19.30"</formula>
    </cfRule>
  </conditionalFormatting>
  <conditionalFormatting sqref="BX74">
    <cfRule type="cellIs" dxfId="12730" priority="23117" operator="equal">
      <formula>_FV(13,"3")</formula>
    </cfRule>
  </conditionalFormatting>
  <conditionalFormatting sqref="BX74">
    <cfRule type="cellIs" dxfId="12729" priority="23118" operator="equal">
      <formula>_FV(13,"3")</formula>
    </cfRule>
  </conditionalFormatting>
  <conditionalFormatting sqref="BX74">
    <cfRule type="containsText" dxfId="12728" priority="23102" operator="containsText" text="DOMENICA">
      <formula>NOT(ISERROR(SEARCH("DOMENICA",BX74)))</formula>
    </cfRule>
    <cfRule type="containsText" dxfId="12727" priority="23103" operator="containsText" text="08.30 – 14.30">
      <formula>NOT(ISERROR(SEARCH("08.30 – 14.30",BX74)))</formula>
    </cfRule>
    <cfRule type="containsText" dxfId="12726" priority="23104" operator="containsText" text="09.30 – 18.30">
      <formula>NOT(ISERROR(SEARCH("09.30 – 18.30",BX74)))</formula>
    </cfRule>
    <cfRule type="containsText" dxfId="12725" priority="23105" operator="containsText" text="08.30 – 16.30">
      <formula>NOT(ISERROR(SEARCH("08.30 – 16.30",BX74)))</formula>
    </cfRule>
    <cfRule type="containsText" dxfId="12724" priority="23106" operator="containsText" text="08.30 – 17.30">
      <formula>NOT(ISERROR(SEARCH("08.30 – 17.30",BX74)))</formula>
    </cfRule>
    <cfRule type="containsText" dxfId="12723" priority="23107" operator="containsText" text="09.00 – 18.00">
      <formula>NOT(ISERROR(SEARCH("09.00 – 18.00",BX74)))</formula>
    </cfRule>
    <cfRule type="containsText" dxfId="12722" priority="23108" operator="containsText" text="09.00 – 15.00">
      <formula>NOT(ISERROR(SEARCH("09.00 – 15.00",BX74)))</formula>
    </cfRule>
    <cfRule type="containsText" dxfId="12721" priority="23109" operator="containsText" text="10.30 – 19.30">
      <formula>NOT(ISERROR(SEARCH("10.30 – 19.30",BX74)))</formula>
    </cfRule>
    <cfRule type="containsText" dxfId="12720" priority="23110" operator="containsText" text="09.00 – 13.00">
      <formula>NOT(ISERROR(SEARCH("09.00 – 13.00",BX74)))</formula>
    </cfRule>
    <cfRule type="containsText" dxfId="12719" priority="23111" operator="containsText" text="11.30 – 19.30">
      <formula>NOT(ISERROR(SEARCH("11.30 – 19.30",BX74)))</formula>
    </cfRule>
  </conditionalFormatting>
  <conditionalFormatting sqref="BX74">
    <cfRule type="cellIs" dxfId="12718" priority="23095" operator="equal">
      <formula>"09.00 – 18.00"</formula>
    </cfRule>
  </conditionalFormatting>
  <conditionalFormatting sqref="BX74">
    <cfRule type="cellIs" dxfId="12717" priority="23096" operator="equal">
      <formula>"09.30 – 13.00"</formula>
    </cfRule>
  </conditionalFormatting>
  <conditionalFormatting sqref="BX74">
    <cfRule type="cellIs" dxfId="12716" priority="23097" operator="equal">
      <formula>"10.30 – 19.30"</formula>
    </cfRule>
  </conditionalFormatting>
  <conditionalFormatting sqref="BX74">
    <cfRule type="cellIs" dxfId="12715" priority="23098" operator="equal">
      <formula>"11.30 – 19.30"</formula>
    </cfRule>
  </conditionalFormatting>
  <conditionalFormatting sqref="BX74">
    <cfRule type="cellIs" dxfId="12714" priority="23099" operator="equal">
      <formula>_FV(13,"3")</formula>
    </cfRule>
  </conditionalFormatting>
  <conditionalFormatting sqref="BX74">
    <cfRule type="cellIs" dxfId="12713" priority="23088" operator="equal">
      <formula>"09.00 – 18.00"</formula>
    </cfRule>
  </conditionalFormatting>
  <conditionalFormatting sqref="BX74">
    <cfRule type="cellIs" dxfId="12712" priority="23089" operator="equal">
      <formula>"09.30 – 13.00"</formula>
    </cfRule>
  </conditionalFormatting>
  <conditionalFormatting sqref="BX74">
    <cfRule type="cellIs" dxfId="12711" priority="23090" operator="equal">
      <formula>"10.30 – 19.30"</formula>
    </cfRule>
  </conditionalFormatting>
  <conditionalFormatting sqref="BX74">
    <cfRule type="cellIs" dxfId="12710" priority="23091" operator="equal">
      <formula>"11.30 – 19.30"</formula>
    </cfRule>
  </conditionalFormatting>
  <conditionalFormatting sqref="BX74">
    <cfRule type="cellIs" dxfId="12709" priority="23092" operator="equal">
      <formula>_FV(13,"3")</formula>
    </cfRule>
  </conditionalFormatting>
  <conditionalFormatting sqref="BX74:BX80">
    <cfRule type="containsText" dxfId="12708" priority="23070" operator="containsText" text="08.30 – 14.30">
      <formula>NOT(ISERROR(SEARCH("08.30 – 14.30",BX74)))</formula>
    </cfRule>
    <cfRule type="containsText" dxfId="12707" priority="23071" operator="containsText" text="09:30 – 18.30">
      <formula>NOT(ISERROR(SEARCH("09:30 – 18.30",BX74)))</formula>
    </cfRule>
    <cfRule type="containsText" dxfId="12706" priority="23072" operator="containsText" text="10.30 – 18.30">
      <formula>NOT(ISERROR(SEARCH("10.30 – 18.30",BX74)))</formula>
    </cfRule>
    <cfRule type="containsText" dxfId="12705" priority="23073" operator="containsText" text="09.30 – 18.30">
      <formula>NOT(ISERROR(SEARCH("09.30 – 18.30",BX74)))</formula>
    </cfRule>
    <cfRule type="containsText" dxfId="12704" priority="23075" operator="containsText" text="09.00 – 13:00">
      <formula>NOT(ISERROR(SEARCH("09.00 – 13:00",BX74)))</formula>
    </cfRule>
    <cfRule type="containsText" dxfId="12703" priority="23076" operator="containsText" text="08.30 – 16.30">
      <formula>NOT(ISERROR(SEARCH("08.30 – 16.30",BX74)))</formula>
    </cfRule>
    <cfRule type="containsText" dxfId="12702" priority="23077" operator="containsText" text="08:30 – 17.30">
      <formula>NOT(ISERROR(SEARCH("08:30 – 17.30",BX74)))</formula>
    </cfRule>
    <cfRule type="containsText" dxfId="12701" priority="23078" operator="containsText" text="08.30 – 17.30">
      <formula>NOT(ISERROR(SEARCH("08.30 – 17.30",BX74)))</formula>
    </cfRule>
    <cfRule type="containsText" dxfId="12700" priority="23079" operator="containsText" text="09.00 – 18.00">
      <formula>NOT(ISERROR(SEARCH("09.00 – 18.00",BX74)))</formula>
    </cfRule>
    <cfRule type="containsText" dxfId="12699" priority="23080" operator="containsText" text="09.00 – 13.00">
      <formula>NOT(ISERROR(SEARCH("09.00 – 13.00",BX74)))</formula>
    </cfRule>
    <cfRule type="containsText" dxfId="12698" priority="23081" operator="containsText" text="11.30 – 19.30">
      <formula>NOT(ISERROR(SEARCH("11.30 – 19.30",BX74)))</formula>
    </cfRule>
    <cfRule type="containsText" dxfId="12697" priority="23082" operator="containsText" text="10.30 – 19.30">
      <formula>NOT(ISERROR(SEARCH("10.30 – 19.30",BX74)))</formula>
    </cfRule>
    <cfRule type="containsText" dxfId="12696" priority="23083" operator="containsText" text="09.00 – 15.00">
      <formula>NOT(ISERROR(SEARCH("09.00 – 15.00",BX74)))</formula>
    </cfRule>
    <cfRule type="containsText" dxfId="12695" priority="23084" operator="containsText" text="1 2 : 3 0">
      <formula>NOT(ISERROR(SEARCH("1 2 : 3 0",BX74)))</formula>
    </cfRule>
    <cfRule type="containsText" dxfId="12694" priority="23085" operator="containsText" text="1 3 : 3 0">
      <formula>NOT(ISERROR(SEARCH("1 3 : 3 0",BX74)))</formula>
    </cfRule>
    <cfRule type="containsText" dxfId="12693" priority="23086" operator="containsText" text="FESTIVITÁ">
      <formula>NOT(ISERROR(SEARCH("FESTIVITÁ",BX74)))</formula>
    </cfRule>
    <cfRule type="cellIs" dxfId="12692" priority="23087" operator="equal">
      <formula>"DOMENICA"</formula>
    </cfRule>
  </conditionalFormatting>
  <conditionalFormatting sqref="BX74:BX80">
    <cfRule type="containsText" dxfId="12691" priority="23062" operator="containsText" text="09.00 - 13.00">
      <formula>NOT(ISERROR(SEARCH("09.00 - 13.00",BX74)))</formula>
    </cfRule>
    <cfRule type="containsText" dxfId="12690" priority="23065" operator="containsText" text="09.00 – 15:00">
      <formula>NOT(ISERROR(SEARCH("09.00 – 15:00",BX74)))</formula>
    </cfRule>
    <cfRule type="containsText" dxfId="12689" priority="23066" operator="containsText" text="09.00 – 16.00">
      <formula>NOT(ISERROR(SEARCH("09.00 – 16.00",BX74)))</formula>
    </cfRule>
    <cfRule type="containsText" dxfId="12688" priority="23067" operator="containsText" text="09.00 - 13:00">
      <formula>NOT(ISERROR(SEARCH("09.00 - 13:00",BX74)))</formula>
    </cfRule>
    <cfRule type="containsText" dxfId="12687" priority="23068" operator="containsText" text="08.30 – 16:30 ">
      <formula>NOT(ISERROR(SEARCH("08.30 – 16:30 ",BX74)))</formula>
    </cfRule>
    <cfRule type="containsText" dxfId="12686" priority="23069" operator="containsText" text="08.30 – 17:30 ">
      <formula>NOT(ISERROR(SEARCH("08.30 – 17:30 ",BX74)))</formula>
    </cfRule>
  </conditionalFormatting>
  <conditionalFormatting sqref="BX74:BX80">
    <cfRule type="containsText" dxfId="12685" priority="23064" operator="containsText" text="1 3 : 0 0">
      <formula>NOT(ISERROR(SEARCH("1 3 : 0 0",BX74)))</formula>
    </cfRule>
  </conditionalFormatting>
  <conditionalFormatting sqref="BX75">
    <cfRule type="containsText" dxfId="12684" priority="23063" operator="containsText" text="13:00">
      <formula>NOT(ISERROR(SEARCH("13:00",BX75)))</formula>
    </cfRule>
  </conditionalFormatting>
  <conditionalFormatting sqref="BX74:BX80">
    <cfRule type="containsText" dxfId="12683" priority="23074" operator="containsText" text="09:00 – 13.00 ">
      <formula>NOT(ISERROR(SEARCH("09:00 – 13.00 ",BX74)))</formula>
    </cfRule>
  </conditionalFormatting>
  <conditionalFormatting sqref="BX74:BX80">
    <cfRule type="containsText" dxfId="12682" priority="23061" operator="containsText" text="09:00 – 13.00 ">
      <formula>NOT(ISERROR(SEARCH("09:00 – 13.00 ",BX74)))</formula>
    </cfRule>
  </conditionalFormatting>
  <conditionalFormatting sqref="BX76">
    <cfRule type="containsText" dxfId="12681" priority="23058" operator="containsText" text="09.00 -13.00">
      <formula>NOT(ISERROR(SEARCH("09.00 -13.00",BX76)))</formula>
    </cfRule>
    <cfRule type="containsText" dxfId="12680" priority="23059" operator="containsText" text="09.00 -15:00">
      <formula>NOT(ISERROR(SEARCH("09.00 -15:00",BX76)))</formula>
    </cfRule>
    <cfRule type="containsText" dxfId="12679" priority="23060" operator="containsText" text="09.00 -16.00">
      <formula>NOT(ISERROR(SEARCH("09.00 -16.00",BX76)))</formula>
    </cfRule>
  </conditionalFormatting>
  <conditionalFormatting sqref="BX75:BX80">
    <cfRule type="containsText" dxfId="12678" priority="23055" operator="containsText" text="09.00 -13.00">
      <formula>NOT(ISERROR(SEARCH("09.00 -13.00",BX75)))</formula>
    </cfRule>
    <cfRule type="containsText" dxfId="12677" priority="23056" operator="containsText" text="09.00 -15:00">
      <formula>NOT(ISERROR(SEARCH("09.00 -15:00",BX75)))</formula>
    </cfRule>
    <cfRule type="containsText" dxfId="12676" priority="23057" operator="containsText" text="09.00 -16.00">
      <formula>NOT(ISERROR(SEARCH("09.00 -16.00",BX75)))</formula>
    </cfRule>
  </conditionalFormatting>
  <conditionalFormatting sqref="BX75">
    <cfRule type="containsText" dxfId="12675" priority="23052" operator="containsText" text="09.00 -13.00">
      <formula>NOT(ISERROR(SEARCH("09.00 -13.00",BX75)))</formula>
    </cfRule>
    <cfRule type="containsText" dxfId="12674" priority="23053" operator="containsText" text="09.00 -15:00">
      <formula>NOT(ISERROR(SEARCH("09.00 -15:00",BX75)))</formula>
    </cfRule>
    <cfRule type="containsText" dxfId="12673" priority="23054" operator="containsText" text="09.00 -16.00">
      <formula>NOT(ISERROR(SEARCH("09.00 -16.00",BX75)))</formula>
    </cfRule>
  </conditionalFormatting>
  <conditionalFormatting sqref="BX74:BX80">
    <cfRule type="containsText" dxfId="12672" priority="23051" operator="containsText" text="09:00 – 13.00 ">
      <formula>NOT(ISERROR(SEARCH("09:00 – 13.00 ",BX74)))</formula>
    </cfRule>
  </conditionalFormatting>
  <conditionalFormatting sqref="BX76">
    <cfRule type="containsText" dxfId="12671" priority="23048" operator="containsText" text="09.00 -13.00">
      <formula>NOT(ISERROR(SEARCH("09.00 -13.00",BX76)))</formula>
    </cfRule>
    <cfRule type="containsText" dxfId="12670" priority="23049" operator="containsText" text="09.00 -15:00">
      <formula>NOT(ISERROR(SEARCH("09.00 -15:00",BX76)))</formula>
    </cfRule>
    <cfRule type="containsText" dxfId="12669" priority="23050" operator="containsText" text="09.00 -16.00">
      <formula>NOT(ISERROR(SEARCH("09.00 -16.00",BX76)))</formula>
    </cfRule>
  </conditionalFormatting>
  <conditionalFormatting sqref="BX75:BX80">
    <cfRule type="containsText" dxfId="12668" priority="23045" operator="containsText" text="09.00 -13.00">
      <formula>NOT(ISERROR(SEARCH("09.00 -13.00",BX75)))</formula>
    </cfRule>
    <cfRule type="containsText" dxfId="12667" priority="23046" operator="containsText" text="09.00 -15:00">
      <formula>NOT(ISERROR(SEARCH("09.00 -15:00",BX75)))</formula>
    </cfRule>
    <cfRule type="containsText" dxfId="12666" priority="23047" operator="containsText" text="09.00 -16.00">
      <formula>NOT(ISERROR(SEARCH("09.00 -16.00",BX75)))</formula>
    </cfRule>
  </conditionalFormatting>
  <conditionalFormatting sqref="BX75">
    <cfRule type="containsText" dxfId="12665" priority="23042" operator="containsText" text="09.00 -13.00">
      <formula>NOT(ISERROR(SEARCH("09.00 -13.00",BX75)))</formula>
    </cfRule>
    <cfRule type="containsText" dxfId="12664" priority="23043" operator="containsText" text="09.00 -15:00">
      <formula>NOT(ISERROR(SEARCH("09.00 -15:00",BX75)))</formula>
    </cfRule>
    <cfRule type="containsText" dxfId="12663" priority="23044" operator="containsText" text="09.00 -16.00">
      <formula>NOT(ISERROR(SEARCH("09.00 -16.00",BX75)))</formula>
    </cfRule>
  </conditionalFormatting>
  <conditionalFormatting sqref="BX76">
    <cfRule type="containsText" dxfId="12662" priority="23039" operator="containsText" text="09.00 -13:00">
      <formula>NOT(ISERROR(SEARCH("09.00 -13:00",BX76)))</formula>
    </cfRule>
    <cfRule type="containsText" dxfId="12661" priority="23040" operator="containsText" text="08.30 -17.30">
      <formula>NOT(ISERROR(SEARCH("08.30 -17.30",BX76)))</formula>
    </cfRule>
    <cfRule type="containsText" dxfId="12660" priority="23041" operator="containsText" text="08.30 -15:30">
      <formula>NOT(ISERROR(SEARCH("08.30 -15:30",BX76)))</formula>
    </cfRule>
  </conditionalFormatting>
  <conditionalFormatting sqref="BX75:BX80">
    <cfRule type="containsText" dxfId="12659" priority="23036" operator="containsText" text="09.00 -13.00">
      <formula>NOT(ISERROR(SEARCH("09.00 -13.00",BX75)))</formula>
    </cfRule>
    <cfRule type="containsText" dxfId="12658" priority="23037" operator="containsText" text="09.00 -15:00">
      <formula>NOT(ISERROR(SEARCH("09.00 -15:00",BX75)))</formula>
    </cfRule>
    <cfRule type="containsText" dxfId="12657" priority="23038" operator="containsText" text="09.00 -16.00">
      <formula>NOT(ISERROR(SEARCH("09.00 -16.00",BX75)))</formula>
    </cfRule>
  </conditionalFormatting>
  <conditionalFormatting sqref="BX75:BX80">
    <cfRule type="containsText" dxfId="12656" priority="23033" operator="containsText" text="09.00 -13:00">
      <formula>NOT(ISERROR(SEARCH("09.00 -13:00",BX75)))</formula>
    </cfRule>
    <cfRule type="containsText" dxfId="12655" priority="23034" operator="containsText" text="08.30 -17.30">
      <formula>NOT(ISERROR(SEARCH("08.30 -17.30",BX75)))</formula>
    </cfRule>
    <cfRule type="containsText" dxfId="12654" priority="23035" operator="containsText" text="08.30 -15:30">
      <formula>NOT(ISERROR(SEARCH("08.30 -15:30",BX75)))</formula>
    </cfRule>
  </conditionalFormatting>
  <conditionalFormatting sqref="BX75">
    <cfRule type="containsText" dxfId="12653" priority="23030" operator="containsText" text="09.00 -13.00">
      <formula>NOT(ISERROR(SEARCH("09.00 -13.00",BX75)))</formula>
    </cfRule>
    <cfRule type="containsText" dxfId="12652" priority="23031" operator="containsText" text="09.00 -15:00">
      <formula>NOT(ISERROR(SEARCH("09.00 -15:00",BX75)))</formula>
    </cfRule>
    <cfRule type="containsText" dxfId="12651" priority="23032" operator="containsText" text="09.00 -16.00">
      <formula>NOT(ISERROR(SEARCH("09.00 -16.00",BX75)))</formula>
    </cfRule>
  </conditionalFormatting>
  <conditionalFormatting sqref="BX75">
    <cfRule type="containsText" dxfId="12650" priority="23027" operator="containsText" text="09.00 -13:00">
      <formula>NOT(ISERROR(SEARCH("09.00 -13:00",BX75)))</formula>
    </cfRule>
    <cfRule type="containsText" dxfId="12649" priority="23028" operator="containsText" text="08.30 -17.30">
      <formula>NOT(ISERROR(SEARCH("08.30 -17.30",BX75)))</formula>
    </cfRule>
    <cfRule type="containsText" dxfId="12648" priority="23029" operator="containsText" text="08.30 -15:30">
      <formula>NOT(ISERROR(SEARCH("08.30 -15:30",BX75)))</formula>
    </cfRule>
  </conditionalFormatting>
  <conditionalFormatting sqref="BX70:BX73">
    <cfRule type="containsText" dxfId="12647" priority="23009" operator="containsText" text="08.30 – 14.30">
      <formula>NOT(ISERROR(SEARCH("08.30 – 14.30",BX70)))</formula>
    </cfRule>
    <cfRule type="containsText" dxfId="12646" priority="23010" operator="containsText" text="09:30 – 18.30">
      <formula>NOT(ISERROR(SEARCH("09:30 – 18.30",BX70)))</formula>
    </cfRule>
    <cfRule type="containsText" dxfId="12645" priority="23011" operator="containsText" text="10.30 – 18.30">
      <formula>NOT(ISERROR(SEARCH("10.30 – 18.30",BX70)))</formula>
    </cfRule>
    <cfRule type="containsText" dxfId="12644" priority="23012" operator="containsText" text="09.30 – 18.30">
      <formula>NOT(ISERROR(SEARCH("09.30 – 18.30",BX70)))</formula>
    </cfRule>
    <cfRule type="containsText" dxfId="12643" priority="23014" operator="containsText" text="09.00 – 13:00">
      <formula>NOT(ISERROR(SEARCH("09.00 – 13:00",BX70)))</formula>
    </cfRule>
    <cfRule type="containsText" dxfId="12642" priority="23015" operator="containsText" text="08.30 – 16.30">
      <formula>NOT(ISERROR(SEARCH("08.30 – 16.30",BX70)))</formula>
    </cfRule>
    <cfRule type="containsText" dxfId="12641" priority="23016" operator="containsText" text="08:30 – 17.30">
      <formula>NOT(ISERROR(SEARCH("08:30 – 17.30",BX70)))</formula>
    </cfRule>
    <cfRule type="containsText" dxfId="12640" priority="23017" operator="containsText" text="08.30 – 17.30">
      <formula>NOT(ISERROR(SEARCH("08.30 – 17.30",BX70)))</formula>
    </cfRule>
    <cfRule type="containsText" dxfId="12639" priority="23018" operator="containsText" text="09.00 – 18.00">
      <formula>NOT(ISERROR(SEARCH("09.00 – 18.00",BX70)))</formula>
    </cfRule>
    <cfRule type="containsText" dxfId="12638" priority="23019" operator="containsText" text="09.00 – 13.00">
      <formula>NOT(ISERROR(SEARCH("09.00 – 13.00",BX70)))</formula>
    </cfRule>
    <cfRule type="containsText" dxfId="12637" priority="23020" operator="containsText" text="11.30 – 19.30">
      <formula>NOT(ISERROR(SEARCH("11.30 – 19.30",BX70)))</formula>
    </cfRule>
    <cfRule type="containsText" dxfId="12636" priority="23021" operator="containsText" text="10.30 – 19.30">
      <formula>NOT(ISERROR(SEARCH("10.30 – 19.30",BX70)))</formula>
    </cfRule>
    <cfRule type="containsText" dxfId="12635" priority="23022" operator="containsText" text="09.00 – 15.00">
      <formula>NOT(ISERROR(SEARCH("09.00 – 15.00",BX70)))</formula>
    </cfRule>
    <cfRule type="containsText" dxfId="12634" priority="23023" operator="containsText" text="1 2 : 3 0">
      <formula>NOT(ISERROR(SEARCH("1 2 : 3 0",BX70)))</formula>
    </cfRule>
    <cfRule type="containsText" dxfId="12633" priority="23024" operator="containsText" text="1 3 : 3 0">
      <formula>NOT(ISERROR(SEARCH("1 3 : 3 0",BX70)))</formula>
    </cfRule>
    <cfRule type="containsText" dxfId="12632" priority="23025" operator="containsText" text="FESTIVITÁ">
      <formula>NOT(ISERROR(SEARCH("FESTIVITÁ",BX70)))</formula>
    </cfRule>
    <cfRule type="cellIs" dxfId="12631" priority="23026" operator="equal">
      <formula>"DOMENICA"</formula>
    </cfRule>
  </conditionalFormatting>
  <conditionalFormatting sqref="BX70:BX73">
    <cfRule type="containsText" dxfId="12630" priority="23002" operator="containsText" text="09.00 - 13.00">
      <formula>NOT(ISERROR(SEARCH("09.00 - 13.00",BX70)))</formula>
    </cfRule>
    <cfRule type="containsText" dxfId="12629" priority="23004" operator="containsText" text="09.00 – 15:00">
      <formula>NOT(ISERROR(SEARCH("09.00 – 15:00",BX70)))</formula>
    </cfRule>
    <cfRule type="containsText" dxfId="12628" priority="23005" operator="containsText" text="09.00 – 16.00">
      <formula>NOT(ISERROR(SEARCH("09.00 – 16.00",BX70)))</formula>
    </cfRule>
    <cfRule type="containsText" dxfId="12627" priority="23006" operator="containsText" text="09.00 - 13:00">
      <formula>NOT(ISERROR(SEARCH("09.00 - 13:00",BX70)))</formula>
    </cfRule>
    <cfRule type="containsText" dxfId="12626" priority="23007" operator="containsText" text="08.30 – 16:30 ">
      <formula>NOT(ISERROR(SEARCH("08.30 – 16:30 ",BX70)))</formula>
    </cfRule>
    <cfRule type="containsText" dxfId="12625" priority="23008" operator="containsText" text="08.30 – 17:30 ">
      <formula>NOT(ISERROR(SEARCH("08.30 – 17:30 ",BX70)))</formula>
    </cfRule>
  </conditionalFormatting>
  <conditionalFormatting sqref="BX70:BX73">
    <cfRule type="containsText" dxfId="12624" priority="23003" operator="containsText" text="1 3 : 0 0">
      <formula>NOT(ISERROR(SEARCH("1 3 : 0 0",BX70)))</formula>
    </cfRule>
  </conditionalFormatting>
  <conditionalFormatting sqref="BX70:BX73">
    <cfRule type="containsText" dxfId="12623" priority="23013" operator="containsText" text="09:00 – 13.00 ">
      <formula>NOT(ISERROR(SEARCH("09:00 – 13.00 ",BX70)))</formula>
    </cfRule>
  </conditionalFormatting>
  <conditionalFormatting sqref="BX70:BX73">
    <cfRule type="containsText" dxfId="12622" priority="23001" operator="containsText" text="09:00 – 13.00 ">
      <formula>NOT(ISERROR(SEARCH("09:00 – 13.00 ",BX70)))</formula>
    </cfRule>
  </conditionalFormatting>
  <conditionalFormatting sqref="BX70:BX73">
    <cfRule type="containsText" dxfId="12621" priority="22998" operator="containsText" text="09.00 -13.00">
      <formula>NOT(ISERROR(SEARCH("09.00 -13.00",BX70)))</formula>
    </cfRule>
    <cfRule type="containsText" dxfId="12620" priority="22999" operator="containsText" text="09.00 -15:00">
      <formula>NOT(ISERROR(SEARCH("09.00 -15:00",BX70)))</formula>
    </cfRule>
    <cfRule type="containsText" dxfId="12619" priority="23000" operator="containsText" text="09.00 -16.00">
      <formula>NOT(ISERROR(SEARCH("09.00 -16.00",BX70)))</formula>
    </cfRule>
  </conditionalFormatting>
  <conditionalFormatting sqref="BX70:BX73">
    <cfRule type="containsText" dxfId="12618" priority="22997" operator="containsText" text="09:00 – 13.00 ">
      <formula>NOT(ISERROR(SEARCH("09:00 – 13.00 ",BX70)))</formula>
    </cfRule>
  </conditionalFormatting>
  <conditionalFormatting sqref="BX70:BX73">
    <cfRule type="containsText" dxfId="12617" priority="22994" operator="containsText" text="09.00 -13.00">
      <formula>NOT(ISERROR(SEARCH("09.00 -13.00",BX70)))</formula>
    </cfRule>
    <cfRule type="containsText" dxfId="12616" priority="22995" operator="containsText" text="09.00 -15:00">
      <formula>NOT(ISERROR(SEARCH("09.00 -15:00",BX70)))</formula>
    </cfRule>
    <cfRule type="containsText" dxfId="12615" priority="22996" operator="containsText" text="09.00 -16.00">
      <formula>NOT(ISERROR(SEARCH("09.00 -16.00",BX70)))</formula>
    </cfRule>
  </conditionalFormatting>
  <conditionalFormatting sqref="BX70:BX73">
    <cfRule type="containsText" dxfId="12614" priority="22991" operator="containsText" text="09.00 -13.00">
      <formula>NOT(ISERROR(SEARCH("09.00 -13.00",BX70)))</formula>
    </cfRule>
    <cfRule type="containsText" dxfId="12613" priority="22992" operator="containsText" text="09.00 -15:00">
      <formula>NOT(ISERROR(SEARCH("09.00 -15:00",BX70)))</formula>
    </cfRule>
    <cfRule type="containsText" dxfId="12612" priority="22993" operator="containsText" text="09.00 -16.00">
      <formula>NOT(ISERROR(SEARCH("09.00 -16.00",BX70)))</formula>
    </cfRule>
  </conditionalFormatting>
  <conditionalFormatting sqref="BX70:BX73">
    <cfRule type="containsText" dxfId="12611" priority="22988" operator="containsText" text="09.00 -13:00">
      <formula>NOT(ISERROR(SEARCH("09.00 -13:00",BX70)))</formula>
    </cfRule>
    <cfRule type="containsText" dxfId="12610" priority="22989" operator="containsText" text="08.30 -17.30">
      <formula>NOT(ISERROR(SEARCH("08.30 -17.30",BX70)))</formula>
    </cfRule>
    <cfRule type="containsText" dxfId="12609" priority="22990" operator="containsText" text="08.30 -15:30">
      <formula>NOT(ISERROR(SEARCH("08.30 -15:30",BX70)))</formula>
    </cfRule>
  </conditionalFormatting>
  <conditionalFormatting sqref="BX74">
    <cfRule type="containsText" dxfId="12608" priority="22985" operator="containsText" text="09.00 -13.00">
      <formula>NOT(ISERROR(SEARCH("09.00 -13.00",BX74)))</formula>
    </cfRule>
    <cfRule type="containsText" dxfId="12607" priority="22986" operator="containsText" text="09.00 -15:00">
      <formula>NOT(ISERROR(SEARCH("09.00 -15:00",BX74)))</formula>
    </cfRule>
    <cfRule type="containsText" dxfId="12606" priority="22987" operator="containsText" text="09.00 -16.00">
      <formula>NOT(ISERROR(SEARCH("09.00 -16.00",BX74)))</formula>
    </cfRule>
  </conditionalFormatting>
  <conditionalFormatting sqref="BX74">
    <cfRule type="containsText" dxfId="12605" priority="22982" operator="containsText" text="09.00 -13.00">
      <formula>NOT(ISERROR(SEARCH("09.00 -13.00",BX74)))</formula>
    </cfRule>
    <cfRule type="containsText" dxfId="12604" priority="22983" operator="containsText" text="09.00 -15:00">
      <formula>NOT(ISERROR(SEARCH("09.00 -15:00",BX74)))</formula>
    </cfRule>
    <cfRule type="containsText" dxfId="12603" priority="22984" operator="containsText" text="09.00 -16.00">
      <formula>NOT(ISERROR(SEARCH("09.00 -16.00",BX74)))</formula>
    </cfRule>
  </conditionalFormatting>
  <conditionalFormatting sqref="BX74">
    <cfRule type="containsText" dxfId="12602" priority="22979" operator="containsText" text="09.00 -13:00">
      <formula>NOT(ISERROR(SEARCH("09.00 -13:00",BX74)))</formula>
    </cfRule>
    <cfRule type="containsText" dxfId="12601" priority="22980" operator="containsText" text="08.30 -17.30">
      <formula>NOT(ISERROR(SEARCH("08.30 -17.30",BX74)))</formula>
    </cfRule>
    <cfRule type="containsText" dxfId="12600" priority="22981" operator="containsText" text="08.30 -15:30">
      <formula>NOT(ISERROR(SEARCH("08.30 -15:30",BX74)))</formula>
    </cfRule>
  </conditionalFormatting>
  <conditionalFormatting sqref="BX94">
    <cfRule type="cellIs" dxfId="12599" priority="22937" operator="equal">
      <formula>_FV(13,"3")</formula>
    </cfRule>
  </conditionalFormatting>
  <conditionalFormatting sqref="BX94">
    <cfRule type="cellIs" dxfId="12598" priority="22918" operator="equal">
      <formula>_FV(13,"3")</formula>
    </cfRule>
  </conditionalFormatting>
  <conditionalFormatting sqref="BX94">
    <cfRule type="cellIs" dxfId="12597" priority="22919" operator="equal">
      <formula>_FV(13,"3")</formula>
    </cfRule>
  </conditionalFormatting>
  <conditionalFormatting sqref="BX94">
    <cfRule type="cellIs" dxfId="12596" priority="22911" operator="equal">
      <formula>_FV(13,"3")</formula>
    </cfRule>
  </conditionalFormatting>
  <conditionalFormatting sqref="BX94">
    <cfRule type="cellIs" dxfId="12595" priority="22912" operator="equal">
      <formula>_FV(13,"3")</formula>
    </cfRule>
  </conditionalFormatting>
  <conditionalFormatting sqref="BX94">
    <cfRule type="cellIs" dxfId="12594" priority="22970" operator="equal">
      <formula>"09.00 – 13.00"</formula>
    </cfRule>
  </conditionalFormatting>
  <conditionalFormatting sqref="BX94">
    <cfRule type="cellIs" dxfId="12593" priority="22971" operator="equal">
      <formula>"09.00 – 15.00"</formula>
    </cfRule>
  </conditionalFormatting>
  <conditionalFormatting sqref="BX94">
    <cfRule type="cellIs" dxfId="12592" priority="22972" operator="equal">
      <formula>"09.00 – 18.00"</formula>
    </cfRule>
  </conditionalFormatting>
  <conditionalFormatting sqref="BX94">
    <cfRule type="cellIs" dxfId="12591" priority="22973" operator="equal">
      <formula>"09.30 – 13.00"</formula>
    </cfRule>
  </conditionalFormatting>
  <conditionalFormatting sqref="BX94">
    <cfRule type="cellIs" dxfId="12590" priority="22974" operator="equal">
      <formula>"10.30 – 19.30"</formula>
    </cfRule>
  </conditionalFormatting>
  <conditionalFormatting sqref="BX94">
    <cfRule type="cellIs" dxfId="12589" priority="22975" operator="equal">
      <formula>"11.30 – 19.30"</formula>
    </cfRule>
  </conditionalFormatting>
  <conditionalFormatting sqref="BX94">
    <cfRule type="cellIs" dxfId="12588" priority="22976" operator="equal">
      <formula>_FV(13,"3")</formula>
    </cfRule>
  </conditionalFormatting>
  <conditionalFormatting sqref="BX94">
    <cfRule type="cellIs" dxfId="12587" priority="22977" operator="equal">
      <formula>_FV(13,"3")</formula>
    </cfRule>
  </conditionalFormatting>
  <conditionalFormatting sqref="BX94">
    <cfRule type="cellIs" dxfId="12586" priority="22978" operator="equal">
      <formula>_FV(13,"3")</formula>
    </cfRule>
  </conditionalFormatting>
  <conditionalFormatting sqref="BX94">
    <cfRule type="containsText" dxfId="12585" priority="22960" operator="containsText" text="DOMENICA">
      <formula>NOT(ISERROR(SEARCH("DOMENICA",BX94)))</formula>
    </cfRule>
    <cfRule type="containsText" dxfId="12584" priority="22961" operator="containsText" text="08.30 – 14.30">
      <formula>NOT(ISERROR(SEARCH("08.30 – 14.30",BX94)))</formula>
    </cfRule>
    <cfRule type="containsText" dxfId="12583" priority="22962" operator="containsText" text="09.30 – 18.30">
      <formula>NOT(ISERROR(SEARCH("09.30 – 18.30",BX94)))</formula>
    </cfRule>
    <cfRule type="containsText" dxfId="12582" priority="22963" operator="containsText" text="08.30 – 16.30">
      <formula>NOT(ISERROR(SEARCH("08.30 – 16.30",BX94)))</formula>
    </cfRule>
    <cfRule type="containsText" dxfId="12581" priority="22964" operator="containsText" text="08.30 – 17.30">
      <formula>NOT(ISERROR(SEARCH("08.30 – 17.30",BX94)))</formula>
    </cfRule>
    <cfRule type="containsText" dxfId="12580" priority="22965" operator="containsText" text="09.00 – 18.00">
      <formula>NOT(ISERROR(SEARCH("09.00 – 18.00",BX94)))</formula>
    </cfRule>
    <cfRule type="containsText" dxfId="12579" priority="22966" operator="containsText" text="09.00 – 15.00">
      <formula>NOT(ISERROR(SEARCH("09.00 – 15.00",BX94)))</formula>
    </cfRule>
    <cfRule type="containsText" dxfId="12578" priority="22967" operator="containsText" text="10.30 – 19.30">
      <formula>NOT(ISERROR(SEARCH("10.30 – 19.30",BX94)))</formula>
    </cfRule>
    <cfRule type="containsText" dxfId="12577" priority="22968" operator="containsText" text="09.00 – 13.00">
      <formula>NOT(ISERROR(SEARCH("09.00 – 13.00",BX94)))</formula>
    </cfRule>
    <cfRule type="containsText" dxfId="12576" priority="22969" operator="containsText" text="11.30 – 19.30">
      <formula>NOT(ISERROR(SEARCH("11.30 – 19.30",BX94)))</formula>
    </cfRule>
  </conditionalFormatting>
  <conditionalFormatting sqref="BX94">
    <cfRule type="cellIs" dxfId="12575" priority="22952" operator="equal">
      <formula>"09.00 – 15.00"</formula>
    </cfRule>
  </conditionalFormatting>
  <conditionalFormatting sqref="BX94">
    <cfRule type="cellIs" dxfId="12574" priority="22953" operator="equal">
      <formula>"09.00 – 18.00"</formula>
    </cfRule>
  </conditionalFormatting>
  <conditionalFormatting sqref="BX94">
    <cfRule type="cellIs" dxfId="12573" priority="22954" operator="equal">
      <formula>"09.30 – 13.00"</formula>
    </cfRule>
  </conditionalFormatting>
  <conditionalFormatting sqref="BX94">
    <cfRule type="cellIs" dxfId="12572" priority="22955" operator="equal">
      <formula>"10.30 – 19.30"</formula>
    </cfRule>
  </conditionalFormatting>
  <conditionalFormatting sqref="BX94">
    <cfRule type="cellIs" dxfId="12571" priority="22956" operator="equal">
      <formula>"11.30 – 19.30"</formula>
    </cfRule>
  </conditionalFormatting>
  <conditionalFormatting sqref="BX94">
    <cfRule type="cellIs" dxfId="12570" priority="22957" operator="equal">
      <formula>_FV(13,"3")</formula>
    </cfRule>
  </conditionalFormatting>
  <conditionalFormatting sqref="BX94">
    <cfRule type="cellIs" dxfId="12569" priority="22958" operator="equal">
      <formula>_FV(13,"3")</formula>
    </cfRule>
  </conditionalFormatting>
  <conditionalFormatting sqref="BX94">
    <cfRule type="cellIs" dxfId="12568" priority="22959" operator="equal">
      <formula>_FV(13,"3")</formula>
    </cfRule>
  </conditionalFormatting>
  <conditionalFormatting sqref="BX94">
    <cfRule type="cellIs" dxfId="12567" priority="22944" operator="equal">
      <formula>"09.00 – 15.00"</formula>
    </cfRule>
  </conditionalFormatting>
  <conditionalFormatting sqref="BX94">
    <cfRule type="cellIs" dxfId="12566" priority="22945" operator="equal">
      <formula>"09.00 – 18.00"</formula>
    </cfRule>
  </conditionalFormatting>
  <conditionalFormatting sqref="BX94">
    <cfRule type="cellIs" dxfId="12565" priority="22946" operator="equal">
      <formula>"09.30 – 13.00"</formula>
    </cfRule>
  </conditionalFormatting>
  <conditionalFormatting sqref="BX94">
    <cfRule type="cellIs" dxfId="12564" priority="22947" operator="equal">
      <formula>"10.30 – 19.30"</formula>
    </cfRule>
  </conditionalFormatting>
  <conditionalFormatting sqref="BX94">
    <cfRule type="cellIs" dxfId="12563" priority="22948" operator="equal">
      <formula>"11.30 – 19.30"</formula>
    </cfRule>
  </conditionalFormatting>
  <conditionalFormatting sqref="BX94">
    <cfRule type="cellIs" dxfId="12562" priority="22949" operator="equal">
      <formula>_FV(13,"3")</formula>
    </cfRule>
  </conditionalFormatting>
  <conditionalFormatting sqref="BX94">
    <cfRule type="cellIs" dxfId="12561" priority="22950" operator="equal">
      <formula>_FV(13,"3")</formula>
    </cfRule>
  </conditionalFormatting>
  <conditionalFormatting sqref="BX94">
    <cfRule type="cellIs" dxfId="12560" priority="22951" operator="equal">
      <formula>_FV(13,"3")</formula>
    </cfRule>
  </conditionalFormatting>
  <conditionalFormatting sqref="BX94">
    <cfRule type="containsText" dxfId="12559" priority="22938" operator="containsText" text="09.00 - 13.00">
      <formula>NOT(ISERROR(SEARCH("09.00 - 13.00",BX94)))</formula>
    </cfRule>
    <cfRule type="containsText" dxfId="12558" priority="22939" operator="containsText" text="09.00 – 15:00">
      <formula>NOT(ISERROR(SEARCH("09.00 – 15:00",BX94)))</formula>
    </cfRule>
    <cfRule type="containsText" dxfId="12557" priority="22940" operator="containsText" text="09.00 – 16.00">
      <formula>NOT(ISERROR(SEARCH("09.00 – 16.00",BX94)))</formula>
    </cfRule>
    <cfRule type="containsText" dxfId="12556" priority="22941" operator="containsText" text="09.00 - 13:00">
      <formula>NOT(ISERROR(SEARCH("09.00 - 13:00",BX94)))</formula>
    </cfRule>
    <cfRule type="containsText" dxfId="12555" priority="22942" operator="containsText" text="08.30 – 16:30 ">
      <formula>NOT(ISERROR(SEARCH("08.30 – 16:30 ",BX94)))</formula>
    </cfRule>
    <cfRule type="containsText" dxfId="12554" priority="22943" operator="containsText" text="08.30 – 17:30 ">
      <formula>NOT(ISERROR(SEARCH("08.30 – 17:30 ",BX94)))</formula>
    </cfRule>
  </conditionalFormatting>
  <conditionalFormatting sqref="BX94">
    <cfRule type="cellIs" dxfId="12553" priority="22930" operator="equal">
      <formula>"09.00 – 15.00"</formula>
    </cfRule>
  </conditionalFormatting>
  <conditionalFormatting sqref="BX94">
    <cfRule type="cellIs" dxfId="12552" priority="22931" operator="equal">
      <formula>"09.00 – 18.00"</formula>
    </cfRule>
  </conditionalFormatting>
  <conditionalFormatting sqref="BX94">
    <cfRule type="cellIs" dxfId="12551" priority="22932" operator="equal">
      <formula>"09.30 – 13.00"</formula>
    </cfRule>
  </conditionalFormatting>
  <conditionalFormatting sqref="BX94">
    <cfRule type="cellIs" dxfId="12550" priority="22933" operator="equal">
      <formula>"10.30 – 19.30"</formula>
    </cfRule>
  </conditionalFormatting>
  <conditionalFormatting sqref="BX94">
    <cfRule type="cellIs" dxfId="12549" priority="22934" operator="equal">
      <formula>"11.30 – 19.30"</formula>
    </cfRule>
  </conditionalFormatting>
  <conditionalFormatting sqref="BX94">
    <cfRule type="cellIs" dxfId="12548" priority="22935" operator="equal">
      <formula>_FV(13,"3")</formula>
    </cfRule>
  </conditionalFormatting>
  <conditionalFormatting sqref="BX94">
    <cfRule type="cellIs" dxfId="12547" priority="22936" operator="equal">
      <formula>_FV(13,"3")</formula>
    </cfRule>
  </conditionalFormatting>
  <conditionalFormatting sqref="BX94">
    <cfRule type="containsText" dxfId="12546" priority="22920" operator="containsText" text="DOMENICA">
      <formula>NOT(ISERROR(SEARCH("DOMENICA",BX94)))</formula>
    </cfRule>
    <cfRule type="containsText" dxfId="12545" priority="22921" operator="containsText" text="08.30 – 14.30">
      <formula>NOT(ISERROR(SEARCH("08.30 – 14.30",BX94)))</formula>
    </cfRule>
    <cfRule type="containsText" dxfId="12544" priority="22922" operator="containsText" text="09.30 – 18.30">
      <formula>NOT(ISERROR(SEARCH("09.30 – 18.30",BX94)))</formula>
    </cfRule>
    <cfRule type="containsText" dxfId="12543" priority="22923" operator="containsText" text="08.30 – 16.30">
      <formula>NOT(ISERROR(SEARCH("08.30 – 16.30",BX94)))</formula>
    </cfRule>
    <cfRule type="containsText" dxfId="12542" priority="22924" operator="containsText" text="08.30 – 17.30">
      <formula>NOT(ISERROR(SEARCH("08.30 – 17.30",BX94)))</formula>
    </cfRule>
    <cfRule type="containsText" dxfId="12541" priority="22925" operator="containsText" text="09.00 – 18.00">
      <formula>NOT(ISERROR(SEARCH("09.00 – 18.00",BX94)))</formula>
    </cfRule>
    <cfRule type="containsText" dxfId="12540" priority="22926" operator="containsText" text="09.00 – 15.00">
      <formula>NOT(ISERROR(SEARCH("09.00 – 15.00",BX94)))</formula>
    </cfRule>
    <cfRule type="containsText" dxfId="12539" priority="22927" operator="containsText" text="10.30 – 19.30">
      <formula>NOT(ISERROR(SEARCH("10.30 – 19.30",BX94)))</formula>
    </cfRule>
    <cfRule type="containsText" dxfId="12538" priority="22928" operator="containsText" text="09.00 – 13.00">
      <formula>NOT(ISERROR(SEARCH("09.00 – 13.00",BX94)))</formula>
    </cfRule>
    <cfRule type="containsText" dxfId="12537" priority="22929" operator="containsText" text="11.30 – 19.30">
      <formula>NOT(ISERROR(SEARCH("11.30 – 19.30",BX94)))</formula>
    </cfRule>
  </conditionalFormatting>
  <conditionalFormatting sqref="BX94">
    <cfRule type="cellIs" dxfId="12536" priority="22913" operator="equal">
      <formula>"09.00 – 18.00"</formula>
    </cfRule>
  </conditionalFormatting>
  <conditionalFormatting sqref="BX94">
    <cfRule type="cellIs" dxfId="12535" priority="22914" operator="equal">
      <formula>"09.30 – 13.00"</formula>
    </cfRule>
  </conditionalFormatting>
  <conditionalFormatting sqref="BX94">
    <cfRule type="cellIs" dxfId="12534" priority="22915" operator="equal">
      <formula>"10.30 – 19.30"</formula>
    </cfRule>
  </conditionalFormatting>
  <conditionalFormatting sqref="BX94">
    <cfRule type="cellIs" dxfId="12533" priority="22916" operator="equal">
      <formula>"11.30 – 19.30"</formula>
    </cfRule>
  </conditionalFormatting>
  <conditionalFormatting sqref="BX94">
    <cfRule type="cellIs" dxfId="12532" priority="22917" operator="equal">
      <formula>_FV(13,"3")</formula>
    </cfRule>
  </conditionalFormatting>
  <conditionalFormatting sqref="BX94">
    <cfRule type="cellIs" dxfId="12531" priority="22906" operator="equal">
      <formula>"09.00 – 18.00"</formula>
    </cfRule>
  </conditionalFormatting>
  <conditionalFormatting sqref="BX94">
    <cfRule type="cellIs" dxfId="12530" priority="22907" operator="equal">
      <formula>"09.30 – 13.00"</formula>
    </cfRule>
  </conditionalFormatting>
  <conditionalFormatting sqref="BX94">
    <cfRule type="cellIs" dxfId="12529" priority="22908" operator="equal">
      <formula>"10.30 – 19.30"</formula>
    </cfRule>
  </conditionalFormatting>
  <conditionalFormatting sqref="BX94">
    <cfRule type="cellIs" dxfId="12528" priority="22909" operator="equal">
      <formula>"11.30 – 19.30"</formula>
    </cfRule>
  </conditionalFormatting>
  <conditionalFormatting sqref="BX94">
    <cfRule type="cellIs" dxfId="12527" priority="22910" operator="equal">
      <formula>_FV(13,"3")</formula>
    </cfRule>
  </conditionalFormatting>
  <conditionalFormatting sqref="BX94:BX100">
    <cfRule type="containsText" dxfId="12526" priority="22888" operator="containsText" text="08.30 – 14.30">
      <formula>NOT(ISERROR(SEARCH("08.30 – 14.30",BX94)))</formula>
    </cfRule>
    <cfRule type="containsText" dxfId="12525" priority="22889" operator="containsText" text="09:30 – 18.30">
      <formula>NOT(ISERROR(SEARCH("09:30 – 18.30",BX94)))</formula>
    </cfRule>
    <cfRule type="containsText" dxfId="12524" priority="22890" operator="containsText" text="10.30 – 18.30">
      <formula>NOT(ISERROR(SEARCH("10.30 – 18.30",BX94)))</formula>
    </cfRule>
    <cfRule type="containsText" dxfId="12523" priority="22891" operator="containsText" text="09.30 – 18.30">
      <formula>NOT(ISERROR(SEARCH("09.30 – 18.30",BX94)))</formula>
    </cfRule>
    <cfRule type="containsText" dxfId="12522" priority="22893" operator="containsText" text="09.00 – 13:00">
      <formula>NOT(ISERROR(SEARCH("09.00 – 13:00",BX94)))</formula>
    </cfRule>
    <cfRule type="containsText" dxfId="12521" priority="22894" operator="containsText" text="08.30 – 16.30">
      <formula>NOT(ISERROR(SEARCH("08.30 – 16.30",BX94)))</formula>
    </cfRule>
    <cfRule type="containsText" dxfId="12520" priority="22895" operator="containsText" text="08:30 – 17.30">
      <formula>NOT(ISERROR(SEARCH("08:30 – 17.30",BX94)))</formula>
    </cfRule>
    <cfRule type="containsText" dxfId="12519" priority="22896" operator="containsText" text="08.30 – 17.30">
      <formula>NOT(ISERROR(SEARCH("08.30 – 17.30",BX94)))</formula>
    </cfRule>
    <cfRule type="containsText" dxfId="12518" priority="22897" operator="containsText" text="09.00 – 18.00">
      <formula>NOT(ISERROR(SEARCH("09.00 – 18.00",BX94)))</formula>
    </cfRule>
    <cfRule type="containsText" dxfId="12517" priority="22898" operator="containsText" text="09.00 – 13.00">
      <formula>NOT(ISERROR(SEARCH("09.00 – 13.00",BX94)))</formula>
    </cfRule>
    <cfRule type="containsText" dxfId="12516" priority="22899" operator="containsText" text="11.30 – 19.30">
      <formula>NOT(ISERROR(SEARCH("11.30 – 19.30",BX94)))</formula>
    </cfRule>
    <cfRule type="containsText" dxfId="12515" priority="22900" operator="containsText" text="10.30 – 19.30">
      <formula>NOT(ISERROR(SEARCH("10.30 – 19.30",BX94)))</formula>
    </cfRule>
    <cfRule type="containsText" dxfId="12514" priority="22901" operator="containsText" text="09.00 – 15.00">
      <formula>NOT(ISERROR(SEARCH("09.00 – 15.00",BX94)))</formula>
    </cfRule>
    <cfRule type="containsText" dxfId="12513" priority="22902" operator="containsText" text="1 2 : 3 0">
      <formula>NOT(ISERROR(SEARCH("1 2 : 3 0",BX94)))</formula>
    </cfRule>
    <cfRule type="containsText" dxfId="12512" priority="22903" operator="containsText" text="1 3 : 3 0">
      <formula>NOT(ISERROR(SEARCH("1 3 : 3 0",BX94)))</formula>
    </cfRule>
    <cfRule type="containsText" dxfId="12511" priority="22904" operator="containsText" text="FESTIVITÁ">
      <formula>NOT(ISERROR(SEARCH("FESTIVITÁ",BX94)))</formula>
    </cfRule>
    <cfRule type="cellIs" dxfId="12510" priority="22905" operator="equal">
      <formula>"DOMENICA"</formula>
    </cfRule>
  </conditionalFormatting>
  <conditionalFormatting sqref="BX94:BX100">
    <cfRule type="containsText" dxfId="12509" priority="22880" operator="containsText" text="09.00 - 13.00">
      <formula>NOT(ISERROR(SEARCH("09.00 - 13.00",BX94)))</formula>
    </cfRule>
    <cfRule type="containsText" dxfId="12508" priority="22883" operator="containsText" text="09.00 – 15:00">
      <formula>NOT(ISERROR(SEARCH("09.00 – 15:00",BX94)))</formula>
    </cfRule>
    <cfRule type="containsText" dxfId="12507" priority="22884" operator="containsText" text="09.00 – 16.00">
      <formula>NOT(ISERROR(SEARCH("09.00 – 16.00",BX94)))</formula>
    </cfRule>
    <cfRule type="containsText" dxfId="12506" priority="22885" operator="containsText" text="09.00 - 13:00">
      <formula>NOT(ISERROR(SEARCH("09.00 - 13:00",BX94)))</formula>
    </cfRule>
    <cfRule type="containsText" dxfId="12505" priority="22886" operator="containsText" text="08.30 – 16:30 ">
      <formula>NOT(ISERROR(SEARCH("08.30 – 16:30 ",BX94)))</formula>
    </cfRule>
    <cfRule type="containsText" dxfId="12504" priority="22887" operator="containsText" text="08.30 – 17:30 ">
      <formula>NOT(ISERROR(SEARCH("08.30 – 17:30 ",BX94)))</formula>
    </cfRule>
  </conditionalFormatting>
  <conditionalFormatting sqref="BX94:BX100">
    <cfRule type="containsText" dxfId="12503" priority="22882" operator="containsText" text="1 3 : 0 0">
      <formula>NOT(ISERROR(SEARCH("1 3 : 0 0",BX94)))</formula>
    </cfRule>
  </conditionalFormatting>
  <conditionalFormatting sqref="BX95">
    <cfRule type="containsText" dxfId="12502" priority="22881" operator="containsText" text="13:00">
      <formula>NOT(ISERROR(SEARCH("13:00",BX95)))</formula>
    </cfRule>
  </conditionalFormatting>
  <conditionalFormatting sqref="BX94:BX100">
    <cfRule type="containsText" dxfId="12501" priority="22892" operator="containsText" text="09:00 – 13.00 ">
      <formula>NOT(ISERROR(SEARCH("09:00 – 13.00 ",BX94)))</formula>
    </cfRule>
  </conditionalFormatting>
  <conditionalFormatting sqref="BX94:BX100">
    <cfRule type="containsText" dxfId="12500" priority="22879" operator="containsText" text="09:00 – 13.00 ">
      <formula>NOT(ISERROR(SEARCH("09:00 – 13.00 ",BX94)))</formula>
    </cfRule>
  </conditionalFormatting>
  <conditionalFormatting sqref="BX96">
    <cfRule type="containsText" dxfId="12499" priority="22876" operator="containsText" text="09.00 -13.00">
      <formula>NOT(ISERROR(SEARCH("09.00 -13.00",BX96)))</formula>
    </cfRule>
    <cfRule type="containsText" dxfId="12498" priority="22877" operator="containsText" text="09.00 -15:00">
      <formula>NOT(ISERROR(SEARCH("09.00 -15:00",BX96)))</formula>
    </cfRule>
    <cfRule type="containsText" dxfId="12497" priority="22878" operator="containsText" text="09.00 -16.00">
      <formula>NOT(ISERROR(SEARCH("09.00 -16.00",BX96)))</formula>
    </cfRule>
  </conditionalFormatting>
  <conditionalFormatting sqref="BX95:BX100">
    <cfRule type="containsText" dxfId="12496" priority="22873" operator="containsText" text="09.00 -13.00">
      <formula>NOT(ISERROR(SEARCH("09.00 -13.00",BX95)))</formula>
    </cfRule>
    <cfRule type="containsText" dxfId="12495" priority="22874" operator="containsText" text="09.00 -15:00">
      <formula>NOT(ISERROR(SEARCH("09.00 -15:00",BX95)))</formula>
    </cfRule>
    <cfRule type="containsText" dxfId="12494" priority="22875" operator="containsText" text="09.00 -16.00">
      <formula>NOT(ISERROR(SEARCH("09.00 -16.00",BX95)))</formula>
    </cfRule>
  </conditionalFormatting>
  <conditionalFormatting sqref="BX95">
    <cfRule type="containsText" dxfId="12493" priority="22870" operator="containsText" text="09.00 -13.00">
      <formula>NOT(ISERROR(SEARCH("09.00 -13.00",BX95)))</formula>
    </cfRule>
    <cfRule type="containsText" dxfId="12492" priority="22871" operator="containsText" text="09.00 -15:00">
      <formula>NOT(ISERROR(SEARCH("09.00 -15:00",BX95)))</formula>
    </cfRule>
    <cfRule type="containsText" dxfId="12491" priority="22872" operator="containsText" text="09.00 -16.00">
      <formula>NOT(ISERROR(SEARCH("09.00 -16.00",BX95)))</formula>
    </cfRule>
  </conditionalFormatting>
  <conditionalFormatting sqref="BX94:BX100">
    <cfRule type="containsText" dxfId="12490" priority="22869" operator="containsText" text="09:00 – 13.00 ">
      <formula>NOT(ISERROR(SEARCH("09:00 – 13.00 ",BX94)))</formula>
    </cfRule>
  </conditionalFormatting>
  <conditionalFormatting sqref="BX96">
    <cfRule type="containsText" dxfId="12489" priority="22866" operator="containsText" text="09.00 -13.00">
      <formula>NOT(ISERROR(SEARCH("09.00 -13.00",BX96)))</formula>
    </cfRule>
    <cfRule type="containsText" dxfId="12488" priority="22867" operator="containsText" text="09.00 -15:00">
      <formula>NOT(ISERROR(SEARCH("09.00 -15:00",BX96)))</formula>
    </cfRule>
    <cfRule type="containsText" dxfId="12487" priority="22868" operator="containsText" text="09.00 -16.00">
      <formula>NOT(ISERROR(SEARCH("09.00 -16.00",BX96)))</formula>
    </cfRule>
  </conditionalFormatting>
  <conditionalFormatting sqref="BX95:BX100">
    <cfRule type="containsText" dxfId="12486" priority="22863" operator="containsText" text="09.00 -13.00">
      <formula>NOT(ISERROR(SEARCH("09.00 -13.00",BX95)))</formula>
    </cfRule>
    <cfRule type="containsText" dxfId="12485" priority="22864" operator="containsText" text="09.00 -15:00">
      <formula>NOT(ISERROR(SEARCH("09.00 -15:00",BX95)))</formula>
    </cfRule>
    <cfRule type="containsText" dxfId="12484" priority="22865" operator="containsText" text="09.00 -16.00">
      <formula>NOT(ISERROR(SEARCH("09.00 -16.00",BX95)))</formula>
    </cfRule>
  </conditionalFormatting>
  <conditionalFormatting sqref="BX95">
    <cfRule type="containsText" dxfId="12483" priority="22860" operator="containsText" text="09.00 -13.00">
      <formula>NOT(ISERROR(SEARCH("09.00 -13.00",BX95)))</formula>
    </cfRule>
    <cfRule type="containsText" dxfId="12482" priority="22861" operator="containsText" text="09.00 -15:00">
      <formula>NOT(ISERROR(SEARCH("09.00 -15:00",BX95)))</formula>
    </cfRule>
    <cfRule type="containsText" dxfId="12481" priority="22862" operator="containsText" text="09.00 -16.00">
      <formula>NOT(ISERROR(SEARCH("09.00 -16.00",BX95)))</formula>
    </cfRule>
  </conditionalFormatting>
  <conditionalFormatting sqref="BX96">
    <cfRule type="containsText" dxfId="12480" priority="22857" operator="containsText" text="09.00 -13:00">
      <formula>NOT(ISERROR(SEARCH("09.00 -13:00",BX96)))</formula>
    </cfRule>
    <cfRule type="containsText" dxfId="12479" priority="22858" operator="containsText" text="08.30 -17.30">
      <formula>NOT(ISERROR(SEARCH("08.30 -17.30",BX96)))</formula>
    </cfRule>
    <cfRule type="containsText" dxfId="12478" priority="22859" operator="containsText" text="08.30 -15:30">
      <formula>NOT(ISERROR(SEARCH("08.30 -15:30",BX96)))</formula>
    </cfRule>
  </conditionalFormatting>
  <conditionalFormatting sqref="BX95:BX100">
    <cfRule type="containsText" dxfId="12477" priority="22854" operator="containsText" text="09.00 -13.00">
      <formula>NOT(ISERROR(SEARCH("09.00 -13.00",BX95)))</formula>
    </cfRule>
    <cfRule type="containsText" dxfId="12476" priority="22855" operator="containsText" text="09.00 -15:00">
      <formula>NOT(ISERROR(SEARCH("09.00 -15:00",BX95)))</formula>
    </cfRule>
    <cfRule type="containsText" dxfId="12475" priority="22856" operator="containsText" text="09.00 -16.00">
      <formula>NOT(ISERROR(SEARCH("09.00 -16.00",BX95)))</formula>
    </cfRule>
  </conditionalFormatting>
  <conditionalFormatting sqref="BX95:BX100">
    <cfRule type="containsText" dxfId="12474" priority="22851" operator="containsText" text="09.00 -13:00">
      <formula>NOT(ISERROR(SEARCH("09.00 -13:00",BX95)))</formula>
    </cfRule>
    <cfRule type="containsText" dxfId="12473" priority="22852" operator="containsText" text="08.30 -17.30">
      <formula>NOT(ISERROR(SEARCH("08.30 -17.30",BX95)))</formula>
    </cfRule>
    <cfRule type="containsText" dxfId="12472" priority="22853" operator="containsText" text="08.30 -15:30">
      <formula>NOT(ISERROR(SEARCH("08.30 -15:30",BX95)))</formula>
    </cfRule>
  </conditionalFormatting>
  <conditionalFormatting sqref="BX95">
    <cfRule type="containsText" dxfId="12471" priority="22848" operator="containsText" text="09.00 -13.00">
      <formula>NOT(ISERROR(SEARCH("09.00 -13.00",BX95)))</formula>
    </cfRule>
    <cfRule type="containsText" dxfId="12470" priority="22849" operator="containsText" text="09.00 -15:00">
      <formula>NOT(ISERROR(SEARCH("09.00 -15:00",BX95)))</formula>
    </cfRule>
    <cfRule type="containsText" dxfId="12469" priority="22850" operator="containsText" text="09.00 -16.00">
      <formula>NOT(ISERROR(SEARCH("09.00 -16.00",BX95)))</formula>
    </cfRule>
  </conditionalFormatting>
  <conditionalFormatting sqref="BX95">
    <cfRule type="containsText" dxfId="12468" priority="22845" operator="containsText" text="09.00 -13:00">
      <formula>NOT(ISERROR(SEARCH("09.00 -13:00",BX95)))</formula>
    </cfRule>
    <cfRule type="containsText" dxfId="12467" priority="22846" operator="containsText" text="08.30 -17.30">
      <formula>NOT(ISERROR(SEARCH("08.30 -17.30",BX95)))</formula>
    </cfRule>
    <cfRule type="containsText" dxfId="12466" priority="22847" operator="containsText" text="08.30 -15:30">
      <formula>NOT(ISERROR(SEARCH("08.30 -15:30",BX95)))</formula>
    </cfRule>
  </conditionalFormatting>
  <conditionalFormatting sqref="BX90:BX93">
    <cfRule type="containsText" dxfId="12465" priority="22827" operator="containsText" text="08.30 – 14.30">
      <formula>NOT(ISERROR(SEARCH("08.30 – 14.30",BX90)))</formula>
    </cfRule>
    <cfRule type="containsText" dxfId="12464" priority="22828" operator="containsText" text="09:30 – 18.30">
      <formula>NOT(ISERROR(SEARCH("09:30 – 18.30",BX90)))</formula>
    </cfRule>
    <cfRule type="containsText" dxfId="12463" priority="22829" operator="containsText" text="10.30 – 18.30">
      <formula>NOT(ISERROR(SEARCH("10.30 – 18.30",BX90)))</formula>
    </cfRule>
    <cfRule type="containsText" dxfId="12462" priority="22830" operator="containsText" text="09.30 – 18.30">
      <formula>NOT(ISERROR(SEARCH("09.30 – 18.30",BX90)))</formula>
    </cfRule>
    <cfRule type="containsText" dxfId="12461" priority="22832" operator="containsText" text="09.00 – 13:00">
      <formula>NOT(ISERROR(SEARCH("09.00 – 13:00",BX90)))</formula>
    </cfRule>
    <cfRule type="containsText" dxfId="12460" priority="22833" operator="containsText" text="08.30 – 16.30">
      <formula>NOT(ISERROR(SEARCH("08.30 – 16.30",BX90)))</formula>
    </cfRule>
    <cfRule type="containsText" dxfId="12459" priority="22834" operator="containsText" text="08:30 – 17.30">
      <formula>NOT(ISERROR(SEARCH("08:30 – 17.30",BX90)))</formula>
    </cfRule>
    <cfRule type="containsText" dxfId="12458" priority="22835" operator="containsText" text="08.30 – 17.30">
      <formula>NOT(ISERROR(SEARCH("08.30 – 17.30",BX90)))</formula>
    </cfRule>
    <cfRule type="containsText" dxfId="12457" priority="22836" operator="containsText" text="09.00 – 18.00">
      <formula>NOT(ISERROR(SEARCH("09.00 – 18.00",BX90)))</formula>
    </cfRule>
    <cfRule type="containsText" dxfId="12456" priority="22837" operator="containsText" text="09.00 – 13.00">
      <formula>NOT(ISERROR(SEARCH("09.00 – 13.00",BX90)))</formula>
    </cfRule>
    <cfRule type="containsText" dxfId="12455" priority="22838" operator="containsText" text="11.30 – 19.30">
      <formula>NOT(ISERROR(SEARCH("11.30 – 19.30",BX90)))</formula>
    </cfRule>
    <cfRule type="containsText" dxfId="12454" priority="22839" operator="containsText" text="10.30 – 19.30">
      <formula>NOT(ISERROR(SEARCH("10.30 – 19.30",BX90)))</formula>
    </cfRule>
    <cfRule type="containsText" dxfId="12453" priority="22840" operator="containsText" text="09.00 – 15.00">
      <formula>NOT(ISERROR(SEARCH("09.00 – 15.00",BX90)))</formula>
    </cfRule>
    <cfRule type="containsText" dxfId="12452" priority="22841" operator="containsText" text="1 2 : 3 0">
      <formula>NOT(ISERROR(SEARCH("1 2 : 3 0",BX90)))</formula>
    </cfRule>
    <cfRule type="containsText" dxfId="12451" priority="22842" operator="containsText" text="1 3 : 3 0">
      <formula>NOT(ISERROR(SEARCH("1 3 : 3 0",BX90)))</formula>
    </cfRule>
    <cfRule type="containsText" dxfId="12450" priority="22843" operator="containsText" text="FESTIVITÁ">
      <formula>NOT(ISERROR(SEARCH("FESTIVITÁ",BX90)))</formula>
    </cfRule>
    <cfRule type="cellIs" dxfId="12449" priority="22844" operator="equal">
      <formula>"DOMENICA"</formula>
    </cfRule>
  </conditionalFormatting>
  <conditionalFormatting sqref="BX90:BX93">
    <cfRule type="containsText" dxfId="12448" priority="22820" operator="containsText" text="09.00 - 13.00">
      <formula>NOT(ISERROR(SEARCH("09.00 - 13.00",BX90)))</formula>
    </cfRule>
    <cfRule type="containsText" dxfId="12447" priority="22822" operator="containsText" text="09.00 – 15:00">
      <formula>NOT(ISERROR(SEARCH("09.00 – 15:00",BX90)))</formula>
    </cfRule>
    <cfRule type="containsText" dxfId="12446" priority="22823" operator="containsText" text="09.00 – 16.00">
      <formula>NOT(ISERROR(SEARCH("09.00 – 16.00",BX90)))</formula>
    </cfRule>
    <cfRule type="containsText" dxfId="12445" priority="22824" operator="containsText" text="09.00 - 13:00">
      <formula>NOT(ISERROR(SEARCH("09.00 - 13:00",BX90)))</formula>
    </cfRule>
    <cfRule type="containsText" dxfId="12444" priority="22825" operator="containsText" text="08.30 – 16:30 ">
      <formula>NOT(ISERROR(SEARCH("08.30 – 16:30 ",BX90)))</formula>
    </cfRule>
    <cfRule type="containsText" dxfId="12443" priority="22826" operator="containsText" text="08.30 – 17:30 ">
      <formula>NOT(ISERROR(SEARCH("08.30 – 17:30 ",BX90)))</formula>
    </cfRule>
  </conditionalFormatting>
  <conditionalFormatting sqref="BX90:BX93">
    <cfRule type="containsText" dxfId="12442" priority="22821" operator="containsText" text="1 3 : 0 0">
      <formula>NOT(ISERROR(SEARCH("1 3 : 0 0",BX90)))</formula>
    </cfRule>
  </conditionalFormatting>
  <conditionalFormatting sqref="BX90:BX93">
    <cfRule type="containsText" dxfId="12441" priority="22831" operator="containsText" text="09:00 – 13.00 ">
      <formula>NOT(ISERROR(SEARCH("09:00 – 13.00 ",BX90)))</formula>
    </cfRule>
  </conditionalFormatting>
  <conditionalFormatting sqref="BX90:BX93">
    <cfRule type="containsText" dxfId="12440" priority="22819" operator="containsText" text="09:00 – 13.00 ">
      <formula>NOT(ISERROR(SEARCH("09:00 – 13.00 ",BX90)))</formula>
    </cfRule>
  </conditionalFormatting>
  <conditionalFormatting sqref="BX90:BX93">
    <cfRule type="containsText" dxfId="12439" priority="22816" operator="containsText" text="09.00 -13.00">
      <formula>NOT(ISERROR(SEARCH("09.00 -13.00",BX90)))</formula>
    </cfRule>
    <cfRule type="containsText" dxfId="12438" priority="22817" operator="containsText" text="09.00 -15:00">
      <formula>NOT(ISERROR(SEARCH("09.00 -15:00",BX90)))</formula>
    </cfRule>
    <cfRule type="containsText" dxfId="12437" priority="22818" operator="containsText" text="09.00 -16.00">
      <formula>NOT(ISERROR(SEARCH("09.00 -16.00",BX90)))</formula>
    </cfRule>
  </conditionalFormatting>
  <conditionalFormatting sqref="BX90:BX93">
    <cfRule type="containsText" dxfId="12436" priority="22815" operator="containsText" text="09:00 – 13.00 ">
      <formula>NOT(ISERROR(SEARCH("09:00 – 13.00 ",BX90)))</formula>
    </cfRule>
  </conditionalFormatting>
  <conditionalFormatting sqref="BX90:BX93">
    <cfRule type="containsText" dxfId="12435" priority="22812" operator="containsText" text="09.00 -13.00">
      <formula>NOT(ISERROR(SEARCH("09.00 -13.00",BX90)))</formula>
    </cfRule>
    <cfRule type="containsText" dxfId="12434" priority="22813" operator="containsText" text="09.00 -15:00">
      <formula>NOT(ISERROR(SEARCH("09.00 -15:00",BX90)))</formula>
    </cfRule>
    <cfRule type="containsText" dxfId="12433" priority="22814" operator="containsText" text="09.00 -16.00">
      <formula>NOT(ISERROR(SEARCH("09.00 -16.00",BX90)))</formula>
    </cfRule>
  </conditionalFormatting>
  <conditionalFormatting sqref="BX90:BX93">
    <cfRule type="containsText" dxfId="12432" priority="22809" operator="containsText" text="09.00 -13.00">
      <formula>NOT(ISERROR(SEARCH("09.00 -13.00",BX90)))</formula>
    </cfRule>
    <cfRule type="containsText" dxfId="12431" priority="22810" operator="containsText" text="09.00 -15:00">
      <formula>NOT(ISERROR(SEARCH("09.00 -15:00",BX90)))</formula>
    </cfRule>
    <cfRule type="containsText" dxfId="12430" priority="22811" operator="containsText" text="09.00 -16.00">
      <formula>NOT(ISERROR(SEARCH("09.00 -16.00",BX90)))</formula>
    </cfRule>
  </conditionalFormatting>
  <conditionalFormatting sqref="BX90:BX93">
    <cfRule type="containsText" dxfId="12429" priority="22806" operator="containsText" text="09.00 -13:00">
      <formula>NOT(ISERROR(SEARCH("09.00 -13:00",BX90)))</formula>
    </cfRule>
    <cfRule type="containsText" dxfId="12428" priority="22807" operator="containsText" text="08.30 -17.30">
      <formula>NOT(ISERROR(SEARCH("08.30 -17.30",BX90)))</formula>
    </cfRule>
    <cfRule type="containsText" dxfId="12427" priority="22808" operator="containsText" text="08.30 -15:30">
      <formula>NOT(ISERROR(SEARCH("08.30 -15:30",BX90)))</formula>
    </cfRule>
  </conditionalFormatting>
  <conditionalFormatting sqref="BX94">
    <cfRule type="containsText" dxfId="12426" priority="22803" operator="containsText" text="09.00 -13.00">
      <formula>NOT(ISERROR(SEARCH("09.00 -13.00",BX94)))</formula>
    </cfRule>
    <cfRule type="containsText" dxfId="12425" priority="22804" operator="containsText" text="09.00 -15:00">
      <formula>NOT(ISERROR(SEARCH("09.00 -15:00",BX94)))</formula>
    </cfRule>
    <cfRule type="containsText" dxfId="12424" priority="22805" operator="containsText" text="09.00 -16.00">
      <formula>NOT(ISERROR(SEARCH("09.00 -16.00",BX94)))</formula>
    </cfRule>
  </conditionalFormatting>
  <conditionalFormatting sqref="BX94">
    <cfRule type="containsText" dxfId="12423" priority="22800" operator="containsText" text="09.00 -13.00">
      <formula>NOT(ISERROR(SEARCH("09.00 -13.00",BX94)))</formula>
    </cfRule>
    <cfRule type="containsText" dxfId="12422" priority="22801" operator="containsText" text="09.00 -15:00">
      <formula>NOT(ISERROR(SEARCH("09.00 -15:00",BX94)))</formula>
    </cfRule>
    <cfRule type="containsText" dxfId="12421" priority="22802" operator="containsText" text="09.00 -16.00">
      <formula>NOT(ISERROR(SEARCH("09.00 -16.00",BX94)))</formula>
    </cfRule>
  </conditionalFormatting>
  <conditionalFormatting sqref="BX94">
    <cfRule type="containsText" dxfId="12420" priority="22797" operator="containsText" text="09.00 -13:00">
      <formula>NOT(ISERROR(SEARCH("09.00 -13:00",BX94)))</formula>
    </cfRule>
    <cfRule type="containsText" dxfId="12419" priority="22798" operator="containsText" text="08.30 -17.30">
      <formula>NOT(ISERROR(SEARCH("08.30 -17.30",BX94)))</formula>
    </cfRule>
    <cfRule type="containsText" dxfId="12418" priority="22799" operator="containsText" text="08.30 -15:30">
      <formula>NOT(ISERROR(SEARCH("08.30 -15:30",BX94)))</formula>
    </cfRule>
  </conditionalFormatting>
  <conditionalFormatting sqref="BX114">
    <cfRule type="cellIs" dxfId="12417" priority="22755" operator="equal">
      <formula>_FV(13,"3")</formula>
    </cfRule>
  </conditionalFormatting>
  <conditionalFormatting sqref="BX114">
    <cfRule type="cellIs" dxfId="12416" priority="22736" operator="equal">
      <formula>_FV(13,"3")</formula>
    </cfRule>
  </conditionalFormatting>
  <conditionalFormatting sqref="BX114">
    <cfRule type="cellIs" dxfId="12415" priority="22737" operator="equal">
      <formula>_FV(13,"3")</formula>
    </cfRule>
  </conditionalFormatting>
  <conditionalFormatting sqref="BX114">
    <cfRule type="cellIs" dxfId="12414" priority="22729" operator="equal">
      <formula>_FV(13,"3")</formula>
    </cfRule>
  </conditionalFormatting>
  <conditionalFormatting sqref="BX114">
    <cfRule type="cellIs" dxfId="12413" priority="22730" operator="equal">
      <formula>_FV(13,"3")</formula>
    </cfRule>
  </conditionalFormatting>
  <conditionalFormatting sqref="BX114">
    <cfRule type="cellIs" dxfId="12412" priority="22788" operator="equal">
      <formula>"09.00 – 13.00"</formula>
    </cfRule>
  </conditionalFormatting>
  <conditionalFormatting sqref="BX114">
    <cfRule type="cellIs" dxfId="12411" priority="22789" operator="equal">
      <formula>"09.00 – 15.00"</formula>
    </cfRule>
  </conditionalFormatting>
  <conditionalFormatting sqref="BX114">
    <cfRule type="cellIs" dxfId="12410" priority="22790" operator="equal">
      <formula>"09.00 – 18.00"</formula>
    </cfRule>
  </conditionalFormatting>
  <conditionalFormatting sqref="BX114">
    <cfRule type="cellIs" dxfId="12409" priority="22791" operator="equal">
      <formula>"09.30 – 13.00"</formula>
    </cfRule>
  </conditionalFormatting>
  <conditionalFormatting sqref="BX114">
    <cfRule type="cellIs" dxfId="12408" priority="22792" operator="equal">
      <formula>"10.30 – 19.30"</formula>
    </cfRule>
  </conditionalFormatting>
  <conditionalFormatting sqref="BX114">
    <cfRule type="cellIs" dxfId="12407" priority="22793" operator="equal">
      <formula>"11.30 – 19.30"</formula>
    </cfRule>
  </conditionalFormatting>
  <conditionalFormatting sqref="BX114">
    <cfRule type="cellIs" dxfId="12406" priority="22794" operator="equal">
      <formula>_FV(13,"3")</formula>
    </cfRule>
  </conditionalFormatting>
  <conditionalFormatting sqref="BX114">
    <cfRule type="cellIs" dxfId="12405" priority="22795" operator="equal">
      <formula>_FV(13,"3")</formula>
    </cfRule>
  </conditionalFormatting>
  <conditionalFormatting sqref="BX114">
    <cfRule type="cellIs" dxfId="12404" priority="22796" operator="equal">
      <formula>_FV(13,"3")</formula>
    </cfRule>
  </conditionalFormatting>
  <conditionalFormatting sqref="BX114">
    <cfRule type="containsText" dxfId="12403" priority="22778" operator="containsText" text="DOMENICA">
      <formula>NOT(ISERROR(SEARCH("DOMENICA",BX114)))</formula>
    </cfRule>
    <cfRule type="containsText" dxfId="12402" priority="22779" operator="containsText" text="08.30 – 14.30">
      <formula>NOT(ISERROR(SEARCH("08.30 – 14.30",BX114)))</formula>
    </cfRule>
    <cfRule type="containsText" dxfId="12401" priority="22780" operator="containsText" text="09.30 – 18.30">
      <formula>NOT(ISERROR(SEARCH("09.30 – 18.30",BX114)))</formula>
    </cfRule>
    <cfRule type="containsText" dxfId="12400" priority="22781" operator="containsText" text="08.30 – 16.30">
      <formula>NOT(ISERROR(SEARCH("08.30 – 16.30",BX114)))</formula>
    </cfRule>
    <cfRule type="containsText" dxfId="12399" priority="22782" operator="containsText" text="08.30 – 17.30">
      <formula>NOT(ISERROR(SEARCH("08.30 – 17.30",BX114)))</formula>
    </cfRule>
    <cfRule type="containsText" dxfId="12398" priority="22783" operator="containsText" text="09.00 – 18.00">
      <formula>NOT(ISERROR(SEARCH("09.00 – 18.00",BX114)))</formula>
    </cfRule>
    <cfRule type="containsText" dxfId="12397" priority="22784" operator="containsText" text="09.00 – 15.00">
      <formula>NOT(ISERROR(SEARCH("09.00 – 15.00",BX114)))</formula>
    </cfRule>
    <cfRule type="containsText" dxfId="12396" priority="22785" operator="containsText" text="10.30 – 19.30">
      <formula>NOT(ISERROR(SEARCH("10.30 – 19.30",BX114)))</formula>
    </cfRule>
    <cfRule type="containsText" dxfId="12395" priority="22786" operator="containsText" text="09.00 – 13.00">
      <formula>NOT(ISERROR(SEARCH("09.00 – 13.00",BX114)))</formula>
    </cfRule>
    <cfRule type="containsText" dxfId="12394" priority="22787" operator="containsText" text="11.30 – 19.30">
      <formula>NOT(ISERROR(SEARCH("11.30 – 19.30",BX114)))</formula>
    </cfRule>
  </conditionalFormatting>
  <conditionalFormatting sqref="BX114">
    <cfRule type="cellIs" dxfId="12393" priority="22770" operator="equal">
      <formula>"09.00 – 15.00"</formula>
    </cfRule>
  </conditionalFormatting>
  <conditionalFormatting sqref="BX114">
    <cfRule type="cellIs" dxfId="12392" priority="22771" operator="equal">
      <formula>"09.00 – 18.00"</formula>
    </cfRule>
  </conditionalFormatting>
  <conditionalFormatting sqref="BX114">
    <cfRule type="cellIs" dxfId="12391" priority="22772" operator="equal">
      <formula>"09.30 – 13.00"</formula>
    </cfRule>
  </conditionalFormatting>
  <conditionalFormatting sqref="BX114">
    <cfRule type="cellIs" dxfId="12390" priority="22773" operator="equal">
      <formula>"10.30 – 19.30"</formula>
    </cfRule>
  </conditionalFormatting>
  <conditionalFormatting sqref="BX114">
    <cfRule type="cellIs" dxfId="12389" priority="22774" operator="equal">
      <formula>"11.30 – 19.30"</formula>
    </cfRule>
  </conditionalFormatting>
  <conditionalFormatting sqref="BX114">
    <cfRule type="cellIs" dxfId="12388" priority="22775" operator="equal">
      <formula>_FV(13,"3")</formula>
    </cfRule>
  </conditionalFormatting>
  <conditionalFormatting sqref="BX114">
    <cfRule type="cellIs" dxfId="12387" priority="22776" operator="equal">
      <formula>_FV(13,"3")</formula>
    </cfRule>
  </conditionalFormatting>
  <conditionalFormatting sqref="BX114">
    <cfRule type="cellIs" dxfId="12386" priority="22777" operator="equal">
      <formula>_FV(13,"3")</formula>
    </cfRule>
  </conditionalFormatting>
  <conditionalFormatting sqref="BX114">
    <cfRule type="cellIs" dxfId="12385" priority="22762" operator="equal">
      <formula>"09.00 – 15.00"</formula>
    </cfRule>
  </conditionalFormatting>
  <conditionalFormatting sqref="BX114">
    <cfRule type="cellIs" dxfId="12384" priority="22763" operator="equal">
      <formula>"09.00 – 18.00"</formula>
    </cfRule>
  </conditionalFormatting>
  <conditionalFormatting sqref="BX114">
    <cfRule type="cellIs" dxfId="12383" priority="22764" operator="equal">
      <formula>"09.30 – 13.00"</formula>
    </cfRule>
  </conditionalFormatting>
  <conditionalFormatting sqref="BX114">
    <cfRule type="cellIs" dxfId="12382" priority="22765" operator="equal">
      <formula>"10.30 – 19.30"</formula>
    </cfRule>
  </conditionalFormatting>
  <conditionalFormatting sqref="BX114">
    <cfRule type="cellIs" dxfId="12381" priority="22766" operator="equal">
      <formula>"11.30 – 19.30"</formula>
    </cfRule>
  </conditionalFormatting>
  <conditionalFormatting sqref="BX114">
    <cfRule type="cellIs" dxfId="12380" priority="22767" operator="equal">
      <formula>_FV(13,"3")</formula>
    </cfRule>
  </conditionalFormatting>
  <conditionalFormatting sqref="BX114">
    <cfRule type="cellIs" dxfId="12379" priority="22768" operator="equal">
      <formula>_FV(13,"3")</formula>
    </cfRule>
  </conditionalFormatting>
  <conditionalFormatting sqref="BX114">
    <cfRule type="cellIs" dxfId="12378" priority="22769" operator="equal">
      <formula>_FV(13,"3")</formula>
    </cfRule>
  </conditionalFormatting>
  <conditionalFormatting sqref="BX114">
    <cfRule type="containsText" dxfId="12377" priority="22756" operator="containsText" text="09.00 - 13.00">
      <formula>NOT(ISERROR(SEARCH("09.00 - 13.00",BX114)))</formula>
    </cfRule>
    <cfRule type="containsText" dxfId="12376" priority="22757" operator="containsText" text="09.00 – 15:00">
      <formula>NOT(ISERROR(SEARCH("09.00 – 15:00",BX114)))</formula>
    </cfRule>
    <cfRule type="containsText" dxfId="12375" priority="22758" operator="containsText" text="09.00 – 16.00">
      <formula>NOT(ISERROR(SEARCH("09.00 – 16.00",BX114)))</formula>
    </cfRule>
    <cfRule type="containsText" dxfId="12374" priority="22759" operator="containsText" text="09.00 - 13:00">
      <formula>NOT(ISERROR(SEARCH("09.00 - 13:00",BX114)))</formula>
    </cfRule>
    <cfRule type="containsText" dxfId="12373" priority="22760" operator="containsText" text="08.30 – 16:30 ">
      <formula>NOT(ISERROR(SEARCH("08.30 – 16:30 ",BX114)))</formula>
    </cfRule>
    <cfRule type="containsText" dxfId="12372" priority="22761" operator="containsText" text="08.30 – 17:30 ">
      <formula>NOT(ISERROR(SEARCH("08.30 – 17:30 ",BX114)))</formula>
    </cfRule>
  </conditionalFormatting>
  <conditionalFormatting sqref="BX114">
    <cfRule type="cellIs" dxfId="12371" priority="22748" operator="equal">
      <formula>"09.00 – 15.00"</formula>
    </cfRule>
  </conditionalFormatting>
  <conditionalFormatting sqref="BX114">
    <cfRule type="cellIs" dxfId="12370" priority="22749" operator="equal">
      <formula>"09.00 – 18.00"</formula>
    </cfRule>
  </conditionalFormatting>
  <conditionalFormatting sqref="BX114">
    <cfRule type="cellIs" dxfId="12369" priority="22750" operator="equal">
      <formula>"09.30 – 13.00"</formula>
    </cfRule>
  </conditionalFormatting>
  <conditionalFormatting sqref="BX114">
    <cfRule type="cellIs" dxfId="12368" priority="22751" operator="equal">
      <formula>"10.30 – 19.30"</formula>
    </cfRule>
  </conditionalFormatting>
  <conditionalFormatting sqref="BX114">
    <cfRule type="cellIs" dxfId="12367" priority="22752" operator="equal">
      <formula>"11.30 – 19.30"</formula>
    </cfRule>
  </conditionalFormatting>
  <conditionalFormatting sqref="BX114">
    <cfRule type="cellIs" dxfId="12366" priority="22753" operator="equal">
      <formula>_FV(13,"3")</formula>
    </cfRule>
  </conditionalFormatting>
  <conditionalFormatting sqref="BX114">
    <cfRule type="cellIs" dxfId="12365" priority="22754" operator="equal">
      <formula>_FV(13,"3")</formula>
    </cfRule>
  </conditionalFormatting>
  <conditionalFormatting sqref="BX114">
    <cfRule type="containsText" dxfId="12364" priority="22738" operator="containsText" text="DOMENICA">
      <formula>NOT(ISERROR(SEARCH("DOMENICA",BX114)))</formula>
    </cfRule>
    <cfRule type="containsText" dxfId="12363" priority="22739" operator="containsText" text="08.30 – 14.30">
      <formula>NOT(ISERROR(SEARCH("08.30 – 14.30",BX114)))</formula>
    </cfRule>
    <cfRule type="containsText" dxfId="12362" priority="22740" operator="containsText" text="09.30 – 18.30">
      <formula>NOT(ISERROR(SEARCH("09.30 – 18.30",BX114)))</formula>
    </cfRule>
    <cfRule type="containsText" dxfId="12361" priority="22741" operator="containsText" text="08.30 – 16.30">
      <formula>NOT(ISERROR(SEARCH("08.30 – 16.30",BX114)))</formula>
    </cfRule>
    <cfRule type="containsText" dxfId="12360" priority="22742" operator="containsText" text="08.30 – 17.30">
      <formula>NOT(ISERROR(SEARCH("08.30 – 17.30",BX114)))</formula>
    </cfRule>
    <cfRule type="containsText" dxfId="12359" priority="22743" operator="containsText" text="09.00 – 18.00">
      <formula>NOT(ISERROR(SEARCH("09.00 – 18.00",BX114)))</formula>
    </cfRule>
    <cfRule type="containsText" dxfId="12358" priority="22744" operator="containsText" text="09.00 – 15.00">
      <formula>NOT(ISERROR(SEARCH("09.00 – 15.00",BX114)))</formula>
    </cfRule>
    <cfRule type="containsText" dxfId="12357" priority="22745" operator="containsText" text="10.30 – 19.30">
      <formula>NOT(ISERROR(SEARCH("10.30 – 19.30",BX114)))</formula>
    </cfRule>
    <cfRule type="containsText" dxfId="12356" priority="22746" operator="containsText" text="09.00 – 13.00">
      <formula>NOT(ISERROR(SEARCH("09.00 – 13.00",BX114)))</formula>
    </cfRule>
    <cfRule type="containsText" dxfId="12355" priority="22747" operator="containsText" text="11.30 – 19.30">
      <formula>NOT(ISERROR(SEARCH("11.30 – 19.30",BX114)))</formula>
    </cfRule>
  </conditionalFormatting>
  <conditionalFormatting sqref="BX114">
    <cfRule type="cellIs" dxfId="12354" priority="22731" operator="equal">
      <formula>"09.00 – 18.00"</formula>
    </cfRule>
  </conditionalFormatting>
  <conditionalFormatting sqref="BX114">
    <cfRule type="cellIs" dxfId="12353" priority="22732" operator="equal">
      <formula>"09.30 – 13.00"</formula>
    </cfRule>
  </conditionalFormatting>
  <conditionalFormatting sqref="BX114">
    <cfRule type="cellIs" dxfId="12352" priority="22733" operator="equal">
      <formula>"10.30 – 19.30"</formula>
    </cfRule>
  </conditionalFormatting>
  <conditionalFormatting sqref="BX114">
    <cfRule type="cellIs" dxfId="12351" priority="22734" operator="equal">
      <formula>"11.30 – 19.30"</formula>
    </cfRule>
  </conditionalFormatting>
  <conditionalFormatting sqref="BX114">
    <cfRule type="cellIs" dxfId="12350" priority="22735" operator="equal">
      <formula>_FV(13,"3")</formula>
    </cfRule>
  </conditionalFormatting>
  <conditionalFormatting sqref="BX114">
    <cfRule type="cellIs" dxfId="12349" priority="22724" operator="equal">
      <formula>"09.00 – 18.00"</formula>
    </cfRule>
  </conditionalFormatting>
  <conditionalFormatting sqref="BX114">
    <cfRule type="cellIs" dxfId="12348" priority="22725" operator="equal">
      <formula>"09.30 – 13.00"</formula>
    </cfRule>
  </conditionalFormatting>
  <conditionalFormatting sqref="BX114">
    <cfRule type="cellIs" dxfId="12347" priority="22726" operator="equal">
      <formula>"10.30 – 19.30"</formula>
    </cfRule>
  </conditionalFormatting>
  <conditionalFormatting sqref="BX114">
    <cfRule type="cellIs" dxfId="12346" priority="22727" operator="equal">
      <formula>"11.30 – 19.30"</formula>
    </cfRule>
  </conditionalFormatting>
  <conditionalFormatting sqref="BX114">
    <cfRule type="cellIs" dxfId="12345" priority="22728" operator="equal">
      <formula>_FV(13,"3")</formula>
    </cfRule>
  </conditionalFormatting>
  <conditionalFormatting sqref="BX114:BX120">
    <cfRule type="containsText" dxfId="12344" priority="22706" operator="containsText" text="08.30 – 14.30">
      <formula>NOT(ISERROR(SEARCH("08.30 – 14.30",BX114)))</formula>
    </cfRule>
    <cfRule type="containsText" dxfId="12343" priority="22707" operator="containsText" text="09:30 – 18.30">
      <formula>NOT(ISERROR(SEARCH("09:30 – 18.30",BX114)))</formula>
    </cfRule>
    <cfRule type="containsText" dxfId="12342" priority="22708" operator="containsText" text="10.30 – 18.30">
      <formula>NOT(ISERROR(SEARCH("10.30 – 18.30",BX114)))</formula>
    </cfRule>
    <cfRule type="containsText" dxfId="12341" priority="22709" operator="containsText" text="09.30 – 18.30">
      <formula>NOT(ISERROR(SEARCH("09.30 – 18.30",BX114)))</formula>
    </cfRule>
    <cfRule type="containsText" dxfId="12340" priority="22711" operator="containsText" text="09.00 – 13:00">
      <formula>NOT(ISERROR(SEARCH("09.00 – 13:00",BX114)))</formula>
    </cfRule>
    <cfRule type="containsText" dxfId="12339" priority="22712" operator="containsText" text="08.30 – 16.30">
      <formula>NOT(ISERROR(SEARCH("08.30 – 16.30",BX114)))</formula>
    </cfRule>
    <cfRule type="containsText" dxfId="12338" priority="22713" operator="containsText" text="08:30 – 17.30">
      <formula>NOT(ISERROR(SEARCH("08:30 – 17.30",BX114)))</formula>
    </cfRule>
    <cfRule type="containsText" dxfId="12337" priority="22714" operator="containsText" text="08.30 – 17.30">
      <formula>NOT(ISERROR(SEARCH("08.30 – 17.30",BX114)))</formula>
    </cfRule>
    <cfRule type="containsText" dxfId="12336" priority="22715" operator="containsText" text="09.00 – 18.00">
      <formula>NOT(ISERROR(SEARCH("09.00 – 18.00",BX114)))</formula>
    </cfRule>
    <cfRule type="containsText" dxfId="12335" priority="22716" operator="containsText" text="09.00 – 13.00">
      <formula>NOT(ISERROR(SEARCH("09.00 – 13.00",BX114)))</formula>
    </cfRule>
    <cfRule type="containsText" dxfId="12334" priority="22717" operator="containsText" text="11.30 – 19.30">
      <formula>NOT(ISERROR(SEARCH("11.30 – 19.30",BX114)))</formula>
    </cfRule>
    <cfRule type="containsText" dxfId="12333" priority="22718" operator="containsText" text="10.30 – 19.30">
      <formula>NOT(ISERROR(SEARCH("10.30 – 19.30",BX114)))</formula>
    </cfRule>
    <cfRule type="containsText" dxfId="12332" priority="22719" operator="containsText" text="09.00 – 15.00">
      <formula>NOT(ISERROR(SEARCH("09.00 – 15.00",BX114)))</formula>
    </cfRule>
    <cfRule type="containsText" dxfId="12331" priority="22720" operator="containsText" text="1 2 : 3 0">
      <formula>NOT(ISERROR(SEARCH("1 2 : 3 0",BX114)))</formula>
    </cfRule>
    <cfRule type="containsText" dxfId="12330" priority="22721" operator="containsText" text="1 3 : 3 0">
      <formula>NOT(ISERROR(SEARCH("1 3 : 3 0",BX114)))</formula>
    </cfRule>
    <cfRule type="containsText" dxfId="12329" priority="22722" operator="containsText" text="FESTIVITÁ">
      <formula>NOT(ISERROR(SEARCH("FESTIVITÁ",BX114)))</formula>
    </cfRule>
    <cfRule type="cellIs" dxfId="12328" priority="22723" operator="equal">
      <formula>"DOMENICA"</formula>
    </cfRule>
  </conditionalFormatting>
  <conditionalFormatting sqref="BX114:BX120">
    <cfRule type="containsText" dxfId="12327" priority="22698" operator="containsText" text="09.00 - 13.00">
      <formula>NOT(ISERROR(SEARCH("09.00 - 13.00",BX114)))</formula>
    </cfRule>
    <cfRule type="containsText" dxfId="12326" priority="22701" operator="containsText" text="09.00 – 15:00">
      <formula>NOT(ISERROR(SEARCH("09.00 – 15:00",BX114)))</formula>
    </cfRule>
    <cfRule type="containsText" dxfId="12325" priority="22702" operator="containsText" text="09.00 – 16.00">
      <formula>NOT(ISERROR(SEARCH("09.00 – 16.00",BX114)))</formula>
    </cfRule>
    <cfRule type="containsText" dxfId="12324" priority="22703" operator="containsText" text="09.00 - 13:00">
      <formula>NOT(ISERROR(SEARCH("09.00 - 13:00",BX114)))</formula>
    </cfRule>
    <cfRule type="containsText" dxfId="12323" priority="22704" operator="containsText" text="08.30 – 16:30 ">
      <formula>NOT(ISERROR(SEARCH("08.30 – 16:30 ",BX114)))</formula>
    </cfRule>
    <cfRule type="containsText" dxfId="12322" priority="22705" operator="containsText" text="08.30 – 17:30 ">
      <formula>NOT(ISERROR(SEARCH("08.30 – 17:30 ",BX114)))</formula>
    </cfRule>
  </conditionalFormatting>
  <conditionalFormatting sqref="BX114:BX120">
    <cfRule type="containsText" dxfId="12321" priority="22700" operator="containsText" text="1 3 : 0 0">
      <formula>NOT(ISERROR(SEARCH("1 3 : 0 0",BX114)))</formula>
    </cfRule>
  </conditionalFormatting>
  <conditionalFormatting sqref="BX115">
    <cfRule type="containsText" dxfId="12320" priority="22699" operator="containsText" text="13:00">
      <formula>NOT(ISERROR(SEARCH("13:00",BX115)))</formula>
    </cfRule>
  </conditionalFormatting>
  <conditionalFormatting sqref="BX114:BX120">
    <cfRule type="containsText" dxfId="12319" priority="22710" operator="containsText" text="09:00 – 13.00 ">
      <formula>NOT(ISERROR(SEARCH("09:00 – 13.00 ",BX114)))</formula>
    </cfRule>
  </conditionalFormatting>
  <conditionalFormatting sqref="BX114:BX120">
    <cfRule type="containsText" dxfId="12318" priority="22697" operator="containsText" text="09:00 – 13.00 ">
      <formula>NOT(ISERROR(SEARCH("09:00 – 13.00 ",BX114)))</formula>
    </cfRule>
  </conditionalFormatting>
  <conditionalFormatting sqref="BX116">
    <cfRule type="containsText" dxfId="12317" priority="22694" operator="containsText" text="09.00 -13.00">
      <formula>NOT(ISERROR(SEARCH("09.00 -13.00",BX116)))</formula>
    </cfRule>
    <cfRule type="containsText" dxfId="12316" priority="22695" operator="containsText" text="09.00 -15:00">
      <formula>NOT(ISERROR(SEARCH("09.00 -15:00",BX116)))</formula>
    </cfRule>
    <cfRule type="containsText" dxfId="12315" priority="22696" operator="containsText" text="09.00 -16.00">
      <formula>NOT(ISERROR(SEARCH("09.00 -16.00",BX116)))</formula>
    </cfRule>
  </conditionalFormatting>
  <conditionalFormatting sqref="BX115:BX120">
    <cfRule type="containsText" dxfId="12314" priority="22691" operator="containsText" text="09.00 -13.00">
      <formula>NOT(ISERROR(SEARCH("09.00 -13.00",BX115)))</formula>
    </cfRule>
    <cfRule type="containsText" dxfId="12313" priority="22692" operator="containsText" text="09.00 -15:00">
      <formula>NOT(ISERROR(SEARCH("09.00 -15:00",BX115)))</formula>
    </cfRule>
    <cfRule type="containsText" dxfId="12312" priority="22693" operator="containsText" text="09.00 -16.00">
      <formula>NOT(ISERROR(SEARCH("09.00 -16.00",BX115)))</formula>
    </cfRule>
  </conditionalFormatting>
  <conditionalFormatting sqref="BX115">
    <cfRule type="containsText" dxfId="12311" priority="22688" operator="containsText" text="09.00 -13.00">
      <formula>NOT(ISERROR(SEARCH("09.00 -13.00",BX115)))</formula>
    </cfRule>
    <cfRule type="containsText" dxfId="12310" priority="22689" operator="containsText" text="09.00 -15:00">
      <formula>NOT(ISERROR(SEARCH("09.00 -15:00",BX115)))</formula>
    </cfRule>
    <cfRule type="containsText" dxfId="12309" priority="22690" operator="containsText" text="09.00 -16.00">
      <formula>NOT(ISERROR(SEARCH("09.00 -16.00",BX115)))</formula>
    </cfRule>
  </conditionalFormatting>
  <conditionalFormatting sqref="BX114:BX120">
    <cfRule type="containsText" dxfId="12308" priority="22687" operator="containsText" text="09:00 – 13.00 ">
      <formula>NOT(ISERROR(SEARCH("09:00 – 13.00 ",BX114)))</formula>
    </cfRule>
  </conditionalFormatting>
  <conditionalFormatting sqref="BX116">
    <cfRule type="containsText" dxfId="12307" priority="22684" operator="containsText" text="09.00 -13.00">
      <formula>NOT(ISERROR(SEARCH("09.00 -13.00",BX116)))</formula>
    </cfRule>
    <cfRule type="containsText" dxfId="12306" priority="22685" operator="containsText" text="09.00 -15:00">
      <formula>NOT(ISERROR(SEARCH("09.00 -15:00",BX116)))</formula>
    </cfRule>
    <cfRule type="containsText" dxfId="12305" priority="22686" operator="containsText" text="09.00 -16.00">
      <formula>NOT(ISERROR(SEARCH("09.00 -16.00",BX116)))</formula>
    </cfRule>
  </conditionalFormatting>
  <conditionalFormatting sqref="BX115:BX120">
    <cfRule type="containsText" dxfId="12304" priority="22681" operator="containsText" text="09.00 -13.00">
      <formula>NOT(ISERROR(SEARCH("09.00 -13.00",BX115)))</formula>
    </cfRule>
    <cfRule type="containsText" dxfId="12303" priority="22682" operator="containsText" text="09.00 -15:00">
      <formula>NOT(ISERROR(SEARCH("09.00 -15:00",BX115)))</formula>
    </cfRule>
    <cfRule type="containsText" dxfId="12302" priority="22683" operator="containsText" text="09.00 -16.00">
      <formula>NOT(ISERROR(SEARCH("09.00 -16.00",BX115)))</formula>
    </cfRule>
  </conditionalFormatting>
  <conditionalFormatting sqref="BX115">
    <cfRule type="containsText" dxfId="12301" priority="22678" operator="containsText" text="09.00 -13.00">
      <formula>NOT(ISERROR(SEARCH("09.00 -13.00",BX115)))</formula>
    </cfRule>
    <cfRule type="containsText" dxfId="12300" priority="22679" operator="containsText" text="09.00 -15:00">
      <formula>NOT(ISERROR(SEARCH("09.00 -15:00",BX115)))</formula>
    </cfRule>
    <cfRule type="containsText" dxfId="12299" priority="22680" operator="containsText" text="09.00 -16.00">
      <formula>NOT(ISERROR(SEARCH("09.00 -16.00",BX115)))</formula>
    </cfRule>
  </conditionalFormatting>
  <conditionalFormatting sqref="BX116">
    <cfRule type="containsText" dxfId="12298" priority="22675" operator="containsText" text="09.00 -13:00">
      <formula>NOT(ISERROR(SEARCH("09.00 -13:00",BX116)))</formula>
    </cfRule>
    <cfRule type="containsText" dxfId="12297" priority="22676" operator="containsText" text="08.30 -17.30">
      <formula>NOT(ISERROR(SEARCH("08.30 -17.30",BX116)))</formula>
    </cfRule>
    <cfRule type="containsText" dxfId="12296" priority="22677" operator="containsText" text="08.30 -15:30">
      <formula>NOT(ISERROR(SEARCH("08.30 -15:30",BX116)))</formula>
    </cfRule>
  </conditionalFormatting>
  <conditionalFormatting sqref="BX115:BX120">
    <cfRule type="containsText" dxfId="12295" priority="22672" operator="containsText" text="09.00 -13.00">
      <formula>NOT(ISERROR(SEARCH("09.00 -13.00",BX115)))</formula>
    </cfRule>
    <cfRule type="containsText" dxfId="12294" priority="22673" operator="containsText" text="09.00 -15:00">
      <formula>NOT(ISERROR(SEARCH("09.00 -15:00",BX115)))</formula>
    </cfRule>
    <cfRule type="containsText" dxfId="12293" priority="22674" operator="containsText" text="09.00 -16.00">
      <formula>NOT(ISERROR(SEARCH("09.00 -16.00",BX115)))</formula>
    </cfRule>
  </conditionalFormatting>
  <conditionalFormatting sqref="BX115:BX120">
    <cfRule type="containsText" dxfId="12292" priority="22669" operator="containsText" text="09.00 -13:00">
      <formula>NOT(ISERROR(SEARCH("09.00 -13:00",BX115)))</formula>
    </cfRule>
    <cfRule type="containsText" dxfId="12291" priority="22670" operator="containsText" text="08.30 -17.30">
      <formula>NOT(ISERROR(SEARCH("08.30 -17.30",BX115)))</formula>
    </cfRule>
    <cfRule type="containsText" dxfId="12290" priority="22671" operator="containsText" text="08.30 -15:30">
      <formula>NOT(ISERROR(SEARCH("08.30 -15:30",BX115)))</formula>
    </cfRule>
  </conditionalFormatting>
  <conditionalFormatting sqref="BX115">
    <cfRule type="containsText" dxfId="12289" priority="22666" operator="containsText" text="09.00 -13.00">
      <formula>NOT(ISERROR(SEARCH("09.00 -13.00",BX115)))</formula>
    </cfRule>
    <cfRule type="containsText" dxfId="12288" priority="22667" operator="containsText" text="09.00 -15:00">
      <formula>NOT(ISERROR(SEARCH("09.00 -15:00",BX115)))</formula>
    </cfRule>
    <cfRule type="containsText" dxfId="12287" priority="22668" operator="containsText" text="09.00 -16.00">
      <formula>NOT(ISERROR(SEARCH("09.00 -16.00",BX115)))</formula>
    </cfRule>
  </conditionalFormatting>
  <conditionalFormatting sqref="BX115">
    <cfRule type="containsText" dxfId="12286" priority="22663" operator="containsText" text="09.00 -13:00">
      <formula>NOT(ISERROR(SEARCH("09.00 -13:00",BX115)))</formula>
    </cfRule>
    <cfRule type="containsText" dxfId="12285" priority="22664" operator="containsText" text="08.30 -17.30">
      <formula>NOT(ISERROR(SEARCH("08.30 -17.30",BX115)))</formula>
    </cfRule>
    <cfRule type="containsText" dxfId="12284" priority="22665" operator="containsText" text="08.30 -15:30">
      <formula>NOT(ISERROR(SEARCH("08.30 -15:30",BX115)))</formula>
    </cfRule>
  </conditionalFormatting>
  <conditionalFormatting sqref="BX110:BX113">
    <cfRule type="containsText" dxfId="12283" priority="22645" operator="containsText" text="08.30 – 14.30">
      <formula>NOT(ISERROR(SEARCH("08.30 – 14.30",BX110)))</formula>
    </cfRule>
    <cfRule type="containsText" dxfId="12282" priority="22646" operator="containsText" text="09:30 – 18.30">
      <formula>NOT(ISERROR(SEARCH("09:30 – 18.30",BX110)))</formula>
    </cfRule>
    <cfRule type="containsText" dxfId="12281" priority="22647" operator="containsText" text="10.30 – 18.30">
      <formula>NOT(ISERROR(SEARCH("10.30 – 18.30",BX110)))</formula>
    </cfRule>
    <cfRule type="containsText" dxfId="12280" priority="22648" operator="containsText" text="09.30 – 18.30">
      <formula>NOT(ISERROR(SEARCH("09.30 – 18.30",BX110)))</formula>
    </cfRule>
    <cfRule type="containsText" dxfId="12279" priority="22650" operator="containsText" text="09.00 – 13:00">
      <formula>NOT(ISERROR(SEARCH("09.00 – 13:00",BX110)))</formula>
    </cfRule>
    <cfRule type="containsText" dxfId="12278" priority="22651" operator="containsText" text="08.30 – 16.30">
      <formula>NOT(ISERROR(SEARCH("08.30 – 16.30",BX110)))</formula>
    </cfRule>
    <cfRule type="containsText" dxfId="12277" priority="22652" operator="containsText" text="08:30 – 17.30">
      <formula>NOT(ISERROR(SEARCH("08:30 – 17.30",BX110)))</formula>
    </cfRule>
    <cfRule type="containsText" dxfId="12276" priority="22653" operator="containsText" text="08.30 – 17.30">
      <formula>NOT(ISERROR(SEARCH("08.30 – 17.30",BX110)))</formula>
    </cfRule>
    <cfRule type="containsText" dxfId="12275" priority="22654" operator="containsText" text="09.00 – 18.00">
      <formula>NOT(ISERROR(SEARCH("09.00 – 18.00",BX110)))</formula>
    </cfRule>
    <cfRule type="containsText" dxfId="12274" priority="22655" operator="containsText" text="09.00 – 13.00">
      <formula>NOT(ISERROR(SEARCH("09.00 – 13.00",BX110)))</formula>
    </cfRule>
    <cfRule type="containsText" dxfId="12273" priority="22656" operator="containsText" text="11.30 – 19.30">
      <formula>NOT(ISERROR(SEARCH("11.30 – 19.30",BX110)))</formula>
    </cfRule>
    <cfRule type="containsText" dxfId="12272" priority="22657" operator="containsText" text="10.30 – 19.30">
      <formula>NOT(ISERROR(SEARCH("10.30 – 19.30",BX110)))</formula>
    </cfRule>
    <cfRule type="containsText" dxfId="12271" priority="22658" operator="containsText" text="09.00 – 15.00">
      <formula>NOT(ISERROR(SEARCH("09.00 – 15.00",BX110)))</formula>
    </cfRule>
    <cfRule type="containsText" dxfId="12270" priority="22659" operator="containsText" text="1 2 : 3 0">
      <formula>NOT(ISERROR(SEARCH("1 2 : 3 0",BX110)))</formula>
    </cfRule>
    <cfRule type="containsText" dxfId="12269" priority="22660" operator="containsText" text="1 3 : 3 0">
      <formula>NOT(ISERROR(SEARCH("1 3 : 3 0",BX110)))</formula>
    </cfRule>
    <cfRule type="containsText" dxfId="12268" priority="22661" operator="containsText" text="FESTIVITÁ">
      <formula>NOT(ISERROR(SEARCH("FESTIVITÁ",BX110)))</formula>
    </cfRule>
    <cfRule type="cellIs" dxfId="12267" priority="22662" operator="equal">
      <formula>"DOMENICA"</formula>
    </cfRule>
  </conditionalFormatting>
  <conditionalFormatting sqref="BX110:BX113">
    <cfRule type="containsText" dxfId="12266" priority="22638" operator="containsText" text="09.00 - 13.00">
      <formula>NOT(ISERROR(SEARCH("09.00 - 13.00",BX110)))</formula>
    </cfRule>
    <cfRule type="containsText" dxfId="12265" priority="22640" operator="containsText" text="09.00 – 15:00">
      <formula>NOT(ISERROR(SEARCH("09.00 – 15:00",BX110)))</formula>
    </cfRule>
    <cfRule type="containsText" dxfId="12264" priority="22641" operator="containsText" text="09.00 – 16.00">
      <formula>NOT(ISERROR(SEARCH("09.00 – 16.00",BX110)))</formula>
    </cfRule>
    <cfRule type="containsText" dxfId="12263" priority="22642" operator="containsText" text="09.00 - 13:00">
      <formula>NOT(ISERROR(SEARCH("09.00 - 13:00",BX110)))</formula>
    </cfRule>
    <cfRule type="containsText" dxfId="12262" priority="22643" operator="containsText" text="08.30 – 16:30 ">
      <formula>NOT(ISERROR(SEARCH("08.30 – 16:30 ",BX110)))</formula>
    </cfRule>
    <cfRule type="containsText" dxfId="12261" priority="22644" operator="containsText" text="08.30 – 17:30 ">
      <formula>NOT(ISERROR(SEARCH("08.30 – 17:30 ",BX110)))</formula>
    </cfRule>
  </conditionalFormatting>
  <conditionalFormatting sqref="BX110:BX113">
    <cfRule type="containsText" dxfId="12260" priority="22639" operator="containsText" text="1 3 : 0 0">
      <formula>NOT(ISERROR(SEARCH("1 3 : 0 0",BX110)))</formula>
    </cfRule>
  </conditionalFormatting>
  <conditionalFormatting sqref="BX110:BX113">
    <cfRule type="containsText" dxfId="12259" priority="22649" operator="containsText" text="09:00 – 13.00 ">
      <formula>NOT(ISERROR(SEARCH("09:00 – 13.00 ",BX110)))</formula>
    </cfRule>
  </conditionalFormatting>
  <conditionalFormatting sqref="BX110:BX113">
    <cfRule type="containsText" dxfId="12258" priority="22637" operator="containsText" text="09:00 – 13.00 ">
      <formula>NOT(ISERROR(SEARCH("09:00 – 13.00 ",BX110)))</formula>
    </cfRule>
  </conditionalFormatting>
  <conditionalFormatting sqref="BX110:BX113">
    <cfRule type="containsText" dxfId="12257" priority="22634" operator="containsText" text="09.00 -13.00">
      <formula>NOT(ISERROR(SEARCH("09.00 -13.00",BX110)))</formula>
    </cfRule>
    <cfRule type="containsText" dxfId="12256" priority="22635" operator="containsText" text="09.00 -15:00">
      <formula>NOT(ISERROR(SEARCH("09.00 -15:00",BX110)))</formula>
    </cfRule>
    <cfRule type="containsText" dxfId="12255" priority="22636" operator="containsText" text="09.00 -16.00">
      <formula>NOT(ISERROR(SEARCH("09.00 -16.00",BX110)))</formula>
    </cfRule>
  </conditionalFormatting>
  <conditionalFormatting sqref="BX110:BX113">
    <cfRule type="containsText" dxfId="12254" priority="22633" operator="containsText" text="09:00 – 13.00 ">
      <formula>NOT(ISERROR(SEARCH("09:00 – 13.00 ",BX110)))</formula>
    </cfRule>
  </conditionalFormatting>
  <conditionalFormatting sqref="BX110:BX113">
    <cfRule type="containsText" dxfId="12253" priority="22630" operator="containsText" text="09.00 -13.00">
      <formula>NOT(ISERROR(SEARCH("09.00 -13.00",BX110)))</formula>
    </cfRule>
    <cfRule type="containsText" dxfId="12252" priority="22631" operator="containsText" text="09.00 -15:00">
      <formula>NOT(ISERROR(SEARCH("09.00 -15:00",BX110)))</formula>
    </cfRule>
    <cfRule type="containsText" dxfId="12251" priority="22632" operator="containsText" text="09.00 -16.00">
      <formula>NOT(ISERROR(SEARCH("09.00 -16.00",BX110)))</formula>
    </cfRule>
  </conditionalFormatting>
  <conditionalFormatting sqref="BX110:BX113">
    <cfRule type="containsText" dxfId="12250" priority="22627" operator="containsText" text="09.00 -13.00">
      <formula>NOT(ISERROR(SEARCH("09.00 -13.00",BX110)))</formula>
    </cfRule>
    <cfRule type="containsText" dxfId="12249" priority="22628" operator="containsText" text="09.00 -15:00">
      <formula>NOT(ISERROR(SEARCH("09.00 -15:00",BX110)))</formula>
    </cfRule>
    <cfRule type="containsText" dxfId="12248" priority="22629" operator="containsText" text="09.00 -16.00">
      <formula>NOT(ISERROR(SEARCH("09.00 -16.00",BX110)))</formula>
    </cfRule>
  </conditionalFormatting>
  <conditionalFormatting sqref="BX110:BX113">
    <cfRule type="containsText" dxfId="12247" priority="22624" operator="containsText" text="09.00 -13:00">
      <formula>NOT(ISERROR(SEARCH("09.00 -13:00",BX110)))</formula>
    </cfRule>
    <cfRule type="containsText" dxfId="12246" priority="22625" operator="containsText" text="08.30 -17.30">
      <formula>NOT(ISERROR(SEARCH("08.30 -17.30",BX110)))</formula>
    </cfRule>
    <cfRule type="containsText" dxfId="12245" priority="22626" operator="containsText" text="08.30 -15:30">
      <formula>NOT(ISERROR(SEARCH("08.30 -15:30",BX110)))</formula>
    </cfRule>
  </conditionalFormatting>
  <conditionalFormatting sqref="BX114">
    <cfRule type="containsText" dxfId="12244" priority="22621" operator="containsText" text="09.00 -13.00">
      <formula>NOT(ISERROR(SEARCH("09.00 -13.00",BX114)))</formula>
    </cfRule>
    <cfRule type="containsText" dxfId="12243" priority="22622" operator="containsText" text="09.00 -15:00">
      <formula>NOT(ISERROR(SEARCH("09.00 -15:00",BX114)))</formula>
    </cfRule>
    <cfRule type="containsText" dxfId="12242" priority="22623" operator="containsText" text="09.00 -16.00">
      <formula>NOT(ISERROR(SEARCH("09.00 -16.00",BX114)))</formula>
    </cfRule>
  </conditionalFormatting>
  <conditionalFormatting sqref="BX114">
    <cfRule type="containsText" dxfId="12241" priority="22618" operator="containsText" text="09.00 -13.00">
      <formula>NOT(ISERROR(SEARCH("09.00 -13.00",BX114)))</formula>
    </cfRule>
    <cfRule type="containsText" dxfId="12240" priority="22619" operator="containsText" text="09.00 -15:00">
      <formula>NOT(ISERROR(SEARCH("09.00 -15:00",BX114)))</formula>
    </cfRule>
    <cfRule type="containsText" dxfId="12239" priority="22620" operator="containsText" text="09.00 -16.00">
      <formula>NOT(ISERROR(SEARCH("09.00 -16.00",BX114)))</formula>
    </cfRule>
  </conditionalFormatting>
  <conditionalFormatting sqref="BX114">
    <cfRule type="containsText" dxfId="12238" priority="22615" operator="containsText" text="09.00 -13:00">
      <formula>NOT(ISERROR(SEARCH("09.00 -13:00",BX114)))</formula>
    </cfRule>
    <cfRule type="containsText" dxfId="12237" priority="22616" operator="containsText" text="08.30 -17.30">
      <formula>NOT(ISERROR(SEARCH("08.30 -17.30",BX114)))</formula>
    </cfRule>
    <cfRule type="containsText" dxfId="12236" priority="22617" operator="containsText" text="08.30 -15:30">
      <formula>NOT(ISERROR(SEARCH("08.30 -15:30",BX114)))</formula>
    </cfRule>
  </conditionalFormatting>
  <conditionalFormatting sqref="BX128">
    <cfRule type="cellIs" dxfId="12235" priority="22573" operator="equal">
      <formula>_FV(13,"3")</formula>
    </cfRule>
  </conditionalFormatting>
  <conditionalFormatting sqref="BX128">
    <cfRule type="cellIs" dxfId="12234" priority="22554" operator="equal">
      <formula>_FV(13,"3")</formula>
    </cfRule>
  </conditionalFormatting>
  <conditionalFormatting sqref="BX128">
    <cfRule type="cellIs" dxfId="12233" priority="22555" operator="equal">
      <formula>_FV(13,"3")</formula>
    </cfRule>
  </conditionalFormatting>
  <conditionalFormatting sqref="BX128">
    <cfRule type="cellIs" dxfId="12232" priority="22547" operator="equal">
      <formula>_FV(13,"3")</formula>
    </cfRule>
  </conditionalFormatting>
  <conditionalFormatting sqref="BX128">
    <cfRule type="cellIs" dxfId="12231" priority="22548" operator="equal">
      <formula>_FV(13,"3")</formula>
    </cfRule>
  </conditionalFormatting>
  <conditionalFormatting sqref="BX128">
    <cfRule type="cellIs" dxfId="12230" priority="22606" operator="equal">
      <formula>"09.00 – 13.00"</formula>
    </cfRule>
  </conditionalFormatting>
  <conditionalFormatting sqref="BX128">
    <cfRule type="cellIs" dxfId="12229" priority="22607" operator="equal">
      <formula>"09.00 – 15.00"</formula>
    </cfRule>
  </conditionalFormatting>
  <conditionalFormatting sqref="BX128">
    <cfRule type="cellIs" dxfId="12228" priority="22608" operator="equal">
      <formula>"09.00 – 18.00"</formula>
    </cfRule>
  </conditionalFormatting>
  <conditionalFormatting sqref="BX128">
    <cfRule type="cellIs" dxfId="12227" priority="22609" operator="equal">
      <formula>"09.30 – 13.00"</formula>
    </cfRule>
  </conditionalFormatting>
  <conditionalFormatting sqref="BX128">
    <cfRule type="cellIs" dxfId="12226" priority="22610" operator="equal">
      <formula>"10.30 – 19.30"</formula>
    </cfRule>
  </conditionalFormatting>
  <conditionalFormatting sqref="BX128">
    <cfRule type="cellIs" dxfId="12225" priority="22611" operator="equal">
      <formula>"11.30 – 19.30"</formula>
    </cfRule>
  </conditionalFormatting>
  <conditionalFormatting sqref="BX128">
    <cfRule type="cellIs" dxfId="12224" priority="22612" operator="equal">
      <formula>_FV(13,"3")</formula>
    </cfRule>
  </conditionalFormatting>
  <conditionalFormatting sqref="BX128">
    <cfRule type="cellIs" dxfId="12223" priority="22613" operator="equal">
      <formula>_FV(13,"3")</formula>
    </cfRule>
  </conditionalFormatting>
  <conditionalFormatting sqref="BX128">
    <cfRule type="cellIs" dxfId="12222" priority="22614" operator="equal">
      <formula>_FV(13,"3")</formula>
    </cfRule>
  </conditionalFormatting>
  <conditionalFormatting sqref="BX128">
    <cfRule type="containsText" dxfId="12221" priority="22596" operator="containsText" text="DOMENICA">
      <formula>NOT(ISERROR(SEARCH("DOMENICA",BX128)))</formula>
    </cfRule>
    <cfRule type="containsText" dxfId="12220" priority="22597" operator="containsText" text="08.30 – 14.30">
      <formula>NOT(ISERROR(SEARCH("08.30 – 14.30",BX128)))</formula>
    </cfRule>
    <cfRule type="containsText" dxfId="12219" priority="22598" operator="containsText" text="09.30 – 18.30">
      <formula>NOT(ISERROR(SEARCH("09.30 – 18.30",BX128)))</formula>
    </cfRule>
    <cfRule type="containsText" dxfId="12218" priority="22599" operator="containsText" text="08.30 – 16.30">
      <formula>NOT(ISERROR(SEARCH("08.30 – 16.30",BX128)))</formula>
    </cfRule>
    <cfRule type="containsText" dxfId="12217" priority="22600" operator="containsText" text="08.30 – 17.30">
      <formula>NOT(ISERROR(SEARCH("08.30 – 17.30",BX128)))</formula>
    </cfRule>
    <cfRule type="containsText" dxfId="12216" priority="22601" operator="containsText" text="09.00 – 18.00">
      <formula>NOT(ISERROR(SEARCH("09.00 – 18.00",BX128)))</formula>
    </cfRule>
    <cfRule type="containsText" dxfId="12215" priority="22602" operator="containsText" text="09.00 – 15.00">
      <formula>NOT(ISERROR(SEARCH("09.00 – 15.00",BX128)))</formula>
    </cfRule>
    <cfRule type="containsText" dxfId="12214" priority="22603" operator="containsText" text="10.30 – 19.30">
      <formula>NOT(ISERROR(SEARCH("10.30 – 19.30",BX128)))</formula>
    </cfRule>
    <cfRule type="containsText" dxfId="12213" priority="22604" operator="containsText" text="09.00 – 13.00">
      <formula>NOT(ISERROR(SEARCH("09.00 – 13.00",BX128)))</formula>
    </cfRule>
    <cfRule type="containsText" dxfId="12212" priority="22605" operator="containsText" text="11.30 – 19.30">
      <formula>NOT(ISERROR(SEARCH("11.30 – 19.30",BX128)))</formula>
    </cfRule>
  </conditionalFormatting>
  <conditionalFormatting sqref="BX128">
    <cfRule type="cellIs" dxfId="12211" priority="22588" operator="equal">
      <formula>"09.00 – 15.00"</formula>
    </cfRule>
  </conditionalFormatting>
  <conditionalFormatting sqref="BX128">
    <cfRule type="cellIs" dxfId="12210" priority="22589" operator="equal">
      <formula>"09.00 – 18.00"</formula>
    </cfRule>
  </conditionalFormatting>
  <conditionalFormatting sqref="BX128">
    <cfRule type="cellIs" dxfId="12209" priority="22590" operator="equal">
      <formula>"09.30 – 13.00"</formula>
    </cfRule>
  </conditionalFormatting>
  <conditionalFormatting sqref="BX128">
    <cfRule type="cellIs" dxfId="12208" priority="22591" operator="equal">
      <formula>"10.30 – 19.30"</formula>
    </cfRule>
  </conditionalFormatting>
  <conditionalFormatting sqref="BX128">
    <cfRule type="cellIs" dxfId="12207" priority="22592" operator="equal">
      <formula>"11.30 – 19.30"</formula>
    </cfRule>
  </conditionalFormatting>
  <conditionalFormatting sqref="BX128">
    <cfRule type="cellIs" dxfId="12206" priority="22593" operator="equal">
      <formula>_FV(13,"3")</formula>
    </cfRule>
  </conditionalFormatting>
  <conditionalFormatting sqref="BX128">
    <cfRule type="cellIs" dxfId="12205" priority="22594" operator="equal">
      <formula>_FV(13,"3")</formula>
    </cfRule>
  </conditionalFormatting>
  <conditionalFormatting sqref="BX128">
    <cfRule type="cellIs" dxfId="12204" priority="22595" operator="equal">
      <formula>_FV(13,"3")</formula>
    </cfRule>
  </conditionalFormatting>
  <conditionalFormatting sqref="BX128">
    <cfRule type="cellIs" dxfId="12203" priority="22580" operator="equal">
      <formula>"09.00 – 15.00"</formula>
    </cfRule>
  </conditionalFormatting>
  <conditionalFormatting sqref="BX128">
    <cfRule type="cellIs" dxfId="12202" priority="22581" operator="equal">
      <formula>"09.00 – 18.00"</formula>
    </cfRule>
  </conditionalFormatting>
  <conditionalFormatting sqref="BX128">
    <cfRule type="cellIs" dxfId="12201" priority="22582" operator="equal">
      <formula>"09.30 – 13.00"</formula>
    </cfRule>
  </conditionalFormatting>
  <conditionalFormatting sqref="BX128">
    <cfRule type="cellIs" dxfId="12200" priority="22583" operator="equal">
      <formula>"10.30 – 19.30"</formula>
    </cfRule>
  </conditionalFormatting>
  <conditionalFormatting sqref="BX128">
    <cfRule type="cellIs" dxfId="12199" priority="22584" operator="equal">
      <formula>"11.30 – 19.30"</formula>
    </cfRule>
  </conditionalFormatting>
  <conditionalFormatting sqref="BX128">
    <cfRule type="cellIs" dxfId="12198" priority="22585" operator="equal">
      <formula>_FV(13,"3")</formula>
    </cfRule>
  </conditionalFormatting>
  <conditionalFormatting sqref="BX128">
    <cfRule type="cellIs" dxfId="12197" priority="22586" operator="equal">
      <formula>_FV(13,"3")</formula>
    </cfRule>
  </conditionalFormatting>
  <conditionalFormatting sqref="BX128">
    <cfRule type="cellIs" dxfId="12196" priority="22587" operator="equal">
      <formula>_FV(13,"3")</formula>
    </cfRule>
  </conditionalFormatting>
  <conditionalFormatting sqref="BX128">
    <cfRule type="containsText" dxfId="12195" priority="22574" operator="containsText" text="09.00 - 13.00">
      <formula>NOT(ISERROR(SEARCH("09.00 - 13.00",BX128)))</formula>
    </cfRule>
    <cfRule type="containsText" dxfId="12194" priority="22575" operator="containsText" text="09.00 – 15:00">
      <formula>NOT(ISERROR(SEARCH("09.00 – 15:00",BX128)))</formula>
    </cfRule>
    <cfRule type="containsText" dxfId="12193" priority="22576" operator="containsText" text="09.00 – 16.00">
      <formula>NOT(ISERROR(SEARCH("09.00 – 16.00",BX128)))</formula>
    </cfRule>
    <cfRule type="containsText" dxfId="12192" priority="22577" operator="containsText" text="09.00 - 13:00">
      <formula>NOT(ISERROR(SEARCH("09.00 - 13:00",BX128)))</formula>
    </cfRule>
    <cfRule type="containsText" dxfId="12191" priority="22578" operator="containsText" text="08.30 – 16:30 ">
      <formula>NOT(ISERROR(SEARCH("08.30 – 16:30 ",BX128)))</formula>
    </cfRule>
    <cfRule type="containsText" dxfId="12190" priority="22579" operator="containsText" text="08.30 – 17:30 ">
      <formula>NOT(ISERROR(SEARCH("08.30 – 17:30 ",BX128)))</formula>
    </cfRule>
  </conditionalFormatting>
  <conditionalFormatting sqref="BX128">
    <cfRule type="cellIs" dxfId="12189" priority="22566" operator="equal">
      <formula>"09.00 – 15.00"</formula>
    </cfRule>
  </conditionalFormatting>
  <conditionalFormatting sqref="BX128">
    <cfRule type="cellIs" dxfId="12188" priority="22567" operator="equal">
      <formula>"09.00 – 18.00"</formula>
    </cfRule>
  </conditionalFormatting>
  <conditionalFormatting sqref="BX128">
    <cfRule type="cellIs" dxfId="12187" priority="22568" operator="equal">
      <formula>"09.30 – 13.00"</formula>
    </cfRule>
  </conditionalFormatting>
  <conditionalFormatting sqref="BX128">
    <cfRule type="cellIs" dxfId="12186" priority="22569" operator="equal">
      <formula>"10.30 – 19.30"</formula>
    </cfRule>
  </conditionalFormatting>
  <conditionalFormatting sqref="BX128">
    <cfRule type="cellIs" dxfId="12185" priority="22570" operator="equal">
      <formula>"11.30 – 19.30"</formula>
    </cfRule>
  </conditionalFormatting>
  <conditionalFormatting sqref="BX128">
    <cfRule type="cellIs" dxfId="12184" priority="22571" operator="equal">
      <formula>_FV(13,"3")</formula>
    </cfRule>
  </conditionalFormatting>
  <conditionalFormatting sqref="BX128">
    <cfRule type="cellIs" dxfId="12183" priority="22572" operator="equal">
      <formula>_FV(13,"3")</formula>
    </cfRule>
  </conditionalFormatting>
  <conditionalFormatting sqref="BX128">
    <cfRule type="containsText" dxfId="12182" priority="22556" operator="containsText" text="DOMENICA">
      <formula>NOT(ISERROR(SEARCH("DOMENICA",BX128)))</formula>
    </cfRule>
    <cfRule type="containsText" dxfId="12181" priority="22557" operator="containsText" text="08.30 – 14.30">
      <formula>NOT(ISERROR(SEARCH("08.30 – 14.30",BX128)))</formula>
    </cfRule>
    <cfRule type="containsText" dxfId="12180" priority="22558" operator="containsText" text="09.30 – 18.30">
      <formula>NOT(ISERROR(SEARCH("09.30 – 18.30",BX128)))</formula>
    </cfRule>
    <cfRule type="containsText" dxfId="12179" priority="22559" operator="containsText" text="08.30 – 16.30">
      <formula>NOT(ISERROR(SEARCH("08.30 – 16.30",BX128)))</formula>
    </cfRule>
    <cfRule type="containsText" dxfId="12178" priority="22560" operator="containsText" text="08.30 – 17.30">
      <formula>NOT(ISERROR(SEARCH("08.30 – 17.30",BX128)))</formula>
    </cfRule>
    <cfRule type="containsText" dxfId="12177" priority="22561" operator="containsText" text="09.00 – 18.00">
      <formula>NOT(ISERROR(SEARCH("09.00 – 18.00",BX128)))</formula>
    </cfRule>
    <cfRule type="containsText" dxfId="12176" priority="22562" operator="containsText" text="09.00 – 15.00">
      <formula>NOT(ISERROR(SEARCH("09.00 – 15.00",BX128)))</formula>
    </cfRule>
    <cfRule type="containsText" dxfId="12175" priority="22563" operator="containsText" text="10.30 – 19.30">
      <formula>NOT(ISERROR(SEARCH("10.30 – 19.30",BX128)))</formula>
    </cfRule>
    <cfRule type="containsText" dxfId="12174" priority="22564" operator="containsText" text="09.00 – 13.00">
      <formula>NOT(ISERROR(SEARCH("09.00 – 13.00",BX128)))</formula>
    </cfRule>
    <cfRule type="containsText" dxfId="12173" priority="22565" operator="containsText" text="11.30 – 19.30">
      <formula>NOT(ISERROR(SEARCH("11.30 – 19.30",BX128)))</formula>
    </cfRule>
  </conditionalFormatting>
  <conditionalFormatting sqref="BX128">
    <cfRule type="cellIs" dxfId="12172" priority="22549" operator="equal">
      <formula>"09.00 – 18.00"</formula>
    </cfRule>
  </conditionalFormatting>
  <conditionalFormatting sqref="BX128">
    <cfRule type="cellIs" dxfId="12171" priority="22550" operator="equal">
      <formula>"09.30 – 13.00"</formula>
    </cfRule>
  </conditionalFormatting>
  <conditionalFormatting sqref="BX128">
    <cfRule type="cellIs" dxfId="12170" priority="22551" operator="equal">
      <formula>"10.30 – 19.30"</formula>
    </cfRule>
  </conditionalFormatting>
  <conditionalFormatting sqref="BX128">
    <cfRule type="cellIs" dxfId="12169" priority="22552" operator="equal">
      <formula>"11.30 – 19.30"</formula>
    </cfRule>
  </conditionalFormatting>
  <conditionalFormatting sqref="BX128">
    <cfRule type="cellIs" dxfId="12168" priority="22553" operator="equal">
      <formula>_FV(13,"3")</formula>
    </cfRule>
  </conditionalFormatting>
  <conditionalFormatting sqref="BX128">
    <cfRule type="cellIs" dxfId="12167" priority="22542" operator="equal">
      <formula>"09.00 – 18.00"</formula>
    </cfRule>
  </conditionalFormatting>
  <conditionalFormatting sqref="BX128">
    <cfRule type="cellIs" dxfId="12166" priority="22543" operator="equal">
      <formula>"09.30 – 13.00"</formula>
    </cfRule>
  </conditionalFormatting>
  <conditionalFormatting sqref="BX128">
    <cfRule type="cellIs" dxfId="12165" priority="22544" operator="equal">
      <formula>"10.30 – 19.30"</formula>
    </cfRule>
  </conditionalFormatting>
  <conditionalFormatting sqref="BX128">
    <cfRule type="cellIs" dxfId="12164" priority="22545" operator="equal">
      <formula>"11.30 – 19.30"</formula>
    </cfRule>
  </conditionalFormatting>
  <conditionalFormatting sqref="BX128">
    <cfRule type="cellIs" dxfId="12163" priority="22546" operator="equal">
      <formula>_FV(13,"3")</formula>
    </cfRule>
  </conditionalFormatting>
  <conditionalFormatting sqref="BX128:BX134">
    <cfRule type="containsText" dxfId="12162" priority="22524" operator="containsText" text="08.30 – 14.30">
      <formula>NOT(ISERROR(SEARCH("08.30 – 14.30",BX128)))</formula>
    </cfRule>
    <cfRule type="containsText" dxfId="12161" priority="22525" operator="containsText" text="09:30 – 18.30">
      <formula>NOT(ISERROR(SEARCH("09:30 – 18.30",BX128)))</formula>
    </cfRule>
    <cfRule type="containsText" dxfId="12160" priority="22526" operator="containsText" text="10.30 – 18.30">
      <formula>NOT(ISERROR(SEARCH("10.30 – 18.30",BX128)))</formula>
    </cfRule>
    <cfRule type="containsText" dxfId="12159" priority="22527" operator="containsText" text="09.30 – 18.30">
      <formula>NOT(ISERROR(SEARCH("09.30 – 18.30",BX128)))</formula>
    </cfRule>
    <cfRule type="containsText" dxfId="12158" priority="22529" operator="containsText" text="09.00 – 13:00">
      <formula>NOT(ISERROR(SEARCH("09.00 – 13:00",BX128)))</formula>
    </cfRule>
    <cfRule type="containsText" dxfId="12157" priority="22530" operator="containsText" text="08.30 – 16.30">
      <formula>NOT(ISERROR(SEARCH("08.30 – 16.30",BX128)))</formula>
    </cfRule>
    <cfRule type="containsText" dxfId="12156" priority="22531" operator="containsText" text="08:30 – 17.30">
      <formula>NOT(ISERROR(SEARCH("08:30 – 17.30",BX128)))</formula>
    </cfRule>
    <cfRule type="containsText" dxfId="12155" priority="22532" operator="containsText" text="08.30 – 17.30">
      <formula>NOT(ISERROR(SEARCH("08.30 – 17.30",BX128)))</formula>
    </cfRule>
    <cfRule type="containsText" dxfId="12154" priority="22533" operator="containsText" text="09.00 – 18.00">
      <formula>NOT(ISERROR(SEARCH("09.00 – 18.00",BX128)))</formula>
    </cfRule>
    <cfRule type="containsText" dxfId="12153" priority="22534" operator="containsText" text="09.00 – 13.00">
      <formula>NOT(ISERROR(SEARCH("09.00 – 13.00",BX128)))</formula>
    </cfRule>
    <cfRule type="containsText" dxfId="12152" priority="22535" operator="containsText" text="11.30 – 19.30">
      <formula>NOT(ISERROR(SEARCH("11.30 – 19.30",BX128)))</formula>
    </cfRule>
    <cfRule type="containsText" dxfId="12151" priority="22536" operator="containsText" text="10.30 – 19.30">
      <formula>NOT(ISERROR(SEARCH("10.30 – 19.30",BX128)))</formula>
    </cfRule>
    <cfRule type="containsText" dxfId="12150" priority="22537" operator="containsText" text="09.00 – 15.00">
      <formula>NOT(ISERROR(SEARCH("09.00 – 15.00",BX128)))</formula>
    </cfRule>
    <cfRule type="containsText" dxfId="12149" priority="22538" operator="containsText" text="1 2 : 3 0">
      <formula>NOT(ISERROR(SEARCH("1 2 : 3 0",BX128)))</formula>
    </cfRule>
    <cfRule type="containsText" dxfId="12148" priority="22539" operator="containsText" text="1 3 : 3 0">
      <formula>NOT(ISERROR(SEARCH("1 3 : 3 0",BX128)))</formula>
    </cfRule>
    <cfRule type="containsText" dxfId="12147" priority="22540" operator="containsText" text="FESTIVITÁ">
      <formula>NOT(ISERROR(SEARCH("FESTIVITÁ",BX128)))</formula>
    </cfRule>
    <cfRule type="cellIs" dxfId="12146" priority="22541" operator="equal">
      <formula>"DOMENICA"</formula>
    </cfRule>
  </conditionalFormatting>
  <conditionalFormatting sqref="BX128:BX134">
    <cfRule type="containsText" dxfId="12145" priority="22516" operator="containsText" text="09.00 - 13.00">
      <formula>NOT(ISERROR(SEARCH("09.00 - 13.00",BX128)))</formula>
    </cfRule>
    <cfRule type="containsText" dxfId="12144" priority="22519" operator="containsText" text="09.00 – 15:00">
      <formula>NOT(ISERROR(SEARCH("09.00 – 15:00",BX128)))</formula>
    </cfRule>
    <cfRule type="containsText" dxfId="12143" priority="22520" operator="containsText" text="09.00 – 16.00">
      <formula>NOT(ISERROR(SEARCH("09.00 – 16.00",BX128)))</formula>
    </cfRule>
    <cfRule type="containsText" dxfId="12142" priority="22521" operator="containsText" text="09.00 - 13:00">
      <formula>NOT(ISERROR(SEARCH("09.00 - 13:00",BX128)))</formula>
    </cfRule>
    <cfRule type="containsText" dxfId="12141" priority="22522" operator="containsText" text="08.30 – 16:30 ">
      <formula>NOT(ISERROR(SEARCH("08.30 – 16:30 ",BX128)))</formula>
    </cfRule>
    <cfRule type="containsText" dxfId="12140" priority="22523" operator="containsText" text="08.30 – 17:30 ">
      <formula>NOT(ISERROR(SEARCH("08.30 – 17:30 ",BX128)))</formula>
    </cfRule>
  </conditionalFormatting>
  <conditionalFormatting sqref="BX128:BX134">
    <cfRule type="containsText" dxfId="12139" priority="22518" operator="containsText" text="1 3 : 0 0">
      <formula>NOT(ISERROR(SEARCH("1 3 : 0 0",BX128)))</formula>
    </cfRule>
  </conditionalFormatting>
  <conditionalFormatting sqref="BX129">
    <cfRule type="containsText" dxfId="12138" priority="22517" operator="containsText" text="13:00">
      <formula>NOT(ISERROR(SEARCH("13:00",BX129)))</formula>
    </cfRule>
  </conditionalFormatting>
  <conditionalFormatting sqref="BX128:BX134">
    <cfRule type="containsText" dxfId="12137" priority="22528" operator="containsText" text="09:00 – 13.00 ">
      <formula>NOT(ISERROR(SEARCH("09:00 – 13.00 ",BX128)))</formula>
    </cfRule>
  </conditionalFormatting>
  <conditionalFormatting sqref="BX128:BX134">
    <cfRule type="containsText" dxfId="12136" priority="22515" operator="containsText" text="09:00 – 13.00 ">
      <formula>NOT(ISERROR(SEARCH("09:00 – 13.00 ",BX128)))</formula>
    </cfRule>
  </conditionalFormatting>
  <conditionalFormatting sqref="BX130">
    <cfRule type="containsText" dxfId="12135" priority="22512" operator="containsText" text="09.00 -13.00">
      <formula>NOT(ISERROR(SEARCH("09.00 -13.00",BX130)))</formula>
    </cfRule>
    <cfRule type="containsText" dxfId="12134" priority="22513" operator="containsText" text="09.00 -15:00">
      <formula>NOT(ISERROR(SEARCH("09.00 -15:00",BX130)))</formula>
    </cfRule>
    <cfRule type="containsText" dxfId="12133" priority="22514" operator="containsText" text="09.00 -16.00">
      <formula>NOT(ISERROR(SEARCH("09.00 -16.00",BX130)))</formula>
    </cfRule>
  </conditionalFormatting>
  <conditionalFormatting sqref="BX129:BX134">
    <cfRule type="containsText" dxfId="12132" priority="22509" operator="containsText" text="09.00 -13.00">
      <formula>NOT(ISERROR(SEARCH("09.00 -13.00",BX129)))</formula>
    </cfRule>
    <cfRule type="containsText" dxfId="12131" priority="22510" operator="containsText" text="09.00 -15:00">
      <formula>NOT(ISERROR(SEARCH("09.00 -15:00",BX129)))</formula>
    </cfRule>
    <cfRule type="containsText" dxfId="12130" priority="22511" operator="containsText" text="09.00 -16.00">
      <formula>NOT(ISERROR(SEARCH("09.00 -16.00",BX129)))</formula>
    </cfRule>
  </conditionalFormatting>
  <conditionalFormatting sqref="BX129">
    <cfRule type="containsText" dxfId="12129" priority="22506" operator="containsText" text="09.00 -13.00">
      <formula>NOT(ISERROR(SEARCH("09.00 -13.00",BX129)))</formula>
    </cfRule>
    <cfRule type="containsText" dxfId="12128" priority="22507" operator="containsText" text="09.00 -15:00">
      <formula>NOT(ISERROR(SEARCH("09.00 -15:00",BX129)))</formula>
    </cfRule>
    <cfRule type="containsText" dxfId="12127" priority="22508" operator="containsText" text="09.00 -16.00">
      <formula>NOT(ISERROR(SEARCH("09.00 -16.00",BX129)))</formula>
    </cfRule>
  </conditionalFormatting>
  <conditionalFormatting sqref="BX128:BX134">
    <cfRule type="containsText" dxfId="12126" priority="22505" operator="containsText" text="09:00 – 13.00 ">
      <formula>NOT(ISERROR(SEARCH("09:00 – 13.00 ",BX128)))</formula>
    </cfRule>
  </conditionalFormatting>
  <conditionalFormatting sqref="BX130">
    <cfRule type="containsText" dxfId="12125" priority="22502" operator="containsText" text="09.00 -13.00">
      <formula>NOT(ISERROR(SEARCH("09.00 -13.00",BX130)))</formula>
    </cfRule>
    <cfRule type="containsText" dxfId="12124" priority="22503" operator="containsText" text="09.00 -15:00">
      <formula>NOT(ISERROR(SEARCH("09.00 -15:00",BX130)))</formula>
    </cfRule>
    <cfRule type="containsText" dxfId="12123" priority="22504" operator="containsText" text="09.00 -16.00">
      <formula>NOT(ISERROR(SEARCH("09.00 -16.00",BX130)))</formula>
    </cfRule>
  </conditionalFormatting>
  <conditionalFormatting sqref="BX129:BX134">
    <cfRule type="containsText" dxfId="12122" priority="22499" operator="containsText" text="09.00 -13.00">
      <formula>NOT(ISERROR(SEARCH("09.00 -13.00",BX129)))</formula>
    </cfRule>
    <cfRule type="containsText" dxfId="12121" priority="22500" operator="containsText" text="09.00 -15:00">
      <formula>NOT(ISERROR(SEARCH("09.00 -15:00",BX129)))</formula>
    </cfRule>
    <cfRule type="containsText" dxfId="12120" priority="22501" operator="containsText" text="09.00 -16.00">
      <formula>NOT(ISERROR(SEARCH("09.00 -16.00",BX129)))</formula>
    </cfRule>
  </conditionalFormatting>
  <conditionalFormatting sqref="BX129">
    <cfRule type="containsText" dxfId="12119" priority="22496" operator="containsText" text="09.00 -13.00">
      <formula>NOT(ISERROR(SEARCH("09.00 -13.00",BX129)))</formula>
    </cfRule>
    <cfRule type="containsText" dxfId="12118" priority="22497" operator="containsText" text="09.00 -15:00">
      <formula>NOT(ISERROR(SEARCH("09.00 -15:00",BX129)))</formula>
    </cfRule>
    <cfRule type="containsText" dxfId="12117" priority="22498" operator="containsText" text="09.00 -16.00">
      <formula>NOT(ISERROR(SEARCH("09.00 -16.00",BX129)))</formula>
    </cfRule>
  </conditionalFormatting>
  <conditionalFormatting sqref="BX130">
    <cfRule type="containsText" dxfId="12116" priority="22493" operator="containsText" text="09.00 -13:00">
      <formula>NOT(ISERROR(SEARCH("09.00 -13:00",BX130)))</formula>
    </cfRule>
    <cfRule type="containsText" dxfId="12115" priority="22494" operator="containsText" text="08.30 -17.30">
      <formula>NOT(ISERROR(SEARCH("08.30 -17.30",BX130)))</formula>
    </cfRule>
    <cfRule type="containsText" dxfId="12114" priority="22495" operator="containsText" text="08.30 -15:30">
      <formula>NOT(ISERROR(SEARCH("08.30 -15:30",BX130)))</formula>
    </cfRule>
  </conditionalFormatting>
  <conditionalFormatting sqref="BX129:BX134">
    <cfRule type="containsText" dxfId="12113" priority="22490" operator="containsText" text="09.00 -13.00">
      <formula>NOT(ISERROR(SEARCH("09.00 -13.00",BX129)))</formula>
    </cfRule>
    <cfRule type="containsText" dxfId="12112" priority="22491" operator="containsText" text="09.00 -15:00">
      <formula>NOT(ISERROR(SEARCH("09.00 -15:00",BX129)))</formula>
    </cfRule>
    <cfRule type="containsText" dxfId="12111" priority="22492" operator="containsText" text="09.00 -16.00">
      <formula>NOT(ISERROR(SEARCH("09.00 -16.00",BX129)))</formula>
    </cfRule>
  </conditionalFormatting>
  <conditionalFormatting sqref="BX129:BX134">
    <cfRule type="containsText" dxfId="12110" priority="22487" operator="containsText" text="09.00 -13:00">
      <formula>NOT(ISERROR(SEARCH("09.00 -13:00",BX129)))</formula>
    </cfRule>
    <cfRule type="containsText" dxfId="12109" priority="22488" operator="containsText" text="08.30 -17.30">
      <formula>NOT(ISERROR(SEARCH("08.30 -17.30",BX129)))</formula>
    </cfRule>
    <cfRule type="containsText" dxfId="12108" priority="22489" operator="containsText" text="08.30 -15:30">
      <formula>NOT(ISERROR(SEARCH("08.30 -15:30",BX129)))</formula>
    </cfRule>
  </conditionalFormatting>
  <conditionalFormatting sqref="BX129">
    <cfRule type="containsText" dxfId="12107" priority="22484" operator="containsText" text="09.00 -13.00">
      <formula>NOT(ISERROR(SEARCH("09.00 -13.00",BX129)))</formula>
    </cfRule>
    <cfRule type="containsText" dxfId="12106" priority="22485" operator="containsText" text="09.00 -15:00">
      <formula>NOT(ISERROR(SEARCH("09.00 -15:00",BX129)))</formula>
    </cfRule>
    <cfRule type="containsText" dxfId="12105" priority="22486" operator="containsText" text="09.00 -16.00">
      <formula>NOT(ISERROR(SEARCH("09.00 -16.00",BX129)))</formula>
    </cfRule>
  </conditionalFormatting>
  <conditionalFormatting sqref="BX129">
    <cfRule type="containsText" dxfId="12104" priority="22481" operator="containsText" text="09.00 -13:00">
      <formula>NOT(ISERROR(SEARCH("09.00 -13:00",BX129)))</formula>
    </cfRule>
    <cfRule type="containsText" dxfId="12103" priority="22482" operator="containsText" text="08.30 -17.30">
      <formula>NOT(ISERROR(SEARCH("08.30 -17.30",BX129)))</formula>
    </cfRule>
    <cfRule type="containsText" dxfId="12102" priority="22483" operator="containsText" text="08.30 -15:30">
      <formula>NOT(ISERROR(SEARCH("08.30 -15:30",BX129)))</formula>
    </cfRule>
  </conditionalFormatting>
  <conditionalFormatting sqref="BX124:BX127">
    <cfRule type="containsText" dxfId="12101" priority="22463" operator="containsText" text="08.30 – 14.30">
      <formula>NOT(ISERROR(SEARCH("08.30 – 14.30",BX124)))</formula>
    </cfRule>
    <cfRule type="containsText" dxfId="12100" priority="22464" operator="containsText" text="09:30 – 18.30">
      <formula>NOT(ISERROR(SEARCH("09:30 – 18.30",BX124)))</formula>
    </cfRule>
    <cfRule type="containsText" dxfId="12099" priority="22465" operator="containsText" text="10.30 – 18.30">
      <formula>NOT(ISERROR(SEARCH("10.30 – 18.30",BX124)))</formula>
    </cfRule>
    <cfRule type="containsText" dxfId="12098" priority="22466" operator="containsText" text="09.30 – 18.30">
      <formula>NOT(ISERROR(SEARCH("09.30 – 18.30",BX124)))</formula>
    </cfRule>
    <cfRule type="containsText" dxfId="12097" priority="22468" operator="containsText" text="09.00 – 13:00">
      <formula>NOT(ISERROR(SEARCH("09.00 – 13:00",BX124)))</formula>
    </cfRule>
    <cfRule type="containsText" dxfId="12096" priority="22469" operator="containsText" text="08.30 – 16.30">
      <formula>NOT(ISERROR(SEARCH("08.30 – 16.30",BX124)))</formula>
    </cfRule>
    <cfRule type="containsText" dxfId="12095" priority="22470" operator="containsText" text="08:30 – 17.30">
      <formula>NOT(ISERROR(SEARCH("08:30 – 17.30",BX124)))</formula>
    </cfRule>
    <cfRule type="containsText" dxfId="12094" priority="22471" operator="containsText" text="08.30 – 17.30">
      <formula>NOT(ISERROR(SEARCH("08.30 – 17.30",BX124)))</formula>
    </cfRule>
    <cfRule type="containsText" dxfId="12093" priority="22472" operator="containsText" text="09.00 – 18.00">
      <formula>NOT(ISERROR(SEARCH("09.00 – 18.00",BX124)))</formula>
    </cfRule>
    <cfRule type="containsText" dxfId="12092" priority="22473" operator="containsText" text="09.00 – 13.00">
      <formula>NOT(ISERROR(SEARCH("09.00 – 13.00",BX124)))</formula>
    </cfRule>
    <cfRule type="containsText" dxfId="12091" priority="22474" operator="containsText" text="11.30 – 19.30">
      <formula>NOT(ISERROR(SEARCH("11.30 – 19.30",BX124)))</formula>
    </cfRule>
    <cfRule type="containsText" dxfId="12090" priority="22475" operator="containsText" text="10.30 – 19.30">
      <formula>NOT(ISERROR(SEARCH("10.30 – 19.30",BX124)))</formula>
    </cfRule>
    <cfRule type="containsText" dxfId="12089" priority="22476" operator="containsText" text="09.00 – 15.00">
      <formula>NOT(ISERROR(SEARCH("09.00 – 15.00",BX124)))</formula>
    </cfRule>
    <cfRule type="containsText" dxfId="12088" priority="22477" operator="containsText" text="1 2 : 3 0">
      <formula>NOT(ISERROR(SEARCH("1 2 : 3 0",BX124)))</formula>
    </cfRule>
    <cfRule type="containsText" dxfId="12087" priority="22478" operator="containsText" text="1 3 : 3 0">
      <formula>NOT(ISERROR(SEARCH("1 3 : 3 0",BX124)))</formula>
    </cfRule>
    <cfRule type="containsText" dxfId="12086" priority="22479" operator="containsText" text="FESTIVITÁ">
      <formula>NOT(ISERROR(SEARCH("FESTIVITÁ",BX124)))</formula>
    </cfRule>
    <cfRule type="cellIs" dxfId="12085" priority="22480" operator="equal">
      <formula>"DOMENICA"</formula>
    </cfRule>
  </conditionalFormatting>
  <conditionalFormatting sqref="BX124:BX127">
    <cfRule type="containsText" dxfId="12084" priority="22456" operator="containsText" text="09.00 - 13.00">
      <formula>NOT(ISERROR(SEARCH("09.00 - 13.00",BX124)))</formula>
    </cfRule>
    <cfRule type="containsText" dxfId="12083" priority="22458" operator="containsText" text="09.00 – 15:00">
      <formula>NOT(ISERROR(SEARCH("09.00 – 15:00",BX124)))</formula>
    </cfRule>
    <cfRule type="containsText" dxfId="12082" priority="22459" operator="containsText" text="09.00 – 16.00">
      <formula>NOT(ISERROR(SEARCH("09.00 – 16.00",BX124)))</formula>
    </cfRule>
    <cfRule type="containsText" dxfId="12081" priority="22460" operator="containsText" text="09.00 - 13:00">
      <formula>NOT(ISERROR(SEARCH("09.00 - 13:00",BX124)))</formula>
    </cfRule>
    <cfRule type="containsText" dxfId="12080" priority="22461" operator="containsText" text="08.30 – 16:30 ">
      <formula>NOT(ISERROR(SEARCH("08.30 – 16:30 ",BX124)))</formula>
    </cfRule>
    <cfRule type="containsText" dxfId="12079" priority="22462" operator="containsText" text="08.30 – 17:30 ">
      <formula>NOT(ISERROR(SEARCH("08.30 – 17:30 ",BX124)))</formula>
    </cfRule>
  </conditionalFormatting>
  <conditionalFormatting sqref="BX124:BX127">
    <cfRule type="containsText" dxfId="12078" priority="22457" operator="containsText" text="1 3 : 0 0">
      <formula>NOT(ISERROR(SEARCH("1 3 : 0 0",BX124)))</formula>
    </cfRule>
  </conditionalFormatting>
  <conditionalFormatting sqref="BX124:BX127">
    <cfRule type="containsText" dxfId="12077" priority="22467" operator="containsText" text="09:00 – 13.00 ">
      <formula>NOT(ISERROR(SEARCH("09:00 – 13.00 ",BX124)))</formula>
    </cfRule>
  </conditionalFormatting>
  <conditionalFormatting sqref="BX124:BX127">
    <cfRule type="containsText" dxfId="12076" priority="22455" operator="containsText" text="09:00 – 13.00 ">
      <formula>NOT(ISERROR(SEARCH("09:00 – 13.00 ",BX124)))</formula>
    </cfRule>
  </conditionalFormatting>
  <conditionalFormatting sqref="BX124:BX127">
    <cfRule type="containsText" dxfId="12075" priority="22452" operator="containsText" text="09.00 -13.00">
      <formula>NOT(ISERROR(SEARCH("09.00 -13.00",BX124)))</formula>
    </cfRule>
    <cfRule type="containsText" dxfId="12074" priority="22453" operator="containsText" text="09.00 -15:00">
      <formula>NOT(ISERROR(SEARCH("09.00 -15:00",BX124)))</formula>
    </cfRule>
    <cfRule type="containsText" dxfId="12073" priority="22454" operator="containsText" text="09.00 -16.00">
      <formula>NOT(ISERROR(SEARCH("09.00 -16.00",BX124)))</formula>
    </cfRule>
  </conditionalFormatting>
  <conditionalFormatting sqref="BX124:BX127">
    <cfRule type="containsText" dxfId="12072" priority="22451" operator="containsText" text="09:00 – 13.00 ">
      <formula>NOT(ISERROR(SEARCH("09:00 – 13.00 ",BX124)))</formula>
    </cfRule>
  </conditionalFormatting>
  <conditionalFormatting sqref="BX124:BX127">
    <cfRule type="containsText" dxfId="12071" priority="22448" operator="containsText" text="09.00 -13.00">
      <formula>NOT(ISERROR(SEARCH("09.00 -13.00",BX124)))</formula>
    </cfRule>
    <cfRule type="containsText" dxfId="12070" priority="22449" operator="containsText" text="09.00 -15:00">
      <formula>NOT(ISERROR(SEARCH("09.00 -15:00",BX124)))</formula>
    </cfRule>
    <cfRule type="containsText" dxfId="12069" priority="22450" operator="containsText" text="09.00 -16.00">
      <formula>NOT(ISERROR(SEARCH("09.00 -16.00",BX124)))</formula>
    </cfRule>
  </conditionalFormatting>
  <conditionalFormatting sqref="BX124:BX127">
    <cfRule type="containsText" dxfId="12068" priority="22445" operator="containsText" text="09.00 -13.00">
      <formula>NOT(ISERROR(SEARCH("09.00 -13.00",BX124)))</formula>
    </cfRule>
    <cfRule type="containsText" dxfId="12067" priority="22446" operator="containsText" text="09.00 -15:00">
      <formula>NOT(ISERROR(SEARCH("09.00 -15:00",BX124)))</formula>
    </cfRule>
    <cfRule type="containsText" dxfId="12066" priority="22447" operator="containsText" text="09.00 -16.00">
      <formula>NOT(ISERROR(SEARCH("09.00 -16.00",BX124)))</formula>
    </cfRule>
  </conditionalFormatting>
  <conditionalFormatting sqref="BX124:BX127">
    <cfRule type="containsText" dxfId="12065" priority="22442" operator="containsText" text="09.00 -13:00">
      <formula>NOT(ISERROR(SEARCH("09.00 -13:00",BX124)))</formula>
    </cfRule>
    <cfRule type="containsText" dxfId="12064" priority="22443" operator="containsText" text="08.30 -17.30">
      <formula>NOT(ISERROR(SEARCH("08.30 -17.30",BX124)))</formula>
    </cfRule>
    <cfRule type="containsText" dxfId="12063" priority="22444" operator="containsText" text="08.30 -15:30">
      <formula>NOT(ISERROR(SEARCH("08.30 -15:30",BX124)))</formula>
    </cfRule>
  </conditionalFormatting>
  <conditionalFormatting sqref="BX128">
    <cfRule type="containsText" dxfId="12062" priority="22439" operator="containsText" text="09.00 -13.00">
      <formula>NOT(ISERROR(SEARCH("09.00 -13.00",BX128)))</formula>
    </cfRule>
    <cfRule type="containsText" dxfId="12061" priority="22440" operator="containsText" text="09.00 -15:00">
      <formula>NOT(ISERROR(SEARCH("09.00 -15:00",BX128)))</formula>
    </cfRule>
    <cfRule type="containsText" dxfId="12060" priority="22441" operator="containsText" text="09.00 -16.00">
      <formula>NOT(ISERROR(SEARCH("09.00 -16.00",BX128)))</formula>
    </cfRule>
  </conditionalFormatting>
  <conditionalFormatting sqref="BX128">
    <cfRule type="containsText" dxfId="12059" priority="22436" operator="containsText" text="09.00 -13.00">
      <formula>NOT(ISERROR(SEARCH("09.00 -13.00",BX128)))</formula>
    </cfRule>
    <cfRule type="containsText" dxfId="12058" priority="22437" operator="containsText" text="09.00 -15:00">
      <formula>NOT(ISERROR(SEARCH("09.00 -15:00",BX128)))</formula>
    </cfRule>
    <cfRule type="containsText" dxfId="12057" priority="22438" operator="containsText" text="09.00 -16.00">
      <formula>NOT(ISERROR(SEARCH("09.00 -16.00",BX128)))</formula>
    </cfRule>
  </conditionalFormatting>
  <conditionalFormatting sqref="BX128">
    <cfRule type="containsText" dxfId="12056" priority="22433" operator="containsText" text="09.00 -13:00">
      <formula>NOT(ISERROR(SEARCH("09.00 -13:00",BX128)))</formula>
    </cfRule>
    <cfRule type="containsText" dxfId="12055" priority="22434" operator="containsText" text="08.30 -17.30">
      <formula>NOT(ISERROR(SEARCH("08.30 -17.30",BX128)))</formula>
    </cfRule>
    <cfRule type="containsText" dxfId="12054" priority="22435" operator="containsText" text="08.30 -15:30">
      <formula>NOT(ISERROR(SEARCH("08.30 -15:30",BX128)))</formula>
    </cfRule>
  </conditionalFormatting>
  <conditionalFormatting sqref="BX148">
    <cfRule type="cellIs" dxfId="12053" priority="22391" operator="equal">
      <formula>_FV(13,"3")</formula>
    </cfRule>
  </conditionalFormatting>
  <conditionalFormatting sqref="BX148">
    <cfRule type="cellIs" dxfId="12052" priority="22372" operator="equal">
      <formula>_FV(13,"3")</formula>
    </cfRule>
  </conditionalFormatting>
  <conditionalFormatting sqref="BX148">
    <cfRule type="cellIs" dxfId="12051" priority="22373" operator="equal">
      <formula>_FV(13,"3")</formula>
    </cfRule>
  </conditionalFormatting>
  <conditionalFormatting sqref="BX148">
    <cfRule type="cellIs" dxfId="12050" priority="22365" operator="equal">
      <formula>_FV(13,"3")</formula>
    </cfRule>
  </conditionalFormatting>
  <conditionalFormatting sqref="BX148">
    <cfRule type="cellIs" dxfId="12049" priority="22366" operator="equal">
      <formula>_FV(13,"3")</formula>
    </cfRule>
  </conditionalFormatting>
  <conditionalFormatting sqref="BX148">
    <cfRule type="cellIs" dxfId="12048" priority="22424" operator="equal">
      <formula>"09.00 – 13.00"</formula>
    </cfRule>
  </conditionalFormatting>
  <conditionalFormatting sqref="BX148">
    <cfRule type="cellIs" dxfId="12047" priority="22425" operator="equal">
      <formula>"09.00 – 15.00"</formula>
    </cfRule>
  </conditionalFormatting>
  <conditionalFormatting sqref="BX148">
    <cfRule type="cellIs" dxfId="12046" priority="22426" operator="equal">
      <formula>"09.00 – 18.00"</formula>
    </cfRule>
  </conditionalFormatting>
  <conditionalFormatting sqref="BX148">
    <cfRule type="cellIs" dxfId="12045" priority="22427" operator="equal">
      <formula>"09.30 – 13.00"</formula>
    </cfRule>
  </conditionalFormatting>
  <conditionalFormatting sqref="BX148">
    <cfRule type="cellIs" dxfId="12044" priority="22428" operator="equal">
      <formula>"10.30 – 19.30"</formula>
    </cfRule>
  </conditionalFormatting>
  <conditionalFormatting sqref="BX148">
    <cfRule type="cellIs" dxfId="12043" priority="22429" operator="equal">
      <formula>"11.30 – 19.30"</formula>
    </cfRule>
  </conditionalFormatting>
  <conditionalFormatting sqref="BX148">
    <cfRule type="cellIs" dxfId="12042" priority="22430" operator="equal">
      <formula>_FV(13,"3")</formula>
    </cfRule>
  </conditionalFormatting>
  <conditionalFormatting sqref="BX148">
    <cfRule type="cellIs" dxfId="12041" priority="22431" operator="equal">
      <formula>_FV(13,"3")</formula>
    </cfRule>
  </conditionalFormatting>
  <conditionalFormatting sqref="BX148">
    <cfRule type="cellIs" dxfId="12040" priority="22432" operator="equal">
      <formula>_FV(13,"3")</formula>
    </cfRule>
  </conditionalFormatting>
  <conditionalFormatting sqref="BX148">
    <cfRule type="containsText" dxfId="12039" priority="22414" operator="containsText" text="DOMENICA">
      <formula>NOT(ISERROR(SEARCH("DOMENICA",BX148)))</formula>
    </cfRule>
    <cfRule type="containsText" dxfId="12038" priority="22415" operator="containsText" text="08.30 – 14.30">
      <formula>NOT(ISERROR(SEARCH("08.30 – 14.30",BX148)))</formula>
    </cfRule>
    <cfRule type="containsText" dxfId="12037" priority="22416" operator="containsText" text="09.30 – 18.30">
      <formula>NOT(ISERROR(SEARCH("09.30 – 18.30",BX148)))</formula>
    </cfRule>
    <cfRule type="containsText" dxfId="12036" priority="22417" operator="containsText" text="08.30 – 16.30">
      <formula>NOT(ISERROR(SEARCH("08.30 – 16.30",BX148)))</formula>
    </cfRule>
    <cfRule type="containsText" dxfId="12035" priority="22418" operator="containsText" text="08.30 – 17.30">
      <formula>NOT(ISERROR(SEARCH("08.30 – 17.30",BX148)))</formula>
    </cfRule>
    <cfRule type="containsText" dxfId="12034" priority="22419" operator="containsText" text="09.00 – 18.00">
      <formula>NOT(ISERROR(SEARCH("09.00 – 18.00",BX148)))</formula>
    </cfRule>
    <cfRule type="containsText" dxfId="12033" priority="22420" operator="containsText" text="09.00 – 15.00">
      <formula>NOT(ISERROR(SEARCH("09.00 – 15.00",BX148)))</formula>
    </cfRule>
    <cfRule type="containsText" dxfId="12032" priority="22421" operator="containsText" text="10.30 – 19.30">
      <formula>NOT(ISERROR(SEARCH("10.30 – 19.30",BX148)))</formula>
    </cfRule>
    <cfRule type="containsText" dxfId="12031" priority="22422" operator="containsText" text="09.00 – 13.00">
      <formula>NOT(ISERROR(SEARCH("09.00 – 13.00",BX148)))</formula>
    </cfRule>
    <cfRule type="containsText" dxfId="12030" priority="22423" operator="containsText" text="11.30 – 19.30">
      <formula>NOT(ISERROR(SEARCH("11.30 – 19.30",BX148)))</formula>
    </cfRule>
  </conditionalFormatting>
  <conditionalFormatting sqref="BX148">
    <cfRule type="cellIs" dxfId="12029" priority="22406" operator="equal">
      <formula>"09.00 – 15.00"</formula>
    </cfRule>
  </conditionalFormatting>
  <conditionalFormatting sqref="BX148">
    <cfRule type="cellIs" dxfId="12028" priority="22407" operator="equal">
      <formula>"09.00 – 18.00"</formula>
    </cfRule>
  </conditionalFormatting>
  <conditionalFormatting sqref="BX148">
    <cfRule type="cellIs" dxfId="12027" priority="22408" operator="equal">
      <formula>"09.30 – 13.00"</formula>
    </cfRule>
  </conditionalFormatting>
  <conditionalFormatting sqref="BX148">
    <cfRule type="cellIs" dxfId="12026" priority="22409" operator="equal">
      <formula>"10.30 – 19.30"</formula>
    </cfRule>
  </conditionalFormatting>
  <conditionalFormatting sqref="BX148">
    <cfRule type="cellIs" dxfId="12025" priority="22410" operator="equal">
      <formula>"11.30 – 19.30"</formula>
    </cfRule>
  </conditionalFormatting>
  <conditionalFormatting sqref="BX148">
    <cfRule type="cellIs" dxfId="12024" priority="22411" operator="equal">
      <formula>_FV(13,"3")</formula>
    </cfRule>
  </conditionalFormatting>
  <conditionalFormatting sqref="BX148">
    <cfRule type="cellIs" dxfId="12023" priority="22412" operator="equal">
      <formula>_FV(13,"3")</formula>
    </cfRule>
  </conditionalFormatting>
  <conditionalFormatting sqref="BX148">
    <cfRule type="cellIs" dxfId="12022" priority="22413" operator="equal">
      <formula>_FV(13,"3")</formula>
    </cfRule>
  </conditionalFormatting>
  <conditionalFormatting sqref="BX148">
    <cfRule type="cellIs" dxfId="12021" priority="22398" operator="equal">
      <formula>"09.00 – 15.00"</formula>
    </cfRule>
  </conditionalFormatting>
  <conditionalFormatting sqref="BX148">
    <cfRule type="cellIs" dxfId="12020" priority="22399" operator="equal">
      <formula>"09.00 – 18.00"</formula>
    </cfRule>
  </conditionalFormatting>
  <conditionalFormatting sqref="BX148">
    <cfRule type="cellIs" dxfId="12019" priority="22400" operator="equal">
      <formula>"09.30 – 13.00"</formula>
    </cfRule>
  </conditionalFormatting>
  <conditionalFormatting sqref="BX148">
    <cfRule type="cellIs" dxfId="12018" priority="22401" operator="equal">
      <formula>"10.30 – 19.30"</formula>
    </cfRule>
  </conditionalFormatting>
  <conditionalFormatting sqref="BX148">
    <cfRule type="cellIs" dxfId="12017" priority="22402" operator="equal">
      <formula>"11.30 – 19.30"</formula>
    </cfRule>
  </conditionalFormatting>
  <conditionalFormatting sqref="BX148">
    <cfRule type="cellIs" dxfId="12016" priority="22403" operator="equal">
      <formula>_FV(13,"3")</formula>
    </cfRule>
  </conditionalFormatting>
  <conditionalFormatting sqref="BX148">
    <cfRule type="cellIs" dxfId="12015" priority="22404" operator="equal">
      <formula>_FV(13,"3")</formula>
    </cfRule>
  </conditionalFormatting>
  <conditionalFormatting sqref="BX148">
    <cfRule type="cellIs" dxfId="12014" priority="22405" operator="equal">
      <formula>_FV(13,"3")</formula>
    </cfRule>
  </conditionalFormatting>
  <conditionalFormatting sqref="BX148">
    <cfRule type="containsText" dxfId="12013" priority="22392" operator="containsText" text="09.00 - 13.00">
      <formula>NOT(ISERROR(SEARCH("09.00 - 13.00",BX148)))</formula>
    </cfRule>
    <cfRule type="containsText" dxfId="12012" priority="22393" operator="containsText" text="09.00 – 15:00">
      <formula>NOT(ISERROR(SEARCH("09.00 – 15:00",BX148)))</formula>
    </cfRule>
    <cfRule type="containsText" dxfId="12011" priority="22394" operator="containsText" text="09.00 – 16.00">
      <formula>NOT(ISERROR(SEARCH("09.00 – 16.00",BX148)))</formula>
    </cfRule>
    <cfRule type="containsText" dxfId="12010" priority="22395" operator="containsText" text="09.00 - 13:00">
      <formula>NOT(ISERROR(SEARCH("09.00 - 13:00",BX148)))</formula>
    </cfRule>
    <cfRule type="containsText" dxfId="12009" priority="22396" operator="containsText" text="08.30 – 16:30 ">
      <formula>NOT(ISERROR(SEARCH("08.30 – 16:30 ",BX148)))</formula>
    </cfRule>
    <cfRule type="containsText" dxfId="12008" priority="22397" operator="containsText" text="08.30 – 17:30 ">
      <formula>NOT(ISERROR(SEARCH("08.30 – 17:30 ",BX148)))</formula>
    </cfRule>
  </conditionalFormatting>
  <conditionalFormatting sqref="BX148">
    <cfRule type="cellIs" dxfId="12007" priority="22384" operator="equal">
      <formula>"09.00 – 15.00"</formula>
    </cfRule>
  </conditionalFormatting>
  <conditionalFormatting sqref="BX148">
    <cfRule type="cellIs" dxfId="12006" priority="22385" operator="equal">
      <formula>"09.00 – 18.00"</formula>
    </cfRule>
  </conditionalFormatting>
  <conditionalFormatting sqref="BX148">
    <cfRule type="cellIs" dxfId="12005" priority="22386" operator="equal">
      <formula>"09.30 – 13.00"</formula>
    </cfRule>
  </conditionalFormatting>
  <conditionalFormatting sqref="BX148">
    <cfRule type="cellIs" dxfId="12004" priority="22387" operator="equal">
      <formula>"10.30 – 19.30"</formula>
    </cfRule>
  </conditionalFormatting>
  <conditionalFormatting sqref="BX148">
    <cfRule type="cellIs" dxfId="12003" priority="22388" operator="equal">
      <formula>"11.30 – 19.30"</formula>
    </cfRule>
  </conditionalFormatting>
  <conditionalFormatting sqref="BX148">
    <cfRule type="cellIs" dxfId="12002" priority="22389" operator="equal">
      <formula>_FV(13,"3")</formula>
    </cfRule>
  </conditionalFormatting>
  <conditionalFormatting sqref="BX148">
    <cfRule type="cellIs" dxfId="12001" priority="22390" operator="equal">
      <formula>_FV(13,"3")</formula>
    </cfRule>
  </conditionalFormatting>
  <conditionalFormatting sqref="BX148">
    <cfRule type="containsText" dxfId="12000" priority="22374" operator="containsText" text="DOMENICA">
      <formula>NOT(ISERROR(SEARCH("DOMENICA",BX148)))</formula>
    </cfRule>
    <cfRule type="containsText" dxfId="11999" priority="22375" operator="containsText" text="08.30 – 14.30">
      <formula>NOT(ISERROR(SEARCH("08.30 – 14.30",BX148)))</formula>
    </cfRule>
    <cfRule type="containsText" dxfId="11998" priority="22376" operator="containsText" text="09.30 – 18.30">
      <formula>NOT(ISERROR(SEARCH("09.30 – 18.30",BX148)))</formula>
    </cfRule>
    <cfRule type="containsText" dxfId="11997" priority="22377" operator="containsText" text="08.30 – 16.30">
      <formula>NOT(ISERROR(SEARCH("08.30 – 16.30",BX148)))</formula>
    </cfRule>
    <cfRule type="containsText" dxfId="11996" priority="22378" operator="containsText" text="08.30 – 17.30">
      <formula>NOT(ISERROR(SEARCH("08.30 – 17.30",BX148)))</formula>
    </cfRule>
    <cfRule type="containsText" dxfId="11995" priority="22379" operator="containsText" text="09.00 – 18.00">
      <formula>NOT(ISERROR(SEARCH("09.00 – 18.00",BX148)))</formula>
    </cfRule>
    <cfRule type="containsText" dxfId="11994" priority="22380" operator="containsText" text="09.00 – 15.00">
      <formula>NOT(ISERROR(SEARCH("09.00 – 15.00",BX148)))</formula>
    </cfRule>
    <cfRule type="containsText" dxfId="11993" priority="22381" operator="containsText" text="10.30 – 19.30">
      <formula>NOT(ISERROR(SEARCH("10.30 – 19.30",BX148)))</formula>
    </cfRule>
    <cfRule type="containsText" dxfId="11992" priority="22382" operator="containsText" text="09.00 – 13.00">
      <formula>NOT(ISERROR(SEARCH("09.00 – 13.00",BX148)))</formula>
    </cfRule>
    <cfRule type="containsText" dxfId="11991" priority="22383" operator="containsText" text="11.30 – 19.30">
      <formula>NOT(ISERROR(SEARCH("11.30 – 19.30",BX148)))</formula>
    </cfRule>
  </conditionalFormatting>
  <conditionalFormatting sqref="BX148">
    <cfRule type="cellIs" dxfId="11990" priority="22367" operator="equal">
      <formula>"09.00 – 18.00"</formula>
    </cfRule>
  </conditionalFormatting>
  <conditionalFormatting sqref="BX148">
    <cfRule type="cellIs" dxfId="11989" priority="22368" operator="equal">
      <formula>"09.30 – 13.00"</formula>
    </cfRule>
  </conditionalFormatting>
  <conditionalFormatting sqref="BX148">
    <cfRule type="cellIs" dxfId="11988" priority="22369" operator="equal">
      <formula>"10.30 – 19.30"</formula>
    </cfRule>
  </conditionalFormatting>
  <conditionalFormatting sqref="BX148">
    <cfRule type="cellIs" dxfId="11987" priority="22370" operator="equal">
      <formula>"11.30 – 19.30"</formula>
    </cfRule>
  </conditionalFormatting>
  <conditionalFormatting sqref="BX148">
    <cfRule type="cellIs" dxfId="11986" priority="22371" operator="equal">
      <formula>_FV(13,"3")</formula>
    </cfRule>
  </conditionalFormatting>
  <conditionalFormatting sqref="BX148">
    <cfRule type="cellIs" dxfId="11985" priority="22360" operator="equal">
      <formula>"09.00 – 18.00"</formula>
    </cfRule>
  </conditionalFormatting>
  <conditionalFormatting sqref="BX148">
    <cfRule type="cellIs" dxfId="11984" priority="22361" operator="equal">
      <formula>"09.30 – 13.00"</formula>
    </cfRule>
  </conditionalFormatting>
  <conditionalFormatting sqref="BX148">
    <cfRule type="cellIs" dxfId="11983" priority="22362" operator="equal">
      <formula>"10.30 – 19.30"</formula>
    </cfRule>
  </conditionalFormatting>
  <conditionalFormatting sqref="BX148">
    <cfRule type="cellIs" dxfId="11982" priority="22363" operator="equal">
      <formula>"11.30 – 19.30"</formula>
    </cfRule>
  </conditionalFormatting>
  <conditionalFormatting sqref="BX148">
    <cfRule type="cellIs" dxfId="11981" priority="22364" operator="equal">
      <formula>_FV(13,"3")</formula>
    </cfRule>
  </conditionalFormatting>
  <conditionalFormatting sqref="BX148:BX154">
    <cfRule type="containsText" dxfId="11980" priority="22342" operator="containsText" text="08.30 – 14.30">
      <formula>NOT(ISERROR(SEARCH("08.30 – 14.30",BX148)))</formula>
    </cfRule>
    <cfRule type="containsText" dxfId="11979" priority="22343" operator="containsText" text="09:30 – 18.30">
      <formula>NOT(ISERROR(SEARCH("09:30 – 18.30",BX148)))</formula>
    </cfRule>
    <cfRule type="containsText" dxfId="11978" priority="22344" operator="containsText" text="10.30 – 18.30">
      <formula>NOT(ISERROR(SEARCH("10.30 – 18.30",BX148)))</formula>
    </cfRule>
    <cfRule type="containsText" dxfId="11977" priority="22345" operator="containsText" text="09.30 – 18.30">
      <formula>NOT(ISERROR(SEARCH("09.30 – 18.30",BX148)))</formula>
    </cfRule>
    <cfRule type="containsText" dxfId="11976" priority="22347" operator="containsText" text="09.00 – 13:00">
      <formula>NOT(ISERROR(SEARCH("09.00 – 13:00",BX148)))</formula>
    </cfRule>
    <cfRule type="containsText" dxfId="11975" priority="22348" operator="containsText" text="08.30 – 16.30">
      <formula>NOT(ISERROR(SEARCH("08.30 – 16.30",BX148)))</formula>
    </cfRule>
    <cfRule type="containsText" dxfId="11974" priority="22349" operator="containsText" text="08:30 – 17.30">
      <formula>NOT(ISERROR(SEARCH("08:30 – 17.30",BX148)))</formula>
    </cfRule>
    <cfRule type="containsText" dxfId="11973" priority="22350" operator="containsText" text="08.30 – 17.30">
      <formula>NOT(ISERROR(SEARCH("08.30 – 17.30",BX148)))</formula>
    </cfRule>
    <cfRule type="containsText" dxfId="11972" priority="22351" operator="containsText" text="09.00 – 18.00">
      <formula>NOT(ISERROR(SEARCH("09.00 – 18.00",BX148)))</formula>
    </cfRule>
    <cfRule type="containsText" dxfId="11971" priority="22352" operator="containsText" text="09.00 – 13.00">
      <formula>NOT(ISERROR(SEARCH("09.00 – 13.00",BX148)))</formula>
    </cfRule>
    <cfRule type="containsText" dxfId="11970" priority="22353" operator="containsText" text="11.30 – 19.30">
      <formula>NOT(ISERROR(SEARCH("11.30 – 19.30",BX148)))</formula>
    </cfRule>
    <cfRule type="containsText" dxfId="11969" priority="22354" operator="containsText" text="10.30 – 19.30">
      <formula>NOT(ISERROR(SEARCH("10.30 – 19.30",BX148)))</formula>
    </cfRule>
    <cfRule type="containsText" dxfId="11968" priority="22355" operator="containsText" text="09.00 – 15.00">
      <formula>NOT(ISERROR(SEARCH("09.00 – 15.00",BX148)))</formula>
    </cfRule>
    <cfRule type="containsText" dxfId="11967" priority="22356" operator="containsText" text="1 2 : 3 0">
      <formula>NOT(ISERROR(SEARCH("1 2 : 3 0",BX148)))</formula>
    </cfRule>
    <cfRule type="containsText" dxfId="11966" priority="22357" operator="containsText" text="1 3 : 3 0">
      <formula>NOT(ISERROR(SEARCH("1 3 : 3 0",BX148)))</formula>
    </cfRule>
    <cfRule type="containsText" dxfId="11965" priority="22358" operator="containsText" text="FESTIVITÁ">
      <formula>NOT(ISERROR(SEARCH("FESTIVITÁ",BX148)))</formula>
    </cfRule>
    <cfRule type="cellIs" dxfId="11964" priority="22359" operator="equal">
      <formula>"DOMENICA"</formula>
    </cfRule>
  </conditionalFormatting>
  <conditionalFormatting sqref="BX148:BX154">
    <cfRule type="containsText" dxfId="11963" priority="22334" operator="containsText" text="09.00 - 13.00">
      <formula>NOT(ISERROR(SEARCH("09.00 - 13.00",BX148)))</formula>
    </cfRule>
    <cfRule type="containsText" dxfId="11962" priority="22337" operator="containsText" text="09.00 – 15:00">
      <formula>NOT(ISERROR(SEARCH("09.00 – 15:00",BX148)))</formula>
    </cfRule>
    <cfRule type="containsText" dxfId="11961" priority="22338" operator="containsText" text="09.00 – 16.00">
      <formula>NOT(ISERROR(SEARCH("09.00 – 16.00",BX148)))</formula>
    </cfRule>
    <cfRule type="containsText" dxfId="11960" priority="22339" operator="containsText" text="09.00 - 13:00">
      <formula>NOT(ISERROR(SEARCH("09.00 - 13:00",BX148)))</formula>
    </cfRule>
    <cfRule type="containsText" dxfId="11959" priority="22340" operator="containsText" text="08.30 – 16:30 ">
      <formula>NOT(ISERROR(SEARCH("08.30 – 16:30 ",BX148)))</formula>
    </cfRule>
    <cfRule type="containsText" dxfId="11958" priority="22341" operator="containsText" text="08.30 – 17:30 ">
      <formula>NOT(ISERROR(SEARCH("08.30 – 17:30 ",BX148)))</formula>
    </cfRule>
  </conditionalFormatting>
  <conditionalFormatting sqref="BX148:BX154">
    <cfRule type="containsText" dxfId="11957" priority="22336" operator="containsText" text="1 3 : 0 0">
      <formula>NOT(ISERROR(SEARCH("1 3 : 0 0",BX148)))</formula>
    </cfRule>
  </conditionalFormatting>
  <conditionalFormatting sqref="BX149">
    <cfRule type="containsText" dxfId="11956" priority="22335" operator="containsText" text="13:00">
      <formula>NOT(ISERROR(SEARCH("13:00",BX149)))</formula>
    </cfRule>
  </conditionalFormatting>
  <conditionalFormatting sqref="BX148:BX154">
    <cfRule type="containsText" dxfId="11955" priority="22346" operator="containsText" text="09:00 – 13.00 ">
      <formula>NOT(ISERROR(SEARCH("09:00 – 13.00 ",BX148)))</formula>
    </cfRule>
  </conditionalFormatting>
  <conditionalFormatting sqref="BX148:BX154">
    <cfRule type="containsText" dxfId="11954" priority="22333" operator="containsText" text="09:00 – 13.00 ">
      <formula>NOT(ISERROR(SEARCH("09:00 – 13.00 ",BX148)))</formula>
    </cfRule>
  </conditionalFormatting>
  <conditionalFormatting sqref="BX150">
    <cfRule type="containsText" dxfId="11953" priority="22330" operator="containsText" text="09.00 -13.00">
      <formula>NOT(ISERROR(SEARCH("09.00 -13.00",BX150)))</formula>
    </cfRule>
    <cfRule type="containsText" dxfId="11952" priority="22331" operator="containsText" text="09.00 -15:00">
      <formula>NOT(ISERROR(SEARCH("09.00 -15:00",BX150)))</formula>
    </cfRule>
    <cfRule type="containsText" dxfId="11951" priority="22332" operator="containsText" text="09.00 -16.00">
      <formula>NOT(ISERROR(SEARCH("09.00 -16.00",BX150)))</formula>
    </cfRule>
  </conditionalFormatting>
  <conditionalFormatting sqref="BX149:BX154">
    <cfRule type="containsText" dxfId="11950" priority="22327" operator="containsText" text="09.00 -13.00">
      <formula>NOT(ISERROR(SEARCH("09.00 -13.00",BX149)))</formula>
    </cfRule>
    <cfRule type="containsText" dxfId="11949" priority="22328" operator="containsText" text="09.00 -15:00">
      <formula>NOT(ISERROR(SEARCH("09.00 -15:00",BX149)))</formula>
    </cfRule>
    <cfRule type="containsText" dxfId="11948" priority="22329" operator="containsText" text="09.00 -16.00">
      <formula>NOT(ISERROR(SEARCH("09.00 -16.00",BX149)))</formula>
    </cfRule>
  </conditionalFormatting>
  <conditionalFormatting sqref="BX149">
    <cfRule type="containsText" dxfId="11947" priority="22324" operator="containsText" text="09.00 -13.00">
      <formula>NOT(ISERROR(SEARCH("09.00 -13.00",BX149)))</formula>
    </cfRule>
    <cfRule type="containsText" dxfId="11946" priority="22325" operator="containsText" text="09.00 -15:00">
      <formula>NOT(ISERROR(SEARCH("09.00 -15:00",BX149)))</formula>
    </cfRule>
    <cfRule type="containsText" dxfId="11945" priority="22326" operator="containsText" text="09.00 -16.00">
      <formula>NOT(ISERROR(SEARCH("09.00 -16.00",BX149)))</formula>
    </cfRule>
  </conditionalFormatting>
  <conditionalFormatting sqref="BX148:BX154">
    <cfRule type="containsText" dxfId="11944" priority="22323" operator="containsText" text="09:00 – 13.00 ">
      <formula>NOT(ISERROR(SEARCH("09:00 – 13.00 ",BX148)))</formula>
    </cfRule>
  </conditionalFormatting>
  <conditionalFormatting sqref="BX150">
    <cfRule type="containsText" dxfId="11943" priority="22320" operator="containsText" text="09.00 -13.00">
      <formula>NOT(ISERROR(SEARCH("09.00 -13.00",BX150)))</formula>
    </cfRule>
    <cfRule type="containsText" dxfId="11942" priority="22321" operator="containsText" text="09.00 -15:00">
      <formula>NOT(ISERROR(SEARCH("09.00 -15:00",BX150)))</formula>
    </cfRule>
    <cfRule type="containsText" dxfId="11941" priority="22322" operator="containsText" text="09.00 -16.00">
      <formula>NOT(ISERROR(SEARCH("09.00 -16.00",BX150)))</formula>
    </cfRule>
  </conditionalFormatting>
  <conditionalFormatting sqref="BX149:BX154">
    <cfRule type="containsText" dxfId="11940" priority="22317" operator="containsText" text="09.00 -13.00">
      <formula>NOT(ISERROR(SEARCH("09.00 -13.00",BX149)))</formula>
    </cfRule>
    <cfRule type="containsText" dxfId="11939" priority="22318" operator="containsText" text="09.00 -15:00">
      <formula>NOT(ISERROR(SEARCH("09.00 -15:00",BX149)))</formula>
    </cfRule>
    <cfRule type="containsText" dxfId="11938" priority="22319" operator="containsText" text="09.00 -16.00">
      <formula>NOT(ISERROR(SEARCH("09.00 -16.00",BX149)))</formula>
    </cfRule>
  </conditionalFormatting>
  <conditionalFormatting sqref="BX149">
    <cfRule type="containsText" dxfId="11937" priority="22314" operator="containsText" text="09.00 -13.00">
      <formula>NOT(ISERROR(SEARCH("09.00 -13.00",BX149)))</formula>
    </cfRule>
    <cfRule type="containsText" dxfId="11936" priority="22315" operator="containsText" text="09.00 -15:00">
      <formula>NOT(ISERROR(SEARCH("09.00 -15:00",BX149)))</formula>
    </cfRule>
    <cfRule type="containsText" dxfId="11935" priority="22316" operator="containsText" text="09.00 -16.00">
      <formula>NOT(ISERROR(SEARCH("09.00 -16.00",BX149)))</formula>
    </cfRule>
  </conditionalFormatting>
  <conditionalFormatting sqref="BX150">
    <cfRule type="containsText" dxfId="11934" priority="22311" operator="containsText" text="09.00 -13:00">
      <formula>NOT(ISERROR(SEARCH("09.00 -13:00",BX150)))</formula>
    </cfRule>
    <cfRule type="containsText" dxfId="11933" priority="22312" operator="containsText" text="08.30 -17.30">
      <formula>NOT(ISERROR(SEARCH("08.30 -17.30",BX150)))</formula>
    </cfRule>
    <cfRule type="containsText" dxfId="11932" priority="22313" operator="containsText" text="08.30 -15:30">
      <formula>NOT(ISERROR(SEARCH("08.30 -15:30",BX150)))</formula>
    </cfRule>
  </conditionalFormatting>
  <conditionalFormatting sqref="BX149:BX154">
    <cfRule type="containsText" dxfId="11931" priority="22308" operator="containsText" text="09.00 -13.00">
      <formula>NOT(ISERROR(SEARCH("09.00 -13.00",BX149)))</formula>
    </cfRule>
    <cfRule type="containsText" dxfId="11930" priority="22309" operator="containsText" text="09.00 -15:00">
      <formula>NOT(ISERROR(SEARCH("09.00 -15:00",BX149)))</formula>
    </cfRule>
    <cfRule type="containsText" dxfId="11929" priority="22310" operator="containsText" text="09.00 -16.00">
      <formula>NOT(ISERROR(SEARCH("09.00 -16.00",BX149)))</formula>
    </cfRule>
  </conditionalFormatting>
  <conditionalFormatting sqref="BX149:BX154">
    <cfRule type="containsText" dxfId="11928" priority="22305" operator="containsText" text="09.00 -13:00">
      <formula>NOT(ISERROR(SEARCH("09.00 -13:00",BX149)))</formula>
    </cfRule>
    <cfRule type="containsText" dxfId="11927" priority="22306" operator="containsText" text="08.30 -17.30">
      <formula>NOT(ISERROR(SEARCH("08.30 -17.30",BX149)))</formula>
    </cfRule>
    <cfRule type="containsText" dxfId="11926" priority="22307" operator="containsText" text="08.30 -15:30">
      <formula>NOT(ISERROR(SEARCH("08.30 -15:30",BX149)))</formula>
    </cfRule>
  </conditionalFormatting>
  <conditionalFormatting sqref="BX149">
    <cfRule type="containsText" dxfId="11925" priority="22302" operator="containsText" text="09.00 -13.00">
      <formula>NOT(ISERROR(SEARCH("09.00 -13.00",BX149)))</formula>
    </cfRule>
    <cfRule type="containsText" dxfId="11924" priority="22303" operator="containsText" text="09.00 -15:00">
      <formula>NOT(ISERROR(SEARCH("09.00 -15:00",BX149)))</formula>
    </cfRule>
    <cfRule type="containsText" dxfId="11923" priority="22304" operator="containsText" text="09.00 -16.00">
      <formula>NOT(ISERROR(SEARCH("09.00 -16.00",BX149)))</formula>
    </cfRule>
  </conditionalFormatting>
  <conditionalFormatting sqref="BX149">
    <cfRule type="containsText" dxfId="11922" priority="22299" operator="containsText" text="09.00 -13:00">
      <formula>NOT(ISERROR(SEARCH("09.00 -13:00",BX149)))</formula>
    </cfRule>
    <cfRule type="containsText" dxfId="11921" priority="22300" operator="containsText" text="08.30 -17.30">
      <formula>NOT(ISERROR(SEARCH("08.30 -17.30",BX149)))</formula>
    </cfRule>
    <cfRule type="containsText" dxfId="11920" priority="22301" operator="containsText" text="08.30 -15:30">
      <formula>NOT(ISERROR(SEARCH("08.30 -15:30",BX149)))</formula>
    </cfRule>
  </conditionalFormatting>
  <conditionalFormatting sqref="BX144:BX147">
    <cfRule type="containsText" dxfId="11919" priority="22281" operator="containsText" text="08.30 – 14.30">
      <formula>NOT(ISERROR(SEARCH("08.30 – 14.30",BX144)))</formula>
    </cfRule>
    <cfRule type="containsText" dxfId="11918" priority="22282" operator="containsText" text="09:30 – 18.30">
      <formula>NOT(ISERROR(SEARCH("09:30 – 18.30",BX144)))</formula>
    </cfRule>
    <cfRule type="containsText" dxfId="11917" priority="22283" operator="containsText" text="10.30 – 18.30">
      <formula>NOT(ISERROR(SEARCH("10.30 – 18.30",BX144)))</formula>
    </cfRule>
    <cfRule type="containsText" dxfId="11916" priority="22284" operator="containsText" text="09.30 – 18.30">
      <formula>NOT(ISERROR(SEARCH("09.30 – 18.30",BX144)))</formula>
    </cfRule>
    <cfRule type="containsText" dxfId="11915" priority="22286" operator="containsText" text="09.00 – 13:00">
      <formula>NOT(ISERROR(SEARCH("09.00 – 13:00",BX144)))</formula>
    </cfRule>
    <cfRule type="containsText" dxfId="11914" priority="22287" operator="containsText" text="08.30 – 16.30">
      <formula>NOT(ISERROR(SEARCH("08.30 – 16.30",BX144)))</formula>
    </cfRule>
    <cfRule type="containsText" dxfId="11913" priority="22288" operator="containsText" text="08:30 – 17.30">
      <formula>NOT(ISERROR(SEARCH("08:30 – 17.30",BX144)))</formula>
    </cfRule>
    <cfRule type="containsText" dxfId="11912" priority="22289" operator="containsText" text="08.30 – 17.30">
      <formula>NOT(ISERROR(SEARCH("08.30 – 17.30",BX144)))</formula>
    </cfRule>
    <cfRule type="containsText" dxfId="11911" priority="22290" operator="containsText" text="09.00 – 18.00">
      <formula>NOT(ISERROR(SEARCH("09.00 – 18.00",BX144)))</formula>
    </cfRule>
    <cfRule type="containsText" dxfId="11910" priority="22291" operator="containsText" text="09.00 – 13.00">
      <formula>NOT(ISERROR(SEARCH("09.00 – 13.00",BX144)))</formula>
    </cfRule>
    <cfRule type="containsText" dxfId="11909" priority="22292" operator="containsText" text="11.30 – 19.30">
      <formula>NOT(ISERROR(SEARCH("11.30 – 19.30",BX144)))</formula>
    </cfRule>
    <cfRule type="containsText" dxfId="11908" priority="22293" operator="containsText" text="10.30 – 19.30">
      <formula>NOT(ISERROR(SEARCH("10.30 – 19.30",BX144)))</formula>
    </cfRule>
    <cfRule type="containsText" dxfId="11907" priority="22294" operator="containsText" text="09.00 – 15.00">
      <formula>NOT(ISERROR(SEARCH("09.00 – 15.00",BX144)))</formula>
    </cfRule>
    <cfRule type="containsText" dxfId="11906" priority="22295" operator="containsText" text="1 2 : 3 0">
      <formula>NOT(ISERROR(SEARCH("1 2 : 3 0",BX144)))</formula>
    </cfRule>
    <cfRule type="containsText" dxfId="11905" priority="22296" operator="containsText" text="1 3 : 3 0">
      <formula>NOT(ISERROR(SEARCH("1 3 : 3 0",BX144)))</formula>
    </cfRule>
    <cfRule type="containsText" dxfId="11904" priority="22297" operator="containsText" text="FESTIVITÁ">
      <formula>NOT(ISERROR(SEARCH("FESTIVITÁ",BX144)))</formula>
    </cfRule>
    <cfRule type="cellIs" dxfId="11903" priority="22298" operator="equal">
      <formula>"DOMENICA"</formula>
    </cfRule>
  </conditionalFormatting>
  <conditionalFormatting sqref="BX144:BX147">
    <cfRule type="containsText" dxfId="11902" priority="22274" operator="containsText" text="09.00 - 13.00">
      <formula>NOT(ISERROR(SEARCH("09.00 - 13.00",BX144)))</formula>
    </cfRule>
    <cfRule type="containsText" dxfId="11901" priority="22276" operator="containsText" text="09.00 – 15:00">
      <formula>NOT(ISERROR(SEARCH("09.00 – 15:00",BX144)))</formula>
    </cfRule>
    <cfRule type="containsText" dxfId="11900" priority="22277" operator="containsText" text="09.00 – 16.00">
      <formula>NOT(ISERROR(SEARCH("09.00 – 16.00",BX144)))</formula>
    </cfRule>
    <cfRule type="containsText" dxfId="11899" priority="22278" operator="containsText" text="09.00 - 13:00">
      <formula>NOT(ISERROR(SEARCH("09.00 - 13:00",BX144)))</formula>
    </cfRule>
    <cfRule type="containsText" dxfId="11898" priority="22279" operator="containsText" text="08.30 – 16:30 ">
      <formula>NOT(ISERROR(SEARCH("08.30 – 16:30 ",BX144)))</formula>
    </cfRule>
    <cfRule type="containsText" dxfId="11897" priority="22280" operator="containsText" text="08.30 – 17:30 ">
      <formula>NOT(ISERROR(SEARCH("08.30 – 17:30 ",BX144)))</formula>
    </cfRule>
  </conditionalFormatting>
  <conditionalFormatting sqref="BX144:BX147">
    <cfRule type="containsText" dxfId="11896" priority="22275" operator="containsText" text="1 3 : 0 0">
      <formula>NOT(ISERROR(SEARCH("1 3 : 0 0",BX144)))</formula>
    </cfRule>
  </conditionalFormatting>
  <conditionalFormatting sqref="BX144:BX147">
    <cfRule type="containsText" dxfId="11895" priority="22285" operator="containsText" text="09:00 – 13.00 ">
      <formula>NOT(ISERROR(SEARCH("09:00 – 13.00 ",BX144)))</formula>
    </cfRule>
  </conditionalFormatting>
  <conditionalFormatting sqref="BX144:BX147">
    <cfRule type="containsText" dxfId="11894" priority="22273" operator="containsText" text="09:00 – 13.00 ">
      <formula>NOT(ISERROR(SEARCH("09:00 – 13.00 ",BX144)))</formula>
    </cfRule>
  </conditionalFormatting>
  <conditionalFormatting sqref="BX144:BX147">
    <cfRule type="containsText" dxfId="11893" priority="22270" operator="containsText" text="09.00 -13.00">
      <formula>NOT(ISERROR(SEARCH("09.00 -13.00",BX144)))</formula>
    </cfRule>
    <cfRule type="containsText" dxfId="11892" priority="22271" operator="containsText" text="09.00 -15:00">
      <formula>NOT(ISERROR(SEARCH("09.00 -15:00",BX144)))</formula>
    </cfRule>
    <cfRule type="containsText" dxfId="11891" priority="22272" operator="containsText" text="09.00 -16.00">
      <formula>NOT(ISERROR(SEARCH("09.00 -16.00",BX144)))</formula>
    </cfRule>
  </conditionalFormatting>
  <conditionalFormatting sqref="BX144:BX147">
    <cfRule type="containsText" dxfId="11890" priority="22269" operator="containsText" text="09:00 – 13.00 ">
      <formula>NOT(ISERROR(SEARCH("09:00 – 13.00 ",BX144)))</formula>
    </cfRule>
  </conditionalFormatting>
  <conditionalFormatting sqref="BX144:BX147">
    <cfRule type="containsText" dxfId="11889" priority="22266" operator="containsText" text="09.00 -13.00">
      <formula>NOT(ISERROR(SEARCH("09.00 -13.00",BX144)))</formula>
    </cfRule>
    <cfRule type="containsText" dxfId="11888" priority="22267" operator="containsText" text="09.00 -15:00">
      <formula>NOT(ISERROR(SEARCH("09.00 -15:00",BX144)))</formula>
    </cfRule>
    <cfRule type="containsText" dxfId="11887" priority="22268" operator="containsText" text="09.00 -16.00">
      <formula>NOT(ISERROR(SEARCH("09.00 -16.00",BX144)))</formula>
    </cfRule>
  </conditionalFormatting>
  <conditionalFormatting sqref="BX144:BX147">
    <cfRule type="containsText" dxfId="11886" priority="22263" operator="containsText" text="09.00 -13.00">
      <formula>NOT(ISERROR(SEARCH("09.00 -13.00",BX144)))</formula>
    </cfRule>
    <cfRule type="containsText" dxfId="11885" priority="22264" operator="containsText" text="09.00 -15:00">
      <formula>NOT(ISERROR(SEARCH("09.00 -15:00",BX144)))</formula>
    </cfRule>
    <cfRule type="containsText" dxfId="11884" priority="22265" operator="containsText" text="09.00 -16.00">
      <formula>NOT(ISERROR(SEARCH("09.00 -16.00",BX144)))</formula>
    </cfRule>
  </conditionalFormatting>
  <conditionalFormatting sqref="BX144:BX147">
    <cfRule type="containsText" dxfId="11883" priority="22260" operator="containsText" text="09.00 -13:00">
      <formula>NOT(ISERROR(SEARCH("09.00 -13:00",BX144)))</formula>
    </cfRule>
    <cfRule type="containsText" dxfId="11882" priority="22261" operator="containsText" text="08.30 -17.30">
      <formula>NOT(ISERROR(SEARCH("08.30 -17.30",BX144)))</formula>
    </cfRule>
    <cfRule type="containsText" dxfId="11881" priority="22262" operator="containsText" text="08.30 -15:30">
      <formula>NOT(ISERROR(SEARCH("08.30 -15:30",BX144)))</formula>
    </cfRule>
  </conditionalFormatting>
  <conditionalFormatting sqref="BX148">
    <cfRule type="containsText" dxfId="11880" priority="22257" operator="containsText" text="09.00 -13.00">
      <formula>NOT(ISERROR(SEARCH("09.00 -13.00",BX148)))</formula>
    </cfRule>
    <cfRule type="containsText" dxfId="11879" priority="22258" operator="containsText" text="09.00 -15:00">
      <formula>NOT(ISERROR(SEARCH("09.00 -15:00",BX148)))</formula>
    </cfRule>
    <cfRule type="containsText" dxfId="11878" priority="22259" operator="containsText" text="09.00 -16.00">
      <formula>NOT(ISERROR(SEARCH("09.00 -16.00",BX148)))</formula>
    </cfRule>
  </conditionalFormatting>
  <conditionalFormatting sqref="BX148">
    <cfRule type="containsText" dxfId="11877" priority="22254" operator="containsText" text="09.00 -13.00">
      <formula>NOT(ISERROR(SEARCH("09.00 -13.00",BX148)))</formula>
    </cfRule>
    <cfRule type="containsText" dxfId="11876" priority="22255" operator="containsText" text="09.00 -15:00">
      <formula>NOT(ISERROR(SEARCH("09.00 -15:00",BX148)))</formula>
    </cfRule>
    <cfRule type="containsText" dxfId="11875" priority="22256" operator="containsText" text="09.00 -16.00">
      <formula>NOT(ISERROR(SEARCH("09.00 -16.00",BX148)))</formula>
    </cfRule>
  </conditionalFormatting>
  <conditionalFormatting sqref="BX148">
    <cfRule type="containsText" dxfId="11874" priority="22251" operator="containsText" text="09.00 -13:00">
      <formula>NOT(ISERROR(SEARCH("09.00 -13:00",BX148)))</formula>
    </cfRule>
    <cfRule type="containsText" dxfId="11873" priority="22252" operator="containsText" text="08.30 -17.30">
      <formula>NOT(ISERROR(SEARCH("08.30 -17.30",BX148)))</formula>
    </cfRule>
    <cfRule type="containsText" dxfId="11872" priority="22253" operator="containsText" text="08.30 -15:30">
      <formula>NOT(ISERROR(SEARCH("08.30 -15:30",BX148)))</formula>
    </cfRule>
  </conditionalFormatting>
  <conditionalFormatting sqref="C1 AF1">
    <cfRule type="cellIs" dxfId="11871" priority="82169" operator="equal">
      <formula>#REF!</formula>
    </cfRule>
  </conditionalFormatting>
  <conditionalFormatting sqref="C1 AF1">
    <cfRule type="cellIs" dxfId="11870" priority="82170" operator="greaterThan">
      <formula>#REF!</formula>
    </cfRule>
  </conditionalFormatting>
  <conditionalFormatting sqref="CT143:DD143 CT153:DD153 CT133:DD133">
    <cfRule type="containsText" dxfId="11869" priority="21276" operator="containsText" text="08.30 – 14.30">
      <formula>NOT(ISERROR(SEARCH("08.30 – 14.30",CT133)))</formula>
    </cfRule>
    <cfRule type="containsText" dxfId="11868" priority="21277" operator="containsText" text="09:30 – 18.30">
      <formula>NOT(ISERROR(SEARCH("09:30 – 18.30",CT133)))</formula>
    </cfRule>
    <cfRule type="containsText" dxfId="11867" priority="21278" operator="containsText" text="10.30 – 18.30">
      <formula>NOT(ISERROR(SEARCH("10.30 – 18.30",CT133)))</formula>
    </cfRule>
    <cfRule type="containsText" dxfId="11866" priority="21279" operator="containsText" text="09.30 – 18.30">
      <formula>NOT(ISERROR(SEARCH("09.30 – 18.30",CT133)))</formula>
    </cfRule>
    <cfRule type="containsText" dxfId="11865" priority="21280" operator="containsText" text="09.00 – 13:00">
      <formula>NOT(ISERROR(SEARCH("09.00 – 13:00",CT133)))</formula>
    </cfRule>
    <cfRule type="containsText" dxfId="11864" priority="21281" operator="containsText" text="08.30 – 16.30">
      <formula>NOT(ISERROR(SEARCH("08.30 – 16.30",CT133)))</formula>
    </cfRule>
    <cfRule type="containsText" dxfId="11863" priority="21282" operator="containsText" text="08:30 – 17.30">
      <formula>NOT(ISERROR(SEARCH("08:30 – 17.30",CT133)))</formula>
    </cfRule>
    <cfRule type="containsText" dxfId="11862" priority="21283" operator="containsText" text="08.30 – 17.30">
      <formula>NOT(ISERROR(SEARCH("08.30 – 17.30",CT133)))</formula>
    </cfRule>
    <cfRule type="containsText" dxfId="11861" priority="21284" operator="containsText" text="09.00 – 18.00">
      <formula>NOT(ISERROR(SEARCH("09.00 – 18.00",CT133)))</formula>
    </cfRule>
    <cfRule type="containsText" dxfId="11860" priority="21285" operator="containsText" text="09.00 – 13.00">
      <formula>NOT(ISERROR(SEARCH("09.00 – 13.00",CT133)))</formula>
    </cfRule>
    <cfRule type="containsText" dxfId="11859" priority="21286" operator="containsText" text="11.30 – 19.30">
      <formula>NOT(ISERROR(SEARCH("11.30 – 19.30",CT133)))</formula>
    </cfRule>
    <cfRule type="containsText" dxfId="11858" priority="21287" operator="containsText" text="10.30 – 19.30">
      <formula>NOT(ISERROR(SEARCH("10.30 – 19.30",CT133)))</formula>
    </cfRule>
    <cfRule type="containsText" dxfId="11857" priority="21288" operator="containsText" text="09.00 – 15.00">
      <formula>NOT(ISERROR(SEARCH("09.00 – 15.00",CT133)))</formula>
    </cfRule>
    <cfRule type="containsText" dxfId="11856" priority="21289" operator="containsText" text="12:30">
      <formula>NOT(ISERROR(SEARCH("12:30",CT133)))</formula>
    </cfRule>
    <cfRule type="containsText" dxfId="11855" priority="21290" operator="containsText" text="13:30">
      <formula>NOT(ISERROR(SEARCH("13:30",CT133)))</formula>
    </cfRule>
    <cfRule type="containsText" dxfId="11854" priority="21291" operator="containsText" text="FESTIVITÁ">
      <formula>NOT(ISERROR(SEARCH("FESTIVITÁ",CT133)))</formula>
    </cfRule>
    <cfRule type="cellIs" dxfId="11853" priority="21292" operator="equal">
      <formula>"DOMENICA"</formula>
    </cfRule>
  </conditionalFormatting>
  <conditionalFormatting sqref="CT123:DD123">
    <cfRule type="containsText" dxfId="11852" priority="21123" operator="containsText" text="08.30 – 14.30">
      <formula>NOT(ISERROR(SEARCH("08.30 – 14.30",CT123)))</formula>
    </cfRule>
    <cfRule type="containsText" dxfId="11851" priority="21124" operator="containsText" text="09:30 – 18.30">
      <formula>NOT(ISERROR(SEARCH("09:30 – 18.30",CT123)))</formula>
    </cfRule>
    <cfRule type="containsText" dxfId="11850" priority="21125" operator="containsText" text="10.30 – 18.30">
      <formula>NOT(ISERROR(SEARCH("10.30 – 18.30",CT123)))</formula>
    </cfRule>
    <cfRule type="containsText" dxfId="11849" priority="21126" operator="containsText" text="09.30 – 18.30">
      <formula>NOT(ISERROR(SEARCH("09.30 – 18.30",CT123)))</formula>
    </cfRule>
    <cfRule type="containsText" dxfId="11848" priority="21127" operator="containsText" text="09.00 – 13:00">
      <formula>NOT(ISERROR(SEARCH("09.00 – 13:00",CT123)))</formula>
    </cfRule>
    <cfRule type="containsText" dxfId="11847" priority="21128" operator="containsText" text="08.30 – 16.30">
      <formula>NOT(ISERROR(SEARCH("08.30 – 16.30",CT123)))</formula>
    </cfRule>
    <cfRule type="containsText" dxfId="11846" priority="21129" operator="containsText" text="08:30 – 17.30">
      <formula>NOT(ISERROR(SEARCH("08:30 – 17.30",CT123)))</formula>
    </cfRule>
    <cfRule type="containsText" dxfId="11845" priority="21130" operator="containsText" text="08.30 – 17.30">
      <formula>NOT(ISERROR(SEARCH("08.30 – 17.30",CT123)))</formula>
    </cfRule>
    <cfRule type="containsText" dxfId="11844" priority="21131" operator="containsText" text="09.00 – 18.00">
      <formula>NOT(ISERROR(SEARCH("09.00 – 18.00",CT123)))</formula>
    </cfRule>
    <cfRule type="containsText" dxfId="11843" priority="21132" operator="containsText" text="09.00 – 13.00">
      <formula>NOT(ISERROR(SEARCH("09.00 – 13.00",CT123)))</formula>
    </cfRule>
    <cfRule type="containsText" dxfId="11842" priority="21133" operator="containsText" text="11.30 – 19.30">
      <formula>NOT(ISERROR(SEARCH("11.30 – 19.30",CT123)))</formula>
    </cfRule>
    <cfRule type="containsText" dxfId="11841" priority="21134" operator="containsText" text="10.30 – 19.30">
      <formula>NOT(ISERROR(SEARCH("10.30 – 19.30",CT123)))</formula>
    </cfRule>
    <cfRule type="containsText" dxfId="11840" priority="21135" operator="containsText" text="09.00 – 15.00">
      <formula>NOT(ISERROR(SEARCH("09.00 – 15.00",CT123)))</formula>
    </cfRule>
    <cfRule type="containsText" dxfId="11839" priority="21136" operator="containsText" text="12:30">
      <formula>NOT(ISERROR(SEARCH("12:30",CT123)))</formula>
    </cfRule>
    <cfRule type="containsText" dxfId="11838" priority="21137" operator="containsText" text="13:30">
      <formula>NOT(ISERROR(SEARCH("13:30",CT123)))</formula>
    </cfRule>
    <cfRule type="containsText" dxfId="11837" priority="21138" operator="containsText" text="FESTIVITÁ">
      <formula>NOT(ISERROR(SEARCH("FESTIVITÁ",CT123)))</formula>
    </cfRule>
    <cfRule type="cellIs" dxfId="11836" priority="21139" operator="equal">
      <formula>"DOMENICA"</formula>
    </cfRule>
  </conditionalFormatting>
  <conditionalFormatting sqref="CT143:DD143 CT153:DD153 CT133:DD133 CT123:DD123">
    <cfRule type="containsText" dxfId="11835" priority="21117" operator="containsText" text="09.00 - 13.00">
      <formula>NOT(ISERROR(SEARCH("09.00 - 13.00",CT123)))</formula>
    </cfRule>
    <cfRule type="containsText" dxfId="11834" priority="21118" operator="containsText" text="09.00 – 15:00">
      <formula>NOT(ISERROR(SEARCH("09.00 – 15:00",CT123)))</formula>
    </cfRule>
    <cfRule type="containsText" dxfId="11833" priority="21119" operator="containsText" text="09.00 – 16.00">
      <formula>NOT(ISERROR(SEARCH("09.00 – 16.00",CT123)))</formula>
    </cfRule>
    <cfRule type="containsText" dxfId="11832" priority="21120" operator="containsText" text="09.00 - 13:00">
      <formula>NOT(ISERROR(SEARCH("09.00 - 13:00",CT123)))</formula>
    </cfRule>
    <cfRule type="containsText" dxfId="11831" priority="21121" operator="containsText" text="08.30 – 16:30 ">
      <formula>NOT(ISERROR(SEARCH("08.30 – 16:30 ",CT123)))</formula>
    </cfRule>
    <cfRule type="containsText" dxfId="11830" priority="21122" operator="containsText" text="08.30 – 17:30 ">
      <formula>NOT(ISERROR(SEARCH("08.30 – 17:30 ",CT123)))</formula>
    </cfRule>
  </conditionalFormatting>
  <conditionalFormatting sqref="CT137:DD142">
    <cfRule type="containsText" dxfId="11829" priority="20483" operator="containsText" text="09.00 -13.00">
      <formula>NOT(ISERROR(SEARCH("09.00 -13.00",CT137)))</formula>
    </cfRule>
    <cfRule type="containsText" dxfId="11828" priority="20484" operator="containsText" text="09.00 -15:00">
      <formula>NOT(ISERROR(SEARCH("09.00 -15:00",CT137)))</formula>
    </cfRule>
    <cfRule type="containsText" dxfId="11827" priority="20485" operator="containsText" text="09.00 -16.00">
      <formula>NOT(ISERROR(SEARCH("09.00 -16.00",CT137)))</formula>
    </cfRule>
  </conditionalFormatting>
  <conditionalFormatting sqref="CT135:DD135">
    <cfRule type="containsText" dxfId="11826" priority="20480" operator="containsText" text="09.00 -13.00">
      <formula>NOT(ISERROR(SEARCH("09.00 -13.00",CT135)))</formula>
    </cfRule>
    <cfRule type="containsText" dxfId="11825" priority="20481" operator="containsText" text="09.00 -15:00">
      <formula>NOT(ISERROR(SEARCH("09.00 -15:00",CT135)))</formula>
    </cfRule>
    <cfRule type="containsText" dxfId="11824" priority="20482" operator="containsText" text="09.00 -16.00">
      <formula>NOT(ISERROR(SEARCH("09.00 -16.00",CT135)))</formula>
    </cfRule>
  </conditionalFormatting>
  <conditionalFormatting sqref="CT135:DD135">
    <cfRule type="containsText" dxfId="11823" priority="20468" operator="containsText" text="09.00 -13.00">
      <formula>NOT(ISERROR(SEARCH("09.00 -13.00",CT135)))</formula>
    </cfRule>
    <cfRule type="containsText" dxfId="11822" priority="20469" operator="containsText" text="09.00 -15:00">
      <formula>NOT(ISERROR(SEARCH("09.00 -15:00",CT135)))</formula>
    </cfRule>
    <cfRule type="containsText" dxfId="11821" priority="20470" operator="containsText" text="09.00 -16.00">
      <formula>NOT(ISERROR(SEARCH("09.00 -16.00",CT135)))</formula>
    </cfRule>
  </conditionalFormatting>
  <conditionalFormatting sqref="CT141:DD142">
    <cfRule type="containsText" dxfId="11820" priority="20501" operator="containsText" text="09:00 – 13.00 ">
      <formula>NOT(ISERROR(SEARCH("09:00 – 13.00 ",CT141)))</formula>
    </cfRule>
  </conditionalFormatting>
  <conditionalFormatting sqref="CT137:DD142">
    <cfRule type="containsText" dxfId="11819" priority="20474" operator="containsText" text="09.00 -13.00">
      <formula>NOT(ISERROR(SEARCH("09.00 -13.00",CT137)))</formula>
    </cfRule>
    <cfRule type="containsText" dxfId="11818" priority="20475" operator="containsText" text="09.00 -15:00">
      <formula>NOT(ISERROR(SEARCH("09.00 -15:00",CT137)))</formula>
    </cfRule>
    <cfRule type="containsText" dxfId="11817" priority="20476" operator="containsText" text="09.00 -16.00">
      <formula>NOT(ISERROR(SEARCH("09.00 -16.00",CT137)))</formula>
    </cfRule>
  </conditionalFormatting>
  <conditionalFormatting sqref="CT151:DD151">
    <cfRule type="containsText" dxfId="11816" priority="20438" operator="containsText" text="09:00 – 13.00 ">
      <formula>NOT(ISERROR(SEARCH("09:00 – 13.00 ",CT151)))</formula>
    </cfRule>
  </conditionalFormatting>
  <conditionalFormatting sqref="CT115:DD121">
    <cfRule type="containsText" dxfId="11815" priority="20642" operator="containsText" text="08.30 – 14.30">
      <formula>NOT(ISERROR(SEARCH("08.30 – 14.30",CT115)))</formula>
    </cfRule>
    <cfRule type="containsText" dxfId="11814" priority="20643" operator="containsText" text="09:30 – 18.30">
      <formula>NOT(ISERROR(SEARCH("09:30 – 18.30",CT115)))</formula>
    </cfRule>
    <cfRule type="containsText" dxfId="11813" priority="20644" operator="containsText" text="10.30 – 18.30">
      <formula>NOT(ISERROR(SEARCH("10.30 – 18.30",CT115)))</formula>
    </cfRule>
    <cfRule type="containsText" dxfId="11812" priority="20645" operator="containsText" text="09.30 – 18.30">
      <formula>NOT(ISERROR(SEARCH("09.30 – 18.30",CT115)))</formula>
    </cfRule>
    <cfRule type="containsText" dxfId="11811" priority="20647" operator="containsText" text="09.00 – 13:00">
      <formula>NOT(ISERROR(SEARCH("09.00 – 13:00",CT115)))</formula>
    </cfRule>
    <cfRule type="containsText" dxfId="11810" priority="20648" operator="containsText" text="08.30 – 16.30">
      <formula>NOT(ISERROR(SEARCH("08.30 – 16.30",CT115)))</formula>
    </cfRule>
    <cfRule type="containsText" dxfId="11809" priority="20649" operator="containsText" text="08:30 – 17.30">
      <formula>NOT(ISERROR(SEARCH("08:30 – 17.30",CT115)))</formula>
    </cfRule>
    <cfRule type="containsText" dxfId="11808" priority="20650" operator="containsText" text="08.30 – 17.30">
      <formula>NOT(ISERROR(SEARCH("08.30 – 17.30",CT115)))</formula>
    </cfRule>
    <cfRule type="containsText" dxfId="11807" priority="20651" operator="containsText" text="09.00 – 18.00">
      <formula>NOT(ISERROR(SEARCH("09.00 – 18.00",CT115)))</formula>
    </cfRule>
    <cfRule type="containsText" dxfId="11806" priority="20652" operator="containsText" text="09.00 – 13.00">
      <formula>NOT(ISERROR(SEARCH("09.00 – 13.00",CT115)))</formula>
    </cfRule>
    <cfRule type="containsText" dxfId="11805" priority="20653" operator="containsText" text="11.30 – 19.30">
      <formula>NOT(ISERROR(SEARCH("11.30 – 19.30",CT115)))</formula>
    </cfRule>
    <cfRule type="containsText" dxfId="11804" priority="20654" operator="containsText" text="10.30 – 19.30">
      <formula>NOT(ISERROR(SEARCH("10.30 – 19.30",CT115)))</formula>
    </cfRule>
    <cfRule type="containsText" dxfId="11803" priority="20655" operator="containsText" text="09.00 – 15.00">
      <formula>NOT(ISERROR(SEARCH("09.00 – 15.00",CT115)))</formula>
    </cfRule>
    <cfRule type="containsText" dxfId="11802" priority="20656" operator="containsText" text="1 2 : 3 0">
      <formula>NOT(ISERROR(SEARCH("1 2 : 3 0",CT115)))</formula>
    </cfRule>
    <cfRule type="containsText" dxfId="11801" priority="20657" operator="containsText" text="1 3 : 3 0">
      <formula>NOT(ISERROR(SEARCH("1 3 : 3 0",CT115)))</formula>
    </cfRule>
    <cfRule type="containsText" dxfId="11800" priority="20658" operator="containsText" text="FESTIVITÁ">
      <formula>NOT(ISERROR(SEARCH("FESTIVITÁ",CT115)))</formula>
    </cfRule>
    <cfRule type="cellIs" dxfId="11799" priority="20659" operator="equal">
      <formula>"DOMENICA"</formula>
    </cfRule>
  </conditionalFormatting>
  <conditionalFormatting sqref="CT115:DD121">
    <cfRule type="containsText" dxfId="11798" priority="20634" operator="containsText" text="09.00 - 13.00">
      <formula>NOT(ISERROR(SEARCH("09.00 - 13.00",CT115)))</formula>
    </cfRule>
    <cfRule type="containsText" dxfId="11797" priority="20637" operator="containsText" text="09.00 – 15:00">
      <formula>NOT(ISERROR(SEARCH("09.00 – 15:00",CT115)))</formula>
    </cfRule>
    <cfRule type="containsText" dxfId="11796" priority="20638" operator="containsText" text="09.00 – 16.00">
      <formula>NOT(ISERROR(SEARCH("09.00 – 16.00",CT115)))</formula>
    </cfRule>
    <cfRule type="containsText" dxfId="11795" priority="20639" operator="containsText" text="09.00 - 13:00">
      <formula>NOT(ISERROR(SEARCH("09.00 - 13:00",CT115)))</formula>
    </cfRule>
    <cfRule type="containsText" dxfId="11794" priority="20640" operator="containsText" text="08.30 – 16:30 ">
      <formula>NOT(ISERROR(SEARCH("08.30 – 16:30 ",CT115)))</formula>
    </cfRule>
    <cfRule type="containsText" dxfId="11793" priority="20641" operator="containsText" text="08.30 – 17:30 ">
      <formula>NOT(ISERROR(SEARCH("08.30 – 17:30 ",CT115)))</formula>
    </cfRule>
  </conditionalFormatting>
  <conditionalFormatting sqref="CT115:DD121">
    <cfRule type="containsText" dxfId="11792" priority="20636" operator="containsText" text="1 3 : 0 0">
      <formula>NOT(ISERROR(SEARCH("1 3 : 0 0",CT115)))</formula>
    </cfRule>
  </conditionalFormatting>
  <conditionalFormatting sqref="CT115:DD115">
    <cfRule type="containsText" dxfId="11791" priority="20635" operator="containsText" text="13:00">
      <formula>NOT(ISERROR(SEARCH("13:00",CT115)))</formula>
    </cfRule>
  </conditionalFormatting>
  <conditionalFormatting sqref="CT115:DD121">
    <cfRule type="containsText" dxfId="11790" priority="20646" operator="containsText" text="09:00 – 13.00 ">
      <formula>NOT(ISERROR(SEARCH("09:00 – 13.00 ",CT115)))</formula>
    </cfRule>
  </conditionalFormatting>
  <conditionalFormatting sqref="CT121:DD121">
    <cfRule type="containsText" dxfId="11789" priority="20633" operator="containsText" text="09:00 – 13.00 ">
      <formula>NOT(ISERROR(SEARCH("09:00 – 13.00 ",CT121)))</formula>
    </cfRule>
  </conditionalFormatting>
  <conditionalFormatting sqref="CT115:DD121">
    <cfRule type="containsText" dxfId="11788" priority="20632" operator="containsText" text="09:00 – 13.00 ">
      <formula>NOT(ISERROR(SEARCH("09:00 – 13.00 ",CT115)))</formula>
    </cfRule>
  </conditionalFormatting>
  <conditionalFormatting sqref="CT121:DD121">
    <cfRule type="containsText" dxfId="11787" priority="20631" operator="containsText" text="09:00 – 13.00 ">
      <formula>NOT(ISERROR(SEARCH("09:00 – 13.00 ",CT121)))</formula>
    </cfRule>
  </conditionalFormatting>
  <conditionalFormatting sqref="CT116:DD116">
    <cfRule type="containsText" dxfId="11786" priority="20628" operator="containsText" text="09.00 -13.00">
      <formula>NOT(ISERROR(SEARCH("09.00 -13.00",CT116)))</formula>
    </cfRule>
    <cfRule type="containsText" dxfId="11785" priority="20629" operator="containsText" text="09.00 -15:00">
      <formula>NOT(ISERROR(SEARCH("09.00 -15:00",CT116)))</formula>
    </cfRule>
    <cfRule type="containsText" dxfId="11784" priority="20630" operator="containsText" text="09.00 -16.00">
      <formula>NOT(ISERROR(SEARCH("09.00 -16.00",CT116)))</formula>
    </cfRule>
  </conditionalFormatting>
  <conditionalFormatting sqref="CT117:DD121">
    <cfRule type="containsText" dxfId="11783" priority="20625" operator="containsText" text="09.00 -13.00">
      <formula>NOT(ISERROR(SEARCH("09.00 -13.00",CT117)))</formula>
    </cfRule>
    <cfRule type="containsText" dxfId="11782" priority="20626" operator="containsText" text="09.00 -15:00">
      <formula>NOT(ISERROR(SEARCH("09.00 -15:00",CT117)))</formula>
    </cfRule>
    <cfRule type="containsText" dxfId="11781" priority="20627" operator="containsText" text="09.00 -16.00">
      <formula>NOT(ISERROR(SEARCH("09.00 -16.00",CT117)))</formula>
    </cfRule>
  </conditionalFormatting>
  <conditionalFormatting sqref="CT115:DD115">
    <cfRule type="containsText" dxfId="11780" priority="20622" operator="containsText" text="09.00 -13.00">
      <formula>NOT(ISERROR(SEARCH("09.00 -13.00",CT115)))</formula>
    </cfRule>
    <cfRule type="containsText" dxfId="11779" priority="20623" operator="containsText" text="09.00 -15:00">
      <formula>NOT(ISERROR(SEARCH("09.00 -15:00",CT115)))</formula>
    </cfRule>
    <cfRule type="containsText" dxfId="11778" priority="20624" operator="containsText" text="09.00 -16.00">
      <formula>NOT(ISERROR(SEARCH("09.00 -16.00",CT115)))</formula>
    </cfRule>
  </conditionalFormatting>
  <conditionalFormatting sqref="CT121:DD121">
    <cfRule type="containsText" dxfId="11777" priority="20621" operator="containsText" text="09:00 – 13.00 ">
      <formula>NOT(ISERROR(SEARCH("09:00 – 13.00 ",CT121)))</formula>
    </cfRule>
  </conditionalFormatting>
  <conditionalFormatting sqref="CT115:DD121">
    <cfRule type="containsText" dxfId="11776" priority="20620" operator="containsText" text="09:00 – 13.00 ">
      <formula>NOT(ISERROR(SEARCH("09:00 – 13.00 ",CT115)))</formula>
    </cfRule>
  </conditionalFormatting>
  <conditionalFormatting sqref="CT121:DD121">
    <cfRule type="containsText" dxfId="11775" priority="20619" operator="containsText" text="09:00 – 13.00 ">
      <formula>NOT(ISERROR(SEARCH("09:00 – 13.00 ",CT121)))</formula>
    </cfRule>
  </conditionalFormatting>
  <conditionalFormatting sqref="CT116:DD116">
    <cfRule type="containsText" dxfId="11774" priority="20616" operator="containsText" text="09.00 -13.00">
      <formula>NOT(ISERROR(SEARCH("09.00 -13.00",CT116)))</formula>
    </cfRule>
    <cfRule type="containsText" dxfId="11773" priority="20617" operator="containsText" text="09.00 -15:00">
      <formula>NOT(ISERROR(SEARCH("09.00 -15:00",CT116)))</formula>
    </cfRule>
    <cfRule type="containsText" dxfId="11772" priority="20618" operator="containsText" text="09.00 -16.00">
      <formula>NOT(ISERROR(SEARCH("09.00 -16.00",CT116)))</formula>
    </cfRule>
  </conditionalFormatting>
  <conditionalFormatting sqref="CT117:DD121">
    <cfRule type="containsText" dxfId="11771" priority="20613" operator="containsText" text="09.00 -13.00">
      <formula>NOT(ISERROR(SEARCH("09.00 -13.00",CT117)))</formula>
    </cfRule>
    <cfRule type="containsText" dxfId="11770" priority="20614" operator="containsText" text="09.00 -15:00">
      <formula>NOT(ISERROR(SEARCH("09.00 -15:00",CT117)))</formula>
    </cfRule>
    <cfRule type="containsText" dxfId="11769" priority="20615" operator="containsText" text="09.00 -16.00">
      <formula>NOT(ISERROR(SEARCH("09.00 -16.00",CT117)))</formula>
    </cfRule>
  </conditionalFormatting>
  <conditionalFormatting sqref="CT115:DD115">
    <cfRule type="containsText" dxfId="11768" priority="20610" operator="containsText" text="09.00 -13.00">
      <formula>NOT(ISERROR(SEARCH("09.00 -13.00",CT115)))</formula>
    </cfRule>
    <cfRule type="containsText" dxfId="11767" priority="20611" operator="containsText" text="09.00 -15:00">
      <formula>NOT(ISERROR(SEARCH("09.00 -15:00",CT115)))</formula>
    </cfRule>
    <cfRule type="containsText" dxfId="11766" priority="20612" operator="containsText" text="09.00 -16.00">
      <formula>NOT(ISERROR(SEARCH("09.00 -16.00",CT115)))</formula>
    </cfRule>
  </conditionalFormatting>
  <conditionalFormatting sqref="CT116:DD116">
    <cfRule type="containsText" dxfId="11765" priority="20607" operator="containsText" text="09.00 -13:00">
      <formula>NOT(ISERROR(SEARCH("09.00 -13:00",CT116)))</formula>
    </cfRule>
    <cfRule type="containsText" dxfId="11764" priority="20608" operator="containsText" text="08.30 -17.30">
      <formula>NOT(ISERROR(SEARCH("08.30 -17.30",CT116)))</formula>
    </cfRule>
    <cfRule type="containsText" dxfId="11763" priority="20609" operator="containsText" text="08.30 -15:30">
      <formula>NOT(ISERROR(SEARCH("08.30 -15:30",CT116)))</formula>
    </cfRule>
  </conditionalFormatting>
  <conditionalFormatting sqref="CT117:DD121">
    <cfRule type="containsText" dxfId="11762" priority="20604" operator="containsText" text="09.00 -13.00">
      <formula>NOT(ISERROR(SEARCH("09.00 -13.00",CT117)))</formula>
    </cfRule>
    <cfRule type="containsText" dxfId="11761" priority="20605" operator="containsText" text="09.00 -15:00">
      <formula>NOT(ISERROR(SEARCH("09.00 -15:00",CT117)))</formula>
    </cfRule>
    <cfRule type="containsText" dxfId="11760" priority="20606" operator="containsText" text="09.00 -16.00">
      <formula>NOT(ISERROR(SEARCH("09.00 -16.00",CT117)))</formula>
    </cfRule>
  </conditionalFormatting>
  <conditionalFormatting sqref="CT117:DD121">
    <cfRule type="containsText" dxfId="11759" priority="20601" operator="containsText" text="09.00 -13:00">
      <formula>NOT(ISERROR(SEARCH("09.00 -13:00",CT117)))</formula>
    </cfRule>
    <cfRule type="containsText" dxfId="11758" priority="20602" operator="containsText" text="08.30 -17.30">
      <formula>NOT(ISERROR(SEARCH("08.30 -17.30",CT117)))</formula>
    </cfRule>
    <cfRule type="containsText" dxfId="11757" priority="20603" operator="containsText" text="08.30 -15:30">
      <formula>NOT(ISERROR(SEARCH("08.30 -15:30",CT117)))</formula>
    </cfRule>
  </conditionalFormatting>
  <conditionalFormatting sqref="CT115:DD115">
    <cfRule type="containsText" dxfId="11756" priority="20598" operator="containsText" text="09.00 -13.00">
      <formula>NOT(ISERROR(SEARCH("09.00 -13.00",CT115)))</formula>
    </cfRule>
    <cfRule type="containsText" dxfId="11755" priority="20599" operator="containsText" text="09.00 -15:00">
      <formula>NOT(ISERROR(SEARCH("09.00 -15:00",CT115)))</formula>
    </cfRule>
    <cfRule type="containsText" dxfId="11754" priority="20600" operator="containsText" text="09.00 -16.00">
      <formula>NOT(ISERROR(SEARCH("09.00 -16.00",CT115)))</formula>
    </cfRule>
  </conditionalFormatting>
  <conditionalFormatting sqref="CT115:DD115">
    <cfRule type="containsText" dxfId="11753" priority="20595" operator="containsText" text="09.00 -13:00">
      <formula>NOT(ISERROR(SEARCH("09.00 -13:00",CT115)))</formula>
    </cfRule>
    <cfRule type="containsText" dxfId="11752" priority="20596" operator="containsText" text="08.30 -17.30">
      <formula>NOT(ISERROR(SEARCH("08.30 -17.30",CT115)))</formula>
    </cfRule>
    <cfRule type="containsText" dxfId="11751" priority="20597" operator="containsText" text="08.30 -15:30">
      <formula>NOT(ISERROR(SEARCH("08.30 -15:30",CT115)))</formula>
    </cfRule>
  </conditionalFormatting>
  <conditionalFormatting sqref="CT125:DD131">
    <cfRule type="containsText" dxfId="11750" priority="20577" operator="containsText" text="08.30 – 14.30">
      <formula>NOT(ISERROR(SEARCH("08.30 – 14.30",CT125)))</formula>
    </cfRule>
    <cfRule type="containsText" dxfId="11749" priority="20578" operator="containsText" text="09:30 – 18.30">
      <formula>NOT(ISERROR(SEARCH("09:30 – 18.30",CT125)))</formula>
    </cfRule>
    <cfRule type="containsText" dxfId="11748" priority="20579" operator="containsText" text="10.30 – 18.30">
      <formula>NOT(ISERROR(SEARCH("10.30 – 18.30",CT125)))</formula>
    </cfRule>
    <cfRule type="containsText" dxfId="11747" priority="20580" operator="containsText" text="09.30 – 18.30">
      <formula>NOT(ISERROR(SEARCH("09.30 – 18.30",CT125)))</formula>
    </cfRule>
    <cfRule type="containsText" dxfId="11746" priority="20582" operator="containsText" text="09.00 – 13:00">
      <formula>NOT(ISERROR(SEARCH("09.00 – 13:00",CT125)))</formula>
    </cfRule>
    <cfRule type="containsText" dxfId="11745" priority="20583" operator="containsText" text="08.30 – 16.30">
      <formula>NOT(ISERROR(SEARCH("08.30 – 16.30",CT125)))</formula>
    </cfRule>
    <cfRule type="containsText" dxfId="11744" priority="20584" operator="containsText" text="08:30 – 17.30">
      <formula>NOT(ISERROR(SEARCH("08:30 – 17.30",CT125)))</formula>
    </cfRule>
    <cfRule type="containsText" dxfId="11743" priority="20585" operator="containsText" text="08.30 – 17.30">
      <formula>NOT(ISERROR(SEARCH("08.30 – 17.30",CT125)))</formula>
    </cfRule>
    <cfRule type="containsText" dxfId="11742" priority="20586" operator="containsText" text="09.00 – 18.00">
      <formula>NOT(ISERROR(SEARCH("09.00 – 18.00",CT125)))</formula>
    </cfRule>
    <cfRule type="containsText" dxfId="11741" priority="20587" operator="containsText" text="09.00 – 13.00">
      <formula>NOT(ISERROR(SEARCH("09.00 – 13.00",CT125)))</formula>
    </cfRule>
    <cfRule type="containsText" dxfId="11740" priority="20588" operator="containsText" text="11.30 – 19.30">
      <formula>NOT(ISERROR(SEARCH("11.30 – 19.30",CT125)))</formula>
    </cfRule>
    <cfRule type="containsText" dxfId="11739" priority="20589" operator="containsText" text="10.30 – 19.30">
      <formula>NOT(ISERROR(SEARCH("10.30 – 19.30",CT125)))</formula>
    </cfRule>
    <cfRule type="containsText" dxfId="11738" priority="20590" operator="containsText" text="09.00 – 15.00">
      <formula>NOT(ISERROR(SEARCH("09.00 – 15.00",CT125)))</formula>
    </cfRule>
    <cfRule type="containsText" dxfId="11737" priority="20591" operator="containsText" text="1 2 : 3 0">
      <formula>NOT(ISERROR(SEARCH("1 2 : 3 0",CT125)))</formula>
    </cfRule>
    <cfRule type="containsText" dxfId="11736" priority="20592" operator="containsText" text="1 3 : 3 0">
      <formula>NOT(ISERROR(SEARCH("1 3 : 3 0",CT125)))</formula>
    </cfRule>
    <cfRule type="containsText" dxfId="11735" priority="20593" operator="containsText" text="FESTIVITÁ">
      <formula>NOT(ISERROR(SEARCH("FESTIVITÁ",CT125)))</formula>
    </cfRule>
    <cfRule type="cellIs" dxfId="11734" priority="20594" operator="equal">
      <formula>"DOMENICA"</formula>
    </cfRule>
  </conditionalFormatting>
  <conditionalFormatting sqref="CT125:DD131">
    <cfRule type="containsText" dxfId="11733" priority="20569" operator="containsText" text="09.00 - 13.00">
      <formula>NOT(ISERROR(SEARCH("09.00 - 13.00",CT125)))</formula>
    </cfRule>
    <cfRule type="containsText" dxfId="11732" priority="20572" operator="containsText" text="09.00 – 15:00">
      <formula>NOT(ISERROR(SEARCH("09.00 – 15:00",CT125)))</formula>
    </cfRule>
    <cfRule type="containsText" dxfId="11731" priority="20573" operator="containsText" text="09.00 – 16.00">
      <formula>NOT(ISERROR(SEARCH("09.00 – 16.00",CT125)))</formula>
    </cfRule>
    <cfRule type="containsText" dxfId="11730" priority="20574" operator="containsText" text="09.00 - 13:00">
      <formula>NOT(ISERROR(SEARCH("09.00 - 13:00",CT125)))</formula>
    </cfRule>
    <cfRule type="containsText" dxfId="11729" priority="20575" operator="containsText" text="08.30 – 16:30 ">
      <formula>NOT(ISERROR(SEARCH("08.30 – 16:30 ",CT125)))</formula>
    </cfRule>
    <cfRule type="containsText" dxfId="11728" priority="20576" operator="containsText" text="08.30 – 17:30 ">
      <formula>NOT(ISERROR(SEARCH("08.30 – 17:30 ",CT125)))</formula>
    </cfRule>
  </conditionalFormatting>
  <conditionalFormatting sqref="CT125:DD131">
    <cfRule type="containsText" dxfId="11727" priority="20571" operator="containsText" text="1 3 : 0 0">
      <formula>NOT(ISERROR(SEARCH("1 3 : 0 0",CT125)))</formula>
    </cfRule>
  </conditionalFormatting>
  <conditionalFormatting sqref="CT125:DD125">
    <cfRule type="containsText" dxfId="11726" priority="20570" operator="containsText" text="13:00">
      <formula>NOT(ISERROR(SEARCH("13:00",CT125)))</formula>
    </cfRule>
  </conditionalFormatting>
  <conditionalFormatting sqref="CT125:DD131">
    <cfRule type="containsText" dxfId="11725" priority="20581" operator="containsText" text="09:00 – 13.00 ">
      <formula>NOT(ISERROR(SEARCH("09:00 – 13.00 ",CT125)))</formula>
    </cfRule>
  </conditionalFormatting>
  <conditionalFormatting sqref="CT131:DD131">
    <cfRule type="containsText" dxfId="11724" priority="20568" operator="containsText" text="09:00 – 13.00 ">
      <formula>NOT(ISERROR(SEARCH("09:00 – 13.00 ",CT131)))</formula>
    </cfRule>
  </conditionalFormatting>
  <conditionalFormatting sqref="CT125:DD131">
    <cfRule type="containsText" dxfId="11723" priority="20567" operator="containsText" text="09:00 – 13.00 ">
      <formula>NOT(ISERROR(SEARCH("09:00 – 13.00 ",CT125)))</formula>
    </cfRule>
  </conditionalFormatting>
  <conditionalFormatting sqref="CT131:DD131">
    <cfRule type="containsText" dxfId="11722" priority="20566" operator="containsText" text="09:00 – 13.00 ">
      <formula>NOT(ISERROR(SEARCH("09:00 – 13.00 ",CT131)))</formula>
    </cfRule>
  </conditionalFormatting>
  <conditionalFormatting sqref="CT126:DD126">
    <cfRule type="containsText" dxfId="11721" priority="20563" operator="containsText" text="09.00 -13.00">
      <formula>NOT(ISERROR(SEARCH("09.00 -13.00",CT126)))</formula>
    </cfRule>
    <cfRule type="containsText" dxfId="11720" priority="20564" operator="containsText" text="09.00 -15:00">
      <formula>NOT(ISERROR(SEARCH("09.00 -15:00",CT126)))</formula>
    </cfRule>
    <cfRule type="containsText" dxfId="11719" priority="20565" operator="containsText" text="09.00 -16.00">
      <formula>NOT(ISERROR(SEARCH("09.00 -16.00",CT126)))</formula>
    </cfRule>
  </conditionalFormatting>
  <conditionalFormatting sqref="CT127:DD131">
    <cfRule type="containsText" dxfId="11718" priority="20560" operator="containsText" text="09.00 -13.00">
      <formula>NOT(ISERROR(SEARCH("09.00 -13.00",CT127)))</formula>
    </cfRule>
    <cfRule type="containsText" dxfId="11717" priority="20561" operator="containsText" text="09.00 -15:00">
      <formula>NOT(ISERROR(SEARCH("09.00 -15:00",CT127)))</formula>
    </cfRule>
    <cfRule type="containsText" dxfId="11716" priority="20562" operator="containsText" text="09.00 -16.00">
      <formula>NOT(ISERROR(SEARCH("09.00 -16.00",CT127)))</formula>
    </cfRule>
  </conditionalFormatting>
  <conditionalFormatting sqref="CT125:DD125">
    <cfRule type="containsText" dxfId="11715" priority="20557" operator="containsText" text="09.00 -13.00">
      <formula>NOT(ISERROR(SEARCH("09.00 -13.00",CT125)))</formula>
    </cfRule>
    <cfRule type="containsText" dxfId="11714" priority="20558" operator="containsText" text="09.00 -15:00">
      <formula>NOT(ISERROR(SEARCH("09.00 -15:00",CT125)))</formula>
    </cfRule>
    <cfRule type="containsText" dxfId="11713" priority="20559" operator="containsText" text="09.00 -16.00">
      <formula>NOT(ISERROR(SEARCH("09.00 -16.00",CT125)))</formula>
    </cfRule>
  </conditionalFormatting>
  <conditionalFormatting sqref="CT131:DD131">
    <cfRule type="containsText" dxfId="11712" priority="20556" operator="containsText" text="09:00 – 13.00 ">
      <formula>NOT(ISERROR(SEARCH("09:00 – 13.00 ",CT131)))</formula>
    </cfRule>
  </conditionalFormatting>
  <conditionalFormatting sqref="CT125:DD131">
    <cfRule type="containsText" dxfId="11711" priority="20555" operator="containsText" text="09:00 – 13.00 ">
      <formula>NOT(ISERROR(SEARCH("09:00 – 13.00 ",CT125)))</formula>
    </cfRule>
  </conditionalFormatting>
  <conditionalFormatting sqref="CT131:DD131">
    <cfRule type="containsText" dxfId="11710" priority="20554" operator="containsText" text="09:00 – 13.00 ">
      <formula>NOT(ISERROR(SEARCH("09:00 – 13.00 ",CT131)))</formula>
    </cfRule>
  </conditionalFormatting>
  <conditionalFormatting sqref="CT126:DD126">
    <cfRule type="containsText" dxfId="11709" priority="20551" operator="containsText" text="09.00 -13.00">
      <formula>NOT(ISERROR(SEARCH("09.00 -13.00",CT126)))</formula>
    </cfRule>
    <cfRule type="containsText" dxfId="11708" priority="20552" operator="containsText" text="09.00 -15:00">
      <formula>NOT(ISERROR(SEARCH("09.00 -15:00",CT126)))</formula>
    </cfRule>
    <cfRule type="containsText" dxfId="11707" priority="20553" operator="containsText" text="09.00 -16.00">
      <formula>NOT(ISERROR(SEARCH("09.00 -16.00",CT126)))</formula>
    </cfRule>
  </conditionalFormatting>
  <conditionalFormatting sqref="CT127:DD131">
    <cfRule type="containsText" dxfId="11706" priority="20548" operator="containsText" text="09.00 -13.00">
      <formula>NOT(ISERROR(SEARCH("09.00 -13.00",CT127)))</formula>
    </cfRule>
    <cfRule type="containsText" dxfId="11705" priority="20549" operator="containsText" text="09.00 -15:00">
      <formula>NOT(ISERROR(SEARCH("09.00 -15:00",CT127)))</formula>
    </cfRule>
    <cfRule type="containsText" dxfId="11704" priority="20550" operator="containsText" text="09.00 -16.00">
      <formula>NOT(ISERROR(SEARCH("09.00 -16.00",CT127)))</formula>
    </cfRule>
  </conditionalFormatting>
  <conditionalFormatting sqref="CT125:DD125">
    <cfRule type="containsText" dxfId="11703" priority="20545" operator="containsText" text="09.00 -13.00">
      <formula>NOT(ISERROR(SEARCH("09.00 -13.00",CT125)))</formula>
    </cfRule>
    <cfRule type="containsText" dxfId="11702" priority="20546" operator="containsText" text="09.00 -15:00">
      <formula>NOT(ISERROR(SEARCH("09.00 -15:00",CT125)))</formula>
    </cfRule>
    <cfRule type="containsText" dxfId="11701" priority="20547" operator="containsText" text="09.00 -16.00">
      <formula>NOT(ISERROR(SEARCH("09.00 -16.00",CT125)))</formula>
    </cfRule>
  </conditionalFormatting>
  <conditionalFormatting sqref="CT126:DD126">
    <cfRule type="containsText" dxfId="11700" priority="20542" operator="containsText" text="09.00 -13:00">
      <formula>NOT(ISERROR(SEARCH("09.00 -13:00",CT126)))</formula>
    </cfRule>
    <cfRule type="containsText" dxfId="11699" priority="20543" operator="containsText" text="08.30 -17.30">
      <formula>NOT(ISERROR(SEARCH("08.30 -17.30",CT126)))</formula>
    </cfRule>
    <cfRule type="containsText" dxfId="11698" priority="20544" operator="containsText" text="08.30 -15:30">
      <formula>NOT(ISERROR(SEARCH("08.30 -15:30",CT126)))</formula>
    </cfRule>
  </conditionalFormatting>
  <conditionalFormatting sqref="CT127:DD131">
    <cfRule type="containsText" dxfId="11697" priority="20539" operator="containsText" text="09.00 -13.00">
      <formula>NOT(ISERROR(SEARCH("09.00 -13.00",CT127)))</formula>
    </cfRule>
    <cfRule type="containsText" dxfId="11696" priority="20540" operator="containsText" text="09.00 -15:00">
      <formula>NOT(ISERROR(SEARCH("09.00 -15:00",CT127)))</formula>
    </cfRule>
    <cfRule type="containsText" dxfId="11695" priority="20541" operator="containsText" text="09.00 -16.00">
      <formula>NOT(ISERROR(SEARCH("09.00 -16.00",CT127)))</formula>
    </cfRule>
  </conditionalFormatting>
  <conditionalFormatting sqref="CT127:DD131">
    <cfRule type="containsText" dxfId="11694" priority="20536" operator="containsText" text="09.00 -13:00">
      <formula>NOT(ISERROR(SEARCH("09.00 -13:00",CT127)))</formula>
    </cfRule>
    <cfRule type="containsText" dxfId="11693" priority="20537" operator="containsText" text="08.30 -17.30">
      <formula>NOT(ISERROR(SEARCH("08.30 -17.30",CT127)))</formula>
    </cfRule>
    <cfRule type="containsText" dxfId="11692" priority="20538" operator="containsText" text="08.30 -15:30">
      <formula>NOT(ISERROR(SEARCH("08.30 -15:30",CT127)))</formula>
    </cfRule>
  </conditionalFormatting>
  <conditionalFormatting sqref="CT125:DD125">
    <cfRule type="containsText" dxfId="11691" priority="20533" operator="containsText" text="09.00 -13.00">
      <formula>NOT(ISERROR(SEARCH("09.00 -13.00",CT125)))</formula>
    </cfRule>
    <cfRule type="containsText" dxfId="11690" priority="20534" operator="containsText" text="09.00 -15:00">
      <formula>NOT(ISERROR(SEARCH("09.00 -15:00",CT125)))</formula>
    </cfRule>
    <cfRule type="containsText" dxfId="11689" priority="20535" operator="containsText" text="09.00 -16.00">
      <formula>NOT(ISERROR(SEARCH("09.00 -16.00",CT125)))</formula>
    </cfRule>
  </conditionalFormatting>
  <conditionalFormatting sqref="CT125:DD125">
    <cfRule type="containsText" dxfId="11688" priority="20530" operator="containsText" text="09.00 -13:00">
      <formula>NOT(ISERROR(SEARCH("09.00 -13:00",CT125)))</formula>
    </cfRule>
    <cfRule type="containsText" dxfId="11687" priority="20531" operator="containsText" text="08.30 -17.30">
      <formula>NOT(ISERROR(SEARCH("08.30 -17.30",CT125)))</formula>
    </cfRule>
    <cfRule type="containsText" dxfId="11686" priority="20532" operator="containsText" text="08.30 -15:30">
      <formula>NOT(ISERROR(SEARCH("08.30 -15:30",CT125)))</formula>
    </cfRule>
  </conditionalFormatting>
  <conditionalFormatting sqref="CT135:DD142">
    <cfRule type="containsText" dxfId="11685" priority="20512" operator="containsText" text="08.30 – 14.30">
      <formula>NOT(ISERROR(SEARCH("08.30 – 14.30",CT135)))</formula>
    </cfRule>
    <cfRule type="containsText" dxfId="11684" priority="20513" operator="containsText" text="09:30 – 18.30">
      <formula>NOT(ISERROR(SEARCH("09:30 – 18.30",CT135)))</formula>
    </cfRule>
    <cfRule type="containsText" dxfId="11683" priority="20514" operator="containsText" text="10.30 – 18.30">
      <formula>NOT(ISERROR(SEARCH("10.30 – 18.30",CT135)))</formula>
    </cfRule>
    <cfRule type="containsText" dxfId="11682" priority="20515" operator="containsText" text="09.30 – 18.30">
      <formula>NOT(ISERROR(SEARCH("09.30 – 18.30",CT135)))</formula>
    </cfRule>
    <cfRule type="containsText" dxfId="11681" priority="20517" operator="containsText" text="09.00 – 13:00">
      <formula>NOT(ISERROR(SEARCH("09.00 – 13:00",CT135)))</formula>
    </cfRule>
    <cfRule type="containsText" dxfId="11680" priority="20518" operator="containsText" text="08.30 – 16.30">
      <formula>NOT(ISERROR(SEARCH("08.30 – 16.30",CT135)))</formula>
    </cfRule>
    <cfRule type="containsText" dxfId="11679" priority="20519" operator="containsText" text="08:30 – 17.30">
      <formula>NOT(ISERROR(SEARCH("08:30 – 17.30",CT135)))</formula>
    </cfRule>
    <cfRule type="containsText" dxfId="11678" priority="20520" operator="containsText" text="08.30 – 17.30">
      <formula>NOT(ISERROR(SEARCH("08.30 – 17.30",CT135)))</formula>
    </cfRule>
    <cfRule type="containsText" dxfId="11677" priority="20521" operator="containsText" text="09.00 – 18.00">
      <formula>NOT(ISERROR(SEARCH("09.00 – 18.00",CT135)))</formula>
    </cfRule>
    <cfRule type="containsText" dxfId="11676" priority="20522" operator="containsText" text="09.00 – 13.00">
      <formula>NOT(ISERROR(SEARCH("09.00 – 13.00",CT135)))</formula>
    </cfRule>
    <cfRule type="containsText" dxfId="11675" priority="20523" operator="containsText" text="11.30 – 19.30">
      <formula>NOT(ISERROR(SEARCH("11.30 – 19.30",CT135)))</formula>
    </cfRule>
    <cfRule type="containsText" dxfId="11674" priority="20524" operator="containsText" text="10.30 – 19.30">
      <formula>NOT(ISERROR(SEARCH("10.30 – 19.30",CT135)))</formula>
    </cfRule>
    <cfRule type="containsText" dxfId="11673" priority="20525" operator="containsText" text="09.00 – 15.00">
      <formula>NOT(ISERROR(SEARCH("09.00 – 15.00",CT135)))</formula>
    </cfRule>
    <cfRule type="containsText" dxfId="11672" priority="20526" operator="containsText" text="1 2 : 3 0">
      <formula>NOT(ISERROR(SEARCH("1 2 : 3 0",CT135)))</formula>
    </cfRule>
    <cfRule type="containsText" dxfId="11671" priority="20527" operator="containsText" text="1 3 : 3 0">
      <formula>NOT(ISERROR(SEARCH("1 3 : 3 0",CT135)))</formula>
    </cfRule>
    <cfRule type="containsText" dxfId="11670" priority="20528" operator="containsText" text="FESTIVITÁ">
      <formula>NOT(ISERROR(SEARCH("FESTIVITÁ",CT135)))</formula>
    </cfRule>
    <cfRule type="cellIs" dxfId="11669" priority="20529" operator="equal">
      <formula>"DOMENICA"</formula>
    </cfRule>
  </conditionalFormatting>
  <conditionalFormatting sqref="CT135:DD142">
    <cfRule type="containsText" dxfId="11668" priority="20504" operator="containsText" text="09.00 - 13.00">
      <formula>NOT(ISERROR(SEARCH("09.00 - 13.00",CT135)))</formula>
    </cfRule>
    <cfRule type="containsText" dxfId="11667" priority="20507" operator="containsText" text="09.00 – 15:00">
      <formula>NOT(ISERROR(SEARCH("09.00 – 15:00",CT135)))</formula>
    </cfRule>
    <cfRule type="containsText" dxfId="11666" priority="20508" operator="containsText" text="09.00 – 16.00">
      <formula>NOT(ISERROR(SEARCH("09.00 – 16.00",CT135)))</formula>
    </cfRule>
    <cfRule type="containsText" dxfId="11665" priority="20509" operator="containsText" text="09.00 - 13:00">
      <formula>NOT(ISERROR(SEARCH("09.00 - 13:00",CT135)))</formula>
    </cfRule>
    <cfRule type="containsText" dxfId="11664" priority="20510" operator="containsText" text="08.30 – 16:30 ">
      <formula>NOT(ISERROR(SEARCH("08.30 – 16:30 ",CT135)))</formula>
    </cfRule>
    <cfRule type="containsText" dxfId="11663" priority="20511" operator="containsText" text="08.30 – 17:30 ">
      <formula>NOT(ISERROR(SEARCH("08.30 – 17:30 ",CT135)))</formula>
    </cfRule>
  </conditionalFormatting>
  <conditionalFormatting sqref="CT135:DD142">
    <cfRule type="containsText" dxfId="11662" priority="20506" operator="containsText" text="1 3 : 0 0">
      <formula>NOT(ISERROR(SEARCH("1 3 : 0 0",CT135)))</formula>
    </cfRule>
  </conditionalFormatting>
  <conditionalFormatting sqref="CT135:DD135">
    <cfRule type="containsText" dxfId="11661" priority="20505" operator="containsText" text="13:00">
      <formula>NOT(ISERROR(SEARCH("13:00",CT135)))</formula>
    </cfRule>
  </conditionalFormatting>
  <conditionalFormatting sqref="CT135:DD142">
    <cfRule type="containsText" dxfId="11660" priority="20516" operator="containsText" text="09:00 – 13.00 ">
      <formula>NOT(ISERROR(SEARCH("09:00 – 13.00 ",CT135)))</formula>
    </cfRule>
  </conditionalFormatting>
  <conditionalFormatting sqref="CT141:DD141">
    <cfRule type="containsText" dxfId="11659" priority="20503" operator="containsText" text="09:00 – 13.00 ">
      <formula>NOT(ISERROR(SEARCH("09:00 – 13.00 ",CT141)))</formula>
    </cfRule>
  </conditionalFormatting>
  <conditionalFormatting sqref="CT135:DD142">
    <cfRule type="containsText" dxfId="11658" priority="20502" operator="containsText" text="09:00 – 13.00 ">
      <formula>NOT(ISERROR(SEARCH("09:00 – 13.00 ",CT135)))</formula>
    </cfRule>
  </conditionalFormatting>
  <conditionalFormatting sqref="CT136:DD136">
    <cfRule type="containsText" dxfId="11657" priority="20498" operator="containsText" text="09.00 -13.00">
      <formula>NOT(ISERROR(SEARCH("09.00 -13.00",CT136)))</formula>
    </cfRule>
    <cfRule type="containsText" dxfId="11656" priority="20499" operator="containsText" text="09.00 -15:00">
      <formula>NOT(ISERROR(SEARCH("09.00 -15:00",CT136)))</formula>
    </cfRule>
    <cfRule type="containsText" dxfId="11655" priority="20500" operator="containsText" text="09.00 -16.00">
      <formula>NOT(ISERROR(SEARCH("09.00 -16.00",CT136)))</formula>
    </cfRule>
  </conditionalFormatting>
  <conditionalFormatting sqref="CT137:DD142">
    <cfRule type="containsText" dxfId="11654" priority="20495" operator="containsText" text="09.00 -13.00">
      <formula>NOT(ISERROR(SEARCH("09.00 -13.00",CT137)))</formula>
    </cfRule>
    <cfRule type="containsText" dxfId="11653" priority="20496" operator="containsText" text="09.00 -15:00">
      <formula>NOT(ISERROR(SEARCH("09.00 -15:00",CT137)))</formula>
    </cfRule>
    <cfRule type="containsText" dxfId="11652" priority="20497" operator="containsText" text="09.00 -16.00">
      <formula>NOT(ISERROR(SEARCH("09.00 -16.00",CT137)))</formula>
    </cfRule>
  </conditionalFormatting>
  <conditionalFormatting sqref="CT135:DD135">
    <cfRule type="containsText" dxfId="11651" priority="20492" operator="containsText" text="09.00 -13.00">
      <formula>NOT(ISERROR(SEARCH("09.00 -13.00",CT135)))</formula>
    </cfRule>
    <cfRule type="containsText" dxfId="11650" priority="20493" operator="containsText" text="09.00 -15:00">
      <formula>NOT(ISERROR(SEARCH("09.00 -15:00",CT135)))</formula>
    </cfRule>
    <cfRule type="containsText" dxfId="11649" priority="20494" operator="containsText" text="09.00 -16.00">
      <formula>NOT(ISERROR(SEARCH("09.00 -16.00",CT135)))</formula>
    </cfRule>
  </conditionalFormatting>
  <conditionalFormatting sqref="CT141:DD141">
    <cfRule type="containsText" dxfId="11648" priority="20491" operator="containsText" text="09:00 – 13.00 ">
      <formula>NOT(ISERROR(SEARCH("09:00 – 13.00 ",CT141)))</formula>
    </cfRule>
  </conditionalFormatting>
  <conditionalFormatting sqref="CT135:DD142">
    <cfRule type="containsText" dxfId="11647" priority="20490" operator="containsText" text="09:00 – 13.00 ">
      <formula>NOT(ISERROR(SEARCH("09:00 – 13.00 ",CT135)))</formula>
    </cfRule>
  </conditionalFormatting>
  <conditionalFormatting sqref="CT141:DD142">
    <cfRule type="containsText" dxfId="11646" priority="20489" operator="containsText" text="09:00 – 13.00 ">
      <formula>NOT(ISERROR(SEARCH("09:00 – 13.00 ",CT141)))</formula>
    </cfRule>
  </conditionalFormatting>
  <conditionalFormatting sqref="CT136:DD136">
    <cfRule type="containsText" dxfId="11645" priority="20486" operator="containsText" text="09.00 -13.00">
      <formula>NOT(ISERROR(SEARCH("09.00 -13.00",CT136)))</formula>
    </cfRule>
    <cfRule type="containsText" dxfId="11644" priority="20487" operator="containsText" text="09.00 -15:00">
      <formula>NOT(ISERROR(SEARCH("09.00 -15:00",CT136)))</formula>
    </cfRule>
    <cfRule type="containsText" dxfId="11643" priority="20488" operator="containsText" text="09.00 -16.00">
      <formula>NOT(ISERROR(SEARCH("09.00 -16.00",CT136)))</formula>
    </cfRule>
  </conditionalFormatting>
  <conditionalFormatting sqref="CT136:DD136">
    <cfRule type="containsText" dxfId="11642" priority="20477" operator="containsText" text="09.00 -13:00">
      <formula>NOT(ISERROR(SEARCH("09.00 -13:00",CT136)))</formula>
    </cfRule>
    <cfRule type="containsText" dxfId="11641" priority="20478" operator="containsText" text="08.30 -17.30">
      <formula>NOT(ISERROR(SEARCH("08.30 -17.30",CT136)))</formula>
    </cfRule>
    <cfRule type="containsText" dxfId="11640" priority="20479" operator="containsText" text="08.30 -15:30">
      <formula>NOT(ISERROR(SEARCH("08.30 -15:30",CT136)))</formula>
    </cfRule>
  </conditionalFormatting>
  <conditionalFormatting sqref="CT137:DD142">
    <cfRule type="containsText" dxfId="11639" priority="20471" operator="containsText" text="09.00 -13:00">
      <formula>NOT(ISERROR(SEARCH("09.00 -13:00",CT137)))</formula>
    </cfRule>
    <cfRule type="containsText" dxfId="11638" priority="20472" operator="containsText" text="08.30 -17.30">
      <formula>NOT(ISERROR(SEARCH("08.30 -17.30",CT137)))</formula>
    </cfRule>
    <cfRule type="containsText" dxfId="11637" priority="20473" operator="containsText" text="08.30 -15:30">
      <formula>NOT(ISERROR(SEARCH("08.30 -15:30",CT137)))</formula>
    </cfRule>
  </conditionalFormatting>
  <conditionalFormatting sqref="CT135:DD135">
    <cfRule type="containsText" dxfId="11636" priority="20465" operator="containsText" text="09.00 -13:00">
      <formula>NOT(ISERROR(SEARCH("09.00 -13:00",CT135)))</formula>
    </cfRule>
    <cfRule type="containsText" dxfId="11635" priority="20466" operator="containsText" text="08.30 -17.30">
      <formula>NOT(ISERROR(SEARCH("08.30 -17.30",CT135)))</formula>
    </cfRule>
    <cfRule type="containsText" dxfId="11634" priority="20467" operator="containsText" text="08.30 -15:30">
      <formula>NOT(ISERROR(SEARCH("08.30 -15:30",CT135)))</formula>
    </cfRule>
  </conditionalFormatting>
  <conditionalFormatting sqref="CT145:DD152">
    <cfRule type="containsText" dxfId="11633" priority="20447" operator="containsText" text="08.30 – 14.30">
      <formula>NOT(ISERROR(SEARCH("08.30 – 14.30",CT145)))</formula>
    </cfRule>
    <cfRule type="containsText" dxfId="11632" priority="20448" operator="containsText" text="09:30 – 18.30">
      <formula>NOT(ISERROR(SEARCH("09:30 – 18.30",CT145)))</formula>
    </cfRule>
    <cfRule type="containsText" dxfId="11631" priority="20449" operator="containsText" text="10.30 – 18.30">
      <formula>NOT(ISERROR(SEARCH("10.30 – 18.30",CT145)))</formula>
    </cfRule>
    <cfRule type="containsText" dxfId="11630" priority="20450" operator="containsText" text="09.30 – 18.30">
      <formula>NOT(ISERROR(SEARCH("09.30 – 18.30",CT145)))</formula>
    </cfRule>
    <cfRule type="containsText" dxfId="11629" priority="20452" operator="containsText" text="09.00 – 13:00">
      <formula>NOT(ISERROR(SEARCH("09.00 – 13:00",CT145)))</formula>
    </cfRule>
    <cfRule type="containsText" dxfId="11628" priority="20453" operator="containsText" text="08.30 – 16.30">
      <formula>NOT(ISERROR(SEARCH("08.30 – 16.30",CT145)))</formula>
    </cfRule>
    <cfRule type="containsText" dxfId="11627" priority="20454" operator="containsText" text="08:30 – 17.30">
      <formula>NOT(ISERROR(SEARCH("08:30 – 17.30",CT145)))</formula>
    </cfRule>
    <cfRule type="containsText" dxfId="11626" priority="20455" operator="containsText" text="08.30 – 17.30">
      <formula>NOT(ISERROR(SEARCH("08.30 – 17.30",CT145)))</formula>
    </cfRule>
    <cfRule type="containsText" dxfId="11625" priority="20456" operator="containsText" text="09.00 – 18.00">
      <formula>NOT(ISERROR(SEARCH("09.00 – 18.00",CT145)))</formula>
    </cfRule>
    <cfRule type="containsText" dxfId="11624" priority="20457" operator="containsText" text="09.00 – 13.00">
      <formula>NOT(ISERROR(SEARCH("09.00 – 13.00",CT145)))</formula>
    </cfRule>
    <cfRule type="containsText" dxfId="11623" priority="20458" operator="containsText" text="11.30 – 19.30">
      <formula>NOT(ISERROR(SEARCH("11.30 – 19.30",CT145)))</formula>
    </cfRule>
    <cfRule type="containsText" dxfId="11622" priority="20459" operator="containsText" text="10.30 – 19.30">
      <formula>NOT(ISERROR(SEARCH("10.30 – 19.30",CT145)))</formula>
    </cfRule>
    <cfRule type="containsText" dxfId="11621" priority="20460" operator="containsText" text="09.00 – 15.00">
      <formula>NOT(ISERROR(SEARCH("09.00 – 15.00",CT145)))</formula>
    </cfRule>
    <cfRule type="containsText" dxfId="11620" priority="20461" operator="containsText" text="1 2 : 3 0">
      <formula>NOT(ISERROR(SEARCH("1 2 : 3 0",CT145)))</formula>
    </cfRule>
    <cfRule type="containsText" dxfId="11619" priority="20462" operator="containsText" text="1 3 : 3 0">
      <formula>NOT(ISERROR(SEARCH("1 3 : 3 0",CT145)))</formula>
    </cfRule>
    <cfRule type="containsText" dxfId="11618" priority="20463" operator="containsText" text="FESTIVITÁ">
      <formula>NOT(ISERROR(SEARCH("FESTIVITÁ",CT145)))</formula>
    </cfRule>
    <cfRule type="cellIs" dxfId="11617" priority="20464" operator="equal">
      <formula>"DOMENICA"</formula>
    </cfRule>
  </conditionalFormatting>
  <conditionalFormatting sqref="CT145:DD152">
    <cfRule type="containsText" dxfId="11616" priority="20439" operator="containsText" text="09.00 - 13.00">
      <formula>NOT(ISERROR(SEARCH("09.00 - 13.00",CT145)))</formula>
    </cfRule>
    <cfRule type="containsText" dxfId="11615" priority="20442" operator="containsText" text="09.00 – 15:00">
      <formula>NOT(ISERROR(SEARCH("09.00 – 15:00",CT145)))</formula>
    </cfRule>
    <cfRule type="containsText" dxfId="11614" priority="20443" operator="containsText" text="09.00 – 16.00">
      <formula>NOT(ISERROR(SEARCH("09.00 – 16.00",CT145)))</formula>
    </cfRule>
    <cfRule type="containsText" dxfId="11613" priority="20444" operator="containsText" text="09.00 - 13:00">
      <formula>NOT(ISERROR(SEARCH("09.00 - 13:00",CT145)))</formula>
    </cfRule>
    <cfRule type="containsText" dxfId="11612" priority="20445" operator="containsText" text="08.30 – 16:30 ">
      <formula>NOT(ISERROR(SEARCH("08.30 – 16:30 ",CT145)))</formula>
    </cfRule>
    <cfRule type="containsText" dxfId="11611" priority="20446" operator="containsText" text="08.30 – 17:30 ">
      <formula>NOT(ISERROR(SEARCH("08.30 – 17:30 ",CT145)))</formula>
    </cfRule>
  </conditionalFormatting>
  <conditionalFormatting sqref="CT145:DD152">
    <cfRule type="containsText" dxfId="11610" priority="20441" operator="containsText" text="1 3 : 0 0">
      <formula>NOT(ISERROR(SEARCH("1 3 : 0 0",CT145)))</formula>
    </cfRule>
  </conditionalFormatting>
  <conditionalFormatting sqref="CT145:DD145">
    <cfRule type="containsText" dxfId="11609" priority="20440" operator="containsText" text="13:00">
      <formula>NOT(ISERROR(SEARCH("13:00",CT145)))</formula>
    </cfRule>
  </conditionalFormatting>
  <conditionalFormatting sqref="CT145:DD152">
    <cfRule type="containsText" dxfId="11608" priority="20451" operator="containsText" text="09:00 – 13.00 ">
      <formula>NOT(ISERROR(SEARCH("09:00 – 13.00 ",CT145)))</formula>
    </cfRule>
  </conditionalFormatting>
  <conditionalFormatting sqref="CT145:DD152">
    <cfRule type="containsText" dxfId="11607" priority="20437" operator="containsText" text="09:00 – 13.00 ">
      <formula>NOT(ISERROR(SEARCH("09:00 – 13.00 ",CT145)))</formula>
    </cfRule>
  </conditionalFormatting>
  <conditionalFormatting sqref="CT151:DD152">
    <cfRule type="containsText" dxfId="11606" priority="20436" operator="containsText" text="09:00 – 13.00 ">
      <formula>NOT(ISERROR(SEARCH("09:00 – 13.00 ",CT151)))</formula>
    </cfRule>
  </conditionalFormatting>
  <conditionalFormatting sqref="CT146:DD146">
    <cfRule type="containsText" dxfId="11605" priority="20433" operator="containsText" text="09.00 -13.00">
      <formula>NOT(ISERROR(SEARCH("09.00 -13.00",CT146)))</formula>
    </cfRule>
    <cfRule type="containsText" dxfId="11604" priority="20434" operator="containsText" text="09.00 -15:00">
      <formula>NOT(ISERROR(SEARCH("09.00 -15:00",CT146)))</formula>
    </cfRule>
    <cfRule type="containsText" dxfId="11603" priority="20435" operator="containsText" text="09.00 -16.00">
      <formula>NOT(ISERROR(SEARCH("09.00 -16.00",CT146)))</formula>
    </cfRule>
  </conditionalFormatting>
  <conditionalFormatting sqref="CT147:DD152">
    <cfRule type="containsText" dxfId="11602" priority="20430" operator="containsText" text="09.00 -13.00">
      <formula>NOT(ISERROR(SEARCH("09.00 -13.00",CT147)))</formula>
    </cfRule>
    <cfRule type="containsText" dxfId="11601" priority="20431" operator="containsText" text="09.00 -15:00">
      <formula>NOT(ISERROR(SEARCH("09.00 -15:00",CT147)))</formula>
    </cfRule>
    <cfRule type="containsText" dxfId="11600" priority="20432" operator="containsText" text="09.00 -16.00">
      <formula>NOT(ISERROR(SEARCH("09.00 -16.00",CT147)))</formula>
    </cfRule>
  </conditionalFormatting>
  <conditionalFormatting sqref="CT145:DD145">
    <cfRule type="containsText" dxfId="11599" priority="20427" operator="containsText" text="09.00 -13.00">
      <formula>NOT(ISERROR(SEARCH("09.00 -13.00",CT145)))</formula>
    </cfRule>
    <cfRule type="containsText" dxfId="11598" priority="20428" operator="containsText" text="09.00 -15:00">
      <formula>NOT(ISERROR(SEARCH("09.00 -15:00",CT145)))</formula>
    </cfRule>
    <cfRule type="containsText" dxfId="11597" priority="20429" operator="containsText" text="09.00 -16.00">
      <formula>NOT(ISERROR(SEARCH("09.00 -16.00",CT145)))</formula>
    </cfRule>
  </conditionalFormatting>
  <conditionalFormatting sqref="CT151:DD151">
    <cfRule type="containsText" dxfId="11596" priority="20426" operator="containsText" text="09:00 – 13.00 ">
      <formula>NOT(ISERROR(SEARCH("09:00 – 13.00 ",CT151)))</formula>
    </cfRule>
  </conditionalFormatting>
  <conditionalFormatting sqref="CT145:DD152">
    <cfRule type="containsText" dxfId="11595" priority="20425" operator="containsText" text="09:00 – 13.00 ">
      <formula>NOT(ISERROR(SEARCH("09:00 – 13.00 ",CT145)))</formula>
    </cfRule>
  </conditionalFormatting>
  <conditionalFormatting sqref="CT151:DD152">
    <cfRule type="containsText" dxfId="11594" priority="20424" operator="containsText" text="09:00 – 13.00 ">
      <formula>NOT(ISERROR(SEARCH("09:00 – 13.00 ",CT151)))</formula>
    </cfRule>
  </conditionalFormatting>
  <conditionalFormatting sqref="CT146:DD146">
    <cfRule type="containsText" dxfId="11593" priority="20421" operator="containsText" text="09.00 -13.00">
      <formula>NOT(ISERROR(SEARCH("09.00 -13.00",CT146)))</formula>
    </cfRule>
    <cfRule type="containsText" dxfId="11592" priority="20422" operator="containsText" text="09.00 -15:00">
      <formula>NOT(ISERROR(SEARCH("09.00 -15:00",CT146)))</formula>
    </cfRule>
    <cfRule type="containsText" dxfId="11591" priority="20423" operator="containsText" text="09.00 -16.00">
      <formula>NOT(ISERROR(SEARCH("09.00 -16.00",CT146)))</formula>
    </cfRule>
  </conditionalFormatting>
  <conditionalFormatting sqref="CT147:DD152">
    <cfRule type="containsText" dxfId="11590" priority="20418" operator="containsText" text="09.00 -13.00">
      <formula>NOT(ISERROR(SEARCH("09.00 -13.00",CT147)))</formula>
    </cfRule>
    <cfRule type="containsText" dxfId="11589" priority="20419" operator="containsText" text="09.00 -15:00">
      <formula>NOT(ISERROR(SEARCH("09.00 -15:00",CT147)))</formula>
    </cfRule>
    <cfRule type="containsText" dxfId="11588" priority="20420" operator="containsText" text="09.00 -16.00">
      <formula>NOT(ISERROR(SEARCH("09.00 -16.00",CT147)))</formula>
    </cfRule>
  </conditionalFormatting>
  <conditionalFormatting sqref="CT145:DD145">
    <cfRule type="containsText" dxfId="11587" priority="20415" operator="containsText" text="09.00 -13.00">
      <formula>NOT(ISERROR(SEARCH("09.00 -13.00",CT145)))</formula>
    </cfRule>
    <cfRule type="containsText" dxfId="11586" priority="20416" operator="containsText" text="09.00 -15:00">
      <formula>NOT(ISERROR(SEARCH("09.00 -15:00",CT145)))</formula>
    </cfRule>
    <cfRule type="containsText" dxfId="11585" priority="20417" operator="containsText" text="09.00 -16.00">
      <formula>NOT(ISERROR(SEARCH("09.00 -16.00",CT145)))</formula>
    </cfRule>
  </conditionalFormatting>
  <conditionalFormatting sqref="CT146:DD146">
    <cfRule type="containsText" dxfId="11584" priority="20412" operator="containsText" text="09.00 -13:00">
      <formula>NOT(ISERROR(SEARCH("09.00 -13:00",CT146)))</formula>
    </cfRule>
    <cfRule type="containsText" dxfId="11583" priority="20413" operator="containsText" text="08.30 -17.30">
      <formula>NOT(ISERROR(SEARCH("08.30 -17.30",CT146)))</formula>
    </cfRule>
    <cfRule type="containsText" dxfId="11582" priority="20414" operator="containsText" text="08.30 -15:30">
      <formula>NOT(ISERROR(SEARCH("08.30 -15:30",CT146)))</formula>
    </cfRule>
  </conditionalFormatting>
  <conditionalFormatting sqref="CT147:DD152">
    <cfRule type="containsText" dxfId="11581" priority="20409" operator="containsText" text="09.00 -13.00">
      <formula>NOT(ISERROR(SEARCH("09.00 -13.00",CT147)))</formula>
    </cfRule>
    <cfRule type="containsText" dxfId="11580" priority="20410" operator="containsText" text="09.00 -15:00">
      <formula>NOT(ISERROR(SEARCH("09.00 -15:00",CT147)))</formula>
    </cfRule>
    <cfRule type="containsText" dxfId="11579" priority="20411" operator="containsText" text="09.00 -16.00">
      <formula>NOT(ISERROR(SEARCH("09.00 -16.00",CT147)))</formula>
    </cfRule>
  </conditionalFormatting>
  <conditionalFormatting sqref="CT147:DD152">
    <cfRule type="containsText" dxfId="11578" priority="20406" operator="containsText" text="09.00 -13:00">
      <formula>NOT(ISERROR(SEARCH("09.00 -13:00",CT147)))</formula>
    </cfRule>
    <cfRule type="containsText" dxfId="11577" priority="20407" operator="containsText" text="08.30 -17.30">
      <formula>NOT(ISERROR(SEARCH("08.30 -17.30",CT147)))</formula>
    </cfRule>
    <cfRule type="containsText" dxfId="11576" priority="20408" operator="containsText" text="08.30 -15:30">
      <formula>NOT(ISERROR(SEARCH("08.30 -15:30",CT147)))</formula>
    </cfRule>
  </conditionalFormatting>
  <conditionalFormatting sqref="CT145:DD145">
    <cfRule type="containsText" dxfId="11575" priority="20403" operator="containsText" text="09.00 -13.00">
      <formula>NOT(ISERROR(SEARCH("09.00 -13.00",CT145)))</formula>
    </cfRule>
    <cfRule type="containsText" dxfId="11574" priority="20404" operator="containsText" text="09.00 -15:00">
      <formula>NOT(ISERROR(SEARCH("09.00 -15:00",CT145)))</formula>
    </cfRule>
    <cfRule type="containsText" dxfId="11573" priority="20405" operator="containsText" text="09.00 -16.00">
      <formula>NOT(ISERROR(SEARCH("09.00 -16.00",CT145)))</formula>
    </cfRule>
  </conditionalFormatting>
  <conditionalFormatting sqref="CT145:DD145">
    <cfRule type="containsText" dxfId="11572" priority="20400" operator="containsText" text="09.00 -13:00">
      <formula>NOT(ISERROR(SEARCH("09.00 -13:00",CT145)))</formula>
    </cfRule>
    <cfRule type="containsText" dxfId="11571" priority="20401" operator="containsText" text="08.30 -17.30">
      <formula>NOT(ISERROR(SEARCH("08.30 -17.30",CT145)))</formula>
    </cfRule>
    <cfRule type="containsText" dxfId="11570" priority="20402" operator="containsText" text="08.30 -15:30">
      <formula>NOT(ISERROR(SEARCH("08.30 -15:30",CT145)))</formula>
    </cfRule>
  </conditionalFormatting>
  <conditionalFormatting sqref="CT155:DD162">
    <cfRule type="containsText" dxfId="11569" priority="20382" operator="containsText" text="08.30 – 14.30">
      <formula>NOT(ISERROR(SEARCH("08.30 – 14.30",CT155)))</formula>
    </cfRule>
    <cfRule type="containsText" dxfId="11568" priority="20383" operator="containsText" text="09:30 – 18.30">
      <formula>NOT(ISERROR(SEARCH("09:30 – 18.30",CT155)))</formula>
    </cfRule>
    <cfRule type="containsText" dxfId="11567" priority="20384" operator="containsText" text="10.30 – 18.30">
      <formula>NOT(ISERROR(SEARCH("10.30 – 18.30",CT155)))</formula>
    </cfRule>
    <cfRule type="containsText" dxfId="11566" priority="20385" operator="containsText" text="09.30 – 18.30">
      <formula>NOT(ISERROR(SEARCH("09.30 – 18.30",CT155)))</formula>
    </cfRule>
    <cfRule type="containsText" dxfId="11565" priority="20387" operator="containsText" text="09.00 – 13:00">
      <formula>NOT(ISERROR(SEARCH("09.00 – 13:00",CT155)))</formula>
    </cfRule>
    <cfRule type="containsText" dxfId="11564" priority="20388" operator="containsText" text="08.30 – 16.30">
      <formula>NOT(ISERROR(SEARCH("08.30 – 16.30",CT155)))</formula>
    </cfRule>
    <cfRule type="containsText" dxfId="11563" priority="20389" operator="containsText" text="08:30 – 17.30">
      <formula>NOT(ISERROR(SEARCH("08:30 – 17.30",CT155)))</formula>
    </cfRule>
    <cfRule type="containsText" dxfId="11562" priority="20390" operator="containsText" text="08.30 – 17.30">
      <formula>NOT(ISERROR(SEARCH("08.30 – 17.30",CT155)))</formula>
    </cfRule>
    <cfRule type="containsText" dxfId="11561" priority="20391" operator="containsText" text="09.00 – 18.00">
      <formula>NOT(ISERROR(SEARCH("09.00 – 18.00",CT155)))</formula>
    </cfRule>
    <cfRule type="containsText" dxfId="11560" priority="20392" operator="containsText" text="09.00 – 13.00">
      <formula>NOT(ISERROR(SEARCH("09.00 – 13.00",CT155)))</formula>
    </cfRule>
    <cfRule type="containsText" dxfId="11559" priority="20393" operator="containsText" text="11.30 – 19.30">
      <formula>NOT(ISERROR(SEARCH("11.30 – 19.30",CT155)))</formula>
    </cfRule>
    <cfRule type="containsText" dxfId="11558" priority="20394" operator="containsText" text="10.30 – 19.30">
      <formula>NOT(ISERROR(SEARCH("10.30 – 19.30",CT155)))</formula>
    </cfRule>
    <cfRule type="containsText" dxfId="11557" priority="20395" operator="containsText" text="09.00 – 15.00">
      <formula>NOT(ISERROR(SEARCH("09.00 – 15.00",CT155)))</formula>
    </cfRule>
    <cfRule type="containsText" dxfId="11556" priority="20396" operator="containsText" text="1 2 : 3 0">
      <formula>NOT(ISERROR(SEARCH("1 2 : 3 0",CT155)))</formula>
    </cfRule>
    <cfRule type="containsText" dxfId="11555" priority="20397" operator="containsText" text="1 3 : 3 0">
      <formula>NOT(ISERROR(SEARCH("1 3 : 3 0",CT155)))</formula>
    </cfRule>
    <cfRule type="containsText" dxfId="11554" priority="20398" operator="containsText" text="FESTIVITÁ">
      <formula>NOT(ISERROR(SEARCH("FESTIVITÁ",CT155)))</formula>
    </cfRule>
    <cfRule type="cellIs" dxfId="11553" priority="20399" operator="equal">
      <formula>"DOMENICA"</formula>
    </cfRule>
  </conditionalFormatting>
  <conditionalFormatting sqref="CT155:DD162">
    <cfRule type="containsText" dxfId="11552" priority="20374" operator="containsText" text="09.00 - 13.00">
      <formula>NOT(ISERROR(SEARCH("09.00 - 13.00",CT155)))</formula>
    </cfRule>
    <cfRule type="containsText" dxfId="11551" priority="20377" operator="containsText" text="09.00 – 15:00">
      <formula>NOT(ISERROR(SEARCH("09.00 – 15:00",CT155)))</formula>
    </cfRule>
    <cfRule type="containsText" dxfId="11550" priority="20378" operator="containsText" text="09.00 – 16.00">
      <formula>NOT(ISERROR(SEARCH("09.00 – 16.00",CT155)))</formula>
    </cfRule>
    <cfRule type="containsText" dxfId="11549" priority="20379" operator="containsText" text="09.00 - 13:00">
      <formula>NOT(ISERROR(SEARCH("09.00 - 13:00",CT155)))</formula>
    </cfRule>
    <cfRule type="containsText" dxfId="11548" priority="20380" operator="containsText" text="08.30 – 16:30 ">
      <formula>NOT(ISERROR(SEARCH("08.30 – 16:30 ",CT155)))</formula>
    </cfRule>
    <cfRule type="containsText" dxfId="11547" priority="20381" operator="containsText" text="08.30 – 17:30 ">
      <formula>NOT(ISERROR(SEARCH("08.30 – 17:30 ",CT155)))</formula>
    </cfRule>
  </conditionalFormatting>
  <conditionalFormatting sqref="CT155:DD162">
    <cfRule type="containsText" dxfId="11546" priority="20376" operator="containsText" text="1 3 : 0 0">
      <formula>NOT(ISERROR(SEARCH("1 3 : 0 0",CT155)))</formula>
    </cfRule>
  </conditionalFormatting>
  <conditionalFormatting sqref="CT155:DD155">
    <cfRule type="containsText" dxfId="11545" priority="20375" operator="containsText" text="13:00">
      <formula>NOT(ISERROR(SEARCH("13:00",CT155)))</formula>
    </cfRule>
  </conditionalFormatting>
  <conditionalFormatting sqref="CT155:DD162">
    <cfRule type="containsText" dxfId="11544" priority="20386" operator="containsText" text="09:00 – 13.00 ">
      <formula>NOT(ISERROR(SEARCH("09:00 – 13.00 ",CT155)))</formula>
    </cfRule>
  </conditionalFormatting>
  <conditionalFormatting sqref="CT161:DD161">
    <cfRule type="containsText" dxfId="11543" priority="20373" operator="containsText" text="09:00 – 13.00 ">
      <formula>NOT(ISERROR(SEARCH("09:00 – 13.00 ",CT161)))</formula>
    </cfRule>
  </conditionalFormatting>
  <conditionalFormatting sqref="CT155:DD162">
    <cfRule type="containsText" dxfId="11542" priority="20372" operator="containsText" text="09:00 – 13.00 ">
      <formula>NOT(ISERROR(SEARCH("09:00 – 13.00 ",CT155)))</formula>
    </cfRule>
  </conditionalFormatting>
  <conditionalFormatting sqref="CT161:DD162">
    <cfRule type="containsText" dxfId="11541" priority="20371" operator="containsText" text="09:00 – 13.00 ">
      <formula>NOT(ISERROR(SEARCH("09:00 – 13.00 ",CT161)))</formula>
    </cfRule>
  </conditionalFormatting>
  <conditionalFormatting sqref="CT156:DD156">
    <cfRule type="containsText" dxfId="11540" priority="20368" operator="containsText" text="09.00 -13.00">
      <formula>NOT(ISERROR(SEARCH("09.00 -13.00",CT156)))</formula>
    </cfRule>
    <cfRule type="containsText" dxfId="11539" priority="20369" operator="containsText" text="09.00 -15:00">
      <formula>NOT(ISERROR(SEARCH("09.00 -15:00",CT156)))</formula>
    </cfRule>
    <cfRule type="containsText" dxfId="11538" priority="20370" operator="containsText" text="09.00 -16.00">
      <formula>NOT(ISERROR(SEARCH("09.00 -16.00",CT156)))</formula>
    </cfRule>
  </conditionalFormatting>
  <conditionalFormatting sqref="CT157:DD162">
    <cfRule type="containsText" dxfId="11537" priority="20365" operator="containsText" text="09.00 -13.00">
      <formula>NOT(ISERROR(SEARCH("09.00 -13.00",CT157)))</formula>
    </cfRule>
    <cfRule type="containsText" dxfId="11536" priority="20366" operator="containsText" text="09.00 -15:00">
      <formula>NOT(ISERROR(SEARCH("09.00 -15:00",CT157)))</formula>
    </cfRule>
    <cfRule type="containsText" dxfId="11535" priority="20367" operator="containsText" text="09.00 -16.00">
      <formula>NOT(ISERROR(SEARCH("09.00 -16.00",CT157)))</formula>
    </cfRule>
  </conditionalFormatting>
  <conditionalFormatting sqref="CT155:DD155">
    <cfRule type="containsText" dxfId="11534" priority="20362" operator="containsText" text="09.00 -13.00">
      <formula>NOT(ISERROR(SEARCH("09.00 -13.00",CT155)))</formula>
    </cfRule>
    <cfRule type="containsText" dxfId="11533" priority="20363" operator="containsText" text="09.00 -15:00">
      <formula>NOT(ISERROR(SEARCH("09.00 -15:00",CT155)))</formula>
    </cfRule>
    <cfRule type="containsText" dxfId="11532" priority="20364" operator="containsText" text="09.00 -16.00">
      <formula>NOT(ISERROR(SEARCH("09.00 -16.00",CT155)))</formula>
    </cfRule>
  </conditionalFormatting>
  <conditionalFormatting sqref="CT161:DD161">
    <cfRule type="containsText" dxfId="11531" priority="20361" operator="containsText" text="09:00 – 13.00 ">
      <formula>NOT(ISERROR(SEARCH("09:00 – 13.00 ",CT161)))</formula>
    </cfRule>
  </conditionalFormatting>
  <conditionalFormatting sqref="CT155:DD162">
    <cfRule type="containsText" dxfId="11530" priority="20360" operator="containsText" text="09:00 – 13.00 ">
      <formula>NOT(ISERROR(SEARCH("09:00 – 13.00 ",CT155)))</formula>
    </cfRule>
  </conditionalFormatting>
  <conditionalFormatting sqref="CT161:DD162">
    <cfRule type="containsText" dxfId="11529" priority="20359" operator="containsText" text="09:00 – 13.00 ">
      <formula>NOT(ISERROR(SEARCH("09:00 – 13.00 ",CT161)))</formula>
    </cfRule>
  </conditionalFormatting>
  <conditionalFormatting sqref="CT156:DD156">
    <cfRule type="containsText" dxfId="11528" priority="20356" operator="containsText" text="09.00 -13.00">
      <formula>NOT(ISERROR(SEARCH("09.00 -13.00",CT156)))</formula>
    </cfRule>
    <cfRule type="containsText" dxfId="11527" priority="20357" operator="containsText" text="09.00 -15:00">
      <formula>NOT(ISERROR(SEARCH("09.00 -15:00",CT156)))</formula>
    </cfRule>
    <cfRule type="containsText" dxfId="11526" priority="20358" operator="containsText" text="09.00 -16.00">
      <formula>NOT(ISERROR(SEARCH("09.00 -16.00",CT156)))</formula>
    </cfRule>
  </conditionalFormatting>
  <conditionalFormatting sqref="CT157:DD162">
    <cfRule type="containsText" dxfId="11525" priority="20353" operator="containsText" text="09.00 -13.00">
      <formula>NOT(ISERROR(SEARCH("09.00 -13.00",CT157)))</formula>
    </cfRule>
    <cfRule type="containsText" dxfId="11524" priority="20354" operator="containsText" text="09.00 -15:00">
      <formula>NOT(ISERROR(SEARCH("09.00 -15:00",CT157)))</formula>
    </cfRule>
    <cfRule type="containsText" dxfId="11523" priority="20355" operator="containsText" text="09.00 -16.00">
      <formula>NOT(ISERROR(SEARCH("09.00 -16.00",CT157)))</formula>
    </cfRule>
  </conditionalFormatting>
  <conditionalFormatting sqref="CT155:DD155">
    <cfRule type="containsText" dxfId="11522" priority="20350" operator="containsText" text="09.00 -13.00">
      <formula>NOT(ISERROR(SEARCH("09.00 -13.00",CT155)))</formula>
    </cfRule>
    <cfRule type="containsText" dxfId="11521" priority="20351" operator="containsText" text="09.00 -15:00">
      <formula>NOT(ISERROR(SEARCH("09.00 -15:00",CT155)))</formula>
    </cfRule>
    <cfRule type="containsText" dxfId="11520" priority="20352" operator="containsText" text="09.00 -16.00">
      <formula>NOT(ISERROR(SEARCH("09.00 -16.00",CT155)))</formula>
    </cfRule>
  </conditionalFormatting>
  <conditionalFormatting sqref="CT156:DD156">
    <cfRule type="containsText" dxfId="11519" priority="20347" operator="containsText" text="09.00 -13:00">
      <formula>NOT(ISERROR(SEARCH("09.00 -13:00",CT156)))</formula>
    </cfRule>
    <cfRule type="containsText" dxfId="11518" priority="20348" operator="containsText" text="08.30 -17.30">
      <formula>NOT(ISERROR(SEARCH("08.30 -17.30",CT156)))</formula>
    </cfRule>
    <cfRule type="containsText" dxfId="11517" priority="20349" operator="containsText" text="08.30 -15:30">
      <formula>NOT(ISERROR(SEARCH("08.30 -15:30",CT156)))</formula>
    </cfRule>
  </conditionalFormatting>
  <conditionalFormatting sqref="CT157:DD162">
    <cfRule type="containsText" dxfId="11516" priority="20344" operator="containsText" text="09.00 -13.00">
      <formula>NOT(ISERROR(SEARCH("09.00 -13.00",CT157)))</formula>
    </cfRule>
    <cfRule type="containsText" dxfId="11515" priority="20345" operator="containsText" text="09.00 -15:00">
      <formula>NOT(ISERROR(SEARCH("09.00 -15:00",CT157)))</formula>
    </cfRule>
    <cfRule type="containsText" dxfId="11514" priority="20346" operator="containsText" text="09.00 -16.00">
      <formula>NOT(ISERROR(SEARCH("09.00 -16.00",CT157)))</formula>
    </cfRule>
  </conditionalFormatting>
  <conditionalFormatting sqref="CT157:DD162">
    <cfRule type="containsText" dxfId="11513" priority="20341" operator="containsText" text="09.00 -13:00">
      <formula>NOT(ISERROR(SEARCH("09.00 -13:00",CT157)))</formula>
    </cfRule>
    <cfRule type="containsText" dxfId="11512" priority="20342" operator="containsText" text="08.30 -17.30">
      <formula>NOT(ISERROR(SEARCH("08.30 -17.30",CT157)))</formula>
    </cfRule>
    <cfRule type="containsText" dxfId="11511" priority="20343" operator="containsText" text="08.30 -15:30">
      <formula>NOT(ISERROR(SEARCH("08.30 -15:30",CT157)))</formula>
    </cfRule>
  </conditionalFormatting>
  <conditionalFormatting sqref="CT155:DD155">
    <cfRule type="containsText" dxfId="11510" priority="20338" operator="containsText" text="09.00 -13.00">
      <formula>NOT(ISERROR(SEARCH("09.00 -13.00",CT155)))</formula>
    </cfRule>
    <cfRule type="containsText" dxfId="11509" priority="20339" operator="containsText" text="09.00 -15:00">
      <formula>NOT(ISERROR(SEARCH("09.00 -15:00",CT155)))</formula>
    </cfRule>
    <cfRule type="containsText" dxfId="11508" priority="20340" operator="containsText" text="09.00 -16.00">
      <formula>NOT(ISERROR(SEARCH("09.00 -16.00",CT155)))</formula>
    </cfRule>
  </conditionalFormatting>
  <conditionalFormatting sqref="CT155:DD155">
    <cfRule type="containsText" dxfId="11507" priority="20335" operator="containsText" text="09.00 -13:00">
      <formula>NOT(ISERROR(SEARCH("09.00 -13:00",CT155)))</formula>
    </cfRule>
    <cfRule type="containsText" dxfId="11506" priority="20336" operator="containsText" text="08.30 -17.30">
      <formula>NOT(ISERROR(SEARCH("08.30 -17.30",CT155)))</formula>
    </cfRule>
    <cfRule type="containsText" dxfId="11505" priority="20337" operator="containsText" text="08.30 -15:30">
      <formula>NOT(ISERROR(SEARCH("08.30 -15:30",CT155)))</formula>
    </cfRule>
  </conditionalFormatting>
  <conditionalFormatting sqref="CT79:DD79">
    <cfRule type="containsText" dxfId="11504" priority="20318" operator="containsText" text="08.30 – 14.30">
      <formula>NOT(ISERROR(SEARCH("08.30 – 14.30",CT79)))</formula>
    </cfRule>
    <cfRule type="containsText" dxfId="11503" priority="20319" operator="containsText" text="09:30 – 18.30">
      <formula>NOT(ISERROR(SEARCH("09:30 – 18.30",CT79)))</formula>
    </cfRule>
    <cfRule type="containsText" dxfId="11502" priority="20320" operator="containsText" text="10.30 – 18.30">
      <formula>NOT(ISERROR(SEARCH("10.30 – 18.30",CT79)))</formula>
    </cfRule>
    <cfRule type="containsText" dxfId="11501" priority="20321" operator="containsText" text="09.30 – 18.30">
      <formula>NOT(ISERROR(SEARCH("09.30 – 18.30",CT79)))</formula>
    </cfRule>
    <cfRule type="containsText" dxfId="11500" priority="20322" operator="containsText" text="09.00 – 13:00">
      <formula>NOT(ISERROR(SEARCH("09.00 – 13:00",CT79)))</formula>
    </cfRule>
    <cfRule type="containsText" dxfId="11499" priority="20323" operator="containsText" text="08.30 – 16.30">
      <formula>NOT(ISERROR(SEARCH("08.30 – 16.30",CT79)))</formula>
    </cfRule>
    <cfRule type="containsText" dxfId="11498" priority="20324" operator="containsText" text="08:30 – 17.30">
      <formula>NOT(ISERROR(SEARCH("08:30 – 17.30",CT79)))</formula>
    </cfRule>
    <cfRule type="containsText" dxfId="11497" priority="20325" operator="containsText" text="08.30 – 17.30">
      <formula>NOT(ISERROR(SEARCH("08.30 – 17.30",CT79)))</formula>
    </cfRule>
    <cfRule type="containsText" dxfId="11496" priority="20326" operator="containsText" text="09.00 – 18.00">
      <formula>NOT(ISERROR(SEARCH("09.00 – 18.00",CT79)))</formula>
    </cfRule>
    <cfRule type="containsText" dxfId="11495" priority="20327" operator="containsText" text="09.00 – 13.00">
      <formula>NOT(ISERROR(SEARCH("09.00 – 13.00",CT79)))</formula>
    </cfRule>
    <cfRule type="containsText" dxfId="11494" priority="20328" operator="containsText" text="11.30 – 19.30">
      <formula>NOT(ISERROR(SEARCH("11.30 – 19.30",CT79)))</formula>
    </cfRule>
    <cfRule type="containsText" dxfId="11493" priority="20329" operator="containsText" text="10.30 – 19.30">
      <formula>NOT(ISERROR(SEARCH("10.30 – 19.30",CT79)))</formula>
    </cfRule>
    <cfRule type="containsText" dxfId="11492" priority="20330" operator="containsText" text="09.00 – 15.00">
      <formula>NOT(ISERROR(SEARCH("09.00 – 15.00",CT79)))</formula>
    </cfRule>
    <cfRule type="containsText" dxfId="11491" priority="20331" operator="containsText" text="12:30">
      <formula>NOT(ISERROR(SEARCH("12:30",CT79)))</formula>
    </cfRule>
    <cfRule type="containsText" dxfId="11490" priority="20332" operator="containsText" text="13:30">
      <formula>NOT(ISERROR(SEARCH("13:30",CT79)))</formula>
    </cfRule>
    <cfRule type="containsText" dxfId="11489" priority="20333" operator="containsText" text="FESTIVITÁ">
      <formula>NOT(ISERROR(SEARCH("FESTIVITÁ",CT79)))</formula>
    </cfRule>
    <cfRule type="cellIs" dxfId="11488" priority="20334" operator="equal">
      <formula>"DOMENICA"</formula>
    </cfRule>
  </conditionalFormatting>
  <conditionalFormatting sqref="CT69:DD69">
    <cfRule type="containsText" dxfId="11487" priority="20301" operator="containsText" text="08.30 – 14.30">
      <formula>NOT(ISERROR(SEARCH("08.30 – 14.30",CT69)))</formula>
    </cfRule>
    <cfRule type="containsText" dxfId="11486" priority="20302" operator="containsText" text="09:30 – 18.30">
      <formula>NOT(ISERROR(SEARCH("09:30 – 18.30",CT69)))</formula>
    </cfRule>
    <cfRule type="containsText" dxfId="11485" priority="20303" operator="containsText" text="10.30 – 18.30">
      <formula>NOT(ISERROR(SEARCH("10.30 – 18.30",CT69)))</formula>
    </cfRule>
    <cfRule type="containsText" dxfId="11484" priority="20304" operator="containsText" text="09.30 – 18.30">
      <formula>NOT(ISERROR(SEARCH("09.30 – 18.30",CT69)))</formula>
    </cfRule>
    <cfRule type="containsText" dxfId="11483" priority="20305" operator="containsText" text="09.00 – 13:00">
      <formula>NOT(ISERROR(SEARCH("09.00 – 13:00",CT69)))</formula>
    </cfRule>
    <cfRule type="containsText" dxfId="11482" priority="20306" operator="containsText" text="08.30 – 16.30">
      <formula>NOT(ISERROR(SEARCH("08.30 – 16.30",CT69)))</formula>
    </cfRule>
    <cfRule type="containsText" dxfId="11481" priority="20307" operator="containsText" text="08:30 – 17.30">
      <formula>NOT(ISERROR(SEARCH("08:30 – 17.30",CT69)))</formula>
    </cfRule>
    <cfRule type="containsText" dxfId="11480" priority="20308" operator="containsText" text="08.30 – 17.30">
      <formula>NOT(ISERROR(SEARCH("08.30 – 17.30",CT69)))</formula>
    </cfRule>
    <cfRule type="containsText" dxfId="11479" priority="20309" operator="containsText" text="09.00 – 18.00">
      <formula>NOT(ISERROR(SEARCH("09.00 – 18.00",CT69)))</formula>
    </cfRule>
    <cfRule type="containsText" dxfId="11478" priority="20310" operator="containsText" text="09.00 – 13.00">
      <formula>NOT(ISERROR(SEARCH("09.00 – 13.00",CT69)))</formula>
    </cfRule>
    <cfRule type="containsText" dxfId="11477" priority="20311" operator="containsText" text="11.30 – 19.30">
      <formula>NOT(ISERROR(SEARCH("11.30 – 19.30",CT69)))</formula>
    </cfRule>
    <cfRule type="containsText" dxfId="11476" priority="20312" operator="containsText" text="10.30 – 19.30">
      <formula>NOT(ISERROR(SEARCH("10.30 – 19.30",CT69)))</formula>
    </cfRule>
    <cfRule type="containsText" dxfId="11475" priority="20313" operator="containsText" text="09.00 – 15.00">
      <formula>NOT(ISERROR(SEARCH("09.00 – 15.00",CT69)))</formula>
    </cfRule>
    <cfRule type="containsText" dxfId="11474" priority="20314" operator="containsText" text="12:30">
      <formula>NOT(ISERROR(SEARCH("12:30",CT69)))</formula>
    </cfRule>
    <cfRule type="containsText" dxfId="11473" priority="20315" operator="containsText" text="13:30">
      <formula>NOT(ISERROR(SEARCH("13:30",CT69)))</formula>
    </cfRule>
    <cfRule type="containsText" dxfId="11472" priority="20316" operator="containsText" text="FESTIVITÁ">
      <formula>NOT(ISERROR(SEARCH("FESTIVITÁ",CT69)))</formula>
    </cfRule>
    <cfRule type="cellIs" dxfId="11471" priority="20317" operator="equal">
      <formula>"DOMENICA"</formula>
    </cfRule>
  </conditionalFormatting>
  <conditionalFormatting sqref="CT79:DD79 CT69:DD69">
    <cfRule type="containsText" dxfId="11470" priority="20295" operator="containsText" text="09.00 - 13.00">
      <formula>NOT(ISERROR(SEARCH("09.00 - 13.00",CT69)))</formula>
    </cfRule>
    <cfRule type="containsText" dxfId="11469" priority="20296" operator="containsText" text="09.00 – 15:00">
      <formula>NOT(ISERROR(SEARCH("09.00 – 15:00",CT69)))</formula>
    </cfRule>
    <cfRule type="containsText" dxfId="11468" priority="20297" operator="containsText" text="09.00 – 16.00">
      <formula>NOT(ISERROR(SEARCH("09.00 – 16.00",CT69)))</formula>
    </cfRule>
    <cfRule type="containsText" dxfId="11467" priority="20298" operator="containsText" text="09.00 - 13:00">
      <formula>NOT(ISERROR(SEARCH("09.00 - 13:00",CT69)))</formula>
    </cfRule>
    <cfRule type="containsText" dxfId="11466" priority="20299" operator="containsText" text="08.30 – 16:30 ">
      <formula>NOT(ISERROR(SEARCH("08.30 – 16:30 ",CT69)))</formula>
    </cfRule>
    <cfRule type="containsText" dxfId="11465" priority="20300" operator="containsText" text="08.30 – 17:30 ">
      <formula>NOT(ISERROR(SEARCH("08.30 – 17:30 ",CT69)))</formula>
    </cfRule>
  </conditionalFormatting>
  <conditionalFormatting sqref="CT67:DD67">
    <cfRule type="containsText" dxfId="11464" priority="20195" operator="containsText" text="09:00 – 13.00 ">
      <formula>NOT(ISERROR(SEARCH("09:00 – 13.00 ",CT67)))</formula>
    </cfRule>
  </conditionalFormatting>
  <conditionalFormatting sqref="CT67:DD67">
    <cfRule type="containsText" dxfId="11463" priority="20193" operator="containsText" text="09:00 – 13.00 ">
      <formula>NOT(ISERROR(SEARCH("09:00 – 13.00 ",CT67)))</formula>
    </cfRule>
  </conditionalFormatting>
  <conditionalFormatting sqref="CT62:DD62">
    <cfRule type="containsText" dxfId="11462" priority="20190" operator="containsText" text="09.00 -13.00">
      <formula>NOT(ISERROR(SEARCH("09.00 -13.00",CT62)))</formula>
    </cfRule>
    <cfRule type="containsText" dxfId="11461" priority="20191" operator="containsText" text="09.00 -15:00">
      <formula>NOT(ISERROR(SEARCH("09.00 -15:00",CT62)))</formula>
    </cfRule>
    <cfRule type="containsText" dxfId="11460" priority="20192" operator="containsText" text="09.00 -16.00">
      <formula>NOT(ISERROR(SEARCH("09.00 -16.00",CT62)))</formula>
    </cfRule>
  </conditionalFormatting>
  <conditionalFormatting sqref="CT63:DD67">
    <cfRule type="containsText" dxfId="11459" priority="20187" operator="containsText" text="09.00 -13.00">
      <formula>NOT(ISERROR(SEARCH("09.00 -13.00",CT63)))</formula>
    </cfRule>
    <cfRule type="containsText" dxfId="11458" priority="20188" operator="containsText" text="09.00 -15:00">
      <formula>NOT(ISERROR(SEARCH("09.00 -15:00",CT63)))</formula>
    </cfRule>
    <cfRule type="containsText" dxfId="11457" priority="20189" operator="containsText" text="09.00 -16.00">
      <formula>NOT(ISERROR(SEARCH("09.00 -16.00",CT63)))</formula>
    </cfRule>
  </conditionalFormatting>
  <conditionalFormatting sqref="CT67:DD67">
    <cfRule type="containsText" dxfId="11456" priority="20183" operator="containsText" text="09:00 – 13.00 ">
      <formula>NOT(ISERROR(SEARCH("09:00 – 13.00 ",CT67)))</formula>
    </cfRule>
  </conditionalFormatting>
  <conditionalFormatting sqref="CT67:DD67">
    <cfRule type="containsText" dxfId="11455" priority="20181" operator="containsText" text="09:00 – 13.00 ">
      <formula>NOT(ISERROR(SEARCH("09:00 – 13.00 ",CT67)))</formula>
    </cfRule>
  </conditionalFormatting>
  <conditionalFormatting sqref="CT62:DD62">
    <cfRule type="containsText" dxfId="11454" priority="20178" operator="containsText" text="09.00 -13.00">
      <formula>NOT(ISERROR(SEARCH("09.00 -13.00",CT62)))</formula>
    </cfRule>
    <cfRule type="containsText" dxfId="11453" priority="20179" operator="containsText" text="09.00 -15:00">
      <formula>NOT(ISERROR(SEARCH("09.00 -15:00",CT62)))</formula>
    </cfRule>
    <cfRule type="containsText" dxfId="11452" priority="20180" operator="containsText" text="09.00 -16.00">
      <formula>NOT(ISERROR(SEARCH("09.00 -16.00",CT62)))</formula>
    </cfRule>
  </conditionalFormatting>
  <conditionalFormatting sqref="CT63:DD67">
    <cfRule type="containsText" dxfId="11451" priority="20175" operator="containsText" text="09.00 -13.00">
      <formula>NOT(ISERROR(SEARCH("09.00 -13.00",CT63)))</formula>
    </cfRule>
    <cfRule type="containsText" dxfId="11450" priority="20176" operator="containsText" text="09.00 -15:00">
      <formula>NOT(ISERROR(SEARCH("09.00 -15:00",CT63)))</formula>
    </cfRule>
    <cfRule type="containsText" dxfId="11449" priority="20177" operator="containsText" text="09.00 -16.00">
      <formula>NOT(ISERROR(SEARCH("09.00 -16.00",CT63)))</formula>
    </cfRule>
  </conditionalFormatting>
  <conditionalFormatting sqref="CT62:DD62">
    <cfRule type="containsText" dxfId="11448" priority="20169" operator="containsText" text="09.00 -13:00">
      <formula>NOT(ISERROR(SEARCH("09.00 -13:00",CT62)))</formula>
    </cfRule>
    <cfRule type="containsText" dxfId="11447" priority="20170" operator="containsText" text="08.30 -17.30">
      <formula>NOT(ISERROR(SEARCH("08.30 -17.30",CT62)))</formula>
    </cfRule>
    <cfRule type="containsText" dxfId="11446" priority="20171" operator="containsText" text="08.30 -15:30">
      <formula>NOT(ISERROR(SEARCH("08.30 -15:30",CT62)))</formula>
    </cfRule>
  </conditionalFormatting>
  <conditionalFormatting sqref="CT63:DD67">
    <cfRule type="containsText" dxfId="11445" priority="20166" operator="containsText" text="09.00 -13.00">
      <formula>NOT(ISERROR(SEARCH("09.00 -13.00",CT63)))</formula>
    </cfRule>
    <cfRule type="containsText" dxfId="11444" priority="20167" operator="containsText" text="09.00 -15:00">
      <formula>NOT(ISERROR(SEARCH("09.00 -15:00",CT63)))</formula>
    </cfRule>
    <cfRule type="containsText" dxfId="11443" priority="20168" operator="containsText" text="09.00 -16.00">
      <formula>NOT(ISERROR(SEARCH("09.00 -16.00",CT63)))</formula>
    </cfRule>
  </conditionalFormatting>
  <conditionalFormatting sqref="CT63:DD67">
    <cfRule type="containsText" dxfId="11442" priority="20163" operator="containsText" text="09.00 -13:00">
      <formula>NOT(ISERROR(SEARCH("09.00 -13:00",CT63)))</formula>
    </cfRule>
    <cfRule type="containsText" dxfId="11441" priority="20164" operator="containsText" text="08.30 -17.30">
      <formula>NOT(ISERROR(SEARCH("08.30 -17.30",CT63)))</formula>
    </cfRule>
    <cfRule type="containsText" dxfId="11440" priority="20165" operator="containsText" text="08.30 -15:30">
      <formula>NOT(ISERROR(SEARCH("08.30 -15:30",CT63)))</formula>
    </cfRule>
  </conditionalFormatting>
  <conditionalFormatting sqref="CT71:DD77">
    <cfRule type="containsText" dxfId="11439" priority="20066" operator="containsText" text="08.30 – 14.30">
      <formula>NOT(ISERROR(SEARCH("08.30 – 14.30",CT71)))</formula>
    </cfRule>
    <cfRule type="containsText" dxfId="11438" priority="20067" operator="containsText" text="09:30 – 18.30">
      <formula>NOT(ISERROR(SEARCH("09:30 – 18.30",CT71)))</formula>
    </cfRule>
    <cfRule type="containsText" dxfId="11437" priority="20068" operator="containsText" text="10.30 – 18.30">
      <formula>NOT(ISERROR(SEARCH("10.30 – 18.30",CT71)))</formula>
    </cfRule>
    <cfRule type="containsText" dxfId="11436" priority="20069" operator="containsText" text="09.30 – 18.30">
      <formula>NOT(ISERROR(SEARCH("09.30 – 18.30",CT71)))</formula>
    </cfRule>
    <cfRule type="containsText" dxfId="11435" priority="20071" operator="containsText" text="09.00 – 13:00">
      <formula>NOT(ISERROR(SEARCH("09.00 – 13:00",CT71)))</formula>
    </cfRule>
    <cfRule type="containsText" dxfId="11434" priority="20072" operator="containsText" text="08.30 – 16.30">
      <formula>NOT(ISERROR(SEARCH("08.30 – 16.30",CT71)))</formula>
    </cfRule>
    <cfRule type="containsText" dxfId="11433" priority="20073" operator="containsText" text="08:30 – 17.30">
      <formula>NOT(ISERROR(SEARCH("08:30 – 17.30",CT71)))</formula>
    </cfRule>
    <cfRule type="containsText" dxfId="11432" priority="20074" operator="containsText" text="08.30 – 17.30">
      <formula>NOT(ISERROR(SEARCH("08.30 – 17.30",CT71)))</formula>
    </cfRule>
    <cfRule type="containsText" dxfId="11431" priority="20075" operator="containsText" text="09.00 – 18.00">
      <formula>NOT(ISERROR(SEARCH("09.00 – 18.00",CT71)))</formula>
    </cfRule>
    <cfRule type="containsText" dxfId="11430" priority="20076" operator="containsText" text="09.00 – 13.00">
      <formula>NOT(ISERROR(SEARCH("09.00 – 13.00",CT71)))</formula>
    </cfRule>
    <cfRule type="containsText" dxfId="11429" priority="20077" operator="containsText" text="11.30 – 19.30">
      <formula>NOT(ISERROR(SEARCH("11.30 – 19.30",CT71)))</formula>
    </cfRule>
    <cfRule type="containsText" dxfId="11428" priority="20078" operator="containsText" text="10.30 – 19.30">
      <formula>NOT(ISERROR(SEARCH("10.30 – 19.30",CT71)))</formula>
    </cfRule>
    <cfRule type="containsText" dxfId="11427" priority="20079" operator="containsText" text="09.00 – 15.00">
      <formula>NOT(ISERROR(SEARCH("09.00 – 15.00",CT71)))</formula>
    </cfRule>
    <cfRule type="containsText" dxfId="11426" priority="20080" operator="containsText" text="1 2 : 3 0">
      <formula>NOT(ISERROR(SEARCH("1 2 : 3 0",CT71)))</formula>
    </cfRule>
    <cfRule type="containsText" dxfId="11425" priority="20081" operator="containsText" text="1 3 : 3 0">
      <formula>NOT(ISERROR(SEARCH("1 3 : 3 0",CT71)))</formula>
    </cfRule>
    <cfRule type="containsText" dxfId="11424" priority="20082" operator="containsText" text="FESTIVITÁ">
      <formula>NOT(ISERROR(SEARCH("FESTIVITÁ",CT71)))</formula>
    </cfRule>
    <cfRule type="cellIs" dxfId="11423" priority="20083" operator="equal">
      <formula>"DOMENICA"</formula>
    </cfRule>
  </conditionalFormatting>
  <conditionalFormatting sqref="CT71:DD77">
    <cfRule type="containsText" dxfId="11422" priority="20058" operator="containsText" text="09.00 - 13.00">
      <formula>NOT(ISERROR(SEARCH("09.00 - 13.00",CT71)))</formula>
    </cfRule>
    <cfRule type="containsText" dxfId="11421" priority="20061" operator="containsText" text="09.00 – 15:00">
      <formula>NOT(ISERROR(SEARCH("09.00 – 15:00",CT71)))</formula>
    </cfRule>
    <cfRule type="containsText" dxfId="11420" priority="20062" operator="containsText" text="09.00 – 16.00">
      <formula>NOT(ISERROR(SEARCH("09.00 – 16.00",CT71)))</formula>
    </cfRule>
    <cfRule type="containsText" dxfId="11419" priority="20063" operator="containsText" text="09.00 - 13:00">
      <formula>NOT(ISERROR(SEARCH("09.00 - 13:00",CT71)))</formula>
    </cfRule>
    <cfRule type="containsText" dxfId="11418" priority="20064" operator="containsText" text="08.30 – 16:30 ">
      <formula>NOT(ISERROR(SEARCH("08.30 – 16:30 ",CT71)))</formula>
    </cfRule>
    <cfRule type="containsText" dxfId="11417" priority="20065" operator="containsText" text="08.30 – 17:30 ">
      <formula>NOT(ISERROR(SEARCH("08.30 – 17:30 ",CT71)))</formula>
    </cfRule>
  </conditionalFormatting>
  <conditionalFormatting sqref="CT71:DD77">
    <cfRule type="containsText" dxfId="11416" priority="20060" operator="containsText" text="1 3 : 0 0">
      <formula>NOT(ISERROR(SEARCH("1 3 : 0 0",CT71)))</formula>
    </cfRule>
  </conditionalFormatting>
  <conditionalFormatting sqref="CT71:DD71">
    <cfRule type="containsText" dxfId="11415" priority="20059" operator="containsText" text="13:00">
      <formula>NOT(ISERROR(SEARCH("13:00",CT71)))</formula>
    </cfRule>
  </conditionalFormatting>
  <conditionalFormatting sqref="CT71:DD77">
    <cfRule type="containsText" dxfId="11414" priority="20070" operator="containsText" text="09:00 – 13.00 ">
      <formula>NOT(ISERROR(SEARCH("09:00 – 13.00 ",CT71)))</formula>
    </cfRule>
  </conditionalFormatting>
  <conditionalFormatting sqref="CT77:DD77">
    <cfRule type="containsText" dxfId="11413" priority="20057" operator="containsText" text="09:00 – 13.00 ">
      <formula>NOT(ISERROR(SEARCH("09:00 – 13.00 ",CT77)))</formula>
    </cfRule>
  </conditionalFormatting>
  <conditionalFormatting sqref="CT71:DD77">
    <cfRule type="containsText" dxfId="11412" priority="20056" operator="containsText" text="09:00 – 13.00 ">
      <formula>NOT(ISERROR(SEARCH("09:00 – 13.00 ",CT71)))</formula>
    </cfRule>
  </conditionalFormatting>
  <conditionalFormatting sqref="CT77:DD77">
    <cfRule type="containsText" dxfId="11411" priority="20055" operator="containsText" text="09:00 – 13.00 ">
      <formula>NOT(ISERROR(SEARCH("09:00 – 13.00 ",CT77)))</formula>
    </cfRule>
  </conditionalFormatting>
  <conditionalFormatting sqref="CT72:DD72">
    <cfRule type="containsText" dxfId="11410" priority="20052" operator="containsText" text="09.00 -13.00">
      <formula>NOT(ISERROR(SEARCH("09.00 -13.00",CT72)))</formula>
    </cfRule>
    <cfRule type="containsText" dxfId="11409" priority="20053" operator="containsText" text="09.00 -15:00">
      <formula>NOT(ISERROR(SEARCH("09.00 -15:00",CT72)))</formula>
    </cfRule>
    <cfRule type="containsText" dxfId="11408" priority="20054" operator="containsText" text="09.00 -16.00">
      <formula>NOT(ISERROR(SEARCH("09.00 -16.00",CT72)))</formula>
    </cfRule>
  </conditionalFormatting>
  <conditionalFormatting sqref="CT73:DD77">
    <cfRule type="containsText" dxfId="11407" priority="20049" operator="containsText" text="09.00 -13.00">
      <formula>NOT(ISERROR(SEARCH("09.00 -13.00",CT73)))</formula>
    </cfRule>
    <cfRule type="containsText" dxfId="11406" priority="20050" operator="containsText" text="09.00 -15:00">
      <formula>NOT(ISERROR(SEARCH("09.00 -15:00",CT73)))</formula>
    </cfRule>
    <cfRule type="containsText" dxfId="11405" priority="20051" operator="containsText" text="09.00 -16.00">
      <formula>NOT(ISERROR(SEARCH("09.00 -16.00",CT73)))</formula>
    </cfRule>
  </conditionalFormatting>
  <conditionalFormatting sqref="CT71:DD71">
    <cfRule type="containsText" dxfId="11404" priority="20046" operator="containsText" text="09.00 -13.00">
      <formula>NOT(ISERROR(SEARCH("09.00 -13.00",CT71)))</formula>
    </cfRule>
    <cfRule type="containsText" dxfId="11403" priority="20047" operator="containsText" text="09.00 -15:00">
      <formula>NOT(ISERROR(SEARCH("09.00 -15:00",CT71)))</formula>
    </cfRule>
    <cfRule type="containsText" dxfId="11402" priority="20048" operator="containsText" text="09.00 -16.00">
      <formula>NOT(ISERROR(SEARCH("09.00 -16.00",CT71)))</formula>
    </cfRule>
  </conditionalFormatting>
  <conditionalFormatting sqref="CT77:DD77">
    <cfRule type="containsText" dxfId="11401" priority="20045" operator="containsText" text="09:00 – 13.00 ">
      <formula>NOT(ISERROR(SEARCH("09:00 – 13.00 ",CT77)))</formula>
    </cfRule>
  </conditionalFormatting>
  <conditionalFormatting sqref="CT71:DD77">
    <cfRule type="containsText" dxfId="11400" priority="20044" operator="containsText" text="09:00 – 13.00 ">
      <formula>NOT(ISERROR(SEARCH("09:00 – 13.00 ",CT71)))</formula>
    </cfRule>
  </conditionalFormatting>
  <conditionalFormatting sqref="CT77:DD77">
    <cfRule type="containsText" dxfId="11399" priority="20043" operator="containsText" text="09:00 – 13.00 ">
      <formula>NOT(ISERROR(SEARCH("09:00 – 13.00 ",CT77)))</formula>
    </cfRule>
  </conditionalFormatting>
  <conditionalFormatting sqref="CT72:DD72">
    <cfRule type="containsText" dxfId="11398" priority="20040" operator="containsText" text="09.00 -13.00">
      <formula>NOT(ISERROR(SEARCH("09.00 -13.00",CT72)))</formula>
    </cfRule>
    <cfRule type="containsText" dxfId="11397" priority="20041" operator="containsText" text="09.00 -15:00">
      <formula>NOT(ISERROR(SEARCH("09.00 -15:00",CT72)))</formula>
    </cfRule>
    <cfRule type="containsText" dxfId="11396" priority="20042" operator="containsText" text="09.00 -16.00">
      <formula>NOT(ISERROR(SEARCH("09.00 -16.00",CT72)))</formula>
    </cfRule>
  </conditionalFormatting>
  <conditionalFormatting sqref="CT73:DD77">
    <cfRule type="containsText" dxfId="11395" priority="20037" operator="containsText" text="09.00 -13.00">
      <formula>NOT(ISERROR(SEARCH("09.00 -13.00",CT73)))</formula>
    </cfRule>
    <cfRule type="containsText" dxfId="11394" priority="20038" operator="containsText" text="09.00 -15:00">
      <formula>NOT(ISERROR(SEARCH("09.00 -15:00",CT73)))</formula>
    </cfRule>
    <cfRule type="containsText" dxfId="11393" priority="20039" operator="containsText" text="09.00 -16.00">
      <formula>NOT(ISERROR(SEARCH("09.00 -16.00",CT73)))</formula>
    </cfRule>
  </conditionalFormatting>
  <conditionalFormatting sqref="CT71:DD71">
    <cfRule type="containsText" dxfId="11392" priority="20034" operator="containsText" text="09.00 -13.00">
      <formula>NOT(ISERROR(SEARCH("09.00 -13.00",CT71)))</formula>
    </cfRule>
    <cfRule type="containsText" dxfId="11391" priority="20035" operator="containsText" text="09.00 -15:00">
      <formula>NOT(ISERROR(SEARCH("09.00 -15:00",CT71)))</formula>
    </cfRule>
    <cfRule type="containsText" dxfId="11390" priority="20036" operator="containsText" text="09.00 -16.00">
      <formula>NOT(ISERROR(SEARCH("09.00 -16.00",CT71)))</formula>
    </cfRule>
  </conditionalFormatting>
  <conditionalFormatting sqref="CT72:DD72">
    <cfRule type="containsText" dxfId="11389" priority="20031" operator="containsText" text="09.00 -13:00">
      <formula>NOT(ISERROR(SEARCH("09.00 -13:00",CT72)))</formula>
    </cfRule>
    <cfRule type="containsText" dxfId="11388" priority="20032" operator="containsText" text="08.30 -17.30">
      <formula>NOT(ISERROR(SEARCH("08.30 -17.30",CT72)))</formula>
    </cfRule>
    <cfRule type="containsText" dxfId="11387" priority="20033" operator="containsText" text="08.30 -15:30">
      <formula>NOT(ISERROR(SEARCH("08.30 -15:30",CT72)))</formula>
    </cfRule>
  </conditionalFormatting>
  <conditionalFormatting sqref="CT73:DD77">
    <cfRule type="containsText" dxfId="11386" priority="20028" operator="containsText" text="09.00 -13.00">
      <formula>NOT(ISERROR(SEARCH("09.00 -13.00",CT73)))</formula>
    </cfRule>
    <cfRule type="containsText" dxfId="11385" priority="20029" operator="containsText" text="09.00 -15:00">
      <formula>NOT(ISERROR(SEARCH("09.00 -15:00",CT73)))</formula>
    </cfRule>
    <cfRule type="containsText" dxfId="11384" priority="20030" operator="containsText" text="09.00 -16.00">
      <formula>NOT(ISERROR(SEARCH("09.00 -16.00",CT73)))</formula>
    </cfRule>
  </conditionalFormatting>
  <conditionalFormatting sqref="CT73:DD77">
    <cfRule type="containsText" dxfId="11383" priority="20025" operator="containsText" text="09.00 -13:00">
      <formula>NOT(ISERROR(SEARCH("09.00 -13:00",CT73)))</formula>
    </cfRule>
    <cfRule type="containsText" dxfId="11382" priority="20026" operator="containsText" text="08.30 -17.30">
      <formula>NOT(ISERROR(SEARCH("08.30 -17.30",CT73)))</formula>
    </cfRule>
    <cfRule type="containsText" dxfId="11381" priority="20027" operator="containsText" text="08.30 -15:30">
      <formula>NOT(ISERROR(SEARCH("08.30 -15:30",CT73)))</formula>
    </cfRule>
  </conditionalFormatting>
  <conditionalFormatting sqref="CT71:DD71">
    <cfRule type="containsText" dxfId="11380" priority="20022" operator="containsText" text="09.00 -13.00">
      <formula>NOT(ISERROR(SEARCH("09.00 -13.00",CT71)))</formula>
    </cfRule>
    <cfRule type="containsText" dxfId="11379" priority="20023" operator="containsText" text="09.00 -15:00">
      <formula>NOT(ISERROR(SEARCH("09.00 -15:00",CT71)))</formula>
    </cfRule>
    <cfRule type="containsText" dxfId="11378" priority="20024" operator="containsText" text="09.00 -16.00">
      <formula>NOT(ISERROR(SEARCH("09.00 -16.00",CT71)))</formula>
    </cfRule>
  </conditionalFormatting>
  <conditionalFormatting sqref="CT71:DD71">
    <cfRule type="containsText" dxfId="11377" priority="20019" operator="containsText" text="09.00 -13:00">
      <formula>NOT(ISERROR(SEARCH("09.00 -13:00",CT71)))</formula>
    </cfRule>
    <cfRule type="containsText" dxfId="11376" priority="20020" operator="containsText" text="08.30 -17.30">
      <formula>NOT(ISERROR(SEARCH("08.30 -17.30",CT71)))</formula>
    </cfRule>
    <cfRule type="containsText" dxfId="11375" priority="20021" operator="containsText" text="08.30 -15:30">
      <formula>NOT(ISERROR(SEARCH("08.30 -15:30",CT71)))</formula>
    </cfRule>
  </conditionalFormatting>
  <conditionalFormatting sqref="CT81:DD87">
    <cfRule type="containsText" dxfId="11374" priority="19928" operator="containsText" text="08.30 – 14.30">
      <formula>NOT(ISERROR(SEARCH("08.30 – 14.30",CT81)))</formula>
    </cfRule>
    <cfRule type="containsText" dxfId="11373" priority="19929" operator="containsText" text="09:30 – 18.30">
      <formula>NOT(ISERROR(SEARCH("09:30 – 18.30",CT81)))</formula>
    </cfRule>
    <cfRule type="containsText" dxfId="11372" priority="19930" operator="containsText" text="10.30 – 18.30">
      <formula>NOT(ISERROR(SEARCH("10.30 – 18.30",CT81)))</formula>
    </cfRule>
    <cfRule type="containsText" dxfId="11371" priority="19931" operator="containsText" text="09.30 – 18.30">
      <formula>NOT(ISERROR(SEARCH("09.30 – 18.30",CT81)))</formula>
    </cfRule>
    <cfRule type="containsText" dxfId="11370" priority="19933" operator="containsText" text="09.00 – 13:00">
      <formula>NOT(ISERROR(SEARCH("09.00 – 13:00",CT81)))</formula>
    </cfRule>
    <cfRule type="containsText" dxfId="11369" priority="19934" operator="containsText" text="08.30 – 16.30">
      <formula>NOT(ISERROR(SEARCH("08.30 – 16.30",CT81)))</formula>
    </cfRule>
    <cfRule type="containsText" dxfId="11368" priority="19935" operator="containsText" text="08:30 – 17.30">
      <formula>NOT(ISERROR(SEARCH("08:30 – 17.30",CT81)))</formula>
    </cfRule>
    <cfRule type="containsText" dxfId="11367" priority="19936" operator="containsText" text="08.30 – 17.30">
      <formula>NOT(ISERROR(SEARCH("08.30 – 17.30",CT81)))</formula>
    </cfRule>
    <cfRule type="containsText" dxfId="11366" priority="19937" operator="containsText" text="09.00 – 18.00">
      <formula>NOT(ISERROR(SEARCH("09.00 – 18.00",CT81)))</formula>
    </cfRule>
    <cfRule type="containsText" dxfId="11365" priority="19938" operator="containsText" text="09.00 – 13.00">
      <formula>NOT(ISERROR(SEARCH("09.00 – 13.00",CT81)))</formula>
    </cfRule>
    <cfRule type="containsText" dxfId="11364" priority="19939" operator="containsText" text="11.30 – 19.30">
      <formula>NOT(ISERROR(SEARCH("11.30 – 19.30",CT81)))</formula>
    </cfRule>
    <cfRule type="containsText" dxfId="11363" priority="19940" operator="containsText" text="10.30 – 19.30">
      <formula>NOT(ISERROR(SEARCH("10.30 – 19.30",CT81)))</formula>
    </cfRule>
    <cfRule type="containsText" dxfId="11362" priority="19941" operator="containsText" text="09.00 – 15.00">
      <formula>NOT(ISERROR(SEARCH("09.00 – 15.00",CT81)))</formula>
    </cfRule>
    <cfRule type="containsText" dxfId="11361" priority="19942" operator="containsText" text="1 2 : 3 0">
      <formula>NOT(ISERROR(SEARCH("1 2 : 3 0",CT81)))</formula>
    </cfRule>
    <cfRule type="containsText" dxfId="11360" priority="19943" operator="containsText" text="1 3 : 3 0">
      <formula>NOT(ISERROR(SEARCH("1 3 : 3 0",CT81)))</formula>
    </cfRule>
    <cfRule type="containsText" dxfId="11359" priority="19944" operator="containsText" text="FESTIVITÁ">
      <formula>NOT(ISERROR(SEARCH("FESTIVITÁ",CT81)))</formula>
    </cfRule>
    <cfRule type="cellIs" dxfId="11358" priority="19945" operator="equal">
      <formula>"DOMENICA"</formula>
    </cfRule>
  </conditionalFormatting>
  <conditionalFormatting sqref="CT81:DD87">
    <cfRule type="containsText" dxfId="11357" priority="19920" operator="containsText" text="09.00 - 13.00">
      <formula>NOT(ISERROR(SEARCH("09.00 - 13.00",CT81)))</formula>
    </cfRule>
    <cfRule type="containsText" dxfId="11356" priority="19923" operator="containsText" text="09.00 – 15:00">
      <formula>NOT(ISERROR(SEARCH("09.00 – 15:00",CT81)))</formula>
    </cfRule>
    <cfRule type="containsText" dxfId="11355" priority="19924" operator="containsText" text="09.00 – 16.00">
      <formula>NOT(ISERROR(SEARCH("09.00 – 16.00",CT81)))</formula>
    </cfRule>
    <cfRule type="containsText" dxfId="11354" priority="19925" operator="containsText" text="09.00 - 13:00">
      <formula>NOT(ISERROR(SEARCH("09.00 - 13:00",CT81)))</formula>
    </cfRule>
    <cfRule type="containsText" dxfId="11353" priority="19926" operator="containsText" text="08.30 – 16:30 ">
      <formula>NOT(ISERROR(SEARCH("08.30 – 16:30 ",CT81)))</formula>
    </cfRule>
    <cfRule type="containsText" dxfId="11352" priority="19927" operator="containsText" text="08.30 – 17:30 ">
      <formula>NOT(ISERROR(SEARCH("08.30 – 17:30 ",CT81)))</formula>
    </cfRule>
  </conditionalFormatting>
  <conditionalFormatting sqref="CT81:DD87">
    <cfRule type="containsText" dxfId="11351" priority="19922" operator="containsText" text="1 3 : 0 0">
      <formula>NOT(ISERROR(SEARCH("1 3 : 0 0",CT81)))</formula>
    </cfRule>
  </conditionalFormatting>
  <conditionalFormatting sqref="CT81:DD81">
    <cfRule type="containsText" dxfId="11350" priority="19921" operator="containsText" text="13:00">
      <formula>NOT(ISERROR(SEARCH("13:00",CT81)))</formula>
    </cfRule>
  </conditionalFormatting>
  <conditionalFormatting sqref="CT81:DD87">
    <cfRule type="containsText" dxfId="11349" priority="19932" operator="containsText" text="09:00 – 13.00 ">
      <formula>NOT(ISERROR(SEARCH("09:00 – 13.00 ",CT81)))</formula>
    </cfRule>
  </conditionalFormatting>
  <conditionalFormatting sqref="CT87:DD87">
    <cfRule type="containsText" dxfId="11348" priority="19919" operator="containsText" text="09:00 – 13.00 ">
      <formula>NOT(ISERROR(SEARCH("09:00 – 13.00 ",CT87)))</formula>
    </cfRule>
  </conditionalFormatting>
  <conditionalFormatting sqref="CT81:DD87">
    <cfRule type="containsText" dxfId="11347" priority="19918" operator="containsText" text="09:00 – 13.00 ">
      <formula>NOT(ISERROR(SEARCH("09:00 – 13.00 ",CT81)))</formula>
    </cfRule>
  </conditionalFormatting>
  <conditionalFormatting sqref="CT87:DD87">
    <cfRule type="containsText" dxfId="11346" priority="19917" operator="containsText" text="09:00 – 13.00 ">
      <formula>NOT(ISERROR(SEARCH("09:00 – 13.00 ",CT87)))</formula>
    </cfRule>
  </conditionalFormatting>
  <conditionalFormatting sqref="CT82:DD82">
    <cfRule type="containsText" dxfId="11345" priority="19914" operator="containsText" text="09.00 -13.00">
      <formula>NOT(ISERROR(SEARCH("09.00 -13.00",CT82)))</formula>
    </cfRule>
    <cfRule type="containsText" dxfId="11344" priority="19915" operator="containsText" text="09.00 -15:00">
      <formula>NOT(ISERROR(SEARCH("09.00 -15:00",CT82)))</formula>
    </cfRule>
    <cfRule type="containsText" dxfId="11343" priority="19916" operator="containsText" text="09.00 -16.00">
      <formula>NOT(ISERROR(SEARCH("09.00 -16.00",CT82)))</formula>
    </cfRule>
  </conditionalFormatting>
  <conditionalFormatting sqref="CT83:DD87">
    <cfRule type="containsText" dxfId="11342" priority="19911" operator="containsText" text="09.00 -13.00">
      <formula>NOT(ISERROR(SEARCH("09.00 -13.00",CT83)))</formula>
    </cfRule>
    <cfRule type="containsText" dxfId="11341" priority="19912" operator="containsText" text="09.00 -15:00">
      <formula>NOT(ISERROR(SEARCH("09.00 -15:00",CT83)))</formula>
    </cfRule>
    <cfRule type="containsText" dxfId="11340" priority="19913" operator="containsText" text="09.00 -16.00">
      <formula>NOT(ISERROR(SEARCH("09.00 -16.00",CT83)))</formula>
    </cfRule>
  </conditionalFormatting>
  <conditionalFormatting sqref="CT81:DD81">
    <cfRule type="containsText" dxfId="11339" priority="19908" operator="containsText" text="09.00 -13.00">
      <formula>NOT(ISERROR(SEARCH("09.00 -13.00",CT81)))</formula>
    </cfRule>
    <cfRule type="containsText" dxfId="11338" priority="19909" operator="containsText" text="09.00 -15:00">
      <formula>NOT(ISERROR(SEARCH("09.00 -15:00",CT81)))</formula>
    </cfRule>
    <cfRule type="containsText" dxfId="11337" priority="19910" operator="containsText" text="09.00 -16.00">
      <formula>NOT(ISERROR(SEARCH("09.00 -16.00",CT81)))</formula>
    </cfRule>
  </conditionalFormatting>
  <conditionalFormatting sqref="CT87:DD87">
    <cfRule type="containsText" dxfId="11336" priority="19907" operator="containsText" text="09:00 – 13.00 ">
      <formula>NOT(ISERROR(SEARCH("09:00 – 13.00 ",CT87)))</formula>
    </cfRule>
  </conditionalFormatting>
  <conditionalFormatting sqref="CT81:DD87">
    <cfRule type="containsText" dxfId="11335" priority="19906" operator="containsText" text="09:00 – 13.00 ">
      <formula>NOT(ISERROR(SEARCH("09:00 – 13.00 ",CT81)))</formula>
    </cfRule>
  </conditionalFormatting>
  <conditionalFormatting sqref="CT87:DD87">
    <cfRule type="containsText" dxfId="11334" priority="19905" operator="containsText" text="09:00 – 13.00 ">
      <formula>NOT(ISERROR(SEARCH("09:00 – 13.00 ",CT87)))</formula>
    </cfRule>
  </conditionalFormatting>
  <conditionalFormatting sqref="CT82:DD82">
    <cfRule type="containsText" dxfId="11333" priority="19902" operator="containsText" text="09.00 -13.00">
      <formula>NOT(ISERROR(SEARCH("09.00 -13.00",CT82)))</formula>
    </cfRule>
    <cfRule type="containsText" dxfId="11332" priority="19903" operator="containsText" text="09.00 -15:00">
      <formula>NOT(ISERROR(SEARCH("09.00 -15:00",CT82)))</formula>
    </cfRule>
    <cfRule type="containsText" dxfId="11331" priority="19904" operator="containsText" text="09.00 -16.00">
      <formula>NOT(ISERROR(SEARCH("09.00 -16.00",CT82)))</formula>
    </cfRule>
  </conditionalFormatting>
  <conditionalFormatting sqref="CT83:DD87">
    <cfRule type="containsText" dxfId="11330" priority="19899" operator="containsText" text="09.00 -13.00">
      <formula>NOT(ISERROR(SEARCH("09.00 -13.00",CT83)))</formula>
    </cfRule>
    <cfRule type="containsText" dxfId="11329" priority="19900" operator="containsText" text="09.00 -15:00">
      <formula>NOT(ISERROR(SEARCH("09.00 -15:00",CT83)))</formula>
    </cfRule>
    <cfRule type="containsText" dxfId="11328" priority="19901" operator="containsText" text="09.00 -16.00">
      <formula>NOT(ISERROR(SEARCH("09.00 -16.00",CT83)))</formula>
    </cfRule>
  </conditionalFormatting>
  <conditionalFormatting sqref="CT81:DD81">
    <cfRule type="containsText" dxfId="11327" priority="19896" operator="containsText" text="09.00 -13.00">
      <formula>NOT(ISERROR(SEARCH("09.00 -13.00",CT81)))</formula>
    </cfRule>
    <cfRule type="containsText" dxfId="11326" priority="19897" operator="containsText" text="09.00 -15:00">
      <formula>NOT(ISERROR(SEARCH("09.00 -15:00",CT81)))</formula>
    </cfRule>
    <cfRule type="containsText" dxfId="11325" priority="19898" operator="containsText" text="09.00 -16.00">
      <formula>NOT(ISERROR(SEARCH("09.00 -16.00",CT81)))</formula>
    </cfRule>
  </conditionalFormatting>
  <conditionalFormatting sqref="CT82:DD82">
    <cfRule type="containsText" dxfId="11324" priority="19893" operator="containsText" text="09.00 -13:00">
      <formula>NOT(ISERROR(SEARCH("09.00 -13:00",CT82)))</formula>
    </cfRule>
    <cfRule type="containsText" dxfId="11323" priority="19894" operator="containsText" text="08.30 -17.30">
      <formula>NOT(ISERROR(SEARCH("08.30 -17.30",CT82)))</formula>
    </cfRule>
    <cfRule type="containsText" dxfId="11322" priority="19895" operator="containsText" text="08.30 -15:30">
      <formula>NOT(ISERROR(SEARCH("08.30 -15:30",CT82)))</formula>
    </cfRule>
  </conditionalFormatting>
  <conditionalFormatting sqref="CT83:DD87">
    <cfRule type="containsText" dxfId="11321" priority="19890" operator="containsText" text="09.00 -13.00">
      <formula>NOT(ISERROR(SEARCH("09.00 -13.00",CT83)))</formula>
    </cfRule>
    <cfRule type="containsText" dxfId="11320" priority="19891" operator="containsText" text="09.00 -15:00">
      <formula>NOT(ISERROR(SEARCH("09.00 -15:00",CT83)))</formula>
    </cfRule>
    <cfRule type="containsText" dxfId="11319" priority="19892" operator="containsText" text="09.00 -16.00">
      <formula>NOT(ISERROR(SEARCH("09.00 -16.00",CT83)))</formula>
    </cfRule>
  </conditionalFormatting>
  <conditionalFormatting sqref="CT83:DD87">
    <cfRule type="containsText" dxfId="11318" priority="19887" operator="containsText" text="09.00 -13:00">
      <formula>NOT(ISERROR(SEARCH("09.00 -13:00",CT83)))</formula>
    </cfRule>
    <cfRule type="containsText" dxfId="11317" priority="19888" operator="containsText" text="08.30 -17.30">
      <formula>NOT(ISERROR(SEARCH("08.30 -17.30",CT83)))</formula>
    </cfRule>
    <cfRule type="containsText" dxfId="11316" priority="19889" operator="containsText" text="08.30 -15:30">
      <formula>NOT(ISERROR(SEARCH("08.30 -15:30",CT83)))</formula>
    </cfRule>
  </conditionalFormatting>
  <conditionalFormatting sqref="CT81:DD81">
    <cfRule type="containsText" dxfId="11315" priority="19884" operator="containsText" text="09.00 -13.00">
      <formula>NOT(ISERROR(SEARCH("09.00 -13.00",CT81)))</formula>
    </cfRule>
    <cfRule type="containsText" dxfId="11314" priority="19885" operator="containsText" text="09.00 -15:00">
      <formula>NOT(ISERROR(SEARCH("09.00 -15:00",CT81)))</formula>
    </cfRule>
    <cfRule type="containsText" dxfId="11313" priority="19886" operator="containsText" text="09.00 -16.00">
      <formula>NOT(ISERROR(SEARCH("09.00 -16.00",CT81)))</formula>
    </cfRule>
  </conditionalFormatting>
  <conditionalFormatting sqref="CT81:DD81">
    <cfRule type="containsText" dxfId="11312" priority="19881" operator="containsText" text="09.00 -13:00">
      <formula>NOT(ISERROR(SEARCH("09.00 -13:00",CT81)))</formula>
    </cfRule>
    <cfRule type="containsText" dxfId="11311" priority="19882" operator="containsText" text="08.30 -17.30">
      <formula>NOT(ISERROR(SEARCH("08.30 -17.30",CT81)))</formula>
    </cfRule>
    <cfRule type="containsText" dxfId="11310" priority="19883" operator="containsText" text="08.30 -15:30">
      <formula>NOT(ISERROR(SEARCH("08.30 -15:30",CT81)))</formula>
    </cfRule>
  </conditionalFormatting>
  <conditionalFormatting sqref="CT91:DD97">
    <cfRule type="containsText" dxfId="11309" priority="19863" operator="containsText" text="08.30 – 14.30">
      <formula>NOT(ISERROR(SEARCH("08.30 – 14.30",CT91)))</formula>
    </cfRule>
    <cfRule type="containsText" dxfId="11308" priority="19864" operator="containsText" text="09:30 – 18.30">
      <formula>NOT(ISERROR(SEARCH("09:30 – 18.30",CT91)))</formula>
    </cfRule>
    <cfRule type="containsText" dxfId="11307" priority="19865" operator="containsText" text="10.30 – 18.30">
      <formula>NOT(ISERROR(SEARCH("10.30 – 18.30",CT91)))</formula>
    </cfRule>
    <cfRule type="containsText" dxfId="11306" priority="19866" operator="containsText" text="09.30 – 18.30">
      <formula>NOT(ISERROR(SEARCH("09.30 – 18.30",CT91)))</formula>
    </cfRule>
    <cfRule type="containsText" dxfId="11305" priority="19868" operator="containsText" text="09.00 – 13:00">
      <formula>NOT(ISERROR(SEARCH("09.00 – 13:00",CT91)))</formula>
    </cfRule>
    <cfRule type="containsText" dxfId="11304" priority="19869" operator="containsText" text="08.30 – 16.30">
      <formula>NOT(ISERROR(SEARCH("08.30 – 16.30",CT91)))</formula>
    </cfRule>
    <cfRule type="containsText" dxfId="11303" priority="19870" operator="containsText" text="08:30 – 17.30">
      <formula>NOT(ISERROR(SEARCH("08:30 – 17.30",CT91)))</formula>
    </cfRule>
    <cfRule type="containsText" dxfId="11302" priority="19871" operator="containsText" text="08.30 – 17.30">
      <formula>NOT(ISERROR(SEARCH("08.30 – 17.30",CT91)))</formula>
    </cfRule>
    <cfRule type="containsText" dxfId="11301" priority="19872" operator="containsText" text="09.00 – 18.00">
      <formula>NOT(ISERROR(SEARCH("09.00 – 18.00",CT91)))</formula>
    </cfRule>
    <cfRule type="containsText" dxfId="11300" priority="19873" operator="containsText" text="09.00 – 13.00">
      <formula>NOT(ISERROR(SEARCH("09.00 – 13.00",CT91)))</formula>
    </cfRule>
    <cfRule type="containsText" dxfId="11299" priority="19874" operator="containsText" text="11.30 – 19.30">
      <formula>NOT(ISERROR(SEARCH("11.30 – 19.30",CT91)))</formula>
    </cfRule>
    <cfRule type="containsText" dxfId="11298" priority="19875" operator="containsText" text="10.30 – 19.30">
      <formula>NOT(ISERROR(SEARCH("10.30 – 19.30",CT91)))</formula>
    </cfRule>
    <cfRule type="containsText" dxfId="11297" priority="19876" operator="containsText" text="09.00 – 15.00">
      <formula>NOT(ISERROR(SEARCH("09.00 – 15.00",CT91)))</formula>
    </cfRule>
    <cfRule type="containsText" dxfId="11296" priority="19877" operator="containsText" text="1 2 : 3 0">
      <formula>NOT(ISERROR(SEARCH("1 2 : 3 0",CT91)))</formula>
    </cfRule>
    <cfRule type="containsText" dxfId="11295" priority="19878" operator="containsText" text="1 3 : 3 0">
      <formula>NOT(ISERROR(SEARCH("1 3 : 3 0",CT91)))</formula>
    </cfRule>
    <cfRule type="containsText" dxfId="11294" priority="19879" operator="containsText" text="FESTIVITÁ">
      <formula>NOT(ISERROR(SEARCH("FESTIVITÁ",CT91)))</formula>
    </cfRule>
    <cfRule type="cellIs" dxfId="11293" priority="19880" operator="equal">
      <formula>"DOMENICA"</formula>
    </cfRule>
  </conditionalFormatting>
  <conditionalFormatting sqref="CT91:DD97">
    <cfRule type="containsText" dxfId="11292" priority="19855" operator="containsText" text="09.00 - 13.00">
      <formula>NOT(ISERROR(SEARCH("09.00 - 13.00",CT91)))</formula>
    </cfRule>
    <cfRule type="containsText" dxfId="11291" priority="19858" operator="containsText" text="09.00 – 15:00">
      <formula>NOT(ISERROR(SEARCH("09.00 – 15:00",CT91)))</formula>
    </cfRule>
    <cfRule type="containsText" dxfId="11290" priority="19859" operator="containsText" text="09.00 – 16.00">
      <formula>NOT(ISERROR(SEARCH("09.00 – 16.00",CT91)))</formula>
    </cfRule>
    <cfRule type="containsText" dxfId="11289" priority="19860" operator="containsText" text="09.00 - 13:00">
      <formula>NOT(ISERROR(SEARCH("09.00 - 13:00",CT91)))</formula>
    </cfRule>
    <cfRule type="containsText" dxfId="11288" priority="19861" operator="containsText" text="08.30 – 16:30 ">
      <formula>NOT(ISERROR(SEARCH("08.30 – 16:30 ",CT91)))</formula>
    </cfRule>
    <cfRule type="containsText" dxfId="11287" priority="19862" operator="containsText" text="08.30 – 17:30 ">
      <formula>NOT(ISERROR(SEARCH("08.30 – 17:30 ",CT91)))</formula>
    </cfRule>
  </conditionalFormatting>
  <conditionalFormatting sqref="CT91:DD97">
    <cfRule type="containsText" dxfId="11286" priority="19857" operator="containsText" text="1 3 : 0 0">
      <formula>NOT(ISERROR(SEARCH("1 3 : 0 0",CT91)))</formula>
    </cfRule>
  </conditionalFormatting>
  <conditionalFormatting sqref="CT91:DD91">
    <cfRule type="containsText" dxfId="11285" priority="19856" operator="containsText" text="13:00">
      <formula>NOT(ISERROR(SEARCH("13:00",CT91)))</formula>
    </cfRule>
  </conditionalFormatting>
  <conditionalFormatting sqref="CT91:DD97">
    <cfRule type="containsText" dxfId="11284" priority="19867" operator="containsText" text="09:00 – 13.00 ">
      <formula>NOT(ISERROR(SEARCH("09:00 – 13.00 ",CT91)))</formula>
    </cfRule>
  </conditionalFormatting>
  <conditionalFormatting sqref="CT97:DD97">
    <cfRule type="containsText" dxfId="11283" priority="19854" operator="containsText" text="09:00 – 13.00 ">
      <formula>NOT(ISERROR(SEARCH("09:00 – 13.00 ",CT97)))</formula>
    </cfRule>
  </conditionalFormatting>
  <conditionalFormatting sqref="CT91:DD97">
    <cfRule type="containsText" dxfId="11282" priority="19853" operator="containsText" text="09:00 – 13.00 ">
      <formula>NOT(ISERROR(SEARCH("09:00 – 13.00 ",CT91)))</formula>
    </cfRule>
  </conditionalFormatting>
  <conditionalFormatting sqref="CT97:DD97">
    <cfRule type="containsText" dxfId="11281" priority="19852" operator="containsText" text="09:00 – 13.00 ">
      <formula>NOT(ISERROR(SEARCH("09:00 – 13.00 ",CT97)))</formula>
    </cfRule>
  </conditionalFormatting>
  <conditionalFormatting sqref="CT92:DD92">
    <cfRule type="containsText" dxfId="11280" priority="19849" operator="containsText" text="09.00 -13.00">
      <formula>NOT(ISERROR(SEARCH("09.00 -13.00",CT92)))</formula>
    </cfRule>
    <cfRule type="containsText" dxfId="11279" priority="19850" operator="containsText" text="09.00 -15:00">
      <formula>NOT(ISERROR(SEARCH("09.00 -15:00",CT92)))</formula>
    </cfRule>
    <cfRule type="containsText" dxfId="11278" priority="19851" operator="containsText" text="09.00 -16.00">
      <formula>NOT(ISERROR(SEARCH("09.00 -16.00",CT92)))</formula>
    </cfRule>
  </conditionalFormatting>
  <conditionalFormatting sqref="CT93:DD97">
    <cfRule type="containsText" dxfId="11277" priority="19846" operator="containsText" text="09.00 -13.00">
      <formula>NOT(ISERROR(SEARCH("09.00 -13.00",CT93)))</formula>
    </cfRule>
    <cfRule type="containsText" dxfId="11276" priority="19847" operator="containsText" text="09.00 -15:00">
      <formula>NOT(ISERROR(SEARCH("09.00 -15:00",CT93)))</formula>
    </cfRule>
    <cfRule type="containsText" dxfId="11275" priority="19848" operator="containsText" text="09.00 -16.00">
      <formula>NOT(ISERROR(SEARCH("09.00 -16.00",CT93)))</formula>
    </cfRule>
  </conditionalFormatting>
  <conditionalFormatting sqref="CT91:DD91">
    <cfRule type="containsText" dxfId="11274" priority="19843" operator="containsText" text="09.00 -13.00">
      <formula>NOT(ISERROR(SEARCH("09.00 -13.00",CT91)))</formula>
    </cfRule>
    <cfRule type="containsText" dxfId="11273" priority="19844" operator="containsText" text="09.00 -15:00">
      <formula>NOT(ISERROR(SEARCH("09.00 -15:00",CT91)))</formula>
    </cfRule>
    <cfRule type="containsText" dxfId="11272" priority="19845" operator="containsText" text="09.00 -16.00">
      <formula>NOT(ISERROR(SEARCH("09.00 -16.00",CT91)))</formula>
    </cfRule>
  </conditionalFormatting>
  <conditionalFormatting sqref="CT97:DD97">
    <cfRule type="containsText" dxfId="11271" priority="19842" operator="containsText" text="09:00 – 13.00 ">
      <formula>NOT(ISERROR(SEARCH("09:00 – 13.00 ",CT97)))</formula>
    </cfRule>
  </conditionalFormatting>
  <conditionalFormatting sqref="CT91:DD97">
    <cfRule type="containsText" dxfId="11270" priority="19841" operator="containsText" text="09:00 – 13.00 ">
      <formula>NOT(ISERROR(SEARCH("09:00 – 13.00 ",CT91)))</formula>
    </cfRule>
  </conditionalFormatting>
  <conditionalFormatting sqref="CT97:DD97">
    <cfRule type="containsText" dxfId="11269" priority="19840" operator="containsText" text="09:00 – 13.00 ">
      <formula>NOT(ISERROR(SEARCH("09:00 – 13.00 ",CT97)))</formula>
    </cfRule>
  </conditionalFormatting>
  <conditionalFormatting sqref="CT92:DD92">
    <cfRule type="containsText" dxfId="11268" priority="19837" operator="containsText" text="09.00 -13.00">
      <formula>NOT(ISERROR(SEARCH("09.00 -13.00",CT92)))</formula>
    </cfRule>
    <cfRule type="containsText" dxfId="11267" priority="19838" operator="containsText" text="09.00 -15:00">
      <formula>NOT(ISERROR(SEARCH("09.00 -15:00",CT92)))</formula>
    </cfRule>
    <cfRule type="containsText" dxfId="11266" priority="19839" operator="containsText" text="09.00 -16.00">
      <formula>NOT(ISERROR(SEARCH("09.00 -16.00",CT92)))</formula>
    </cfRule>
  </conditionalFormatting>
  <conditionalFormatting sqref="CT93:DD97">
    <cfRule type="containsText" dxfId="11265" priority="19834" operator="containsText" text="09.00 -13.00">
      <formula>NOT(ISERROR(SEARCH("09.00 -13.00",CT93)))</formula>
    </cfRule>
    <cfRule type="containsText" dxfId="11264" priority="19835" operator="containsText" text="09.00 -15:00">
      <formula>NOT(ISERROR(SEARCH("09.00 -15:00",CT93)))</formula>
    </cfRule>
    <cfRule type="containsText" dxfId="11263" priority="19836" operator="containsText" text="09.00 -16.00">
      <formula>NOT(ISERROR(SEARCH("09.00 -16.00",CT93)))</formula>
    </cfRule>
  </conditionalFormatting>
  <conditionalFormatting sqref="CT91:DD91">
    <cfRule type="containsText" dxfId="11262" priority="19831" operator="containsText" text="09.00 -13.00">
      <formula>NOT(ISERROR(SEARCH("09.00 -13.00",CT91)))</formula>
    </cfRule>
    <cfRule type="containsText" dxfId="11261" priority="19832" operator="containsText" text="09.00 -15:00">
      <formula>NOT(ISERROR(SEARCH("09.00 -15:00",CT91)))</formula>
    </cfRule>
    <cfRule type="containsText" dxfId="11260" priority="19833" operator="containsText" text="09.00 -16.00">
      <formula>NOT(ISERROR(SEARCH("09.00 -16.00",CT91)))</formula>
    </cfRule>
  </conditionalFormatting>
  <conditionalFormatting sqref="CT92:DD92">
    <cfRule type="containsText" dxfId="11259" priority="19828" operator="containsText" text="09.00 -13:00">
      <formula>NOT(ISERROR(SEARCH("09.00 -13:00",CT92)))</formula>
    </cfRule>
    <cfRule type="containsText" dxfId="11258" priority="19829" operator="containsText" text="08.30 -17.30">
      <formula>NOT(ISERROR(SEARCH("08.30 -17.30",CT92)))</formula>
    </cfRule>
    <cfRule type="containsText" dxfId="11257" priority="19830" operator="containsText" text="08.30 -15:30">
      <formula>NOT(ISERROR(SEARCH("08.30 -15:30",CT92)))</formula>
    </cfRule>
  </conditionalFormatting>
  <conditionalFormatting sqref="CT93:DD97">
    <cfRule type="containsText" dxfId="11256" priority="19825" operator="containsText" text="09.00 -13.00">
      <formula>NOT(ISERROR(SEARCH("09.00 -13.00",CT93)))</formula>
    </cfRule>
    <cfRule type="containsText" dxfId="11255" priority="19826" operator="containsText" text="09.00 -15:00">
      <formula>NOT(ISERROR(SEARCH("09.00 -15:00",CT93)))</formula>
    </cfRule>
    <cfRule type="containsText" dxfId="11254" priority="19827" operator="containsText" text="09.00 -16.00">
      <formula>NOT(ISERROR(SEARCH("09.00 -16.00",CT93)))</formula>
    </cfRule>
  </conditionalFormatting>
  <conditionalFormatting sqref="CT93:DD97">
    <cfRule type="containsText" dxfId="11253" priority="19822" operator="containsText" text="09.00 -13:00">
      <formula>NOT(ISERROR(SEARCH("09.00 -13:00",CT93)))</formula>
    </cfRule>
    <cfRule type="containsText" dxfId="11252" priority="19823" operator="containsText" text="08.30 -17.30">
      <formula>NOT(ISERROR(SEARCH("08.30 -17.30",CT93)))</formula>
    </cfRule>
    <cfRule type="containsText" dxfId="11251" priority="19824" operator="containsText" text="08.30 -15:30">
      <formula>NOT(ISERROR(SEARCH("08.30 -15:30",CT93)))</formula>
    </cfRule>
  </conditionalFormatting>
  <conditionalFormatting sqref="CT91:DD91">
    <cfRule type="containsText" dxfId="11250" priority="19819" operator="containsText" text="09.00 -13.00">
      <formula>NOT(ISERROR(SEARCH("09.00 -13.00",CT91)))</formula>
    </cfRule>
    <cfRule type="containsText" dxfId="11249" priority="19820" operator="containsText" text="09.00 -15:00">
      <formula>NOT(ISERROR(SEARCH("09.00 -15:00",CT91)))</formula>
    </cfRule>
    <cfRule type="containsText" dxfId="11248" priority="19821" operator="containsText" text="09.00 -16.00">
      <formula>NOT(ISERROR(SEARCH("09.00 -16.00",CT91)))</formula>
    </cfRule>
  </conditionalFormatting>
  <conditionalFormatting sqref="CT91:DD91">
    <cfRule type="containsText" dxfId="11247" priority="19816" operator="containsText" text="09.00 -13:00">
      <formula>NOT(ISERROR(SEARCH("09.00 -13:00",CT91)))</formula>
    </cfRule>
    <cfRule type="containsText" dxfId="11246" priority="19817" operator="containsText" text="08.30 -17.30">
      <formula>NOT(ISERROR(SEARCH("08.30 -17.30",CT91)))</formula>
    </cfRule>
    <cfRule type="containsText" dxfId="11245" priority="19818" operator="containsText" text="08.30 -15:30">
      <formula>NOT(ISERROR(SEARCH("08.30 -15:30",CT91)))</formula>
    </cfRule>
  </conditionalFormatting>
  <conditionalFormatting sqref="CT89:DD89">
    <cfRule type="containsText" dxfId="11244" priority="19726" operator="containsText" text="08.30 – 14.30">
      <formula>NOT(ISERROR(SEARCH("08.30 – 14.30",CT89)))</formula>
    </cfRule>
    <cfRule type="containsText" dxfId="11243" priority="19727" operator="containsText" text="09:30 – 18.30">
      <formula>NOT(ISERROR(SEARCH("09:30 – 18.30",CT89)))</formula>
    </cfRule>
    <cfRule type="containsText" dxfId="11242" priority="19728" operator="containsText" text="10.30 – 18.30">
      <formula>NOT(ISERROR(SEARCH("10.30 – 18.30",CT89)))</formula>
    </cfRule>
    <cfRule type="containsText" dxfId="11241" priority="19729" operator="containsText" text="09.30 – 18.30">
      <formula>NOT(ISERROR(SEARCH("09.30 – 18.30",CT89)))</formula>
    </cfRule>
    <cfRule type="containsText" dxfId="11240" priority="19730" operator="containsText" text="09.00 – 13:00">
      <formula>NOT(ISERROR(SEARCH("09.00 – 13:00",CT89)))</formula>
    </cfRule>
    <cfRule type="containsText" dxfId="11239" priority="19731" operator="containsText" text="08.30 – 16.30">
      <formula>NOT(ISERROR(SEARCH("08.30 – 16.30",CT89)))</formula>
    </cfRule>
    <cfRule type="containsText" dxfId="11238" priority="19732" operator="containsText" text="08:30 – 17.30">
      <formula>NOT(ISERROR(SEARCH("08:30 – 17.30",CT89)))</formula>
    </cfRule>
    <cfRule type="containsText" dxfId="11237" priority="19733" operator="containsText" text="08.30 – 17.30">
      <formula>NOT(ISERROR(SEARCH("08.30 – 17.30",CT89)))</formula>
    </cfRule>
    <cfRule type="containsText" dxfId="11236" priority="19734" operator="containsText" text="09.00 – 18.00">
      <formula>NOT(ISERROR(SEARCH("09.00 – 18.00",CT89)))</formula>
    </cfRule>
    <cfRule type="containsText" dxfId="11235" priority="19735" operator="containsText" text="09.00 – 13.00">
      <formula>NOT(ISERROR(SEARCH("09.00 – 13.00",CT89)))</formula>
    </cfRule>
    <cfRule type="containsText" dxfId="11234" priority="19736" operator="containsText" text="11.30 – 19.30">
      <formula>NOT(ISERROR(SEARCH("11.30 – 19.30",CT89)))</formula>
    </cfRule>
    <cfRule type="containsText" dxfId="11233" priority="19737" operator="containsText" text="10.30 – 19.30">
      <formula>NOT(ISERROR(SEARCH("10.30 – 19.30",CT89)))</formula>
    </cfRule>
    <cfRule type="containsText" dxfId="11232" priority="19738" operator="containsText" text="09.00 – 15.00">
      <formula>NOT(ISERROR(SEARCH("09.00 – 15.00",CT89)))</formula>
    </cfRule>
    <cfRule type="containsText" dxfId="11231" priority="19739" operator="containsText" text="12:30">
      <formula>NOT(ISERROR(SEARCH("12:30",CT89)))</formula>
    </cfRule>
    <cfRule type="containsText" dxfId="11230" priority="19740" operator="containsText" text="13:30">
      <formula>NOT(ISERROR(SEARCH("13:30",CT89)))</formula>
    </cfRule>
    <cfRule type="containsText" dxfId="11229" priority="19741" operator="containsText" text="FESTIVITÁ">
      <formula>NOT(ISERROR(SEARCH("FESTIVITÁ",CT89)))</formula>
    </cfRule>
    <cfRule type="cellIs" dxfId="11228" priority="19742" operator="equal">
      <formula>"DOMENICA"</formula>
    </cfRule>
  </conditionalFormatting>
  <conditionalFormatting sqref="CT89:DD89">
    <cfRule type="containsText" dxfId="11227" priority="19720" operator="containsText" text="09.00 - 13.00">
      <formula>NOT(ISERROR(SEARCH("09.00 - 13.00",CT89)))</formula>
    </cfRule>
    <cfRule type="containsText" dxfId="11226" priority="19721" operator="containsText" text="09.00 – 15:00">
      <formula>NOT(ISERROR(SEARCH("09.00 – 15:00",CT89)))</formula>
    </cfRule>
    <cfRule type="containsText" dxfId="11225" priority="19722" operator="containsText" text="09.00 – 16.00">
      <formula>NOT(ISERROR(SEARCH("09.00 – 16.00",CT89)))</formula>
    </cfRule>
    <cfRule type="containsText" dxfId="11224" priority="19723" operator="containsText" text="09.00 - 13:00">
      <formula>NOT(ISERROR(SEARCH("09.00 - 13:00",CT89)))</formula>
    </cfRule>
    <cfRule type="containsText" dxfId="11223" priority="19724" operator="containsText" text="08.30 – 16:30 ">
      <formula>NOT(ISERROR(SEARCH("08.30 – 16:30 ",CT89)))</formula>
    </cfRule>
    <cfRule type="containsText" dxfId="11222" priority="19725" operator="containsText" text="08.30 – 17:30 ">
      <formula>NOT(ISERROR(SEARCH("08.30 – 17:30 ",CT89)))</formula>
    </cfRule>
  </conditionalFormatting>
  <conditionalFormatting sqref="CT25:DD25">
    <cfRule type="containsText" dxfId="11221" priority="19686" operator="containsText" text="08.30 – 14.30">
      <formula>NOT(ISERROR(SEARCH("08.30 – 14.30",CT25)))</formula>
    </cfRule>
    <cfRule type="containsText" dxfId="11220" priority="19687" operator="containsText" text="09:30 – 18.30">
      <formula>NOT(ISERROR(SEARCH("09:30 – 18.30",CT25)))</formula>
    </cfRule>
    <cfRule type="containsText" dxfId="11219" priority="19688" operator="containsText" text="10.30 – 18.30">
      <formula>NOT(ISERROR(SEARCH("10.30 – 18.30",CT25)))</formula>
    </cfRule>
    <cfRule type="containsText" dxfId="11218" priority="19689" operator="containsText" text="09.30 – 18.30">
      <formula>NOT(ISERROR(SEARCH("09.30 – 18.30",CT25)))</formula>
    </cfRule>
    <cfRule type="containsText" dxfId="11217" priority="19690" operator="containsText" text="09.00 – 13:00">
      <formula>NOT(ISERROR(SEARCH("09.00 – 13:00",CT25)))</formula>
    </cfRule>
    <cfRule type="containsText" dxfId="11216" priority="19691" operator="containsText" text="08.30 – 16.30">
      <formula>NOT(ISERROR(SEARCH("08.30 – 16.30",CT25)))</formula>
    </cfRule>
    <cfRule type="containsText" dxfId="11215" priority="19692" operator="containsText" text="08:30 – 17.30">
      <formula>NOT(ISERROR(SEARCH("08:30 – 17.30",CT25)))</formula>
    </cfRule>
    <cfRule type="containsText" dxfId="11214" priority="19693" operator="containsText" text="08.30 – 17.30">
      <formula>NOT(ISERROR(SEARCH("08.30 – 17.30",CT25)))</formula>
    </cfRule>
    <cfRule type="containsText" dxfId="11213" priority="19694" operator="containsText" text="09.00 – 18.00">
      <formula>NOT(ISERROR(SEARCH("09.00 – 18.00",CT25)))</formula>
    </cfRule>
    <cfRule type="containsText" dxfId="11212" priority="19695" operator="containsText" text="09.00 – 13.00">
      <formula>NOT(ISERROR(SEARCH("09.00 – 13.00",CT25)))</formula>
    </cfRule>
    <cfRule type="containsText" dxfId="11211" priority="19696" operator="containsText" text="11.30 – 19.30">
      <formula>NOT(ISERROR(SEARCH("11.30 – 19.30",CT25)))</formula>
    </cfRule>
    <cfRule type="containsText" dxfId="11210" priority="19697" operator="containsText" text="10.30 – 19.30">
      <formula>NOT(ISERROR(SEARCH("10.30 – 19.30",CT25)))</formula>
    </cfRule>
    <cfRule type="containsText" dxfId="11209" priority="19698" operator="containsText" text="09.00 – 15.00">
      <formula>NOT(ISERROR(SEARCH("09.00 – 15.00",CT25)))</formula>
    </cfRule>
    <cfRule type="containsText" dxfId="11208" priority="19699" operator="containsText" text="12:30">
      <formula>NOT(ISERROR(SEARCH("12:30",CT25)))</formula>
    </cfRule>
    <cfRule type="containsText" dxfId="11207" priority="19700" operator="containsText" text="13:30">
      <formula>NOT(ISERROR(SEARCH("13:30",CT25)))</formula>
    </cfRule>
    <cfRule type="containsText" dxfId="11206" priority="19701" operator="containsText" text="FESTIVITÁ">
      <formula>NOT(ISERROR(SEARCH("FESTIVITÁ",CT25)))</formula>
    </cfRule>
    <cfRule type="cellIs" dxfId="11205" priority="19702" operator="equal">
      <formula>"DOMENICA"</formula>
    </cfRule>
  </conditionalFormatting>
  <conditionalFormatting sqref="CT15:DD15">
    <cfRule type="containsText" dxfId="11204" priority="19669" operator="containsText" text="08.30 – 14.30">
      <formula>NOT(ISERROR(SEARCH("08.30 – 14.30",CT15)))</formula>
    </cfRule>
    <cfRule type="containsText" dxfId="11203" priority="19670" operator="containsText" text="09:30 – 18.30">
      <formula>NOT(ISERROR(SEARCH("09:30 – 18.30",CT15)))</formula>
    </cfRule>
    <cfRule type="containsText" dxfId="11202" priority="19671" operator="containsText" text="10.30 – 18.30">
      <formula>NOT(ISERROR(SEARCH("10.30 – 18.30",CT15)))</formula>
    </cfRule>
    <cfRule type="containsText" dxfId="11201" priority="19672" operator="containsText" text="09.30 – 18.30">
      <formula>NOT(ISERROR(SEARCH("09.30 – 18.30",CT15)))</formula>
    </cfRule>
    <cfRule type="containsText" dxfId="11200" priority="19673" operator="containsText" text="09.00 – 13:00">
      <formula>NOT(ISERROR(SEARCH("09.00 – 13:00",CT15)))</formula>
    </cfRule>
    <cfRule type="containsText" dxfId="11199" priority="19674" operator="containsText" text="08.30 – 16.30">
      <formula>NOT(ISERROR(SEARCH("08.30 – 16.30",CT15)))</formula>
    </cfRule>
    <cfRule type="containsText" dxfId="11198" priority="19675" operator="containsText" text="08:30 – 17.30">
      <formula>NOT(ISERROR(SEARCH("08:30 – 17.30",CT15)))</formula>
    </cfRule>
    <cfRule type="containsText" dxfId="11197" priority="19676" operator="containsText" text="08.30 – 17.30">
      <formula>NOT(ISERROR(SEARCH("08.30 – 17.30",CT15)))</formula>
    </cfRule>
    <cfRule type="containsText" dxfId="11196" priority="19677" operator="containsText" text="09.00 – 18.00">
      <formula>NOT(ISERROR(SEARCH("09.00 – 18.00",CT15)))</formula>
    </cfRule>
    <cfRule type="containsText" dxfId="11195" priority="19678" operator="containsText" text="09.00 – 13.00">
      <formula>NOT(ISERROR(SEARCH("09.00 – 13.00",CT15)))</formula>
    </cfRule>
    <cfRule type="containsText" dxfId="11194" priority="19679" operator="containsText" text="11.30 – 19.30">
      <formula>NOT(ISERROR(SEARCH("11.30 – 19.30",CT15)))</formula>
    </cfRule>
    <cfRule type="containsText" dxfId="11193" priority="19680" operator="containsText" text="10.30 – 19.30">
      <formula>NOT(ISERROR(SEARCH("10.30 – 19.30",CT15)))</formula>
    </cfRule>
    <cfRule type="containsText" dxfId="11192" priority="19681" operator="containsText" text="09.00 – 15.00">
      <formula>NOT(ISERROR(SEARCH("09.00 – 15.00",CT15)))</formula>
    </cfRule>
    <cfRule type="containsText" dxfId="11191" priority="19682" operator="containsText" text="12:30">
      <formula>NOT(ISERROR(SEARCH("12:30",CT15)))</formula>
    </cfRule>
    <cfRule type="containsText" dxfId="11190" priority="19683" operator="containsText" text="13:30">
      <formula>NOT(ISERROR(SEARCH("13:30",CT15)))</formula>
    </cfRule>
    <cfRule type="containsText" dxfId="11189" priority="19684" operator="containsText" text="FESTIVITÁ">
      <formula>NOT(ISERROR(SEARCH("FESTIVITÁ",CT15)))</formula>
    </cfRule>
    <cfRule type="cellIs" dxfId="11188" priority="19685" operator="equal">
      <formula>"DOMENICA"</formula>
    </cfRule>
  </conditionalFormatting>
  <conditionalFormatting sqref="CT35:DD35">
    <cfRule type="containsText" dxfId="11187" priority="19652" operator="containsText" text="08.30 – 14.30">
      <formula>NOT(ISERROR(SEARCH("08.30 – 14.30",CT35)))</formula>
    </cfRule>
    <cfRule type="containsText" dxfId="11186" priority="19653" operator="containsText" text="09:30 – 18.30">
      <formula>NOT(ISERROR(SEARCH("09:30 – 18.30",CT35)))</formula>
    </cfRule>
    <cfRule type="containsText" dxfId="11185" priority="19654" operator="containsText" text="10.30 – 18.30">
      <formula>NOT(ISERROR(SEARCH("10.30 – 18.30",CT35)))</formula>
    </cfRule>
    <cfRule type="containsText" dxfId="11184" priority="19655" operator="containsText" text="09.30 – 18.30">
      <formula>NOT(ISERROR(SEARCH("09.30 – 18.30",CT35)))</formula>
    </cfRule>
    <cfRule type="containsText" dxfId="11183" priority="19656" operator="containsText" text="09.00 – 13:00">
      <formula>NOT(ISERROR(SEARCH("09.00 – 13:00",CT35)))</formula>
    </cfRule>
    <cfRule type="containsText" dxfId="11182" priority="19657" operator="containsText" text="08.30 – 16.30">
      <formula>NOT(ISERROR(SEARCH("08.30 – 16.30",CT35)))</formula>
    </cfRule>
    <cfRule type="containsText" dxfId="11181" priority="19658" operator="containsText" text="08:30 – 17.30">
      <formula>NOT(ISERROR(SEARCH("08:30 – 17.30",CT35)))</formula>
    </cfRule>
    <cfRule type="containsText" dxfId="11180" priority="19659" operator="containsText" text="08.30 – 17.30">
      <formula>NOT(ISERROR(SEARCH("08.30 – 17.30",CT35)))</formula>
    </cfRule>
    <cfRule type="containsText" dxfId="11179" priority="19660" operator="containsText" text="09.00 – 18.00">
      <formula>NOT(ISERROR(SEARCH("09.00 – 18.00",CT35)))</formula>
    </cfRule>
    <cfRule type="containsText" dxfId="11178" priority="19661" operator="containsText" text="09.00 – 13.00">
      <formula>NOT(ISERROR(SEARCH("09.00 – 13.00",CT35)))</formula>
    </cfRule>
    <cfRule type="containsText" dxfId="11177" priority="19662" operator="containsText" text="11.30 – 19.30">
      <formula>NOT(ISERROR(SEARCH("11.30 – 19.30",CT35)))</formula>
    </cfRule>
    <cfRule type="containsText" dxfId="11176" priority="19663" operator="containsText" text="10.30 – 19.30">
      <formula>NOT(ISERROR(SEARCH("10.30 – 19.30",CT35)))</formula>
    </cfRule>
    <cfRule type="containsText" dxfId="11175" priority="19664" operator="containsText" text="09.00 – 15.00">
      <formula>NOT(ISERROR(SEARCH("09.00 – 15.00",CT35)))</formula>
    </cfRule>
    <cfRule type="containsText" dxfId="11174" priority="19665" operator="containsText" text="12:30">
      <formula>NOT(ISERROR(SEARCH("12:30",CT35)))</formula>
    </cfRule>
    <cfRule type="containsText" dxfId="11173" priority="19666" operator="containsText" text="13:30">
      <formula>NOT(ISERROR(SEARCH("13:30",CT35)))</formula>
    </cfRule>
    <cfRule type="containsText" dxfId="11172" priority="19667" operator="containsText" text="FESTIVITÁ">
      <formula>NOT(ISERROR(SEARCH("FESTIVITÁ",CT35)))</formula>
    </cfRule>
    <cfRule type="cellIs" dxfId="11171" priority="19668" operator="equal">
      <formula>"DOMENICA"</formula>
    </cfRule>
  </conditionalFormatting>
  <conditionalFormatting sqref="CT45:DD45">
    <cfRule type="containsText" dxfId="11170" priority="19635" operator="containsText" text="08.30 – 14.30">
      <formula>NOT(ISERROR(SEARCH("08.30 – 14.30",CT45)))</formula>
    </cfRule>
    <cfRule type="containsText" dxfId="11169" priority="19636" operator="containsText" text="09:30 – 18.30">
      <formula>NOT(ISERROR(SEARCH("09:30 – 18.30",CT45)))</formula>
    </cfRule>
    <cfRule type="containsText" dxfId="11168" priority="19637" operator="containsText" text="10.30 – 18.30">
      <formula>NOT(ISERROR(SEARCH("10.30 – 18.30",CT45)))</formula>
    </cfRule>
    <cfRule type="containsText" dxfId="11167" priority="19638" operator="containsText" text="09.30 – 18.30">
      <formula>NOT(ISERROR(SEARCH("09.30 – 18.30",CT45)))</formula>
    </cfRule>
    <cfRule type="containsText" dxfId="11166" priority="19639" operator="containsText" text="09.00 – 13:00">
      <formula>NOT(ISERROR(SEARCH("09.00 – 13:00",CT45)))</formula>
    </cfRule>
    <cfRule type="containsText" dxfId="11165" priority="19640" operator="containsText" text="08.30 – 16.30">
      <formula>NOT(ISERROR(SEARCH("08.30 – 16.30",CT45)))</formula>
    </cfRule>
    <cfRule type="containsText" dxfId="11164" priority="19641" operator="containsText" text="08:30 – 17.30">
      <formula>NOT(ISERROR(SEARCH("08:30 – 17.30",CT45)))</formula>
    </cfRule>
    <cfRule type="containsText" dxfId="11163" priority="19642" operator="containsText" text="08.30 – 17.30">
      <formula>NOT(ISERROR(SEARCH("08.30 – 17.30",CT45)))</formula>
    </cfRule>
    <cfRule type="containsText" dxfId="11162" priority="19643" operator="containsText" text="09.00 – 18.00">
      <formula>NOT(ISERROR(SEARCH("09.00 – 18.00",CT45)))</formula>
    </cfRule>
    <cfRule type="containsText" dxfId="11161" priority="19644" operator="containsText" text="09.00 – 13.00">
      <formula>NOT(ISERROR(SEARCH("09.00 – 13.00",CT45)))</formula>
    </cfRule>
    <cfRule type="containsText" dxfId="11160" priority="19645" operator="containsText" text="11.30 – 19.30">
      <formula>NOT(ISERROR(SEARCH("11.30 – 19.30",CT45)))</formula>
    </cfRule>
    <cfRule type="containsText" dxfId="11159" priority="19646" operator="containsText" text="10.30 – 19.30">
      <formula>NOT(ISERROR(SEARCH("10.30 – 19.30",CT45)))</formula>
    </cfRule>
    <cfRule type="containsText" dxfId="11158" priority="19647" operator="containsText" text="09.00 – 15.00">
      <formula>NOT(ISERROR(SEARCH("09.00 – 15.00",CT45)))</formula>
    </cfRule>
    <cfRule type="containsText" dxfId="11157" priority="19648" operator="containsText" text="12:30">
      <formula>NOT(ISERROR(SEARCH("12:30",CT45)))</formula>
    </cfRule>
    <cfRule type="containsText" dxfId="11156" priority="19649" operator="containsText" text="13:30">
      <formula>NOT(ISERROR(SEARCH("13:30",CT45)))</formula>
    </cfRule>
    <cfRule type="containsText" dxfId="11155" priority="19650" operator="containsText" text="FESTIVITÁ">
      <formula>NOT(ISERROR(SEARCH("FESTIVITÁ",CT45)))</formula>
    </cfRule>
    <cfRule type="cellIs" dxfId="11154" priority="19651" operator="equal">
      <formula>"DOMENICA"</formula>
    </cfRule>
  </conditionalFormatting>
  <conditionalFormatting sqref="CT15:DD15 CT35:DD35 CT45:DD45 CT25:DD25">
    <cfRule type="containsText" dxfId="11153" priority="19629" operator="containsText" text="09.00 - 13.00">
      <formula>NOT(ISERROR(SEARCH("09.00 - 13.00",CT15)))</formula>
    </cfRule>
    <cfRule type="containsText" dxfId="11152" priority="19630" operator="containsText" text="09.00 – 15:00">
      <formula>NOT(ISERROR(SEARCH("09.00 – 15:00",CT15)))</formula>
    </cfRule>
    <cfRule type="containsText" dxfId="11151" priority="19631" operator="containsText" text="09.00 – 16.00">
      <formula>NOT(ISERROR(SEARCH("09.00 – 16.00",CT15)))</formula>
    </cfRule>
    <cfRule type="containsText" dxfId="11150" priority="19632" operator="containsText" text="09.00 - 13:00">
      <formula>NOT(ISERROR(SEARCH("09.00 - 13:00",CT15)))</formula>
    </cfRule>
    <cfRule type="containsText" dxfId="11149" priority="19633" operator="containsText" text="08.30 – 16:30 ">
      <formula>NOT(ISERROR(SEARCH("08.30 – 16:30 ",CT15)))</formula>
    </cfRule>
    <cfRule type="containsText" dxfId="11148" priority="19634" operator="containsText" text="08.30 – 17:30 ">
      <formula>NOT(ISERROR(SEARCH("08.30 – 17:30 ",CT15)))</formula>
    </cfRule>
  </conditionalFormatting>
  <conditionalFormatting sqref="CT37:DD43">
    <cfRule type="containsText" dxfId="11147" priority="19465" operator="containsText" text="08.30 – 14.30">
      <formula>NOT(ISERROR(SEARCH("08.30 – 14.30",CT37)))</formula>
    </cfRule>
    <cfRule type="containsText" dxfId="11146" priority="19466" operator="containsText" text="09:30 – 18.30">
      <formula>NOT(ISERROR(SEARCH("09:30 – 18.30",CT37)))</formula>
    </cfRule>
    <cfRule type="containsText" dxfId="11145" priority="19467" operator="containsText" text="10.30 – 18.30">
      <formula>NOT(ISERROR(SEARCH("10.30 – 18.30",CT37)))</formula>
    </cfRule>
    <cfRule type="containsText" dxfId="11144" priority="19468" operator="containsText" text="09.30 – 18.30">
      <formula>NOT(ISERROR(SEARCH("09.30 – 18.30",CT37)))</formula>
    </cfRule>
    <cfRule type="containsText" dxfId="11143" priority="19470" operator="containsText" text="09.00 – 13:00">
      <formula>NOT(ISERROR(SEARCH("09.00 – 13:00",CT37)))</formula>
    </cfRule>
    <cfRule type="containsText" dxfId="11142" priority="19471" operator="containsText" text="08.30 – 16.30">
      <formula>NOT(ISERROR(SEARCH("08.30 – 16.30",CT37)))</formula>
    </cfRule>
    <cfRule type="containsText" dxfId="11141" priority="19472" operator="containsText" text="08:30 – 17.30">
      <formula>NOT(ISERROR(SEARCH("08:30 – 17.30",CT37)))</formula>
    </cfRule>
    <cfRule type="containsText" dxfId="11140" priority="19473" operator="containsText" text="08.30 – 17.30">
      <formula>NOT(ISERROR(SEARCH("08.30 – 17.30",CT37)))</formula>
    </cfRule>
    <cfRule type="containsText" dxfId="11139" priority="19474" operator="containsText" text="09.00 – 18.00">
      <formula>NOT(ISERROR(SEARCH("09.00 – 18.00",CT37)))</formula>
    </cfRule>
    <cfRule type="containsText" dxfId="11138" priority="19475" operator="containsText" text="09.00 – 13.00">
      <formula>NOT(ISERROR(SEARCH("09.00 – 13.00",CT37)))</formula>
    </cfRule>
    <cfRule type="containsText" dxfId="11137" priority="19476" operator="containsText" text="11.30 – 19.30">
      <formula>NOT(ISERROR(SEARCH("11.30 – 19.30",CT37)))</formula>
    </cfRule>
    <cfRule type="containsText" dxfId="11136" priority="19477" operator="containsText" text="10.30 – 19.30">
      <formula>NOT(ISERROR(SEARCH("10.30 – 19.30",CT37)))</formula>
    </cfRule>
    <cfRule type="containsText" dxfId="11135" priority="19478" operator="containsText" text="09.00 – 15.00">
      <formula>NOT(ISERROR(SEARCH("09.00 – 15.00",CT37)))</formula>
    </cfRule>
    <cfRule type="containsText" dxfId="11134" priority="19479" operator="containsText" text="1 2 : 3 0">
      <formula>NOT(ISERROR(SEARCH("1 2 : 3 0",CT37)))</formula>
    </cfRule>
    <cfRule type="containsText" dxfId="11133" priority="19480" operator="containsText" text="1 3 : 3 0">
      <formula>NOT(ISERROR(SEARCH("1 3 : 3 0",CT37)))</formula>
    </cfRule>
    <cfRule type="containsText" dxfId="11132" priority="19481" operator="containsText" text="FESTIVITÁ">
      <formula>NOT(ISERROR(SEARCH("FESTIVITÁ",CT37)))</formula>
    </cfRule>
    <cfRule type="cellIs" dxfId="11131" priority="19482" operator="equal">
      <formula>"DOMENICA"</formula>
    </cfRule>
  </conditionalFormatting>
  <conditionalFormatting sqref="CT37:DD43">
    <cfRule type="containsText" dxfId="11130" priority="19457" operator="containsText" text="09.00 - 13.00">
      <formula>NOT(ISERROR(SEARCH("09.00 - 13.00",CT37)))</formula>
    </cfRule>
    <cfRule type="containsText" dxfId="11129" priority="19460" operator="containsText" text="09.00 – 15:00">
      <formula>NOT(ISERROR(SEARCH("09.00 – 15:00",CT37)))</formula>
    </cfRule>
    <cfRule type="containsText" dxfId="11128" priority="19461" operator="containsText" text="09.00 – 16.00">
      <formula>NOT(ISERROR(SEARCH("09.00 – 16.00",CT37)))</formula>
    </cfRule>
    <cfRule type="containsText" dxfId="11127" priority="19462" operator="containsText" text="09.00 - 13:00">
      <formula>NOT(ISERROR(SEARCH("09.00 - 13:00",CT37)))</formula>
    </cfRule>
    <cfRule type="containsText" dxfId="11126" priority="19463" operator="containsText" text="08.30 – 16:30 ">
      <formula>NOT(ISERROR(SEARCH("08.30 – 16:30 ",CT37)))</formula>
    </cfRule>
    <cfRule type="containsText" dxfId="11125" priority="19464" operator="containsText" text="08.30 – 17:30 ">
      <formula>NOT(ISERROR(SEARCH("08.30 – 17:30 ",CT37)))</formula>
    </cfRule>
  </conditionalFormatting>
  <conditionalFormatting sqref="CT37:DD43">
    <cfRule type="containsText" dxfId="11124" priority="19459" operator="containsText" text="1 3 : 0 0">
      <formula>NOT(ISERROR(SEARCH("1 3 : 0 0",CT37)))</formula>
    </cfRule>
  </conditionalFormatting>
  <conditionalFormatting sqref="CT37:DD37">
    <cfRule type="containsText" dxfId="11123" priority="19458" operator="containsText" text="13:00">
      <formula>NOT(ISERROR(SEARCH("13:00",CT37)))</formula>
    </cfRule>
  </conditionalFormatting>
  <conditionalFormatting sqref="CT37:DD43">
    <cfRule type="containsText" dxfId="11122" priority="19469" operator="containsText" text="09:00 – 13.00 ">
      <formula>NOT(ISERROR(SEARCH("09:00 – 13.00 ",CT37)))</formula>
    </cfRule>
  </conditionalFormatting>
  <conditionalFormatting sqref="CT43:DD43">
    <cfRule type="containsText" dxfId="11121" priority="19456" operator="containsText" text="09:00 – 13.00 ">
      <formula>NOT(ISERROR(SEARCH("09:00 – 13.00 ",CT43)))</formula>
    </cfRule>
  </conditionalFormatting>
  <conditionalFormatting sqref="CT37:DD43">
    <cfRule type="containsText" dxfId="11120" priority="19455" operator="containsText" text="09:00 – 13.00 ">
      <formula>NOT(ISERROR(SEARCH("09:00 – 13.00 ",CT37)))</formula>
    </cfRule>
  </conditionalFormatting>
  <conditionalFormatting sqref="CT43:DD43">
    <cfRule type="containsText" dxfId="11119" priority="19454" operator="containsText" text="09:00 – 13.00 ">
      <formula>NOT(ISERROR(SEARCH("09:00 – 13.00 ",CT43)))</formula>
    </cfRule>
  </conditionalFormatting>
  <conditionalFormatting sqref="CT38:DD38">
    <cfRule type="containsText" dxfId="11118" priority="19451" operator="containsText" text="09.00 -13.00">
      <formula>NOT(ISERROR(SEARCH("09.00 -13.00",CT38)))</formula>
    </cfRule>
    <cfRule type="containsText" dxfId="11117" priority="19452" operator="containsText" text="09.00 -15:00">
      <formula>NOT(ISERROR(SEARCH("09.00 -15:00",CT38)))</formula>
    </cfRule>
    <cfRule type="containsText" dxfId="11116" priority="19453" operator="containsText" text="09.00 -16.00">
      <formula>NOT(ISERROR(SEARCH("09.00 -16.00",CT38)))</formula>
    </cfRule>
  </conditionalFormatting>
  <conditionalFormatting sqref="CT39:DD43">
    <cfRule type="containsText" dxfId="11115" priority="19448" operator="containsText" text="09.00 -13.00">
      <formula>NOT(ISERROR(SEARCH("09.00 -13.00",CT39)))</formula>
    </cfRule>
    <cfRule type="containsText" dxfId="11114" priority="19449" operator="containsText" text="09.00 -15:00">
      <formula>NOT(ISERROR(SEARCH("09.00 -15:00",CT39)))</formula>
    </cfRule>
    <cfRule type="containsText" dxfId="11113" priority="19450" operator="containsText" text="09.00 -16.00">
      <formula>NOT(ISERROR(SEARCH("09.00 -16.00",CT39)))</formula>
    </cfRule>
  </conditionalFormatting>
  <conditionalFormatting sqref="CT37:DD37">
    <cfRule type="containsText" dxfId="11112" priority="19445" operator="containsText" text="09.00 -13.00">
      <formula>NOT(ISERROR(SEARCH("09.00 -13.00",CT37)))</formula>
    </cfRule>
    <cfRule type="containsText" dxfId="11111" priority="19446" operator="containsText" text="09.00 -15:00">
      <formula>NOT(ISERROR(SEARCH("09.00 -15:00",CT37)))</formula>
    </cfRule>
    <cfRule type="containsText" dxfId="11110" priority="19447" operator="containsText" text="09.00 -16.00">
      <formula>NOT(ISERROR(SEARCH("09.00 -16.00",CT37)))</formula>
    </cfRule>
  </conditionalFormatting>
  <conditionalFormatting sqref="CT43:DD43">
    <cfRule type="containsText" dxfId="11109" priority="19444" operator="containsText" text="09:00 – 13.00 ">
      <formula>NOT(ISERROR(SEARCH("09:00 – 13.00 ",CT43)))</formula>
    </cfRule>
  </conditionalFormatting>
  <conditionalFormatting sqref="CT37:DD43">
    <cfRule type="containsText" dxfId="11108" priority="19443" operator="containsText" text="09:00 – 13.00 ">
      <formula>NOT(ISERROR(SEARCH("09:00 – 13.00 ",CT37)))</formula>
    </cfRule>
  </conditionalFormatting>
  <conditionalFormatting sqref="CT43:DD43">
    <cfRule type="containsText" dxfId="11107" priority="19442" operator="containsText" text="09:00 – 13.00 ">
      <formula>NOT(ISERROR(SEARCH("09:00 – 13.00 ",CT43)))</formula>
    </cfRule>
  </conditionalFormatting>
  <conditionalFormatting sqref="CT38:DD38">
    <cfRule type="containsText" dxfId="11106" priority="19439" operator="containsText" text="09.00 -13.00">
      <formula>NOT(ISERROR(SEARCH("09.00 -13.00",CT38)))</formula>
    </cfRule>
    <cfRule type="containsText" dxfId="11105" priority="19440" operator="containsText" text="09.00 -15:00">
      <formula>NOT(ISERROR(SEARCH("09.00 -15:00",CT38)))</formula>
    </cfRule>
    <cfRule type="containsText" dxfId="11104" priority="19441" operator="containsText" text="09.00 -16.00">
      <formula>NOT(ISERROR(SEARCH("09.00 -16.00",CT38)))</formula>
    </cfRule>
  </conditionalFormatting>
  <conditionalFormatting sqref="CT39:DD43">
    <cfRule type="containsText" dxfId="11103" priority="19436" operator="containsText" text="09.00 -13.00">
      <formula>NOT(ISERROR(SEARCH("09.00 -13.00",CT39)))</formula>
    </cfRule>
    <cfRule type="containsText" dxfId="11102" priority="19437" operator="containsText" text="09.00 -15:00">
      <formula>NOT(ISERROR(SEARCH("09.00 -15:00",CT39)))</formula>
    </cfRule>
    <cfRule type="containsText" dxfId="11101" priority="19438" operator="containsText" text="09.00 -16.00">
      <formula>NOT(ISERROR(SEARCH("09.00 -16.00",CT39)))</formula>
    </cfRule>
  </conditionalFormatting>
  <conditionalFormatting sqref="CT37:DD37">
    <cfRule type="containsText" dxfId="11100" priority="19433" operator="containsText" text="09.00 -13.00">
      <formula>NOT(ISERROR(SEARCH("09.00 -13.00",CT37)))</formula>
    </cfRule>
    <cfRule type="containsText" dxfId="11099" priority="19434" operator="containsText" text="09.00 -15:00">
      <formula>NOT(ISERROR(SEARCH("09.00 -15:00",CT37)))</formula>
    </cfRule>
    <cfRule type="containsText" dxfId="11098" priority="19435" operator="containsText" text="09.00 -16.00">
      <formula>NOT(ISERROR(SEARCH("09.00 -16.00",CT37)))</formula>
    </cfRule>
  </conditionalFormatting>
  <conditionalFormatting sqref="CT38:DD38">
    <cfRule type="containsText" dxfId="11097" priority="19430" operator="containsText" text="09.00 -13:00">
      <formula>NOT(ISERROR(SEARCH("09.00 -13:00",CT38)))</formula>
    </cfRule>
    <cfRule type="containsText" dxfId="11096" priority="19431" operator="containsText" text="08.30 -17.30">
      <formula>NOT(ISERROR(SEARCH("08.30 -17.30",CT38)))</formula>
    </cfRule>
    <cfRule type="containsText" dxfId="11095" priority="19432" operator="containsText" text="08.30 -15:30">
      <formula>NOT(ISERROR(SEARCH("08.30 -15:30",CT38)))</formula>
    </cfRule>
  </conditionalFormatting>
  <conditionalFormatting sqref="CT39:DD43">
    <cfRule type="containsText" dxfId="11094" priority="19427" operator="containsText" text="09.00 -13.00">
      <formula>NOT(ISERROR(SEARCH("09.00 -13.00",CT39)))</formula>
    </cfRule>
    <cfRule type="containsText" dxfId="11093" priority="19428" operator="containsText" text="09.00 -15:00">
      <formula>NOT(ISERROR(SEARCH("09.00 -15:00",CT39)))</formula>
    </cfRule>
    <cfRule type="containsText" dxfId="11092" priority="19429" operator="containsText" text="09.00 -16.00">
      <formula>NOT(ISERROR(SEARCH("09.00 -16.00",CT39)))</formula>
    </cfRule>
  </conditionalFormatting>
  <conditionalFormatting sqref="CT39:DD43">
    <cfRule type="containsText" dxfId="11091" priority="19424" operator="containsText" text="09.00 -13:00">
      <formula>NOT(ISERROR(SEARCH("09.00 -13:00",CT39)))</formula>
    </cfRule>
    <cfRule type="containsText" dxfId="11090" priority="19425" operator="containsText" text="08.30 -17.30">
      <formula>NOT(ISERROR(SEARCH("08.30 -17.30",CT39)))</formula>
    </cfRule>
    <cfRule type="containsText" dxfId="11089" priority="19426" operator="containsText" text="08.30 -15:30">
      <formula>NOT(ISERROR(SEARCH("08.30 -15:30",CT39)))</formula>
    </cfRule>
  </conditionalFormatting>
  <conditionalFormatting sqref="CT37:DD37">
    <cfRule type="containsText" dxfId="11088" priority="19421" operator="containsText" text="09.00 -13.00">
      <formula>NOT(ISERROR(SEARCH("09.00 -13.00",CT37)))</formula>
    </cfRule>
    <cfRule type="containsText" dxfId="11087" priority="19422" operator="containsText" text="09.00 -15:00">
      <formula>NOT(ISERROR(SEARCH("09.00 -15:00",CT37)))</formula>
    </cfRule>
    <cfRule type="containsText" dxfId="11086" priority="19423" operator="containsText" text="09.00 -16.00">
      <formula>NOT(ISERROR(SEARCH("09.00 -16.00",CT37)))</formula>
    </cfRule>
  </conditionalFormatting>
  <conditionalFormatting sqref="CT37:DD37">
    <cfRule type="containsText" dxfId="11085" priority="19418" operator="containsText" text="09.00 -13:00">
      <formula>NOT(ISERROR(SEARCH("09.00 -13:00",CT37)))</formula>
    </cfRule>
    <cfRule type="containsText" dxfId="11084" priority="19419" operator="containsText" text="08.30 -17.30">
      <formula>NOT(ISERROR(SEARCH("08.30 -17.30",CT37)))</formula>
    </cfRule>
    <cfRule type="containsText" dxfId="11083" priority="19420" operator="containsText" text="08.30 -15:30">
      <formula>NOT(ISERROR(SEARCH("08.30 -15:30",CT37)))</formula>
    </cfRule>
  </conditionalFormatting>
  <conditionalFormatting sqref="CT27:DD33">
    <cfRule type="containsText" dxfId="11082" priority="19327" operator="containsText" text="08.30 – 14.30">
      <formula>NOT(ISERROR(SEARCH("08.30 – 14.30",CT27)))</formula>
    </cfRule>
    <cfRule type="containsText" dxfId="11081" priority="19328" operator="containsText" text="09:30 – 18.30">
      <formula>NOT(ISERROR(SEARCH("09:30 – 18.30",CT27)))</formula>
    </cfRule>
    <cfRule type="containsText" dxfId="11080" priority="19329" operator="containsText" text="10.30 – 18.30">
      <formula>NOT(ISERROR(SEARCH("10.30 – 18.30",CT27)))</formula>
    </cfRule>
    <cfRule type="containsText" dxfId="11079" priority="19330" operator="containsText" text="09.30 – 18.30">
      <formula>NOT(ISERROR(SEARCH("09.30 – 18.30",CT27)))</formula>
    </cfRule>
    <cfRule type="containsText" dxfId="11078" priority="19332" operator="containsText" text="09.00 – 13:00">
      <formula>NOT(ISERROR(SEARCH("09.00 – 13:00",CT27)))</formula>
    </cfRule>
    <cfRule type="containsText" dxfId="11077" priority="19333" operator="containsText" text="08.30 – 16.30">
      <formula>NOT(ISERROR(SEARCH("08.30 – 16.30",CT27)))</formula>
    </cfRule>
    <cfRule type="containsText" dxfId="11076" priority="19334" operator="containsText" text="08:30 – 17.30">
      <formula>NOT(ISERROR(SEARCH("08:30 – 17.30",CT27)))</formula>
    </cfRule>
    <cfRule type="containsText" dxfId="11075" priority="19335" operator="containsText" text="08.30 – 17.30">
      <formula>NOT(ISERROR(SEARCH("08.30 – 17.30",CT27)))</formula>
    </cfRule>
    <cfRule type="containsText" dxfId="11074" priority="19336" operator="containsText" text="09.00 – 18.00">
      <formula>NOT(ISERROR(SEARCH("09.00 – 18.00",CT27)))</formula>
    </cfRule>
    <cfRule type="containsText" dxfId="11073" priority="19337" operator="containsText" text="09.00 – 13.00">
      <formula>NOT(ISERROR(SEARCH("09.00 – 13.00",CT27)))</formula>
    </cfRule>
    <cfRule type="containsText" dxfId="11072" priority="19338" operator="containsText" text="11.30 – 19.30">
      <formula>NOT(ISERROR(SEARCH("11.30 – 19.30",CT27)))</formula>
    </cfRule>
    <cfRule type="containsText" dxfId="11071" priority="19339" operator="containsText" text="10.30 – 19.30">
      <formula>NOT(ISERROR(SEARCH("10.30 – 19.30",CT27)))</formula>
    </cfRule>
    <cfRule type="containsText" dxfId="11070" priority="19340" operator="containsText" text="09.00 – 15.00">
      <formula>NOT(ISERROR(SEARCH("09.00 – 15.00",CT27)))</formula>
    </cfRule>
    <cfRule type="containsText" dxfId="11069" priority="19341" operator="containsText" text="1 2 : 3 0">
      <formula>NOT(ISERROR(SEARCH("1 2 : 3 0",CT27)))</formula>
    </cfRule>
    <cfRule type="containsText" dxfId="11068" priority="19342" operator="containsText" text="1 3 : 3 0">
      <formula>NOT(ISERROR(SEARCH("1 3 : 3 0",CT27)))</formula>
    </cfRule>
    <cfRule type="containsText" dxfId="11067" priority="19343" operator="containsText" text="FESTIVITÁ">
      <formula>NOT(ISERROR(SEARCH("FESTIVITÁ",CT27)))</formula>
    </cfRule>
    <cfRule type="cellIs" dxfId="11066" priority="19344" operator="equal">
      <formula>"DOMENICA"</formula>
    </cfRule>
  </conditionalFormatting>
  <conditionalFormatting sqref="CT27:DD33">
    <cfRule type="containsText" dxfId="11065" priority="19319" operator="containsText" text="09.00 - 13.00">
      <formula>NOT(ISERROR(SEARCH("09.00 - 13.00",CT27)))</formula>
    </cfRule>
    <cfRule type="containsText" dxfId="11064" priority="19322" operator="containsText" text="09.00 – 15:00">
      <formula>NOT(ISERROR(SEARCH("09.00 – 15:00",CT27)))</formula>
    </cfRule>
    <cfRule type="containsText" dxfId="11063" priority="19323" operator="containsText" text="09.00 – 16.00">
      <formula>NOT(ISERROR(SEARCH("09.00 – 16.00",CT27)))</formula>
    </cfRule>
    <cfRule type="containsText" dxfId="11062" priority="19324" operator="containsText" text="09.00 - 13:00">
      <formula>NOT(ISERROR(SEARCH("09.00 - 13:00",CT27)))</formula>
    </cfRule>
    <cfRule type="containsText" dxfId="11061" priority="19325" operator="containsText" text="08.30 – 16:30 ">
      <formula>NOT(ISERROR(SEARCH("08.30 – 16:30 ",CT27)))</formula>
    </cfRule>
    <cfRule type="containsText" dxfId="11060" priority="19326" operator="containsText" text="08.30 – 17:30 ">
      <formula>NOT(ISERROR(SEARCH("08.30 – 17:30 ",CT27)))</formula>
    </cfRule>
  </conditionalFormatting>
  <conditionalFormatting sqref="CT27:DD33">
    <cfRule type="containsText" dxfId="11059" priority="19321" operator="containsText" text="1 3 : 0 0">
      <formula>NOT(ISERROR(SEARCH("1 3 : 0 0",CT27)))</formula>
    </cfRule>
  </conditionalFormatting>
  <conditionalFormatting sqref="CT27:DD27">
    <cfRule type="containsText" dxfId="11058" priority="19320" operator="containsText" text="13:00">
      <formula>NOT(ISERROR(SEARCH("13:00",CT27)))</formula>
    </cfRule>
  </conditionalFormatting>
  <conditionalFormatting sqref="CT27:DD33">
    <cfRule type="containsText" dxfId="11057" priority="19331" operator="containsText" text="09:00 – 13.00 ">
      <formula>NOT(ISERROR(SEARCH("09:00 – 13.00 ",CT27)))</formula>
    </cfRule>
  </conditionalFormatting>
  <conditionalFormatting sqref="CT33:DD33">
    <cfRule type="containsText" dxfId="11056" priority="19318" operator="containsText" text="09:00 – 13.00 ">
      <formula>NOT(ISERROR(SEARCH("09:00 – 13.00 ",CT33)))</formula>
    </cfRule>
  </conditionalFormatting>
  <conditionalFormatting sqref="CT27:DD33">
    <cfRule type="containsText" dxfId="11055" priority="19317" operator="containsText" text="09:00 – 13.00 ">
      <formula>NOT(ISERROR(SEARCH("09:00 – 13.00 ",CT27)))</formula>
    </cfRule>
  </conditionalFormatting>
  <conditionalFormatting sqref="CT33:DD33">
    <cfRule type="containsText" dxfId="11054" priority="19316" operator="containsText" text="09:00 – 13.00 ">
      <formula>NOT(ISERROR(SEARCH("09:00 – 13.00 ",CT33)))</formula>
    </cfRule>
  </conditionalFormatting>
  <conditionalFormatting sqref="CT28:DD28">
    <cfRule type="containsText" dxfId="11053" priority="19313" operator="containsText" text="09.00 -13.00">
      <formula>NOT(ISERROR(SEARCH("09.00 -13.00",CT28)))</formula>
    </cfRule>
    <cfRule type="containsText" dxfId="11052" priority="19314" operator="containsText" text="09.00 -15:00">
      <formula>NOT(ISERROR(SEARCH("09.00 -15:00",CT28)))</formula>
    </cfRule>
    <cfRule type="containsText" dxfId="11051" priority="19315" operator="containsText" text="09.00 -16.00">
      <formula>NOT(ISERROR(SEARCH("09.00 -16.00",CT28)))</formula>
    </cfRule>
  </conditionalFormatting>
  <conditionalFormatting sqref="CT29:DD33">
    <cfRule type="containsText" dxfId="11050" priority="19310" operator="containsText" text="09.00 -13.00">
      <formula>NOT(ISERROR(SEARCH("09.00 -13.00",CT29)))</formula>
    </cfRule>
    <cfRule type="containsText" dxfId="11049" priority="19311" operator="containsText" text="09.00 -15:00">
      <formula>NOT(ISERROR(SEARCH("09.00 -15:00",CT29)))</formula>
    </cfRule>
    <cfRule type="containsText" dxfId="11048" priority="19312" operator="containsText" text="09.00 -16.00">
      <formula>NOT(ISERROR(SEARCH("09.00 -16.00",CT29)))</formula>
    </cfRule>
  </conditionalFormatting>
  <conditionalFormatting sqref="CT27:DD27">
    <cfRule type="containsText" dxfId="11047" priority="19307" operator="containsText" text="09.00 -13.00">
      <formula>NOT(ISERROR(SEARCH("09.00 -13.00",CT27)))</formula>
    </cfRule>
    <cfRule type="containsText" dxfId="11046" priority="19308" operator="containsText" text="09.00 -15:00">
      <formula>NOT(ISERROR(SEARCH("09.00 -15:00",CT27)))</formula>
    </cfRule>
    <cfRule type="containsText" dxfId="11045" priority="19309" operator="containsText" text="09.00 -16.00">
      <formula>NOT(ISERROR(SEARCH("09.00 -16.00",CT27)))</formula>
    </cfRule>
  </conditionalFormatting>
  <conditionalFormatting sqref="CT33:DD33">
    <cfRule type="containsText" dxfId="11044" priority="19306" operator="containsText" text="09:00 – 13.00 ">
      <formula>NOT(ISERROR(SEARCH("09:00 – 13.00 ",CT33)))</formula>
    </cfRule>
  </conditionalFormatting>
  <conditionalFormatting sqref="CT27:DD33">
    <cfRule type="containsText" dxfId="11043" priority="19305" operator="containsText" text="09:00 – 13.00 ">
      <formula>NOT(ISERROR(SEARCH("09:00 – 13.00 ",CT27)))</formula>
    </cfRule>
  </conditionalFormatting>
  <conditionalFormatting sqref="CT33:DD33">
    <cfRule type="containsText" dxfId="11042" priority="19304" operator="containsText" text="09:00 – 13.00 ">
      <formula>NOT(ISERROR(SEARCH("09:00 – 13.00 ",CT33)))</formula>
    </cfRule>
  </conditionalFormatting>
  <conditionalFormatting sqref="CT28:DD28">
    <cfRule type="containsText" dxfId="11041" priority="19301" operator="containsText" text="09.00 -13.00">
      <formula>NOT(ISERROR(SEARCH("09.00 -13.00",CT28)))</formula>
    </cfRule>
    <cfRule type="containsText" dxfId="11040" priority="19302" operator="containsText" text="09.00 -15:00">
      <formula>NOT(ISERROR(SEARCH("09.00 -15:00",CT28)))</formula>
    </cfRule>
    <cfRule type="containsText" dxfId="11039" priority="19303" operator="containsText" text="09.00 -16.00">
      <formula>NOT(ISERROR(SEARCH("09.00 -16.00",CT28)))</formula>
    </cfRule>
  </conditionalFormatting>
  <conditionalFormatting sqref="CT29:DD33">
    <cfRule type="containsText" dxfId="11038" priority="19298" operator="containsText" text="09.00 -13.00">
      <formula>NOT(ISERROR(SEARCH("09.00 -13.00",CT29)))</formula>
    </cfRule>
    <cfRule type="containsText" dxfId="11037" priority="19299" operator="containsText" text="09.00 -15:00">
      <formula>NOT(ISERROR(SEARCH("09.00 -15:00",CT29)))</formula>
    </cfRule>
    <cfRule type="containsText" dxfId="11036" priority="19300" operator="containsText" text="09.00 -16.00">
      <formula>NOT(ISERROR(SEARCH("09.00 -16.00",CT29)))</formula>
    </cfRule>
  </conditionalFormatting>
  <conditionalFormatting sqref="CT27:DD27">
    <cfRule type="containsText" dxfId="11035" priority="19295" operator="containsText" text="09.00 -13.00">
      <formula>NOT(ISERROR(SEARCH("09.00 -13.00",CT27)))</formula>
    </cfRule>
    <cfRule type="containsText" dxfId="11034" priority="19296" operator="containsText" text="09.00 -15:00">
      <formula>NOT(ISERROR(SEARCH("09.00 -15:00",CT27)))</formula>
    </cfRule>
    <cfRule type="containsText" dxfId="11033" priority="19297" operator="containsText" text="09.00 -16.00">
      <formula>NOT(ISERROR(SEARCH("09.00 -16.00",CT27)))</formula>
    </cfRule>
  </conditionalFormatting>
  <conditionalFormatting sqref="CT28:DD28">
    <cfRule type="containsText" dxfId="11032" priority="19292" operator="containsText" text="09.00 -13:00">
      <formula>NOT(ISERROR(SEARCH("09.00 -13:00",CT28)))</formula>
    </cfRule>
    <cfRule type="containsText" dxfId="11031" priority="19293" operator="containsText" text="08.30 -17.30">
      <formula>NOT(ISERROR(SEARCH("08.30 -17.30",CT28)))</formula>
    </cfRule>
    <cfRule type="containsText" dxfId="11030" priority="19294" operator="containsText" text="08.30 -15:30">
      <formula>NOT(ISERROR(SEARCH("08.30 -15:30",CT28)))</formula>
    </cfRule>
  </conditionalFormatting>
  <conditionalFormatting sqref="CT29:DD33">
    <cfRule type="containsText" dxfId="11029" priority="19289" operator="containsText" text="09.00 -13.00">
      <formula>NOT(ISERROR(SEARCH("09.00 -13.00",CT29)))</formula>
    </cfRule>
    <cfRule type="containsText" dxfId="11028" priority="19290" operator="containsText" text="09.00 -15:00">
      <formula>NOT(ISERROR(SEARCH("09.00 -15:00",CT29)))</formula>
    </cfRule>
    <cfRule type="containsText" dxfId="11027" priority="19291" operator="containsText" text="09.00 -16.00">
      <formula>NOT(ISERROR(SEARCH("09.00 -16.00",CT29)))</formula>
    </cfRule>
  </conditionalFormatting>
  <conditionalFormatting sqref="CT29:DD33">
    <cfRule type="containsText" dxfId="11026" priority="19286" operator="containsText" text="09.00 -13:00">
      <formula>NOT(ISERROR(SEARCH("09.00 -13:00",CT29)))</formula>
    </cfRule>
    <cfRule type="containsText" dxfId="11025" priority="19287" operator="containsText" text="08.30 -17.30">
      <formula>NOT(ISERROR(SEARCH("08.30 -17.30",CT29)))</formula>
    </cfRule>
    <cfRule type="containsText" dxfId="11024" priority="19288" operator="containsText" text="08.30 -15:30">
      <formula>NOT(ISERROR(SEARCH("08.30 -15:30",CT29)))</formula>
    </cfRule>
  </conditionalFormatting>
  <conditionalFormatting sqref="CT27:DD27">
    <cfRule type="containsText" dxfId="11023" priority="19283" operator="containsText" text="09.00 -13.00">
      <formula>NOT(ISERROR(SEARCH("09.00 -13.00",CT27)))</formula>
    </cfRule>
    <cfRule type="containsText" dxfId="11022" priority="19284" operator="containsText" text="09.00 -15:00">
      <formula>NOT(ISERROR(SEARCH("09.00 -15:00",CT27)))</formula>
    </cfRule>
    <cfRule type="containsText" dxfId="11021" priority="19285" operator="containsText" text="09.00 -16.00">
      <formula>NOT(ISERROR(SEARCH("09.00 -16.00",CT27)))</formula>
    </cfRule>
  </conditionalFormatting>
  <conditionalFormatting sqref="CT27:DD27">
    <cfRule type="containsText" dxfId="11020" priority="19280" operator="containsText" text="09.00 -13:00">
      <formula>NOT(ISERROR(SEARCH("09.00 -13:00",CT27)))</formula>
    </cfRule>
    <cfRule type="containsText" dxfId="11019" priority="19281" operator="containsText" text="08.30 -17.30">
      <formula>NOT(ISERROR(SEARCH("08.30 -17.30",CT27)))</formula>
    </cfRule>
    <cfRule type="containsText" dxfId="11018" priority="19282" operator="containsText" text="08.30 -15:30">
      <formula>NOT(ISERROR(SEARCH("08.30 -15:30",CT27)))</formula>
    </cfRule>
  </conditionalFormatting>
  <conditionalFormatting sqref="CQ17:DD23">
    <cfRule type="containsText" dxfId="11017" priority="19189" operator="containsText" text="08.30 – 14.30">
      <formula>NOT(ISERROR(SEARCH("08.30 – 14.30",CQ17)))</formula>
    </cfRule>
    <cfRule type="containsText" dxfId="11016" priority="19190" operator="containsText" text="09:30 – 18.30">
      <formula>NOT(ISERROR(SEARCH("09:30 – 18.30",CQ17)))</formula>
    </cfRule>
    <cfRule type="containsText" dxfId="11015" priority="19191" operator="containsText" text="10.30 – 18.30">
      <formula>NOT(ISERROR(SEARCH("10.30 – 18.30",CQ17)))</formula>
    </cfRule>
    <cfRule type="containsText" dxfId="11014" priority="19192" operator="containsText" text="09.30 – 18.30">
      <formula>NOT(ISERROR(SEARCH("09.30 – 18.30",CQ17)))</formula>
    </cfRule>
    <cfRule type="containsText" dxfId="11013" priority="19194" operator="containsText" text="09.00 – 13:00">
      <formula>NOT(ISERROR(SEARCH("09.00 – 13:00",CQ17)))</formula>
    </cfRule>
    <cfRule type="containsText" dxfId="11012" priority="19195" operator="containsText" text="08.30 – 16.30">
      <formula>NOT(ISERROR(SEARCH("08.30 – 16.30",CQ17)))</formula>
    </cfRule>
    <cfRule type="containsText" dxfId="11011" priority="19196" operator="containsText" text="08:30 – 17.30">
      <formula>NOT(ISERROR(SEARCH("08:30 – 17.30",CQ17)))</formula>
    </cfRule>
    <cfRule type="containsText" dxfId="11010" priority="19197" operator="containsText" text="08.30 – 17.30">
      <formula>NOT(ISERROR(SEARCH("08.30 – 17.30",CQ17)))</formula>
    </cfRule>
    <cfRule type="containsText" dxfId="11009" priority="19198" operator="containsText" text="09.00 – 18.00">
      <formula>NOT(ISERROR(SEARCH("09.00 – 18.00",CQ17)))</formula>
    </cfRule>
    <cfRule type="containsText" dxfId="11008" priority="19199" operator="containsText" text="09.00 – 13.00">
      <formula>NOT(ISERROR(SEARCH("09.00 – 13.00",CQ17)))</formula>
    </cfRule>
    <cfRule type="containsText" dxfId="11007" priority="19200" operator="containsText" text="11.30 – 19.30">
      <formula>NOT(ISERROR(SEARCH("11.30 – 19.30",CQ17)))</formula>
    </cfRule>
    <cfRule type="containsText" dxfId="11006" priority="19201" operator="containsText" text="10.30 – 19.30">
      <formula>NOT(ISERROR(SEARCH("10.30 – 19.30",CQ17)))</formula>
    </cfRule>
    <cfRule type="containsText" dxfId="11005" priority="19202" operator="containsText" text="09.00 – 15.00">
      <formula>NOT(ISERROR(SEARCH("09.00 – 15.00",CQ17)))</formula>
    </cfRule>
    <cfRule type="containsText" dxfId="11004" priority="19203" operator="containsText" text="1 2 : 3 0">
      <formula>NOT(ISERROR(SEARCH("1 2 : 3 0",CQ17)))</formula>
    </cfRule>
    <cfRule type="containsText" dxfId="11003" priority="19204" operator="containsText" text="1 3 : 3 0">
      <formula>NOT(ISERROR(SEARCH("1 3 : 3 0",CQ17)))</formula>
    </cfRule>
    <cfRule type="containsText" dxfId="11002" priority="19205" operator="containsText" text="FESTIVITÁ">
      <formula>NOT(ISERROR(SEARCH("FESTIVITÁ",CQ17)))</formula>
    </cfRule>
    <cfRule type="cellIs" dxfId="11001" priority="19206" operator="equal">
      <formula>"DOMENICA"</formula>
    </cfRule>
  </conditionalFormatting>
  <conditionalFormatting sqref="CQ17:DD23">
    <cfRule type="containsText" dxfId="11000" priority="19181" operator="containsText" text="09.00 - 13.00">
      <formula>NOT(ISERROR(SEARCH("09.00 - 13.00",CQ17)))</formula>
    </cfRule>
    <cfRule type="containsText" dxfId="10999" priority="19184" operator="containsText" text="09.00 – 15:00">
      <formula>NOT(ISERROR(SEARCH("09.00 – 15:00",CQ17)))</formula>
    </cfRule>
    <cfRule type="containsText" dxfId="10998" priority="19185" operator="containsText" text="09.00 – 16.00">
      <formula>NOT(ISERROR(SEARCH("09.00 – 16.00",CQ17)))</formula>
    </cfRule>
    <cfRule type="containsText" dxfId="10997" priority="19186" operator="containsText" text="09.00 - 13:00">
      <formula>NOT(ISERROR(SEARCH("09.00 - 13:00",CQ17)))</formula>
    </cfRule>
    <cfRule type="containsText" dxfId="10996" priority="19187" operator="containsText" text="08.30 – 16:30 ">
      <formula>NOT(ISERROR(SEARCH("08.30 – 16:30 ",CQ17)))</formula>
    </cfRule>
    <cfRule type="containsText" dxfId="10995" priority="19188" operator="containsText" text="08.30 – 17:30 ">
      <formula>NOT(ISERROR(SEARCH("08.30 – 17:30 ",CQ17)))</formula>
    </cfRule>
  </conditionalFormatting>
  <conditionalFormatting sqref="CQ17:DD23">
    <cfRule type="containsText" dxfId="10994" priority="19183" operator="containsText" text="1 3 : 0 0">
      <formula>NOT(ISERROR(SEARCH("1 3 : 0 0",CQ17)))</formula>
    </cfRule>
  </conditionalFormatting>
  <conditionalFormatting sqref="CQ17:DD17">
    <cfRule type="containsText" dxfId="10993" priority="19182" operator="containsText" text="13:00">
      <formula>NOT(ISERROR(SEARCH("13:00",CQ17)))</formula>
    </cfRule>
  </conditionalFormatting>
  <conditionalFormatting sqref="CQ17:DD23">
    <cfRule type="containsText" dxfId="10992" priority="19193" operator="containsText" text="09:00 – 13.00 ">
      <formula>NOT(ISERROR(SEARCH("09:00 – 13.00 ",CQ17)))</formula>
    </cfRule>
  </conditionalFormatting>
  <conditionalFormatting sqref="CQ23:DD23">
    <cfRule type="containsText" dxfId="10991" priority="19180" operator="containsText" text="09:00 – 13.00 ">
      <formula>NOT(ISERROR(SEARCH("09:00 – 13.00 ",CQ23)))</formula>
    </cfRule>
  </conditionalFormatting>
  <conditionalFormatting sqref="CQ17:DD23">
    <cfRule type="containsText" dxfId="10990" priority="19179" operator="containsText" text="09:00 – 13.00 ">
      <formula>NOT(ISERROR(SEARCH("09:00 – 13.00 ",CQ17)))</formula>
    </cfRule>
  </conditionalFormatting>
  <conditionalFormatting sqref="CQ23:DD23">
    <cfRule type="containsText" dxfId="10989" priority="19178" operator="containsText" text="09:00 – 13.00 ">
      <formula>NOT(ISERROR(SEARCH("09:00 – 13.00 ",CQ23)))</formula>
    </cfRule>
  </conditionalFormatting>
  <conditionalFormatting sqref="CQ18:DD18">
    <cfRule type="containsText" dxfId="10988" priority="19175" operator="containsText" text="09.00 -13.00">
      <formula>NOT(ISERROR(SEARCH("09.00 -13.00",CQ18)))</formula>
    </cfRule>
    <cfRule type="containsText" dxfId="10987" priority="19176" operator="containsText" text="09.00 -15:00">
      <formula>NOT(ISERROR(SEARCH("09.00 -15:00",CQ18)))</formula>
    </cfRule>
    <cfRule type="containsText" dxfId="10986" priority="19177" operator="containsText" text="09.00 -16.00">
      <formula>NOT(ISERROR(SEARCH("09.00 -16.00",CQ18)))</formula>
    </cfRule>
  </conditionalFormatting>
  <conditionalFormatting sqref="CQ19:DD23">
    <cfRule type="containsText" dxfId="10985" priority="19172" operator="containsText" text="09.00 -13.00">
      <formula>NOT(ISERROR(SEARCH("09.00 -13.00",CQ19)))</formula>
    </cfRule>
    <cfRule type="containsText" dxfId="10984" priority="19173" operator="containsText" text="09.00 -15:00">
      <formula>NOT(ISERROR(SEARCH("09.00 -15:00",CQ19)))</formula>
    </cfRule>
    <cfRule type="containsText" dxfId="10983" priority="19174" operator="containsText" text="09.00 -16.00">
      <formula>NOT(ISERROR(SEARCH("09.00 -16.00",CQ19)))</formula>
    </cfRule>
  </conditionalFormatting>
  <conditionalFormatting sqref="CQ17:DD17">
    <cfRule type="containsText" dxfId="10982" priority="19169" operator="containsText" text="09.00 -13.00">
      <formula>NOT(ISERROR(SEARCH("09.00 -13.00",CQ17)))</formula>
    </cfRule>
    <cfRule type="containsText" dxfId="10981" priority="19170" operator="containsText" text="09.00 -15:00">
      <formula>NOT(ISERROR(SEARCH("09.00 -15:00",CQ17)))</formula>
    </cfRule>
    <cfRule type="containsText" dxfId="10980" priority="19171" operator="containsText" text="09.00 -16.00">
      <formula>NOT(ISERROR(SEARCH("09.00 -16.00",CQ17)))</formula>
    </cfRule>
  </conditionalFormatting>
  <conditionalFormatting sqref="CQ23:DD23">
    <cfRule type="containsText" dxfId="10979" priority="19168" operator="containsText" text="09:00 – 13.00 ">
      <formula>NOT(ISERROR(SEARCH("09:00 – 13.00 ",CQ23)))</formula>
    </cfRule>
  </conditionalFormatting>
  <conditionalFormatting sqref="CQ17:DD23">
    <cfRule type="containsText" dxfId="10978" priority="19167" operator="containsText" text="09:00 – 13.00 ">
      <formula>NOT(ISERROR(SEARCH("09:00 – 13.00 ",CQ17)))</formula>
    </cfRule>
  </conditionalFormatting>
  <conditionalFormatting sqref="CQ23:DD23">
    <cfRule type="containsText" dxfId="10977" priority="19166" operator="containsText" text="09:00 – 13.00 ">
      <formula>NOT(ISERROR(SEARCH("09:00 – 13.00 ",CQ23)))</formula>
    </cfRule>
  </conditionalFormatting>
  <conditionalFormatting sqref="CQ18:DD18">
    <cfRule type="containsText" dxfId="10976" priority="19163" operator="containsText" text="09.00 -13.00">
      <formula>NOT(ISERROR(SEARCH("09.00 -13.00",CQ18)))</formula>
    </cfRule>
    <cfRule type="containsText" dxfId="10975" priority="19164" operator="containsText" text="09.00 -15:00">
      <formula>NOT(ISERROR(SEARCH("09.00 -15:00",CQ18)))</formula>
    </cfRule>
    <cfRule type="containsText" dxfId="10974" priority="19165" operator="containsText" text="09.00 -16.00">
      <formula>NOT(ISERROR(SEARCH("09.00 -16.00",CQ18)))</formula>
    </cfRule>
  </conditionalFormatting>
  <conditionalFormatting sqref="CQ19:DD23">
    <cfRule type="containsText" dxfId="10973" priority="19160" operator="containsText" text="09.00 -13.00">
      <formula>NOT(ISERROR(SEARCH("09.00 -13.00",CQ19)))</formula>
    </cfRule>
    <cfRule type="containsText" dxfId="10972" priority="19161" operator="containsText" text="09.00 -15:00">
      <formula>NOT(ISERROR(SEARCH("09.00 -15:00",CQ19)))</formula>
    </cfRule>
    <cfRule type="containsText" dxfId="10971" priority="19162" operator="containsText" text="09.00 -16.00">
      <formula>NOT(ISERROR(SEARCH("09.00 -16.00",CQ19)))</formula>
    </cfRule>
  </conditionalFormatting>
  <conditionalFormatting sqref="CQ17:DD17">
    <cfRule type="containsText" dxfId="10970" priority="19157" operator="containsText" text="09.00 -13.00">
      <formula>NOT(ISERROR(SEARCH("09.00 -13.00",CQ17)))</formula>
    </cfRule>
    <cfRule type="containsText" dxfId="10969" priority="19158" operator="containsText" text="09.00 -15:00">
      <formula>NOT(ISERROR(SEARCH("09.00 -15:00",CQ17)))</formula>
    </cfRule>
    <cfRule type="containsText" dxfId="10968" priority="19159" operator="containsText" text="09.00 -16.00">
      <formula>NOT(ISERROR(SEARCH("09.00 -16.00",CQ17)))</formula>
    </cfRule>
  </conditionalFormatting>
  <conditionalFormatting sqref="CQ18:DD18">
    <cfRule type="containsText" dxfId="10967" priority="19154" operator="containsText" text="09.00 -13:00">
      <formula>NOT(ISERROR(SEARCH("09.00 -13:00",CQ18)))</formula>
    </cfRule>
    <cfRule type="containsText" dxfId="10966" priority="19155" operator="containsText" text="08.30 -17.30">
      <formula>NOT(ISERROR(SEARCH("08.30 -17.30",CQ18)))</formula>
    </cfRule>
    <cfRule type="containsText" dxfId="10965" priority="19156" operator="containsText" text="08.30 -15:30">
      <formula>NOT(ISERROR(SEARCH("08.30 -15:30",CQ18)))</formula>
    </cfRule>
  </conditionalFormatting>
  <conditionalFormatting sqref="CQ19:DD23">
    <cfRule type="containsText" dxfId="10964" priority="19151" operator="containsText" text="09.00 -13.00">
      <formula>NOT(ISERROR(SEARCH("09.00 -13.00",CQ19)))</formula>
    </cfRule>
    <cfRule type="containsText" dxfId="10963" priority="19152" operator="containsText" text="09.00 -15:00">
      <formula>NOT(ISERROR(SEARCH("09.00 -15:00",CQ19)))</formula>
    </cfRule>
    <cfRule type="containsText" dxfId="10962" priority="19153" operator="containsText" text="09.00 -16.00">
      <formula>NOT(ISERROR(SEARCH("09.00 -16.00",CQ19)))</formula>
    </cfRule>
  </conditionalFormatting>
  <conditionalFormatting sqref="CQ19:DD23">
    <cfRule type="containsText" dxfId="10961" priority="19148" operator="containsText" text="09.00 -13:00">
      <formula>NOT(ISERROR(SEARCH("09.00 -13:00",CQ19)))</formula>
    </cfRule>
    <cfRule type="containsText" dxfId="10960" priority="19149" operator="containsText" text="08.30 -17.30">
      <formula>NOT(ISERROR(SEARCH("08.30 -17.30",CQ19)))</formula>
    </cfRule>
    <cfRule type="containsText" dxfId="10959" priority="19150" operator="containsText" text="08.30 -15:30">
      <formula>NOT(ISERROR(SEARCH("08.30 -15:30",CQ19)))</formula>
    </cfRule>
  </conditionalFormatting>
  <conditionalFormatting sqref="CQ17:DD17">
    <cfRule type="containsText" dxfId="10958" priority="19145" operator="containsText" text="09.00 -13.00">
      <formula>NOT(ISERROR(SEARCH("09.00 -13.00",CQ17)))</formula>
    </cfRule>
    <cfRule type="containsText" dxfId="10957" priority="19146" operator="containsText" text="09.00 -15:00">
      <formula>NOT(ISERROR(SEARCH("09.00 -15:00",CQ17)))</formula>
    </cfRule>
    <cfRule type="containsText" dxfId="10956" priority="19147" operator="containsText" text="09.00 -16.00">
      <formula>NOT(ISERROR(SEARCH("09.00 -16.00",CQ17)))</formula>
    </cfRule>
  </conditionalFormatting>
  <conditionalFormatting sqref="CQ17:DD17">
    <cfRule type="containsText" dxfId="10955" priority="19142" operator="containsText" text="09.00 -13:00">
      <formula>NOT(ISERROR(SEARCH("09.00 -13:00",CQ17)))</formula>
    </cfRule>
    <cfRule type="containsText" dxfId="10954" priority="19143" operator="containsText" text="08.30 -17.30">
      <formula>NOT(ISERROR(SEARCH("08.30 -17.30",CQ17)))</formula>
    </cfRule>
    <cfRule type="containsText" dxfId="10953" priority="19144" operator="containsText" text="08.30 -15:30">
      <formula>NOT(ISERROR(SEARCH("08.30 -15:30",CQ17)))</formula>
    </cfRule>
  </conditionalFormatting>
  <conditionalFormatting sqref="CT47:DD53">
    <cfRule type="containsText" dxfId="10952" priority="18986" operator="containsText" text="08.30 – 14.30">
      <formula>NOT(ISERROR(SEARCH("08.30 – 14.30",CT47)))</formula>
    </cfRule>
    <cfRule type="containsText" dxfId="10951" priority="18987" operator="containsText" text="09:30 – 18.30">
      <formula>NOT(ISERROR(SEARCH("09:30 – 18.30",CT47)))</formula>
    </cfRule>
    <cfRule type="containsText" dxfId="10950" priority="18988" operator="containsText" text="10.30 – 18.30">
      <formula>NOT(ISERROR(SEARCH("10.30 – 18.30",CT47)))</formula>
    </cfRule>
    <cfRule type="containsText" dxfId="10949" priority="18989" operator="containsText" text="09.30 – 18.30">
      <formula>NOT(ISERROR(SEARCH("09.30 – 18.30",CT47)))</formula>
    </cfRule>
    <cfRule type="containsText" dxfId="10948" priority="18991" operator="containsText" text="09.00 – 13:00">
      <formula>NOT(ISERROR(SEARCH("09.00 – 13:00",CT47)))</formula>
    </cfRule>
    <cfRule type="containsText" dxfId="10947" priority="18992" operator="containsText" text="08.30 – 16.30">
      <formula>NOT(ISERROR(SEARCH("08.30 – 16.30",CT47)))</formula>
    </cfRule>
    <cfRule type="containsText" dxfId="10946" priority="18993" operator="containsText" text="08:30 – 17.30">
      <formula>NOT(ISERROR(SEARCH("08:30 – 17.30",CT47)))</formula>
    </cfRule>
    <cfRule type="containsText" dxfId="10945" priority="18994" operator="containsText" text="08.30 – 17.30">
      <formula>NOT(ISERROR(SEARCH("08.30 – 17.30",CT47)))</formula>
    </cfRule>
    <cfRule type="containsText" dxfId="10944" priority="18995" operator="containsText" text="09.00 – 18.00">
      <formula>NOT(ISERROR(SEARCH("09.00 – 18.00",CT47)))</formula>
    </cfRule>
    <cfRule type="containsText" dxfId="10943" priority="18996" operator="containsText" text="09.00 – 13.00">
      <formula>NOT(ISERROR(SEARCH("09.00 – 13.00",CT47)))</formula>
    </cfRule>
    <cfRule type="containsText" dxfId="10942" priority="18997" operator="containsText" text="11.30 – 19.30">
      <formula>NOT(ISERROR(SEARCH("11.30 – 19.30",CT47)))</formula>
    </cfRule>
    <cfRule type="containsText" dxfId="10941" priority="18998" operator="containsText" text="10.30 – 19.30">
      <formula>NOT(ISERROR(SEARCH("10.30 – 19.30",CT47)))</formula>
    </cfRule>
    <cfRule type="containsText" dxfId="10940" priority="18999" operator="containsText" text="09.00 – 15.00">
      <formula>NOT(ISERROR(SEARCH("09.00 – 15.00",CT47)))</formula>
    </cfRule>
    <cfRule type="containsText" dxfId="10939" priority="19000" operator="containsText" text="1 2 : 3 0">
      <formula>NOT(ISERROR(SEARCH("1 2 : 3 0",CT47)))</formula>
    </cfRule>
    <cfRule type="containsText" dxfId="10938" priority="19001" operator="containsText" text="1 3 : 3 0">
      <formula>NOT(ISERROR(SEARCH("1 3 : 3 0",CT47)))</formula>
    </cfRule>
    <cfRule type="containsText" dxfId="10937" priority="19002" operator="containsText" text="FESTIVITÁ">
      <formula>NOT(ISERROR(SEARCH("FESTIVITÁ",CT47)))</formula>
    </cfRule>
    <cfRule type="cellIs" dxfId="10936" priority="19003" operator="equal">
      <formula>"DOMENICA"</formula>
    </cfRule>
  </conditionalFormatting>
  <conditionalFormatting sqref="CT47:DD53">
    <cfRule type="containsText" dxfId="10935" priority="18978" operator="containsText" text="09.00 - 13.00">
      <formula>NOT(ISERROR(SEARCH("09.00 - 13.00",CT47)))</formula>
    </cfRule>
    <cfRule type="containsText" dxfId="10934" priority="18981" operator="containsText" text="09.00 – 15:00">
      <formula>NOT(ISERROR(SEARCH("09.00 – 15:00",CT47)))</formula>
    </cfRule>
    <cfRule type="containsText" dxfId="10933" priority="18982" operator="containsText" text="09.00 – 16.00">
      <formula>NOT(ISERROR(SEARCH("09.00 – 16.00",CT47)))</formula>
    </cfRule>
    <cfRule type="containsText" dxfId="10932" priority="18983" operator="containsText" text="09.00 - 13:00">
      <formula>NOT(ISERROR(SEARCH("09.00 - 13:00",CT47)))</formula>
    </cfRule>
    <cfRule type="containsText" dxfId="10931" priority="18984" operator="containsText" text="08.30 – 16:30 ">
      <formula>NOT(ISERROR(SEARCH("08.30 – 16:30 ",CT47)))</formula>
    </cfRule>
    <cfRule type="containsText" dxfId="10930" priority="18985" operator="containsText" text="08.30 – 17:30 ">
      <formula>NOT(ISERROR(SEARCH("08.30 – 17:30 ",CT47)))</formula>
    </cfRule>
  </conditionalFormatting>
  <conditionalFormatting sqref="CT47:DD53">
    <cfRule type="containsText" dxfId="10929" priority="18980" operator="containsText" text="1 3 : 0 0">
      <formula>NOT(ISERROR(SEARCH("1 3 : 0 0",CT47)))</formula>
    </cfRule>
  </conditionalFormatting>
  <conditionalFormatting sqref="CT47:DD47">
    <cfRule type="containsText" dxfId="10928" priority="18979" operator="containsText" text="13:00">
      <formula>NOT(ISERROR(SEARCH("13:00",CT47)))</formula>
    </cfRule>
  </conditionalFormatting>
  <conditionalFormatting sqref="CT47:DD53">
    <cfRule type="containsText" dxfId="10927" priority="18990" operator="containsText" text="09:00 – 13.00 ">
      <formula>NOT(ISERROR(SEARCH("09:00 – 13.00 ",CT47)))</formula>
    </cfRule>
  </conditionalFormatting>
  <conditionalFormatting sqref="CT53:DD53">
    <cfRule type="containsText" dxfId="10926" priority="18977" operator="containsText" text="09:00 – 13.00 ">
      <formula>NOT(ISERROR(SEARCH("09:00 – 13.00 ",CT53)))</formula>
    </cfRule>
  </conditionalFormatting>
  <conditionalFormatting sqref="CT47:DD53">
    <cfRule type="containsText" dxfId="10925" priority="18976" operator="containsText" text="09:00 – 13.00 ">
      <formula>NOT(ISERROR(SEARCH("09:00 – 13.00 ",CT47)))</formula>
    </cfRule>
  </conditionalFormatting>
  <conditionalFormatting sqref="CT53:DD53">
    <cfRule type="containsText" dxfId="10924" priority="18975" operator="containsText" text="09:00 – 13.00 ">
      <formula>NOT(ISERROR(SEARCH("09:00 – 13.00 ",CT53)))</formula>
    </cfRule>
  </conditionalFormatting>
  <conditionalFormatting sqref="CT48:DD48">
    <cfRule type="containsText" dxfId="10923" priority="18972" operator="containsText" text="09.00 -13.00">
      <formula>NOT(ISERROR(SEARCH("09.00 -13.00",CT48)))</formula>
    </cfRule>
    <cfRule type="containsText" dxfId="10922" priority="18973" operator="containsText" text="09.00 -15:00">
      <formula>NOT(ISERROR(SEARCH("09.00 -15:00",CT48)))</formula>
    </cfRule>
    <cfRule type="containsText" dxfId="10921" priority="18974" operator="containsText" text="09.00 -16.00">
      <formula>NOT(ISERROR(SEARCH("09.00 -16.00",CT48)))</formula>
    </cfRule>
  </conditionalFormatting>
  <conditionalFormatting sqref="CT49:DD53">
    <cfRule type="containsText" dxfId="10920" priority="18969" operator="containsText" text="09.00 -13.00">
      <formula>NOT(ISERROR(SEARCH("09.00 -13.00",CT49)))</formula>
    </cfRule>
    <cfRule type="containsText" dxfId="10919" priority="18970" operator="containsText" text="09.00 -15:00">
      <formula>NOT(ISERROR(SEARCH("09.00 -15:00",CT49)))</formula>
    </cfRule>
    <cfRule type="containsText" dxfId="10918" priority="18971" operator="containsText" text="09.00 -16.00">
      <formula>NOT(ISERROR(SEARCH("09.00 -16.00",CT49)))</formula>
    </cfRule>
  </conditionalFormatting>
  <conditionalFormatting sqref="CT47:DD47">
    <cfRule type="containsText" dxfId="10917" priority="18966" operator="containsText" text="09.00 -13.00">
      <formula>NOT(ISERROR(SEARCH("09.00 -13.00",CT47)))</formula>
    </cfRule>
    <cfRule type="containsText" dxfId="10916" priority="18967" operator="containsText" text="09.00 -15:00">
      <formula>NOT(ISERROR(SEARCH("09.00 -15:00",CT47)))</formula>
    </cfRule>
    <cfRule type="containsText" dxfId="10915" priority="18968" operator="containsText" text="09.00 -16.00">
      <formula>NOT(ISERROR(SEARCH("09.00 -16.00",CT47)))</formula>
    </cfRule>
  </conditionalFormatting>
  <conditionalFormatting sqref="CT53:DD53">
    <cfRule type="containsText" dxfId="10914" priority="18965" operator="containsText" text="09:00 – 13.00 ">
      <formula>NOT(ISERROR(SEARCH("09:00 – 13.00 ",CT53)))</formula>
    </cfRule>
  </conditionalFormatting>
  <conditionalFormatting sqref="CT47:DD53">
    <cfRule type="containsText" dxfId="10913" priority="18964" operator="containsText" text="09:00 – 13.00 ">
      <formula>NOT(ISERROR(SEARCH("09:00 – 13.00 ",CT47)))</formula>
    </cfRule>
  </conditionalFormatting>
  <conditionalFormatting sqref="CT53:DD53">
    <cfRule type="containsText" dxfId="10912" priority="18963" operator="containsText" text="09:00 – 13.00 ">
      <formula>NOT(ISERROR(SEARCH("09:00 – 13.00 ",CT53)))</formula>
    </cfRule>
  </conditionalFormatting>
  <conditionalFormatting sqref="CT48:DD48">
    <cfRule type="containsText" dxfId="10911" priority="18960" operator="containsText" text="09.00 -13.00">
      <formula>NOT(ISERROR(SEARCH("09.00 -13.00",CT48)))</formula>
    </cfRule>
    <cfRule type="containsText" dxfId="10910" priority="18961" operator="containsText" text="09.00 -15:00">
      <formula>NOT(ISERROR(SEARCH("09.00 -15:00",CT48)))</formula>
    </cfRule>
    <cfRule type="containsText" dxfId="10909" priority="18962" operator="containsText" text="09.00 -16.00">
      <formula>NOT(ISERROR(SEARCH("09.00 -16.00",CT48)))</formula>
    </cfRule>
  </conditionalFormatting>
  <conditionalFormatting sqref="CT49:DD53">
    <cfRule type="containsText" dxfId="10908" priority="18957" operator="containsText" text="09.00 -13.00">
      <formula>NOT(ISERROR(SEARCH("09.00 -13.00",CT49)))</formula>
    </cfRule>
    <cfRule type="containsText" dxfId="10907" priority="18958" operator="containsText" text="09.00 -15:00">
      <formula>NOT(ISERROR(SEARCH("09.00 -15:00",CT49)))</formula>
    </cfRule>
    <cfRule type="containsText" dxfId="10906" priority="18959" operator="containsText" text="09.00 -16.00">
      <formula>NOT(ISERROR(SEARCH("09.00 -16.00",CT49)))</formula>
    </cfRule>
  </conditionalFormatting>
  <conditionalFormatting sqref="CT47:DD47">
    <cfRule type="containsText" dxfId="10905" priority="18954" operator="containsText" text="09.00 -13.00">
      <formula>NOT(ISERROR(SEARCH("09.00 -13.00",CT47)))</formula>
    </cfRule>
    <cfRule type="containsText" dxfId="10904" priority="18955" operator="containsText" text="09.00 -15:00">
      <formula>NOT(ISERROR(SEARCH("09.00 -15:00",CT47)))</formula>
    </cfRule>
    <cfRule type="containsText" dxfId="10903" priority="18956" operator="containsText" text="09.00 -16.00">
      <formula>NOT(ISERROR(SEARCH("09.00 -16.00",CT47)))</formula>
    </cfRule>
  </conditionalFormatting>
  <conditionalFormatting sqref="CT48:DD48">
    <cfRule type="containsText" dxfId="10902" priority="18951" operator="containsText" text="09.00 -13:00">
      <formula>NOT(ISERROR(SEARCH("09.00 -13:00",CT48)))</formula>
    </cfRule>
    <cfRule type="containsText" dxfId="10901" priority="18952" operator="containsText" text="08.30 -17.30">
      <formula>NOT(ISERROR(SEARCH("08.30 -17.30",CT48)))</formula>
    </cfRule>
    <cfRule type="containsText" dxfId="10900" priority="18953" operator="containsText" text="08.30 -15:30">
      <formula>NOT(ISERROR(SEARCH("08.30 -15:30",CT48)))</formula>
    </cfRule>
  </conditionalFormatting>
  <conditionalFormatting sqref="CT49:DD53">
    <cfRule type="containsText" dxfId="10899" priority="18948" operator="containsText" text="09.00 -13.00">
      <formula>NOT(ISERROR(SEARCH("09.00 -13.00",CT49)))</formula>
    </cfRule>
    <cfRule type="containsText" dxfId="10898" priority="18949" operator="containsText" text="09.00 -15:00">
      <formula>NOT(ISERROR(SEARCH("09.00 -15:00",CT49)))</formula>
    </cfRule>
    <cfRule type="containsText" dxfId="10897" priority="18950" operator="containsText" text="09.00 -16.00">
      <formula>NOT(ISERROR(SEARCH("09.00 -16.00",CT49)))</formula>
    </cfRule>
  </conditionalFormatting>
  <conditionalFormatting sqref="CT49:DD53">
    <cfRule type="containsText" dxfId="10896" priority="18945" operator="containsText" text="09.00 -13:00">
      <formula>NOT(ISERROR(SEARCH("09.00 -13:00",CT49)))</formula>
    </cfRule>
    <cfRule type="containsText" dxfId="10895" priority="18946" operator="containsText" text="08.30 -17.30">
      <formula>NOT(ISERROR(SEARCH("08.30 -17.30",CT49)))</formula>
    </cfRule>
    <cfRule type="containsText" dxfId="10894" priority="18947" operator="containsText" text="08.30 -15:30">
      <formula>NOT(ISERROR(SEARCH("08.30 -15:30",CT49)))</formula>
    </cfRule>
  </conditionalFormatting>
  <conditionalFormatting sqref="CT47:DD47">
    <cfRule type="containsText" dxfId="10893" priority="18942" operator="containsText" text="09.00 -13.00">
      <formula>NOT(ISERROR(SEARCH("09.00 -13.00",CT47)))</formula>
    </cfRule>
    <cfRule type="containsText" dxfId="10892" priority="18943" operator="containsText" text="09.00 -15:00">
      <formula>NOT(ISERROR(SEARCH("09.00 -15:00",CT47)))</formula>
    </cfRule>
    <cfRule type="containsText" dxfId="10891" priority="18944" operator="containsText" text="09.00 -16.00">
      <formula>NOT(ISERROR(SEARCH("09.00 -16.00",CT47)))</formula>
    </cfRule>
  </conditionalFormatting>
  <conditionalFormatting sqref="CT47:DD47">
    <cfRule type="containsText" dxfId="10890" priority="18939" operator="containsText" text="09.00 -13:00">
      <formula>NOT(ISERROR(SEARCH("09.00 -13:00",CT47)))</formula>
    </cfRule>
    <cfRule type="containsText" dxfId="10889" priority="18940" operator="containsText" text="08.30 -17.30">
      <formula>NOT(ISERROR(SEARCH("08.30 -17.30",CT47)))</formula>
    </cfRule>
    <cfRule type="containsText" dxfId="10888" priority="18941" operator="containsText" text="08.30 -15:30">
      <formula>NOT(ISERROR(SEARCH("08.30 -15:30",CT47)))</formula>
    </cfRule>
  </conditionalFormatting>
  <conditionalFormatting sqref="CI143">
    <cfRule type="containsText" dxfId="10887" priority="18922" operator="containsText" text="08.30 – 14.30">
      <formula>NOT(ISERROR(SEARCH("08.30 – 14.30",CI143)))</formula>
    </cfRule>
    <cfRule type="containsText" dxfId="10886" priority="18923" operator="containsText" text="09:30 – 18.30">
      <formula>NOT(ISERROR(SEARCH("09:30 – 18.30",CI143)))</formula>
    </cfRule>
    <cfRule type="containsText" dxfId="10885" priority="18924" operator="containsText" text="10.30 – 18.30">
      <formula>NOT(ISERROR(SEARCH("10.30 – 18.30",CI143)))</formula>
    </cfRule>
    <cfRule type="containsText" dxfId="10884" priority="18925" operator="containsText" text="09.30 – 18.30">
      <formula>NOT(ISERROR(SEARCH("09.30 – 18.30",CI143)))</formula>
    </cfRule>
    <cfRule type="containsText" dxfId="10883" priority="18926" operator="containsText" text="09.00 – 13:00">
      <formula>NOT(ISERROR(SEARCH("09.00 – 13:00",CI143)))</formula>
    </cfRule>
    <cfRule type="containsText" dxfId="10882" priority="18927" operator="containsText" text="08.30 – 16.30">
      <formula>NOT(ISERROR(SEARCH("08.30 – 16.30",CI143)))</formula>
    </cfRule>
    <cfRule type="containsText" dxfId="10881" priority="18928" operator="containsText" text="08:30 – 17.30">
      <formula>NOT(ISERROR(SEARCH("08:30 – 17.30",CI143)))</formula>
    </cfRule>
    <cfRule type="containsText" dxfId="10880" priority="18929" operator="containsText" text="08.30 – 17.30">
      <formula>NOT(ISERROR(SEARCH("08.30 – 17.30",CI143)))</formula>
    </cfRule>
    <cfRule type="containsText" dxfId="10879" priority="18930" operator="containsText" text="09.00 – 18.00">
      <formula>NOT(ISERROR(SEARCH("09.00 – 18.00",CI143)))</formula>
    </cfRule>
    <cfRule type="containsText" dxfId="10878" priority="18931" operator="containsText" text="09.00 – 13.00">
      <formula>NOT(ISERROR(SEARCH("09.00 – 13.00",CI143)))</formula>
    </cfRule>
    <cfRule type="containsText" dxfId="10877" priority="18932" operator="containsText" text="11.30 – 19.30">
      <formula>NOT(ISERROR(SEARCH("11.30 – 19.30",CI143)))</formula>
    </cfRule>
    <cfRule type="containsText" dxfId="10876" priority="18933" operator="containsText" text="10.30 – 19.30">
      <formula>NOT(ISERROR(SEARCH("10.30 – 19.30",CI143)))</formula>
    </cfRule>
    <cfRule type="containsText" dxfId="10875" priority="18934" operator="containsText" text="09.00 – 15.00">
      <formula>NOT(ISERROR(SEARCH("09.00 – 15.00",CI143)))</formula>
    </cfRule>
    <cfRule type="containsText" dxfId="10874" priority="18935" operator="containsText" text="12:30">
      <formula>NOT(ISERROR(SEARCH("12:30",CI143)))</formula>
    </cfRule>
    <cfRule type="containsText" dxfId="10873" priority="18936" operator="containsText" text="13:30">
      <formula>NOT(ISERROR(SEARCH("13:30",CI143)))</formula>
    </cfRule>
    <cfRule type="containsText" dxfId="10872" priority="18937" operator="containsText" text="FESTIVITÁ">
      <formula>NOT(ISERROR(SEARCH("FESTIVITÁ",CI143)))</formula>
    </cfRule>
    <cfRule type="cellIs" dxfId="10871" priority="18938" operator="equal">
      <formula>"DOMENICA"</formula>
    </cfRule>
  </conditionalFormatting>
  <conditionalFormatting sqref="CI143">
    <cfRule type="containsText" dxfId="10870" priority="18916" operator="containsText" text="09.00 - 13.00">
      <formula>NOT(ISERROR(SEARCH("09.00 - 13.00",CI143)))</formula>
    </cfRule>
    <cfRule type="containsText" dxfId="10869" priority="18917" operator="containsText" text="09.00 – 15:00">
      <formula>NOT(ISERROR(SEARCH("09.00 – 15:00",CI143)))</formula>
    </cfRule>
    <cfRule type="containsText" dxfId="10868" priority="18918" operator="containsText" text="09.00 – 16.00">
      <formula>NOT(ISERROR(SEARCH("09.00 – 16.00",CI143)))</formula>
    </cfRule>
    <cfRule type="containsText" dxfId="10867" priority="18919" operator="containsText" text="09.00 - 13:00">
      <formula>NOT(ISERROR(SEARCH("09.00 - 13:00",CI143)))</formula>
    </cfRule>
    <cfRule type="containsText" dxfId="10866" priority="18920" operator="containsText" text="08.30 – 16:30 ">
      <formula>NOT(ISERROR(SEARCH("08.30 – 16:30 ",CI143)))</formula>
    </cfRule>
    <cfRule type="containsText" dxfId="10865" priority="18921" operator="containsText" text="08.30 – 17:30 ">
      <formula>NOT(ISERROR(SEARCH("08.30 – 17:30 ",CI143)))</formula>
    </cfRule>
  </conditionalFormatting>
  <conditionalFormatting sqref="CI145">
    <cfRule type="containsText" dxfId="10864" priority="18787" operator="containsText" text="13:00">
      <formula>NOT(ISERROR(SEARCH("13:00",CI145)))</formula>
    </cfRule>
  </conditionalFormatting>
  <conditionalFormatting sqref="CI151">
    <cfRule type="containsText" dxfId="10863" priority="18785" operator="containsText" text="09:00 – 13.00 ">
      <formula>NOT(ISERROR(SEARCH("09:00 – 13.00 ",CI151)))</formula>
    </cfRule>
  </conditionalFormatting>
  <conditionalFormatting sqref="CI146">
    <cfRule type="containsText" dxfId="10862" priority="18780" operator="containsText" text="09.00 -13.00">
      <formula>NOT(ISERROR(SEARCH("09.00 -13.00",CI146)))</formula>
    </cfRule>
    <cfRule type="containsText" dxfId="10861" priority="18781" operator="containsText" text="09.00 -15:00">
      <formula>NOT(ISERROR(SEARCH("09.00 -15:00",CI146)))</formula>
    </cfRule>
    <cfRule type="containsText" dxfId="10860" priority="18782" operator="containsText" text="09.00 -16.00">
      <formula>NOT(ISERROR(SEARCH("09.00 -16.00",CI146)))</formula>
    </cfRule>
  </conditionalFormatting>
  <conditionalFormatting sqref="CI145">
    <cfRule type="containsText" dxfId="10859" priority="18774" operator="containsText" text="09.00 -13.00">
      <formula>NOT(ISERROR(SEARCH("09.00 -13.00",CI145)))</formula>
    </cfRule>
    <cfRule type="containsText" dxfId="10858" priority="18775" operator="containsText" text="09.00 -15:00">
      <formula>NOT(ISERROR(SEARCH("09.00 -15:00",CI145)))</formula>
    </cfRule>
    <cfRule type="containsText" dxfId="10857" priority="18776" operator="containsText" text="09.00 -16.00">
      <formula>NOT(ISERROR(SEARCH("09.00 -16.00",CI145)))</formula>
    </cfRule>
  </conditionalFormatting>
  <conditionalFormatting sqref="CI151">
    <cfRule type="containsText" dxfId="10856" priority="18773" operator="containsText" text="09:00 – 13.00 ">
      <formula>NOT(ISERROR(SEARCH("09:00 – 13.00 ",CI151)))</formula>
    </cfRule>
  </conditionalFormatting>
  <conditionalFormatting sqref="CI146">
    <cfRule type="containsText" dxfId="10855" priority="18768" operator="containsText" text="09.00 -13.00">
      <formula>NOT(ISERROR(SEARCH("09.00 -13.00",CI146)))</formula>
    </cfRule>
    <cfRule type="containsText" dxfId="10854" priority="18769" operator="containsText" text="09.00 -15:00">
      <formula>NOT(ISERROR(SEARCH("09.00 -15:00",CI146)))</formula>
    </cfRule>
    <cfRule type="containsText" dxfId="10853" priority="18770" operator="containsText" text="09.00 -16.00">
      <formula>NOT(ISERROR(SEARCH("09.00 -16.00",CI146)))</formula>
    </cfRule>
  </conditionalFormatting>
  <conditionalFormatting sqref="CI145">
    <cfRule type="containsText" dxfId="10852" priority="18762" operator="containsText" text="09.00 -13.00">
      <formula>NOT(ISERROR(SEARCH("09.00 -13.00",CI145)))</formula>
    </cfRule>
    <cfRule type="containsText" dxfId="10851" priority="18763" operator="containsText" text="09.00 -15:00">
      <formula>NOT(ISERROR(SEARCH("09.00 -15:00",CI145)))</formula>
    </cfRule>
    <cfRule type="containsText" dxfId="10850" priority="18764" operator="containsText" text="09.00 -16.00">
      <formula>NOT(ISERROR(SEARCH("09.00 -16.00",CI145)))</formula>
    </cfRule>
  </conditionalFormatting>
  <conditionalFormatting sqref="CI146">
    <cfRule type="containsText" dxfId="10849" priority="18759" operator="containsText" text="09.00 -13:00">
      <formula>NOT(ISERROR(SEARCH("09.00 -13:00",CI146)))</formula>
    </cfRule>
    <cfRule type="containsText" dxfId="10848" priority="18760" operator="containsText" text="08.30 -17.30">
      <formula>NOT(ISERROR(SEARCH("08.30 -17.30",CI146)))</formula>
    </cfRule>
    <cfRule type="containsText" dxfId="10847" priority="18761" operator="containsText" text="08.30 -15:30">
      <formula>NOT(ISERROR(SEARCH("08.30 -15:30",CI146)))</formula>
    </cfRule>
  </conditionalFormatting>
  <conditionalFormatting sqref="CI145">
    <cfRule type="containsText" dxfId="10846" priority="18750" operator="containsText" text="09.00 -13.00">
      <formula>NOT(ISERROR(SEARCH("09.00 -13.00",CI145)))</formula>
    </cfRule>
    <cfRule type="containsText" dxfId="10845" priority="18751" operator="containsText" text="09.00 -15:00">
      <formula>NOT(ISERROR(SEARCH("09.00 -15:00",CI145)))</formula>
    </cfRule>
    <cfRule type="containsText" dxfId="10844" priority="18752" operator="containsText" text="09.00 -16.00">
      <formula>NOT(ISERROR(SEARCH("09.00 -16.00",CI145)))</formula>
    </cfRule>
  </conditionalFormatting>
  <conditionalFormatting sqref="CI145">
    <cfRule type="containsText" dxfId="10843" priority="18747" operator="containsText" text="09.00 -13:00">
      <formula>NOT(ISERROR(SEARCH("09.00 -13:00",CI145)))</formula>
    </cfRule>
    <cfRule type="containsText" dxfId="10842" priority="18748" operator="containsText" text="08.30 -17.30">
      <formula>NOT(ISERROR(SEARCH("08.30 -17.30",CI145)))</formula>
    </cfRule>
    <cfRule type="containsText" dxfId="10841" priority="18749" operator="containsText" text="08.30 -15:30">
      <formula>NOT(ISERROR(SEARCH("08.30 -15:30",CI145)))</formula>
    </cfRule>
  </conditionalFormatting>
  <conditionalFormatting sqref="CI133">
    <cfRule type="containsText" dxfId="10840" priority="18730" operator="containsText" text="08.30 – 14.30">
      <formula>NOT(ISERROR(SEARCH("08.30 – 14.30",CI133)))</formula>
    </cfRule>
    <cfRule type="containsText" dxfId="10839" priority="18731" operator="containsText" text="09:30 – 18.30">
      <formula>NOT(ISERROR(SEARCH("09:30 – 18.30",CI133)))</formula>
    </cfRule>
    <cfRule type="containsText" dxfId="10838" priority="18732" operator="containsText" text="10.30 – 18.30">
      <formula>NOT(ISERROR(SEARCH("10.30 – 18.30",CI133)))</formula>
    </cfRule>
    <cfRule type="containsText" dxfId="10837" priority="18733" operator="containsText" text="09.30 – 18.30">
      <formula>NOT(ISERROR(SEARCH("09.30 – 18.30",CI133)))</formula>
    </cfRule>
    <cfRule type="containsText" dxfId="10836" priority="18734" operator="containsText" text="09.00 – 13:00">
      <formula>NOT(ISERROR(SEARCH("09.00 – 13:00",CI133)))</formula>
    </cfRule>
    <cfRule type="containsText" dxfId="10835" priority="18735" operator="containsText" text="08.30 – 16.30">
      <formula>NOT(ISERROR(SEARCH("08.30 – 16.30",CI133)))</formula>
    </cfRule>
    <cfRule type="containsText" dxfId="10834" priority="18736" operator="containsText" text="08:30 – 17.30">
      <formula>NOT(ISERROR(SEARCH("08:30 – 17.30",CI133)))</formula>
    </cfRule>
    <cfRule type="containsText" dxfId="10833" priority="18737" operator="containsText" text="08.30 – 17.30">
      <formula>NOT(ISERROR(SEARCH("08.30 – 17.30",CI133)))</formula>
    </cfRule>
    <cfRule type="containsText" dxfId="10832" priority="18738" operator="containsText" text="09.00 – 18.00">
      <formula>NOT(ISERROR(SEARCH("09.00 – 18.00",CI133)))</formula>
    </cfRule>
    <cfRule type="containsText" dxfId="10831" priority="18739" operator="containsText" text="09.00 – 13.00">
      <formula>NOT(ISERROR(SEARCH("09.00 – 13.00",CI133)))</formula>
    </cfRule>
    <cfRule type="containsText" dxfId="10830" priority="18740" operator="containsText" text="11.30 – 19.30">
      <formula>NOT(ISERROR(SEARCH("11.30 – 19.30",CI133)))</formula>
    </cfRule>
    <cfRule type="containsText" dxfId="10829" priority="18741" operator="containsText" text="10.30 – 19.30">
      <formula>NOT(ISERROR(SEARCH("10.30 – 19.30",CI133)))</formula>
    </cfRule>
    <cfRule type="containsText" dxfId="10828" priority="18742" operator="containsText" text="09.00 – 15.00">
      <formula>NOT(ISERROR(SEARCH("09.00 – 15.00",CI133)))</formula>
    </cfRule>
    <cfRule type="containsText" dxfId="10827" priority="18743" operator="containsText" text="12:30">
      <formula>NOT(ISERROR(SEARCH("12:30",CI133)))</formula>
    </cfRule>
    <cfRule type="containsText" dxfId="10826" priority="18744" operator="containsText" text="13:30">
      <formula>NOT(ISERROR(SEARCH("13:30",CI133)))</formula>
    </cfRule>
    <cfRule type="containsText" dxfId="10825" priority="18745" operator="containsText" text="FESTIVITÁ">
      <formula>NOT(ISERROR(SEARCH("FESTIVITÁ",CI133)))</formula>
    </cfRule>
    <cfRule type="cellIs" dxfId="10824" priority="18746" operator="equal">
      <formula>"DOMENICA"</formula>
    </cfRule>
  </conditionalFormatting>
  <conditionalFormatting sqref="CI123">
    <cfRule type="containsText" dxfId="10823" priority="18646" operator="containsText" text="08.30 – 14.30">
      <formula>NOT(ISERROR(SEARCH("08.30 – 14.30",CI123)))</formula>
    </cfRule>
    <cfRule type="containsText" dxfId="10822" priority="18647" operator="containsText" text="09:30 – 18.30">
      <formula>NOT(ISERROR(SEARCH("09:30 – 18.30",CI123)))</formula>
    </cfRule>
    <cfRule type="containsText" dxfId="10821" priority="18648" operator="containsText" text="10.30 – 18.30">
      <formula>NOT(ISERROR(SEARCH("10.30 – 18.30",CI123)))</formula>
    </cfRule>
    <cfRule type="containsText" dxfId="10820" priority="18649" operator="containsText" text="09.30 – 18.30">
      <formula>NOT(ISERROR(SEARCH("09.30 – 18.30",CI123)))</formula>
    </cfRule>
    <cfRule type="containsText" dxfId="10819" priority="18650" operator="containsText" text="09.00 – 13:00">
      <formula>NOT(ISERROR(SEARCH("09.00 – 13:00",CI123)))</formula>
    </cfRule>
    <cfRule type="containsText" dxfId="10818" priority="18651" operator="containsText" text="08.30 – 16.30">
      <formula>NOT(ISERROR(SEARCH("08.30 – 16.30",CI123)))</formula>
    </cfRule>
    <cfRule type="containsText" dxfId="10817" priority="18652" operator="containsText" text="08:30 – 17.30">
      <formula>NOT(ISERROR(SEARCH("08:30 – 17.30",CI123)))</formula>
    </cfRule>
    <cfRule type="containsText" dxfId="10816" priority="18653" operator="containsText" text="08.30 – 17.30">
      <formula>NOT(ISERROR(SEARCH("08.30 – 17.30",CI123)))</formula>
    </cfRule>
    <cfRule type="containsText" dxfId="10815" priority="18654" operator="containsText" text="09.00 – 18.00">
      <formula>NOT(ISERROR(SEARCH("09.00 – 18.00",CI123)))</formula>
    </cfRule>
    <cfRule type="containsText" dxfId="10814" priority="18655" operator="containsText" text="09.00 – 13.00">
      <formula>NOT(ISERROR(SEARCH("09.00 – 13.00",CI123)))</formula>
    </cfRule>
    <cfRule type="containsText" dxfId="10813" priority="18656" operator="containsText" text="11.30 – 19.30">
      <formula>NOT(ISERROR(SEARCH("11.30 – 19.30",CI123)))</formula>
    </cfRule>
    <cfRule type="containsText" dxfId="10812" priority="18657" operator="containsText" text="10.30 – 19.30">
      <formula>NOT(ISERROR(SEARCH("10.30 – 19.30",CI123)))</formula>
    </cfRule>
    <cfRule type="containsText" dxfId="10811" priority="18658" operator="containsText" text="09.00 – 15.00">
      <formula>NOT(ISERROR(SEARCH("09.00 – 15.00",CI123)))</formula>
    </cfRule>
    <cfRule type="containsText" dxfId="10810" priority="18659" operator="containsText" text="12:30">
      <formula>NOT(ISERROR(SEARCH("12:30",CI123)))</formula>
    </cfRule>
    <cfRule type="containsText" dxfId="10809" priority="18660" operator="containsText" text="13:30">
      <formula>NOT(ISERROR(SEARCH("13:30",CI123)))</formula>
    </cfRule>
    <cfRule type="containsText" dxfId="10808" priority="18661" operator="containsText" text="FESTIVITÁ">
      <formula>NOT(ISERROR(SEARCH("FESTIVITÁ",CI123)))</formula>
    </cfRule>
    <cfRule type="cellIs" dxfId="10807" priority="18662" operator="equal">
      <formula>"DOMENICA"</formula>
    </cfRule>
  </conditionalFormatting>
  <conditionalFormatting sqref="CI133 CI123">
    <cfRule type="containsText" dxfId="10806" priority="18640" operator="containsText" text="09.00 - 13.00">
      <formula>NOT(ISERROR(SEARCH("09.00 - 13.00",CI123)))</formula>
    </cfRule>
    <cfRule type="containsText" dxfId="10805" priority="18641" operator="containsText" text="09.00 – 15:00">
      <formula>NOT(ISERROR(SEARCH("09.00 – 15:00",CI123)))</formula>
    </cfRule>
    <cfRule type="containsText" dxfId="10804" priority="18642" operator="containsText" text="09.00 – 16.00">
      <formula>NOT(ISERROR(SEARCH("09.00 – 16.00",CI123)))</formula>
    </cfRule>
    <cfRule type="containsText" dxfId="10803" priority="18643" operator="containsText" text="09.00 - 13:00">
      <formula>NOT(ISERROR(SEARCH("09.00 - 13:00",CI123)))</formula>
    </cfRule>
    <cfRule type="containsText" dxfId="10802" priority="18644" operator="containsText" text="08.30 – 16:30 ">
      <formula>NOT(ISERROR(SEARCH("08.30 – 16:30 ",CI123)))</formula>
    </cfRule>
    <cfRule type="containsText" dxfId="10801" priority="18645" operator="containsText" text="08.30 – 17:30 ">
      <formula>NOT(ISERROR(SEARCH("08.30 – 17:30 ",CI123)))</formula>
    </cfRule>
  </conditionalFormatting>
  <conditionalFormatting sqref="CI135">
    <cfRule type="containsText" dxfId="10800" priority="18284" operator="containsText" text="13:00">
      <formula>NOT(ISERROR(SEARCH("13:00",CI135)))</formula>
    </cfRule>
  </conditionalFormatting>
  <conditionalFormatting sqref="CI135">
    <cfRule type="containsText" dxfId="10799" priority="18271" operator="containsText" text="09.00 -13.00">
      <formula>NOT(ISERROR(SEARCH("09.00 -13.00",CI135)))</formula>
    </cfRule>
    <cfRule type="containsText" dxfId="10798" priority="18272" operator="containsText" text="09.00 -15:00">
      <formula>NOT(ISERROR(SEARCH("09.00 -15:00",CI135)))</formula>
    </cfRule>
    <cfRule type="containsText" dxfId="10797" priority="18273" operator="containsText" text="09.00 -16.00">
      <formula>NOT(ISERROR(SEARCH("09.00 -16.00",CI135)))</formula>
    </cfRule>
  </conditionalFormatting>
  <conditionalFormatting sqref="CI135">
    <cfRule type="containsText" dxfId="10796" priority="18259" operator="containsText" text="09.00 -13.00">
      <formula>NOT(ISERROR(SEARCH("09.00 -13.00",CI135)))</formula>
    </cfRule>
    <cfRule type="containsText" dxfId="10795" priority="18260" operator="containsText" text="09.00 -15:00">
      <formula>NOT(ISERROR(SEARCH("09.00 -15:00",CI135)))</formula>
    </cfRule>
    <cfRule type="containsText" dxfId="10794" priority="18261" operator="containsText" text="09.00 -16.00">
      <formula>NOT(ISERROR(SEARCH("09.00 -16.00",CI135)))</formula>
    </cfRule>
  </conditionalFormatting>
  <conditionalFormatting sqref="CI136">
    <cfRule type="containsText" dxfId="10793" priority="18265" operator="containsText" text="09.00 -13.00">
      <formula>NOT(ISERROR(SEARCH("09.00 -13.00",CI136)))</formula>
    </cfRule>
    <cfRule type="containsText" dxfId="10792" priority="18266" operator="containsText" text="09.00 -15:00">
      <formula>NOT(ISERROR(SEARCH("09.00 -15:00",CI136)))</formula>
    </cfRule>
    <cfRule type="containsText" dxfId="10791" priority="18267" operator="containsText" text="09.00 -16.00">
      <formula>NOT(ISERROR(SEARCH("09.00 -16.00",CI136)))</formula>
    </cfRule>
  </conditionalFormatting>
  <conditionalFormatting sqref="CI115">
    <cfRule type="containsText" dxfId="10790" priority="18414" operator="containsText" text="13:00">
      <formula>NOT(ISERROR(SEARCH("13:00",CI115)))</formula>
    </cfRule>
  </conditionalFormatting>
  <conditionalFormatting sqref="CI121">
    <cfRule type="containsText" dxfId="10789" priority="18412" operator="containsText" text="09:00 – 13.00 ">
      <formula>NOT(ISERROR(SEARCH("09:00 – 13.00 ",CI121)))</formula>
    </cfRule>
  </conditionalFormatting>
  <conditionalFormatting sqref="CI116">
    <cfRule type="containsText" dxfId="10788" priority="18407" operator="containsText" text="09.00 -13.00">
      <formula>NOT(ISERROR(SEARCH("09.00 -13.00",CI116)))</formula>
    </cfRule>
    <cfRule type="containsText" dxfId="10787" priority="18408" operator="containsText" text="09.00 -15:00">
      <formula>NOT(ISERROR(SEARCH("09.00 -15:00",CI116)))</formula>
    </cfRule>
    <cfRule type="containsText" dxfId="10786" priority="18409" operator="containsText" text="09.00 -16.00">
      <formula>NOT(ISERROR(SEARCH("09.00 -16.00",CI116)))</formula>
    </cfRule>
  </conditionalFormatting>
  <conditionalFormatting sqref="CI115">
    <cfRule type="containsText" dxfId="10785" priority="18401" operator="containsText" text="09.00 -13.00">
      <formula>NOT(ISERROR(SEARCH("09.00 -13.00",CI115)))</formula>
    </cfRule>
    <cfRule type="containsText" dxfId="10784" priority="18402" operator="containsText" text="09.00 -15:00">
      <formula>NOT(ISERROR(SEARCH("09.00 -15:00",CI115)))</formula>
    </cfRule>
    <cfRule type="containsText" dxfId="10783" priority="18403" operator="containsText" text="09.00 -16.00">
      <formula>NOT(ISERROR(SEARCH("09.00 -16.00",CI115)))</formula>
    </cfRule>
  </conditionalFormatting>
  <conditionalFormatting sqref="CI121">
    <cfRule type="containsText" dxfId="10782" priority="18400" operator="containsText" text="09:00 – 13.00 ">
      <formula>NOT(ISERROR(SEARCH("09:00 – 13.00 ",CI121)))</formula>
    </cfRule>
  </conditionalFormatting>
  <conditionalFormatting sqref="CI116">
    <cfRule type="containsText" dxfId="10781" priority="18395" operator="containsText" text="09.00 -13.00">
      <formula>NOT(ISERROR(SEARCH("09.00 -13.00",CI116)))</formula>
    </cfRule>
    <cfRule type="containsText" dxfId="10780" priority="18396" operator="containsText" text="09.00 -15:00">
      <formula>NOT(ISERROR(SEARCH("09.00 -15:00",CI116)))</formula>
    </cfRule>
    <cfRule type="containsText" dxfId="10779" priority="18397" operator="containsText" text="09.00 -16.00">
      <formula>NOT(ISERROR(SEARCH("09.00 -16.00",CI116)))</formula>
    </cfRule>
  </conditionalFormatting>
  <conditionalFormatting sqref="CI115">
    <cfRule type="containsText" dxfId="10778" priority="18389" operator="containsText" text="09.00 -13.00">
      <formula>NOT(ISERROR(SEARCH("09.00 -13.00",CI115)))</formula>
    </cfRule>
    <cfRule type="containsText" dxfId="10777" priority="18390" operator="containsText" text="09.00 -15:00">
      <formula>NOT(ISERROR(SEARCH("09.00 -15:00",CI115)))</formula>
    </cfRule>
    <cfRule type="containsText" dxfId="10776" priority="18391" operator="containsText" text="09.00 -16.00">
      <formula>NOT(ISERROR(SEARCH("09.00 -16.00",CI115)))</formula>
    </cfRule>
  </conditionalFormatting>
  <conditionalFormatting sqref="CI116">
    <cfRule type="containsText" dxfId="10775" priority="18386" operator="containsText" text="09.00 -13:00">
      <formula>NOT(ISERROR(SEARCH("09.00 -13:00",CI116)))</formula>
    </cfRule>
    <cfRule type="containsText" dxfId="10774" priority="18387" operator="containsText" text="08.30 -17.30">
      <formula>NOT(ISERROR(SEARCH("08.30 -17.30",CI116)))</formula>
    </cfRule>
    <cfRule type="containsText" dxfId="10773" priority="18388" operator="containsText" text="08.30 -15:30">
      <formula>NOT(ISERROR(SEARCH("08.30 -15:30",CI116)))</formula>
    </cfRule>
  </conditionalFormatting>
  <conditionalFormatting sqref="CI115">
    <cfRule type="containsText" dxfId="10772" priority="18377" operator="containsText" text="09.00 -13.00">
      <formula>NOT(ISERROR(SEARCH("09.00 -13.00",CI115)))</formula>
    </cfRule>
    <cfRule type="containsText" dxfId="10771" priority="18378" operator="containsText" text="09.00 -15:00">
      <formula>NOT(ISERROR(SEARCH("09.00 -15:00",CI115)))</formula>
    </cfRule>
    <cfRule type="containsText" dxfId="10770" priority="18379" operator="containsText" text="09.00 -16.00">
      <formula>NOT(ISERROR(SEARCH("09.00 -16.00",CI115)))</formula>
    </cfRule>
  </conditionalFormatting>
  <conditionalFormatting sqref="CI115">
    <cfRule type="containsText" dxfId="10769" priority="18374" operator="containsText" text="09.00 -13:00">
      <formula>NOT(ISERROR(SEARCH("09.00 -13:00",CI115)))</formula>
    </cfRule>
    <cfRule type="containsText" dxfId="10768" priority="18375" operator="containsText" text="08.30 -17.30">
      <formula>NOT(ISERROR(SEARCH("08.30 -17.30",CI115)))</formula>
    </cfRule>
    <cfRule type="containsText" dxfId="10767" priority="18376" operator="containsText" text="08.30 -15:30">
      <formula>NOT(ISERROR(SEARCH("08.30 -15:30",CI115)))</formula>
    </cfRule>
  </conditionalFormatting>
  <conditionalFormatting sqref="CI125">
    <cfRule type="containsText" dxfId="10766" priority="18349" operator="containsText" text="13:00">
      <formula>NOT(ISERROR(SEARCH("13:00",CI125)))</formula>
    </cfRule>
  </conditionalFormatting>
  <conditionalFormatting sqref="CI131">
    <cfRule type="containsText" dxfId="10765" priority="18347" operator="containsText" text="09:00 – 13.00 ">
      <formula>NOT(ISERROR(SEARCH("09:00 – 13.00 ",CI131)))</formula>
    </cfRule>
  </conditionalFormatting>
  <conditionalFormatting sqref="CI126">
    <cfRule type="containsText" dxfId="10764" priority="18342" operator="containsText" text="09.00 -13.00">
      <formula>NOT(ISERROR(SEARCH("09.00 -13.00",CI126)))</formula>
    </cfRule>
    <cfRule type="containsText" dxfId="10763" priority="18343" operator="containsText" text="09.00 -15:00">
      <formula>NOT(ISERROR(SEARCH("09.00 -15:00",CI126)))</formula>
    </cfRule>
    <cfRule type="containsText" dxfId="10762" priority="18344" operator="containsText" text="09.00 -16.00">
      <formula>NOT(ISERROR(SEARCH("09.00 -16.00",CI126)))</formula>
    </cfRule>
  </conditionalFormatting>
  <conditionalFormatting sqref="CI125">
    <cfRule type="containsText" dxfId="10761" priority="18336" operator="containsText" text="09.00 -13.00">
      <formula>NOT(ISERROR(SEARCH("09.00 -13.00",CI125)))</formula>
    </cfRule>
    <cfRule type="containsText" dxfId="10760" priority="18337" operator="containsText" text="09.00 -15:00">
      <formula>NOT(ISERROR(SEARCH("09.00 -15:00",CI125)))</formula>
    </cfRule>
    <cfRule type="containsText" dxfId="10759" priority="18338" operator="containsText" text="09.00 -16.00">
      <formula>NOT(ISERROR(SEARCH("09.00 -16.00",CI125)))</formula>
    </cfRule>
  </conditionalFormatting>
  <conditionalFormatting sqref="CI131">
    <cfRule type="containsText" dxfId="10758" priority="18335" operator="containsText" text="09:00 – 13.00 ">
      <formula>NOT(ISERROR(SEARCH("09:00 – 13.00 ",CI131)))</formula>
    </cfRule>
  </conditionalFormatting>
  <conditionalFormatting sqref="CI126">
    <cfRule type="containsText" dxfId="10757" priority="18330" operator="containsText" text="09.00 -13.00">
      <formula>NOT(ISERROR(SEARCH("09.00 -13.00",CI126)))</formula>
    </cfRule>
    <cfRule type="containsText" dxfId="10756" priority="18331" operator="containsText" text="09.00 -15:00">
      <formula>NOT(ISERROR(SEARCH("09.00 -15:00",CI126)))</formula>
    </cfRule>
    <cfRule type="containsText" dxfId="10755" priority="18332" operator="containsText" text="09.00 -16.00">
      <formula>NOT(ISERROR(SEARCH("09.00 -16.00",CI126)))</formula>
    </cfRule>
  </conditionalFormatting>
  <conditionalFormatting sqref="CI125">
    <cfRule type="containsText" dxfId="10754" priority="18324" operator="containsText" text="09.00 -13.00">
      <formula>NOT(ISERROR(SEARCH("09.00 -13.00",CI125)))</formula>
    </cfRule>
    <cfRule type="containsText" dxfId="10753" priority="18325" operator="containsText" text="09.00 -15:00">
      <formula>NOT(ISERROR(SEARCH("09.00 -15:00",CI125)))</formula>
    </cfRule>
    <cfRule type="containsText" dxfId="10752" priority="18326" operator="containsText" text="09.00 -16.00">
      <formula>NOT(ISERROR(SEARCH("09.00 -16.00",CI125)))</formula>
    </cfRule>
  </conditionalFormatting>
  <conditionalFormatting sqref="CI126">
    <cfRule type="containsText" dxfId="10751" priority="18321" operator="containsText" text="09.00 -13:00">
      <formula>NOT(ISERROR(SEARCH("09.00 -13:00",CI126)))</formula>
    </cfRule>
    <cfRule type="containsText" dxfId="10750" priority="18322" operator="containsText" text="08.30 -17.30">
      <formula>NOT(ISERROR(SEARCH("08.30 -17.30",CI126)))</formula>
    </cfRule>
    <cfRule type="containsText" dxfId="10749" priority="18323" operator="containsText" text="08.30 -15:30">
      <formula>NOT(ISERROR(SEARCH("08.30 -15:30",CI126)))</formula>
    </cfRule>
  </conditionalFormatting>
  <conditionalFormatting sqref="CI125">
    <cfRule type="containsText" dxfId="10748" priority="18312" operator="containsText" text="09.00 -13.00">
      <formula>NOT(ISERROR(SEARCH("09.00 -13.00",CI125)))</formula>
    </cfRule>
    <cfRule type="containsText" dxfId="10747" priority="18313" operator="containsText" text="09.00 -15:00">
      <formula>NOT(ISERROR(SEARCH("09.00 -15:00",CI125)))</formula>
    </cfRule>
    <cfRule type="containsText" dxfId="10746" priority="18314" operator="containsText" text="09.00 -16.00">
      <formula>NOT(ISERROR(SEARCH("09.00 -16.00",CI125)))</formula>
    </cfRule>
  </conditionalFormatting>
  <conditionalFormatting sqref="CI125">
    <cfRule type="containsText" dxfId="10745" priority="18309" operator="containsText" text="09.00 -13:00">
      <formula>NOT(ISERROR(SEARCH("09.00 -13:00",CI125)))</formula>
    </cfRule>
    <cfRule type="containsText" dxfId="10744" priority="18310" operator="containsText" text="08.30 -17.30">
      <formula>NOT(ISERROR(SEARCH("08.30 -17.30",CI125)))</formula>
    </cfRule>
    <cfRule type="containsText" dxfId="10743" priority="18311" operator="containsText" text="08.30 -15:30">
      <formula>NOT(ISERROR(SEARCH("08.30 -15:30",CI125)))</formula>
    </cfRule>
  </conditionalFormatting>
  <conditionalFormatting sqref="CI141">
    <cfRule type="containsText" dxfId="10742" priority="18282" operator="containsText" text="09:00 – 13.00 ">
      <formula>NOT(ISERROR(SEARCH("09:00 – 13.00 ",CI141)))</formula>
    </cfRule>
  </conditionalFormatting>
  <conditionalFormatting sqref="CI136">
    <cfRule type="containsText" dxfId="10741" priority="18277" operator="containsText" text="09.00 -13.00">
      <formula>NOT(ISERROR(SEARCH("09.00 -13.00",CI136)))</formula>
    </cfRule>
    <cfRule type="containsText" dxfId="10740" priority="18278" operator="containsText" text="09.00 -15:00">
      <formula>NOT(ISERROR(SEARCH("09.00 -15:00",CI136)))</formula>
    </cfRule>
    <cfRule type="containsText" dxfId="10739" priority="18279" operator="containsText" text="09.00 -16.00">
      <formula>NOT(ISERROR(SEARCH("09.00 -16.00",CI136)))</formula>
    </cfRule>
  </conditionalFormatting>
  <conditionalFormatting sqref="CI141">
    <cfRule type="containsText" dxfId="10738" priority="18270" operator="containsText" text="09:00 – 13.00 ">
      <formula>NOT(ISERROR(SEARCH("09:00 – 13.00 ",CI141)))</formula>
    </cfRule>
  </conditionalFormatting>
  <conditionalFormatting sqref="CI136">
    <cfRule type="containsText" dxfId="10737" priority="18256" operator="containsText" text="09.00 -13:00">
      <formula>NOT(ISERROR(SEARCH("09.00 -13:00",CI136)))</formula>
    </cfRule>
    <cfRule type="containsText" dxfId="10736" priority="18257" operator="containsText" text="08.30 -17.30">
      <formula>NOT(ISERROR(SEARCH("08.30 -17.30",CI136)))</formula>
    </cfRule>
    <cfRule type="containsText" dxfId="10735" priority="18258" operator="containsText" text="08.30 -15:30">
      <formula>NOT(ISERROR(SEARCH("08.30 -15:30",CI136)))</formula>
    </cfRule>
  </conditionalFormatting>
  <conditionalFormatting sqref="CI135">
    <cfRule type="containsText" dxfId="10734" priority="18247" operator="containsText" text="09.00 -13.00">
      <formula>NOT(ISERROR(SEARCH("09.00 -13.00",CI135)))</formula>
    </cfRule>
    <cfRule type="containsText" dxfId="10733" priority="18248" operator="containsText" text="09.00 -15:00">
      <formula>NOT(ISERROR(SEARCH("09.00 -15:00",CI135)))</formula>
    </cfRule>
    <cfRule type="containsText" dxfId="10732" priority="18249" operator="containsText" text="09.00 -16.00">
      <formula>NOT(ISERROR(SEARCH("09.00 -16.00",CI135)))</formula>
    </cfRule>
  </conditionalFormatting>
  <conditionalFormatting sqref="CI135">
    <cfRule type="containsText" dxfId="10731" priority="18244" operator="containsText" text="09.00 -13:00">
      <formula>NOT(ISERROR(SEARCH("09.00 -13:00",CI135)))</formula>
    </cfRule>
    <cfRule type="containsText" dxfId="10730" priority="18245" operator="containsText" text="08.30 -17.30">
      <formula>NOT(ISERROR(SEARCH("08.30 -17.30",CI135)))</formula>
    </cfRule>
    <cfRule type="containsText" dxfId="10729" priority="18246" operator="containsText" text="08.30 -15:30">
      <formula>NOT(ISERROR(SEARCH("08.30 -15:30",CI135)))</formula>
    </cfRule>
  </conditionalFormatting>
  <conditionalFormatting sqref="CI153">
    <cfRule type="containsText" dxfId="10728" priority="18227" operator="containsText" text="08.30 – 14.30">
      <formula>NOT(ISERROR(SEARCH("08.30 – 14.30",CI153)))</formula>
    </cfRule>
    <cfRule type="containsText" dxfId="10727" priority="18228" operator="containsText" text="09:30 – 18.30">
      <formula>NOT(ISERROR(SEARCH("09:30 – 18.30",CI153)))</formula>
    </cfRule>
    <cfRule type="containsText" dxfId="10726" priority="18229" operator="containsText" text="10.30 – 18.30">
      <formula>NOT(ISERROR(SEARCH("10.30 – 18.30",CI153)))</formula>
    </cfRule>
    <cfRule type="containsText" dxfId="10725" priority="18230" operator="containsText" text="09.30 – 18.30">
      <formula>NOT(ISERROR(SEARCH("09.30 – 18.30",CI153)))</formula>
    </cfRule>
    <cfRule type="containsText" dxfId="10724" priority="18231" operator="containsText" text="09.00 – 13:00">
      <formula>NOT(ISERROR(SEARCH("09.00 – 13:00",CI153)))</formula>
    </cfRule>
    <cfRule type="containsText" dxfId="10723" priority="18232" operator="containsText" text="08.30 – 16.30">
      <formula>NOT(ISERROR(SEARCH("08.30 – 16.30",CI153)))</formula>
    </cfRule>
    <cfRule type="containsText" dxfId="10722" priority="18233" operator="containsText" text="08:30 – 17.30">
      <formula>NOT(ISERROR(SEARCH("08:30 – 17.30",CI153)))</formula>
    </cfRule>
    <cfRule type="containsText" dxfId="10721" priority="18234" operator="containsText" text="08.30 – 17.30">
      <formula>NOT(ISERROR(SEARCH("08.30 – 17.30",CI153)))</formula>
    </cfRule>
    <cfRule type="containsText" dxfId="10720" priority="18235" operator="containsText" text="09.00 – 18.00">
      <formula>NOT(ISERROR(SEARCH("09.00 – 18.00",CI153)))</formula>
    </cfRule>
    <cfRule type="containsText" dxfId="10719" priority="18236" operator="containsText" text="09.00 – 13.00">
      <formula>NOT(ISERROR(SEARCH("09.00 – 13.00",CI153)))</formula>
    </cfRule>
    <cfRule type="containsText" dxfId="10718" priority="18237" operator="containsText" text="11.30 – 19.30">
      <formula>NOT(ISERROR(SEARCH("11.30 – 19.30",CI153)))</formula>
    </cfRule>
    <cfRule type="containsText" dxfId="10717" priority="18238" operator="containsText" text="10.30 – 19.30">
      <formula>NOT(ISERROR(SEARCH("10.30 – 19.30",CI153)))</formula>
    </cfRule>
    <cfRule type="containsText" dxfId="10716" priority="18239" operator="containsText" text="09.00 – 15.00">
      <formula>NOT(ISERROR(SEARCH("09.00 – 15.00",CI153)))</formula>
    </cfRule>
    <cfRule type="containsText" dxfId="10715" priority="18240" operator="containsText" text="12:30">
      <formula>NOT(ISERROR(SEARCH("12:30",CI153)))</formula>
    </cfRule>
    <cfRule type="containsText" dxfId="10714" priority="18241" operator="containsText" text="13:30">
      <formula>NOT(ISERROR(SEARCH("13:30",CI153)))</formula>
    </cfRule>
    <cfRule type="containsText" dxfId="10713" priority="18242" operator="containsText" text="FESTIVITÁ">
      <formula>NOT(ISERROR(SEARCH("FESTIVITÁ",CI153)))</formula>
    </cfRule>
    <cfRule type="cellIs" dxfId="10712" priority="18243" operator="equal">
      <formula>"DOMENICA"</formula>
    </cfRule>
  </conditionalFormatting>
  <conditionalFormatting sqref="CI153">
    <cfRule type="containsText" dxfId="10711" priority="18186" operator="containsText" text="09.00 - 13.00">
      <formula>NOT(ISERROR(SEARCH("09.00 - 13.00",CI153)))</formula>
    </cfRule>
    <cfRule type="containsText" dxfId="10710" priority="18187" operator="containsText" text="09.00 – 15:00">
      <formula>NOT(ISERROR(SEARCH("09.00 – 15:00",CI153)))</formula>
    </cfRule>
    <cfRule type="containsText" dxfId="10709" priority="18188" operator="containsText" text="09.00 – 16.00">
      <formula>NOT(ISERROR(SEARCH("09.00 – 16.00",CI153)))</formula>
    </cfRule>
    <cfRule type="containsText" dxfId="10708" priority="18189" operator="containsText" text="09.00 - 13:00">
      <formula>NOT(ISERROR(SEARCH("09.00 - 13:00",CI153)))</formula>
    </cfRule>
    <cfRule type="containsText" dxfId="10707" priority="18190" operator="containsText" text="08.30 – 16:30 ">
      <formula>NOT(ISERROR(SEARCH("08.30 – 16:30 ",CI153)))</formula>
    </cfRule>
    <cfRule type="containsText" dxfId="10706" priority="18191" operator="containsText" text="08.30 – 17:30 ">
      <formula>NOT(ISERROR(SEARCH("08.30 – 17:30 ",CI153)))</formula>
    </cfRule>
  </conditionalFormatting>
  <conditionalFormatting sqref="CI155">
    <cfRule type="containsText" dxfId="10705" priority="18097" operator="containsText" text="13:00">
      <formula>NOT(ISERROR(SEARCH("13:00",CI155)))</formula>
    </cfRule>
  </conditionalFormatting>
  <conditionalFormatting sqref="CI161">
    <cfRule type="containsText" dxfId="10704" priority="18095" operator="containsText" text="09:00 – 13.00 ">
      <formula>NOT(ISERROR(SEARCH("09:00 – 13.00 ",CI161)))</formula>
    </cfRule>
  </conditionalFormatting>
  <conditionalFormatting sqref="CI156">
    <cfRule type="containsText" dxfId="10703" priority="18090" operator="containsText" text="09.00 -13.00">
      <formula>NOT(ISERROR(SEARCH("09.00 -13.00",CI156)))</formula>
    </cfRule>
    <cfRule type="containsText" dxfId="10702" priority="18091" operator="containsText" text="09.00 -15:00">
      <formula>NOT(ISERROR(SEARCH("09.00 -15:00",CI156)))</formula>
    </cfRule>
    <cfRule type="containsText" dxfId="10701" priority="18092" operator="containsText" text="09.00 -16.00">
      <formula>NOT(ISERROR(SEARCH("09.00 -16.00",CI156)))</formula>
    </cfRule>
  </conditionalFormatting>
  <conditionalFormatting sqref="CI155">
    <cfRule type="containsText" dxfId="10700" priority="18084" operator="containsText" text="09.00 -13.00">
      <formula>NOT(ISERROR(SEARCH("09.00 -13.00",CI155)))</formula>
    </cfRule>
    <cfRule type="containsText" dxfId="10699" priority="18085" operator="containsText" text="09.00 -15:00">
      <formula>NOT(ISERROR(SEARCH("09.00 -15:00",CI155)))</formula>
    </cfRule>
    <cfRule type="containsText" dxfId="10698" priority="18086" operator="containsText" text="09.00 -16.00">
      <formula>NOT(ISERROR(SEARCH("09.00 -16.00",CI155)))</formula>
    </cfRule>
  </conditionalFormatting>
  <conditionalFormatting sqref="CI161">
    <cfRule type="containsText" dxfId="10697" priority="18083" operator="containsText" text="09:00 – 13.00 ">
      <formula>NOT(ISERROR(SEARCH("09:00 – 13.00 ",CI161)))</formula>
    </cfRule>
  </conditionalFormatting>
  <conditionalFormatting sqref="CI156">
    <cfRule type="containsText" dxfId="10696" priority="18078" operator="containsText" text="09.00 -13.00">
      <formula>NOT(ISERROR(SEARCH("09.00 -13.00",CI156)))</formula>
    </cfRule>
    <cfRule type="containsText" dxfId="10695" priority="18079" operator="containsText" text="09.00 -15:00">
      <formula>NOT(ISERROR(SEARCH("09.00 -15:00",CI156)))</formula>
    </cfRule>
    <cfRule type="containsText" dxfId="10694" priority="18080" operator="containsText" text="09.00 -16.00">
      <formula>NOT(ISERROR(SEARCH("09.00 -16.00",CI156)))</formula>
    </cfRule>
  </conditionalFormatting>
  <conditionalFormatting sqref="CI155">
    <cfRule type="containsText" dxfId="10693" priority="18072" operator="containsText" text="09.00 -13.00">
      <formula>NOT(ISERROR(SEARCH("09.00 -13.00",CI155)))</formula>
    </cfRule>
    <cfRule type="containsText" dxfId="10692" priority="18073" operator="containsText" text="09.00 -15:00">
      <formula>NOT(ISERROR(SEARCH("09.00 -15:00",CI155)))</formula>
    </cfRule>
    <cfRule type="containsText" dxfId="10691" priority="18074" operator="containsText" text="09.00 -16.00">
      <formula>NOT(ISERROR(SEARCH("09.00 -16.00",CI155)))</formula>
    </cfRule>
  </conditionalFormatting>
  <conditionalFormatting sqref="CI156">
    <cfRule type="containsText" dxfId="10690" priority="18069" operator="containsText" text="09.00 -13:00">
      <formula>NOT(ISERROR(SEARCH("09.00 -13:00",CI156)))</formula>
    </cfRule>
    <cfRule type="containsText" dxfId="10689" priority="18070" operator="containsText" text="08.30 -17.30">
      <formula>NOT(ISERROR(SEARCH("08.30 -17.30",CI156)))</formula>
    </cfRule>
    <cfRule type="containsText" dxfId="10688" priority="18071" operator="containsText" text="08.30 -15:30">
      <formula>NOT(ISERROR(SEARCH("08.30 -15:30",CI156)))</formula>
    </cfRule>
  </conditionalFormatting>
  <conditionalFormatting sqref="CI155">
    <cfRule type="containsText" dxfId="10687" priority="18060" operator="containsText" text="09.00 -13.00">
      <formula>NOT(ISERROR(SEARCH("09.00 -13.00",CI155)))</formula>
    </cfRule>
    <cfRule type="containsText" dxfId="10686" priority="18061" operator="containsText" text="09.00 -15:00">
      <formula>NOT(ISERROR(SEARCH("09.00 -15:00",CI155)))</formula>
    </cfRule>
    <cfRule type="containsText" dxfId="10685" priority="18062" operator="containsText" text="09.00 -16.00">
      <formula>NOT(ISERROR(SEARCH("09.00 -16.00",CI155)))</formula>
    </cfRule>
  </conditionalFormatting>
  <conditionalFormatting sqref="CI155">
    <cfRule type="containsText" dxfId="10684" priority="18057" operator="containsText" text="09.00 -13:00">
      <formula>NOT(ISERROR(SEARCH("09.00 -13:00",CI155)))</formula>
    </cfRule>
    <cfRule type="containsText" dxfId="10683" priority="18058" operator="containsText" text="08.30 -17.30">
      <formula>NOT(ISERROR(SEARCH("08.30 -17.30",CI155)))</formula>
    </cfRule>
    <cfRule type="containsText" dxfId="10682" priority="18059" operator="containsText" text="08.30 -15:30">
      <formula>NOT(ISERROR(SEARCH("08.30 -15:30",CI155)))</formula>
    </cfRule>
  </conditionalFormatting>
  <conditionalFormatting sqref="CJ143">
    <cfRule type="containsText" dxfId="10681" priority="18040" operator="containsText" text="08.30 – 14.30">
      <formula>NOT(ISERROR(SEARCH("08.30 – 14.30",CJ143)))</formula>
    </cfRule>
    <cfRule type="containsText" dxfId="10680" priority="18041" operator="containsText" text="09:30 – 18.30">
      <formula>NOT(ISERROR(SEARCH("09:30 – 18.30",CJ143)))</formula>
    </cfRule>
    <cfRule type="containsText" dxfId="10679" priority="18042" operator="containsText" text="10.30 – 18.30">
      <formula>NOT(ISERROR(SEARCH("10.30 – 18.30",CJ143)))</formula>
    </cfRule>
    <cfRule type="containsText" dxfId="10678" priority="18043" operator="containsText" text="09.30 – 18.30">
      <formula>NOT(ISERROR(SEARCH("09.30 – 18.30",CJ143)))</formula>
    </cfRule>
    <cfRule type="containsText" dxfId="10677" priority="18044" operator="containsText" text="09.00 – 13:00">
      <formula>NOT(ISERROR(SEARCH("09.00 – 13:00",CJ143)))</formula>
    </cfRule>
    <cfRule type="containsText" dxfId="10676" priority="18045" operator="containsText" text="08.30 – 16.30">
      <formula>NOT(ISERROR(SEARCH("08.30 – 16.30",CJ143)))</formula>
    </cfRule>
    <cfRule type="containsText" dxfId="10675" priority="18046" operator="containsText" text="08:30 – 17.30">
      <formula>NOT(ISERROR(SEARCH("08:30 – 17.30",CJ143)))</formula>
    </cfRule>
    <cfRule type="containsText" dxfId="10674" priority="18047" operator="containsText" text="08.30 – 17.30">
      <formula>NOT(ISERROR(SEARCH("08.30 – 17.30",CJ143)))</formula>
    </cfRule>
    <cfRule type="containsText" dxfId="10673" priority="18048" operator="containsText" text="09.00 – 18.00">
      <formula>NOT(ISERROR(SEARCH("09.00 – 18.00",CJ143)))</formula>
    </cfRule>
    <cfRule type="containsText" dxfId="10672" priority="18049" operator="containsText" text="09.00 – 13.00">
      <formula>NOT(ISERROR(SEARCH("09.00 – 13.00",CJ143)))</formula>
    </cfRule>
    <cfRule type="containsText" dxfId="10671" priority="18050" operator="containsText" text="11.30 – 19.30">
      <formula>NOT(ISERROR(SEARCH("11.30 – 19.30",CJ143)))</formula>
    </cfRule>
    <cfRule type="containsText" dxfId="10670" priority="18051" operator="containsText" text="10.30 – 19.30">
      <formula>NOT(ISERROR(SEARCH("10.30 – 19.30",CJ143)))</formula>
    </cfRule>
    <cfRule type="containsText" dxfId="10669" priority="18052" operator="containsText" text="09.00 – 15.00">
      <formula>NOT(ISERROR(SEARCH("09.00 – 15.00",CJ143)))</formula>
    </cfRule>
    <cfRule type="containsText" dxfId="10668" priority="18053" operator="containsText" text="12:30">
      <formula>NOT(ISERROR(SEARCH("12:30",CJ143)))</formula>
    </cfRule>
    <cfRule type="containsText" dxfId="10667" priority="18054" operator="containsText" text="13:30">
      <formula>NOT(ISERROR(SEARCH("13:30",CJ143)))</formula>
    </cfRule>
    <cfRule type="containsText" dxfId="10666" priority="18055" operator="containsText" text="FESTIVITÁ">
      <formula>NOT(ISERROR(SEARCH("FESTIVITÁ",CJ143)))</formula>
    </cfRule>
    <cfRule type="cellIs" dxfId="10665" priority="18056" operator="equal">
      <formula>"DOMENICA"</formula>
    </cfRule>
  </conditionalFormatting>
  <conditionalFormatting sqref="CJ143">
    <cfRule type="containsText" dxfId="10664" priority="18034" operator="containsText" text="09.00 - 13.00">
      <formula>NOT(ISERROR(SEARCH("09.00 - 13.00",CJ143)))</formula>
    </cfRule>
    <cfRule type="containsText" dxfId="10663" priority="18035" operator="containsText" text="09.00 – 15:00">
      <formula>NOT(ISERROR(SEARCH("09.00 – 15:00",CJ143)))</formula>
    </cfRule>
    <cfRule type="containsText" dxfId="10662" priority="18036" operator="containsText" text="09.00 – 16.00">
      <formula>NOT(ISERROR(SEARCH("09.00 – 16.00",CJ143)))</formula>
    </cfRule>
    <cfRule type="containsText" dxfId="10661" priority="18037" operator="containsText" text="09.00 - 13:00">
      <formula>NOT(ISERROR(SEARCH("09.00 - 13:00",CJ143)))</formula>
    </cfRule>
    <cfRule type="containsText" dxfId="10660" priority="18038" operator="containsText" text="08.30 – 16:30 ">
      <formula>NOT(ISERROR(SEARCH("08.30 – 16:30 ",CJ143)))</formula>
    </cfRule>
    <cfRule type="containsText" dxfId="10659" priority="18039" operator="containsText" text="08.30 – 17:30 ">
      <formula>NOT(ISERROR(SEARCH("08.30 – 17:30 ",CJ143)))</formula>
    </cfRule>
  </conditionalFormatting>
  <conditionalFormatting sqref="CJ144">
    <cfRule type="cellIs" dxfId="10658" priority="18002" operator="equal">
      <formula>"09.00 – 18.00"</formula>
    </cfRule>
  </conditionalFormatting>
  <conditionalFormatting sqref="CJ144">
    <cfRule type="cellIs" dxfId="10657" priority="18026" operator="equal">
      <formula>"09.00 – 15.00"</formula>
    </cfRule>
  </conditionalFormatting>
  <conditionalFormatting sqref="CJ144">
    <cfRule type="cellIs" dxfId="10656" priority="18027" operator="equal">
      <formula>"09.00 – 18.00"</formula>
    </cfRule>
  </conditionalFormatting>
  <conditionalFormatting sqref="CJ144">
    <cfRule type="cellIs" dxfId="10655" priority="18028" operator="equal">
      <formula>"09.30 – 13.00"</formula>
    </cfRule>
  </conditionalFormatting>
  <conditionalFormatting sqref="CJ144">
    <cfRule type="cellIs" dxfId="10654" priority="18029" operator="equal">
      <formula>"10.30 – 19.30"</formula>
    </cfRule>
  </conditionalFormatting>
  <conditionalFormatting sqref="CJ144">
    <cfRule type="cellIs" dxfId="10653" priority="18030" operator="equal">
      <formula>"11.30 – 19.30"</formula>
    </cfRule>
  </conditionalFormatting>
  <conditionalFormatting sqref="CJ144">
    <cfRule type="cellIs" dxfId="10652" priority="18031" operator="equal">
      <formula>_FV(13,"3")</formula>
    </cfRule>
  </conditionalFormatting>
  <conditionalFormatting sqref="CJ144">
    <cfRule type="cellIs" dxfId="10651" priority="18032" operator="equal">
      <formula>_FV(13,"3")</formula>
    </cfRule>
  </conditionalFormatting>
  <conditionalFormatting sqref="CJ144">
    <cfRule type="cellIs" dxfId="10650" priority="18033" operator="equal">
      <formula>_FV(13,"3")</formula>
    </cfRule>
  </conditionalFormatting>
  <conditionalFormatting sqref="CJ144">
    <cfRule type="containsText" dxfId="10649" priority="18016" operator="containsText" text="DOMENICA">
      <formula>NOT(ISERROR(SEARCH("DOMENICA",CJ144)))</formula>
    </cfRule>
    <cfRule type="containsText" dxfId="10648" priority="18017" operator="containsText" text="08.30 – 14.30">
      <formula>NOT(ISERROR(SEARCH("08.30 – 14.30",CJ144)))</formula>
    </cfRule>
    <cfRule type="containsText" dxfId="10647" priority="18018" operator="containsText" text="09.30 – 18.30">
      <formula>NOT(ISERROR(SEARCH("09.30 – 18.30",CJ144)))</formula>
    </cfRule>
    <cfRule type="containsText" dxfId="10646" priority="18019" operator="containsText" text="08.30 – 16.30">
      <formula>NOT(ISERROR(SEARCH("08.30 – 16.30",CJ144)))</formula>
    </cfRule>
    <cfRule type="containsText" dxfId="10645" priority="18020" operator="containsText" text="08.30 – 17.30">
      <formula>NOT(ISERROR(SEARCH("08.30 – 17.30",CJ144)))</formula>
    </cfRule>
    <cfRule type="containsText" dxfId="10644" priority="18021" operator="containsText" text="09.00 – 18.00">
      <formula>NOT(ISERROR(SEARCH("09.00 – 18.00",CJ144)))</formula>
    </cfRule>
    <cfRule type="containsText" dxfId="10643" priority="18022" operator="containsText" text="09.00 – 15.00">
      <formula>NOT(ISERROR(SEARCH("09.00 – 15.00",CJ144)))</formula>
    </cfRule>
    <cfRule type="containsText" dxfId="10642" priority="18023" operator="containsText" text="10.30 – 19.30">
      <formula>NOT(ISERROR(SEARCH("10.30 – 19.30",CJ144)))</formula>
    </cfRule>
    <cfRule type="containsText" dxfId="10641" priority="18024" operator="containsText" text="09.00 – 13.00">
      <formula>NOT(ISERROR(SEARCH("09.00 – 13.00",CJ144)))</formula>
    </cfRule>
    <cfRule type="containsText" dxfId="10640" priority="18025" operator="containsText" text="11.30 – 19.30">
      <formula>NOT(ISERROR(SEARCH("11.30 – 19.30",CJ144)))</formula>
    </cfRule>
  </conditionalFormatting>
  <conditionalFormatting sqref="CJ144">
    <cfRule type="cellIs" dxfId="10639" priority="18009" operator="equal">
      <formula>"09.00 – 18.00"</formula>
    </cfRule>
  </conditionalFormatting>
  <conditionalFormatting sqref="CJ144">
    <cfRule type="cellIs" dxfId="10638" priority="18010" operator="equal">
      <formula>"09.30 – 13.00"</formula>
    </cfRule>
  </conditionalFormatting>
  <conditionalFormatting sqref="CJ144">
    <cfRule type="cellIs" dxfId="10637" priority="18011" operator="equal">
      <formula>"10.30 – 19.30"</formula>
    </cfRule>
  </conditionalFormatting>
  <conditionalFormatting sqref="CJ144">
    <cfRule type="cellIs" dxfId="10636" priority="18012" operator="equal">
      <formula>"11.30 – 19.30"</formula>
    </cfRule>
  </conditionalFormatting>
  <conditionalFormatting sqref="CJ144">
    <cfRule type="cellIs" dxfId="10635" priority="18013" operator="equal">
      <formula>_FV(13,"3")</formula>
    </cfRule>
  </conditionalFormatting>
  <conditionalFormatting sqref="CJ144">
    <cfRule type="cellIs" dxfId="10634" priority="18014" operator="equal">
      <formula>_FV(13,"3")</formula>
    </cfRule>
  </conditionalFormatting>
  <conditionalFormatting sqref="CJ144">
    <cfRule type="cellIs" dxfId="10633" priority="18015" operator="equal">
      <formula>_FV(13,"3")</formula>
    </cfRule>
  </conditionalFormatting>
  <conditionalFormatting sqref="CJ144">
    <cfRule type="cellIs" dxfId="10632" priority="18000" operator="equal">
      <formula>"09.00 – 13.00"</formula>
    </cfRule>
  </conditionalFormatting>
  <conditionalFormatting sqref="CJ144">
    <cfRule type="cellIs" dxfId="10631" priority="18001" operator="equal">
      <formula>"09.00 – 15.00"</formula>
    </cfRule>
  </conditionalFormatting>
  <conditionalFormatting sqref="CJ144">
    <cfRule type="cellIs" dxfId="10630" priority="18003" operator="equal">
      <formula>"09.30 – 13.00"</formula>
    </cfRule>
  </conditionalFormatting>
  <conditionalFormatting sqref="CJ144">
    <cfRule type="cellIs" dxfId="10629" priority="18004" operator="equal">
      <formula>"10.30 – 19.30"</formula>
    </cfRule>
  </conditionalFormatting>
  <conditionalFormatting sqref="CJ144">
    <cfRule type="cellIs" dxfId="10628" priority="18005" operator="equal">
      <formula>"11.30 – 19.30"</formula>
    </cfRule>
  </conditionalFormatting>
  <conditionalFormatting sqref="CJ144">
    <cfRule type="cellIs" dxfId="10627" priority="18006" operator="equal">
      <formula>_FV(13,"3")</formula>
    </cfRule>
  </conditionalFormatting>
  <conditionalFormatting sqref="CJ144">
    <cfRule type="cellIs" dxfId="10626" priority="18007" operator="equal">
      <formula>_FV(13,"3")</formula>
    </cfRule>
  </conditionalFormatting>
  <conditionalFormatting sqref="CJ144">
    <cfRule type="cellIs" dxfId="10625" priority="18008" operator="equal">
      <formula>_FV(13,"3")</formula>
    </cfRule>
  </conditionalFormatting>
  <conditionalFormatting sqref="CJ144">
    <cfRule type="containsText" dxfId="10624" priority="17994" operator="containsText" text="09.00 - 13.00">
      <formula>NOT(ISERROR(SEARCH("09.00 - 13.00",CJ144)))</formula>
    </cfRule>
    <cfRule type="containsText" dxfId="10623" priority="17995" operator="containsText" text="09.00 – 15:00">
      <formula>NOT(ISERROR(SEARCH("09.00 – 15:00",CJ144)))</formula>
    </cfRule>
    <cfRule type="containsText" dxfId="10622" priority="17996" operator="containsText" text="09.00 – 16.00">
      <formula>NOT(ISERROR(SEARCH("09.00 – 16.00",CJ144)))</formula>
    </cfRule>
    <cfRule type="containsText" dxfId="10621" priority="17997" operator="containsText" text="09.00 - 13:00">
      <formula>NOT(ISERROR(SEARCH("09.00 - 13:00",CJ144)))</formula>
    </cfRule>
    <cfRule type="containsText" dxfId="10620" priority="17998" operator="containsText" text="08.30 – 16:30 ">
      <formula>NOT(ISERROR(SEARCH("08.30 – 16:30 ",CJ144)))</formula>
    </cfRule>
    <cfRule type="containsText" dxfId="10619" priority="17999" operator="containsText" text="08.30 – 17:30 ">
      <formula>NOT(ISERROR(SEARCH("08.30 – 17:30 ",CJ144)))</formula>
    </cfRule>
  </conditionalFormatting>
  <conditionalFormatting sqref="CJ144">
    <cfRule type="cellIs" dxfId="10618" priority="17986" operator="equal">
      <formula>"09.00 – 15.00"</formula>
    </cfRule>
  </conditionalFormatting>
  <conditionalFormatting sqref="CJ144">
    <cfRule type="cellIs" dxfId="10617" priority="17987" operator="equal">
      <formula>"09.00 – 18.00"</formula>
    </cfRule>
  </conditionalFormatting>
  <conditionalFormatting sqref="CJ144">
    <cfRule type="cellIs" dxfId="10616" priority="17988" operator="equal">
      <formula>"09.30 – 13.00"</formula>
    </cfRule>
  </conditionalFormatting>
  <conditionalFormatting sqref="CJ144">
    <cfRule type="cellIs" dxfId="10615" priority="17989" operator="equal">
      <formula>"10.30 – 19.30"</formula>
    </cfRule>
  </conditionalFormatting>
  <conditionalFormatting sqref="CJ144">
    <cfRule type="cellIs" dxfId="10614" priority="17990" operator="equal">
      <formula>"11.30 – 19.30"</formula>
    </cfRule>
  </conditionalFormatting>
  <conditionalFormatting sqref="CJ144">
    <cfRule type="cellIs" dxfId="10613" priority="17991" operator="equal">
      <formula>_FV(13,"3")</formula>
    </cfRule>
  </conditionalFormatting>
  <conditionalFormatting sqref="CJ144">
    <cfRule type="cellIs" dxfId="10612" priority="17992" operator="equal">
      <formula>_FV(13,"3")</formula>
    </cfRule>
  </conditionalFormatting>
  <conditionalFormatting sqref="CJ144">
    <cfRule type="cellIs" dxfId="10611" priority="17993" operator="equal">
      <formula>_FV(13,"3")</formula>
    </cfRule>
  </conditionalFormatting>
  <conditionalFormatting sqref="CJ144">
    <cfRule type="containsText" dxfId="10610" priority="17976" operator="containsText" text="DOMENICA">
      <formula>NOT(ISERROR(SEARCH("DOMENICA",CJ144)))</formula>
    </cfRule>
    <cfRule type="containsText" dxfId="10609" priority="17977" operator="containsText" text="08.30 – 14.30">
      <formula>NOT(ISERROR(SEARCH("08.30 – 14.30",CJ144)))</formula>
    </cfRule>
    <cfRule type="containsText" dxfId="10608" priority="17978" operator="containsText" text="09.30 – 18.30">
      <formula>NOT(ISERROR(SEARCH("09.30 – 18.30",CJ144)))</formula>
    </cfRule>
    <cfRule type="containsText" dxfId="10607" priority="17979" operator="containsText" text="08.30 – 16.30">
      <formula>NOT(ISERROR(SEARCH("08.30 – 16.30",CJ144)))</formula>
    </cfRule>
    <cfRule type="containsText" dxfId="10606" priority="17980" operator="containsText" text="08.30 – 17.30">
      <formula>NOT(ISERROR(SEARCH("08.30 – 17.30",CJ144)))</formula>
    </cfRule>
    <cfRule type="containsText" dxfId="10605" priority="17981" operator="containsText" text="09.00 – 18.00">
      <formula>NOT(ISERROR(SEARCH("09.00 – 18.00",CJ144)))</formula>
    </cfRule>
    <cfRule type="containsText" dxfId="10604" priority="17982" operator="containsText" text="09.00 – 15.00">
      <formula>NOT(ISERROR(SEARCH("09.00 – 15.00",CJ144)))</formula>
    </cfRule>
    <cfRule type="containsText" dxfId="10603" priority="17983" operator="containsText" text="10.30 – 19.30">
      <formula>NOT(ISERROR(SEARCH("10.30 – 19.30",CJ144)))</formula>
    </cfRule>
    <cfRule type="containsText" dxfId="10602" priority="17984" operator="containsText" text="09.00 – 13.00">
      <formula>NOT(ISERROR(SEARCH("09.00 – 13.00",CJ144)))</formula>
    </cfRule>
    <cfRule type="containsText" dxfId="10601" priority="17985" operator="containsText" text="11.30 – 19.30">
      <formula>NOT(ISERROR(SEARCH("11.30 – 19.30",CJ144)))</formula>
    </cfRule>
  </conditionalFormatting>
  <conditionalFormatting sqref="CJ144">
    <cfRule type="cellIs" dxfId="10600" priority="17969" operator="equal">
      <formula>"09.00 – 18.00"</formula>
    </cfRule>
  </conditionalFormatting>
  <conditionalFormatting sqref="CJ144">
    <cfRule type="cellIs" dxfId="10599" priority="17970" operator="equal">
      <formula>"09.30 – 13.00"</formula>
    </cfRule>
  </conditionalFormatting>
  <conditionalFormatting sqref="CJ144">
    <cfRule type="cellIs" dxfId="10598" priority="17971" operator="equal">
      <formula>"10.30 – 19.30"</formula>
    </cfRule>
  </conditionalFormatting>
  <conditionalFormatting sqref="CJ144">
    <cfRule type="cellIs" dxfId="10597" priority="17972" operator="equal">
      <formula>"11.30 – 19.30"</formula>
    </cfRule>
  </conditionalFormatting>
  <conditionalFormatting sqref="CJ144">
    <cfRule type="cellIs" dxfId="10596" priority="17973" operator="equal">
      <formula>_FV(13,"3")</formula>
    </cfRule>
  </conditionalFormatting>
  <conditionalFormatting sqref="CJ144">
    <cfRule type="cellIs" dxfId="10595" priority="17974" operator="equal">
      <formula>_FV(13,"3")</formula>
    </cfRule>
  </conditionalFormatting>
  <conditionalFormatting sqref="CJ144">
    <cfRule type="cellIs" dxfId="10594" priority="17975" operator="equal">
      <formula>_FV(13,"3")</formula>
    </cfRule>
  </conditionalFormatting>
  <conditionalFormatting sqref="CJ144">
    <cfRule type="cellIs" dxfId="10593" priority="17962" operator="equal">
      <formula>"09.00 – 18.00"</formula>
    </cfRule>
  </conditionalFormatting>
  <conditionalFormatting sqref="CJ144">
    <cfRule type="cellIs" dxfId="10592" priority="17963" operator="equal">
      <formula>"09.30 – 13.00"</formula>
    </cfRule>
  </conditionalFormatting>
  <conditionalFormatting sqref="CJ144">
    <cfRule type="cellIs" dxfId="10591" priority="17964" operator="equal">
      <formula>"10.30 – 19.30"</formula>
    </cfRule>
  </conditionalFormatting>
  <conditionalFormatting sqref="CJ144">
    <cfRule type="cellIs" dxfId="10590" priority="17965" operator="equal">
      <formula>"11.30 – 19.30"</formula>
    </cfRule>
  </conditionalFormatting>
  <conditionalFormatting sqref="CJ144">
    <cfRule type="cellIs" dxfId="10589" priority="17966" operator="equal">
      <formula>_FV(13,"3")</formula>
    </cfRule>
  </conditionalFormatting>
  <conditionalFormatting sqref="CJ144">
    <cfRule type="cellIs" dxfId="10588" priority="17967" operator="equal">
      <formula>_FV(13,"3")</formula>
    </cfRule>
  </conditionalFormatting>
  <conditionalFormatting sqref="CJ144">
    <cfRule type="cellIs" dxfId="10587" priority="17968" operator="equal">
      <formula>_FV(13,"3")</formula>
    </cfRule>
  </conditionalFormatting>
  <conditionalFormatting sqref="CJ144">
    <cfRule type="cellIs" dxfId="10586" priority="17954" operator="equal">
      <formula>"09.00 – 15.00"</formula>
    </cfRule>
  </conditionalFormatting>
  <conditionalFormatting sqref="CJ144">
    <cfRule type="cellIs" dxfId="10585" priority="17955" operator="equal">
      <formula>"09.00 – 18.00"</formula>
    </cfRule>
  </conditionalFormatting>
  <conditionalFormatting sqref="CJ144">
    <cfRule type="cellIs" dxfId="10584" priority="17956" operator="equal">
      <formula>"09.30 – 13.00"</formula>
    </cfRule>
  </conditionalFormatting>
  <conditionalFormatting sqref="CJ144">
    <cfRule type="cellIs" dxfId="10583" priority="17957" operator="equal">
      <formula>"10.30 – 19.30"</formula>
    </cfRule>
  </conditionalFormatting>
  <conditionalFormatting sqref="CJ144">
    <cfRule type="cellIs" dxfId="10582" priority="17958" operator="equal">
      <formula>"11.30 – 19.30"</formula>
    </cfRule>
  </conditionalFormatting>
  <conditionalFormatting sqref="CJ144">
    <cfRule type="cellIs" dxfId="10581" priority="17959" operator="equal">
      <formula>_FV(13,"3")</formula>
    </cfRule>
  </conditionalFormatting>
  <conditionalFormatting sqref="CJ144">
    <cfRule type="cellIs" dxfId="10580" priority="17960" operator="equal">
      <formula>_FV(13,"3")</formula>
    </cfRule>
  </conditionalFormatting>
  <conditionalFormatting sqref="CJ144">
    <cfRule type="cellIs" dxfId="10579" priority="17961" operator="equal">
      <formula>_FV(13,"3")</formula>
    </cfRule>
  </conditionalFormatting>
  <conditionalFormatting sqref="CJ144">
    <cfRule type="containsText" dxfId="10578" priority="17944" operator="containsText" text="DOMENICA">
      <formula>NOT(ISERROR(SEARCH("DOMENICA",CJ144)))</formula>
    </cfRule>
    <cfRule type="containsText" dxfId="10577" priority="17945" operator="containsText" text="08.30 – 14.30">
      <formula>NOT(ISERROR(SEARCH("08.30 – 14.30",CJ144)))</formula>
    </cfRule>
    <cfRule type="containsText" dxfId="10576" priority="17946" operator="containsText" text="09.30 – 18.30">
      <formula>NOT(ISERROR(SEARCH("09.30 – 18.30",CJ144)))</formula>
    </cfRule>
    <cfRule type="containsText" dxfId="10575" priority="17947" operator="containsText" text="08.30 – 16.30">
      <formula>NOT(ISERROR(SEARCH("08.30 – 16.30",CJ144)))</formula>
    </cfRule>
    <cfRule type="containsText" dxfId="10574" priority="17948" operator="containsText" text="08.30 – 17.30">
      <formula>NOT(ISERROR(SEARCH("08.30 – 17.30",CJ144)))</formula>
    </cfRule>
    <cfRule type="containsText" dxfId="10573" priority="17949" operator="containsText" text="09.00 – 18.00">
      <formula>NOT(ISERROR(SEARCH("09.00 – 18.00",CJ144)))</formula>
    </cfRule>
    <cfRule type="containsText" dxfId="10572" priority="17950" operator="containsText" text="09.00 – 15.00">
      <formula>NOT(ISERROR(SEARCH("09.00 – 15.00",CJ144)))</formula>
    </cfRule>
    <cfRule type="containsText" dxfId="10571" priority="17951" operator="containsText" text="10.30 – 19.30">
      <formula>NOT(ISERROR(SEARCH("10.30 – 19.30",CJ144)))</formula>
    </cfRule>
    <cfRule type="containsText" dxfId="10570" priority="17952" operator="containsText" text="09.00 – 13.00">
      <formula>NOT(ISERROR(SEARCH("09.00 – 13.00",CJ144)))</formula>
    </cfRule>
    <cfRule type="containsText" dxfId="10569" priority="17953" operator="containsText" text="11.30 – 19.30">
      <formula>NOT(ISERROR(SEARCH("11.30 – 19.30",CJ144)))</formula>
    </cfRule>
  </conditionalFormatting>
  <conditionalFormatting sqref="CJ144">
    <cfRule type="cellIs" dxfId="10568" priority="17937" operator="equal">
      <formula>"09.00 – 18.00"</formula>
    </cfRule>
  </conditionalFormatting>
  <conditionalFormatting sqref="CJ144">
    <cfRule type="cellIs" dxfId="10567" priority="17938" operator="equal">
      <formula>"09.30 – 13.00"</formula>
    </cfRule>
  </conditionalFormatting>
  <conditionalFormatting sqref="CJ144">
    <cfRule type="cellIs" dxfId="10566" priority="17939" operator="equal">
      <formula>"10.30 – 19.30"</formula>
    </cfRule>
  </conditionalFormatting>
  <conditionalFormatting sqref="CJ144">
    <cfRule type="cellIs" dxfId="10565" priority="17940" operator="equal">
      <formula>"11.30 – 19.30"</formula>
    </cfRule>
  </conditionalFormatting>
  <conditionalFormatting sqref="CJ144">
    <cfRule type="cellIs" dxfId="10564" priority="17941" operator="equal">
      <formula>_FV(13,"3")</formula>
    </cfRule>
  </conditionalFormatting>
  <conditionalFormatting sqref="CJ144">
    <cfRule type="cellIs" dxfId="10563" priority="17942" operator="equal">
      <formula>_FV(13,"3")</formula>
    </cfRule>
  </conditionalFormatting>
  <conditionalFormatting sqref="CJ144">
    <cfRule type="cellIs" dxfId="10562" priority="17943" operator="equal">
      <formula>_FV(13,"3")</formula>
    </cfRule>
  </conditionalFormatting>
  <conditionalFormatting sqref="CJ144">
    <cfRule type="cellIs" dxfId="10561" priority="17930" operator="equal">
      <formula>"09.00 – 18.00"</formula>
    </cfRule>
  </conditionalFormatting>
  <conditionalFormatting sqref="CJ144">
    <cfRule type="cellIs" dxfId="10560" priority="17931" operator="equal">
      <formula>"09.30 – 13.00"</formula>
    </cfRule>
  </conditionalFormatting>
  <conditionalFormatting sqref="CJ144">
    <cfRule type="cellIs" dxfId="10559" priority="17932" operator="equal">
      <formula>"10.30 – 19.30"</formula>
    </cfRule>
  </conditionalFormatting>
  <conditionalFormatting sqref="CJ144">
    <cfRule type="cellIs" dxfId="10558" priority="17933" operator="equal">
      <formula>"11.30 – 19.30"</formula>
    </cfRule>
  </conditionalFormatting>
  <conditionalFormatting sqref="CJ144">
    <cfRule type="cellIs" dxfId="10557" priority="17934" operator="equal">
      <formula>_FV(13,"3")</formula>
    </cfRule>
  </conditionalFormatting>
  <conditionalFormatting sqref="CJ144">
    <cfRule type="cellIs" dxfId="10556" priority="17935" operator="equal">
      <formula>_FV(13,"3")</formula>
    </cfRule>
  </conditionalFormatting>
  <conditionalFormatting sqref="CJ144">
    <cfRule type="cellIs" dxfId="10555" priority="17936" operator="equal">
      <formula>_FV(13,"3")</formula>
    </cfRule>
  </conditionalFormatting>
  <conditionalFormatting sqref="CJ145:CJ152">
    <cfRule type="containsText" dxfId="10554" priority="17890" operator="containsText" text="09:00 – 13.00 ">
      <formula>NOT(ISERROR(SEARCH("09:00 – 13.00 ",CJ145)))</formula>
    </cfRule>
  </conditionalFormatting>
  <conditionalFormatting sqref="CJ151:CJ152">
    <cfRule type="containsText" dxfId="10553" priority="17889" operator="containsText" text="09:00 – 13.00 ">
      <formula>NOT(ISERROR(SEARCH("09:00 – 13.00 ",CJ151)))</formula>
    </cfRule>
  </conditionalFormatting>
  <conditionalFormatting sqref="CJ145:CJ152">
    <cfRule type="containsText" dxfId="10552" priority="17912" operator="containsText" text="08.30 – 14.30">
      <formula>NOT(ISERROR(SEARCH("08.30 – 14.30",CJ145)))</formula>
    </cfRule>
    <cfRule type="containsText" dxfId="10551" priority="17913" operator="containsText" text="09:30 – 18.30">
      <formula>NOT(ISERROR(SEARCH("09:30 – 18.30",CJ145)))</formula>
    </cfRule>
    <cfRule type="containsText" dxfId="10550" priority="17914" operator="containsText" text="10.30 – 18.30">
      <formula>NOT(ISERROR(SEARCH("10.30 – 18.30",CJ145)))</formula>
    </cfRule>
    <cfRule type="containsText" dxfId="10549" priority="17915" operator="containsText" text="09.30 – 18.30">
      <formula>NOT(ISERROR(SEARCH("09.30 – 18.30",CJ145)))</formula>
    </cfRule>
    <cfRule type="containsText" dxfId="10548" priority="17917" operator="containsText" text="09.00 – 13:00">
      <formula>NOT(ISERROR(SEARCH("09.00 – 13:00",CJ145)))</formula>
    </cfRule>
    <cfRule type="containsText" dxfId="10547" priority="17918" operator="containsText" text="08.30 – 16.30">
      <formula>NOT(ISERROR(SEARCH("08.30 – 16.30",CJ145)))</formula>
    </cfRule>
    <cfRule type="containsText" dxfId="10546" priority="17919" operator="containsText" text="08:30 – 17.30">
      <formula>NOT(ISERROR(SEARCH("08:30 – 17.30",CJ145)))</formula>
    </cfRule>
    <cfRule type="containsText" dxfId="10545" priority="17920" operator="containsText" text="08.30 – 17.30">
      <formula>NOT(ISERROR(SEARCH("08.30 – 17.30",CJ145)))</formula>
    </cfRule>
    <cfRule type="containsText" dxfId="10544" priority="17921" operator="containsText" text="09.00 – 18.00">
      <formula>NOT(ISERROR(SEARCH("09.00 – 18.00",CJ145)))</formula>
    </cfRule>
    <cfRule type="containsText" dxfId="10543" priority="17922" operator="containsText" text="09.00 – 13.00">
      <formula>NOT(ISERROR(SEARCH("09.00 – 13.00",CJ145)))</formula>
    </cfRule>
    <cfRule type="containsText" dxfId="10542" priority="17923" operator="containsText" text="11.30 – 19.30">
      <formula>NOT(ISERROR(SEARCH("11.30 – 19.30",CJ145)))</formula>
    </cfRule>
    <cfRule type="containsText" dxfId="10541" priority="17924" operator="containsText" text="10.30 – 19.30">
      <formula>NOT(ISERROR(SEARCH("10.30 – 19.30",CJ145)))</formula>
    </cfRule>
    <cfRule type="containsText" dxfId="10540" priority="17925" operator="containsText" text="09.00 – 15.00">
      <formula>NOT(ISERROR(SEARCH("09.00 – 15.00",CJ145)))</formula>
    </cfRule>
    <cfRule type="containsText" dxfId="10539" priority="17926" operator="containsText" text="1 2 : 3 0">
      <formula>NOT(ISERROR(SEARCH("1 2 : 3 0",CJ145)))</formula>
    </cfRule>
    <cfRule type="containsText" dxfId="10538" priority="17927" operator="containsText" text="1 3 : 3 0">
      <formula>NOT(ISERROR(SEARCH("1 3 : 3 0",CJ145)))</formula>
    </cfRule>
    <cfRule type="containsText" dxfId="10537" priority="17928" operator="containsText" text="FESTIVITÁ">
      <formula>NOT(ISERROR(SEARCH("FESTIVITÁ",CJ145)))</formula>
    </cfRule>
    <cfRule type="cellIs" dxfId="10536" priority="17929" operator="equal">
      <formula>"DOMENICA"</formula>
    </cfRule>
  </conditionalFormatting>
  <conditionalFormatting sqref="CJ145:CJ152">
    <cfRule type="containsText" dxfId="10535" priority="17904" operator="containsText" text="09.00 - 13.00">
      <formula>NOT(ISERROR(SEARCH("09.00 - 13.00",CJ145)))</formula>
    </cfRule>
    <cfRule type="containsText" dxfId="10534" priority="17907" operator="containsText" text="09.00 – 15:00">
      <formula>NOT(ISERROR(SEARCH("09.00 – 15:00",CJ145)))</formula>
    </cfRule>
    <cfRule type="containsText" dxfId="10533" priority="17908" operator="containsText" text="09.00 – 16.00">
      <formula>NOT(ISERROR(SEARCH("09.00 – 16.00",CJ145)))</formula>
    </cfRule>
    <cfRule type="containsText" dxfId="10532" priority="17909" operator="containsText" text="09.00 - 13:00">
      <formula>NOT(ISERROR(SEARCH("09.00 - 13:00",CJ145)))</formula>
    </cfRule>
    <cfRule type="containsText" dxfId="10531" priority="17910" operator="containsText" text="08.30 – 16:30 ">
      <formula>NOT(ISERROR(SEARCH("08.30 – 16:30 ",CJ145)))</formula>
    </cfRule>
    <cfRule type="containsText" dxfId="10530" priority="17911" operator="containsText" text="08.30 – 17:30 ">
      <formula>NOT(ISERROR(SEARCH("08.30 – 17:30 ",CJ145)))</formula>
    </cfRule>
  </conditionalFormatting>
  <conditionalFormatting sqref="CJ145:CJ152">
    <cfRule type="containsText" dxfId="10529" priority="17906" operator="containsText" text="1 3 : 0 0">
      <formula>NOT(ISERROR(SEARCH("1 3 : 0 0",CJ145)))</formula>
    </cfRule>
  </conditionalFormatting>
  <conditionalFormatting sqref="CJ145">
    <cfRule type="containsText" dxfId="10528" priority="17905" operator="containsText" text="13:00">
      <formula>NOT(ISERROR(SEARCH("13:00",CJ145)))</formula>
    </cfRule>
  </conditionalFormatting>
  <conditionalFormatting sqref="CJ145:CJ152">
    <cfRule type="containsText" dxfId="10527" priority="17916" operator="containsText" text="09:00 – 13.00 ">
      <formula>NOT(ISERROR(SEARCH("09:00 – 13.00 ",CJ145)))</formula>
    </cfRule>
  </conditionalFormatting>
  <conditionalFormatting sqref="CJ151">
    <cfRule type="containsText" dxfId="10526" priority="17903" operator="containsText" text="09:00 – 13.00 ">
      <formula>NOT(ISERROR(SEARCH("09:00 – 13.00 ",CJ151)))</formula>
    </cfRule>
  </conditionalFormatting>
  <conditionalFormatting sqref="CJ145:CJ152">
    <cfRule type="containsText" dxfId="10525" priority="17902" operator="containsText" text="09:00 – 13.00 ">
      <formula>NOT(ISERROR(SEARCH("09:00 – 13.00 ",CJ145)))</formula>
    </cfRule>
  </conditionalFormatting>
  <conditionalFormatting sqref="CJ151:CJ152">
    <cfRule type="containsText" dxfId="10524" priority="17901" operator="containsText" text="09:00 – 13.00 ">
      <formula>NOT(ISERROR(SEARCH("09:00 – 13.00 ",CJ151)))</formula>
    </cfRule>
  </conditionalFormatting>
  <conditionalFormatting sqref="CJ146">
    <cfRule type="containsText" dxfId="10523" priority="17898" operator="containsText" text="09.00 -13.00">
      <formula>NOT(ISERROR(SEARCH("09.00 -13.00",CJ146)))</formula>
    </cfRule>
    <cfRule type="containsText" dxfId="10522" priority="17899" operator="containsText" text="09.00 -15:00">
      <formula>NOT(ISERROR(SEARCH("09.00 -15:00",CJ146)))</formula>
    </cfRule>
    <cfRule type="containsText" dxfId="10521" priority="17900" operator="containsText" text="09.00 -16.00">
      <formula>NOT(ISERROR(SEARCH("09.00 -16.00",CJ146)))</formula>
    </cfRule>
  </conditionalFormatting>
  <conditionalFormatting sqref="CJ147:CJ152">
    <cfRule type="containsText" dxfId="10520" priority="17895" operator="containsText" text="09.00 -13.00">
      <formula>NOT(ISERROR(SEARCH("09.00 -13.00",CJ147)))</formula>
    </cfRule>
    <cfRule type="containsText" dxfId="10519" priority="17896" operator="containsText" text="09.00 -15:00">
      <formula>NOT(ISERROR(SEARCH("09.00 -15:00",CJ147)))</formula>
    </cfRule>
    <cfRule type="containsText" dxfId="10518" priority="17897" operator="containsText" text="09.00 -16.00">
      <formula>NOT(ISERROR(SEARCH("09.00 -16.00",CJ147)))</formula>
    </cfRule>
  </conditionalFormatting>
  <conditionalFormatting sqref="CJ145">
    <cfRule type="containsText" dxfId="10517" priority="17892" operator="containsText" text="09.00 -13.00">
      <formula>NOT(ISERROR(SEARCH("09.00 -13.00",CJ145)))</formula>
    </cfRule>
    <cfRule type="containsText" dxfId="10516" priority="17893" operator="containsText" text="09.00 -15:00">
      <formula>NOT(ISERROR(SEARCH("09.00 -15:00",CJ145)))</formula>
    </cfRule>
    <cfRule type="containsText" dxfId="10515" priority="17894" operator="containsText" text="09.00 -16.00">
      <formula>NOT(ISERROR(SEARCH("09.00 -16.00",CJ145)))</formula>
    </cfRule>
  </conditionalFormatting>
  <conditionalFormatting sqref="CJ151">
    <cfRule type="containsText" dxfId="10514" priority="17891" operator="containsText" text="09:00 – 13.00 ">
      <formula>NOT(ISERROR(SEARCH("09:00 – 13.00 ",CJ151)))</formula>
    </cfRule>
  </conditionalFormatting>
  <conditionalFormatting sqref="CJ146">
    <cfRule type="containsText" dxfId="10513" priority="17886" operator="containsText" text="09.00 -13.00">
      <formula>NOT(ISERROR(SEARCH("09.00 -13.00",CJ146)))</formula>
    </cfRule>
    <cfRule type="containsText" dxfId="10512" priority="17887" operator="containsText" text="09.00 -15:00">
      <formula>NOT(ISERROR(SEARCH("09.00 -15:00",CJ146)))</formula>
    </cfRule>
    <cfRule type="containsText" dxfId="10511" priority="17888" operator="containsText" text="09.00 -16.00">
      <formula>NOT(ISERROR(SEARCH("09.00 -16.00",CJ146)))</formula>
    </cfRule>
  </conditionalFormatting>
  <conditionalFormatting sqref="CJ147:CJ152">
    <cfRule type="containsText" dxfId="10510" priority="17883" operator="containsText" text="09.00 -13.00">
      <formula>NOT(ISERROR(SEARCH("09.00 -13.00",CJ147)))</formula>
    </cfRule>
    <cfRule type="containsText" dxfId="10509" priority="17884" operator="containsText" text="09.00 -15:00">
      <formula>NOT(ISERROR(SEARCH("09.00 -15:00",CJ147)))</formula>
    </cfRule>
    <cfRule type="containsText" dxfId="10508" priority="17885" operator="containsText" text="09.00 -16.00">
      <formula>NOT(ISERROR(SEARCH("09.00 -16.00",CJ147)))</formula>
    </cfRule>
  </conditionalFormatting>
  <conditionalFormatting sqref="CJ145">
    <cfRule type="containsText" dxfId="10507" priority="17880" operator="containsText" text="09.00 -13.00">
      <formula>NOT(ISERROR(SEARCH("09.00 -13.00",CJ145)))</formula>
    </cfRule>
    <cfRule type="containsText" dxfId="10506" priority="17881" operator="containsText" text="09.00 -15:00">
      <formula>NOT(ISERROR(SEARCH("09.00 -15:00",CJ145)))</formula>
    </cfRule>
    <cfRule type="containsText" dxfId="10505" priority="17882" operator="containsText" text="09.00 -16.00">
      <formula>NOT(ISERROR(SEARCH("09.00 -16.00",CJ145)))</formula>
    </cfRule>
  </conditionalFormatting>
  <conditionalFormatting sqref="CJ146">
    <cfRule type="containsText" dxfId="10504" priority="17877" operator="containsText" text="09.00 -13:00">
      <formula>NOT(ISERROR(SEARCH("09.00 -13:00",CJ146)))</formula>
    </cfRule>
    <cfRule type="containsText" dxfId="10503" priority="17878" operator="containsText" text="08.30 -17.30">
      <formula>NOT(ISERROR(SEARCH("08.30 -17.30",CJ146)))</formula>
    </cfRule>
    <cfRule type="containsText" dxfId="10502" priority="17879" operator="containsText" text="08.30 -15:30">
      <formula>NOT(ISERROR(SEARCH("08.30 -15:30",CJ146)))</formula>
    </cfRule>
  </conditionalFormatting>
  <conditionalFormatting sqref="CJ147:CJ152">
    <cfRule type="containsText" dxfId="10501" priority="17874" operator="containsText" text="09.00 -13.00">
      <formula>NOT(ISERROR(SEARCH("09.00 -13.00",CJ147)))</formula>
    </cfRule>
    <cfRule type="containsText" dxfId="10500" priority="17875" operator="containsText" text="09.00 -15:00">
      <formula>NOT(ISERROR(SEARCH("09.00 -15:00",CJ147)))</formula>
    </cfRule>
    <cfRule type="containsText" dxfId="10499" priority="17876" operator="containsText" text="09.00 -16.00">
      <formula>NOT(ISERROR(SEARCH("09.00 -16.00",CJ147)))</formula>
    </cfRule>
  </conditionalFormatting>
  <conditionalFormatting sqref="CJ147:CJ152">
    <cfRule type="containsText" dxfId="10498" priority="17871" operator="containsText" text="09.00 -13:00">
      <formula>NOT(ISERROR(SEARCH("09.00 -13:00",CJ147)))</formula>
    </cfRule>
    <cfRule type="containsText" dxfId="10497" priority="17872" operator="containsText" text="08.30 -17.30">
      <formula>NOT(ISERROR(SEARCH("08.30 -17.30",CJ147)))</formula>
    </cfRule>
    <cfRule type="containsText" dxfId="10496" priority="17873" operator="containsText" text="08.30 -15:30">
      <formula>NOT(ISERROR(SEARCH("08.30 -15:30",CJ147)))</formula>
    </cfRule>
  </conditionalFormatting>
  <conditionalFormatting sqref="CJ145">
    <cfRule type="containsText" dxfId="10495" priority="17868" operator="containsText" text="09.00 -13.00">
      <formula>NOT(ISERROR(SEARCH("09.00 -13.00",CJ145)))</formula>
    </cfRule>
    <cfRule type="containsText" dxfId="10494" priority="17869" operator="containsText" text="09.00 -15:00">
      <formula>NOT(ISERROR(SEARCH("09.00 -15:00",CJ145)))</formula>
    </cfRule>
    <cfRule type="containsText" dxfId="10493" priority="17870" operator="containsText" text="09.00 -16.00">
      <formula>NOT(ISERROR(SEARCH("09.00 -16.00",CJ145)))</formula>
    </cfRule>
  </conditionalFormatting>
  <conditionalFormatting sqref="CJ145">
    <cfRule type="containsText" dxfId="10492" priority="17865" operator="containsText" text="09.00 -13:00">
      <formula>NOT(ISERROR(SEARCH("09.00 -13:00",CJ145)))</formula>
    </cfRule>
    <cfRule type="containsText" dxfId="10491" priority="17866" operator="containsText" text="08.30 -17.30">
      <formula>NOT(ISERROR(SEARCH("08.30 -17.30",CJ145)))</formula>
    </cfRule>
    <cfRule type="containsText" dxfId="10490" priority="17867" operator="containsText" text="08.30 -15:30">
      <formula>NOT(ISERROR(SEARCH("08.30 -15:30",CJ145)))</formula>
    </cfRule>
  </conditionalFormatting>
  <conditionalFormatting sqref="CJ134">
    <cfRule type="cellIs" dxfId="10489" priority="17691" operator="equal">
      <formula>_FV(13,"3")</formula>
    </cfRule>
  </conditionalFormatting>
  <conditionalFormatting sqref="CJ113 CJ133">
    <cfRule type="containsText" dxfId="10488" priority="17848" operator="containsText" text="08.30 – 14.30">
      <formula>NOT(ISERROR(SEARCH("08.30 – 14.30",CJ113)))</formula>
    </cfRule>
    <cfRule type="containsText" dxfId="10487" priority="17849" operator="containsText" text="09:30 – 18.30">
      <formula>NOT(ISERROR(SEARCH("09:30 – 18.30",CJ113)))</formula>
    </cfRule>
    <cfRule type="containsText" dxfId="10486" priority="17850" operator="containsText" text="10.30 – 18.30">
      <formula>NOT(ISERROR(SEARCH("10.30 – 18.30",CJ113)))</formula>
    </cfRule>
    <cfRule type="containsText" dxfId="10485" priority="17851" operator="containsText" text="09.30 – 18.30">
      <formula>NOT(ISERROR(SEARCH("09.30 – 18.30",CJ113)))</formula>
    </cfRule>
    <cfRule type="containsText" dxfId="10484" priority="17852" operator="containsText" text="09.00 – 13:00">
      <formula>NOT(ISERROR(SEARCH("09.00 – 13:00",CJ113)))</formula>
    </cfRule>
    <cfRule type="containsText" dxfId="10483" priority="17853" operator="containsText" text="08.30 – 16.30">
      <formula>NOT(ISERROR(SEARCH("08.30 – 16.30",CJ113)))</formula>
    </cfRule>
    <cfRule type="containsText" dxfId="10482" priority="17854" operator="containsText" text="08:30 – 17.30">
      <formula>NOT(ISERROR(SEARCH("08:30 – 17.30",CJ113)))</formula>
    </cfRule>
    <cfRule type="containsText" dxfId="10481" priority="17855" operator="containsText" text="08.30 – 17.30">
      <formula>NOT(ISERROR(SEARCH("08.30 – 17.30",CJ113)))</formula>
    </cfRule>
    <cfRule type="containsText" dxfId="10480" priority="17856" operator="containsText" text="09.00 – 18.00">
      <formula>NOT(ISERROR(SEARCH("09.00 – 18.00",CJ113)))</formula>
    </cfRule>
    <cfRule type="containsText" dxfId="10479" priority="17857" operator="containsText" text="09.00 – 13.00">
      <formula>NOT(ISERROR(SEARCH("09.00 – 13.00",CJ113)))</formula>
    </cfRule>
    <cfRule type="containsText" dxfId="10478" priority="17858" operator="containsText" text="11.30 – 19.30">
      <formula>NOT(ISERROR(SEARCH("11.30 – 19.30",CJ113)))</formula>
    </cfRule>
    <cfRule type="containsText" dxfId="10477" priority="17859" operator="containsText" text="10.30 – 19.30">
      <formula>NOT(ISERROR(SEARCH("10.30 – 19.30",CJ113)))</formula>
    </cfRule>
    <cfRule type="containsText" dxfId="10476" priority="17860" operator="containsText" text="09.00 – 15.00">
      <formula>NOT(ISERROR(SEARCH("09.00 – 15.00",CJ113)))</formula>
    </cfRule>
    <cfRule type="containsText" dxfId="10475" priority="17861" operator="containsText" text="12:30">
      <formula>NOT(ISERROR(SEARCH("12:30",CJ113)))</formula>
    </cfRule>
    <cfRule type="containsText" dxfId="10474" priority="17862" operator="containsText" text="13:30">
      <formula>NOT(ISERROR(SEARCH("13:30",CJ113)))</formula>
    </cfRule>
    <cfRule type="containsText" dxfId="10473" priority="17863" operator="containsText" text="FESTIVITÁ">
      <formula>NOT(ISERROR(SEARCH("FESTIVITÁ",CJ113)))</formula>
    </cfRule>
    <cfRule type="cellIs" dxfId="10472" priority="17864" operator="equal">
      <formula>"DOMENICA"</formula>
    </cfRule>
  </conditionalFormatting>
  <conditionalFormatting sqref="CJ124">
    <cfRule type="cellIs" dxfId="10471" priority="17840" operator="equal">
      <formula>"09.00 – 15.00"</formula>
    </cfRule>
  </conditionalFormatting>
  <conditionalFormatting sqref="CJ124">
    <cfRule type="cellIs" dxfId="10470" priority="17841" operator="equal">
      <formula>"09.00 – 18.00"</formula>
    </cfRule>
  </conditionalFormatting>
  <conditionalFormatting sqref="CJ124">
    <cfRule type="cellIs" dxfId="10469" priority="17842" operator="equal">
      <formula>"09.30 – 13.00"</formula>
    </cfRule>
  </conditionalFormatting>
  <conditionalFormatting sqref="CJ124">
    <cfRule type="cellIs" dxfId="10468" priority="17843" operator="equal">
      <formula>"10.30 – 19.30"</formula>
    </cfRule>
  </conditionalFormatting>
  <conditionalFormatting sqref="CJ124">
    <cfRule type="cellIs" dxfId="10467" priority="17844" operator="equal">
      <formula>"11.30 – 19.30"</formula>
    </cfRule>
  </conditionalFormatting>
  <conditionalFormatting sqref="CJ124">
    <cfRule type="cellIs" dxfId="10466" priority="17845" operator="equal">
      <formula>_FV(13,"3")</formula>
    </cfRule>
  </conditionalFormatting>
  <conditionalFormatting sqref="CJ124">
    <cfRule type="cellIs" dxfId="10465" priority="17846" operator="equal">
      <formula>_FV(13,"3")</formula>
    </cfRule>
  </conditionalFormatting>
  <conditionalFormatting sqref="CJ124">
    <cfRule type="cellIs" dxfId="10464" priority="17847" operator="equal">
      <formula>_FV(13,"3")</formula>
    </cfRule>
  </conditionalFormatting>
  <conditionalFormatting sqref="CJ124">
    <cfRule type="containsText" dxfId="10463" priority="17830" operator="containsText" text="DOMENICA">
      <formula>NOT(ISERROR(SEARCH("DOMENICA",CJ124)))</formula>
    </cfRule>
    <cfRule type="containsText" dxfId="10462" priority="17831" operator="containsText" text="08.30 – 14.30">
      <formula>NOT(ISERROR(SEARCH("08.30 – 14.30",CJ124)))</formula>
    </cfRule>
    <cfRule type="containsText" dxfId="10461" priority="17832" operator="containsText" text="09.30 – 18.30">
      <formula>NOT(ISERROR(SEARCH("09.30 – 18.30",CJ124)))</formula>
    </cfRule>
    <cfRule type="containsText" dxfId="10460" priority="17833" operator="containsText" text="08.30 – 16.30">
      <formula>NOT(ISERROR(SEARCH("08.30 – 16.30",CJ124)))</formula>
    </cfRule>
    <cfRule type="containsText" dxfId="10459" priority="17834" operator="containsText" text="08.30 – 17.30">
      <formula>NOT(ISERROR(SEARCH("08.30 – 17.30",CJ124)))</formula>
    </cfRule>
    <cfRule type="containsText" dxfId="10458" priority="17835" operator="containsText" text="09.00 – 18.00">
      <formula>NOT(ISERROR(SEARCH("09.00 – 18.00",CJ124)))</formula>
    </cfRule>
    <cfRule type="containsText" dxfId="10457" priority="17836" operator="containsText" text="09.00 – 15.00">
      <formula>NOT(ISERROR(SEARCH("09.00 – 15.00",CJ124)))</formula>
    </cfRule>
    <cfRule type="containsText" dxfId="10456" priority="17837" operator="containsText" text="10.30 – 19.30">
      <formula>NOT(ISERROR(SEARCH("10.30 – 19.30",CJ124)))</formula>
    </cfRule>
    <cfRule type="containsText" dxfId="10455" priority="17838" operator="containsText" text="09.00 – 13.00">
      <formula>NOT(ISERROR(SEARCH("09.00 – 13.00",CJ124)))</formula>
    </cfRule>
    <cfRule type="containsText" dxfId="10454" priority="17839" operator="containsText" text="11.30 – 19.30">
      <formula>NOT(ISERROR(SEARCH("11.30 – 19.30",CJ124)))</formula>
    </cfRule>
  </conditionalFormatting>
  <conditionalFormatting sqref="CJ124">
    <cfRule type="cellIs" dxfId="10453" priority="17823" operator="equal">
      <formula>"09.00 – 18.00"</formula>
    </cfRule>
  </conditionalFormatting>
  <conditionalFormatting sqref="CJ124">
    <cfRule type="cellIs" dxfId="10452" priority="17824" operator="equal">
      <formula>"09.30 – 13.00"</formula>
    </cfRule>
  </conditionalFormatting>
  <conditionalFormatting sqref="CJ124">
    <cfRule type="cellIs" dxfId="10451" priority="17825" operator="equal">
      <formula>"10.30 – 19.30"</formula>
    </cfRule>
  </conditionalFormatting>
  <conditionalFormatting sqref="CJ124">
    <cfRule type="cellIs" dxfId="10450" priority="17826" operator="equal">
      <formula>"11.30 – 19.30"</formula>
    </cfRule>
  </conditionalFormatting>
  <conditionalFormatting sqref="CJ124">
    <cfRule type="cellIs" dxfId="10449" priority="17827" operator="equal">
      <formula>_FV(13,"3")</formula>
    </cfRule>
  </conditionalFormatting>
  <conditionalFormatting sqref="CJ124">
    <cfRule type="cellIs" dxfId="10448" priority="17828" operator="equal">
      <formula>_FV(13,"3")</formula>
    </cfRule>
  </conditionalFormatting>
  <conditionalFormatting sqref="CJ124">
    <cfRule type="cellIs" dxfId="10447" priority="17829" operator="equal">
      <formula>_FV(13,"3")</formula>
    </cfRule>
  </conditionalFormatting>
  <conditionalFormatting sqref="CJ124">
    <cfRule type="cellIs" dxfId="10446" priority="17816" operator="equal">
      <formula>"09.00 – 18.00"</formula>
    </cfRule>
  </conditionalFormatting>
  <conditionalFormatting sqref="CJ124">
    <cfRule type="cellIs" dxfId="10445" priority="17817" operator="equal">
      <formula>"09.30 – 13.00"</formula>
    </cfRule>
  </conditionalFormatting>
  <conditionalFormatting sqref="CJ124">
    <cfRule type="cellIs" dxfId="10444" priority="17818" operator="equal">
      <formula>"10.30 – 19.30"</formula>
    </cfRule>
  </conditionalFormatting>
  <conditionalFormatting sqref="CJ124">
    <cfRule type="cellIs" dxfId="10443" priority="17819" operator="equal">
      <formula>"11.30 – 19.30"</formula>
    </cfRule>
  </conditionalFormatting>
  <conditionalFormatting sqref="CJ124">
    <cfRule type="cellIs" dxfId="10442" priority="17820" operator="equal">
      <formula>_FV(13,"3")</formula>
    </cfRule>
  </conditionalFormatting>
  <conditionalFormatting sqref="CJ124">
    <cfRule type="cellIs" dxfId="10441" priority="17821" operator="equal">
      <formula>_FV(13,"3")</formula>
    </cfRule>
  </conditionalFormatting>
  <conditionalFormatting sqref="CJ124">
    <cfRule type="cellIs" dxfId="10440" priority="17822" operator="equal">
      <formula>_FV(13,"3")</formula>
    </cfRule>
  </conditionalFormatting>
  <conditionalFormatting sqref="CJ134">
    <cfRule type="cellIs" dxfId="10439" priority="17807" operator="equal">
      <formula>"09.00 – 13.00"</formula>
    </cfRule>
  </conditionalFormatting>
  <conditionalFormatting sqref="CJ134">
    <cfRule type="cellIs" dxfId="10438" priority="17808" operator="equal">
      <formula>"09.00 – 15.00"</formula>
    </cfRule>
  </conditionalFormatting>
  <conditionalFormatting sqref="CJ134">
    <cfRule type="cellIs" dxfId="10437" priority="17809" operator="equal">
      <formula>"09.00 – 18.00"</formula>
    </cfRule>
  </conditionalFormatting>
  <conditionalFormatting sqref="CJ134">
    <cfRule type="cellIs" dxfId="10436" priority="17810" operator="equal">
      <formula>"09.30 – 13.00"</formula>
    </cfRule>
  </conditionalFormatting>
  <conditionalFormatting sqref="CJ134">
    <cfRule type="cellIs" dxfId="10435" priority="17811" operator="equal">
      <formula>"10.30 – 19.30"</formula>
    </cfRule>
  </conditionalFormatting>
  <conditionalFormatting sqref="CJ134">
    <cfRule type="cellIs" dxfId="10434" priority="17812" operator="equal">
      <formula>"11.30 – 19.30"</formula>
    </cfRule>
  </conditionalFormatting>
  <conditionalFormatting sqref="CJ134">
    <cfRule type="cellIs" dxfId="10433" priority="17813" operator="equal">
      <formula>_FV(13,"3")</formula>
    </cfRule>
  </conditionalFormatting>
  <conditionalFormatting sqref="CJ134">
    <cfRule type="cellIs" dxfId="10432" priority="17814" operator="equal">
      <formula>_FV(13,"3")</formula>
    </cfRule>
  </conditionalFormatting>
  <conditionalFormatting sqref="CJ134">
    <cfRule type="cellIs" dxfId="10431" priority="17815" operator="equal">
      <formula>_FV(13,"3")</formula>
    </cfRule>
  </conditionalFormatting>
  <conditionalFormatting sqref="CJ134">
    <cfRule type="containsText" dxfId="10430" priority="17797" operator="containsText" text="DOMENICA">
      <formula>NOT(ISERROR(SEARCH("DOMENICA",CJ134)))</formula>
    </cfRule>
    <cfRule type="containsText" dxfId="10429" priority="17798" operator="containsText" text="08.30 – 14.30">
      <formula>NOT(ISERROR(SEARCH("08.30 – 14.30",CJ134)))</formula>
    </cfRule>
    <cfRule type="containsText" dxfId="10428" priority="17799" operator="containsText" text="09.30 – 18.30">
      <formula>NOT(ISERROR(SEARCH("09.30 – 18.30",CJ134)))</formula>
    </cfRule>
    <cfRule type="containsText" dxfId="10427" priority="17800" operator="containsText" text="08.30 – 16.30">
      <formula>NOT(ISERROR(SEARCH("08.30 – 16.30",CJ134)))</formula>
    </cfRule>
    <cfRule type="containsText" dxfId="10426" priority="17801" operator="containsText" text="08.30 – 17.30">
      <formula>NOT(ISERROR(SEARCH("08.30 – 17.30",CJ134)))</formula>
    </cfRule>
    <cfRule type="containsText" dxfId="10425" priority="17802" operator="containsText" text="09.00 – 18.00">
      <formula>NOT(ISERROR(SEARCH("09.00 – 18.00",CJ134)))</formula>
    </cfRule>
    <cfRule type="containsText" dxfId="10424" priority="17803" operator="containsText" text="09.00 – 15.00">
      <formula>NOT(ISERROR(SEARCH("09.00 – 15.00",CJ134)))</formula>
    </cfRule>
    <cfRule type="containsText" dxfId="10423" priority="17804" operator="containsText" text="10.30 – 19.30">
      <formula>NOT(ISERROR(SEARCH("10.30 – 19.30",CJ134)))</formula>
    </cfRule>
    <cfRule type="containsText" dxfId="10422" priority="17805" operator="containsText" text="09.00 – 13.00">
      <formula>NOT(ISERROR(SEARCH("09.00 – 13.00",CJ134)))</formula>
    </cfRule>
    <cfRule type="containsText" dxfId="10421" priority="17806" operator="containsText" text="11.30 – 19.30">
      <formula>NOT(ISERROR(SEARCH("11.30 – 19.30",CJ134)))</formula>
    </cfRule>
  </conditionalFormatting>
  <conditionalFormatting sqref="CJ134">
    <cfRule type="cellIs" dxfId="10420" priority="17789" operator="equal">
      <formula>"09.00 – 15.00"</formula>
    </cfRule>
  </conditionalFormatting>
  <conditionalFormatting sqref="CJ134">
    <cfRule type="cellIs" dxfId="10419" priority="17790" operator="equal">
      <formula>"09.00 – 18.00"</formula>
    </cfRule>
  </conditionalFormatting>
  <conditionalFormatting sqref="CJ134">
    <cfRule type="cellIs" dxfId="10418" priority="17791" operator="equal">
      <formula>"09.30 – 13.00"</formula>
    </cfRule>
  </conditionalFormatting>
  <conditionalFormatting sqref="CJ134">
    <cfRule type="cellIs" dxfId="10417" priority="17792" operator="equal">
      <formula>"10.30 – 19.30"</formula>
    </cfRule>
  </conditionalFormatting>
  <conditionalFormatting sqref="CJ134">
    <cfRule type="cellIs" dxfId="10416" priority="17793" operator="equal">
      <formula>"11.30 – 19.30"</formula>
    </cfRule>
  </conditionalFormatting>
  <conditionalFormatting sqref="CJ134">
    <cfRule type="cellIs" dxfId="10415" priority="17794" operator="equal">
      <formula>_FV(13,"3")</formula>
    </cfRule>
  </conditionalFormatting>
  <conditionalFormatting sqref="CJ134">
    <cfRule type="cellIs" dxfId="10414" priority="17795" operator="equal">
      <formula>_FV(13,"3")</formula>
    </cfRule>
  </conditionalFormatting>
  <conditionalFormatting sqref="CJ134">
    <cfRule type="cellIs" dxfId="10413" priority="17796" operator="equal">
      <formula>_FV(13,"3")</formula>
    </cfRule>
  </conditionalFormatting>
  <conditionalFormatting sqref="CJ134">
    <cfRule type="cellIs" dxfId="10412" priority="17781" operator="equal">
      <formula>"09.00 – 15.00"</formula>
    </cfRule>
  </conditionalFormatting>
  <conditionalFormatting sqref="CJ134">
    <cfRule type="cellIs" dxfId="10411" priority="17782" operator="equal">
      <formula>"09.00 – 18.00"</formula>
    </cfRule>
  </conditionalFormatting>
  <conditionalFormatting sqref="CJ134">
    <cfRule type="cellIs" dxfId="10410" priority="17783" operator="equal">
      <formula>"09.30 – 13.00"</formula>
    </cfRule>
  </conditionalFormatting>
  <conditionalFormatting sqref="CJ134">
    <cfRule type="cellIs" dxfId="10409" priority="17784" operator="equal">
      <formula>"10.30 – 19.30"</formula>
    </cfRule>
  </conditionalFormatting>
  <conditionalFormatting sqref="CJ134">
    <cfRule type="cellIs" dxfId="10408" priority="17785" operator="equal">
      <formula>"11.30 – 19.30"</formula>
    </cfRule>
  </conditionalFormatting>
  <conditionalFormatting sqref="CJ134">
    <cfRule type="cellIs" dxfId="10407" priority="17786" operator="equal">
      <formula>_FV(13,"3")</formula>
    </cfRule>
  </conditionalFormatting>
  <conditionalFormatting sqref="CJ134">
    <cfRule type="cellIs" dxfId="10406" priority="17787" operator="equal">
      <formula>_FV(13,"3")</formula>
    </cfRule>
  </conditionalFormatting>
  <conditionalFormatting sqref="CJ134">
    <cfRule type="cellIs" dxfId="10405" priority="17788" operator="equal">
      <formula>_FV(13,"3")</formula>
    </cfRule>
  </conditionalFormatting>
  <conditionalFormatting sqref="CJ123">
    <cfRule type="containsText" dxfId="10404" priority="17764" operator="containsText" text="08.30 – 14.30">
      <formula>NOT(ISERROR(SEARCH("08.30 – 14.30",CJ123)))</formula>
    </cfRule>
    <cfRule type="containsText" dxfId="10403" priority="17765" operator="containsText" text="09:30 – 18.30">
      <formula>NOT(ISERROR(SEARCH("09:30 – 18.30",CJ123)))</formula>
    </cfRule>
    <cfRule type="containsText" dxfId="10402" priority="17766" operator="containsText" text="10.30 – 18.30">
      <formula>NOT(ISERROR(SEARCH("10.30 – 18.30",CJ123)))</formula>
    </cfRule>
    <cfRule type="containsText" dxfId="10401" priority="17767" operator="containsText" text="09.30 – 18.30">
      <formula>NOT(ISERROR(SEARCH("09.30 – 18.30",CJ123)))</formula>
    </cfRule>
    <cfRule type="containsText" dxfId="10400" priority="17768" operator="containsText" text="09.00 – 13:00">
      <formula>NOT(ISERROR(SEARCH("09.00 – 13:00",CJ123)))</formula>
    </cfRule>
    <cfRule type="containsText" dxfId="10399" priority="17769" operator="containsText" text="08.30 – 16.30">
      <formula>NOT(ISERROR(SEARCH("08.30 – 16.30",CJ123)))</formula>
    </cfRule>
    <cfRule type="containsText" dxfId="10398" priority="17770" operator="containsText" text="08:30 – 17.30">
      <formula>NOT(ISERROR(SEARCH("08:30 – 17.30",CJ123)))</formula>
    </cfRule>
    <cfRule type="containsText" dxfId="10397" priority="17771" operator="containsText" text="08.30 – 17.30">
      <formula>NOT(ISERROR(SEARCH("08.30 – 17.30",CJ123)))</formula>
    </cfRule>
    <cfRule type="containsText" dxfId="10396" priority="17772" operator="containsText" text="09.00 – 18.00">
      <formula>NOT(ISERROR(SEARCH("09.00 – 18.00",CJ123)))</formula>
    </cfRule>
    <cfRule type="containsText" dxfId="10395" priority="17773" operator="containsText" text="09.00 – 13.00">
      <formula>NOT(ISERROR(SEARCH("09.00 – 13.00",CJ123)))</formula>
    </cfRule>
    <cfRule type="containsText" dxfId="10394" priority="17774" operator="containsText" text="11.30 – 19.30">
      <formula>NOT(ISERROR(SEARCH("11.30 – 19.30",CJ123)))</formula>
    </cfRule>
    <cfRule type="containsText" dxfId="10393" priority="17775" operator="containsText" text="10.30 – 19.30">
      <formula>NOT(ISERROR(SEARCH("10.30 – 19.30",CJ123)))</formula>
    </cfRule>
    <cfRule type="containsText" dxfId="10392" priority="17776" operator="containsText" text="09.00 – 15.00">
      <formula>NOT(ISERROR(SEARCH("09.00 – 15.00",CJ123)))</formula>
    </cfRule>
    <cfRule type="containsText" dxfId="10391" priority="17777" operator="containsText" text="12:30">
      <formula>NOT(ISERROR(SEARCH("12:30",CJ123)))</formula>
    </cfRule>
    <cfRule type="containsText" dxfId="10390" priority="17778" operator="containsText" text="13:30">
      <formula>NOT(ISERROR(SEARCH("13:30",CJ123)))</formula>
    </cfRule>
    <cfRule type="containsText" dxfId="10389" priority="17779" operator="containsText" text="FESTIVITÁ">
      <formula>NOT(ISERROR(SEARCH("FESTIVITÁ",CJ123)))</formula>
    </cfRule>
    <cfRule type="cellIs" dxfId="10388" priority="17780" operator="equal">
      <formula>"DOMENICA"</formula>
    </cfRule>
  </conditionalFormatting>
  <conditionalFormatting sqref="CJ133:CJ134 CJ123:CJ124 CJ113">
    <cfRule type="containsText" dxfId="10387" priority="17758" operator="containsText" text="09.00 - 13.00">
      <formula>NOT(ISERROR(SEARCH("09.00 - 13.00",CJ113)))</formula>
    </cfRule>
    <cfRule type="containsText" dxfId="10386" priority="17759" operator="containsText" text="09.00 – 15:00">
      <formula>NOT(ISERROR(SEARCH("09.00 – 15:00",CJ113)))</formula>
    </cfRule>
    <cfRule type="containsText" dxfId="10385" priority="17760" operator="containsText" text="09.00 – 16.00">
      <formula>NOT(ISERROR(SEARCH("09.00 – 16.00",CJ113)))</formula>
    </cfRule>
    <cfRule type="containsText" dxfId="10384" priority="17761" operator="containsText" text="09.00 - 13:00">
      <formula>NOT(ISERROR(SEARCH("09.00 - 13:00",CJ113)))</formula>
    </cfRule>
    <cfRule type="containsText" dxfId="10383" priority="17762" operator="containsText" text="08.30 – 16:30 ">
      <formula>NOT(ISERROR(SEARCH("08.30 – 16:30 ",CJ113)))</formula>
    </cfRule>
    <cfRule type="containsText" dxfId="10382" priority="17763" operator="containsText" text="08.30 – 17:30 ">
      <formula>NOT(ISERROR(SEARCH("08.30 – 17:30 ",CJ113)))</formula>
    </cfRule>
  </conditionalFormatting>
  <conditionalFormatting sqref="CJ124">
    <cfRule type="cellIs" dxfId="10381" priority="17750" operator="equal">
      <formula>"09.00 – 15.00"</formula>
    </cfRule>
  </conditionalFormatting>
  <conditionalFormatting sqref="CJ124">
    <cfRule type="cellIs" dxfId="10380" priority="17751" operator="equal">
      <formula>"09.00 – 18.00"</formula>
    </cfRule>
  </conditionalFormatting>
  <conditionalFormatting sqref="CJ124">
    <cfRule type="cellIs" dxfId="10379" priority="17752" operator="equal">
      <formula>"09.30 – 13.00"</formula>
    </cfRule>
  </conditionalFormatting>
  <conditionalFormatting sqref="CJ124">
    <cfRule type="cellIs" dxfId="10378" priority="17753" operator="equal">
      <formula>"10.30 – 19.30"</formula>
    </cfRule>
  </conditionalFormatting>
  <conditionalFormatting sqref="CJ124">
    <cfRule type="cellIs" dxfId="10377" priority="17754" operator="equal">
      <formula>"11.30 – 19.30"</formula>
    </cfRule>
  </conditionalFormatting>
  <conditionalFormatting sqref="CJ124">
    <cfRule type="cellIs" dxfId="10376" priority="17755" operator="equal">
      <formula>_FV(13,"3")</formula>
    </cfRule>
  </conditionalFormatting>
  <conditionalFormatting sqref="CJ124">
    <cfRule type="cellIs" dxfId="10375" priority="17756" operator="equal">
      <formula>_FV(13,"3")</formula>
    </cfRule>
  </conditionalFormatting>
  <conditionalFormatting sqref="CJ124">
    <cfRule type="cellIs" dxfId="10374" priority="17757" operator="equal">
      <formula>_FV(13,"3")</formula>
    </cfRule>
  </conditionalFormatting>
  <conditionalFormatting sqref="CJ124">
    <cfRule type="containsText" dxfId="10373" priority="17740" operator="containsText" text="DOMENICA">
      <formula>NOT(ISERROR(SEARCH("DOMENICA",CJ124)))</formula>
    </cfRule>
    <cfRule type="containsText" dxfId="10372" priority="17741" operator="containsText" text="08.30 – 14.30">
      <formula>NOT(ISERROR(SEARCH("08.30 – 14.30",CJ124)))</formula>
    </cfRule>
    <cfRule type="containsText" dxfId="10371" priority="17742" operator="containsText" text="09.30 – 18.30">
      <formula>NOT(ISERROR(SEARCH("09.30 – 18.30",CJ124)))</formula>
    </cfRule>
    <cfRule type="containsText" dxfId="10370" priority="17743" operator="containsText" text="08.30 – 16.30">
      <formula>NOT(ISERROR(SEARCH("08.30 – 16.30",CJ124)))</formula>
    </cfRule>
    <cfRule type="containsText" dxfId="10369" priority="17744" operator="containsText" text="08.30 – 17.30">
      <formula>NOT(ISERROR(SEARCH("08.30 – 17.30",CJ124)))</formula>
    </cfRule>
    <cfRule type="containsText" dxfId="10368" priority="17745" operator="containsText" text="09.00 – 18.00">
      <formula>NOT(ISERROR(SEARCH("09.00 – 18.00",CJ124)))</formula>
    </cfRule>
    <cfRule type="containsText" dxfId="10367" priority="17746" operator="containsText" text="09.00 – 15.00">
      <formula>NOT(ISERROR(SEARCH("09.00 – 15.00",CJ124)))</formula>
    </cfRule>
    <cfRule type="containsText" dxfId="10366" priority="17747" operator="containsText" text="10.30 – 19.30">
      <formula>NOT(ISERROR(SEARCH("10.30 – 19.30",CJ124)))</formula>
    </cfRule>
    <cfRule type="containsText" dxfId="10365" priority="17748" operator="containsText" text="09.00 – 13.00">
      <formula>NOT(ISERROR(SEARCH("09.00 – 13.00",CJ124)))</formula>
    </cfRule>
    <cfRule type="containsText" dxfId="10364" priority="17749" operator="containsText" text="11.30 – 19.30">
      <formula>NOT(ISERROR(SEARCH("11.30 – 19.30",CJ124)))</formula>
    </cfRule>
  </conditionalFormatting>
  <conditionalFormatting sqref="CJ124">
    <cfRule type="cellIs" dxfId="10363" priority="17733" operator="equal">
      <formula>"09.00 – 18.00"</formula>
    </cfRule>
  </conditionalFormatting>
  <conditionalFormatting sqref="CJ124">
    <cfRule type="cellIs" dxfId="10362" priority="17734" operator="equal">
      <formula>"09.30 – 13.00"</formula>
    </cfRule>
  </conditionalFormatting>
  <conditionalFormatting sqref="CJ124">
    <cfRule type="cellIs" dxfId="10361" priority="17735" operator="equal">
      <formula>"10.30 – 19.30"</formula>
    </cfRule>
  </conditionalFormatting>
  <conditionalFormatting sqref="CJ124">
    <cfRule type="cellIs" dxfId="10360" priority="17736" operator="equal">
      <formula>"11.30 – 19.30"</formula>
    </cfRule>
  </conditionalFormatting>
  <conditionalFormatting sqref="CJ124">
    <cfRule type="cellIs" dxfId="10359" priority="17737" operator="equal">
      <formula>_FV(13,"3")</formula>
    </cfRule>
  </conditionalFormatting>
  <conditionalFormatting sqref="CJ124">
    <cfRule type="cellIs" dxfId="10358" priority="17738" operator="equal">
      <formula>_FV(13,"3")</formula>
    </cfRule>
  </conditionalFormatting>
  <conditionalFormatting sqref="CJ124">
    <cfRule type="cellIs" dxfId="10357" priority="17739" operator="equal">
      <formula>_FV(13,"3")</formula>
    </cfRule>
  </conditionalFormatting>
  <conditionalFormatting sqref="CJ124">
    <cfRule type="cellIs" dxfId="10356" priority="17726" operator="equal">
      <formula>"09.00 – 18.00"</formula>
    </cfRule>
  </conditionalFormatting>
  <conditionalFormatting sqref="CJ124">
    <cfRule type="cellIs" dxfId="10355" priority="17727" operator="equal">
      <formula>"09.30 – 13.00"</formula>
    </cfRule>
  </conditionalFormatting>
  <conditionalFormatting sqref="CJ124">
    <cfRule type="cellIs" dxfId="10354" priority="17728" operator="equal">
      <formula>"10.30 – 19.30"</formula>
    </cfRule>
  </conditionalFormatting>
  <conditionalFormatting sqref="CJ124">
    <cfRule type="cellIs" dxfId="10353" priority="17729" operator="equal">
      <formula>"11.30 – 19.30"</formula>
    </cfRule>
  </conditionalFormatting>
  <conditionalFormatting sqref="CJ124">
    <cfRule type="cellIs" dxfId="10352" priority="17730" operator="equal">
      <formula>_FV(13,"3")</formula>
    </cfRule>
  </conditionalFormatting>
  <conditionalFormatting sqref="CJ124">
    <cfRule type="cellIs" dxfId="10351" priority="17731" operator="equal">
      <formula>_FV(13,"3")</formula>
    </cfRule>
  </conditionalFormatting>
  <conditionalFormatting sqref="CJ124">
    <cfRule type="cellIs" dxfId="10350" priority="17732" operator="equal">
      <formula>_FV(13,"3")</formula>
    </cfRule>
  </conditionalFormatting>
  <conditionalFormatting sqref="CJ124">
    <cfRule type="cellIs" dxfId="10349" priority="17718" operator="equal">
      <formula>"09.00 – 15.00"</formula>
    </cfRule>
  </conditionalFormatting>
  <conditionalFormatting sqref="CJ124">
    <cfRule type="cellIs" dxfId="10348" priority="17719" operator="equal">
      <formula>"09.00 – 18.00"</formula>
    </cfRule>
  </conditionalFormatting>
  <conditionalFormatting sqref="CJ124">
    <cfRule type="cellIs" dxfId="10347" priority="17720" operator="equal">
      <formula>"09.30 – 13.00"</formula>
    </cfRule>
  </conditionalFormatting>
  <conditionalFormatting sqref="CJ124">
    <cfRule type="cellIs" dxfId="10346" priority="17721" operator="equal">
      <formula>"10.30 – 19.30"</formula>
    </cfRule>
  </conditionalFormatting>
  <conditionalFormatting sqref="CJ124">
    <cfRule type="cellIs" dxfId="10345" priority="17722" operator="equal">
      <formula>"11.30 – 19.30"</formula>
    </cfRule>
  </conditionalFormatting>
  <conditionalFormatting sqref="CJ124">
    <cfRule type="cellIs" dxfId="10344" priority="17723" operator="equal">
      <formula>_FV(13,"3")</formula>
    </cfRule>
  </conditionalFormatting>
  <conditionalFormatting sqref="CJ124">
    <cfRule type="cellIs" dxfId="10343" priority="17724" operator="equal">
      <formula>_FV(13,"3")</formula>
    </cfRule>
  </conditionalFormatting>
  <conditionalFormatting sqref="CJ124">
    <cfRule type="cellIs" dxfId="10342" priority="17725" operator="equal">
      <formula>_FV(13,"3")</formula>
    </cfRule>
  </conditionalFormatting>
  <conditionalFormatting sqref="CJ124">
    <cfRule type="containsText" dxfId="10341" priority="17708" operator="containsText" text="DOMENICA">
      <formula>NOT(ISERROR(SEARCH("DOMENICA",CJ124)))</formula>
    </cfRule>
    <cfRule type="containsText" dxfId="10340" priority="17709" operator="containsText" text="08.30 – 14.30">
      <formula>NOT(ISERROR(SEARCH("08.30 – 14.30",CJ124)))</formula>
    </cfRule>
    <cfRule type="containsText" dxfId="10339" priority="17710" operator="containsText" text="09.30 – 18.30">
      <formula>NOT(ISERROR(SEARCH("09.30 – 18.30",CJ124)))</formula>
    </cfRule>
    <cfRule type="containsText" dxfId="10338" priority="17711" operator="containsText" text="08.30 – 16.30">
      <formula>NOT(ISERROR(SEARCH("08.30 – 16.30",CJ124)))</formula>
    </cfRule>
    <cfRule type="containsText" dxfId="10337" priority="17712" operator="containsText" text="08.30 – 17.30">
      <formula>NOT(ISERROR(SEARCH("08.30 – 17.30",CJ124)))</formula>
    </cfRule>
    <cfRule type="containsText" dxfId="10336" priority="17713" operator="containsText" text="09.00 – 18.00">
      <formula>NOT(ISERROR(SEARCH("09.00 – 18.00",CJ124)))</formula>
    </cfRule>
    <cfRule type="containsText" dxfId="10335" priority="17714" operator="containsText" text="09.00 – 15.00">
      <formula>NOT(ISERROR(SEARCH("09.00 – 15.00",CJ124)))</formula>
    </cfRule>
    <cfRule type="containsText" dxfId="10334" priority="17715" operator="containsText" text="10.30 – 19.30">
      <formula>NOT(ISERROR(SEARCH("10.30 – 19.30",CJ124)))</formula>
    </cfRule>
    <cfRule type="containsText" dxfId="10333" priority="17716" operator="containsText" text="09.00 – 13.00">
      <formula>NOT(ISERROR(SEARCH("09.00 – 13.00",CJ124)))</formula>
    </cfRule>
    <cfRule type="containsText" dxfId="10332" priority="17717" operator="containsText" text="11.30 – 19.30">
      <formula>NOT(ISERROR(SEARCH("11.30 – 19.30",CJ124)))</formula>
    </cfRule>
  </conditionalFormatting>
  <conditionalFormatting sqref="CJ124">
    <cfRule type="cellIs" dxfId="10331" priority="17701" operator="equal">
      <formula>"09.00 – 18.00"</formula>
    </cfRule>
  </conditionalFormatting>
  <conditionalFormatting sqref="CJ124">
    <cfRule type="cellIs" dxfId="10330" priority="17702" operator="equal">
      <formula>"09.30 – 13.00"</formula>
    </cfRule>
  </conditionalFormatting>
  <conditionalFormatting sqref="CJ124">
    <cfRule type="cellIs" dxfId="10329" priority="17703" operator="equal">
      <formula>"10.30 – 19.30"</formula>
    </cfRule>
  </conditionalFormatting>
  <conditionalFormatting sqref="CJ124">
    <cfRule type="cellIs" dxfId="10328" priority="17704" operator="equal">
      <formula>"11.30 – 19.30"</formula>
    </cfRule>
  </conditionalFormatting>
  <conditionalFormatting sqref="CJ124">
    <cfRule type="cellIs" dxfId="10327" priority="17705" operator="equal">
      <formula>_FV(13,"3")</formula>
    </cfRule>
  </conditionalFormatting>
  <conditionalFormatting sqref="CJ124">
    <cfRule type="cellIs" dxfId="10326" priority="17706" operator="equal">
      <formula>_FV(13,"3")</formula>
    </cfRule>
  </conditionalFormatting>
  <conditionalFormatting sqref="CJ124">
    <cfRule type="cellIs" dxfId="10325" priority="17707" operator="equal">
      <formula>_FV(13,"3")</formula>
    </cfRule>
  </conditionalFormatting>
  <conditionalFormatting sqref="CJ124">
    <cfRule type="cellIs" dxfId="10324" priority="17694" operator="equal">
      <formula>"09.00 – 18.00"</formula>
    </cfRule>
  </conditionalFormatting>
  <conditionalFormatting sqref="CJ124">
    <cfRule type="cellIs" dxfId="10323" priority="17695" operator="equal">
      <formula>"09.30 – 13.00"</formula>
    </cfRule>
  </conditionalFormatting>
  <conditionalFormatting sqref="CJ124">
    <cfRule type="cellIs" dxfId="10322" priority="17696" operator="equal">
      <formula>"10.30 – 19.30"</formula>
    </cfRule>
  </conditionalFormatting>
  <conditionalFormatting sqref="CJ124">
    <cfRule type="cellIs" dxfId="10321" priority="17697" operator="equal">
      <formula>"11.30 – 19.30"</formula>
    </cfRule>
  </conditionalFormatting>
  <conditionalFormatting sqref="CJ124">
    <cfRule type="cellIs" dxfId="10320" priority="17698" operator="equal">
      <formula>_FV(13,"3")</formula>
    </cfRule>
  </conditionalFormatting>
  <conditionalFormatting sqref="CJ124">
    <cfRule type="cellIs" dxfId="10319" priority="17699" operator="equal">
      <formula>_FV(13,"3")</formula>
    </cfRule>
  </conditionalFormatting>
  <conditionalFormatting sqref="CJ124">
    <cfRule type="cellIs" dxfId="10318" priority="17700" operator="equal">
      <formula>_FV(13,"3")</formula>
    </cfRule>
  </conditionalFormatting>
  <conditionalFormatting sqref="CJ134">
    <cfRule type="cellIs" dxfId="10317" priority="17686" operator="equal">
      <formula>"09.00 – 15.00"</formula>
    </cfRule>
  </conditionalFormatting>
  <conditionalFormatting sqref="CJ134">
    <cfRule type="cellIs" dxfId="10316" priority="17687" operator="equal">
      <formula>"09.00 – 18.00"</formula>
    </cfRule>
  </conditionalFormatting>
  <conditionalFormatting sqref="CJ134">
    <cfRule type="cellIs" dxfId="10315" priority="17688" operator="equal">
      <formula>"09.30 – 13.00"</formula>
    </cfRule>
  </conditionalFormatting>
  <conditionalFormatting sqref="CJ134">
    <cfRule type="cellIs" dxfId="10314" priority="17689" operator="equal">
      <formula>"10.30 – 19.30"</formula>
    </cfRule>
  </conditionalFormatting>
  <conditionalFormatting sqref="CJ134">
    <cfRule type="cellIs" dxfId="10313" priority="17690" operator="equal">
      <formula>"11.30 – 19.30"</formula>
    </cfRule>
  </conditionalFormatting>
  <conditionalFormatting sqref="CJ134">
    <cfRule type="cellIs" dxfId="10312" priority="17692" operator="equal">
      <formula>_FV(13,"3")</formula>
    </cfRule>
  </conditionalFormatting>
  <conditionalFormatting sqref="CJ134">
    <cfRule type="cellIs" dxfId="10311" priority="17693" operator="equal">
      <formula>_FV(13,"3")</formula>
    </cfRule>
  </conditionalFormatting>
  <conditionalFormatting sqref="CJ134">
    <cfRule type="containsText" dxfId="10310" priority="17676" operator="containsText" text="DOMENICA">
      <formula>NOT(ISERROR(SEARCH("DOMENICA",CJ134)))</formula>
    </cfRule>
    <cfRule type="containsText" dxfId="10309" priority="17677" operator="containsText" text="08.30 – 14.30">
      <formula>NOT(ISERROR(SEARCH("08.30 – 14.30",CJ134)))</formula>
    </cfRule>
    <cfRule type="containsText" dxfId="10308" priority="17678" operator="containsText" text="09.30 – 18.30">
      <formula>NOT(ISERROR(SEARCH("09.30 – 18.30",CJ134)))</formula>
    </cfRule>
    <cfRule type="containsText" dxfId="10307" priority="17679" operator="containsText" text="08.30 – 16.30">
      <formula>NOT(ISERROR(SEARCH("08.30 – 16.30",CJ134)))</formula>
    </cfRule>
    <cfRule type="containsText" dxfId="10306" priority="17680" operator="containsText" text="08.30 – 17.30">
      <formula>NOT(ISERROR(SEARCH("08.30 – 17.30",CJ134)))</formula>
    </cfRule>
    <cfRule type="containsText" dxfId="10305" priority="17681" operator="containsText" text="09.00 – 18.00">
      <formula>NOT(ISERROR(SEARCH("09.00 – 18.00",CJ134)))</formula>
    </cfRule>
    <cfRule type="containsText" dxfId="10304" priority="17682" operator="containsText" text="09.00 – 15.00">
      <formula>NOT(ISERROR(SEARCH("09.00 – 15.00",CJ134)))</formula>
    </cfRule>
    <cfRule type="containsText" dxfId="10303" priority="17683" operator="containsText" text="10.30 – 19.30">
      <formula>NOT(ISERROR(SEARCH("10.30 – 19.30",CJ134)))</formula>
    </cfRule>
    <cfRule type="containsText" dxfId="10302" priority="17684" operator="containsText" text="09.00 – 13.00">
      <formula>NOT(ISERROR(SEARCH("09.00 – 13.00",CJ134)))</formula>
    </cfRule>
    <cfRule type="containsText" dxfId="10301" priority="17685" operator="containsText" text="11.30 – 19.30">
      <formula>NOT(ISERROR(SEARCH("11.30 – 19.30",CJ134)))</formula>
    </cfRule>
  </conditionalFormatting>
  <conditionalFormatting sqref="CJ134">
    <cfRule type="cellIs" dxfId="10300" priority="17669" operator="equal">
      <formula>"09.00 – 18.00"</formula>
    </cfRule>
  </conditionalFormatting>
  <conditionalFormatting sqref="CJ134">
    <cfRule type="cellIs" dxfId="10299" priority="17670" operator="equal">
      <formula>"09.30 – 13.00"</formula>
    </cfRule>
  </conditionalFormatting>
  <conditionalFormatting sqref="CJ134">
    <cfRule type="cellIs" dxfId="10298" priority="17671" operator="equal">
      <formula>"10.30 – 19.30"</formula>
    </cfRule>
  </conditionalFormatting>
  <conditionalFormatting sqref="CJ134">
    <cfRule type="cellIs" dxfId="10297" priority="17672" operator="equal">
      <formula>"11.30 – 19.30"</formula>
    </cfRule>
  </conditionalFormatting>
  <conditionalFormatting sqref="CJ134">
    <cfRule type="cellIs" dxfId="10296" priority="17673" operator="equal">
      <formula>_FV(13,"3")</formula>
    </cfRule>
  </conditionalFormatting>
  <conditionalFormatting sqref="CJ134">
    <cfRule type="cellIs" dxfId="10295" priority="17674" operator="equal">
      <formula>_FV(13,"3")</formula>
    </cfRule>
  </conditionalFormatting>
  <conditionalFormatting sqref="CJ134">
    <cfRule type="cellIs" dxfId="10294" priority="17675" operator="equal">
      <formula>_FV(13,"3")</formula>
    </cfRule>
  </conditionalFormatting>
  <conditionalFormatting sqref="CJ134">
    <cfRule type="cellIs" dxfId="10293" priority="17662" operator="equal">
      <formula>"09.00 – 18.00"</formula>
    </cfRule>
  </conditionalFormatting>
  <conditionalFormatting sqref="CJ134">
    <cfRule type="cellIs" dxfId="10292" priority="17663" operator="equal">
      <formula>"09.30 – 13.00"</formula>
    </cfRule>
  </conditionalFormatting>
  <conditionalFormatting sqref="CJ134">
    <cfRule type="cellIs" dxfId="10291" priority="17664" operator="equal">
      <formula>"10.30 – 19.30"</formula>
    </cfRule>
  </conditionalFormatting>
  <conditionalFormatting sqref="CJ134">
    <cfRule type="cellIs" dxfId="10290" priority="17665" operator="equal">
      <formula>"11.30 – 19.30"</formula>
    </cfRule>
  </conditionalFormatting>
  <conditionalFormatting sqref="CJ134">
    <cfRule type="cellIs" dxfId="10289" priority="17666" operator="equal">
      <formula>_FV(13,"3")</formula>
    </cfRule>
  </conditionalFormatting>
  <conditionalFormatting sqref="CJ134">
    <cfRule type="cellIs" dxfId="10288" priority="17667" operator="equal">
      <formula>_FV(13,"3")</formula>
    </cfRule>
  </conditionalFormatting>
  <conditionalFormatting sqref="CJ134">
    <cfRule type="cellIs" dxfId="10287" priority="17668" operator="equal">
      <formula>_FV(13,"3")</formula>
    </cfRule>
  </conditionalFormatting>
  <conditionalFormatting sqref="CJ134">
    <cfRule type="cellIs" dxfId="10286" priority="17654" operator="equal">
      <formula>"09.00 – 15.00"</formula>
    </cfRule>
  </conditionalFormatting>
  <conditionalFormatting sqref="CJ134">
    <cfRule type="cellIs" dxfId="10285" priority="17655" operator="equal">
      <formula>"09.00 – 18.00"</formula>
    </cfRule>
  </conditionalFormatting>
  <conditionalFormatting sqref="CJ134">
    <cfRule type="cellIs" dxfId="10284" priority="17656" operator="equal">
      <formula>"09.30 – 13.00"</formula>
    </cfRule>
  </conditionalFormatting>
  <conditionalFormatting sqref="CJ134">
    <cfRule type="cellIs" dxfId="10283" priority="17657" operator="equal">
      <formula>"10.30 – 19.30"</formula>
    </cfRule>
  </conditionalFormatting>
  <conditionalFormatting sqref="CJ134">
    <cfRule type="cellIs" dxfId="10282" priority="17658" operator="equal">
      <formula>"11.30 – 19.30"</formula>
    </cfRule>
  </conditionalFormatting>
  <conditionalFormatting sqref="CJ134">
    <cfRule type="cellIs" dxfId="10281" priority="17659" operator="equal">
      <formula>_FV(13,"3")</formula>
    </cfRule>
  </conditionalFormatting>
  <conditionalFormatting sqref="CJ134">
    <cfRule type="cellIs" dxfId="10280" priority="17660" operator="equal">
      <formula>_FV(13,"3")</formula>
    </cfRule>
  </conditionalFormatting>
  <conditionalFormatting sqref="CJ134">
    <cfRule type="cellIs" dxfId="10279" priority="17661" operator="equal">
      <formula>_FV(13,"3")</formula>
    </cfRule>
  </conditionalFormatting>
  <conditionalFormatting sqref="CJ134">
    <cfRule type="containsText" dxfId="10278" priority="17644" operator="containsText" text="DOMENICA">
      <formula>NOT(ISERROR(SEARCH("DOMENICA",CJ134)))</formula>
    </cfRule>
    <cfRule type="containsText" dxfId="10277" priority="17645" operator="containsText" text="08.30 – 14.30">
      <formula>NOT(ISERROR(SEARCH("08.30 – 14.30",CJ134)))</formula>
    </cfRule>
    <cfRule type="containsText" dxfId="10276" priority="17646" operator="containsText" text="09.30 – 18.30">
      <formula>NOT(ISERROR(SEARCH("09.30 – 18.30",CJ134)))</formula>
    </cfRule>
    <cfRule type="containsText" dxfId="10275" priority="17647" operator="containsText" text="08.30 – 16.30">
      <formula>NOT(ISERROR(SEARCH("08.30 – 16.30",CJ134)))</formula>
    </cfRule>
    <cfRule type="containsText" dxfId="10274" priority="17648" operator="containsText" text="08.30 – 17.30">
      <formula>NOT(ISERROR(SEARCH("08.30 – 17.30",CJ134)))</formula>
    </cfRule>
    <cfRule type="containsText" dxfId="10273" priority="17649" operator="containsText" text="09.00 – 18.00">
      <formula>NOT(ISERROR(SEARCH("09.00 – 18.00",CJ134)))</formula>
    </cfRule>
    <cfRule type="containsText" dxfId="10272" priority="17650" operator="containsText" text="09.00 – 15.00">
      <formula>NOT(ISERROR(SEARCH("09.00 – 15.00",CJ134)))</formula>
    </cfRule>
    <cfRule type="containsText" dxfId="10271" priority="17651" operator="containsText" text="10.30 – 19.30">
      <formula>NOT(ISERROR(SEARCH("10.30 – 19.30",CJ134)))</formula>
    </cfRule>
    <cfRule type="containsText" dxfId="10270" priority="17652" operator="containsText" text="09.00 – 13.00">
      <formula>NOT(ISERROR(SEARCH("09.00 – 13.00",CJ134)))</formula>
    </cfRule>
    <cfRule type="containsText" dxfId="10269" priority="17653" operator="containsText" text="11.30 – 19.30">
      <formula>NOT(ISERROR(SEARCH("11.30 – 19.30",CJ134)))</formula>
    </cfRule>
  </conditionalFormatting>
  <conditionalFormatting sqref="CJ134">
    <cfRule type="cellIs" dxfId="10268" priority="17637" operator="equal">
      <formula>"09.00 – 18.00"</formula>
    </cfRule>
  </conditionalFormatting>
  <conditionalFormatting sqref="CJ134">
    <cfRule type="cellIs" dxfId="10267" priority="17638" operator="equal">
      <formula>"09.30 – 13.00"</formula>
    </cfRule>
  </conditionalFormatting>
  <conditionalFormatting sqref="CJ134">
    <cfRule type="cellIs" dxfId="10266" priority="17639" operator="equal">
      <formula>"10.30 – 19.30"</formula>
    </cfRule>
  </conditionalFormatting>
  <conditionalFormatting sqref="CJ134">
    <cfRule type="cellIs" dxfId="10265" priority="17640" operator="equal">
      <formula>"11.30 – 19.30"</formula>
    </cfRule>
  </conditionalFormatting>
  <conditionalFormatting sqref="CJ134">
    <cfRule type="cellIs" dxfId="10264" priority="17641" operator="equal">
      <formula>_FV(13,"3")</formula>
    </cfRule>
  </conditionalFormatting>
  <conditionalFormatting sqref="CJ134">
    <cfRule type="cellIs" dxfId="10263" priority="17642" operator="equal">
      <formula>_FV(13,"3")</formula>
    </cfRule>
  </conditionalFormatting>
  <conditionalFormatting sqref="CJ134">
    <cfRule type="cellIs" dxfId="10262" priority="17643" operator="equal">
      <formula>_FV(13,"3")</formula>
    </cfRule>
  </conditionalFormatting>
  <conditionalFormatting sqref="CJ134">
    <cfRule type="cellIs" dxfId="10261" priority="17630" operator="equal">
      <formula>"09.00 – 18.00"</formula>
    </cfRule>
  </conditionalFormatting>
  <conditionalFormatting sqref="CJ134">
    <cfRule type="cellIs" dxfId="10260" priority="17631" operator="equal">
      <formula>"09.30 – 13.00"</formula>
    </cfRule>
  </conditionalFormatting>
  <conditionalFormatting sqref="CJ134">
    <cfRule type="cellIs" dxfId="10259" priority="17632" operator="equal">
      <formula>"10.30 – 19.30"</formula>
    </cfRule>
  </conditionalFormatting>
  <conditionalFormatting sqref="CJ134">
    <cfRule type="cellIs" dxfId="10258" priority="17633" operator="equal">
      <formula>"11.30 – 19.30"</formula>
    </cfRule>
  </conditionalFormatting>
  <conditionalFormatting sqref="CJ134">
    <cfRule type="cellIs" dxfId="10257" priority="17634" operator="equal">
      <formula>_FV(13,"3")</formula>
    </cfRule>
  </conditionalFormatting>
  <conditionalFormatting sqref="CJ134">
    <cfRule type="cellIs" dxfId="10256" priority="17635" operator="equal">
      <formula>_FV(13,"3")</formula>
    </cfRule>
  </conditionalFormatting>
  <conditionalFormatting sqref="CJ134">
    <cfRule type="cellIs" dxfId="10255" priority="17636" operator="equal">
      <formula>_FV(13,"3")</formula>
    </cfRule>
  </conditionalFormatting>
  <conditionalFormatting sqref="CJ135">
    <cfRule type="containsText" dxfId="10254" priority="17402" operator="containsText" text="13:00">
      <formula>NOT(ISERROR(SEARCH("13:00",CJ135)))</formula>
    </cfRule>
  </conditionalFormatting>
  <conditionalFormatting sqref="CJ137:CJ142">
    <cfRule type="containsText" dxfId="10253" priority="17392" operator="containsText" text="09.00 -13.00">
      <formula>NOT(ISERROR(SEARCH("09.00 -13.00",CJ137)))</formula>
    </cfRule>
    <cfRule type="containsText" dxfId="10252" priority="17393" operator="containsText" text="09.00 -15:00">
      <formula>NOT(ISERROR(SEARCH("09.00 -15:00",CJ137)))</formula>
    </cfRule>
    <cfRule type="containsText" dxfId="10251" priority="17394" operator="containsText" text="09.00 -16.00">
      <formula>NOT(ISERROR(SEARCH("09.00 -16.00",CJ137)))</formula>
    </cfRule>
  </conditionalFormatting>
  <conditionalFormatting sqref="CJ135">
    <cfRule type="containsText" dxfId="10250" priority="17389" operator="containsText" text="09.00 -13.00">
      <formula>NOT(ISERROR(SEARCH("09.00 -13.00",CJ135)))</formula>
    </cfRule>
    <cfRule type="containsText" dxfId="10249" priority="17390" operator="containsText" text="09.00 -15:00">
      <formula>NOT(ISERROR(SEARCH("09.00 -15:00",CJ135)))</formula>
    </cfRule>
    <cfRule type="containsText" dxfId="10248" priority="17391" operator="containsText" text="09.00 -16.00">
      <formula>NOT(ISERROR(SEARCH("09.00 -16.00",CJ135)))</formula>
    </cfRule>
  </conditionalFormatting>
  <conditionalFormatting sqref="CJ137:CJ142">
    <cfRule type="containsText" dxfId="10247" priority="17380" operator="containsText" text="09.00 -13.00">
      <formula>NOT(ISERROR(SEARCH("09.00 -13.00",CJ137)))</formula>
    </cfRule>
    <cfRule type="containsText" dxfId="10246" priority="17381" operator="containsText" text="09.00 -15:00">
      <formula>NOT(ISERROR(SEARCH("09.00 -15:00",CJ137)))</formula>
    </cfRule>
    <cfRule type="containsText" dxfId="10245" priority="17382" operator="containsText" text="09.00 -16.00">
      <formula>NOT(ISERROR(SEARCH("09.00 -16.00",CJ137)))</formula>
    </cfRule>
  </conditionalFormatting>
  <conditionalFormatting sqref="CJ135">
    <cfRule type="containsText" dxfId="10244" priority="17377" operator="containsText" text="09.00 -13.00">
      <formula>NOT(ISERROR(SEARCH("09.00 -13.00",CJ135)))</formula>
    </cfRule>
    <cfRule type="containsText" dxfId="10243" priority="17378" operator="containsText" text="09.00 -15:00">
      <formula>NOT(ISERROR(SEARCH("09.00 -15:00",CJ135)))</formula>
    </cfRule>
    <cfRule type="containsText" dxfId="10242" priority="17379" operator="containsText" text="09.00 -16.00">
      <formula>NOT(ISERROR(SEARCH("09.00 -16.00",CJ135)))</formula>
    </cfRule>
  </conditionalFormatting>
  <conditionalFormatting sqref="CJ136">
    <cfRule type="containsText" dxfId="10241" priority="17383" operator="containsText" text="09.00 -13.00">
      <formula>NOT(ISERROR(SEARCH("09.00 -13.00",CJ136)))</formula>
    </cfRule>
    <cfRule type="containsText" dxfId="10240" priority="17384" operator="containsText" text="09.00 -15:00">
      <formula>NOT(ISERROR(SEARCH("09.00 -15:00",CJ136)))</formula>
    </cfRule>
    <cfRule type="containsText" dxfId="10239" priority="17385" operator="containsText" text="09.00 -16.00">
      <formula>NOT(ISERROR(SEARCH("09.00 -16.00",CJ136)))</formula>
    </cfRule>
  </conditionalFormatting>
  <conditionalFormatting sqref="CJ137:CJ142">
    <cfRule type="containsText" dxfId="10238" priority="17371" operator="containsText" text="09.00 -13.00">
      <formula>NOT(ISERROR(SEARCH("09.00 -13.00",CJ137)))</formula>
    </cfRule>
    <cfRule type="containsText" dxfId="10237" priority="17372" operator="containsText" text="09.00 -15:00">
      <formula>NOT(ISERROR(SEARCH("09.00 -15:00",CJ137)))</formula>
    </cfRule>
    <cfRule type="containsText" dxfId="10236" priority="17373" operator="containsText" text="09.00 -16.00">
      <formula>NOT(ISERROR(SEARCH("09.00 -16.00",CJ137)))</formula>
    </cfRule>
  </conditionalFormatting>
  <conditionalFormatting sqref="CJ114">
    <cfRule type="cellIs" dxfId="10235" priority="17621" operator="equal">
      <formula>"09.00 – 13.00"</formula>
    </cfRule>
  </conditionalFormatting>
  <conditionalFormatting sqref="CJ114">
    <cfRule type="cellIs" dxfId="10234" priority="17622" operator="equal">
      <formula>"09.00 – 15.00"</formula>
    </cfRule>
  </conditionalFormatting>
  <conditionalFormatting sqref="CJ114">
    <cfRule type="cellIs" dxfId="10233" priority="17623" operator="equal">
      <formula>"09.00 – 18.00"</formula>
    </cfRule>
  </conditionalFormatting>
  <conditionalFormatting sqref="CJ114">
    <cfRule type="cellIs" dxfId="10232" priority="17624" operator="equal">
      <formula>"09.30 – 13.00"</formula>
    </cfRule>
  </conditionalFormatting>
  <conditionalFormatting sqref="CJ114">
    <cfRule type="cellIs" dxfId="10231" priority="17625" operator="equal">
      <formula>"10.30 – 19.30"</formula>
    </cfRule>
  </conditionalFormatting>
  <conditionalFormatting sqref="CJ114">
    <cfRule type="cellIs" dxfId="10230" priority="17626" operator="equal">
      <formula>"11.30 – 19.30"</formula>
    </cfRule>
  </conditionalFormatting>
  <conditionalFormatting sqref="CJ114">
    <cfRule type="cellIs" dxfId="10229" priority="17627" operator="equal">
      <formula>_FV(13,"3")</formula>
    </cfRule>
  </conditionalFormatting>
  <conditionalFormatting sqref="CJ114">
    <cfRule type="cellIs" dxfId="10228" priority="17628" operator="equal">
      <formula>_FV(13,"3")</formula>
    </cfRule>
  </conditionalFormatting>
  <conditionalFormatting sqref="CJ114">
    <cfRule type="cellIs" dxfId="10227" priority="17629" operator="equal">
      <formula>_FV(13,"3")</formula>
    </cfRule>
  </conditionalFormatting>
  <conditionalFormatting sqref="CJ114">
    <cfRule type="containsText" dxfId="10226" priority="17611" operator="containsText" text="DOMENICA">
      <formula>NOT(ISERROR(SEARCH("DOMENICA",CJ114)))</formula>
    </cfRule>
    <cfRule type="containsText" dxfId="10225" priority="17612" operator="containsText" text="08.30 – 14.30">
      <formula>NOT(ISERROR(SEARCH("08.30 – 14.30",CJ114)))</formula>
    </cfRule>
    <cfRule type="containsText" dxfId="10224" priority="17613" operator="containsText" text="09.30 – 18.30">
      <formula>NOT(ISERROR(SEARCH("09.30 – 18.30",CJ114)))</formula>
    </cfRule>
    <cfRule type="containsText" dxfId="10223" priority="17614" operator="containsText" text="08.30 – 16.30">
      <formula>NOT(ISERROR(SEARCH("08.30 – 16.30",CJ114)))</formula>
    </cfRule>
    <cfRule type="containsText" dxfId="10222" priority="17615" operator="containsText" text="08.30 – 17.30">
      <formula>NOT(ISERROR(SEARCH("08.30 – 17.30",CJ114)))</formula>
    </cfRule>
    <cfRule type="containsText" dxfId="10221" priority="17616" operator="containsText" text="09.00 – 18.00">
      <formula>NOT(ISERROR(SEARCH("09.00 – 18.00",CJ114)))</formula>
    </cfRule>
    <cfRule type="containsText" dxfId="10220" priority="17617" operator="containsText" text="09.00 – 15.00">
      <formula>NOT(ISERROR(SEARCH("09.00 – 15.00",CJ114)))</formula>
    </cfRule>
    <cfRule type="containsText" dxfId="10219" priority="17618" operator="containsText" text="10.30 – 19.30">
      <formula>NOT(ISERROR(SEARCH("10.30 – 19.30",CJ114)))</formula>
    </cfRule>
    <cfRule type="containsText" dxfId="10218" priority="17619" operator="containsText" text="09.00 – 13.00">
      <formula>NOT(ISERROR(SEARCH("09.00 – 13.00",CJ114)))</formula>
    </cfRule>
    <cfRule type="containsText" dxfId="10217" priority="17620" operator="containsText" text="11.30 – 19.30">
      <formula>NOT(ISERROR(SEARCH("11.30 – 19.30",CJ114)))</formula>
    </cfRule>
  </conditionalFormatting>
  <conditionalFormatting sqref="CJ114">
    <cfRule type="cellIs" dxfId="10216" priority="17603" operator="equal">
      <formula>"09.00 – 15.00"</formula>
    </cfRule>
  </conditionalFormatting>
  <conditionalFormatting sqref="CJ114">
    <cfRule type="cellIs" dxfId="10215" priority="17604" operator="equal">
      <formula>"09.00 – 18.00"</formula>
    </cfRule>
  </conditionalFormatting>
  <conditionalFormatting sqref="CJ114">
    <cfRule type="cellIs" dxfId="10214" priority="17605" operator="equal">
      <formula>"09.30 – 13.00"</formula>
    </cfRule>
  </conditionalFormatting>
  <conditionalFormatting sqref="CJ114">
    <cfRule type="cellIs" dxfId="10213" priority="17606" operator="equal">
      <formula>"10.30 – 19.30"</formula>
    </cfRule>
  </conditionalFormatting>
  <conditionalFormatting sqref="CJ114">
    <cfRule type="cellIs" dxfId="10212" priority="17607" operator="equal">
      <formula>"11.30 – 19.30"</formula>
    </cfRule>
  </conditionalFormatting>
  <conditionalFormatting sqref="CJ114">
    <cfRule type="cellIs" dxfId="10211" priority="17608" operator="equal">
      <formula>_FV(13,"3")</formula>
    </cfRule>
  </conditionalFormatting>
  <conditionalFormatting sqref="CJ114">
    <cfRule type="cellIs" dxfId="10210" priority="17609" operator="equal">
      <formula>_FV(13,"3")</formula>
    </cfRule>
  </conditionalFormatting>
  <conditionalFormatting sqref="CJ114">
    <cfRule type="cellIs" dxfId="10209" priority="17610" operator="equal">
      <formula>_FV(13,"3")</formula>
    </cfRule>
  </conditionalFormatting>
  <conditionalFormatting sqref="CJ114">
    <cfRule type="cellIs" dxfId="10208" priority="17595" operator="equal">
      <formula>"09.00 – 15.00"</formula>
    </cfRule>
  </conditionalFormatting>
  <conditionalFormatting sqref="CJ114">
    <cfRule type="cellIs" dxfId="10207" priority="17596" operator="equal">
      <formula>"09.00 – 18.00"</formula>
    </cfRule>
  </conditionalFormatting>
  <conditionalFormatting sqref="CJ114">
    <cfRule type="cellIs" dxfId="10206" priority="17597" operator="equal">
      <formula>"09.30 – 13.00"</formula>
    </cfRule>
  </conditionalFormatting>
  <conditionalFormatting sqref="CJ114">
    <cfRule type="cellIs" dxfId="10205" priority="17598" operator="equal">
      <formula>"10.30 – 19.30"</formula>
    </cfRule>
  </conditionalFormatting>
  <conditionalFormatting sqref="CJ114">
    <cfRule type="cellIs" dxfId="10204" priority="17599" operator="equal">
      <formula>"11.30 – 19.30"</formula>
    </cfRule>
  </conditionalFormatting>
  <conditionalFormatting sqref="CJ114">
    <cfRule type="cellIs" dxfId="10203" priority="17600" operator="equal">
      <formula>_FV(13,"3")</formula>
    </cfRule>
  </conditionalFormatting>
  <conditionalFormatting sqref="CJ114">
    <cfRule type="cellIs" dxfId="10202" priority="17601" operator="equal">
      <formula>_FV(13,"3")</formula>
    </cfRule>
  </conditionalFormatting>
  <conditionalFormatting sqref="CJ114">
    <cfRule type="cellIs" dxfId="10201" priority="17602" operator="equal">
      <formula>_FV(13,"3")</formula>
    </cfRule>
  </conditionalFormatting>
  <conditionalFormatting sqref="CJ114">
    <cfRule type="containsText" dxfId="10200" priority="17589" operator="containsText" text="09.00 - 13.00">
      <formula>NOT(ISERROR(SEARCH("09.00 - 13.00",CJ114)))</formula>
    </cfRule>
    <cfRule type="containsText" dxfId="10199" priority="17590" operator="containsText" text="09.00 – 15:00">
      <formula>NOT(ISERROR(SEARCH("09.00 – 15:00",CJ114)))</formula>
    </cfRule>
    <cfRule type="containsText" dxfId="10198" priority="17591" operator="containsText" text="09.00 – 16.00">
      <formula>NOT(ISERROR(SEARCH("09.00 – 16.00",CJ114)))</formula>
    </cfRule>
    <cfRule type="containsText" dxfId="10197" priority="17592" operator="containsText" text="09.00 - 13:00">
      <formula>NOT(ISERROR(SEARCH("09.00 - 13:00",CJ114)))</formula>
    </cfRule>
    <cfRule type="containsText" dxfId="10196" priority="17593" operator="containsText" text="08.30 – 16:30 ">
      <formula>NOT(ISERROR(SEARCH("08.30 – 16:30 ",CJ114)))</formula>
    </cfRule>
    <cfRule type="containsText" dxfId="10195" priority="17594" operator="containsText" text="08.30 – 17:30 ">
      <formula>NOT(ISERROR(SEARCH("08.30 – 17:30 ",CJ114)))</formula>
    </cfRule>
  </conditionalFormatting>
  <conditionalFormatting sqref="CJ114">
    <cfRule type="cellIs" dxfId="10194" priority="17581" operator="equal">
      <formula>"09.00 – 15.00"</formula>
    </cfRule>
  </conditionalFormatting>
  <conditionalFormatting sqref="CJ114">
    <cfRule type="cellIs" dxfId="10193" priority="17582" operator="equal">
      <formula>"09.00 – 18.00"</formula>
    </cfRule>
  </conditionalFormatting>
  <conditionalFormatting sqref="CJ114">
    <cfRule type="cellIs" dxfId="10192" priority="17583" operator="equal">
      <formula>"09.30 – 13.00"</formula>
    </cfRule>
  </conditionalFormatting>
  <conditionalFormatting sqref="CJ114">
    <cfRule type="cellIs" dxfId="10191" priority="17584" operator="equal">
      <formula>"10.30 – 19.30"</formula>
    </cfRule>
  </conditionalFormatting>
  <conditionalFormatting sqref="CJ114">
    <cfRule type="cellIs" dxfId="10190" priority="17585" operator="equal">
      <formula>"11.30 – 19.30"</formula>
    </cfRule>
  </conditionalFormatting>
  <conditionalFormatting sqref="CJ114">
    <cfRule type="cellIs" dxfId="10189" priority="17586" operator="equal">
      <formula>_FV(13,"3")</formula>
    </cfRule>
  </conditionalFormatting>
  <conditionalFormatting sqref="CJ114">
    <cfRule type="cellIs" dxfId="10188" priority="17587" operator="equal">
      <formula>_FV(13,"3")</formula>
    </cfRule>
  </conditionalFormatting>
  <conditionalFormatting sqref="CJ114">
    <cfRule type="cellIs" dxfId="10187" priority="17588" operator="equal">
      <formula>_FV(13,"3")</formula>
    </cfRule>
  </conditionalFormatting>
  <conditionalFormatting sqref="CJ114">
    <cfRule type="containsText" dxfId="10186" priority="17571" operator="containsText" text="DOMENICA">
      <formula>NOT(ISERROR(SEARCH("DOMENICA",CJ114)))</formula>
    </cfRule>
    <cfRule type="containsText" dxfId="10185" priority="17572" operator="containsText" text="08.30 – 14.30">
      <formula>NOT(ISERROR(SEARCH("08.30 – 14.30",CJ114)))</formula>
    </cfRule>
    <cfRule type="containsText" dxfId="10184" priority="17573" operator="containsText" text="09.30 – 18.30">
      <formula>NOT(ISERROR(SEARCH("09.30 – 18.30",CJ114)))</formula>
    </cfRule>
    <cfRule type="containsText" dxfId="10183" priority="17574" operator="containsText" text="08.30 – 16.30">
      <formula>NOT(ISERROR(SEARCH("08.30 – 16.30",CJ114)))</formula>
    </cfRule>
    <cfRule type="containsText" dxfId="10182" priority="17575" operator="containsText" text="08.30 – 17.30">
      <formula>NOT(ISERROR(SEARCH("08.30 – 17.30",CJ114)))</formula>
    </cfRule>
    <cfRule type="containsText" dxfId="10181" priority="17576" operator="containsText" text="09.00 – 18.00">
      <formula>NOT(ISERROR(SEARCH("09.00 – 18.00",CJ114)))</formula>
    </cfRule>
    <cfRule type="containsText" dxfId="10180" priority="17577" operator="containsText" text="09.00 – 15.00">
      <formula>NOT(ISERROR(SEARCH("09.00 – 15.00",CJ114)))</formula>
    </cfRule>
    <cfRule type="containsText" dxfId="10179" priority="17578" operator="containsText" text="10.30 – 19.30">
      <formula>NOT(ISERROR(SEARCH("10.30 – 19.30",CJ114)))</formula>
    </cfRule>
    <cfRule type="containsText" dxfId="10178" priority="17579" operator="containsText" text="09.00 – 13.00">
      <formula>NOT(ISERROR(SEARCH("09.00 – 13.00",CJ114)))</formula>
    </cfRule>
    <cfRule type="containsText" dxfId="10177" priority="17580" operator="containsText" text="11.30 – 19.30">
      <formula>NOT(ISERROR(SEARCH("11.30 – 19.30",CJ114)))</formula>
    </cfRule>
  </conditionalFormatting>
  <conditionalFormatting sqref="CJ114">
    <cfRule type="cellIs" dxfId="10176" priority="17564" operator="equal">
      <formula>"09.00 – 18.00"</formula>
    </cfRule>
  </conditionalFormatting>
  <conditionalFormatting sqref="CJ114">
    <cfRule type="cellIs" dxfId="10175" priority="17565" operator="equal">
      <formula>"09.30 – 13.00"</formula>
    </cfRule>
  </conditionalFormatting>
  <conditionalFormatting sqref="CJ114">
    <cfRule type="cellIs" dxfId="10174" priority="17566" operator="equal">
      <formula>"10.30 – 19.30"</formula>
    </cfRule>
  </conditionalFormatting>
  <conditionalFormatting sqref="CJ114">
    <cfRule type="cellIs" dxfId="10173" priority="17567" operator="equal">
      <formula>"11.30 – 19.30"</formula>
    </cfRule>
  </conditionalFormatting>
  <conditionalFormatting sqref="CJ114">
    <cfRule type="cellIs" dxfId="10172" priority="17568" operator="equal">
      <formula>_FV(13,"3")</formula>
    </cfRule>
  </conditionalFormatting>
  <conditionalFormatting sqref="CJ114">
    <cfRule type="cellIs" dxfId="10171" priority="17569" operator="equal">
      <formula>_FV(13,"3")</formula>
    </cfRule>
  </conditionalFormatting>
  <conditionalFormatting sqref="CJ114">
    <cfRule type="cellIs" dxfId="10170" priority="17570" operator="equal">
      <formula>_FV(13,"3")</formula>
    </cfRule>
  </conditionalFormatting>
  <conditionalFormatting sqref="CJ114">
    <cfRule type="cellIs" dxfId="10169" priority="17557" operator="equal">
      <formula>"09.00 – 18.00"</formula>
    </cfRule>
  </conditionalFormatting>
  <conditionalFormatting sqref="CJ114">
    <cfRule type="cellIs" dxfId="10168" priority="17558" operator="equal">
      <formula>"09.30 – 13.00"</formula>
    </cfRule>
  </conditionalFormatting>
  <conditionalFormatting sqref="CJ114">
    <cfRule type="cellIs" dxfId="10167" priority="17559" operator="equal">
      <formula>"10.30 – 19.30"</formula>
    </cfRule>
  </conditionalFormatting>
  <conditionalFormatting sqref="CJ114">
    <cfRule type="cellIs" dxfId="10166" priority="17560" operator="equal">
      <formula>"11.30 – 19.30"</formula>
    </cfRule>
  </conditionalFormatting>
  <conditionalFormatting sqref="CJ114">
    <cfRule type="cellIs" dxfId="10165" priority="17561" operator="equal">
      <formula>_FV(13,"3")</formula>
    </cfRule>
  </conditionalFormatting>
  <conditionalFormatting sqref="CJ114">
    <cfRule type="cellIs" dxfId="10164" priority="17562" operator="equal">
      <formula>_FV(13,"3")</formula>
    </cfRule>
  </conditionalFormatting>
  <conditionalFormatting sqref="CJ114">
    <cfRule type="cellIs" dxfId="10163" priority="17563" operator="equal">
      <formula>_FV(13,"3")</formula>
    </cfRule>
  </conditionalFormatting>
  <conditionalFormatting sqref="CJ115:CJ122">
    <cfRule type="containsText" dxfId="10162" priority="17539" operator="containsText" text="08.30 – 14.30">
      <formula>NOT(ISERROR(SEARCH("08.30 – 14.30",CJ115)))</formula>
    </cfRule>
    <cfRule type="containsText" dxfId="10161" priority="17540" operator="containsText" text="09:30 – 18.30">
      <formula>NOT(ISERROR(SEARCH("09:30 – 18.30",CJ115)))</formula>
    </cfRule>
    <cfRule type="containsText" dxfId="10160" priority="17541" operator="containsText" text="10.30 – 18.30">
      <formula>NOT(ISERROR(SEARCH("10.30 – 18.30",CJ115)))</formula>
    </cfRule>
    <cfRule type="containsText" dxfId="10159" priority="17542" operator="containsText" text="09.30 – 18.30">
      <formula>NOT(ISERROR(SEARCH("09.30 – 18.30",CJ115)))</formula>
    </cfRule>
    <cfRule type="containsText" dxfId="10158" priority="17544" operator="containsText" text="09.00 – 13:00">
      <formula>NOT(ISERROR(SEARCH("09.00 – 13:00",CJ115)))</formula>
    </cfRule>
    <cfRule type="containsText" dxfId="10157" priority="17545" operator="containsText" text="08.30 – 16.30">
      <formula>NOT(ISERROR(SEARCH("08.30 – 16.30",CJ115)))</formula>
    </cfRule>
    <cfRule type="containsText" dxfId="10156" priority="17546" operator="containsText" text="08:30 – 17.30">
      <formula>NOT(ISERROR(SEARCH("08:30 – 17.30",CJ115)))</formula>
    </cfRule>
    <cfRule type="containsText" dxfId="10155" priority="17547" operator="containsText" text="08.30 – 17.30">
      <formula>NOT(ISERROR(SEARCH("08.30 – 17.30",CJ115)))</formula>
    </cfRule>
    <cfRule type="containsText" dxfId="10154" priority="17548" operator="containsText" text="09.00 – 18.00">
      <formula>NOT(ISERROR(SEARCH("09.00 – 18.00",CJ115)))</formula>
    </cfRule>
    <cfRule type="containsText" dxfId="10153" priority="17549" operator="containsText" text="09.00 – 13.00">
      <formula>NOT(ISERROR(SEARCH("09.00 – 13.00",CJ115)))</formula>
    </cfRule>
    <cfRule type="containsText" dxfId="10152" priority="17550" operator="containsText" text="11.30 – 19.30">
      <formula>NOT(ISERROR(SEARCH("11.30 – 19.30",CJ115)))</formula>
    </cfRule>
    <cfRule type="containsText" dxfId="10151" priority="17551" operator="containsText" text="10.30 – 19.30">
      <formula>NOT(ISERROR(SEARCH("10.30 – 19.30",CJ115)))</formula>
    </cfRule>
    <cfRule type="containsText" dxfId="10150" priority="17552" operator="containsText" text="09.00 – 15.00">
      <formula>NOT(ISERROR(SEARCH("09.00 – 15.00",CJ115)))</formula>
    </cfRule>
    <cfRule type="containsText" dxfId="10149" priority="17553" operator="containsText" text="1 2 : 3 0">
      <formula>NOT(ISERROR(SEARCH("1 2 : 3 0",CJ115)))</formula>
    </cfRule>
    <cfRule type="containsText" dxfId="10148" priority="17554" operator="containsText" text="1 3 : 3 0">
      <formula>NOT(ISERROR(SEARCH("1 3 : 3 0",CJ115)))</formula>
    </cfRule>
    <cfRule type="containsText" dxfId="10147" priority="17555" operator="containsText" text="FESTIVITÁ">
      <formula>NOT(ISERROR(SEARCH("FESTIVITÁ",CJ115)))</formula>
    </cfRule>
    <cfRule type="cellIs" dxfId="10146" priority="17556" operator="equal">
      <formula>"DOMENICA"</formula>
    </cfRule>
  </conditionalFormatting>
  <conditionalFormatting sqref="CJ115:CJ122">
    <cfRule type="containsText" dxfId="10145" priority="17531" operator="containsText" text="09.00 - 13.00">
      <formula>NOT(ISERROR(SEARCH("09.00 - 13.00",CJ115)))</formula>
    </cfRule>
    <cfRule type="containsText" dxfId="10144" priority="17534" operator="containsText" text="09.00 – 15:00">
      <formula>NOT(ISERROR(SEARCH("09.00 – 15:00",CJ115)))</formula>
    </cfRule>
    <cfRule type="containsText" dxfId="10143" priority="17535" operator="containsText" text="09.00 – 16.00">
      <formula>NOT(ISERROR(SEARCH("09.00 – 16.00",CJ115)))</formula>
    </cfRule>
    <cfRule type="containsText" dxfId="10142" priority="17536" operator="containsText" text="09.00 - 13:00">
      <formula>NOT(ISERROR(SEARCH("09.00 - 13:00",CJ115)))</formula>
    </cfRule>
    <cfRule type="containsText" dxfId="10141" priority="17537" operator="containsText" text="08.30 – 16:30 ">
      <formula>NOT(ISERROR(SEARCH("08.30 – 16:30 ",CJ115)))</formula>
    </cfRule>
    <cfRule type="containsText" dxfId="10140" priority="17538" operator="containsText" text="08.30 – 17:30 ">
      <formula>NOT(ISERROR(SEARCH("08.30 – 17:30 ",CJ115)))</formula>
    </cfRule>
  </conditionalFormatting>
  <conditionalFormatting sqref="CJ115:CJ122">
    <cfRule type="containsText" dxfId="10139" priority="17533" operator="containsText" text="1 3 : 0 0">
      <formula>NOT(ISERROR(SEARCH("1 3 : 0 0",CJ115)))</formula>
    </cfRule>
  </conditionalFormatting>
  <conditionalFormatting sqref="CJ115">
    <cfRule type="containsText" dxfId="10138" priority="17532" operator="containsText" text="13:00">
      <formula>NOT(ISERROR(SEARCH("13:00",CJ115)))</formula>
    </cfRule>
  </conditionalFormatting>
  <conditionalFormatting sqref="CJ115:CJ122">
    <cfRule type="containsText" dxfId="10137" priority="17543" operator="containsText" text="09:00 – 13.00 ">
      <formula>NOT(ISERROR(SEARCH("09:00 – 13.00 ",CJ115)))</formula>
    </cfRule>
  </conditionalFormatting>
  <conditionalFormatting sqref="CJ121">
    <cfRule type="containsText" dxfId="10136" priority="17530" operator="containsText" text="09:00 – 13.00 ">
      <formula>NOT(ISERROR(SEARCH("09:00 – 13.00 ",CJ121)))</formula>
    </cfRule>
  </conditionalFormatting>
  <conditionalFormatting sqref="CJ115:CJ122">
    <cfRule type="containsText" dxfId="10135" priority="17529" operator="containsText" text="09:00 – 13.00 ">
      <formula>NOT(ISERROR(SEARCH("09:00 – 13.00 ",CJ115)))</formula>
    </cfRule>
  </conditionalFormatting>
  <conditionalFormatting sqref="CJ121:CJ122">
    <cfRule type="containsText" dxfId="10134" priority="17528" operator="containsText" text="09:00 – 13.00 ">
      <formula>NOT(ISERROR(SEARCH("09:00 – 13.00 ",CJ121)))</formula>
    </cfRule>
  </conditionalFormatting>
  <conditionalFormatting sqref="CJ116">
    <cfRule type="containsText" dxfId="10133" priority="17525" operator="containsText" text="09.00 -13.00">
      <formula>NOT(ISERROR(SEARCH("09.00 -13.00",CJ116)))</formula>
    </cfRule>
    <cfRule type="containsText" dxfId="10132" priority="17526" operator="containsText" text="09.00 -15:00">
      <formula>NOT(ISERROR(SEARCH("09.00 -15:00",CJ116)))</formula>
    </cfRule>
    <cfRule type="containsText" dxfId="10131" priority="17527" operator="containsText" text="09.00 -16.00">
      <formula>NOT(ISERROR(SEARCH("09.00 -16.00",CJ116)))</formula>
    </cfRule>
  </conditionalFormatting>
  <conditionalFormatting sqref="CJ117:CJ122">
    <cfRule type="containsText" dxfId="10130" priority="17522" operator="containsText" text="09.00 -13.00">
      <formula>NOT(ISERROR(SEARCH("09.00 -13.00",CJ117)))</formula>
    </cfRule>
    <cfRule type="containsText" dxfId="10129" priority="17523" operator="containsText" text="09.00 -15:00">
      <formula>NOT(ISERROR(SEARCH("09.00 -15:00",CJ117)))</formula>
    </cfRule>
    <cfRule type="containsText" dxfId="10128" priority="17524" operator="containsText" text="09.00 -16.00">
      <formula>NOT(ISERROR(SEARCH("09.00 -16.00",CJ117)))</formula>
    </cfRule>
  </conditionalFormatting>
  <conditionalFormatting sqref="CJ115">
    <cfRule type="containsText" dxfId="10127" priority="17519" operator="containsText" text="09.00 -13.00">
      <formula>NOT(ISERROR(SEARCH("09.00 -13.00",CJ115)))</formula>
    </cfRule>
    <cfRule type="containsText" dxfId="10126" priority="17520" operator="containsText" text="09.00 -15:00">
      <formula>NOT(ISERROR(SEARCH("09.00 -15:00",CJ115)))</formula>
    </cfRule>
    <cfRule type="containsText" dxfId="10125" priority="17521" operator="containsText" text="09.00 -16.00">
      <formula>NOT(ISERROR(SEARCH("09.00 -16.00",CJ115)))</formula>
    </cfRule>
  </conditionalFormatting>
  <conditionalFormatting sqref="CJ121">
    <cfRule type="containsText" dxfId="10124" priority="17518" operator="containsText" text="09:00 – 13.00 ">
      <formula>NOT(ISERROR(SEARCH("09:00 – 13.00 ",CJ121)))</formula>
    </cfRule>
  </conditionalFormatting>
  <conditionalFormatting sqref="CJ115:CJ122">
    <cfRule type="containsText" dxfId="10123" priority="17517" operator="containsText" text="09:00 – 13.00 ">
      <formula>NOT(ISERROR(SEARCH("09:00 – 13.00 ",CJ115)))</formula>
    </cfRule>
  </conditionalFormatting>
  <conditionalFormatting sqref="CJ121:CJ122">
    <cfRule type="containsText" dxfId="10122" priority="17516" operator="containsText" text="09:00 – 13.00 ">
      <formula>NOT(ISERROR(SEARCH("09:00 – 13.00 ",CJ121)))</formula>
    </cfRule>
  </conditionalFormatting>
  <conditionalFormatting sqref="CJ116">
    <cfRule type="containsText" dxfId="10121" priority="17513" operator="containsText" text="09.00 -13.00">
      <formula>NOT(ISERROR(SEARCH("09.00 -13.00",CJ116)))</formula>
    </cfRule>
    <cfRule type="containsText" dxfId="10120" priority="17514" operator="containsText" text="09.00 -15:00">
      <formula>NOT(ISERROR(SEARCH("09.00 -15:00",CJ116)))</formula>
    </cfRule>
    <cfRule type="containsText" dxfId="10119" priority="17515" operator="containsText" text="09.00 -16.00">
      <formula>NOT(ISERROR(SEARCH("09.00 -16.00",CJ116)))</formula>
    </cfRule>
  </conditionalFormatting>
  <conditionalFormatting sqref="CJ117:CJ122">
    <cfRule type="containsText" dxfId="10118" priority="17510" operator="containsText" text="09.00 -13.00">
      <formula>NOT(ISERROR(SEARCH("09.00 -13.00",CJ117)))</formula>
    </cfRule>
    <cfRule type="containsText" dxfId="10117" priority="17511" operator="containsText" text="09.00 -15:00">
      <formula>NOT(ISERROR(SEARCH("09.00 -15:00",CJ117)))</formula>
    </cfRule>
    <cfRule type="containsText" dxfId="10116" priority="17512" operator="containsText" text="09.00 -16.00">
      <formula>NOT(ISERROR(SEARCH("09.00 -16.00",CJ117)))</formula>
    </cfRule>
  </conditionalFormatting>
  <conditionalFormatting sqref="CJ115">
    <cfRule type="containsText" dxfId="10115" priority="17507" operator="containsText" text="09.00 -13.00">
      <formula>NOT(ISERROR(SEARCH("09.00 -13.00",CJ115)))</formula>
    </cfRule>
    <cfRule type="containsText" dxfId="10114" priority="17508" operator="containsText" text="09.00 -15:00">
      <formula>NOT(ISERROR(SEARCH("09.00 -15:00",CJ115)))</formula>
    </cfRule>
    <cfRule type="containsText" dxfId="10113" priority="17509" operator="containsText" text="09.00 -16.00">
      <formula>NOT(ISERROR(SEARCH("09.00 -16.00",CJ115)))</formula>
    </cfRule>
  </conditionalFormatting>
  <conditionalFormatting sqref="CJ116">
    <cfRule type="containsText" dxfId="10112" priority="17504" operator="containsText" text="09.00 -13:00">
      <formula>NOT(ISERROR(SEARCH("09.00 -13:00",CJ116)))</formula>
    </cfRule>
    <cfRule type="containsText" dxfId="10111" priority="17505" operator="containsText" text="08.30 -17.30">
      <formula>NOT(ISERROR(SEARCH("08.30 -17.30",CJ116)))</formula>
    </cfRule>
    <cfRule type="containsText" dxfId="10110" priority="17506" operator="containsText" text="08.30 -15:30">
      <formula>NOT(ISERROR(SEARCH("08.30 -15:30",CJ116)))</formula>
    </cfRule>
  </conditionalFormatting>
  <conditionalFormatting sqref="CJ117:CJ122">
    <cfRule type="containsText" dxfId="10109" priority="17501" operator="containsText" text="09.00 -13.00">
      <formula>NOT(ISERROR(SEARCH("09.00 -13.00",CJ117)))</formula>
    </cfRule>
    <cfRule type="containsText" dxfId="10108" priority="17502" operator="containsText" text="09.00 -15:00">
      <formula>NOT(ISERROR(SEARCH("09.00 -15:00",CJ117)))</formula>
    </cfRule>
    <cfRule type="containsText" dxfId="10107" priority="17503" operator="containsText" text="09.00 -16.00">
      <formula>NOT(ISERROR(SEARCH("09.00 -16.00",CJ117)))</formula>
    </cfRule>
  </conditionalFormatting>
  <conditionalFormatting sqref="CJ117:CJ122">
    <cfRule type="containsText" dxfId="10106" priority="17498" operator="containsText" text="09.00 -13:00">
      <formula>NOT(ISERROR(SEARCH("09.00 -13:00",CJ117)))</formula>
    </cfRule>
    <cfRule type="containsText" dxfId="10105" priority="17499" operator="containsText" text="08.30 -17.30">
      <formula>NOT(ISERROR(SEARCH("08.30 -17.30",CJ117)))</formula>
    </cfRule>
    <cfRule type="containsText" dxfId="10104" priority="17500" operator="containsText" text="08.30 -15:30">
      <formula>NOT(ISERROR(SEARCH("08.30 -15:30",CJ117)))</formula>
    </cfRule>
  </conditionalFormatting>
  <conditionalFormatting sqref="CJ115">
    <cfRule type="containsText" dxfId="10103" priority="17495" operator="containsText" text="09.00 -13.00">
      <formula>NOT(ISERROR(SEARCH("09.00 -13.00",CJ115)))</formula>
    </cfRule>
    <cfRule type="containsText" dxfId="10102" priority="17496" operator="containsText" text="09.00 -15:00">
      <formula>NOT(ISERROR(SEARCH("09.00 -15:00",CJ115)))</formula>
    </cfRule>
    <cfRule type="containsText" dxfId="10101" priority="17497" operator="containsText" text="09.00 -16.00">
      <formula>NOT(ISERROR(SEARCH("09.00 -16.00",CJ115)))</formula>
    </cfRule>
  </conditionalFormatting>
  <conditionalFormatting sqref="CJ115">
    <cfRule type="containsText" dxfId="10100" priority="17492" operator="containsText" text="09.00 -13:00">
      <formula>NOT(ISERROR(SEARCH("09.00 -13:00",CJ115)))</formula>
    </cfRule>
    <cfRule type="containsText" dxfId="10099" priority="17493" operator="containsText" text="08.30 -17.30">
      <formula>NOT(ISERROR(SEARCH("08.30 -17.30",CJ115)))</formula>
    </cfRule>
    <cfRule type="containsText" dxfId="10098" priority="17494" operator="containsText" text="08.30 -15:30">
      <formula>NOT(ISERROR(SEARCH("08.30 -15:30",CJ115)))</formula>
    </cfRule>
  </conditionalFormatting>
  <conditionalFormatting sqref="CJ125:CJ132">
    <cfRule type="containsText" dxfId="10097" priority="17474" operator="containsText" text="08.30 – 14.30">
      <formula>NOT(ISERROR(SEARCH("08.30 – 14.30",CJ125)))</formula>
    </cfRule>
    <cfRule type="containsText" dxfId="10096" priority="17475" operator="containsText" text="09:30 – 18.30">
      <formula>NOT(ISERROR(SEARCH("09:30 – 18.30",CJ125)))</formula>
    </cfRule>
    <cfRule type="containsText" dxfId="10095" priority="17476" operator="containsText" text="10.30 – 18.30">
      <formula>NOT(ISERROR(SEARCH("10.30 – 18.30",CJ125)))</formula>
    </cfRule>
    <cfRule type="containsText" dxfId="10094" priority="17477" operator="containsText" text="09.30 – 18.30">
      <formula>NOT(ISERROR(SEARCH("09.30 – 18.30",CJ125)))</formula>
    </cfRule>
    <cfRule type="containsText" dxfId="10093" priority="17479" operator="containsText" text="09.00 – 13:00">
      <formula>NOT(ISERROR(SEARCH("09.00 – 13:00",CJ125)))</formula>
    </cfRule>
    <cfRule type="containsText" dxfId="10092" priority="17480" operator="containsText" text="08.30 – 16.30">
      <formula>NOT(ISERROR(SEARCH("08.30 – 16.30",CJ125)))</formula>
    </cfRule>
    <cfRule type="containsText" dxfId="10091" priority="17481" operator="containsText" text="08:30 – 17.30">
      <formula>NOT(ISERROR(SEARCH("08:30 – 17.30",CJ125)))</formula>
    </cfRule>
    <cfRule type="containsText" dxfId="10090" priority="17482" operator="containsText" text="08.30 – 17.30">
      <formula>NOT(ISERROR(SEARCH("08.30 – 17.30",CJ125)))</formula>
    </cfRule>
    <cfRule type="containsText" dxfId="10089" priority="17483" operator="containsText" text="09.00 – 18.00">
      <formula>NOT(ISERROR(SEARCH("09.00 – 18.00",CJ125)))</formula>
    </cfRule>
    <cfRule type="containsText" dxfId="10088" priority="17484" operator="containsText" text="09.00 – 13.00">
      <formula>NOT(ISERROR(SEARCH("09.00 – 13.00",CJ125)))</formula>
    </cfRule>
    <cfRule type="containsText" dxfId="10087" priority="17485" operator="containsText" text="11.30 – 19.30">
      <formula>NOT(ISERROR(SEARCH("11.30 – 19.30",CJ125)))</formula>
    </cfRule>
    <cfRule type="containsText" dxfId="10086" priority="17486" operator="containsText" text="10.30 – 19.30">
      <formula>NOT(ISERROR(SEARCH("10.30 – 19.30",CJ125)))</formula>
    </cfRule>
    <cfRule type="containsText" dxfId="10085" priority="17487" operator="containsText" text="09.00 – 15.00">
      <formula>NOT(ISERROR(SEARCH("09.00 – 15.00",CJ125)))</formula>
    </cfRule>
    <cfRule type="containsText" dxfId="10084" priority="17488" operator="containsText" text="1 2 : 3 0">
      <formula>NOT(ISERROR(SEARCH("1 2 : 3 0",CJ125)))</formula>
    </cfRule>
    <cfRule type="containsText" dxfId="10083" priority="17489" operator="containsText" text="1 3 : 3 0">
      <formula>NOT(ISERROR(SEARCH("1 3 : 3 0",CJ125)))</formula>
    </cfRule>
    <cfRule type="containsText" dxfId="10082" priority="17490" operator="containsText" text="FESTIVITÁ">
      <formula>NOT(ISERROR(SEARCH("FESTIVITÁ",CJ125)))</formula>
    </cfRule>
    <cfRule type="cellIs" dxfId="10081" priority="17491" operator="equal">
      <formula>"DOMENICA"</formula>
    </cfRule>
  </conditionalFormatting>
  <conditionalFormatting sqref="CJ125:CJ132">
    <cfRule type="containsText" dxfId="10080" priority="17466" operator="containsText" text="09.00 - 13.00">
      <formula>NOT(ISERROR(SEARCH("09.00 - 13.00",CJ125)))</formula>
    </cfRule>
    <cfRule type="containsText" dxfId="10079" priority="17469" operator="containsText" text="09.00 – 15:00">
      <formula>NOT(ISERROR(SEARCH("09.00 – 15:00",CJ125)))</formula>
    </cfRule>
    <cfRule type="containsText" dxfId="10078" priority="17470" operator="containsText" text="09.00 – 16.00">
      <formula>NOT(ISERROR(SEARCH("09.00 – 16.00",CJ125)))</formula>
    </cfRule>
    <cfRule type="containsText" dxfId="10077" priority="17471" operator="containsText" text="09.00 - 13:00">
      <formula>NOT(ISERROR(SEARCH("09.00 - 13:00",CJ125)))</formula>
    </cfRule>
    <cfRule type="containsText" dxfId="10076" priority="17472" operator="containsText" text="08.30 – 16:30 ">
      <formula>NOT(ISERROR(SEARCH("08.30 – 16:30 ",CJ125)))</formula>
    </cfRule>
    <cfRule type="containsText" dxfId="10075" priority="17473" operator="containsText" text="08.30 – 17:30 ">
      <formula>NOT(ISERROR(SEARCH("08.30 – 17:30 ",CJ125)))</formula>
    </cfRule>
  </conditionalFormatting>
  <conditionalFormatting sqref="CJ125:CJ132">
    <cfRule type="containsText" dxfId="10074" priority="17468" operator="containsText" text="1 3 : 0 0">
      <formula>NOT(ISERROR(SEARCH("1 3 : 0 0",CJ125)))</formula>
    </cfRule>
  </conditionalFormatting>
  <conditionalFormatting sqref="CJ125">
    <cfRule type="containsText" dxfId="10073" priority="17467" operator="containsText" text="13:00">
      <formula>NOT(ISERROR(SEARCH("13:00",CJ125)))</formula>
    </cfRule>
  </conditionalFormatting>
  <conditionalFormatting sqref="CJ125:CJ132">
    <cfRule type="containsText" dxfId="10072" priority="17478" operator="containsText" text="09:00 – 13.00 ">
      <formula>NOT(ISERROR(SEARCH("09:00 – 13.00 ",CJ125)))</formula>
    </cfRule>
  </conditionalFormatting>
  <conditionalFormatting sqref="CJ131">
    <cfRule type="containsText" dxfId="10071" priority="17465" operator="containsText" text="09:00 – 13.00 ">
      <formula>NOT(ISERROR(SEARCH("09:00 – 13.00 ",CJ131)))</formula>
    </cfRule>
  </conditionalFormatting>
  <conditionalFormatting sqref="CJ125:CJ132">
    <cfRule type="containsText" dxfId="10070" priority="17464" operator="containsText" text="09:00 – 13.00 ">
      <formula>NOT(ISERROR(SEARCH("09:00 – 13.00 ",CJ125)))</formula>
    </cfRule>
  </conditionalFormatting>
  <conditionalFormatting sqref="CJ131:CJ132">
    <cfRule type="containsText" dxfId="10069" priority="17463" operator="containsText" text="09:00 – 13.00 ">
      <formula>NOT(ISERROR(SEARCH("09:00 – 13.00 ",CJ131)))</formula>
    </cfRule>
  </conditionalFormatting>
  <conditionalFormatting sqref="CJ126">
    <cfRule type="containsText" dxfId="10068" priority="17460" operator="containsText" text="09.00 -13.00">
      <formula>NOT(ISERROR(SEARCH("09.00 -13.00",CJ126)))</formula>
    </cfRule>
    <cfRule type="containsText" dxfId="10067" priority="17461" operator="containsText" text="09.00 -15:00">
      <formula>NOT(ISERROR(SEARCH("09.00 -15:00",CJ126)))</formula>
    </cfRule>
    <cfRule type="containsText" dxfId="10066" priority="17462" operator="containsText" text="09.00 -16.00">
      <formula>NOT(ISERROR(SEARCH("09.00 -16.00",CJ126)))</formula>
    </cfRule>
  </conditionalFormatting>
  <conditionalFormatting sqref="CJ127:CJ132">
    <cfRule type="containsText" dxfId="10065" priority="17457" operator="containsText" text="09.00 -13.00">
      <formula>NOT(ISERROR(SEARCH("09.00 -13.00",CJ127)))</formula>
    </cfRule>
    <cfRule type="containsText" dxfId="10064" priority="17458" operator="containsText" text="09.00 -15:00">
      <formula>NOT(ISERROR(SEARCH("09.00 -15:00",CJ127)))</formula>
    </cfRule>
    <cfRule type="containsText" dxfId="10063" priority="17459" operator="containsText" text="09.00 -16.00">
      <formula>NOT(ISERROR(SEARCH("09.00 -16.00",CJ127)))</formula>
    </cfRule>
  </conditionalFormatting>
  <conditionalFormatting sqref="CJ125">
    <cfRule type="containsText" dxfId="10062" priority="17454" operator="containsText" text="09.00 -13.00">
      <formula>NOT(ISERROR(SEARCH("09.00 -13.00",CJ125)))</formula>
    </cfRule>
    <cfRule type="containsText" dxfId="10061" priority="17455" operator="containsText" text="09.00 -15:00">
      <formula>NOT(ISERROR(SEARCH("09.00 -15:00",CJ125)))</formula>
    </cfRule>
    <cfRule type="containsText" dxfId="10060" priority="17456" operator="containsText" text="09.00 -16.00">
      <formula>NOT(ISERROR(SEARCH("09.00 -16.00",CJ125)))</formula>
    </cfRule>
  </conditionalFormatting>
  <conditionalFormatting sqref="CJ131">
    <cfRule type="containsText" dxfId="10059" priority="17453" operator="containsText" text="09:00 – 13.00 ">
      <formula>NOT(ISERROR(SEARCH("09:00 – 13.00 ",CJ131)))</formula>
    </cfRule>
  </conditionalFormatting>
  <conditionalFormatting sqref="CJ125:CJ132">
    <cfRule type="containsText" dxfId="10058" priority="17452" operator="containsText" text="09:00 – 13.00 ">
      <formula>NOT(ISERROR(SEARCH("09:00 – 13.00 ",CJ125)))</formula>
    </cfRule>
  </conditionalFormatting>
  <conditionalFormatting sqref="CJ131:CJ132">
    <cfRule type="containsText" dxfId="10057" priority="17451" operator="containsText" text="09:00 – 13.00 ">
      <formula>NOT(ISERROR(SEARCH("09:00 – 13.00 ",CJ131)))</formula>
    </cfRule>
  </conditionalFormatting>
  <conditionalFormatting sqref="CJ126">
    <cfRule type="containsText" dxfId="10056" priority="17448" operator="containsText" text="09.00 -13.00">
      <formula>NOT(ISERROR(SEARCH("09.00 -13.00",CJ126)))</formula>
    </cfRule>
    <cfRule type="containsText" dxfId="10055" priority="17449" operator="containsText" text="09.00 -15:00">
      <formula>NOT(ISERROR(SEARCH("09.00 -15:00",CJ126)))</formula>
    </cfRule>
    <cfRule type="containsText" dxfId="10054" priority="17450" operator="containsText" text="09.00 -16.00">
      <formula>NOT(ISERROR(SEARCH("09.00 -16.00",CJ126)))</formula>
    </cfRule>
  </conditionalFormatting>
  <conditionalFormatting sqref="CJ127:CJ132">
    <cfRule type="containsText" dxfId="10053" priority="17445" operator="containsText" text="09.00 -13.00">
      <formula>NOT(ISERROR(SEARCH("09.00 -13.00",CJ127)))</formula>
    </cfRule>
    <cfRule type="containsText" dxfId="10052" priority="17446" operator="containsText" text="09.00 -15:00">
      <formula>NOT(ISERROR(SEARCH("09.00 -15:00",CJ127)))</formula>
    </cfRule>
    <cfRule type="containsText" dxfId="10051" priority="17447" operator="containsText" text="09.00 -16.00">
      <formula>NOT(ISERROR(SEARCH("09.00 -16.00",CJ127)))</formula>
    </cfRule>
  </conditionalFormatting>
  <conditionalFormatting sqref="CJ125">
    <cfRule type="containsText" dxfId="10050" priority="17442" operator="containsText" text="09.00 -13.00">
      <formula>NOT(ISERROR(SEARCH("09.00 -13.00",CJ125)))</formula>
    </cfRule>
    <cfRule type="containsText" dxfId="10049" priority="17443" operator="containsText" text="09.00 -15:00">
      <formula>NOT(ISERROR(SEARCH("09.00 -15:00",CJ125)))</formula>
    </cfRule>
    <cfRule type="containsText" dxfId="10048" priority="17444" operator="containsText" text="09.00 -16.00">
      <formula>NOT(ISERROR(SEARCH("09.00 -16.00",CJ125)))</formula>
    </cfRule>
  </conditionalFormatting>
  <conditionalFormatting sqref="CJ126">
    <cfRule type="containsText" dxfId="10047" priority="17439" operator="containsText" text="09.00 -13:00">
      <formula>NOT(ISERROR(SEARCH("09.00 -13:00",CJ126)))</formula>
    </cfRule>
    <cfRule type="containsText" dxfId="10046" priority="17440" operator="containsText" text="08.30 -17.30">
      <formula>NOT(ISERROR(SEARCH("08.30 -17.30",CJ126)))</formula>
    </cfRule>
    <cfRule type="containsText" dxfId="10045" priority="17441" operator="containsText" text="08.30 -15:30">
      <formula>NOT(ISERROR(SEARCH("08.30 -15:30",CJ126)))</formula>
    </cfRule>
  </conditionalFormatting>
  <conditionalFormatting sqref="CJ127:CJ132">
    <cfRule type="containsText" dxfId="10044" priority="17436" operator="containsText" text="09.00 -13.00">
      <formula>NOT(ISERROR(SEARCH("09.00 -13.00",CJ127)))</formula>
    </cfRule>
    <cfRule type="containsText" dxfId="10043" priority="17437" operator="containsText" text="09.00 -15:00">
      <formula>NOT(ISERROR(SEARCH("09.00 -15:00",CJ127)))</formula>
    </cfRule>
    <cfRule type="containsText" dxfId="10042" priority="17438" operator="containsText" text="09.00 -16.00">
      <formula>NOT(ISERROR(SEARCH("09.00 -16.00",CJ127)))</formula>
    </cfRule>
  </conditionalFormatting>
  <conditionalFormatting sqref="CJ127:CJ132">
    <cfRule type="containsText" dxfId="10041" priority="17433" operator="containsText" text="09.00 -13:00">
      <formula>NOT(ISERROR(SEARCH("09.00 -13:00",CJ127)))</formula>
    </cfRule>
    <cfRule type="containsText" dxfId="10040" priority="17434" operator="containsText" text="08.30 -17.30">
      <formula>NOT(ISERROR(SEARCH("08.30 -17.30",CJ127)))</formula>
    </cfRule>
    <cfRule type="containsText" dxfId="10039" priority="17435" operator="containsText" text="08.30 -15:30">
      <formula>NOT(ISERROR(SEARCH("08.30 -15:30",CJ127)))</formula>
    </cfRule>
  </conditionalFormatting>
  <conditionalFormatting sqref="CJ125">
    <cfRule type="containsText" dxfId="10038" priority="17430" operator="containsText" text="09.00 -13.00">
      <formula>NOT(ISERROR(SEARCH("09.00 -13.00",CJ125)))</formula>
    </cfRule>
    <cfRule type="containsText" dxfId="10037" priority="17431" operator="containsText" text="09.00 -15:00">
      <formula>NOT(ISERROR(SEARCH("09.00 -15:00",CJ125)))</formula>
    </cfRule>
    <cfRule type="containsText" dxfId="10036" priority="17432" operator="containsText" text="09.00 -16.00">
      <formula>NOT(ISERROR(SEARCH("09.00 -16.00",CJ125)))</formula>
    </cfRule>
  </conditionalFormatting>
  <conditionalFormatting sqref="CJ125">
    <cfRule type="containsText" dxfId="10035" priority="17427" operator="containsText" text="09.00 -13:00">
      <formula>NOT(ISERROR(SEARCH("09.00 -13:00",CJ125)))</formula>
    </cfRule>
    <cfRule type="containsText" dxfId="10034" priority="17428" operator="containsText" text="08.30 -17.30">
      <formula>NOT(ISERROR(SEARCH("08.30 -17.30",CJ125)))</formula>
    </cfRule>
    <cfRule type="containsText" dxfId="10033" priority="17429" operator="containsText" text="08.30 -15:30">
      <formula>NOT(ISERROR(SEARCH("08.30 -15:30",CJ125)))</formula>
    </cfRule>
  </conditionalFormatting>
  <conditionalFormatting sqref="CJ135:CJ142">
    <cfRule type="containsText" dxfId="10032" priority="17409" operator="containsText" text="08.30 – 14.30">
      <formula>NOT(ISERROR(SEARCH("08.30 – 14.30",CJ135)))</formula>
    </cfRule>
    <cfRule type="containsText" dxfId="10031" priority="17410" operator="containsText" text="09:30 – 18.30">
      <formula>NOT(ISERROR(SEARCH("09:30 – 18.30",CJ135)))</formula>
    </cfRule>
    <cfRule type="containsText" dxfId="10030" priority="17411" operator="containsText" text="10.30 – 18.30">
      <formula>NOT(ISERROR(SEARCH("10.30 – 18.30",CJ135)))</formula>
    </cfRule>
    <cfRule type="containsText" dxfId="10029" priority="17412" operator="containsText" text="09.30 – 18.30">
      <formula>NOT(ISERROR(SEARCH("09.30 – 18.30",CJ135)))</formula>
    </cfRule>
    <cfRule type="containsText" dxfId="10028" priority="17414" operator="containsText" text="09.00 – 13:00">
      <formula>NOT(ISERROR(SEARCH("09.00 – 13:00",CJ135)))</formula>
    </cfRule>
    <cfRule type="containsText" dxfId="10027" priority="17415" operator="containsText" text="08.30 – 16.30">
      <formula>NOT(ISERROR(SEARCH("08.30 – 16.30",CJ135)))</formula>
    </cfRule>
    <cfRule type="containsText" dxfId="10026" priority="17416" operator="containsText" text="08:30 – 17.30">
      <formula>NOT(ISERROR(SEARCH("08:30 – 17.30",CJ135)))</formula>
    </cfRule>
    <cfRule type="containsText" dxfId="10025" priority="17417" operator="containsText" text="08.30 – 17.30">
      <formula>NOT(ISERROR(SEARCH("08.30 – 17.30",CJ135)))</formula>
    </cfRule>
    <cfRule type="containsText" dxfId="10024" priority="17418" operator="containsText" text="09.00 – 18.00">
      <formula>NOT(ISERROR(SEARCH("09.00 – 18.00",CJ135)))</formula>
    </cfRule>
    <cfRule type="containsText" dxfId="10023" priority="17419" operator="containsText" text="09.00 – 13.00">
      <formula>NOT(ISERROR(SEARCH("09.00 – 13.00",CJ135)))</formula>
    </cfRule>
    <cfRule type="containsText" dxfId="10022" priority="17420" operator="containsText" text="11.30 – 19.30">
      <formula>NOT(ISERROR(SEARCH("11.30 – 19.30",CJ135)))</formula>
    </cfRule>
    <cfRule type="containsText" dxfId="10021" priority="17421" operator="containsText" text="10.30 – 19.30">
      <formula>NOT(ISERROR(SEARCH("10.30 – 19.30",CJ135)))</formula>
    </cfRule>
    <cfRule type="containsText" dxfId="10020" priority="17422" operator="containsText" text="09.00 – 15.00">
      <formula>NOT(ISERROR(SEARCH("09.00 – 15.00",CJ135)))</formula>
    </cfRule>
    <cfRule type="containsText" dxfId="10019" priority="17423" operator="containsText" text="1 2 : 3 0">
      <formula>NOT(ISERROR(SEARCH("1 2 : 3 0",CJ135)))</formula>
    </cfRule>
    <cfRule type="containsText" dxfId="10018" priority="17424" operator="containsText" text="1 3 : 3 0">
      <formula>NOT(ISERROR(SEARCH("1 3 : 3 0",CJ135)))</formula>
    </cfRule>
    <cfRule type="containsText" dxfId="10017" priority="17425" operator="containsText" text="FESTIVITÁ">
      <formula>NOT(ISERROR(SEARCH("FESTIVITÁ",CJ135)))</formula>
    </cfRule>
    <cfRule type="cellIs" dxfId="10016" priority="17426" operator="equal">
      <formula>"DOMENICA"</formula>
    </cfRule>
  </conditionalFormatting>
  <conditionalFormatting sqref="CJ135:CJ142">
    <cfRule type="containsText" dxfId="10015" priority="17401" operator="containsText" text="09.00 - 13.00">
      <formula>NOT(ISERROR(SEARCH("09.00 - 13.00",CJ135)))</formula>
    </cfRule>
    <cfRule type="containsText" dxfId="10014" priority="17404" operator="containsText" text="09.00 – 15:00">
      <formula>NOT(ISERROR(SEARCH("09.00 – 15:00",CJ135)))</formula>
    </cfRule>
    <cfRule type="containsText" dxfId="10013" priority="17405" operator="containsText" text="09.00 – 16.00">
      <formula>NOT(ISERROR(SEARCH("09.00 – 16.00",CJ135)))</formula>
    </cfRule>
    <cfRule type="containsText" dxfId="10012" priority="17406" operator="containsText" text="09.00 - 13:00">
      <formula>NOT(ISERROR(SEARCH("09.00 - 13:00",CJ135)))</formula>
    </cfRule>
    <cfRule type="containsText" dxfId="10011" priority="17407" operator="containsText" text="08.30 – 16:30 ">
      <formula>NOT(ISERROR(SEARCH("08.30 – 16:30 ",CJ135)))</formula>
    </cfRule>
    <cfRule type="containsText" dxfId="10010" priority="17408" operator="containsText" text="08.30 – 17:30 ">
      <formula>NOT(ISERROR(SEARCH("08.30 – 17:30 ",CJ135)))</formula>
    </cfRule>
  </conditionalFormatting>
  <conditionalFormatting sqref="CJ135:CJ142">
    <cfRule type="containsText" dxfId="10009" priority="17403" operator="containsText" text="1 3 : 0 0">
      <formula>NOT(ISERROR(SEARCH("1 3 : 0 0",CJ135)))</formula>
    </cfRule>
  </conditionalFormatting>
  <conditionalFormatting sqref="CJ135:CJ142">
    <cfRule type="containsText" dxfId="10008" priority="17413" operator="containsText" text="09:00 – 13.00 ">
      <formula>NOT(ISERROR(SEARCH("09:00 – 13.00 ",CJ135)))</formula>
    </cfRule>
  </conditionalFormatting>
  <conditionalFormatting sqref="CJ141">
    <cfRule type="containsText" dxfId="10007" priority="17400" operator="containsText" text="09:00 – 13.00 ">
      <formula>NOT(ISERROR(SEARCH("09:00 – 13.00 ",CJ141)))</formula>
    </cfRule>
  </conditionalFormatting>
  <conditionalFormatting sqref="CJ135:CJ142">
    <cfRule type="containsText" dxfId="10006" priority="17399" operator="containsText" text="09:00 – 13.00 ">
      <formula>NOT(ISERROR(SEARCH("09:00 – 13.00 ",CJ135)))</formula>
    </cfRule>
  </conditionalFormatting>
  <conditionalFormatting sqref="CJ141:CJ142">
    <cfRule type="containsText" dxfId="10005" priority="17398" operator="containsText" text="09:00 – 13.00 ">
      <formula>NOT(ISERROR(SEARCH("09:00 – 13.00 ",CJ141)))</formula>
    </cfRule>
  </conditionalFormatting>
  <conditionalFormatting sqref="CJ136">
    <cfRule type="containsText" dxfId="10004" priority="17395" operator="containsText" text="09.00 -13.00">
      <formula>NOT(ISERROR(SEARCH("09.00 -13.00",CJ136)))</formula>
    </cfRule>
    <cfRule type="containsText" dxfId="10003" priority="17396" operator="containsText" text="09.00 -15:00">
      <formula>NOT(ISERROR(SEARCH("09.00 -15:00",CJ136)))</formula>
    </cfRule>
    <cfRule type="containsText" dxfId="10002" priority="17397" operator="containsText" text="09.00 -16.00">
      <formula>NOT(ISERROR(SEARCH("09.00 -16.00",CJ136)))</formula>
    </cfRule>
  </conditionalFormatting>
  <conditionalFormatting sqref="CJ141">
    <cfRule type="containsText" dxfId="10001" priority="17388" operator="containsText" text="09:00 – 13.00 ">
      <formula>NOT(ISERROR(SEARCH("09:00 – 13.00 ",CJ141)))</formula>
    </cfRule>
  </conditionalFormatting>
  <conditionalFormatting sqref="CJ135:CJ142">
    <cfRule type="containsText" dxfId="10000" priority="17387" operator="containsText" text="09:00 – 13.00 ">
      <formula>NOT(ISERROR(SEARCH("09:00 – 13.00 ",CJ135)))</formula>
    </cfRule>
  </conditionalFormatting>
  <conditionalFormatting sqref="CJ141:CJ142">
    <cfRule type="containsText" dxfId="9999" priority="17386" operator="containsText" text="09:00 – 13.00 ">
      <formula>NOT(ISERROR(SEARCH("09:00 – 13.00 ",CJ141)))</formula>
    </cfRule>
  </conditionalFormatting>
  <conditionalFormatting sqref="CJ136">
    <cfRule type="containsText" dxfId="9998" priority="17374" operator="containsText" text="09.00 -13:00">
      <formula>NOT(ISERROR(SEARCH("09.00 -13:00",CJ136)))</formula>
    </cfRule>
    <cfRule type="containsText" dxfId="9997" priority="17375" operator="containsText" text="08.30 -17.30">
      <formula>NOT(ISERROR(SEARCH("08.30 -17.30",CJ136)))</formula>
    </cfRule>
    <cfRule type="containsText" dxfId="9996" priority="17376" operator="containsText" text="08.30 -15:30">
      <formula>NOT(ISERROR(SEARCH("08.30 -15:30",CJ136)))</formula>
    </cfRule>
  </conditionalFormatting>
  <conditionalFormatting sqref="CJ137:CJ142">
    <cfRule type="containsText" dxfId="9995" priority="17368" operator="containsText" text="09.00 -13:00">
      <formula>NOT(ISERROR(SEARCH("09.00 -13:00",CJ137)))</formula>
    </cfRule>
    <cfRule type="containsText" dxfId="9994" priority="17369" operator="containsText" text="08.30 -17.30">
      <formula>NOT(ISERROR(SEARCH("08.30 -17.30",CJ137)))</formula>
    </cfRule>
    <cfRule type="containsText" dxfId="9993" priority="17370" operator="containsText" text="08.30 -15:30">
      <formula>NOT(ISERROR(SEARCH("08.30 -15:30",CJ137)))</formula>
    </cfRule>
  </conditionalFormatting>
  <conditionalFormatting sqref="CJ135">
    <cfRule type="containsText" dxfId="9992" priority="17365" operator="containsText" text="09.00 -13.00">
      <formula>NOT(ISERROR(SEARCH("09.00 -13.00",CJ135)))</formula>
    </cfRule>
    <cfRule type="containsText" dxfId="9991" priority="17366" operator="containsText" text="09.00 -15:00">
      <formula>NOT(ISERROR(SEARCH("09.00 -15:00",CJ135)))</formula>
    </cfRule>
    <cfRule type="containsText" dxfId="9990" priority="17367" operator="containsText" text="09.00 -16.00">
      <formula>NOT(ISERROR(SEARCH("09.00 -16.00",CJ135)))</formula>
    </cfRule>
  </conditionalFormatting>
  <conditionalFormatting sqref="CJ135">
    <cfRule type="containsText" dxfId="9989" priority="17362" operator="containsText" text="09.00 -13:00">
      <formula>NOT(ISERROR(SEARCH("09.00 -13:00",CJ135)))</formula>
    </cfRule>
    <cfRule type="containsText" dxfId="9988" priority="17363" operator="containsText" text="08.30 -17.30">
      <formula>NOT(ISERROR(SEARCH("08.30 -17.30",CJ135)))</formula>
    </cfRule>
    <cfRule type="containsText" dxfId="9987" priority="17364" operator="containsText" text="08.30 -15:30">
      <formula>NOT(ISERROR(SEARCH("08.30 -15:30",CJ135)))</formula>
    </cfRule>
  </conditionalFormatting>
  <conditionalFormatting sqref="CJ153">
    <cfRule type="containsText" dxfId="9986" priority="17345" operator="containsText" text="08.30 – 14.30">
      <formula>NOT(ISERROR(SEARCH("08.30 – 14.30",CJ153)))</formula>
    </cfRule>
    <cfRule type="containsText" dxfId="9985" priority="17346" operator="containsText" text="09:30 – 18.30">
      <formula>NOT(ISERROR(SEARCH("09:30 – 18.30",CJ153)))</formula>
    </cfRule>
    <cfRule type="containsText" dxfId="9984" priority="17347" operator="containsText" text="10.30 – 18.30">
      <formula>NOT(ISERROR(SEARCH("10.30 – 18.30",CJ153)))</formula>
    </cfRule>
    <cfRule type="containsText" dxfId="9983" priority="17348" operator="containsText" text="09.30 – 18.30">
      <formula>NOT(ISERROR(SEARCH("09.30 – 18.30",CJ153)))</formula>
    </cfRule>
    <cfRule type="containsText" dxfId="9982" priority="17349" operator="containsText" text="09.00 – 13:00">
      <formula>NOT(ISERROR(SEARCH("09.00 – 13:00",CJ153)))</formula>
    </cfRule>
    <cfRule type="containsText" dxfId="9981" priority="17350" operator="containsText" text="08.30 – 16.30">
      <formula>NOT(ISERROR(SEARCH("08.30 – 16.30",CJ153)))</formula>
    </cfRule>
    <cfRule type="containsText" dxfId="9980" priority="17351" operator="containsText" text="08:30 – 17.30">
      <formula>NOT(ISERROR(SEARCH("08:30 – 17.30",CJ153)))</formula>
    </cfRule>
    <cfRule type="containsText" dxfId="9979" priority="17352" operator="containsText" text="08.30 – 17.30">
      <formula>NOT(ISERROR(SEARCH("08.30 – 17.30",CJ153)))</formula>
    </cfRule>
    <cfRule type="containsText" dxfId="9978" priority="17353" operator="containsText" text="09.00 – 18.00">
      <formula>NOT(ISERROR(SEARCH("09.00 – 18.00",CJ153)))</formula>
    </cfRule>
    <cfRule type="containsText" dxfId="9977" priority="17354" operator="containsText" text="09.00 – 13.00">
      <formula>NOT(ISERROR(SEARCH("09.00 – 13.00",CJ153)))</formula>
    </cfRule>
    <cfRule type="containsText" dxfId="9976" priority="17355" operator="containsText" text="11.30 – 19.30">
      <formula>NOT(ISERROR(SEARCH("11.30 – 19.30",CJ153)))</formula>
    </cfRule>
    <cfRule type="containsText" dxfId="9975" priority="17356" operator="containsText" text="10.30 – 19.30">
      <formula>NOT(ISERROR(SEARCH("10.30 – 19.30",CJ153)))</formula>
    </cfRule>
    <cfRule type="containsText" dxfId="9974" priority="17357" operator="containsText" text="09.00 – 15.00">
      <formula>NOT(ISERROR(SEARCH("09.00 – 15.00",CJ153)))</formula>
    </cfRule>
    <cfRule type="containsText" dxfId="9973" priority="17358" operator="containsText" text="12:30">
      <formula>NOT(ISERROR(SEARCH("12:30",CJ153)))</formula>
    </cfRule>
    <cfRule type="containsText" dxfId="9972" priority="17359" operator="containsText" text="13:30">
      <formula>NOT(ISERROR(SEARCH("13:30",CJ153)))</formula>
    </cfRule>
    <cfRule type="containsText" dxfId="9971" priority="17360" operator="containsText" text="FESTIVITÁ">
      <formula>NOT(ISERROR(SEARCH("FESTIVITÁ",CJ153)))</formula>
    </cfRule>
    <cfRule type="cellIs" dxfId="9970" priority="17361" operator="equal">
      <formula>"DOMENICA"</formula>
    </cfRule>
  </conditionalFormatting>
  <conditionalFormatting sqref="CJ154">
    <cfRule type="cellIs" dxfId="9969" priority="17336" operator="equal">
      <formula>"09.00 – 13.00"</formula>
    </cfRule>
  </conditionalFormatting>
  <conditionalFormatting sqref="CJ154">
    <cfRule type="cellIs" dxfId="9968" priority="17337" operator="equal">
      <formula>"09.00 – 15.00"</formula>
    </cfRule>
  </conditionalFormatting>
  <conditionalFormatting sqref="CJ154">
    <cfRule type="cellIs" dxfId="9967" priority="17338" operator="equal">
      <formula>"09.00 – 18.00"</formula>
    </cfRule>
  </conditionalFormatting>
  <conditionalFormatting sqref="CJ154">
    <cfRule type="cellIs" dxfId="9966" priority="17339" operator="equal">
      <formula>"09.30 – 13.00"</formula>
    </cfRule>
  </conditionalFormatting>
  <conditionalFormatting sqref="CJ154">
    <cfRule type="cellIs" dxfId="9965" priority="17340" operator="equal">
      <formula>"10.30 – 19.30"</formula>
    </cfRule>
  </conditionalFormatting>
  <conditionalFormatting sqref="CJ154">
    <cfRule type="cellIs" dxfId="9964" priority="17341" operator="equal">
      <formula>"11.30 – 19.30"</formula>
    </cfRule>
  </conditionalFormatting>
  <conditionalFormatting sqref="CJ154">
    <cfRule type="cellIs" dxfId="9963" priority="17342" operator="equal">
      <formula>_FV(13,"3")</formula>
    </cfRule>
  </conditionalFormatting>
  <conditionalFormatting sqref="CJ154">
    <cfRule type="cellIs" dxfId="9962" priority="17343" operator="equal">
      <formula>_FV(13,"3")</formula>
    </cfRule>
  </conditionalFormatting>
  <conditionalFormatting sqref="CJ154">
    <cfRule type="cellIs" dxfId="9961" priority="17344" operator="equal">
      <formula>_FV(13,"3")</formula>
    </cfRule>
  </conditionalFormatting>
  <conditionalFormatting sqref="CJ154">
    <cfRule type="containsText" dxfId="9960" priority="17326" operator="containsText" text="DOMENICA">
      <formula>NOT(ISERROR(SEARCH("DOMENICA",CJ154)))</formula>
    </cfRule>
    <cfRule type="containsText" dxfId="9959" priority="17327" operator="containsText" text="08.30 – 14.30">
      <formula>NOT(ISERROR(SEARCH("08.30 – 14.30",CJ154)))</formula>
    </cfRule>
    <cfRule type="containsText" dxfId="9958" priority="17328" operator="containsText" text="09.30 – 18.30">
      <formula>NOT(ISERROR(SEARCH("09.30 – 18.30",CJ154)))</formula>
    </cfRule>
    <cfRule type="containsText" dxfId="9957" priority="17329" operator="containsText" text="08.30 – 16.30">
      <formula>NOT(ISERROR(SEARCH("08.30 – 16.30",CJ154)))</formula>
    </cfRule>
    <cfRule type="containsText" dxfId="9956" priority="17330" operator="containsText" text="08.30 – 17.30">
      <formula>NOT(ISERROR(SEARCH("08.30 – 17.30",CJ154)))</formula>
    </cfRule>
    <cfRule type="containsText" dxfId="9955" priority="17331" operator="containsText" text="09.00 – 18.00">
      <formula>NOT(ISERROR(SEARCH("09.00 – 18.00",CJ154)))</formula>
    </cfRule>
    <cfRule type="containsText" dxfId="9954" priority="17332" operator="containsText" text="09.00 – 15.00">
      <formula>NOT(ISERROR(SEARCH("09.00 – 15.00",CJ154)))</formula>
    </cfRule>
    <cfRule type="containsText" dxfId="9953" priority="17333" operator="containsText" text="10.30 – 19.30">
      <formula>NOT(ISERROR(SEARCH("10.30 – 19.30",CJ154)))</formula>
    </cfRule>
    <cfRule type="containsText" dxfId="9952" priority="17334" operator="containsText" text="09.00 – 13.00">
      <formula>NOT(ISERROR(SEARCH("09.00 – 13.00",CJ154)))</formula>
    </cfRule>
    <cfRule type="containsText" dxfId="9951" priority="17335" operator="containsText" text="11.30 – 19.30">
      <formula>NOT(ISERROR(SEARCH("11.30 – 19.30",CJ154)))</formula>
    </cfRule>
  </conditionalFormatting>
  <conditionalFormatting sqref="CJ154">
    <cfRule type="cellIs" dxfId="9950" priority="17318" operator="equal">
      <formula>"09.00 – 15.00"</formula>
    </cfRule>
  </conditionalFormatting>
  <conditionalFormatting sqref="CJ154">
    <cfRule type="cellIs" dxfId="9949" priority="17319" operator="equal">
      <formula>"09.00 – 18.00"</formula>
    </cfRule>
  </conditionalFormatting>
  <conditionalFormatting sqref="CJ154">
    <cfRule type="cellIs" dxfId="9948" priority="17320" operator="equal">
      <formula>"09.30 – 13.00"</formula>
    </cfRule>
  </conditionalFormatting>
  <conditionalFormatting sqref="CJ154">
    <cfRule type="cellIs" dxfId="9947" priority="17321" operator="equal">
      <formula>"10.30 – 19.30"</formula>
    </cfRule>
  </conditionalFormatting>
  <conditionalFormatting sqref="CJ154">
    <cfRule type="cellIs" dxfId="9946" priority="17322" operator="equal">
      <formula>"11.30 – 19.30"</formula>
    </cfRule>
  </conditionalFormatting>
  <conditionalFormatting sqref="CJ154">
    <cfRule type="cellIs" dxfId="9945" priority="17323" operator="equal">
      <formula>_FV(13,"3")</formula>
    </cfRule>
  </conditionalFormatting>
  <conditionalFormatting sqref="CJ154">
    <cfRule type="cellIs" dxfId="9944" priority="17324" operator="equal">
      <formula>_FV(13,"3")</formula>
    </cfRule>
  </conditionalFormatting>
  <conditionalFormatting sqref="CJ154">
    <cfRule type="cellIs" dxfId="9943" priority="17325" operator="equal">
      <formula>_FV(13,"3")</formula>
    </cfRule>
  </conditionalFormatting>
  <conditionalFormatting sqref="CJ154">
    <cfRule type="cellIs" dxfId="9942" priority="17310" operator="equal">
      <formula>"09.00 – 15.00"</formula>
    </cfRule>
  </conditionalFormatting>
  <conditionalFormatting sqref="CJ154">
    <cfRule type="cellIs" dxfId="9941" priority="17311" operator="equal">
      <formula>"09.00 – 18.00"</formula>
    </cfRule>
  </conditionalFormatting>
  <conditionalFormatting sqref="CJ154">
    <cfRule type="cellIs" dxfId="9940" priority="17312" operator="equal">
      <formula>"09.30 – 13.00"</formula>
    </cfRule>
  </conditionalFormatting>
  <conditionalFormatting sqref="CJ154">
    <cfRule type="cellIs" dxfId="9939" priority="17313" operator="equal">
      <formula>"10.30 – 19.30"</formula>
    </cfRule>
  </conditionalFormatting>
  <conditionalFormatting sqref="CJ154">
    <cfRule type="cellIs" dxfId="9938" priority="17314" operator="equal">
      <formula>"11.30 – 19.30"</formula>
    </cfRule>
  </conditionalFormatting>
  <conditionalFormatting sqref="CJ154">
    <cfRule type="cellIs" dxfId="9937" priority="17315" operator="equal">
      <formula>_FV(13,"3")</formula>
    </cfRule>
  </conditionalFormatting>
  <conditionalFormatting sqref="CJ154">
    <cfRule type="cellIs" dxfId="9936" priority="17316" operator="equal">
      <formula>_FV(13,"3")</formula>
    </cfRule>
  </conditionalFormatting>
  <conditionalFormatting sqref="CJ154">
    <cfRule type="cellIs" dxfId="9935" priority="17317" operator="equal">
      <formula>_FV(13,"3")</formula>
    </cfRule>
  </conditionalFormatting>
  <conditionalFormatting sqref="CJ153:CJ154">
    <cfRule type="containsText" dxfId="9934" priority="17304" operator="containsText" text="09.00 - 13.00">
      <formula>NOT(ISERROR(SEARCH("09.00 - 13.00",CJ153)))</formula>
    </cfRule>
    <cfRule type="containsText" dxfId="9933" priority="17305" operator="containsText" text="09.00 – 15:00">
      <formula>NOT(ISERROR(SEARCH("09.00 – 15:00",CJ153)))</formula>
    </cfRule>
    <cfRule type="containsText" dxfId="9932" priority="17306" operator="containsText" text="09.00 – 16.00">
      <formula>NOT(ISERROR(SEARCH("09.00 – 16.00",CJ153)))</formula>
    </cfRule>
    <cfRule type="containsText" dxfId="9931" priority="17307" operator="containsText" text="09.00 - 13:00">
      <formula>NOT(ISERROR(SEARCH("09.00 - 13:00",CJ153)))</formula>
    </cfRule>
    <cfRule type="containsText" dxfId="9930" priority="17308" operator="containsText" text="08.30 – 16:30 ">
      <formula>NOT(ISERROR(SEARCH("08.30 – 16:30 ",CJ153)))</formula>
    </cfRule>
    <cfRule type="containsText" dxfId="9929" priority="17309" operator="containsText" text="08.30 – 17:30 ">
      <formula>NOT(ISERROR(SEARCH("08.30 – 17:30 ",CJ153)))</formula>
    </cfRule>
  </conditionalFormatting>
  <conditionalFormatting sqref="CJ154">
    <cfRule type="cellIs" dxfId="9928" priority="17296" operator="equal">
      <formula>"09.00 – 15.00"</formula>
    </cfRule>
  </conditionalFormatting>
  <conditionalFormatting sqref="CJ154">
    <cfRule type="cellIs" dxfId="9927" priority="17297" operator="equal">
      <formula>"09.00 – 18.00"</formula>
    </cfRule>
  </conditionalFormatting>
  <conditionalFormatting sqref="CJ154">
    <cfRule type="cellIs" dxfId="9926" priority="17298" operator="equal">
      <formula>"09.30 – 13.00"</formula>
    </cfRule>
  </conditionalFormatting>
  <conditionalFormatting sqref="CJ154">
    <cfRule type="cellIs" dxfId="9925" priority="17299" operator="equal">
      <formula>"10.30 – 19.30"</formula>
    </cfRule>
  </conditionalFormatting>
  <conditionalFormatting sqref="CJ154">
    <cfRule type="cellIs" dxfId="9924" priority="17300" operator="equal">
      <formula>"11.30 – 19.30"</formula>
    </cfRule>
  </conditionalFormatting>
  <conditionalFormatting sqref="CJ154">
    <cfRule type="cellIs" dxfId="9923" priority="17301" operator="equal">
      <formula>_FV(13,"3")</formula>
    </cfRule>
  </conditionalFormatting>
  <conditionalFormatting sqref="CJ154">
    <cfRule type="cellIs" dxfId="9922" priority="17302" operator="equal">
      <formula>_FV(13,"3")</formula>
    </cfRule>
  </conditionalFormatting>
  <conditionalFormatting sqref="CJ154">
    <cfRule type="cellIs" dxfId="9921" priority="17303" operator="equal">
      <formula>_FV(13,"3")</formula>
    </cfRule>
  </conditionalFormatting>
  <conditionalFormatting sqref="CJ154">
    <cfRule type="containsText" dxfId="9920" priority="17286" operator="containsText" text="DOMENICA">
      <formula>NOT(ISERROR(SEARCH("DOMENICA",CJ154)))</formula>
    </cfRule>
    <cfRule type="containsText" dxfId="9919" priority="17287" operator="containsText" text="08.30 – 14.30">
      <formula>NOT(ISERROR(SEARCH("08.30 – 14.30",CJ154)))</formula>
    </cfRule>
    <cfRule type="containsText" dxfId="9918" priority="17288" operator="containsText" text="09.30 – 18.30">
      <formula>NOT(ISERROR(SEARCH("09.30 – 18.30",CJ154)))</formula>
    </cfRule>
    <cfRule type="containsText" dxfId="9917" priority="17289" operator="containsText" text="08.30 – 16.30">
      <formula>NOT(ISERROR(SEARCH("08.30 – 16.30",CJ154)))</formula>
    </cfRule>
    <cfRule type="containsText" dxfId="9916" priority="17290" operator="containsText" text="08.30 – 17.30">
      <formula>NOT(ISERROR(SEARCH("08.30 – 17.30",CJ154)))</formula>
    </cfRule>
    <cfRule type="containsText" dxfId="9915" priority="17291" operator="containsText" text="09.00 – 18.00">
      <formula>NOT(ISERROR(SEARCH("09.00 – 18.00",CJ154)))</formula>
    </cfRule>
    <cfRule type="containsText" dxfId="9914" priority="17292" operator="containsText" text="09.00 – 15.00">
      <formula>NOT(ISERROR(SEARCH("09.00 – 15.00",CJ154)))</formula>
    </cfRule>
    <cfRule type="containsText" dxfId="9913" priority="17293" operator="containsText" text="10.30 – 19.30">
      <formula>NOT(ISERROR(SEARCH("10.30 – 19.30",CJ154)))</formula>
    </cfRule>
    <cfRule type="containsText" dxfId="9912" priority="17294" operator="containsText" text="09.00 – 13.00">
      <formula>NOT(ISERROR(SEARCH("09.00 – 13.00",CJ154)))</formula>
    </cfRule>
    <cfRule type="containsText" dxfId="9911" priority="17295" operator="containsText" text="11.30 – 19.30">
      <formula>NOT(ISERROR(SEARCH("11.30 – 19.30",CJ154)))</formula>
    </cfRule>
  </conditionalFormatting>
  <conditionalFormatting sqref="CJ154">
    <cfRule type="cellIs" dxfId="9910" priority="17279" operator="equal">
      <formula>"09.00 – 18.00"</formula>
    </cfRule>
  </conditionalFormatting>
  <conditionalFormatting sqref="CJ154">
    <cfRule type="cellIs" dxfId="9909" priority="17280" operator="equal">
      <formula>"09.30 – 13.00"</formula>
    </cfRule>
  </conditionalFormatting>
  <conditionalFormatting sqref="CJ154">
    <cfRule type="cellIs" dxfId="9908" priority="17281" operator="equal">
      <formula>"10.30 – 19.30"</formula>
    </cfRule>
  </conditionalFormatting>
  <conditionalFormatting sqref="CJ154">
    <cfRule type="cellIs" dxfId="9907" priority="17282" operator="equal">
      <formula>"11.30 – 19.30"</formula>
    </cfRule>
  </conditionalFormatting>
  <conditionalFormatting sqref="CJ154">
    <cfRule type="cellIs" dxfId="9906" priority="17283" operator="equal">
      <formula>_FV(13,"3")</formula>
    </cfRule>
  </conditionalFormatting>
  <conditionalFormatting sqref="CJ154">
    <cfRule type="cellIs" dxfId="9905" priority="17284" operator="equal">
      <formula>_FV(13,"3")</formula>
    </cfRule>
  </conditionalFormatting>
  <conditionalFormatting sqref="CJ154">
    <cfRule type="cellIs" dxfId="9904" priority="17285" operator="equal">
      <formula>_FV(13,"3")</formula>
    </cfRule>
  </conditionalFormatting>
  <conditionalFormatting sqref="CJ154">
    <cfRule type="cellIs" dxfId="9903" priority="17272" operator="equal">
      <formula>"09.00 – 18.00"</formula>
    </cfRule>
  </conditionalFormatting>
  <conditionalFormatting sqref="CJ154">
    <cfRule type="cellIs" dxfId="9902" priority="17273" operator="equal">
      <formula>"09.30 – 13.00"</formula>
    </cfRule>
  </conditionalFormatting>
  <conditionalFormatting sqref="CJ154">
    <cfRule type="cellIs" dxfId="9901" priority="17274" operator="equal">
      <formula>"10.30 – 19.30"</formula>
    </cfRule>
  </conditionalFormatting>
  <conditionalFormatting sqref="CJ154">
    <cfRule type="cellIs" dxfId="9900" priority="17275" operator="equal">
      <formula>"11.30 – 19.30"</formula>
    </cfRule>
  </conditionalFormatting>
  <conditionalFormatting sqref="CJ154">
    <cfRule type="cellIs" dxfId="9899" priority="17276" operator="equal">
      <formula>_FV(13,"3")</formula>
    </cfRule>
  </conditionalFormatting>
  <conditionalFormatting sqref="CJ154">
    <cfRule type="cellIs" dxfId="9898" priority="17277" operator="equal">
      <formula>_FV(13,"3")</formula>
    </cfRule>
  </conditionalFormatting>
  <conditionalFormatting sqref="CJ154">
    <cfRule type="cellIs" dxfId="9897" priority="17278" operator="equal">
      <formula>_FV(13,"3")</formula>
    </cfRule>
  </conditionalFormatting>
  <conditionalFormatting sqref="CJ154">
    <cfRule type="cellIs" dxfId="9896" priority="17264" operator="equal">
      <formula>"09.00 – 15.00"</formula>
    </cfRule>
  </conditionalFormatting>
  <conditionalFormatting sqref="CJ154">
    <cfRule type="cellIs" dxfId="9895" priority="17265" operator="equal">
      <formula>"09.00 – 18.00"</formula>
    </cfRule>
  </conditionalFormatting>
  <conditionalFormatting sqref="CJ154">
    <cfRule type="cellIs" dxfId="9894" priority="17266" operator="equal">
      <formula>"09.30 – 13.00"</formula>
    </cfRule>
  </conditionalFormatting>
  <conditionalFormatting sqref="CJ154">
    <cfRule type="cellIs" dxfId="9893" priority="17267" operator="equal">
      <formula>"10.30 – 19.30"</formula>
    </cfRule>
  </conditionalFormatting>
  <conditionalFormatting sqref="CJ154">
    <cfRule type="cellIs" dxfId="9892" priority="17268" operator="equal">
      <formula>"11.30 – 19.30"</formula>
    </cfRule>
  </conditionalFormatting>
  <conditionalFormatting sqref="CJ154">
    <cfRule type="cellIs" dxfId="9891" priority="17269" operator="equal">
      <formula>_FV(13,"3")</formula>
    </cfRule>
  </conditionalFormatting>
  <conditionalFormatting sqref="CJ154">
    <cfRule type="cellIs" dxfId="9890" priority="17270" operator="equal">
      <formula>_FV(13,"3")</formula>
    </cfRule>
  </conditionalFormatting>
  <conditionalFormatting sqref="CJ154">
    <cfRule type="cellIs" dxfId="9889" priority="17271" operator="equal">
      <formula>_FV(13,"3")</formula>
    </cfRule>
  </conditionalFormatting>
  <conditionalFormatting sqref="CJ154">
    <cfRule type="containsText" dxfId="9888" priority="17254" operator="containsText" text="DOMENICA">
      <formula>NOT(ISERROR(SEARCH("DOMENICA",CJ154)))</formula>
    </cfRule>
    <cfRule type="containsText" dxfId="9887" priority="17255" operator="containsText" text="08.30 – 14.30">
      <formula>NOT(ISERROR(SEARCH("08.30 – 14.30",CJ154)))</formula>
    </cfRule>
    <cfRule type="containsText" dxfId="9886" priority="17256" operator="containsText" text="09.30 – 18.30">
      <formula>NOT(ISERROR(SEARCH("09.30 – 18.30",CJ154)))</formula>
    </cfRule>
    <cfRule type="containsText" dxfId="9885" priority="17257" operator="containsText" text="08.30 – 16.30">
      <formula>NOT(ISERROR(SEARCH("08.30 – 16.30",CJ154)))</formula>
    </cfRule>
    <cfRule type="containsText" dxfId="9884" priority="17258" operator="containsText" text="08.30 – 17.30">
      <formula>NOT(ISERROR(SEARCH("08.30 – 17.30",CJ154)))</formula>
    </cfRule>
    <cfRule type="containsText" dxfId="9883" priority="17259" operator="containsText" text="09.00 – 18.00">
      <formula>NOT(ISERROR(SEARCH("09.00 – 18.00",CJ154)))</formula>
    </cfRule>
    <cfRule type="containsText" dxfId="9882" priority="17260" operator="containsText" text="09.00 – 15.00">
      <formula>NOT(ISERROR(SEARCH("09.00 – 15.00",CJ154)))</formula>
    </cfRule>
    <cfRule type="containsText" dxfId="9881" priority="17261" operator="containsText" text="10.30 – 19.30">
      <formula>NOT(ISERROR(SEARCH("10.30 – 19.30",CJ154)))</formula>
    </cfRule>
    <cfRule type="containsText" dxfId="9880" priority="17262" operator="containsText" text="09.00 – 13.00">
      <formula>NOT(ISERROR(SEARCH("09.00 – 13.00",CJ154)))</formula>
    </cfRule>
    <cfRule type="containsText" dxfId="9879" priority="17263" operator="containsText" text="11.30 – 19.30">
      <formula>NOT(ISERROR(SEARCH("11.30 – 19.30",CJ154)))</formula>
    </cfRule>
  </conditionalFormatting>
  <conditionalFormatting sqref="CJ154">
    <cfRule type="cellIs" dxfId="9878" priority="17247" operator="equal">
      <formula>"09.00 – 18.00"</formula>
    </cfRule>
  </conditionalFormatting>
  <conditionalFormatting sqref="CJ154">
    <cfRule type="cellIs" dxfId="9877" priority="17248" operator="equal">
      <formula>"09.30 – 13.00"</formula>
    </cfRule>
  </conditionalFormatting>
  <conditionalFormatting sqref="CJ154">
    <cfRule type="cellIs" dxfId="9876" priority="17249" operator="equal">
      <formula>"10.30 – 19.30"</formula>
    </cfRule>
  </conditionalFormatting>
  <conditionalFormatting sqref="CJ154">
    <cfRule type="cellIs" dxfId="9875" priority="17250" operator="equal">
      <formula>"11.30 – 19.30"</formula>
    </cfRule>
  </conditionalFormatting>
  <conditionalFormatting sqref="CJ154">
    <cfRule type="cellIs" dxfId="9874" priority="17251" operator="equal">
      <formula>_FV(13,"3")</formula>
    </cfRule>
  </conditionalFormatting>
  <conditionalFormatting sqref="CJ154">
    <cfRule type="cellIs" dxfId="9873" priority="17252" operator="equal">
      <formula>_FV(13,"3")</formula>
    </cfRule>
  </conditionalFormatting>
  <conditionalFormatting sqref="CJ154">
    <cfRule type="cellIs" dxfId="9872" priority="17253" operator="equal">
      <formula>_FV(13,"3")</formula>
    </cfRule>
  </conditionalFormatting>
  <conditionalFormatting sqref="CJ154">
    <cfRule type="cellIs" dxfId="9871" priority="17240" operator="equal">
      <formula>"09.00 – 18.00"</formula>
    </cfRule>
  </conditionalFormatting>
  <conditionalFormatting sqref="CJ154">
    <cfRule type="cellIs" dxfId="9870" priority="17241" operator="equal">
      <formula>"09.30 – 13.00"</formula>
    </cfRule>
  </conditionalFormatting>
  <conditionalFormatting sqref="CJ154">
    <cfRule type="cellIs" dxfId="9869" priority="17242" operator="equal">
      <formula>"10.30 – 19.30"</formula>
    </cfRule>
  </conditionalFormatting>
  <conditionalFormatting sqref="CJ154">
    <cfRule type="cellIs" dxfId="9868" priority="17243" operator="equal">
      <formula>"11.30 – 19.30"</formula>
    </cfRule>
  </conditionalFormatting>
  <conditionalFormatting sqref="CJ154">
    <cfRule type="cellIs" dxfId="9867" priority="17244" operator="equal">
      <formula>_FV(13,"3")</formula>
    </cfRule>
  </conditionalFormatting>
  <conditionalFormatting sqref="CJ154">
    <cfRule type="cellIs" dxfId="9866" priority="17245" operator="equal">
      <formula>_FV(13,"3")</formula>
    </cfRule>
  </conditionalFormatting>
  <conditionalFormatting sqref="CJ154">
    <cfRule type="cellIs" dxfId="9865" priority="17246" operator="equal">
      <formula>_FV(13,"3")</formula>
    </cfRule>
  </conditionalFormatting>
  <conditionalFormatting sqref="CJ155:CJ162">
    <cfRule type="containsText" dxfId="9864" priority="17222" operator="containsText" text="08.30 – 14.30">
      <formula>NOT(ISERROR(SEARCH("08.30 – 14.30",CJ155)))</formula>
    </cfRule>
    <cfRule type="containsText" dxfId="9863" priority="17223" operator="containsText" text="09:30 – 18.30">
      <formula>NOT(ISERROR(SEARCH("09:30 – 18.30",CJ155)))</formula>
    </cfRule>
    <cfRule type="containsText" dxfId="9862" priority="17224" operator="containsText" text="10.30 – 18.30">
      <formula>NOT(ISERROR(SEARCH("10.30 – 18.30",CJ155)))</formula>
    </cfRule>
    <cfRule type="containsText" dxfId="9861" priority="17225" operator="containsText" text="09.30 – 18.30">
      <formula>NOT(ISERROR(SEARCH("09.30 – 18.30",CJ155)))</formula>
    </cfRule>
    <cfRule type="containsText" dxfId="9860" priority="17227" operator="containsText" text="09.00 – 13:00">
      <formula>NOT(ISERROR(SEARCH("09.00 – 13:00",CJ155)))</formula>
    </cfRule>
    <cfRule type="containsText" dxfId="9859" priority="17228" operator="containsText" text="08.30 – 16.30">
      <formula>NOT(ISERROR(SEARCH("08.30 – 16.30",CJ155)))</formula>
    </cfRule>
    <cfRule type="containsText" dxfId="9858" priority="17229" operator="containsText" text="08:30 – 17.30">
      <formula>NOT(ISERROR(SEARCH("08:30 – 17.30",CJ155)))</formula>
    </cfRule>
    <cfRule type="containsText" dxfId="9857" priority="17230" operator="containsText" text="08.30 – 17.30">
      <formula>NOT(ISERROR(SEARCH("08.30 – 17.30",CJ155)))</formula>
    </cfRule>
    <cfRule type="containsText" dxfId="9856" priority="17231" operator="containsText" text="09.00 – 18.00">
      <formula>NOT(ISERROR(SEARCH("09.00 – 18.00",CJ155)))</formula>
    </cfRule>
    <cfRule type="containsText" dxfId="9855" priority="17232" operator="containsText" text="09.00 – 13.00">
      <formula>NOT(ISERROR(SEARCH("09.00 – 13.00",CJ155)))</formula>
    </cfRule>
    <cfRule type="containsText" dxfId="9854" priority="17233" operator="containsText" text="11.30 – 19.30">
      <formula>NOT(ISERROR(SEARCH("11.30 – 19.30",CJ155)))</formula>
    </cfRule>
    <cfRule type="containsText" dxfId="9853" priority="17234" operator="containsText" text="10.30 – 19.30">
      <formula>NOT(ISERROR(SEARCH("10.30 – 19.30",CJ155)))</formula>
    </cfRule>
    <cfRule type="containsText" dxfId="9852" priority="17235" operator="containsText" text="09.00 – 15.00">
      <formula>NOT(ISERROR(SEARCH("09.00 – 15.00",CJ155)))</formula>
    </cfRule>
    <cfRule type="containsText" dxfId="9851" priority="17236" operator="containsText" text="1 2 : 3 0">
      <formula>NOT(ISERROR(SEARCH("1 2 : 3 0",CJ155)))</formula>
    </cfRule>
    <cfRule type="containsText" dxfId="9850" priority="17237" operator="containsText" text="1 3 : 3 0">
      <formula>NOT(ISERROR(SEARCH("1 3 : 3 0",CJ155)))</formula>
    </cfRule>
    <cfRule type="containsText" dxfId="9849" priority="17238" operator="containsText" text="FESTIVITÁ">
      <formula>NOT(ISERROR(SEARCH("FESTIVITÁ",CJ155)))</formula>
    </cfRule>
    <cfRule type="cellIs" dxfId="9848" priority="17239" operator="equal">
      <formula>"DOMENICA"</formula>
    </cfRule>
  </conditionalFormatting>
  <conditionalFormatting sqref="CJ155:CJ162">
    <cfRule type="containsText" dxfId="9847" priority="17214" operator="containsText" text="09.00 - 13.00">
      <formula>NOT(ISERROR(SEARCH("09.00 - 13.00",CJ155)))</formula>
    </cfRule>
    <cfRule type="containsText" dxfId="9846" priority="17217" operator="containsText" text="09.00 – 15:00">
      <formula>NOT(ISERROR(SEARCH("09.00 – 15:00",CJ155)))</formula>
    </cfRule>
    <cfRule type="containsText" dxfId="9845" priority="17218" operator="containsText" text="09.00 – 16.00">
      <formula>NOT(ISERROR(SEARCH("09.00 – 16.00",CJ155)))</formula>
    </cfRule>
    <cfRule type="containsText" dxfId="9844" priority="17219" operator="containsText" text="09.00 - 13:00">
      <formula>NOT(ISERROR(SEARCH("09.00 - 13:00",CJ155)))</formula>
    </cfRule>
    <cfRule type="containsText" dxfId="9843" priority="17220" operator="containsText" text="08.30 – 16:30 ">
      <formula>NOT(ISERROR(SEARCH("08.30 – 16:30 ",CJ155)))</formula>
    </cfRule>
    <cfRule type="containsText" dxfId="9842" priority="17221" operator="containsText" text="08.30 – 17:30 ">
      <formula>NOT(ISERROR(SEARCH("08.30 – 17:30 ",CJ155)))</formula>
    </cfRule>
  </conditionalFormatting>
  <conditionalFormatting sqref="CJ155:CJ162">
    <cfRule type="containsText" dxfId="9841" priority="17216" operator="containsText" text="1 3 : 0 0">
      <formula>NOT(ISERROR(SEARCH("1 3 : 0 0",CJ155)))</formula>
    </cfRule>
  </conditionalFormatting>
  <conditionalFormatting sqref="CJ155">
    <cfRule type="containsText" dxfId="9840" priority="17215" operator="containsText" text="13:00">
      <formula>NOT(ISERROR(SEARCH("13:00",CJ155)))</formula>
    </cfRule>
  </conditionalFormatting>
  <conditionalFormatting sqref="CJ155:CJ162">
    <cfRule type="containsText" dxfId="9839" priority="17226" operator="containsText" text="09:00 – 13.00 ">
      <formula>NOT(ISERROR(SEARCH("09:00 – 13.00 ",CJ155)))</formula>
    </cfRule>
  </conditionalFormatting>
  <conditionalFormatting sqref="CJ161">
    <cfRule type="containsText" dxfId="9838" priority="17213" operator="containsText" text="09:00 – 13.00 ">
      <formula>NOT(ISERROR(SEARCH("09:00 – 13.00 ",CJ161)))</formula>
    </cfRule>
  </conditionalFormatting>
  <conditionalFormatting sqref="CJ155:CJ162">
    <cfRule type="containsText" dxfId="9837" priority="17212" operator="containsText" text="09:00 – 13.00 ">
      <formula>NOT(ISERROR(SEARCH("09:00 – 13.00 ",CJ155)))</formula>
    </cfRule>
  </conditionalFormatting>
  <conditionalFormatting sqref="CJ161:CJ162">
    <cfRule type="containsText" dxfId="9836" priority="17211" operator="containsText" text="09:00 – 13.00 ">
      <formula>NOT(ISERROR(SEARCH("09:00 – 13.00 ",CJ161)))</formula>
    </cfRule>
  </conditionalFormatting>
  <conditionalFormatting sqref="CJ156">
    <cfRule type="containsText" dxfId="9835" priority="17208" operator="containsText" text="09.00 -13.00">
      <formula>NOT(ISERROR(SEARCH("09.00 -13.00",CJ156)))</formula>
    </cfRule>
    <cfRule type="containsText" dxfId="9834" priority="17209" operator="containsText" text="09.00 -15:00">
      <formula>NOT(ISERROR(SEARCH("09.00 -15:00",CJ156)))</formula>
    </cfRule>
    <cfRule type="containsText" dxfId="9833" priority="17210" operator="containsText" text="09.00 -16.00">
      <formula>NOT(ISERROR(SEARCH("09.00 -16.00",CJ156)))</formula>
    </cfRule>
  </conditionalFormatting>
  <conditionalFormatting sqref="CJ157:CJ162">
    <cfRule type="containsText" dxfId="9832" priority="17205" operator="containsText" text="09.00 -13.00">
      <formula>NOT(ISERROR(SEARCH("09.00 -13.00",CJ157)))</formula>
    </cfRule>
    <cfRule type="containsText" dxfId="9831" priority="17206" operator="containsText" text="09.00 -15:00">
      <formula>NOT(ISERROR(SEARCH("09.00 -15:00",CJ157)))</formula>
    </cfRule>
    <cfRule type="containsText" dxfId="9830" priority="17207" operator="containsText" text="09.00 -16.00">
      <formula>NOT(ISERROR(SEARCH("09.00 -16.00",CJ157)))</formula>
    </cfRule>
  </conditionalFormatting>
  <conditionalFormatting sqref="CJ155">
    <cfRule type="containsText" dxfId="9829" priority="17202" operator="containsText" text="09.00 -13.00">
      <formula>NOT(ISERROR(SEARCH("09.00 -13.00",CJ155)))</formula>
    </cfRule>
    <cfRule type="containsText" dxfId="9828" priority="17203" operator="containsText" text="09.00 -15:00">
      <formula>NOT(ISERROR(SEARCH("09.00 -15:00",CJ155)))</formula>
    </cfRule>
    <cfRule type="containsText" dxfId="9827" priority="17204" operator="containsText" text="09.00 -16.00">
      <formula>NOT(ISERROR(SEARCH("09.00 -16.00",CJ155)))</formula>
    </cfRule>
  </conditionalFormatting>
  <conditionalFormatting sqref="CJ161">
    <cfRule type="containsText" dxfId="9826" priority="17201" operator="containsText" text="09:00 – 13.00 ">
      <formula>NOT(ISERROR(SEARCH("09:00 – 13.00 ",CJ161)))</formula>
    </cfRule>
  </conditionalFormatting>
  <conditionalFormatting sqref="CJ155:CJ162">
    <cfRule type="containsText" dxfId="9825" priority="17200" operator="containsText" text="09:00 – 13.00 ">
      <formula>NOT(ISERROR(SEARCH("09:00 – 13.00 ",CJ155)))</formula>
    </cfRule>
  </conditionalFormatting>
  <conditionalFormatting sqref="CJ161:CJ162">
    <cfRule type="containsText" dxfId="9824" priority="17199" operator="containsText" text="09:00 – 13.00 ">
      <formula>NOT(ISERROR(SEARCH("09:00 – 13.00 ",CJ161)))</formula>
    </cfRule>
  </conditionalFormatting>
  <conditionalFormatting sqref="CJ156">
    <cfRule type="containsText" dxfId="9823" priority="17196" operator="containsText" text="09.00 -13.00">
      <formula>NOT(ISERROR(SEARCH("09.00 -13.00",CJ156)))</formula>
    </cfRule>
    <cfRule type="containsText" dxfId="9822" priority="17197" operator="containsText" text="09.00 -15:00">
      <formula>NOT(ISERROR(SEARCH("09.00 -15:00",CJ156)))</formula>
    </cfRule>
    <cfRule type="containsText" dxfId="9821" priority="17198" operator="containsText" text="09.00 -16.00">
      <formula>NOT(ISERROR(SEARCH("09.00 -16.00",CJ156)))</formula>
    </cfRule>
  </conditionalFormatting>
  <conditionalFormatting sqref="CJ157:CJ162">
    <cfRule type="containsText" dxfId="9820" priority="17193" operator="containsText" text="09.00 -13.00">
      <formula>NOT(ISERROR(SEARCH("09.00 -13.00",CJ157)))</formula>
    </cfRule>
    <cfRule type="containsText" dxfId="9819" priority="17194" operator="containsText" text="09.00 -15:00">
      <formula>NOT(ISERROR(SEARCH("09.00 -15:00",CJ157)))</formula>
    </cfRule>
    <cfRule type="containsText" dxfId="9818" priority="17195" operator="containsText" text="09.00 -16.00">
      <formula>NOT(ISERROR(SEARCH("09.00 -16.00",CJ157)))</formula>
    </cfRule>
  </conditionalFormatting>
  <conditionalFormatting sqref="CJ155">
    <cfRule type="containsText" dxfId="9817" priority="17190" operator="containsText" text="09.00 -13.00">
      <formula>NOT(ISERROR(SEARCH("09.00 -13.00",CJ155)))</formula>
    </cfRule>
    <cfRule type="containsText" dxfId="9816" priority="17191" operator="containsText" text="09.00 -15:00">
      <formula>NOT(ISERROR(SEARCH("09.00 -15:00",CJ155)))</formula>
    </cfRule>
    <cfRule type="containsText" dxfId="9815" priority="17192" operator="containsText" text="09.00 -16.00">
      <formula>NOT(ISERROR(SEARCH("09.00 -16.00",CJ155)))</formula>
    </cfRule>
  </conditionalFormatting>
  <conditionalFormatting sqref="CJ156">
    <cfRule type="containsText" dxfId="9814" priority="17187" operator="containsText" text="09.00 -13:00">
      <formula>NOT(ISERROR(SEARCH("09.00 -13:00",CJ156)))</formula>
    </cfRule>
    <cfRule type="containsText" dxfId="9813" priority="17188" operator="containsText" text="08.30 -17.30">
      <formula>NOT(ISERROR(SEARCH("08.30 -17.30",CJ156)))</formula>
    </cfRule>
    <cfRule type="containsText" dxfId="9812" priority="17189" operator="containsText" text="08.30 -15:30">
      <formula>NOT(ISERROR(SEARCH("08.30 -15:30",CJ156)))</formula>
    </cfRule>
  </conditionalFormatting>
  <conditionalFormatting sqref="CJ157:CJ162">
    <cfRule type="containsText" dxfId="9811" priority="17184" operator="containsText" text="09.00 -13.00">
      <formula>NOT(ISERROR(SEARCH("09.00 -13.00",CJ157)))</formula>
    </cfRule>
    <cfRule type="containsText" dxfId="9810" priority="17185" operator="containsText" text="09.00 -15:00">
      <formula>NOT(ISERROR(SEARCH("09.00 -15:00",CJ157)))</formula>
    </cfRule>
    <cfRule type="containsText" dxfId="9809" priority="17186" operator="containsText" text="09.00 -16.00">
      <formula>NOT(ISERROR(SEARCH("09.00 -16.00",CJ157)))</formula>
    </cfRule>
  </conditionalFormatting>
  <conditionalFormatting sqref="CJ157:CJ162">
    <cfRule type="containsText" dxfId="9808" priority="17181" operator="containsText" text="09.00 -13:00">
      <formula>NOT(ISERROR(SEARCH("09.00 -13:00",CJ157)))</formula>
    </cfRule>
    <cfRule type="containsText" dxfId="9807" priority="17182" operator="containsText" text="08.30 -17.30">
      <formula>NOT(ISERROR(SEARCH("08.30 -17.30",CJ157)))</formula>
    </cfRule>
    <cfRule type="containsText" dxfId="9806" priority="17183" operator="containsText" text="08.30 -15:30">
      <formula>NOT(ISERROR(SEARCH("08.30 -15:30",CJ157)))</formula>
    </cfRule>
  </conditionalFormatting>
  <conditionalFormatting sqref="CJ155">
    <cfRule type="containsText" dxfId="9805" priority="17178" operator="containsText" text="09.00 -13.00">
      <formula>NOT(ISERROR(SEARCH("09.00 -13.00",CJ155)))</formula>
    </cfRule>
    <cfRule type="containsText" dxfId="9804" priority="17179" operator="containsText" text="09.00 -15:00">
      <formula>NOT(ISERROR(SEARCH("09.00 -15:00",CJ155)))</formula>
    </cfRule>
    <cfRule type="containsText" dxfId="9803" priority="17180" operator="containsText" text="09.00 -16.00">
      <formula>NOT(ISERROR(SEARCH("09.00 -16.00",CJ155)))</formula>
    </cfRule>
  </conditionalFormatting>
  <conditionalFormatting sqref="CJ155">
    <cfRule type="containsText" dxfId="9802" priority="17175" operator="containsText" text="09.00 -13:00">
      <formula>NOT(ISERROR(SEARCH("09.00 -13:00",CJ155)))</formula>
    </cfRule>
    <cfRule type="containsText" dxfId="9801" priority="17176" operator="containsText" text="08.30 -17.30">
      <formula>NOT(ISERROR(SEARCH("08.30 -17.30",CJ155)))</formula>
    </cfRule>
    <cfRule type="containsText" dxfId="9800" priority="17177" operator="containsText" text="08.30 -15:30">
      <formula>NOT(ISERROR(SEARCH("08.30 -15:30",CJ155)))</formula>
    </cfRule>
  </conditionalFormatting>
  <conditionalFormatting sqref="CK143">
    <cfRule type="containsText" dxfId="9799" priority="17158" operator="containsText" text="08.30 – 14.30">
      <formula>NOT(ISERROR(SEARCH("08.30 – 14.30",CK143)))</formula>
    </cfRule>
    <cfRule type="containsText" dxfId="9798" priority="17159" operator="containsText" text="09:30 – 18.30">
      <formula>NOT(ISERROR(SEARCH("09:30 – 18.30",CK143)))</formula>
    </cfRule>
    <cfRule type="containsText" dxfId="9797" priority="17160" operator="containsText" text="10.30 – 18.30">
      <formula>NOT(ISERROR(SEARCH("10.30 – 18.30",CK143)))</formula>
    </cfRule>
    <cfRule type="containsText" dxfId="9796" priority="17161" operator="containsText" text="09.30 – 18.30">
      <formula>NOT(ISERROR(SEARCH("09.30 – 18.30",CK143)))</formula>
    </cfRule>
    <cfRule type="containsText" dxfId="9795" priority="17162" operator="containsText" text="09.00 – 13:00">
      <formula>NOT(ISERROR(SEARCH("09.00 – 13:00",CK143)))</formula>
    </cfRule>
    <cfRule type="containsText" dxfId="9794" priority="17163" operator="containsText" text="08.30 – 16.30">
      <formula>NOT(ISERROR(SEARCH("08.30 – 16.30",CK143)))</formula>
    </cfRule>
    <cfRule type="containsText" dxfId="9793" priority="17164" operator="containsText" text="08:30 – 17.30">
      <formula>NOT(ISERROR(SEARCH("08:30 – 17.30",CK143)))</formula>
    </cfRule>
    <cfRule type="containsText" dxfId="9792" priority="17165" operator="containsText" text="08.30 – 17.30">
      <formula>NOT(ISERROR(SEARCH("08.30 – 17.30",CK143)))</formula>
    </cfRule>
    <cfRule type="containsText" dxfId="9791" priority="17166" operator="containsText" text="09.00 – 18.00">
      <formula>NOT(ISERROR(SEARCH("09.00 – 18.00",CK143)))</formula>
    </cfRule>
    <cfRule type="containsText" dxfId="9790" priority="17167" operator="containsText" text="09.00 – 13.00">
      <formula>NOT(ISERROR(SEARCH("09.00 – 13.00",CK143)))</formula>
    </cfRule>
    <cfRule type="containsText" dxfId="9789" priority="17168" operator="containsText" text="11.30 – 19.30">
      <formula>NOT(ISERROR(SEARCH("11.30 – 19.30",CK143)))</formula>
    </cfRule>
    <cfRule type="containsText" dxfId="9788" priority="17169" operator="containsText" text="10.30 – 19.30">
      <formula>NOT(ISERROR(SEARCH("10.30 – 19.30",CK143)))</formula>
    </cfRule>
    <cfRule type="containsText" dxfId="9787" priority="17170" operator="containsText" text="09.00 – 15.00">
      <formula>NOT(ISERROR(SEARCH("09.00 – 15.00",CK143)))</formula>
    </cfRule>
    <cfRule type="containsText" dxfId="9786" priority="17171" operator="containsText" text="12:30">
      <formula>NOT(ISERROR(SEARCH("12:30",CK143)))</formula>
    </cfRule>
    <cfRule type="containsText" dxfId="9785" priority="17172" operator="containsText" text="13:30">
      <formula>NOT(ISERROR(SEARCH("13:30",CK143)))</formula>
    </cfRule>
    <cfRule type="containsText" dxfId="9784" priority="17173" operator="containsText" text="FESTIVITÁ">
      <formula>NOT(ISERROR(SEARCH("FESTIVITÁ",CK143)))</formula>
    </cfRule>
    <cfRule type="cellIs" dxfId="9783" priority="17174" operator="equal">
      <formula>"DOMENICA"</formula>
    </cfRule>
  </conditionalFormatting>
  <conditionalFormatting sqref="CK143">
    <cfRule type="containsText" dxfId="9782" priority="17152" operator="containsText" text="09.00 - 13.00">
      <formula>NOT(ISERROR(SEARCH("09.00 - 13.00",CK143)))</formula>
    </cfRule>
    <cfRule type="containsText" dxfId="9781" priority="17153" operator="containsText" text="09.00 – 15:00">
      <formula>NOT(ISERROR(SEARCH("09.00 – 15:00",CK143)))</formula>
    </cfRule>
    <cfRule type="containsText" dxfId="9780" priority="17154" operator="containsText" text="09.00 – 16.00">
      <formula>NOT(ISERROR(SEARCH("09.00 – 16.00",CK143)))</formula>
    </cfRule>
    <cfRule type="containsText" dxfId="9779" priority="17155" operator="containsText" text="09.00 - 13:00">
      <formula>NOT(ISERROR(SEARCH("09.00 - 13:00",CK143)))</formula>
    </cfRule>
    <cfRule type="containsText" dxfId="9778" priority="17156" operator="containsText" text="08.30 – 16:30 ">
      <formula>NOT(ISERROR(SEARCH("08.30 – 16:30 ",CK143)))</formula>
    </cfRule>
    <cfRule type="containsText" dxfId="9777" priority="17157" operator="containsText" text="08.30 – 17:30 ">
      <formula>NOT(ISERROR(SEARCH("08.30 – 17:30 ",CK143)))</formula>
    </cfRule>
  </conditionalFormatting>
  <conditionalFormatting sqref="CK144">
    <cfRule type="cellIs" dxfId="9776" priority="17120" operator="equal">
      <formula>"09.00 – 18.00"</formula>
    </cfRule>
  </conditionalFormatting>
  <conditionalFormatting sqref="CK144">
    <cfRule type="cellIs" dxfId="9775" priority="17144" operator="equal">
      <formula>"09.00 – 15.00"</formula>
    </cfRule>
  </conditionalFormatting>
  <conditionalFormatting sqref="CK144">
    <cfRule type="cellIs" dxfId="9774" priority="17145" operator="equal">
      <formula>"09.00 – 18.00"</formula>
    </cfRule>
  </conditionalFormatting>
  <conditionalFormatting sqref="CK144">
    <cfRule type="cellIs" dxfId="9773" priority="17146" operator="equal">
      <formula>"09.30 – 13.00"</formula>
    </cfRule>
  </conditionalFormatting>
  <conditionalFormatting sqref="CK144">
    <cfRule type="cellIs" dxfId="9772" priority="17147" operator="equal">
      <formula>"10.30 – 19.30"</formula>
    </cfRule>
  </conditionalFormatting>
  <conditionalFormatting sqref="CK144">
    <cfRule type="cellIs" dxfId="9771" priority="17148" operator="equal">
      <formula>"11.30 – 19.30"</formula>
    </cfRule>
  </conditionalFormatting>
  <conditionalFormatting sqref="CK144">
    <cfRule type="cellIs" dxfId="9770" priority="17149" operator="equal">
      <formula>_FV(13,"3")</formula>
    </cfRule>
  </conditionalFormatting>
  <conditionalFormatting sqref="CK144">
    <cfRule type="cellIs" dxfId="9769" priority="17150" operator="equal">
      <formula>_FV(13,"3")</formula>
    </cfRule>
  </conditionalFormatting>
  <conditionalFormatting sqref="CK144">
    <cfRule type="cellIs" dxfId="9768" priority="17151" operator="equal">
      <formula>_FV(13,"3")</formula>
    </cfRule>
  </conditionalFormatting>
  <conditionalFormatting sqref="CK144">
    <cfRule type="containsText" dxfId="9767" priority="17134" operator="containsText" text="DOMENICA">
      <formula>NOT(ISERROR(SEARCH("DOMENICA",CK144)))</formula>
    </cfRule>
    <cfRule type="containsText" dxfId="9766" priority="17135" operator="containsText" text="08.30 – 14.30">
      <formula>NOT(ISERROR(SEARCH("08.30 – 14.30",CK144)))</formula>
    </cfRule>
    <cfRule type="containsText" dxfId="9765" priority="17136" operator="containsText" text="09.30 – 18.30">
      <formula>NOT(ISERROR(SEARCH("09.30 – 18.30",CK144)))</formula>
    </cfRule>
    <cfRule type="containsText" dxfId="9764" priority="17137" operator="containsText" text="08.30 – 16.30">
      <formula>NOT(ISERROR(SEARCH("08.30 – 16.30",CK144)))</formula>
    </cfRule>
    <cfRule type="containsText" dxfId="9763" priority="17138" operator="containsText" text="08.30 – 17.30">
      <formula>NOT(ISERROR(SEARCH("08.30 – 17.30",CK144)))</formula>
    </cfRule>
    <cfRule type="containsText" dxfId="9762" priority="17139" operator="containsText" text="09.00 – 18.00">
      <formula>NOT(ISERROR(SEARCH("09.00 – 18.00",CK144)))</formula>
    </cfRule>
    <cfRule type="containsText" dxfId="9761" priority="17140" operator="containsText" text="09.00 – 15.00">
      <formula>NOT(ISERROR(SEARCH("09.00 – 15.00",CK144)))</formula>
    </cfRule>
    <cfRule type="containsText" dxfId="9760" priority="17141" operator="containsText" text="10.30 – 19.30">
      <formula>NOT(ISERROR(SEARCH("10.30 – 19.30",CK144)))</formula>
    </cfRule>
    <cfRule type="containsText" dxfId="9759" priority="17142" operator="containsText" text="09.00 – 13.00">
      <formula>NOT(ISERROR(SEARCH("09.00 – 13.00",CK144)))</formula>
    </cfRule>
    <cfRule type="containsText" dxfId="9758" priority="17143" operator="containsText" text="11.30 – 19.30">
      <formula>NOT(ISERROR(SEARCH("11.30 – 19.30",CK144)))</formula>
    </cfRule>
  </conditionalFormatting>
  <conditionalFormatting sqref="CK144">
    <cfRule type="cellIs" dxfId="9757" priority="17127" operator="equal">
      <formula>"09.00 – 18.00"</formula>
    </cfRule>
  </conditionalFormatting>
  <conditionalFormatting sqref="CK144">
    <cfRule type="cellIs" dxfId="9756" priority="17128" operator="equal">
      <formula>"09.30 – 13.00"</formula>
    </cfRule>
  </conditionalFormatting>
  <conditionalFormatting sqref="CK144">
    <cfRule type="cellIs" dxfId="9755" priority="17129" operator="equal">
      <formula>"10.30 – 19.30"</formula>
    </cfRule>
  </conditionalFormatting>
  <conditionalFormatting sqref="CK144">
    <cfRule type="cellIs" dxfId="9754" priority="17130" operator="equal">
      <formula>"11.30 – 19.30"</formula>
    </cfRule>
  </conditionalFormatting>
  <conditionalFormatting sqref="CK144">
    <cfRule type="cellIs" dxfId="9753" priority="17131" operator="equal">
      <formula>_FV(13,"3")</formula>
    </cfRule>
  </conditionalFormatting>
  <conditionalFormatting sqref="CK144">
    <cfRule type="cellIs" dxfId="9752" priority="17132" operator="equal">
      <formula>_FV(13,"3")</formula>
    </cfRule>
  </conditionalFormatting>
  <conditionalFormatting sqref="CK144">
    <cfRule type="cellIs" dxfId="9751" priority="17133" operator="equal">
      <formula>_FV(13,"3")</formula>
    </cfRule>
  </conditionalFormatting>
  <conditionalFormatting sqref="CK144">
    <cfRule type="cellIs" dxfId="9750" priority="17118" operator="equal">
      <formula>"09.00 – 13.00"</formula>
    </cfRule>
  </conditionalFormatting>
  <conditionalFormatting sqref="CK144">
    <cfRule type="cellIs" dxfId="9749" priority="17119" operator="equal">
      <formula>"09.00 – 15.00"</formula>
    </cfRule>
  </conditionalFormatting>
  <conditionalFormatting sqref="CK144">
    <cfRule type="cellIs" dxfId="9748" priority="17121" operator="equal">
      <formula>"09.30 – 13.00"</formula>
    </cfRule>
  </conditionalFormatting>
  <conditionalFormatting sqref="CK144">
    <cfRule type="cellIs" dxfId="9747" priority="17122" operator="equal">
      <formula>"10.30 – 19.30"</formula>
    </cfRule>
  </conditionalFormatting>
  <conditionalFormatting sqref="CK144">
    <cfRule type="cellIs" dxfId="9746" priority="17123" operator="equal">
      <formula>"11.30 – 19.30"</formula>
    </cfRule>
  </conditionalFormatting>
  <conditionalFormatting sqref="CK144">
    <cfRule type="cellIs" dxfId="9745" priority="17124" operator="equal">
      <formula>_FV(13,"3")</formula>
    </cfRule>
  </conditionalFormatting>
  <conditionalFormatting sqref="CK144">
    <cfRule type="cellIs" dxfId="9744" priority="17125" operator="equal">
      <formula>_FV(13,"3")</formula>
    </cfRule>
  </conditionalFormatting>
  <conditionalFormatting sqref="CK144">
    <cfRule type="cellIs" dxfId="9743" priority="17126" operator="equal">
      <formula>_FV(13,"3")</formula>
    </cfRule>
  </conditionalFormatting>
  <conditionalFormatting sqref="CK144">
    <cfRule type="containsText" dxfId="9742" priority="17112" operator="containsText" text="09.00 - 13.00">
      <formula>NOT(ISERROR(SEARCH("09.00 - 13.00",CK144)))</formula>
    </cfRule>
    <cfRule type="containsText" dxfId="9741" priority="17113" operator="containsText" text="09.00 – 15:00">
      <formula>NOT(ISERROR(SEARCH("09.00 – 15:00",CK144)))</formula>
    </cfRule>
    <cfRule type="containsText" dxfId="9740" priority="17114" operator="containsText" text="09.00 – 16.00">
      <formula>NOT(ISERROR(SEARCH("09.00 – 16.00",CK144)))</formula>
    </cfRule>
    <cfRule type="containsText" dxfId="9739" priority="17115" operator="containsText" text="09.00 - 13:00">
      <formula>NOT(ISERROR(SEARCH("09.00 - 13:00",CK144)))</formula>
    </cfRule>
    <cfRule type="containsText" dxfId="9738" priority="17116" operator="containsText" text="08.30 – 16:30 ">
      <formula>NOT(ISERROR(SEARCH("08.30 – 16:30 ",CK144)))</formula>
    </cfRule>
    <cfRule type="containsText" dxfId="9737" priority="17117" operator="containsText" text="08.30 – 17:30 ">
      <formula>NOT(ISERROR(SEARCH("08.30 – 17:30 ",CK144)))</formula>
    </cfRule>
  </conditionalFormatting>
  <conditionalFormatting sqref="CK144">
    <cfRule type="cellIs" dxfId="9736" priority="17104" operator="equal">
      <formula>"09.00 – 15.00"</formula>
    </cfRule>
  </conditionalFormatting>
  <conditionalFormatting sqref="CK144">
    <cfRule type="cellIs" dxfId="9735" priority="17105" operator="equal">
      <formula>"09.00 – 18.00"</formula>
    </cfRule>
  </conditionalFormatting>
  <conditionalFormatting sqref="CK144">
    <cfRule type="cellIs" dxfId="9734" priority="17106" operator="equal">
      <formula>"09.30 – 13.00"</formula>
    </cfRule>
  </conditionalFormatting>
  <conditionalFormatting sqref="CK144">
    <cfRule type="cellIs" dxfId="9733" priority="17107" operator="equal">
      <formula>"10.30 – 19.30"</formula>
    </cfRule>
  </conditionalFormatting>
  <conditionalFormatting sqref="CK144">
    <cfRule type="cellIs" dxfId="9732" priority="17108" operator="equal">
      <formula>"11.30 – 19.30"</formula>
    </cfRule>
  </conditionalFormatting>
  <conditionalFormatting sqref="CK144">
    <cfRule type="cellIs" dxfId="9731" priority="17109" operator="equal">
      <formula>_FV(13,"3")</formula>
    </cfRule>
  </conditionalFormatting>
  <conditionalFormatting sqref="CK144">
    <cfRule type="cellIs" dxfId="9730" priority="17110" operator="equal">
      <formula>_FV(13,"3")</formula>
    </cfRule>
  </conditionalFormatting>
  <conditionalFormatting sqref="CK144">
    <cfRule type="cellIs" dxfId="9729" priority="17111" operator="equal">
      <formula>_FV(13,"3")</formula>
    </cfRule>
  </conditionalFormatting>
  <conditionalFormatting sqref="CK144">
    <cfRule type="containsText" dxfId="9728" priority="17094" operator="containsText" text="DOMENICA">
      <formula>NOT(ISERROR(SEARCH("DOMENICA",CK144)))</formula>
    </cfRule>
    <cfRule type="containsText" dxfId="9727" priority="17095" operator="containsText" text="08.30 – 14.30">
      <formula>NOT(ISERROR(SEARCH("08.30 – 14.30",CK144)))</formula>
    </cfRule>
    <cfRule type="containsText" dxfId="9726" priority="17096" operator="containsText" text="09.30 – 18.30">
      <formula>NOT(ISERROR(SEARCH("09.30 – 18.30",CK144)))</formula>
    </cfRule>
    <cfRule type="containsText" dxfId="9725" priority="17097" operator="containsText" text="08.30 – 16.30">
      <formula>NOT(ISERROR(SEARCH("08.30 – 16.30",CK144)))</formula>
    </cfRule>
    <cfRule type="containsText" dxfId="9724" priority="17098" operator="containsText" text="08.30 – 17.30">
      <formula>NOT(ISERROR(SEARCH("08.30 – 17.30",CK144)))</formula>
    </cfRule>
    <cfRule type="containsText" dxfId="9723" priority="17099" operator="containsText" text="09.00 – 18.00">
      <formula>NOT(ISERROR(SEARCH("09.00 – 18.00",CK144)))</formula>
    </cfRule>
    <cfRule type="containsText" dxfId="9722" priority="17100" operator="containsText" text="09.00 – 15.00">
      <formula>NOT(ISERROR(SEARCH("09.00 – 15.00",CK144)))</formula>
    </cfRule>
    <cfRule type="containsText" dxfId="9721" priority="17101" operator="containsText" text="10.30 – 19.30">
      <formula>NOT(ISERROR(SEARCH("10.30 – 19.30",CK144)))</formula>
    </cfRule>
    <cfRule type="containsText" dxfId="9720" priority="17102" operator="containsText" text="09.00 – 13.00">
      <formula>NOT(ISERROR(SEARCH("09.00 – 13.00",CK144)))</formula>
    </cfRule>
    <cfRule type="containsText" dxfId="9719" priority="17103" operator="containsText" text="11.30 – 19.30">
      <formula>NOT(ISERROR(SEARCH("11.30 – 19.30",CK144)))</formula>
    </cfRule>
  </conditionalFormatting>
  <conditionalFormatting sqref="CK144">
    <cfRule type="cellIs" dxfId="9718" priority="17087" operator="equal">
      <formula>"09.00 – 18.00"</formula>
    </cfRule>
  </conditionalFormatting>
  <conditionalFormatting sqref="CK144">
    <cfRule type="cellIs" dxfId="9717" priority="17088" operator="equal">
      <formula>"09.30 – 13.00"</formula>
    </cfRule>
  </conditionalFormatting>
  <conditionalFormatting sqref="CK144">
    <cfRule type="cellIs" dxfId="9716" priority="17089" operator="equal">
      <formula>"10.30 – 19.30"</formula>
    </cfRule>
  </conditionalFormatting>
  <conditionalFormatting sqref="CK144">
    <cfRule type="cellIs" dxfId="9715" priority="17090" operator="equal">
      <formula>"11.30 – 19.30"</formula>
    </cfRule>
  </conditionalFormatting>
  <conditionalFormatting sqref="CK144">
    <cfRule type="cellIs" dxfId="9714" priority="17091" operator="equal">
      <formula>_FV(13,"3")</formula>
    </cfRule>
  </conditionalFormatting>
  <conditionalFormatting sqref="CK144">
    <cfRule type="cellIs" dxfId="9713" priority="17092" operator="equal">
      <formula>_FV(13,"3")</formula>
    </cfRule>
  </conditionalFormatting>
  <conditionalFormatting sqref="CK144">
    <cfRule type="cellIs" dxfId="9712" priority="17093" operator="equal">
      <formula>_FV(13,"3")</formula>
    </cfRule>
  </conditionalFormatting>
  <conditionalFormatting sqref="CK144">
    <cfRule type="cellIs" dxfId="9711" priority="17080" operator="equal">
      <formula>"09.00 – 18.00"</formula>
    </cfRule>
  </conditionalFormatting>
  <conditionalFormatting sqref="CK144">
    <cfRule type="cellIs" dxfId="9710" priority="17081" operator="equal">
      <formula>"09.30 – 13.00"</formula>
    </cfRule>
  </conditionalFormatting>
  <conditionalFormatting sqref="CK144">
    <cfRule type="cellIs" dxfId="9709" priority="17082" operator="equal">
      <formula>"10.30 – 19.30"</formula>
    </cfRule>
  </conditionalFormatting>
  <conditionalFormatting sqref="CK144">
    <cfRule type="cellIs" dxfId="9708" priority="17083" operator="equal">
      <formula>"11.30 – 19.30"</formula>
    </cfRule>
  </conditionalFormatting>
  <conditionalFormatting sqref="CK144">
    <cfRule type="cellIs" dxfId="9707" priority="17084" operator="equal">
      <formula>_FV(13,"3")</formula>
    </cfRule>
  </conditionalFormatting>
  <conditionalFormatting sqref="CK144">
    <cfRule type="cellIs" dxfId="9706" priority="17085" operator="equal">
      <formula>_FV(13,"3")</formula>
    </cfRule>
  </conditionalFormatting>
  <conditionalFormatting sqref="CK144">
    <cfRule type="cellIs" dxfId="9705" priority="17086" operator="equal">
      <formula>_FV(13,"3")</formula>
    </cfRule>
  </conditionalFormatting>
  <conditionalFormatting sqref="CK144">
    <cfRule type="cellIs" dxfId="9704" priority="17072" operator="equal">
      <formula>"09.00 – 15.00"</formula>
    </cfRule>
  </conditionalFormatting>
  <conditionalFormatting sqref="CK144">
    <cfRule type="cellIs" dxfId="9703" priority="17073" operator="equal">
      <formula>"09.00 – 18.00"</formula>
    </cfRule>
  </conditionalFormatting>
  <conditionalFormatting sqref="CK144">
    <cfRule type="cellIs" dxfId="9702" priority="17074" operator="equal">
      <formula>"09.30 – 13.00"</formula>
    </cfRule>
  </conditionalFormatting>
  <conditionalFormatting sqref="CK144">
    <cfRule type="cellIs" dxfId="9701" priority="17075" operator="equal">
      <formula>"10.30 – 19.30"</formula>
    </cfRule>
  </conditionalFormatting>
  <conditionalFormatting sqref="CK144">
    <cfRule type="cellIs" dxfId="9700" priority="17076" operator="equal">
      <formula>"11.30 – 19.30"</formula>
    </cfRule>
  </conditionalFormatting>
  <conditionalFormatting sqref="CK144">
    <cfRule type="cellIs" dxfId="9699" priority="17077" operator="equal">
      <formula>_FV(13,"3")</formula>
    </cfRule>
  </conditionalFormatting>
  <conditionalFormatting sqref="CK144">
    <cfRule type="cellIs" dxfId="9698" priority="17078" operator="equal">
      <formula>_FV(13,"3")</formula>
    </cfRule>
  </conditionalFormatting>
  <conditionalFormatting sqref="CK144">
    <cfRule type="cellIs" dxfId="9697" priority="17079" operator="equal">
      <formula>_FV(13,"3")</formula>
    </cfRule>
  </conditionalFormatting>
  <conditionalFormatting sqref="CK144">
    <cfRule type="containsText" dxfId="9696" priority="17062" operator="containsText" text="DOMENICA">
      <formula>NOT(ISERROR(SEARCH("DOMENICA",CK144)))</formula>
    </cfRule>
    <cfRule type="containsText" dxfId="9695" priority="17063" operator="containsText" text="08.30 – 14.30">
      <formula>NOT(ISERROR(SEARCH("08.30 – 14.30",CK144)))</formula>
    </cfRule>
    <cfRule type="containsText" dxfId="9694" priority="17064" operator="containsText" text="09.30 – 18.30">
      <formula>NOT(ISERROR(SEARCH("09.30 – 18.30",CK144)))</formula>
    </cfRule>
    <cfRule type="containsText" dxfId="9693" priority="17065" operator="containsText" text="08.30 – 16.30">
      <formula>NOT(ISERROR(SEARCH("08.30 – 16.30",CK144)))</formula>
    </cfRule>
    <cfRule type="containsText" dxfId="9692" priority="17066" operator="containsText" text="08.30 – 17.30">
      <formula>NOT(ISERROR(SEARCH("08.30 – 17.30",CK144)))</formula>
    </cfRule>
    <cfRule type="containsText" dxfId="9691" priority="17067" operator="containsText" text="09.00 – 18.00">
      <formula>NOT(ISERROR(SEARCH("09.00 – 18.00",CK144)))</formula>
    </cfRule>
    <cfRule type="containsText" dxfId="9690" priority="17068" operator="containsText" text="09.00 – 15.00">
      <formula>NOT(ISERROR(SEARCH("09.00 – 15.00",CK144)))</formula>
    </cfRule>
    <cfRule type="containsText" dxfId="9689" priority="17069" operator="containsText" text="10.30 – 19.30">
      <formula>NOT(ISERROR(SEARCH("10.30 – 19.30",CK144)))</formula>
    </cfRule>
    <cfRule type="containsText" dxfId="9688" priority="17070" operator="containsText" text="09.00 – 13.00">
      <formula>NOT(ISERROR(SEARCH("09.00 – 13.00",CK144)))</formula>
    </cfRule>
    <cfRule type="containsText" dxfId="9687" priority="17071" operator="containsText" text="11.30 – 19.30">
      <formula>NOT(ISERROR(SEARCH("11.30 – 19.30",CK144)))</formula>
    </cfRule>
  </conditionalFormatting>
  <conditionalFormatting sqref="CK144">
    <cfRule type="cellIs" dxfId="9686" priority="17055" operator="equal">
      <formula>"09.00 – 18.00"</formula>
    </cfRule>
  </conditionalFormatting>
  <conditionalFormatting sqref="CK144">
    <cfRule type="cellIs" dxfId="9685" priority="17056" operator="equal">
      <formula>"09.30 – 13.00"</formula>
    </cfRule>
  </conditionalFormatting>
  <conditionalFormatting sqref="CK144">
    <cfRule type="cellIs" dxfId="9684" priority="17057" operator="equal">
      <formula>"10.30 – 19.30"</formula>
    </cfRule>
  </conditionalFormatting>
  <conditionalFormatting sqref="CK144">
    <cfRule type="cellIs" dxfId="9683" priority="17058" operator="equal">
      <formula>"11.30 – 19.30"</formula>
    </cfRule>
  </conditionalFormatting>
  <conditionalFormatting sqref="CK144">
    <cfRule type="cellIs" dxfId="9682" priority="17059" operator="equal">
      <formula>_FV(13,"3")</formula>
    </cfRule>
  </conditionalFormatting>
  <conditionalFormatting sqref="CK144">
    <cfRule type="cellIs" dxfId="9681" priority="17060" operator="equal">
      <formula>_FV(13,"3")</formula>
    </cfRule>
  </conditionalFormatting>
  <conditionalFormatting sqref="CK144">
    <cfRule type="cellIs" dxfId="9680" priority="17061" operator="equal">
      <formula>_FV(13,"3")</formula>
    </cfRule>
  </conditionalFormatting>
  <conditionalFormatting sqref="CK144">
    <cfRule type="cellIs" dxfId="9679" priority="17048" operator="equal">
      <formula>"09.00 – 18.00"</formula>
    </cfRule>
  </conditionalFormatting>
  <conditionalFormatting sqref="CK144">
    <cfRule type="cellIs" dxfId="9678" priority="17049" operator="equal">
      <formula>"09.30 – 13.00"</formula>
    </cfRule>
  </conditionalFormatting>
  <conditionalFormatting sqref="CK144">
    <cfRule type="cellIs" dxfId="9677" priority="17050" operator="equal">
      <formula>"10.30 – 19.30"</formula>
    </cfRule>
  </conditionalFormatting>
  <conditionalFormatting sqref="CK144">
    <cfRule type="cellIs" dxfId="9676" priority="17051" operator="equal">
      <formula>"11.30 – 19.30"</formula>
    </cfRule>
  </conditionalFormatting>
  <conditionalFormatting sqref="CK144">
    <cfRule type="cellIs" dxfId="9675" priority="17052" operator="equal">
      <formula>_FV(13,"3")</formula>
    </cfRule>
  </conditionalFormatting>
  <conditionalFormatting sqref="CK144">
    <cfRule type="cellIs" dxfId="9674" priority="17053" operator="equal">
      <formula>_FV(13,"3")</formula>
    </cfRule>
  </conditionalFormatting>
  <conditionalFormatting sqref="CK144">
    <cfRule type="cellIs" dxfId="9673" priority="17054" operator="equal">
      <formula>_FV(13,"3")</formula>
    </cfRule>
  </conditionalFormatting>
  <conditionalFormatting sqref="CK145:CK152">
    <cfRule type="containsText" dxfId="9672" priority="17008" operator="containsText" text="09:00 – 13.00 ">
      <formula>NOT(ISERROR(SEARCH("09:00 – 13.00 ",CK145)))</formula>
    </cfRule>
  </conditionalFormatting>
  <conditionalFormatting sqref="CK151:CK152">
    <cfRule type="containsText" dxfId="9671" priority="17007" operator="containsText" text="09:00 – 13.00 ">
      <formula>NOT(ISERROR(SEARCH("09:00 – 13.00 ",CK151)))</formula>
    </cfRule>
  </conditionalFormatting>
  <conditionalFormatting sqref="CK145:CK152">
    <cfRule type="containsText" dxfId="9670" priority="17030" operator="containsText" text="08.30 – 14.30">
      <formula>NOT(ISERROR(SEARCH("08.30 – 14.30",CK145)))</formula>
    </cfRule>
    <cfRule type="containsText" dxfId="9669" priority="17031" operator="containsText" text="09:30 – 18.30">
      <formula>NOT(ISERROR(SEARCH("09:30 – 18.30",CK145)))</formula>
    </cfRule>
    <cfRule type="containsText" dxfId="9668" priority="17032" operator="containsText" text="10.30 – 18.30">
      <formula>NOT(ISERROR(SEARCH("10.30 – 18.30",CK145)))</formula>
    </cfRule>
    <cfRule type="containsText" dxfId="9667" priority="17033" operator="containsText" text="09.30 – 18.30">
      <formula>NOT(ISERROR(SEARCH("09.30 – 18.30",CK145)))</formula>
    </cfRule>
    <cfRule type="containsText" dxfId="9666" priority="17035" operator="containsText" text="09.00 – 13:00">
      <formula>NOT(ISERROR(SEARCH("09.00 – 13:00",CK145)))</formula>
    </cfRule>
    <cfRule type="containsText" dxfId="9665" priority="17036" operator="containsText" text="08.30 – 16.30">
      <formula>NOT(ISERROR(SEARCH("08.30 – 16.30",CK145)))</formula>
    </cfRule>
    <cfRule type="containsText" dxfId="9664" priority="17037" operator="containsText" text="08:30 – 17.30">
      <formula>NOT(ISERROR(SEARCH("08:30 – 17.30",CK145)))</formula>
    </cfRule>
    <cfRule type="containsText" dxfId="9663" priority="17038" operator="containsText" text="08.30 – 17.30">
      <formula>NOT(ISERROR(SEARCH("08.30 – 17.30",CK145)))</formula>
    </cfRule>
    <cfRule type="containsText" dxfId="9662" priority="17039" operator="containsText" text="09.00 – 18.00">
      <formula>NOT(ISERROR(SEARCH("09.00 – 18.00",CK145)))</formula>
    </cfRule>
    <cfRule type="containsText" dxfId="9661" priority="17040" operator="containsText" text="09.00 – 13.00">
      <formula>NOT(ISERROR(SEARCH("09.00 – 13.00",CK145)))</formula>
    </cfRule>
    <cfRule type="containsText" dxfId="9660" priority="17041" operator="containsText" text="11.30 – 19.30">
      <formula>NOT(ISERROR(SEARCH("11.30 – 19.30",CK145)))</formula>
    </cfRule>
    <cfRule type="containsText" dxfId="9659" priority="17042" operator="containsText" text="10.30 – 19.30">
      <formula>NOT(ISERROR(SEARCH("10.30 – 19.30",CK145)))</formula>
    </cfRule>
    <cfRule type="containsText" dxfId="9658" priority="17043" operator="containsText" text="09.00 – 15.00">
      <formula>NOT(ISERROR(SEARCH("09.00 – 15.00",CK145)))</formula>
    </cfRule>
    <cfRule type="containsText" dxfId="9657" priority="17044" operator="containsText" text="1 2 : 3 0">
      <formula>NOT(ISERROR(SEARCH("1 2 : 3 0",CK145)))</formula>
    </cfRule>
    <cfRule type="containsText" dxfId="9656" priority="17045" operator="containsText" text="1 3 : 3 0">
      <formula>NOT(ISERROR(SEARCH("1 3 : 3 0",CK145)))</formula>
    </cfRule>
    <cfRule type="containsText" dxfId="9655" priority="17046" operator="containsText" text="FESTIVITÁ">
      <formula>NOT(ISERROR(SEARCH("FESTIVITÁ",CK145)))</formula>
    </cfRule>
    <cfRule type="cellIs" dxfId="9654" priority="17047" operator="equal">
      <formula>"DOMENICA"</formula>
    </cfRule>
  </conditionalFormatting>
  <conditionalFormatting sqref="CK145:CK152">
    <cfRule type="containsText" dxfId="9653" priority="17022" operator="containsText" text="09.00 - 13.00">
      <formula>NOT(ISERROR(SEARCH("09.00 - 13.00",CK145)))</formula>
    </cfRule>
    <cfRule type="containsText" dxfId="9652" priority="17025" operator="containsText" text="09.00 – 15:00">
      <formula>NOT(ISERROR(SEARCH("09.00 – 15:00",CK145)))</formula>
    </cfRule>
    <cfRule type="containsText" dxfId="9651" priority="17026" operator="containsText" text="09.00 – 16.00">
      <formula>NOT(ISERROR(SEARCH("09.00 – 16.00",CK145)))</formula>
    </cfRule>
    <cfRule type="containsText" dxfId="9650" priority="17027" operator="containsText" text="09.00 - 13:00">
      <formula>NOT(ISERROR(SEARCH("09.00 - 13:00",CK145)))</formula>
    </cfRule>
    <cfRule type="containsText" dxfId="9649" priority="17028" operator="containsText" text="08.30 – 16:30 ">
      <formula>NOT(ISERROR(SEARCH("08.30 – 16:30 ",CK145)))</formula>
    </cfRule>
    <cfRule type="containsText" dxfId="9648" priority="17029" operator="containsText" text="08.30 – 17:30 ">
      <formula>NOT(ISERROR(SEARCH("08.30 – 17:30 ",CK145)))</formula>
    </cfRule>
  </conditionalFormatting>
  <conditionalFormatting sqref="CK145:CK152">
    <cfRule type="containsText" dxfId="9647" priority="17024" operator="containsText" text="1 3 : 0 0">
      <formula>NOT(ISERROR(SEARCH("1 3 : 0 0",CK145)))</formula>
    </cfRule>
  </conditionalFormatting>
  <conditionalFormatting sqref="CK145">
    <cfRule type="containsText" dxfId="9646" priority="17023" operator="containsText" text="13:00">
      <formula>NOT(ISERROR(SEARCH("13:00",CK145)))</formula>
    </cfRule>
  </conditionalFormatting>
  <conditionalFormatting sqref="CK145:CK152">
    <cfRule type="containsText" dxfId="9645" priority="17034" operator="containsText" text="09:00 – 13.00 ">
      <formula>NOT(ISERROR(SEARCH("09:00 – 13.00 ",CK145)))</formula>
    </cfRule>
  </conditionalFormatting>
  <conditionalFormatting sqref="CK151">
    <cfRule type="containsText" dxfId="9644" priority="17021" operator="containsText" text="09:00 – 13.00 ">
      <formula>NOT(ISERROR(SEARCH("09:00 – 13.00 ",CK151)))</formula>
    </cfRule>
  </conditionalFormatting>
  <conditionalFormatting sqref="CK145:CK152">
    <cfRule type="containsText" dxfId="9643" priority="17020" operator="containsText" text="09:00 – 13.00 ">
      <formula>NOT(ISERROR(SEARCH("09:00 – 13.00 ",CK145)))</formula>
    </cfRule>
  </conditionalFormatting>
  <conditionalFormatting sqref="CK151:CK152">
    <cfRule type="containsText" dxfId="9642" priority="17019" operator="containsText" text="09:00 – 13.00 ">
      <formula>NOT(ISERROR(SEARCH("09:00 – 13.00 ",CK151)))</formula>
    </cfRule>
  </conditionalFormatting>
  <conditionalFormatting sqref="CK146">
    <cfRule type="containsText" dxfId="9641" priority="17016" operator="containsText" text="09.00 -13.00">
      <formula>NOT(ISERROR(SEARCH("09.00 -13.00",CK146)))</formula>
    </cfRule>
    <cfRule type="containsText" dxfId="9640" priority="17017" operator="containsText" text="09.00 -15:00">
      <formula>NOT(ISERROR(SEARCH("09.00 -15:00",CK146)))</formula>
    </cfRule>
    <cfRule type="containsText" dxfId="9639" priority="17018" operator="containsText" text="09.00 -16.00">
      <formula>NOT(ISERROR(SEARCH("09.00 -16.00",CK146)))</formula>
    </cfRule>
  </conditionalFormatting>
  <conditionalFormatting sqref="CK147:CK152">
    <cfRule type="containsText" dxfId="9638" priority="17013" operator="containsText" text="09.00 -13.00">
      <formula>NOT(ISERROR(SEARCH("09.00 -13.00",CK147)))</formula>
    </cfRule>
    <cfRule type="containsText" dxfId="9637" priority="17014" operator="containsText" text="09.00 -15:00">
      <formula>NOT(ISERROR(SEARCH("09.00 -15:00",CK147)))</formula>
    </cfRule>
    <cfRule type="containsText" dxfId="9636" priority="17015" operator="containsText" text="09.00 -16.00">
      <formula>NOT(ISERROR(SEARCH("09.00 -16.00",CK147)))</formula>
    </cfRule>
  </conditionalFormatting>
  <conditionalFormatting sqref="CK145">
    <cfRule type="containsText" dxfId="9635" priority="17010" operator="containsText" text="09.00 -13.00">
      <formula>NOT(ISERROR(SEARCH("09.00 -13.00",CK145)))</formula>
    </cfRule>
    <cfRule type="containsText" dxfId="9634" priority="17011" operator="containsText" text="09.00 -15:00">
      <formula>NOT(ISERROR(SEARCH("09.00 -15:00",CK145)))</formula>
    </cfRule>
    <cfRule type="containsText" dxfId="9633" priority="17012" operator="containsText" text="09.00 -16.00">
      <formula>NOT(ISERROR(SEARCH("09.00 -16.00",CK145)))</formula>
    </cfRule>
  </conditionalFormatting>
  <conditionalFormatting sqref="CK151">
    <cfRule type="containsText" dxfId="9632" priority="17009" operator="containsText" text="09:00 – 13.00 ">
      <formula>NOT(ISERROR(SEARCH("09:00 – 13.00 ",CK151)))</formula>
    </cfRule>
  </conditionalFormatting>
  <conditionalFormatting sqref="CK146">
    <cfRule type="containsText" dxfId="9631" priority="17004" operator="containsText" text="09.00 -13.00">
      <formula>NOT(ISERROR(SEARCH("09.00 -13.00",CK146)))</formula>
    </cfRule>
    <cfRule type="containsText" dxfId="9630" priority="17005" operator="containsText" text="09.00 -15:00">
      <formula>NOT(ISERROR(SEARCH("09.00 -15:00",CK146)))</formula>
    </cfRule>
    <cfRule type="containsText" dxfId="9629" priority="17006" operator="containsText" text="09.00 -16.00">
      <formula>NOT(ISERROR(SEARCH("09.00 -16.00",CK146)))</formula>
    </cfRule>
  </conditionalFormatting>
  <conditionalFormatting sqref="CK147:CK152">
    <cfRule type="containsText" dxfId="9628" priority="17001" operator="containsText" text="09.00 -13.00">
      <formula>NOT(ISERROR(SEARCH("09.00 -13.00",CK147)))</formula>
    </cfRule>
    <cfRule type="containsText" dxfId="9627" priority="17002" operator="containsText" text="09.00 -15:00">
      <formula>NOT(ISERROR(SEARCH("09.00 -15:00",CK147)))</formula>
    </cfRule>
    <cfRule type="containsText" dxfId="9626" priority="17003" operator="containsText" text="09.00 -16.00">
      <formula>NOT(ISERROR(SEARCH("09.00 -16.00",CK147)))</formula>
    </cfRule>
  </conditionalFormatting>
  <conditionalFormatting sqref="CK145">
    <cfRule type="containsText" dxfId="9625" priority="16998" operator="containsText" text="09.00 -13.00">
      <formula>NOT(ISERROR(SEARCH("09.00 -13.00",CK145)))</formula>
    </cfRule>
    <cfRule type="containsText" dxfId="9624" priority="16999" operator="containsText" text="09.00 -15:00">
      <formula>NOT(ISERROR(SEARCH("09.00 -15:00",CK145)))</formula>
    </cfRule>
    <cfRule type="containsText" dxfId="9623" priority="17000" operator="containsText" text="09.00 -16.00">
      <formula>NOT(ISERROR(SEARCH("09.00 -16.00",CK145)))</formula>
    </cfRule>
  </conditionalFormatting>
  <conditionalFormatting sqref="CK146">
    <cfRule type="containsText" dxfId="9622" priority="16995" operator="containsText" text="09.00 -13:00">
      <formula>NOT(ISERROR(SEARCH("09.00 -13:00",CK146)))</formula>
    </cfRule>
    <cfRule type="containsText" dxfId="9621" priority="16996" operator="containsText" text="08.30 -17.30">
      <formula>NOT(ISERROR(SEARCH("08.30 -17.30",CK146)))</formula>
    </cfRule>
    <cfRule type="containsText" dxfId="9620" priority="16997" operator="containsText" text="08.30 -15:30">
      <formula>NOT(ISERROR(SEARCH("08.30 -15:30",CK146)))</formula>
    </cfRule>
  </conditionalFormatting>
  <conditionalFormatting sqref="CK147:CK152">
    <cfRule type="containsText" dxfId="9619" priority="16992" operator="containsText" text="09.00 -13.00">
      <formula>NOT(ISERROR(SEARCH("09.00 -13.00",CK147)))</formula>
    </cfRule>
    <cfRule type="containsText" dxfId="9618" priority="16993" operator="containsText" text="09.00 -15:00">
      <formula>NOT(ISERROR(SEARCH("09.00 -15:00",CK147)))</formula>
    </cfRule>
    <cfRule type="containsText" dxfId="9617" priority="16994" operator="containsText" text="09.00 -16.00">
      <formula>NOT(ISERROR(SEARCH("09.00 -16.00",CK147)))</formula>
    </cfRule>
  </conditionalFormatting>
  <conditionalFormatting sqref="CK147:CK152">
    <cfRule type="containsText" dxfId="9616" priority="16989" operator="containsText" text="09.00 -13:00">
      <formula>NOT(ISERROR(SEARCH("09.00 -13:00",CK147)))</formula>
    </cfRule>
    <cfRule type="containsText" dxfId="9615" priority="16990" operator="containsText" text="08.30 -17.30">
      <formula>NOT(ISERROR(SEARCH("08.30 -17.30",CK147)))</formula>
    </cfRule>
    <cfRule type="containsText" dxfId="9614" priority="16991" operator="containsText" text="08.30 -15:30">
      <formula>NOT(ISERROR(SEARCH("08.30 -15:30",CK147)))</formula>
    </cfRule>
  </conditionalFormatting>
  <conditionalFormatting sqref="CK145">
    <cfRule type="containsText" dxfId="9613" priority="16986" operator="containsText" text="09.00 -13.00">
      <formula>NOT(ISERROR(SEARCH("09.00 -13.00",CK145)))</formula>
    </cfRule>
    <cfRule type="containsText" dxfId="9612" priority="16987" operator="containsText" text="09.00 -15:00">
      <formula>NOT(ISERROR(SEARCH("09.00 -15:00",CK145)))</formula>
    </cfRule>
    <cfRule type="containsText" dxfId="9611" priority="16988" operator="containsText" text="09.00 -16.00">
      <formula>NOT(ISERROR(SEARCH("09.00 -16.00",CK145)))</formula>
    </cfRule>
  </conditionalFormatting>
  <conditionalFormatting sqref="CK145">
    <cfRule type="containsText" dxfId="9610" priority="16983" operator="containsText" text="09.00 -13:00">
      <formula>NOT(ISERROR(SEARCH("09.00 -13:00",CK145)))</formula>
    </cfRule>
    <cfRule type="containsText" dxfId="9609" priority="16984" operator="containsText" text="08.30 -17.30">
      <formula>NOT(ISERROR(SEARCH("08.30 -17.30",CK145)))</formula>
    </cfRule>
    <cfRule type="containsText" dxfId="9608" priority="16985" operator="containsText" text="08.30 -15:30">
      <formula>NOT(ISERROR(SEARCH("08.30 -15:30",CK145)))</formula>
    </cfRule>
  </conditionalFormatting>
  <conditionalFormatting sqref="CK134">
    <cfRule type="cellIs" dxfId="9607" priority="16809" operator="equal">
      <formula>_FV(13,"3")</formula>
    </cfRule>
  </conditionalFormatting>
  <conditionalFormatting sqref="CK113 CK133">
    <cfRule type="containsText" dxfId="9606" priority="16966" operator="containsText" text="08.30 – 14.30">
      <formula>NOT(ISERROR(SEARCH("08.30 – 14.30",CK113)))</formula>
    </cfRule>
    <cfRule type="containsText" dxfId="9605" priority="16967" operator="containsText" text="09:30 – 18.30">
      <formula>NOT(ISERROR(SEARCH("09:30 – 18.30",CK113)))</formula>
    </cfRule>
    <cfRule type="containsText" dxfId="9604" priority="16968" operator="containsText" text="10.30 – 18.30">
      <formula>NOT(ISERROR(SEARCH("10.30 – 18.30",CK113)))</formula>
    </cfRule>
    <cfRule type="containsText" dxfId="9603" priority="16969" operator="containsText" text="09.30 – 18.30">
      <formula>NOT(ISERROR(SEARCH("09.30 – 18.30",CK113)))</formula>
    </cfRule>
    <cfRule type="containsText" dxfId="9602" priority="16970" operator="containsText" text="09.00 – 13:00">
      <formula>NOT(ISERROR(SEARCH("09.00 – 13:00",CK113)))</formula>
    </cfRule>
    <cfRule type="containsText" dxfId="9601" priority="16971" operator="containsText" text="08.30 – 16.30">
      <formula>NOT(ISERROR(SEARCH("08.30 – 16.30",CK113)))</formula>
    </cfRule>
    <cfRule type="containsText" dxfId="9600" priority="16972" operator="containsText" text="08:30 – 17.30">
      <formula>NOT(ISERROR(SEARCH("08:30 – 17.30",CK113)))</formula>
    </cfRule>
    <cfRule type="containsText" dxfId="9599" priority="16973" operator="containsText" text="08.30 – 17.30">
      <formula>NOT(ISERROR(SEARCH("08.30 – 17.30",CK113)))</formula>
    </cfRule>
    <cfRule type="containsText" dxfId="9598" priority="16974" operator="containsText" text="09.00 – 18.00">
      <formula>NOT(ISERROR(SEARCH("09.00 – 18.00",CK113)))</formula>
    </cfRule>
    <cfRule type="containsText" dxfId="9597" priority="16975" operator="containsText" text="09.00 – 13.00">
      <formula>NOT(ISERROR(SEARCH("09.00 – 13.00",CK113)))</formula>
    </cfRule>
    <cfRule type="containsText" dxfId="9596" priority="16976" operator="containsText" text="11.30 – 19.30">
      <formula>NOT(ISERROR(SEARCH("11.30 – 19.30",CK113)))</formula>
    </cfRule>
    <cfRule type="containsText" dxfId="9595" priority="16977" operator="containsText" text="10.30 – 19.30">
      <formula>NOT(ISERROR(SEARCH("10.30 – 19.30",CK113)))</formula>
    </cfRule>
    <cfRule type="containsText" dxfId="9594" priority="16978" operator="containsText" text="09.00 – 15.00">
      <formula>NOT(ISERROR(SEARCH("09.00 – 15.00",CK113)))</formula>
    </cfRule>
    <cfRule type="containsText" dxfId="9593" priority="16979" operator="containsText" text="12:30">
      <formula>NOT(ISERROR(SEARCH("12:30",CK113)))</formula>
    </cfRule>
    <cfRule type="containsText" dxfId="9592" priority="16980" operator="containsText" text="13:30">
      <formula>NOT(ISERROR(SEARCH("13:30",CK113)))</formula>
    </cfRule>
    <cfRule type="containsText" dxfId="9591" priority="16981" operator="containsText" text="FESTIVITÁ">
      <formula>NOT(ISERROR(SEARCH("FESTIVITÁ",CK113)))</formula>
    </cfRule>
    <cfRule type="cellIs" dxfId="9590" priority="16982" operator="equal">
      <formula>"DOMENICA"</formula>
    </cfRule>
  </conditionalFormatting>
  <conditionalFormatting sqref="CK124">
    <cfRule type="cellIs" dxfId="9589" priority="16958" operator="equal">
      <formula>"09.00 – 15.00"</formula>
    </cfRule>
  </conditionalFormatting>
  <conditionalFormatting sqref="CK124">
    <cfRule type="cellIs" dxfId="9588" priority="16959" operator="equal">
      <formula>"09.00 – 18.00"</formula>
    </cfRule>
  </conditionalFormatting>
  <conditionalFormatting sqref="CK124">
    <cfRule type="cellIs" dxfId="9587" priority="16960" operator="equal">
      <formula>"09.30 – 13.00"</formula>
    </cfRule>
  </conditionalFormatting>
  <conditionalFormatting sqref="CK124">
    <cfRule type="cellIs" dxfId="9586" priority="16961" operator="equal">
      <formula>"10.30 – 19.30"</formula>
    </cfRule>
  </conditionalFormatting>
  <conditionalFormatting sqref="CK124">
    <cfRule type="cellIs" dxfId="9585" priority="16962" operator="equal">
      <formula>"11.30 – 19.30"</formula>
    </cfRule>
  </conditionalFormatting>
  <conditionalFormatting sqref="CK124">
    <cfRule type="cellIs" dxfId="9584" priority="16963" operator="equal">
      <formula>_FV(13,"3")</formula>
    </cfRule>
  </conditionalFormatting>
  <conditionalFormatting sqref="CK124">
    <cfRule type="cellIs" dxfId="9583" priority="16964" operator="equal">
      <formula>_FV(13,"3")</formula>
    </cfRule>
  </conditionalFormatting>
  <conditionalFormatting sqref="CK124">
    <cfRule type="cellIs" dxfId="9582" priority="16965" operator="equal">
      <formula>_FV(13,"3")</formula>
    </cfRule>
  </conditionalFormatting>
  <conditionalFormatting sqref="CK124">
    <cfRule type="containsText" dxfId="9581" priority="16948" operator="containsText" text="DOMENICA">
      <formula>NOT(ISERROR(SEARCH("DOMENICA",CK124)))</formula>
    </cfRule>
    <cfRule type="containsText" dxfId="9580" priority="16949" operator="containsText" text="08.30 – 14.30">
      <formula>NOT(ISERROR(SEARCH("08.30 – 14.30",CK124)))</formula>
    </cfRule>
    <cfRule type="containsText" dxfId="9579" priority="16950" operator="containsText" text="09.30 – 18.30">
      <formula>NOT(ISERROR(SEARCH("09.30 – 18.30",CK124)))</formula>
    </cfRule>
    <cfRule type="containsText" dxfId="9578" priority="16951" operator="containsText" text="08.30 – 16.30">
      <formula>NOT(ISERROR(SEARCH("08.30 – 16.30",CK124)))</formula>
    </cfRule>
    <cfRule type="containsText" dxfId="9577" priority="16952" operator="containsText" text="08.30 – 17.30">
      <formula>NOT(ISERROR(SEARCH("08.30 – 17.30",CK124)))</formula>
    </cfRule>
    <cfRule type="containsText" dxfId="9576" priority="16953" operator="containsText" text="09.00 – 18.00">
      <formula>NOT(ISERROR(SEARCH("09.00 – 18.00",CK124)))</formula>
    </cfRule>
    <cfRule type="containsText" dxfId="9575" priority="16954" operator="containsText" text="09.00 – 15.00">
      <formula>NOT(ISERROR(SEARCH("09.00 – 15.00",CK124)))</formula>
    </cfRule>
    <cfRule type="containsText" dxfId="9574" priority="16955" operator="containsText" text="10.30 – 19.30">
      <formula>NOT(ISERROR(SEARCH("10.30 – 19.30",CK124)))</formula>
    </cfRule>
    <cfRule type="containsText" dxfId="9573" priority="16956" operator="containsText" text="09.00 – 13.00">
      <formula>NOT(ISERROR(SEARCH("09.00 – 13.00",CK124)))</formula>
    </cfRule>
    <cfRule type="containsText" dxfId="9572" priority="16957" operator="containsText" text="11.30 – 19.30">
      <formula>NOT(ISERROR(SEARCH("11.30 – 19.30",CK124)))</formula>
    </cfRule>
  </conditionalFormatting>
  <conditionalFormatting sqref="CK124">
    <cfRule type="cellIs" dxfId="9571" priority="16941" operator="equal">
      <formula>"09.00 – 18.00"</formula>
    </cfRule>
  </conditionalFormatting>
  <conditionalFormatting sqref="CK124">
    <cfRule type="cellIs" dxfId="9570" priority="16942" operator="equal">
      <formula>"09.30 – 13.00"</formula>
    </cfRule>
  </conditionalFormatting>
  <conditionalFormatting sqref="CK124">
    <cfRule type="cellIs" dxfId="9569" priority="16943" operator="equal">
      <formula>"10.30 – 19.30"</formula>
    </cfRule>
  </conditionalFormatting>
  <conditionalFormatting sqref="CK124">
    <cfRule type="cellIs" dxfId="9568" priority="16944" operator="equal">
      <formula>"11.30 – 19.30"</formula>
    </cfRule>
  </conditionalFormatting>
  <conditionalFormatting sqref="CK124">
    <cfRule type="cellIs" dxfId="9567" priority="16945" operator="equal">
      <formula>_FV(13,"3")</formula>
    </cfRule>
  </conditionalFormatting>
  <conditionalFormatting sqref="CK124">
    <cfRule type="cellIs" dxfId="9566" priority="16946" operator="equal">
      <formula>_FV(13,"3")</formula>
    </cfRule>
  </conditionalFormatting>
  <conditionalFormatting sqref="CK124">
    <cfRule type="cellIs" dxfId="9565" priority="16947" operator="equal">
      <formula>_FV(13,"3")</formula>
    </cfRule>
  </conditionalFormatting>
  <conditionalFormatting sqref="CK124">
    <cfRule type="cellIs" dxfId="9564" priority="16934" operator="equal">
      <formula>"09.00 – 18.00"</formula>
    </cfRule>
  </conditionalFormatting>
  <conditionalFormatting sqref="CK124">
    <cfRule type="cellIs" dxfId="9563" priority="16935" operator="equal">
      <formula>"09.30 – 13.00"</formula>
    </cfRule>
  </conditionalFormatting>
  <conditionalFormatting sqref="CK124">
    <cfRule type="cellIs" dxfId="9562" priority="16936" operator="equal">
      <formula>"10.30 – 19.30"</formula>
    </cfRule>
  </conditionalFormatting>
  <conditionalFormatting sqref="CK124">
    <cfRule type="cellIs" dxfId="9561" priority="16937" operator="equal">
      <formula>"11.30 – 19.30"</formula>
    </cfRule>
  </conditionalFormatting>
  <conditionalFormatting sqref="CK124">
    <cfRule type="cellIs" dxfId="9560" priority="16938" operator="equal">
      <formula>_FV(13,"3")</formula>
    </cfRule>
  </conditionalFormatting>
  <conditionalFormatting sqref="CK124">
    <cfRule type="cellIs" dxfId="9559" priority="16939" operator="equal">
      <formula>_FV(13,"3")</formula>
    </cfRule>
  </conditionalFormatting>
  <conditionalFormatting sqref="CK124">
    <cfRule type="cellIs" dxfId="9558" priority="16940" operator="equal">
      <formula>_FV(13,"3")</formula>
    </cfRule>
  </conditionalFormatting>
  <conditionalFormatting sqref="CK134">
    <cfRule type="cellIs" dxfId="9557" priority="16925" operator="equal">
      <formula>"09.00 – 13.00"</formula>
    </cfRule>
  </conditionalFormatting>
  <conditionalFormatting sqref="CK134">
    <cfRule type="cellIs" dxfId="9556" priority="16926" operator="equal">
      <formula>"09.00 – 15.00"</formula>
    </cfRule>
  </conditionalFormatting>
  <conditionalFormatting sqref="CK134">
    <cfRule type="cellIs" dxfId="9555" priority="16927" operator="equal">
      <formula>"09.00 – 18.00"</formula>
    </cfRule>
  </conditionalFormatting>
  <conditionalFormatting sqref="CK134">
    <cfRule type="cellIs" dxfId="9554" priority="16928" operator="equal">
      <formula>"09.30 – 13.00"</formula>
    </cfRule>
  </conditionalFormatting>
  <conditionalFormatting sqref="CK134">
    <cfRule type="cellIs" dxfId="9553" priority="16929" operator="equal">
      <formula>"10.30 – 19.30"</formula>
    </cfRule>
  </conditionalFormatting>
  <conditionalFormatting sqref="CK134">
    <cfRule type="cellIs" dxfId="9552" priority="16930" operator="equal">
      <formula>"11.30 – 19.30"</formula>
    </cfRule>
  </conditionalFormatting>
  <conditionalFormatting sqref="CK134">
    <cfRule type="cellIs" dxfId="9551" priority="16931" operator="equal">
      <formula>_FV(13,"3")</formula>
    </cfRule>
  </conditionalFormatting>
  <conditionalFormatting sqref="CK134">
    <cfRule type="cellIs" dxfId="9550" priority="16932" operator="equal">
      <formula>_FV(13,"3")</formula>
    </cfRule>
  </conditionalFormatting>
  <conditionalFormatting sqref="CK134">
    <cfRule type="cellIs" dxfId="9549" priority="16933" operator="equal">
      <formula>_FV(13,"3")</formula>
    </cfRule>
  </conditionalFormatting>
  <conditionalFormatting sqref="CK134">
    <cfRule type="containsText" dxfId="9548" priority="16915" operator="containsText" text="DOMENICA">
      <formula>NOT(ISERROR(SEARCH("DOMENICA",CK134)))</formula>
    </cfRule>
    <cfRule type="containsText" dxfId="9547" priority="16916" operator="containsText" text="08.30 – 14.30">
      <formula>NOT(ISERROR(SEARCH("08.30 – 14.30",CK134)))</formula>
    </cfRule>
    <cfRule type="containsText" dxfId="9546" priority="16917" operator="containsText" text="09.30 – 18.30">
      <formula>NOT(ISERROR(SEARCH("09.30 – 18.30",CK134)))</formula>
    </cfRule>
    <cfRule type="containsText" dxfId="9545" priority="16918" operator="containsText" text="08.30 – 16.30">
      <formula>NOT(ISERROR(SEARCH("08.30 – 16.30",CK134)))</formula>
    </cfRule>
    <cfRule type="containsText" dxfId="9544" priority="16919" operator="containsText" text="08.30 – 17.30">
      <formula>NOT(ISERROR(SEARCH("08.30 – 17.30",CK134)))</formula>
    </cfRule>
    <cfRule type="containsText" dxfId="9543" priority="16920" operator="containsText" text="09.00 – 18.00">
      <formula>NOT(ISERROR(SEARCH("09.00 – 18.00",CK134)))</formula>
    </cfRule>
    <cfRule type="containsText" dxfId="9542" priority="16921" operator="containsText" text="09.00 – 15.00">
      <formula>NOT(ISERROR(SEARCH("09.00 – 15.00",CK134)))</formula>
    </cfRule>
    <cfRule type="containsText" dxfId="9541" priority="16922" operator="containsText" text="10.30 – 19.30">
      <formula>NOT(ISERROR(SEARCH("10.30 – 19.30",CK134)))</formula>
    </cfRule>
    <cfRule type="containsText" dxfId="9540" priority="16923" operator="containsText" text="09.00 – 13.00">
      <formula>NOT(ISERROR(SEARCH("09.00 – 13.00",CK134)))</formula>
    </cfRule>
    <cfRule type="containsText" dxfId="9539" priority="16924" operator="containsText" text="11.30 – 19.30">
      <formula>NOT(ISERROR(SEARCH("11.30 – 19.30",CK134)))</formula>
    </cfRule>
  </conditionalFormatting>
  <conditionalFormatting sqref="CK134">
    <cfRule type="cellIs" dxfId="9538" priority="16907" operator="equal">
      <formula>"09.00 – 15.00"</formula>
    </cfRule>
  </conditionalFormatting>
  <conditionalFormatting sqref="CK134">
    <cfRule type="cellIs" dxfId="9537" priority="16908" operator="equal">
      <formula>"09.00 – 18.00"</formula>
    </cfRule>
  </conditionalFormatting>
  <conditionalFormatting sqref="CK134">
    <cfRule type="cellIs" dxfId="9536" priority="16909" operator="equal">
      <formula>"09.30 – 13.00"</formula>
    </cfRule>
  </conditionalFormatting>
  <conditionalFormatting sqref="CK134">
    <cfRule type="cellIs" dxfId="9535" priority="16910" operator="equal">
      <formula>"10.30 – 19.30"</formula>
    </cfRule>
  </conditionalFormatting>
  <conditionalFormatting sqref="CK134">
    <cfRule type="cellIs" dxfId="9534" priority="16911" operator="equal">
      <formula>"11.30 – 19.30"</formula>
    </cfRule>
  </conditionalFormatting>
  <conditionalFormatting sqref="CK134">
    <cfRule type="cellIs" dxfId="9533" priority="16912" operator="equal">
      <formula>_FV(13,"3")</formula>
    </cfRule>
  </conditionalFormatting>
  <conditionalFormatting sqref="CK134">
    <cfRule type="cellIs" dxfId="9532" priority="16913" operator="equal">
      <formula>_FV(13,"3")</formula>
    </cfRule>
  </conditionalFormatting>
  <conditionalFormatting sqref="CK134">
    <cfRule type="cellIs" dxfId="9531" priority="16914" operator="equal">
      <formula>_FV(13,"3")</formula>
    </cfRule>
  </conditionalFormatting>
  <conditionalFormatting sqref="CK134">
    <cfRule type="cellIs" dxfId="9530" priority="16899" operator="equal">
      <formula>"09.00 – 15.00"</formula>
    </cfRule>
  </conditionalFormatting>
  <conditionalFormatting sqref="CK134">
    <cfRule type="cellIs" dxfId="9529" priority="16900" operator="equal">
      <formula>"09.00 – 18.00"</formula>
    </cfRule>
  </conditionalFormatting>
  <conditionalFormatting sqref="CK134">
    <cfRule type="cellIs" dxfId="9528" priority="16901" operator="equal">
      <formula>"09.30 – 13.00"</formula>
    </cfRule>
  </conditionalFormatting>
  <conditionalFormatting sqref="CK134">
    <cfRule type="cellIs" dxfId="9527" priority="16902" operator="equal">
      <formula>"10.30 – 19.30"</formula>
    </cfRule>
  </conditionalFormatting>
  <conditionalFormatting sqref="CK134">
    <cfRule type="cellIs" dxfId="9526" priority="16903" operator="equal">
      <formula>"11.30 – 19.30"</formula>
    </cfRule>
  </conditionalFormatting>
  <conditionalFormatting sqref="CK134">
    <cfRule type="cellIs" dxfId="9525" priority="16904" operator="equal">
      <formula>_FV(13,"3")</formula>
    </cfRule>
  </conditionalFormatting>
  <conditionalFormatting sqref="CK134">
    <cfRule type="cellIs" dxfId="9524" priority="16905" operator="equal">
      <formula>_FV(13,"3")</formula>
    </cfRule>
  </conditionalFormatting>
  <conditionalFormatting sqref="CK134">
    <cfRule type="cellIs" dxfId="9523" priority="16906" operator="equal">
      <formula>_FV(13,"3")</formula>
    </cfRule>
  </conditionalFormatting>
  <conditionalFormatting sqref="CK123">
    <cfRule type="containsText" dxfId="9522" priority="16882" operator="containsText" text="08.30 – 14.30">
      <formula>NOT(ISERROR(SEARCH("08.30 – 14.30",CK123)))</formula>
    </cfRule>
    <cfRule type="containsText" dxfId="9521" priority="16883" operator="containsText" text="09:30 – 18.30">
      <formula>NOT(ISERROR(SEARCH("09:30 – 18.30",CK123)))</formula>
    </cfRule>
    <cfRule type="containsText" dxfId="9520" priority="16884" operator="containsText" text="10.30 – 18.30">
      <formula>NOT(ISERROR(SEARCH("10.30 – 18.30",CK123)))</formula>
    </cfRule>
    <cfRule type="containsText" dxfId="9519" priority="16885" operator="containsText" text="09.30 – 18.30">
      <formula>NOT(ISERROR(SEARCH("09.30 – 18.30",CK123)))</formula>
    </cfRule>
    <cfRule type="containsText" dxfId="9518" priority="16886" operator="containsText" text="09.00 – 13:00">
      <formula>NOT(ISERROR(SEARCH("09.00 – 13:00",CK123)))</formula>
    </cfRule>
    <cfRule type="containsText" dxfId="9517" priority="16887" operator="containsText" text="08.30 – 16.30">
      <formula>NOT(ISERROR(SEARCH("08.30 – 16.30",CK123)))</formula>
    </cfRule>
    <cfRule type="containsText" dxfId="9516" priority="16888" operator="containsText" text="08:30 – 17.30">
      <formula>NOT(ISERROR(SEARCH("08:30 – 17.30",CK123)))</formula>
    </cfRule>
    <cfRule type="containsText" dxfId="9515" priority="16889" operator="containsText" text="08.30 – 17.30">
      <formula>NOT(ISERROR(SEARCH("08.30 – 17.30",CK123)))</formula>
    </cfRule>
    <cfRule type="containsText" dxfId="9514" priority="16890" operator="containsText" text="09.00 – 18.00">
      <formula>NOT(ISERROR(SEARCH("09.00 – 18.00",CK123)))</formula>
    </cfRule>
    <cfRule type="containsText" dxfId="9513" priority="16891" operator="containsText" text="09.00 – 13.00">
      <formula>NOT(ISERROR(SEARCH("09.00 – 13.00",CK123)))</formula>
    </cfRule>
    <cfRule type="containsText" dxfId="9512" priority="16892" operator="containsText" text="11.30 – 19.30">
      <formula>NOT(ISERROR(SEARCH("11.30 – 19.30",CK123)))</formula>
    </cfRule>
    <cfRule type="containsText" dxfId="9511" priority="16893" operator="containsText" text="10.30 – 19.30">
      <formula>NOT(ISERROR(SEARCH("10.30 – 19.30",CK123)))</formula>
    </cfRule>
    <cfRule type="containsText" dxfId="9510" priority="16894" operator="containsText" text="09.00 – 15.00">
      <formula>NOT(ISERROR(SEARCH("09.00 – 15.00",CK123)))</formula>
    </cfRule>
    <cfRule type="containsText" dxfId="9509" priority="16895" operator="containsText" text="12:30">
      <formula>NOT(ISERROR(SEARCH("12:30",CK123)))</formula>
    </cfRule>
    <cfRule type="containsText" dxfId="9508" priority="16896" operator="containsText" text="13:30">
      <formula>NOT(ISERROR(SEARCH("13:30",CK123)))</formula>
    </cfRule>
    <cfRule type="containsText" dxfId="9507" priority="16897" operator="containsText" text="FESTIVITÁ">
      <formula>NOT(ISERROR(SEARCH("FESTIVITÁ",CK123)))</formula>
    </cfRule>
    <cfRule type="cellIs" dxfId="9506" priority="16898" operator="equal">
      <formula>"DOMENICA"</formula>
    </cfRule>
  </conditionalFormatting>
  <conditionalFormatting sqref="CK133:CK134 CK123:CK124 CK113">
    <cfRule type="containsText" dxfId="9505" priority="16876" operator="containsText" text="09.00 - 13.00">
      <formula>NOT(ISERROR(SEARCH("09.00 - 13.00",CK113)))</formula>
    </cfRule>
    <cfRule type="containsText" dxfId="9504" priority="16877" operator="containsText" text="09.00 – 15:00">
      <formula>NOT(ISERROR(SEARCH("09.00 – 15:00",CK113)))</formula>
    </cfRule>
    <cfRule type="containsText" dxfId="9503" priority="16878" operator="containsText" text="09.00 – 16.00">
      <formula>NOT(ISERROR(SEARCH("09.00 – 16.00",CK113)))</formula>
    </cfRule>
    <cfRule type="containsText" dxfId="9502" priority="16879" operator="containsText" text="09.00 - 13:00">
      <formula>NOT(ISERROR(SEARCH("09.00 - 13:00",CK113)))</formula>
    </cfRule>
    <cfRule type="containsText" dxfId="9501" priority="16880" operator="containsText" text="08.30 – 16:30 ">
      <formula>NOT(ISERROR(SEARCH("08.30 – 16:30 ",CK113)))</formula>
    </cfRule>
    <cfRule type="containsText" dxfId="9500" priority="16881" operator="containsText" text="08.30 – 17:30 ">
      <formula>NOT(ISERROR(SEARCH("08.30 – 17:30 ",CK113)))</formula>
    </cfRule>
  </conditionalFormatting>
  <conditionalFormatting sqref="CK124">
    <cfRule type="cellIs" dxfId="9499" priority="16868" operator="equal">
      <formula>"09.00 – 15.00"</formula>
    </cfRule>
  </conditionalFormatting>
  <conditionalFormatting sqref="CK124">
    <cfRule type="cellIs" dxfId="9498" priority="16869" operator="equal">
      <formula>"09.00 – 18.00"</formula>
    </cfRule>
  </conditionalFormatting>
  <conditionalFormatting sqref="CK124">
    <cfRule type="cellIs" dxfId="9497" priority="16870" operator="equal">
      <formula>"09.30 – 13.00"</formula>
    </cfRule>
  </conditionalFormatting>
  <conditionalFormatting sqref="CK124">
    <cfRule type="cellIs" dxfId="9496" priority="16871" operator="equal">
      <formula>"10.30 – 19.30"</formula>
    </cfRule>
  </conditionalFormatting>
  <conditionalFormatting sqref="CK124">
    <cfRule type="cellIs" dxfId="9495" priority="16872" operator="equal">
      <formula>"11.30 – 19.30"</formula>
    </cfRule>
  </conditionalFormatting>
  <conditionalFormatting sqref="CK124">
    <cfRule type="cellIs" dxfId="9494" priority="16873" operator="equal">
      <formula>_FV(13,"3")</formula>
    </cfRule>
  </conditionalFormatting>
  <conditionalFormatting sqref="CK124">
    <cfRule type="cellIs" dxfId="9493" priority="16874" operator="equal">
      <formula>_FV(13,"3")</formula>
    </cfRule>
  </conditionalFormatting>
  <conditionalFormatting sqref="CK124">
    <cfRule type="cellIs" dxfId="9492" priority="16875" operator="equal">
      <formula>_FV(13,"3")</formula>
    </cfRule>
  </conditionalFormatting>
  <conditionalFormatting sqref="CK124">
    <cfRule type="containsText" dxfId="9491" priority="16858" operator="containsText" text="DOMENICA">
      <formula>NOT(ISERROR(SEARCH("DOMENICA",CK124)))</formula>
    </cfRule>
    <cfRule type="containsText" dxfId="9490" priority="16859" operator="containsText" text="08.30 – 14.30">
      <formula>NOT(ISERROR(SEARCH("08.30 – 14.30",CK124)))</formula>
    </cfRule>
    <cfRule type="containsText" dxfId="9489" priority="16860" operator="containsText" text="09.30 – 18.30">
      <formula>NOT(ISERROR(SEARCH("09.30 – 18.30",CK124)))</formula>
    </cfRule>
    <cfRule type="containsText" dxfId="9488" priority="16861" operator="containsText" text="08.30 – 16.30">
      <formula>NOT(ISERROR(SEARCH("08.30 – 16.30",CK124)))</formula>
    </cfRule>
    <cfRule type="containsText" dxfId="9487" priority="16862" operator="containsText" text="08.30 – 17.30">
      <formula>NOT(ISERROR(SEARCH("08.30 – 17.30",CK124)))</formula>
    </cfRule>
    <cfRule type="containsText" dxfId="9486" priority="16863" operator="containsText" text="09.00 – 18.00">
      <formula>NOT(ISERROR(SEARCH("09.00 – 18.00",CK124)))</formula>
    </cfRule>
    <cfRule type="containsText" dxfId="9485" priority="16864" operator="containsText" text="09.00 – 15.00">
      <formula>NOT(ISERROR(SEARCH("09.00 – 15.00",CK124)))</formula>
    </cfRule>
    <cfRule type="containsText" dxfId="9484" priority="16865" operator="containsText" text="10.30 – 19.30">
      <formula>NOT(ISERROR(SEARCH("10.30 – 19.30",CK124)))</formula>
    </cfRule>
    <cfRule type="containsText" dxfId="9483" priority="16866" operator="containsText" text="09.00 – 13.00">
      <formula>NOT(ISERROR(SEARCH("09.00 – 13.00",CK124)))</formula>
    </cfRule>
    <cfRule type="containsText" dxfId="9482" priority="16867" operator="containsText" text="11.30 – 19.30">
      <formula>NOT(ISERROR(SEARCH("11.30 – 19.30",CK124)))</formula>
    </cfRule>
  </conditionalFormatting>
  <conditionalFormatting sqref="CK124">
    <cfRule type="cellIs" dxfId="9481" priority="16851" operator="equal">
      <formula>"09.00 – 18.00"</formula>
    </cfRule>
  </conditionalFormatting>
  <conditionalFormatting sqref="CK124">
    <cfRule type="cellIs" dxfId="9480" priority="16852" operator="equal">
      <formula>"09.30 – 13.00"</formula>
    </cfRule>
  </conditionalFormatting>
  <conditionalFormatting sqref="CK124">
    <cfRule type="cellIs" dxfId="9479" priority="16853" operator="equal">
      <formula>"10.30 – 19.30"</formula>
    </cfRule>
  </conditionalFormatting>
  <conditionalFormatting sqref="CK124">
    <cfRule type="cellIs" dxfId="9478" priority="16854" operator="equal">
      <formula>"11.30 – 19.30"</formula>
    </cfRule>
  </conditionalFormatting>
  <conditionalFormatting sqref="CK124">
    <cfRule type="cellIs" dxfId="9477" priority="16855" operator="equal">
      <formula>_FV(13,"3")</formula>
    </cfRule>
  </conditionalFormatting>
  <conditionalFormatting sqref="CK124">
    <cfRule type="cellIs" dxfId="9476" priority="16856" operator="equal">
      <formula>_FV(13,"3")</formula>
    </cfRule>
  </conditionalFormatting>
  <conditionalFormatting sqref="CK124">
    <cfRule type="cellIs" dxfId="9475" priority="16857" operator="equal">
      <formula>_FV(13,"3")</formula>
    </cfRule>
  </conditionalFormatting>
  <conditionalFormatting sqref="CK124">
    <cfRule type="cellIs" dxfId="9474" priority="16844" operator="equal">
      <formula>"09.00 – 18.00"</formula>
    </cfRule>
  </conditionalFormatting>
  <conditionalFormatting sqref="CK124">
    <cfRule type="cellIs" dxfId="9473" priority="16845" operator="equal">
      <formula>"09.30 – 13.00"</formula>
    </cfRule>
  </conditionalFormatting>
  <conditionalFormatting sqref="CK124">
    <cfRule type="cellIs" dxfId="9472" priority="16846" operator="equal">
      <formula>"10.30 – 19.30"</formula>
    </cfRule>
  </conditionalFormatting>
  <conditionalFormatting sqref="CK124">
    <cfRule type="cellIs" dxfId="9471" priority="16847" operator="equal">
      <formula>"11.30 – 19.30"</formula>
    </cfRule>
  </conditionalFormatting>
  <conditionalFormatting sqref="CK124">
    <cfRule type="cellIs" dxfId="9470" priority="16848" operator="equal">
      <formula>_FV(13,"3")</formula>
    </cfRule>
  </conditionalFormatting>
  <conditionalFormatting sqref="CK124">
    <cfRule type="cellIs" dxfId="9469" priority="16849" operator="equal">
      <formula>_FV(13,"3")</formula>
    </cfRule>
  </conditionalFormatting>
  <conditionalFormatting sqref="CK124">
    <cfRule type="cellIs" dxfId="9468" priority="16850" operator="equal">
      <formula>_FV(13,"3")</formula>
    </cfRule>
  </conditionalFormatting>
  <conditionalFormatting sqref="CK124">
    <cfRule type="cellIs" dxfId="9467" priority="16836" operator="equal">
      <formula>"09.00 – 15.00"</formula>
    </cfRule>
  </conditionalFormatting>
  <conditionalFormatting sqref="CK124">
    <cfRule type="cellIs" dxfId="9466" priority="16837" operator="equal">
      <formula>"09.00 – 18.00"</formula>
    </cfRule>
  </conditionalFormatting>
  <conditionalFormatting sqref="CK124">
    <cfRule type="cellIs" dxfId="9465" priority="16838" operator="equal">
      <formula>"09.30 – 13.00"</formula>
    </cfRule>
  </conditionalFormatting>
  <conditionalFormatting sqref="CK124">
    <cfRule type="cellIs" dxfId="9464" priority="16839" operator="equal">
      <formula>"10.30 – 19.30"</formula>
    </cfRule>
  </conditionalFormatting>
  <conditionalFormatting sqref="CK124">
    <cfRule type="cellIs" dxfId="9463" priority="16840" operator="equal">
      <formula>"11.30 – 19.30"</formula>
    </cfRule>
  </conditionalFormatting>
  <conditionalFormatting sqref="CK124">
    <cfRule type="cellIs" dxfId="9462" priority="16841" operator="equal">
      <formula>_FV(13,"3")</formula>
    </cfRule>
  </conditionalFormatting>
  <conditionalFormatting sqref="CK124">
    <cfRule type="cellIs" dxfId="9461" priority="16842" operator="equal">
      <formula>_FV(13,"3")</formula>
    </cfRule>
  </conditionalFormatting>
  <conditionalFormatting sqref="CK124">
    <cfRule type="cellIs" dxfId="9460" priority="16843" operator="equal">
      <formula>_FV(13,"3")</formula>
    </cfRule>
  </conditionalFormatting>
  <conditionalFormatting sqref="CK124">
    <cfRule type="containsText" dxfId="9459" priority="16826" operator="containsText" text="DOMENICA">
      <formula>NOT(ISERROR(SEARCH("DOMENICA",CK124)))</formula>
    </cfRule>
    <cfRule type="containsText" dxfId="9458" priority="16827" operator="containsText" text="08.30 – 14.30">
      <formula>NOT(ISERROR(SEARCH("08.30 – 14.30",CK124)))</formula>
    </cfRule>
    <cfRule type="containsText" dxfId="9457" priority="16828" operator="containsText" text="09.30 – 18.30">
      <formula>NOT(ISERROR(SEARCH("09.30 – 18.30",CK124)))</formula>
    </cfRule>
    <cfRule type="containsText" dxfId="9456" priority="16829" operator="containsText" text="08.30 – 16.30">
      <formula>NOT(ISERROR(SEARCH("08.30 – 16.30",CK124)))</formula>
    </cfRule>
    <cfRule type="containsText" dxfId="9455" priority="16830" operator="containsText" text="08.30 – 17.30">
      <formula>NOT(ISERROR(SEARCH("08.30 – 17.30",CK124)))</formula>
    </cfRule>
    <cfRule type="containsText" dxfId="9454" priority="16831" operator="containsText" text="09.00 – 18.00">
      <formula>NOT(ISERROR(SEARCH("09.00 – 18.00",CK124)))</formula>
    </cfRule>
    <cfRule type="containsText" dxfId="9453" priority="16832" operator="containsText" text="09.00 – 15.00">
      <formula>NOT(ISERROR(SEARCH("09.00 – 15.00",CK124)))</formula>
    </cfRule>
    <cfRule type="containsText" dxfId="9452" priority="16833" operator="containsText" text="10.30 – 19.30">
      <formula>NOT(ISERROR(SEARCH("10.30 – 19.30",CK124)))</formula>
    </cfRule>
    <cfRule type="containsText" dxfId="9451" priority="16834" operator="containsText" text="09.00 – 13.00">
      <formula>NOT(ISERROR(SEARCH("09.00 – 13.00",CK124)))</formula>
    </cfRule>
    <cfRule type="containsText" dxfId="9450" priority="16835" operator="containsText" text="11.30 – 19.30">
      <formula>NOT(ISERROR(SEARCH("11.30 – 19.30",CK124)))</formula>
    </cfRule>
  </conditionalFormatting>
  <conditionalFormatting sqref="CK124">
    <cfRule type="cellIs" dxfId="9449" priority="16819" operator="equal">
      <formula>"09.00 – 18.00"</formula>
    </cfRule>
  </conditionalFormatting>
  <conditionalFormatting sqref="CK124">
    <cfRule type="cellIs" dxfId="9448" priority="16820" operator="equal">
      <formula>"09.30 – 13.00"</formula>
    </cfRule>
  </conditionalFormatting>
  <conditionalFormatting sqref="CK124">
    <cfRule type="cellIs" dxfId="9447" priority="16821" operator="equal">
      <formula>"10.30 – 19.30"</formula>
    </cfRule>
  </conditionalFormatting>
  <conditionalFormatting sqref="CK124">
    <cfRule type="cellIs" dxfId="9446" priority="16822" operator="equal">
      <formula>"11.30 – 19.30"</formula>
    </cfRule>
  </conditionalFormatting>
  <conditionalFormatting sqref="CK124">
    <cfRule type="cellIs" dxfId="9445" priority="16823" operator="equal">
      <formula>_FV(13,"3")</formula>
    </cfRule>
  </conditionalFormatting>
  <conditionalFormatting sqref="CK124">
    <cfRule type="cellIs" dxfId="9444" priority="16824" operator="equal">
      <formula>_FV(13,"3")</formula>
    </cfRule>
  </conditionalFormatting>
  <conditionalFormatting sqref="CK124">
    <cfRule type="cellIs" dxfId="9443" priority="16825" operator="equal">
      <formula>_FV(13,"3")</formula>
    </cfRule>
  </conditionalFormatting>
  <conditionalFormatting sqref="CK124">
    <cfRule type="cellIs" dxfId="9442" priority="16812" operator="equal">
      <formula>"09.00 – 18.00"</formula>
    </cfRule>
  </conditionalFormatting>
  <conditionalFormatting sqref="CK124">
    <cfRule type="cellIs" dxfId="9441" priority="16813" operator="equal">
      <formula>"09.30 – 13.00"</formula>
    </cfRule>
  </conditionalFormatting>
  <conditionalFormatting sqref="CK124">
    <cfRule type="cellIs" dxfId="9440" priority="16814" operator="equal">
      <formula>"10.30 – 19.30"</formula>
    </cfRule>
  </conditionalFormatting>
  <conditionalFormatting sqref="CK124">
    <cfRule type="cellIs" dxfId="9439" priority="16815" operator="equal">
      <formula>"11.30 – 19.30"</formula>
    </cfRule>
  </conditionalFormatting>
  <conditionalFormatting sqref="CK124">
    <cfRule type="cellIs" dxfId="9438" priority="16816" operator="equal">
      <formula>_FV(13,"3")</formula>
    </cfRule>
  </conditionalFormatting>
  <conditionalFormatting sqref="CK124">
    <cfRule type="cellIs" dxfId="9437" priority="16817" operator="equal">
      <formula>_FV(13,"3")</formula>
    </cfRule>
  </conditionalFormatting>
  <conditionalFormatting sqref="CK124">
    <cfRule type="cellIs" dxfId="9436" priority="16818" operator="equal">
      <formula>_FV(13,"3")</formula>
    </cfRule>
  </conditionalFormatting>
  <conditionalFormatting sqref="CK134">
    <cfRule type="cellIs" dxfId="9435" priority="16804" operator="equal">
      <formula>"09.00 – 15.00"</formula>
    </cfRule>
  </conditionalFormatting>
  <conditionalFormatting sqref="CK134">
    <cfRule type="cellIs" dxfId="9434" priority="16805" operator="equal">
      <formula>"09.00 – 18.00"</formula>
    </cfRule>
  </conditionalFormatting>
  <conditionalFormatting sqref="CK134">
    <cfRule type="cellIs" dxfId="9433" priority="16806" operator="equal">
      <formula>"09.30 – 13.00"</formula>
    </cfRule>
  </conditionalFormatting>
  <conditionalFormatting sqref="CK134">
    <cfRule type="cellIs" dxfId="9432" priority="16807" operator="equal">
      <formula>"10.30 – 19.30"</formula>
    </cfRule>
  </conditionalFormatting>
  <conditionalFormatting sqref="CK134">
    <cfRule type="cellIs" dxfId="9431" priority="16808" operator="equal">
      <formula>"11.30 – 19.30"</formula>
    </cfRule>
  </conditionalFormatting>
  <conditionalFormatting sqref="CK134">
    <cfRule type="cellIs" dxfId="9430" priority="16810" operator="equal">
      <formula>_FV(13,"3")</formula>
    </cfRule>
  </conditionalFormatting>
  <conditionalFormatting sqref="CK134">
    <cfRule type="cellIs" dxfId="9429" priority="16811" operator="equal">
      <formula>_FV(13,"3")</formula>
    </cfRule>
  </conditionalFormatting>
  <conditionalFormatting sqref="CK134">
    <cfRule type="containsText" dxfId="9428" priority="16794" operator="containsText" text="DOMENICA">
      <formula>NOT(ISERROR(SEARCH("DOMENICA",CK134)))</formula>
    </cfRule>
    <cfRule type="containsText" dxfId="9427" priority="16795" operator="containsText" text="08.30 – 14.30">
      <formula>NOT(ISERROR(SEARCH("08.30 – 14.30",CK134)))</formula>
    </cfRule>
    <cfRule type="containsText" dxfId="9426" priority="16796" operator="containsText" text="09.30 – 18.30">
      <formula>NOT(ISERROR(SEARCH("09.30 – 18.30",CK134)))</formula>
    </cfRule>
    <cfRule type="containsText" dxfId="9425" priority="16797" operator="containsText" text="08.30 – 16.30">
      <formula>NOT(ISERROR(SEARCH("08.30 – 16.30",CK134)))</formula>
    </cfRule>
    <cfRule type="containsText" dxfId="9424" priority="16798" operator="containsText" text="08.30 – 17.30">
      <formula>NOT(ISERROR(SEARCH("08.30 – 17.30",CK134)))</formula>
    </cfRule>
    <cfRule type="containsText" dxfId="9423" priority="16799" operator="containsText" text="09.00 – 18.00">
      <formula>NOT(ISERROR(SEARCH("09.00 – 18.00",CK134)))</formula>
    </cfRule>
    <cfRule type="containsText" dxfId="9422" priority="16800" operator="containsText" text="09.00 – 15.00">
      <formula>NOT(ISERROR(SEARCH("09.00 – 15.00",CK134)))</formula>
    </cfRule>
    <cfRule type="containsText" dxfId="9421" priority="16801" operator="containsText" text="10.30 – 19.30">
      <formula>NOT(ISERROR(SEARCH("10.30 – 19.30",CK134)))</formula>
    </cfRule>
    <cfRule type="containsText" dxfId="9420" priority="16802" operator="containsText" text="09.00 – 13.00">
      <formula>NOT(ISERROR(SEARCH("09.00 – 13.00",CK134)))</formula>
    </cfRule>
    <cfRule type="containsText" dxfId="9419" priority="16803" operator="containsText" text="11.30 – 19.30">
      <formula>NOT(ISERROR(SEARCH("11.30 – 19.30",CK134)))</formula>
    </cfRule>
  </conditionalFormatting>
  <conditionalFormatting sqref="CK134">
    <cfRule type="cellIs" dxfId="9418" priority="16787" operator="equal">
      <formula>"09.00 – 18.00"</formula>
    </cfRule>
  </conditionalFormatting>
  <conditionalFormatting sqref="CK134">
    <cfRule type="cellIs" dxfId="9417" priority="16788" operator="equal">
      <formula>"09.30 – 13.00"</formula>
    </cfRule>
  </conditionalFormatting>
  <conditionalFormatting sqref="CK134">
    <cfRule type="cellIs" dxfId="9416" priority="16789" operator="equal">
      <formula>"10.30 – 19.30"</formula>
    </cfRule>
  </conditionalFormatting>
  <conditionalFormatting sqref="CK134">
    <cfRule type="cellIs" dxfId="9415" priority="16790" operator="equal">
      <formula>"11.30 – 19.30"</formula>
    </cfRule>
  </conditionalFormatting>
  <conditionalFormatting sqref="CK134">
    <cfRule type="cellIs" dxfId="9414" priority="16791" operator="equal">
      <formula>_FV(13,"3")</formula>
    </cfRule>
  </conditionalFormatting>
  <conditionalFormatting sqref="CK134">
    <cfRule type="cellIs" dxfId="9413" priority="16792" operator="equal">
      <formula>_FV(13,"3")</formula>
    </cfRule>
  </conditionalFormatting>
  <conditionalFormatting sqref="CK134">
    <cfRule type="cellIs" dxfId="9412" priority="16793" operator="equal">
      <formula>_FV(13,"3")</formula>
    </cfRule>
  </conditionalFormatting>
  <conditionalFormatting sqref="CK134">
    <cfRule type="cellIs" dxfId="9411" priority="16780" operator="equal">
      <formula>"09.00 – 18.00"</formula>
    </cfRule>
  </conditionalFormatting>
  <conditionalFormatting sqref="CK134">
    <cfRule type="cellIs" dxfId="9410" priority="16781" operator="equal">
      <formula>"09.30 – 13.00"</formula>
    </cfRule>
  </conditionalFormatting>
  <conditionalFormatting sqref="CK134">
    <cfRule type="cellIs" dxfId="9409" priority="16782" operator="equal">
      <formula>"10.30 – 19.30"</formula>
    </cfRule>
  </conditionalFormatting>
  <conditionalFormatting sqref="CK134">
    <cfRule type="cellIs" dxfId="9408" priority="16783" operator="equal">
      <formula>"11.30 – 19.30"</formula>
    </cfRule>
  </conditionalFormatting>
  <conditionalFormatting sqref="CK134">
    <cfRule type="cellIs" dxfId="9407" priority="16784" operator="equal">
      <formula>_FV(13,"3")</formula>
    </cfRule>
  </conditionalFormatting>
  <conditionalFormatting sqref="CK134">
    <cfRule type="cellIs" dxfId="9406" priority="16785" operator="equal">
      <formula>_FV(13,"3")</formula>
    </cfRule>
  </conditionalFormatting>
  <conditionalFormatting sqref="CK134">
    <cfRule type="cellIs" dxfId="9405" priority="16786" operator="equal">
      <formula>_FV(13,"3")</formula>
    </cfRule>
  </conditionalFormatting>
  <conditionalFormatting sqref="CK134">
    <cfRule type="cellIs" dxfId="9404" priority="16772" operator="equal">
      <formula>"09.00 – 15.00"</formula>
    </cfRule>
  </conditionalFormatting>
  <conditionalFormatting sqref="CK134">
    <cfRule type="cellIs" dxfId="9403" priority="16773" operator="equal">
      <formula>"09.00 – 18.00"</formula>
    </cfRule>
  </conditionalFormatting>
  <conditionalFormatting sqref="CK134">
    <cfRule type="cellIs" dxfId="9402" priority="16774" operator="equal">
      <formula>"09.30 – 13.00"</formula>
    </cfRule>
  </conditionalFormatting>
  <conditionalFormatting sqref="CK134">
    <cfRule type="cellIs" dxfId="9401" priority="16775" operator="equal">
      <formula>"10.30 – 19.30"</formula>
    </cfRule>
  </conditionalFormatting>
  <conditionalFormatting sqref="CK134">
    <cfRule type="cellIs" dxfId="9400" priority="16776" operator="equal">
      <formula>"11.30 – 19.30"</formula>
    </cfRule>
  </conditionalFormatting>
  <conditionalFormatting sqref="CK134">
    <cfRule type="cellIs" dxfId="9399" priority="16777" operator="equal">
      <formula>_FV(13,"3")</formula>
    </cfRule>
  </conditionalFormatting>
  <conditionalFormatting sqref="CK134">
    <cfRule type="cellIs" dxfId="9398" priority="16778" operator="equal">
      <formula>_FV(13,"3")</formula>
    </cfRule>
  </conditionalFormatting>
  <conditionalFormatting sqref="CK134">
    <cfRule type="cellIs" dxfId="9397" priority="16779" operator="equal">
      <formula>_FV(13,"3")</formula>
    </cfRule>
  </conditionalFormatting>
  <conditionalFormatting sqref="CK134">
    <cfRule type="containsText" dxfId="9396" priority="16762" operator="containsText" text="DOMENICA">
      <formula>NOT(ISERROR(SEARCH("DOMENICA",CK134)))</formula>
    </cfRule>
    <cfRule type="containsText" dxfId="9395" priority="16763" operator="containsText" text="08.30 – 14.30">
      <formula>NOT(ISERROR(SEARCH("08.30 – 14.30",CK134)))</formula>
    </cfRule>
    <cfRule type="containsText" dxfId="9394" priority="16764" operator="containsText" text="09.30 – 18.30">
      <formula>NOT(ISERROR(SEARCH("09.30 – 18.30",CK134)))</formula>
    </cfRule>
    <cfRule type="containsText" dxfId="9393" priority="16765" operator="containsText" text="08.30 – 16.30">
      <formula>NOT(ISERROR(SEARCH("08.30 – 16.30",CK134)))</formula>
    </cfRule>
    <cfRule type="containsText" dxfId="9392" priority="16766" operator="containsText" text="08.30 – 17.30">
      <formula>NOT(ISERROR(SEARCH("08.30 – 17.30",CK134)))</formula>
    </cfRule>
    <cfRule type="containsText" dxfId="9391" priority="16767" operator="containsText" text="09.00 – 18.00">
      <formula>NOT(ISERROR(SEARCH("09.00 – 18.00",CK134)))</formula>
    </cfRule>
    <cfRule type="containsText" dxfId="9390" priority="16768" operator="containsText" text="09.00 – 15.00">
      <formula>NOT(ISERROR(SEARCH("09.00 – 15.00",CK134)))</formula>
    </cfRule>
    <cfRule type="containsText" dxfId="9389" priority="16769" operator="containsText" text="10.30 – 19.30">
      <formula>NOT(ISERROR(SEARCH("10.30 – 19.30",CK134)))</formula>
    </cfRule>
    <cfRule type="containsText" dxfId="9388" priority="16770" operator="containsText" text="09.00 – 13.00">
      <formula>NOT(ISERROR(SEARCH("09.00 – 13.00",CK134)))</formula>
    </cfRule>
    <cfRule type="containsText" dxfId="9387" priority="16771" operator="containsText" text="11.30 – 19.30">
      <formula>NOT(ISERROR(SEARCH("11.30 – 19.30",CK134)))</formula>
    </cfRule>
  </conditionalFormatting>
  <conditionalFormatting sqref="CK134">
    <cfRule type="cellIs" dxfId="9386" priority="16755" operator="equal">
      <formula>"09.00 – 18.00"</formula>
    </cfRule>
  </conditionalFormatting>
  <conditionalFormatting sqref="CK134">
    <cfRule type="cellIs" dxfId="9385" priority="16756" operator="equal">
      <formula>"09.30 – 13.00"</formula>
    </cfRule>
  </conditionalFormatting>
  <conditionalFormatting sqref="CK134">
    <cfRule type="cellIs" dxfId="9384" priority="16757" operator="equal">
      <formula>"10.30 – 19.30"</formula>
    </cfRule>
  </conditionalFormatting>
  <conditionalFormatting sqref="CK134">
    <cfRule type="cellIs" dxfId="9383" priority="16758" operator="equal">
      <formula>"11.30 – 19.30"</formula>
    </cfRule>
  </conditionalFormatting>
  <conditionalFormatting sqref="CK134">
    <cfRule type="cellIs" dxfId="9382" priority="16759" operator="equal">
      <formula>_FV(13,"3")</formula>
    </cfRule>
  </conditionalFormatting>
  <conditionalFormatting sqref="CK134">
    <cfRule type="cellIs" dxfId="9381" priority="16760" operator="equal">
      <formula>_FV(13,"3")</formula>
    </cfRule>
  </conditionalFormatting>
  <conditionalFormatting sqref="CK134">
    <cfRule type="cellIs" dxfId="9380" priority="16761" operator="equal">
      <formula>_FV(13,"3")</formula>
    </cfRule>
  </conditionalFormatting>
  <conditionalFormatting sqref="CK134">
    <cfRule type="cellIs" dxfId="9379" priority="16748" operator="equal">
      <formula>"09.00 – 18.00"</formula>
    </cfRule>
  </conditionalFormatting>
  <conditionalFormatting sqref="CK134">
    <cfRule type="cellIs" dxfId="9378" priority="16749" operator="equal">
      <formula>"09.30 – 13.00"</formula>
    </cfRule>
  </conditionalFormatting>
  <conditionalFormatting sqref="CK134">
    <cfRule type="cellIs" dxfId="9377" priority="16750" operator="equal">
      <formula>"10.30 – 19.30"</formula>
    </cfRule>
  </conditionalFormatting>
  <conditionalFormatting sqref="CK134">
    <cfRule type="cellIs" dxfId="9376" priority="16751" operator="equal">
      <formula>"11.30 – 19.30"</formula>
    </cfRule>
  </conditionalFormatting>
  <conditionalFormatting sqref="CK134">
    <cfRule type="cellIs" dxfId="9375" priority="16752" operator="equal">
      <formula>_FV(13,"3")</formula>
    </cfRule>
  </conditionalFormatting>
  <conditionalFormatting sqref="CK134">
    <cfRule type="cellIs" dxfId="9374" priority="16753" operator="equal">
      <formula>_FV(13,"3")</formula>
    </cfRule>
  </conditionalFormatting>
  <conditionalFormatting sqref="CK134">
    <cfRule type="cellIs" dxfId="9373" priority="16754" operator="equal">
      <formula>_FV(13,"3")</formula>
    </cfRule>
  </conditionalFormatting>
  <conditionalFormatting sqref="CK135">
    <cfRule type="containsText" dxfId="9372" priority="16520" operator="containsText" text="13:00">
      <formula>NOT(ISERROR(SEARCH("13:00",CK135)))</formula>
    </cfRule>
  </conditionalFormatting>
  <conditionalFormatting sqref="CK137:CK142">
    <cfRule type="containsText" dxfId="9371" priority="16510" operator="containsText" text="09.00 -13.00">
      <formula>NOT(ISERROR(SEARCH("09.00 -13.00",CK137)))</formula>
    </cfRule>
    <cfRule type="containsText" dxfId="9370" priority="16511" operator="containsText" text="09.00 -15:00">
      <formula>NOT(ISERROR(SEARCH("09.00 -15:00",CK137)))</formula>
    </cfRule>
    <cfRule type="containsText" dxfId="9369" priority="16512" operator="containsText" text="09.00 -16.00">
      <formula>NOT(ISERROR(SEARCH("09.00 -16.00",CK137)))</formula>
    </cfRule>
  </conditionalFormatting>
  <conditionalFormatting sqref="CK135">
    <cfRule type="containsText" dxfId="9368" priority="16507" operator="containsText" text="09.00 -13.00">
      <formula>NOT(ISERROR(SEARCH("09.00 -13.00",CK135)))</formula>
    </cfRule>
    <cfRule type="containsText" dxfId="9367" priority="16508" operator="containsText" text="09.00 -15:00">
      <formula>NOT(ISERROR(SEARCH("09.00 -15:00",CK135)))</formula>
    </cfRule>
    <cfRule type="containsText" dxfId="9366" priority="16509" operator="containsText" text="09.00 -16.00">
      <formula>NOT(ISERROR(SEARCH("09.00 -16.00",CK135)))</formula>
    </cfRule>
  </conditionalFormatting>
  <conditionalFormatting sqref="CK137:CK142">
    <cfRule type="containsText" dxfId="9365" priority="16498" operator="containsText" text="09.00 -13.00">
      <formula>NOT(ISERROR(SEARCH("09.00 -13.00",CK137)))</formula>
    </cfRule>
    <cfRule type="containsText" dxfId="9364" priority="16499" operator="containsText" text="09.00 -15:00">
      <formula>NOT(ISERROR(SEARCH("09.00 -15:00",CK137)))</formula>
    </cfRule>
    <cfRule type="containsText" dxfId="9363" priority="16500" operator="containsText" text="09.00 -16.00">
      <formula>NOT(ISERROR(SEARCH("09.00 -16.00",CK137)))</formula>
    </cfRule>
  </conditionalFormatting>
  <conditionalFormatting sqref="CK135">
    <cfRule type="containsText" dxfId="9362" priority="16495" operator="containsText" text="09.00 -13.00">
      <formula>NOT(ISERROR(SEARCH("09.00 -13.00",CK135)))</formula>
    </cfRule>
    <cfRule type="containsText" dxfId="9361" priority="16496" operator="containsText" text="09.00 -15:00">
      <formula>NOT(ISERROR(SEARCH("09.00 -15:00",CK135)))</formula>
    </cfRule>
    <cfRule type="containsText" dxfId="9360" priority="16497" operator="containsText" text="09.00 -16.00">
      <formula>NOT(ISERROR(SEARCH("09.00 -16.00",CK135)))</formula>
    </cfRule>
  </conditionalFormatting>
  <conditionalFormatting sqref="CK136">
    <cfRule type="containsText" dxfId="9359" priority="16501" operator="containsText" text="09.00 -13.00">
      <formula>NOT(ISERROR(SEARCH("09.00 -13.00",CK136)))</formula>
    </cfRule>
    <cfRule type="containsText" dxfId="9358" priority="16502" operator="containsText" text="09.00 -15:00">
      <formula>NOT(ISERROR(SEARCH("09.00 -15:00",CK136)))</formula>
    </cfRule>
    <cfRule type="containsText" dxfId="9357" priority="16503" operator="containsText" text="09.00 -16.00">
      <formula>NOT(ISERROR(SEARCH("09.00 -16.00",CK136)))</formula>
    </cfRule>
  </conditionalFormatting>
  <conditionalFormatting sqref="CK137:CK142">
    <cfRule type="containsText" dxfId="9356" priority="16489" operator="containsText" text="09.00 -13.00">
      <formula>NOT(ISERROR(SEARCH("09.00 -13.00",CK137)))</formula>
    </cfRule>
    <cfRule type="containsText" dxfId="9355" priority="16490" operator="containsText" text="09.00 -15:00">
      <formula>NOT(ISERROR(SEARCH("09.00 -15:00",CK137)))</formula>
    </cfRule>
    <cfRule type="containsText" dxfId="9354" priority="16491" operator="containsText" text="09.00 -16.00">
      <formula>NOT(ISERROR(SEARCH("09.00 -16.00",CK137)))</formula>
    </cfRule>
  </conditionalFormatting>
  <conditionalFormatting sqref="CK114">
    <cfRule type="cellIs" dxfId="9353" priority="16739" operator="equal">
      <formula>"09.00 – 13.00"</formula>
    </cfRule>
  </conditionalFormatting>
  <conditionalFormatting sqref="CK114">
    <cfRule type="cellIs" dxfId="9352" priority="16740" operator="equal">
      <formula>"09.00 – 15.00"</formula>
    </cfRule>
  </conditionalFormatting>
  <conditionalFormatting sqref="CK114">
    <cfRule type="cellIs" dxfId="9351" priority="16741" operator="equal">
      <formula>"09.00 – 18.00"</formula>
    </cfRule>
  </conditionalFormatting>
  <conditionalFormatting sqref="CK114">
    <cfRule type="cellIs" dxfId="9350" priority="16742" operator="equal">
      <formula>"09.30 – 13.00"</formula>
    </cfRule>
  </conditionalFormatting>
  <conditionalFormatting sqref="CK114">
    <cfRule type="cellIs" dxfId="9349" priority="16743" operator="equal">
      <formula>"10.30 – 19.30"</formula>
    </cfRule>
  </conditionalFormatting>
  <conditionalFormatting sqref="CK114">
    <cfRule type="cellIs" dxfId="9348" priority="16744" operator="equal">
      <formula>"11.30 – 19.30"</formula>
    </cfRule>
  </conditionalFormatting>
  <conditionalFormatting sqref="CK114">
    <cfRule type="cellIs" dxfId="9347" priority="16745" operator="equal">
      <formula>_FV(13,"3")</formula>
    </cfRule>
  </conditionalFormatting>
  <conditionalFormatting sqref="CK114">
    <cfRule type="cellIs" dxfId="9346" priority="16746" operator="equal">
      <formula>_FV(13,"3")</formula>
    </cfRule>
  </conditionalFormatting>
  <conditionalFormatting sqref="CK114">
    <cfRule type="cellIs" dxfId="9345" priority="16747" operator="equal">
      <formula>_FV(13,"3")</formula>
    </cfRule>
  </conditionalFormatting>
  <conditionalFormatting sqref="CK114">
    <cfRule type="containsText" dxfId="9344" priority="16729" operator="containsText" text="DOMENICA">
      <formula>NOT(ISERROR(SEARCH("DOMENICA",CK114)))</formula>
    </cfRule>
    <cfRule type="containsText" dxfId="9343" priority="16730" operator="containsText" text="08.30 – 14.30">
      <formula>NOT(ISERROR(SEARCH("08.30 – 14.30",CK114)))</formula>
    </cfRule>
    <cfRule type="containsText" dxfId="9342" priority="16731" operator="containsText" text="09.30 – 18.30">
      <formula>NOT(ISERROR(SEARCH("09.30 – 18.30",CK114)))</formula>
    </cfRule>
    <cfRule type="containsText" dxfId="9341" priority="16732" operator="containsText" text="08.30 – 16.30">
      <formula>NOT(ISERROR(SEARCH("08.30 – 16.30",CK114)))</formula>
    </cfRule>
    <cfRule type="containsText" dxfId="9340" priority="16733" operator="containsText" text="08.30 – 17.30">
      <formula>NOT(ISERROR(SEARCH("08.30 – 17.30",CK114)))</formula>
    </cfRule>
    <cfRule type="containsText" dxfId="9339" priority="16734" operator="containsText" text="09.00 – 18.00">
      <formula>NOT(ISERROR(SEARCH("09.00 – 18.00",CK114)))</formula>
    </cfRule>
    <cfRule type="containsText" dxfId="9338" priority="16735" operator="containsText" text="09.00 – 15.00">
      <formula>NOT(ISERROR(SEARCH("09.00 – 15.00",CK114)))</formula>
    </cfRule>
    <cfRule type="containsText" dxfId="9337" priority="16736" operator="containsText" text="10.30 – 19.30">
      <formula>NOT(ISERROR(SEARCH("10.30 – 19.30",CK114)))</formula>
    </cfRule>
    <cfRule type="containsText" dxfId="9336" priority="16737" operator="containsText" text="09.00 – 13.00">
      <formula>NOT(ISERROR(SEARCH("09.00 – 13.00",CK114)))</formula>
    </cfRule>
    <cfRule type="containsText" dxfId="9335" priority="16738" operator="containsText" text="11.30 – 19.30">
      <formula>NOT(ISERROR(SEARCH("11.30 – 19.30",CK114)))</formula>
    </cfRule>
  </conditionalFormatting>
  <conditionalFormatting sqref="CK114">
    <cfRule type="cellIs" dxfId="9334" priority="16721" operator="equal">
      <formula>"09.00 – 15.00"</formula>
    </cfRule>
  </conditionalFormatting>
  <conditionalFormatting sqref="CK114">
    <cfRule type="cellIs" dxfId="9333" priority="16722" operator="equal">
      <formula>"09.00 – 18.00"</formula>
    </cfRule>
  </conditionalFormatting>
  <conditionalFormatting sqref="CK114">
    <cfRule type="cellIs" dxfId="9332" priority="16723" operator="equal">
      <formula>"09.30 – 13.00"</formula>
    </cfRule>
  </conditionalFormatting>
  <conditionalFormatting sqref="CK114">
    <cfRule type="cellIs" dxfId="9331" priority="16724" operator="equal">
      <formula>"10.30 – 19.30"</formula>
    </cfRule>
  </conditionalFormatting>
  <conditionalFormatting sqref="CK114">
    <cfRule type="cellIs" dxfId="9330" priority="16725" operator="equal">
      <formula>"11.30 – 19.30"</formula>
    </cfRule>
  </conditionalFormatting>
  <conditionalFormatting sqref="CK114">
    <cfRule type="cellIs" dxfId="9329" priority="16726" operator="equal">
      <formula>_FV(13,"3")</formula>
    </cfRule>
  </conditionalFormatting>
  <conditionalFormatting sqref="CK114">
    <cfRule type="cellIs" dxfId="9328" priority="16727" operator="equal">
      <formula>_FV(13,"3")</formula>
    </cfRule>
  </conditionalFormatting>
  <conditionalFormatting sqref="CK114">
    <cfRule type="cellIs" dxfId="9327" priority="16728" operator="equal">
      <formula>_FV(13,"3")</formula>
    </cfRule>
  </conditionalFormatting>
  <conditionalFormatting sqref="CK114">
    <cfRule type="cellIs" dxfId="9326" priority="16713" operator="equal">
      <formula>"09.00 – 15.00"</formula>
    </cfRule>
  </conditionalFormatting>
  <conditionalFormatting sqref="CK114">
    <cfRule type="cellIs" dxfId="9325" priority="16714" operator="equal">
      <formula>"09.00 – 18.00"</formula>
    </cfRule>
  </conditionalFormatting>
  <conditionalFormatting sqref="CK114">
    <cfRule type="cellIs" dxfId="9324" priority="16715" operator="equal">
      <formula>"09.30 – 13.00"</formula>
    </cfRule>
  </conditionalFormatting>
  <conditionalFormatting sqref="CK114">
    <cfRule type="cellIs" dxfId="9323" priority="16716" operator="equal">
      <formula>"10.30 – 19.30"</formula>
    </cfRule>
  </conditionalFormatting>
  <conditionalFormatting sqref="CK114">
    <cfRule type="cellIs" dxfId="9322" priority="16717" operator="equal">
      <formula>"11.30 – 19.30"</formula>
    </cfRule>
  </conditionalFormatting>
  <conditionalFormatting sqref="CK114">
    <cfRule type="cellIs" dxfId="9321" priority="16718" operator="equal">
      <formula>_FV(13,"3")</formula>
    </cfRule>
  </conditionalFormatting>
  <conditionalFormatting sqref="CK114">
    <cfRule type="cellIs" dxfId="9320" priority="16719" operator="equal">
      <formula>_FV(13,"3")</formula>
    </cfRule>
  </conditionalFormatting>
  <conditionalFormatting sqref="CK114">
    <cfRule type="cellIs" dxfId="9319" priority="16720" operator="equal">
      <formula>_FV(13,"3")</formula>
    </cfRule>
  </conditionalFormatting>
  <conditionalFormatting sqref="CK114">
    <cfRule type="containsText" dxfId="9318" priority="16707" operator="containsText" text="09.00 - 13.00">
      <formula>NOT(ISERROR(SEARCH("09.00 - 13.00",CK114)))</formula>
    </cfRule>
    <cfRule type="containsText" dxfId="9317" priority="16708" operator="containsText" text="09.00 – 15:00">
      <formula>NOT(ISERROR(SEARCH("09.00 – 15:00",CK114)))</formula>
    </cfRule>
    <cfRule type="containsText" dxfId="9316" priority="16709" operator="containsText" text="09.00 – 16.00">
      <formula>NOT(ISERROR(SEARCH("09.00 – 16.00",CK114)))</formula>
    </cfRule>
    <cfRule type="containsText" dxfId="9315" priority="16710" operator="containsText" text="09.00 - 13:00">
      <formula>NOT(ISERROR(SEARCH("09.00 - 13:00",CK114)))</formula>
    </cfRule>
    <cfRule type="containsText" dxfId="9314" priority="16711" operator="containsText" text="08.30 – 16:30 ">
      <formula>NOT(ISERROR(SEARCH("08.30 – 16:30 ",CK114)))</formula>
    </cfRule>
    <cfRule type="containsText" dxfId="9313" priority="16712" operator="containsText" text="08.30 – 17:30 ">
      <formula>NOT(ISERROR(SEARCH("08.30 – 17:30 ",CK114)))</formula>
    </cfRule>
  </conditionalFormatting>
  <conditionalFormatting sqref="CK114">
    <cfRule type="cellIs" dxfId="9312" priority="16699" operator="equal">
      <formula>"09.00 – 15.00"</formula>
    </cfRule>
  </conditionalFormatting>
  <conditionalFormatting sqref="CK114">
    <cfRule type="cellIs" dxfId="9311" priority="16700" operator="equal">
      <formula>"09.00 – 18.00"</formula>
    </cfRule>
  </conditionalFormatting>
  <conditionalFormatting sqref="CK114">
    <cfRule type="cellIs" dxfId="9310" priority="16701" operator="equal">
      <formula>"09.30 – 13.00"</formula>
    </cfRule>
  </conditionalFormatting>
  <conditionalFormatting sqref="CK114">
    <cfRule type="cellIs" dxfId="9309" priority="16702" operator="equal">
      <formula>"10.30 – 19.30"</formula>
    </cfRule>
  </conditionalFormatting>
  <conditionalFormatting sqref="CK114">
    <cfRule type="cellIs" dxfId="9308" priority="16703" operator="equal">
      <formula>"11.30 – 19.30"</formula>
    </cfRule>
  </conditionalFormatting>
  <conditionalFormatting sqref="CK114">
    <cfRule type="cellIs" dxfId="9307" priority="16704" operator="equal">
      <formula>_FV(13,"3")</formula>
    </cfRule>
  </conditionalFormatting>
  <conditionalFormatting sqref="CK114">
    <cfRule type="cellIs" dxfId="9306" priority="16705" operator="equal">
      <formula>_FV(13,"3")</formula>
    </cfRule>
  </conditionalFormatting>
  <conditionalFormatting sqref="CK114">
    <cfRule type="cellIs" dxfId="9305" priority="16706" operator="equal">
      <formula>_FV(13,"3")</formula>
    </cfRule>
  </conditionalFormatting>
  <conditionalFormatting sqref="CK114">
    <cfRule type="containsText" dxfId="9304" priority="16689" operator="containsText" text="DOMENICA">
      <formula>NOT(ISERROR(SEARCH("DOMENICA",CK114)))</formula>
    </cfRule>
    <cfRule type="containsText" dxfId="9303" priority="16690" operator="containsText" text="08.30 – 14.30">
      <formula>NOT(ISERROR(SEARCH("08.30 – 14.30",CK114)))</formula>
    </cfRule>
    <cfRule type="containsText" dxfId="9302" priority="16691" operator="containsText" text="09.30 – 18.30">
      <formula>NOT(ISERROR(SEARCH("09.30 – 18.30",CK114)))</formula>
    </cfRule>
    <cfRule type="containsText" dxfId="9301" priority="16692" operator="containsText" text="08.30 – 16.30">
      <formula>NOT(ISERROR(SEARCH("08.30 – 16.30",CK114)))</formula>
    </cfRule>
    <cfRule type="containsText" dxfId="9300" priority="16693" operator="containsText" text="08.30 – 17.30">
      <formula>NOT(ISERROR(SEARCH("08.30 – 17.30",CK114)))</formula>
    </cfRule>
    <cfRule type="containsText" dxfId="9299" priority="16694" operator="containsText" text="09.00 – 18.00">
      <formula>NOT(ISERROR(SEARCH("09.00 – 18.00",CK114)))</formula>
    </cfRule>
    <cfRule type="containsText" dxfId="9298" priority="16695" operator="containsText" text="09.00 – 15.00">
      <formula>NOT(ISERROR(SEARCH("09.00 – 15.00",CK114)))</formula>
    </cfRule>
    <cfRule type="containsText" dxfId="9297" priority="16696" operator="containsText" text="10.30 – 19.30">
      <formula>NOT(ISERROR(SEARCH("10.30 – 19.30",CK114)))</formula>
    </cfRule>
    <cfRule type="containsText" dxfId="9296" priority="16697" operator="containsText" text="09.00 – 13.00">
      <formula>NOT(ISERROR(SEARCH("09.00 – 13.00",CK114)))</formula>
    </cfRule>
    <cfRule type="containsText" dxfId="9295" priority="16698" operator="containsText" text="11.30 – 19.30">
      <formula>NOT(ISERROR(SEARCH("11.30 – 19.30",CK114)))</formula>
    </cfRule>
  </conditionalFormatting>
  <conditionalFormatting sqref="CK114">
    <cfRule type="cellIs" dxfId="9294" priority="16682" operator="equal">
      <formula>"09.00 – 18.00"</formula>
    </cfRule>
  </conditionalFormatting>
  <conditionalFormatting sqref="CK114">
    <cfRule type="cellIs" dxfId="9293" priority="16683" operator="equal">
      <formula>"09.30 – 13.00"</formula>
    </cfRule>
  </conditionalFormatting>
  <conditionalFormatting sqref="CK114">
    <cfRule type="cellIs" dxfId="9292" priority="16684" operator="equal">
      <formula>"10.30 – 19.30"</formula>
    </cfRule>
  </conditionalFormatting>
  <conditionalFormatting sqref="CK114">
    <cfRule type="cellIs" dxfId="9291" priority="16685" operator="equal">
      <formula>"11.30 – 19.30"</formula>
    </cfRule>
  </conditionalFormatting>
  <conditionalFormatting sqref="CK114">
    <cfRule type="cellIs" dxfId="9290" priority="16686" operator="equal">
      <formula>_FV(13,"3")</formula>
    </cfRule>
  </conditionalFormatting>
  <conditionalFormatting sqref="CK114">
    <cfRule type="cellIs" dxfId="9289" priority="16687" operator="equal">
      <formula>_FV(13,"3")</formula>
    </cfRule>
  </conditionalFormatting>
  <conditionalFormatting sqref="CK114">
    <cfRule type="cellIs" dxfId="9288" priority="16688" operator="equal">
      <formula>_FV(13,"3")</formula>
    </cfRule>
  </conditionalFormatting>
  <conditionalFormatting sqref="CK114">
    <cfRule type="cellIs" dxfId="9287" priority="16675" operator="equal">
      <formula>"09.00 – 18.00"</formula>
    </cfRule>
  </conditionalFormatting>
  <conditionalFormatting sqref="CK114">
    <cfRule type="cellIs" dxfId="9286" priority="16676" operator="equal">
      <formula>"09.30 – 13.00"</formula>
    </cfRule>
  </conditionalFormatting>
  <conditionalFormatting sqref="CK114">
    <cfRule type="cellIs" dxfId="9285" priority="16677" operator="equal">
      <formula>"10.30 – 19.30"</formula>
    </cfRule>
  </conditionalFormatting>
  <conditionalFormatting sqref="CK114">
    <cfRule type="cellIs" dxfId="9284" priority="16678" operator="equal">
      <formula>"11.30 – 19.30"</formula>
    </cfRule>
  </conditionalFormatting>
  <conditionalFormatting sqref="CK114">
    <cfRule type="cellIs" dxfId="9283" priority="16679" operator="equal">
      <formula>_FV(13,"3")</formula>
    </cfRule>
  </conditionalFormatting>
  <conditionalFormatting sqref="CK114">
    <cfRule type="cellIs" dxfId="9282" priority="16680" operator="equal">
      <formula>_FV(13,"3")</formula>
    </cfRule>
  </conditionalFormatting>
  <conditionalFormatting sqref="CK114">
    <cfRule type="cellIs" dxfId="9281" priority="16681" operator="equal">
      <formula>_FV(13,"3")</formula>
    </cfRule>
  </conditionalFormatting>
  <conditionalFormatting sqref="CK115:CK122">
    <cfRule type="containsText" dxfId="9280" priority="16657" operator="containsText" text="08.30 – 14.30">
      <formula>NOT(ISERROR(SEARCH("08.30 – 14.30",CK115)))</formula>
    </cfRule>
    <cfRule type="containsText" dxfId="9279" priority="16658" operator="containsText" text="09:30 – 18.30">
      <formula>NOT(ISERROR(SEARCH("09:30 – 18.30",CK115)))</formula>
    </cfRule>
    <cfRule type="containsText" dxfId="9278" priority="16659" operator="containsText" text="10.30 – 18.30">
      <formula>NOT(ISERROR(SEARCH("10.30 – 18.30",CK115)))</formula>
    </cfRule>
    <cfRule type="containsText" dxfId="9277" priority="16660" operator="containsText" text="09.30 – 18.30">
      <formula>NOT(ISERROR(SEARCH("09.30 – 18.30",CK115)))</formula>
    </cfRule>
    <cfRule type="containsText" dxfId="9276" priority="16662" operator="containsText" text="09.00 – 13:00">
      <formula>NOT(ISERROR(SEARCH("09.00 – 13:00",CK115)))</formula>
    </cfRule>
    <cfRule type="containsText" dxfId="9275" priority="16663" operator="containsText" text="08.30 – 16.30">
      <formula>NOT(ISERROR(SEARCH("08.30 – 16.30",CK115)))</formula>
    </cfRule>
    <cfRule type="containsText" dxfId="9274" priority="16664" operator="containsText" text="08:30 – 17.30">
      <formula>NOT(ISERROR(SEARCH("08:30 – 17.30",CK115)))</formula>
    </cfRule>
    <cfRule type="containsText" dxfId="9273" priority="16665" operator="containsText" text="08.30 – 17.30">
      <formula>NOT(ISERROR(SEARCH("08.30 – 17.30",CK115)))</formula>
    </cfRule>
    <cfRule type="containsText" dxfId="9272" priority="16666" operator="containsText" text="09.00 – 18.00">
      <formula>NOT(ISERROR(SEARCH("09.00 – 18.00",CK115)))</formula>
    </cfRule>
    <cfRule type="containsText" dxfId="9271" priority="16667" operator="containsText" text="09.00 – 13.00">
      <formula>NOT(ISERROR(SEARCH("09.00 – 13.00",CK115)))</formula>
    </cfRule>
    <cfRule type="containsText" dxfId="9270" priority="16668" operator="containsText" text="11.30 – 19.30">
      <formula>NOT(ISERROR(SEARCH("11.30 – 19.30",CK115)))</formula>
    </cfRule>
    <cfRule type="containsText" dxfId="9269" priority="16669" operator="containsText" text="10.30 – 19.30">
      <formula>NOT(ISERROR(SEARCH("10.30 – 19.30",CK115)))</formula>
    </cfRule>
    <cfRule type="containsText" dxfId="9268" priority="16670" operator="containsText" text="09.00 – 15.00">
      <formula>NOT(ISERROR(SEARCH("09.00 – 15.00",CK115)))</formula>
    </cfRule>
    <cfRule type="containsText" dxfId="9267" priority="16671" operator="containsText" text="1 2 : 3 0">
      <formula>NOT(ISERROR(SEARCH("1 2 : 3 0",CK115)))</formula>
    </cfRule>
    <cfRule type="containsText" dxfId="9266" priority="16672" operator="containsText" text="1 3 : 3 0">
      <formula>NOT(ISERROR(SEARCH("1 3 : 3 0",CK115)))</formula>
    </cfRule>
    <cfRule type="containsText" dxfId="9265" priority="16673" operator="containsText" text="FESTIVITÁ">
      <formula>NOT(ISERROR(SEARCH("FESTIVITÁ",CK115)))</formula>
    </cfRule>
    <cfRule type="cellIs" dxfId="9264" priority="16674" operator="equal">
      <formula>"DOMENICA"</formula>
    </cfRule>
  </conditionalFormatting>
  <conditionalFormatting sqref="CK115:CK122">
    <cfRule type="containsText" dxfId="9263" priority="16649" operator="containsText" text="09.00 - 13.00">
      <formula>NOT(ISERROR(SEARCH("09.00 - 13.00",CK115)))</formula>
    </cfRule>
    <cfRule type="containsText" dxfId="9262" priority="16652" operator="containsText" text="09.00 – 15:00">
      <formula>NOT(ISERROR(SEARCH("09.00 – 15:00",CK115)))</formula>
    </cfRule>
    <cfRule type="containsText" dxfId="9261" priority="16653" operator="containsText" text="09.00 – 16.00">
      <formula>NOT(ISERROR(SEARCH("09.00 – 16.00",CK115)))</formula>
    </cfRule>
    <cfRule type="containsText" dxfId="9260" priority="16654" operator="containsText" text="09.00 - 13:00">
      <formula>NOT(ISERROR(SEARCH("09.00 - 13:00",CK115)))</formula>
    </cfRule>
    <cfRule type="containsText" dxfId="9259" priority="16655" operator="containsText" text="08.30 – 16:30 ">
      <formula>NOT(ISERROR(SEARCH("08.30 – 16:30 ",CK115)))</formula>
    </cfRule>
    <cfRule type="containsText" dxfId="9258" priority="16656" operator="containsText" text="08.30 – 17:30 ">
      <formula>NOT(ISERROR(SEARCH("08.30 – 17:30 ",CK115)))</formula>
    </cfRule>
  </conditionalFormatting>
  <conditionalFormatting sqref="CK115:CK122">
    <cfRule type="containsText" dxfId="9257" priority="16651" operator="containsText" text="1 3 : 0 0">
      <formula>NOT(ISERROR(SEARCH("1 3 : 0 0",CK115)))</formula>
    </cfRule>
  </conditionalFormatting>
  <conditionalFormatting sqref="CK115">
    <cfRule type="containsText" dxfId="9256" priority="16650" operator="containsText" text="13:00">
      <formula>NOT(ISERROR(SEARCH("13:00",CK115)))</formula>
    </cfRule>
  </conditionalFormatting>
  <conditionalFormatting sqref="CK115:CK122">
    <cfRule type="containsText" dxfId="9255" priority="16661" operator="containsText" text="09:00 – 13.00 ">
      <formula>NOT(ISERROR(SEARCH("09:00 – 13.00 ",CK115)))</formula>
    </cfRule>
  </conditionalFormatting>
  <conditionalFormatting sqref="CK121">
    <cfRule type="containsText" dxfId="9254" priority="16648" operator="containsText" text="09:00 – 13.00 ">
      <formula>NOT(ISERROR(SEARCH("09:00 – 13.00 ",CK121)))</formula>
    </cfRule>
  </conditionalFormatting>
  <conditionalFormatting sqref="CK115:CK122">
    <cfRule type="containsText" dxfId="9253" priority="16647" operator="containsText" text="09:00 – 13.00 ">
      <formula>NOT(ISERROR(SEARCH("09:00 – 13.00 ",CK115)))</formula>
    </cfRule>
  </conditionalFormatting>
  <conditionalFormatting sqref="CK121:CK122">
    <cfRule type="containsText" dxfId="9252" priority="16646" operator="containsText" text="09:00 – 13.00 ">
      <formula>NOT(ISERROR(SEARCH("09:00 – 13.00 ",CK121)))</formula>
    </cfRule>
  </conditionalFormatting>
  <conditionalFormatting sqref="CK116">
    <cfRule type="containsText" dxfId="9251" priority="16643" operator="containsText" text="09.00 -13.00">
      <formula>NOT(ISERROR(SEARCH("09.00 -13.00",CK116)))</formula>
    </cfRule>
    <cfRule type="containsText" dxfId="9250" priority="16644" operator="containsText" text="09.00 -15:00">
      <formula>NOT(ISERROR(SEARCH("09.00 -15:00",CK116)))</formula>
    </cfRule>
    <cfRule type="containsText" dxfId="9249" priority="16645" operator="containsText" text="09.00 -16.00">
      <formula>NOT(ISERROR(SEARCH("09.00 -16.00",CK116)))</formula>
    </cfRule>
  </conditionalFormatting>
  <conditionalFormatting sqref="CK117:CK122">
    <cfRule type="containsText" dxfId="9248" priority="16640" operator="containsText" text="09.00 -13.00">
      <formula>NOT(ISERROR(SEARCH("09.00 -13.00",CK117)))</formula>
    </cfRule>
    <cfRule type="containsText" dxfId="9247" priority="16641" operator="containsText" text="09.00 -15:00">
      <formula>NOT(ISERROR(SEARCH("09.00 -15:00",CK117)))</formula>
    </cfRule>
    <cfRule type="containsText" dxfId="9246" priority="16642" operator="containsText" text="09.00 -16.00">
      <formula>NOT(ISERROR(SEARCH("09.00 -16.00",CK117)))</formula>
    </cfRule>
  </conditionalFormatting>
  <conditionalFormatting sqref="CK115">
    <cfRule type="containsText" dxfId="9245" priority="16637" operator="containsText" text="09.00 -13.00">
      <formula>NOT(ISERROR(SEARCH("09.00 -13.00",CK115)))</formula>
    </cfRule>
    <cfRule type="containsText" dxfId="9244" priority="16638" operator="containsText" text="09.00 -15:00">
      <formula>NOT(ISERROR(SEARCH("09.00 -15:00",CK115)))</formula>
    </cfRule>
    <cfRule type="containsText" dxfId="9243" priority="16639" operator="containsText" text="09.00 -16.00">
      <formula>NOT(ISERROR(SEARCH("09.00 -16.00",CK115)))</formula>
    </cfRule>
  </conditionalFormatting>
  <conditionalFormatting sqref="CK121">
    <cfRule type="containsText" dxfId="9242" priority="16636" operator="containsText" text="09:00 – 13.00 ">
      <formula>NOT(ISERROR(SEARCH("09:00 – 13.00 ",CK121)))</formula>
    </cfRule>
  </conditionalFormatting>
  <conditionalFormatting sqref="CK115:CK122">
    <cfRule type="containsText" dxfId="9241" priority="16635" operator="containsText" text="09:00 – 13.00 ">
      <formula>NOT(ISERROR(SEARCH("09:00 – 13.00 ",CK115)))</formula>
    </cfRule>
  </conditionalFormatting>
  <conditionalFormatting sqref="CK121:CK122">
    <cfRule type="containsText" dxfId="9240" priority="16634" operator="containsText" text="09:00 – 13.00 ">
      <formula>NOT(ISERROR(SEARCH("09:00 – 13.00 ",CK121)))</formula>
    </cfRule>
  </conditionalFormatting>
  <conditionalFormatting sqref="CK116">
    <cfRule type="containsText" dxfId="9239" priority="16631" operator="containsText" text="09.00 -13.00">
      <formula>NOT(ISERROR(SEARCH("09.00 -13.00",CK116)))</formula>
    </cfRule>
    <cfRule type="containsText" dxfId="9238" priority="16632" operator="containsText" text="09.00 -15:00">
      <formula>NOT(ISERROR(SEARCH("09.00 -15:00",CK116)))</formula>
    </cfRule>
    <cfRule type="containsText" dxfId="9237" priority="16633" operator="containsText" text="09.00 -16.00">
      <formula>NOT(ISERROR(SEARCH("09.00 -16.00",CK116)))</formula>
    </cfRule>
  </conditionalFormatting>
  <conditionalFormatting sqref="CK117:CK122">
    <cfRule type="containsText" dxfId="9236" priority="16628" operator="containsText" text="09.00 -13.00">
      <formula>NOT(ISERROR(SEARCH("09.00 -13.00",CK117)))</formula>
    </cfRule>
    <cfRule type="containsText" dxfId="9235" priority="16629" operator="containsText" text="09.00 -15:00">
      <formula>NOT(ISERROR(SEARCH("09.00 -15:00",CK117)))</formula>
    </cfRule>
    <cfRule type="containsText" dxfId="9234" priority="16630" operator="containsText" text="09.00 -16.00">
      <formula>NOT(ISERROR(SEARCH("09.00 -16.00",CK117)))</formula>
    </cfRule>
  </conditionalFormatting>
  <conditionalFormatting sqref="CK115">
    <cfRule type="containsText" dxfId="9233" priority="16625" operator="containsText" text="09.00 -13.00">
      <formula>NOT(ISERROR(SEARCH("09.00 -13.00",CK115)))</formula>
    </cfRule>
    <cfRule type="containsText" dxfId="9232" priority="16626" operator="containsText" text="09.00 -15:00">
      <formula>NOT(ISERROR(SEARCH("09.00 -15:00",CK115)))</formula>
    </cfRule>
    <cfRule type="containsText" dxfId="9231" priority="16627" operator="containsText" text="09.00 -16.00">
      <formula>NOT(ISERROR(SEARCH("09.00 -16.00",CK115)))</formula>
    </cfRule>
  </conditionalFormatting>
  <conditionalFormatting sqref="CK116">
    <cfRule type="containsText" dxfId="9230" priority="16622" operator="containsText" text="09.00 -13:00">
      <formula>NOT(ISERROR(SEARCH("09.00 -13:00",CK116)))</formula>
    </cfRule>
    <cfRule type="containsText" dxfId="9229" priority="16623" operator="containsText" text="08.30 -17.30">
      <formula>NOT(ISERROR(SEARCH("08.30 -17.30",CK116)))</formula>
    </cfRule>
    <cfRule type="containsText" dxfId="9228" priority="16624" operator="containsText" text="08.30 -15:30">
      <formula>NOT(ISERROR(SEARCH("08.30 -15:30",CK116)))</formula>
    </cfRule>
  </conditionalFormatting>
  <conditionalFormatting sqref="CK117:CK122">
    <cfRule type="containsText" dxfId="9227" priority="16619" operator="containsText" text="09.00 -13.00">
      <formula>NOT(ISERROR(SEARCH("09.00 -13.00",CK117)))</formula>
    </cfRule>
    <cfRule type="containsText" dxfId="9226" priority="16620" operator="containsText" text="09.00 -15:00">
      <formula>NOT(ISERROR(SEARCH("09.00 -15:00",CK117)))</formula>
    </cfRule>
    <cfRule type="containsText" dxfId="9225" priority="16621" operator="containsText" text="09.00 -16.00">
      <formula>NOT(ISERROR(SEARCH("09.00 -16.00",CK117)))</formula>
    </cfRule>
  </conditionalFormatting>
  <conditionalFormatting sqref="CK117:CK122">
    <cfRule type="containsText" dxfId="9224" priority="16616" operator="containsText" text="09.00 -13:00">
      <formula>NOT(ISERROR(SEARCH("09.00 -13:00",CK117)))</formula>
    </cfRule>
    <cfRule type="containsText" dxfId="9223" priority="16617" operator="containsText" text="08.30 -17.30">
      <formula>NOT(ISERROR(SEARCH("08.30 -17.30",CK117)))</formula>
    </cfRule>
    <cfRule type="containsText" dxfId="9222" priority="16618" operator="containsText" text="08.30 -15:30">
      <formula>NOT(ISERROR(SEARCH("08.30 -15:30",CK117)))</formula>
    </cfRule>
  </conditionalFormatting>
  <conditionalFormatting sqref="CK115">
    <cfRule type="containsText" dxfId="9221" priority="16613" operator="containsText" text="09.00 -13.00">
      <formula>NOT(ISERROR(SEARCH("09.00 -13.00",CK115)))</formula>
    </cfRule>
    <cfRule type="containsText" dxfId="9220" priority="16614" operator="containsText" text="09.00 -15:00">
      <formula>NOT(ISERROR(SEARCH("09.00 -15:00",CK115)))</formula>
    </cfRule>
    <cfRule type="containsText" dxfId="9219" priority="16615" operator="containsText" text="09.00 -16.00">
      <formula>NOT(ISERROR(SEARCH("09.00 -16.00",CK115)))</formula>
    </cfRule>
  </conditionalFormatting>
  <conditionalFormatting sqref="CK115">
    <cfRule type="containsText" dxfId="9218" priority="16610" operator="containsText" text="09.00 -13:00">
      <formula>NOT(ISERROR(SEARCH("09.00 -13:00",CK115)))</formula>
    </cfRule>
    <cfRule type="containsText" dxfId="9217" priority="16611" operator="containsText" text="08.30 -17.30">
      <formula>NOT(ISERROR(SEARCH("08.30 -17.30",CK115)))</formula>
    </cfRule>
    <cfRule type="containsText" dxfId="9216" priority="16612" operator="containsText" text="08.30 -15:30">
      <formula>NOT(ISERROR(SEARCH("08.30 -15:30",CK115)))</formula>
    </cfRule>
  </conditionalFormatting>
  <conditionalFormatting sqref="CK125:CK132">
    <cfRule type="containsText" dxfId="9215" priority="16592" operator="containsText" text="08.30 – 14.30">
      <formula>NOT(ISERROR(SEARCH("08.30 – 14.30",CK125)))</formula>
    </cfRule>
    <cfRule type="containsText" dxfId="9214" priority="16593" operator="containsText" text="09:30 – 18.30">
      <formula>NOT(ISERROR(SEARCH("09:30 – 18.30",CK125)))</formula>
    </cfRule>
    <cfRule type="containsText" dxfId="9213" priority="16594" operator="containsText" text="10.30 – 18.30">
      <formula>NOT(ISERROR(SEARCH("10.30 – 18.30",CK125)))</formula>
    </cfRule>
    <cfRule type="containsText" dxfId="9212" priority="16595" operator="containsText" text="09.30 – 18.30">
      <formula>NOT(ISERROR(SEARCH("09.30 – 18.30",CK125)))</formula>
    </cfRule>
    <cfRule type="containsText" dxfId="9211" priority="16597" operator="containsText" text="09.00 – 13:00">
      <formula>NOT(ISERROR(SEARCH("09.00 – 13:00",CK125)))</formula>
    </cfRule>
    <cfRule type="containsText" dxfId="9210" priority="16598" operator="containsText" text="08.30 – 16.30">
      <formula>NOT(ISERROR(SEARCH("08.30 – 16.30",CK125)))</formula>
    </cfRule>
    <cfRule type="containsText" dxfId="9209" priority="16599" operator="containsText" text="08:30 – 17.30">
      <formula>NOT(ISERROR(SEARCH("08:30 – 17.30",CK125)))</formula>
    </cfRule>
    <cfRule type="containsText" dxfId="9208" priority="16600" operator="containsText" text="08.30 – 17.30">
      <formula>NOT(ISERROR(SEARCH("08.30 – 17.30",CK125)))</formula>
    </cfRule>
    <cfRule type="containsText" dxfId="9207" priority="16601" operator="containsText" text="09.00 – 18.00">
      <formula>NOT(ISERROR(SEARCH("09.00 – 18.00",CK125)))</formula>
    </cfRule>
    <cfRule type="containsText" dxfId="9206" priority="16602" operator="containsText" text="09.00 – 13.00">
      <formula>NOT(ISERROR(SEARCH("09.00 – 13.00",CK125)))</formula>
    </cfRule>
    <cfRule type="containsText" dxfId="9205" priority="16603" operator="containsText" text="11.30 – 19.30">
      <formula>NOT(ISERROR(SEARCH("11.30 – 19.30",CK125)))</formula>
    </cfRule>
    <cfRule type="containsText" dxfId="9204" priority="16604" operator="containsText" text="10.30 – 19.30">
      <formula>NOT(ISERROR(SEARCH("10.30 – 19.30",CK125)))</formula>
    </cfRule>
    <cfRule type="containsText" dxfId="9203" priority="16605" operator="containsText" text="09.00 – 15.00">
      <formula>NOT(ISERROR(SEARCH("09.00 – 15.00",CK125)))</formula>
    </cfRule>
    <cfRule type="containsText" dxfId="9202" priority="16606" operator="containsText" text="1 2 : 3 0">
      <formula>NOT(ISERROR(SEARCH("1 2 : 3 0",CK125)))</formula>
    </cfRule>
    <cfRule type="containsText" dxfId="9201" priority="16607" operator="containsText" text="1 3 : 3 0">
      <formula>NOT(ISERROR(SEARCH("1 3 : 3 0",CK125)))</formula>
    </cfRule>
    <cfRule type="containsText" dxfId="9200" priority="16608" operator="containsText" text="FESTIVITÁ">
      <formula>NOT(ISERROR(SEARCH("FESTIVITÁ",CK125)))</formula>
    </cfRule>
    <cfRule type="cellIs" dxfId="9199" priority="16609" operator="equal">
      <formula>"DOMENICA"</formula>
    </cfRule>
  </conditionalFormatting>
  <conditionalFormatting sqref="CK125:CK132">
    <cfRule type="containsText" dxfId="9198" priority="16584" operator="containsText" text="09.00 - 13.00">
      <formula>NOT(ISERROR(SEARCH("09.00 - 13.00",CK125)))</formula>
    </cfRule>
    <cfRule type="containsText" dxfId="9197" priority="16587" operator="containsText" text="09.00 – 15:00">
      <formula>NOT(ISERROR(SEARCH("09.00 – 15:00",CK125)))</formula>
    </cfRule>
    <cfRule type="containsText" dxfId="9196" priority="16588" operator="containsText" text="09.00 – 16.00">
      <formula>NOT(ISERROR(SEARCH("09.00 – 16.00",CK125)))</formula>
    </cfRule>
    <cfRule type="containsText" dxfId="9195" priority="16589" operator="containsText" text="09.00 - 13:00">
      <formula>NOT(ISERROR(SEARCH("09.00 - 13:00",CK125)))</formula>
    </cfRule>
    <cfRule type="containsText" dxfId="9194" priority="16590" operator="containsText" text="08.30 – 16:30 ">
      <formula>NOT(ISERROR(SEARCH("08.30 – 16:30 ",CK125)))</formula>
    </cfRule>
    <cfRule type="containsText" dxfId="9193" priority="16591" operator="containsText" text="08.30 – 17:30 ">
      <formula>NOT(ISERROR(SEARCH("08.30 – 17:30 ",CK125)))</formula>
    </cfRule>
  </conditionalFormatting>
  <conditionalFormatting sqref="CK125:CK132">
    <cfRule type="containsText" dxfId="9192" priority="16586" operator="containsText" text="1 3 : 0 0">
      <formula>NOT(ISERROR(SEARCH("1 3 : 0 0",CK125)))</formula>
    </cfRule>
  </conditionalFormatting>
  <conditionalFormatting sqref="CK125">
    <cfRule type="containsText" dxfId="9191" priority="16585" operator="containsText" text="13:00">
      <formula>NOT(ISERROR(SEARCH("13:00",CK125)))</formula>
    </cfRule>
  </conditionalFormatting>
  <conditionalFormatting sqref="CK125:CK132">
    <cfRule type="containsText" dxfId="9190" priority="16596" operator="containsText" text="09:00 – 13.00 ">
      <formula>NOT(ISERROR(SEARCH("09:00 – 13.00 ",CK125)))</formula>
    </cfRule>
  </conditionalFormatting>
  <conditionalFormatting sqref="CK131">
    <cfRule type="containsText" dxfId="9189" priority="16583" operator="containsText" text="09:00 – 13.00 ">
      <formula>NOT(ISERROR(SEARCH("09:00 – 13.00 ",CK131)))</formula>
    </cfRule>
  </conditionalFormatting>
  <conditionalFormatting sqref="CK125:CK132">
    <cfRule type="containsText" dxfId="9188" priority="16582" operator="containsText" text="09:00 – 13.00 ">
      <formula>NOT(ISERROR(SEARCH("09:00 – 13.00 ",CK125)))</formula>
    </cfRule>
  </conditionalFormatting>
  <conditionalFormatting sqref="CK131:CK132">
    <cfRule type="containsText" dxfId="9187" priority="16581" operator="containsText" text="09:00 – 13.00 ">
      <formula>NOT(ISERROR(SEARCH("09:00 – 13.00 ",CK131)))</formula>
    </cfRule>
  </conditionalFormatting>
  <conditionalFormatting sqref="CK126">
    <cfRule type="containsText" dxfId="9186" priority="16578" operator="containsText" text="09.00 -13.00">
      <formula>NOT(ISERROR(SEARCH("09.00 -13.00",CK126)))</formula>
    </cfRule>
    <cfRule type="containsText" dxfId="9185" priority="16579" operator="containsText" text="09.00 -15:00">
      <formula>NOT(ISERROR(SEARCH("09.00 -15:00",CK126)))</formula>
    </cfRule>
    <cfRule type="containsText" dxfId="9184" priority="16580" operator="containsText" text="09.00 -16.00">
      <formula>NOT(ISERROR(SEARCH("09.00 -16.00",CK126)))</formula>
    </cfRule>
  </conditionalFormatting>
  <conditionalFormatting sqref="CK127:CK132">
    <cfRule type="containsText" dxfId="9183" priority="16575" operator="containsText" text="09.00 -13.00">
      <formula>NOT(ISERROR(SEARCH("09.00 -13.00",CK127)))</formula>
    </cfRule>
    <cfRule type="containsText" dxfId="9182" priority="16576" operator="containsText" text="09.00 -15:00">
      <formula>NOT(ISERROR(SEARCH("09.00 -15:00",CK127)))</formula>
    </cfRule>
    <cfRule type="containsText" dxfId="9181" priority="16577" operator="containsText" text="09.00 -16.00">
      <formula>NOT(ISERROR(SEARCH("09.00 -16.00",CK127)))</formula>
    </cfRule>
  </conditionalFormatting>
  <conditionalFormatting sqref="CK125">
    <cfRule type="containsText" dxfId="9180" priority="16572" operator="containsText" text="09.00 -13.00">
      <formula>NOT(ISERROR(SEARCH("09.00 -13.00",CK125)))</formula>
    </cfRule>
    <cfRule type="containsText" dxfId="9179" priority="16573" operator="containsText" text="09.00 -15:00">
      <formula>NOT(ISERROR(SEARCH("09.00 -15:00",CK125)))</formula>
    </cfRule>
    <cfRule type="containsText" dxfId="9178" priority="16574" operator="containsText" text="09.00 -16.00">
      <formula>NOT(ISERROR(SEARCH("09.00 -16.00",CK125)))</formula>
    </cfRule>
  </conditionalFormatting>
  <conditionalFormatting sqref="CK131">
    <cfRule type="containsText" dxfId="9177" priority="16571" operator="containsText" text="09:00 – 13.00 ">
      <formula>NOT(ISERROR(SEARCH("09:00 – 13.00 ",CK131)))</formula>
    </cfRule>
  </conditionalFormatting>
  <conditionalFormatting sqref="CK125:CK132">
    <cfRule type="containsText" dxfId="9176" priority="16570" operator="containsText" text="09:00 – 13.00 ">
      <formula>NOT(ISERROR(SEARCH("09:00 – 13.00 ",CK125)))</formula>
    </cfRule>
  </conditionalFormatting>
  <conditionalFormatting sqref="CK131:CK132">
    <cfRule type="containsText" dxfId="9175" priority="16569" operator="containsText" text="09:00 – 13.00 ">
      <formula>NOT(ISERROR(SEARCH("09:00 – 13.00 ",CK131)))</formula>
    </cfRule>
  </conditionalFormatting>
  <conditionalFormatting sqref="CK126">
    <cfRule type="containsText" dxfId="9174" priority="16566" operator="containsText" text="09.00 -13.00">
      <formula>NOT(ISERROR(SEARCH("09.00 -13.00",CK126)))</formula>
    </cfRule>
    <cfRule type="containsText" dxfId="9173" priority="16567" operator="containsText" text="09.00 -15:00">
      <formula>NOT(ISERROR(SEARCH("09.00 -15:00",CK126)))</formula>
    </cfRule>
    <cfRule type="containsText" dxfId="9172" priority="16568" operator="containsText" text="09.00 -16.00">
      <formula>NOT(ISERROR(SEARCH("09.00 -16.00",CK126)))</formula>
    </cfRule>
  </conditionalFormatting>
  <conditionalFormatting sqref="CK127:CK132">
    <cfRule type="containsText" dxfId="9171" priority="16563" operator="containsText" text="09.00 -13.00">
      <formula>NOT(ISERROR(SEARCH("09.00 -13.00",CK127)))</formula>
    </cfRule>
    <cfRule type="containsText" dxfId="9170" priority="16564" operator="containsText" text="09.00 -15:00">
      <formula>NOT(ISERROR(SEARCH("09.00 -15:00",CK127)))</formula>
    </cfRule>
    <cfRule type="containsText" dxfId="9169" priority="16565" operator="containsText" text="09.00 -16.00">
      <formula>NOT(ISERROR(SEARCH("09.00 -16.00",CK127)))</formula>
    </cfRule>
  </conditionalFormatting>
  <conditionalFormatting sqref="CK125">
    <cfRule type="containsText" dxfId="9168" priority="16560" operator="containsText" text="09.00 -13.00">
      <formula>NOT(ISERROR(SEARCH("09.00 -13.00",CK125)))</formula>
    </cfRule>
    <cfRule type="containsText" dxfId="9167" priority="16561" operator="containsText" text="09.00 -15:00">
      <formula>NOT(ISERROR(SEARCH("09.00 -15:00",CK125)))</formula>
    </cfRule>
    <cfRule type="containsText" dxfId="9166" priority="16562" operator="containsText" text="09.00 -16.00">
      <formula>NOT(ISERROR(SEARCH("09.00 -16.00",CK125)))</formula>
    </cfRule>
  </conditionalFormatting>
  <conditionalFormatting sqref="CK126">
    <cfRule type="containsText" dxfId="9165" priority="16557" operator="containsText" text="09.00 -13:00">
      <formula>NOT(ISERROR(SEARCH("09.00 -13:00",CK126)))</formula>
    </cfRule>
    <cfRule type="containsText" dxfId="9164" priority="16558" operator="containsText" text="08.30 -17.30">
      <formula>NOT(ISERROR(SEARCH("08.30 -17.30",CK126)))</formula>
    </cfRule>
    <cfRule type="containsText" dxfId="9163" priority="16559" operator="containsText" text="08.30 -15:30">
      <formula>NOT(ISERROR(SEARCH("08.30 -15:30",CK126)))</formula>
    </cfRule>
  </conditionalFormatting>
  <conditionalFormatting sqref="CK127:CK132">
    <cfRule type="containsText" dxfId="9162" priority="16554" operator="containsText" text="09.00 -13.00">
      <formula>NOT(ISERROR(SEARCH("09.00 -13.00",CK127)))</formula>
    </cfRule>
    <cfRule type="containsText" dxfId="9161" priority="16555" operator="containsText" text="09.00 -15:00">
      <formula>NOT(ISERROR(SEARCH("09.00 -15:00",CK127)))</formula>
    </cfRule>
    <cfRule type="containsText" dxfId="9160" priority="16556" operator="containsText" text="09.00 -16.00">
      <formula>NOT(ISERROR(SEARCH("09.00 -16.00",CK127)))</formula>
    </cfRule>
  </conditionalFormatting>
  <conditionalFormatting sqref="CK127:CK132">
    <cfRule type="containsText" dxfId="9159" priority="16551" operator="containsText" text="09.00 -13:00">
      <formula>NOT(ISERROR(SEARCH("09.00 -13:00",CK127)))</formula>
    </cfRule>
    <cfRule type="containsText" dxfId="9158" priority="16552" operator="containsText" text="08.30 -17.30">
      <formula>NOT(ISERROR(SEARCH("08.30 -17.30",CK127)))</formula>
    </cfRule>
    <cfRule type="containsText" dxfId="9157" priority="16553" operator="containsText" text="08.30 -15:30">
      <formula>NOT(ISERROR(SEARCH("08.30 -15:30",CK127)))</formula>
    </cfRule>
  </conditionalFormatting>
  <conditionalFormatting sqref="CK125">
    <cfRule type="containsText" dxfId="9156" priority="16548" operator="containsText" text="09.00 -13.00">
      <formula>NOT(ISERROR(SEARCH("09.00 -13.00",CK125)))</formula>
    </cfRule>
    <cfRule type="containsText" dxfId="9155" priority="16549" operator="containsText" text="09.00 -15:00">
      <formula>NOT(ISERROR(SEARCH("09.00 -15:00",CK125)))</formula>
    </cfRule>
    <cfRule type="containsText" dxfId="9154" priority="16550" operator="containsText" text="09.00 -16.00">
      <formula>NOT(ISERROR(SEARCH("09.00 -16.00",CK125)))</formula>
    </cfRule>
  </conditionalFormatting>
  <conditionalFormatting sqref="CK125">
    <cfRule type="containsText" dxfId="9153" priority="16545" operator="containsText" text="09.00 -13:00">
      <formula>NOT(ISERROR(SEARCH("09.00 -13:00",CK125)))</formula>
    </cfRule>
    <cfRule type="containsText" dxfId="9152" priority="16546" operator="containsText" text="08.30 -17.30">
      <formula>NOT(ISERROR(SEARCH("08.30 -17.30",CK125)))</formula>
    </cfRule>
    <cfRule type="containsText" dxfId="9151" priority="16547" operator="containsText" text="08.30 -15:30">
      <formula>NOT(ISERROR(SEARCH("08.30 -15:30",CK125)))</formula>
    </cfRule>
  </conditionalFormatting>
  <conditionalFormatting sqref="CK135:CK142">
    <cfRule type="containsText" dxfId="9150" priority="16527" operator="containsText" text="08.30 – 14.30">
      <formula>NOT(ISERROR(SEARCH("08.30 – 14.30",CK135)))</formula>
    </cfRule>
    <cfRule type="containsText" dxfId="9149" priority="16528" operator="containsText" text="09:30 – 18.30">
      <formula>NOT(ISERROR(SEARCH("09:30 – 18.30",CK135)))</formula>
    </cfRule>
    <cfRule type="containsText" dxfId="9148" priority="16529" operator="containsText" text="10.30 – 18.30">
      <formula>NOT(ISERROR(SEARCH("10.30 – 18.30",CK135)))</formula>
    </cfRule>
    <cfRule type="containsText" dxfId="9147" priority="16530" operator="containsText" text="09.30 – 18.30">
      <formula>NOT(ISERROR(SEARCH("09.30 – 18.30",CK135)))</formula>
    </cfRule>
    <cfRule type="containsText" dxfId="9146" priority="16532" operator="containsText" text="09.00 – 13:00">
      <formula>NOT(ISERROR(SEARCH("09.00 – 13:00",CK135)))</formula>
    </cfRule>
    <cfRule type="containsText" dxfId="9145" priority="16533" operator="containsText" text="08.30 – 16.30">
      <formula>NOT(ISERROR(SEARCH("08.30 – 16.30",CK135)))</formula>
    </cfRule>
    <cfRule type="containsText" dxfId="9144" priority="16534" operator="containsText" text="08:30 – 17.30">
      <formula>NOT(ISERROR(SEARCH("08:30 – 17.30",CK135)))</formula>
    </cfRule>
    <cfRule type="containsText" dxfId="9143" priority="16535" operator="containsText" text="08.30 – 17.30">
      <formula>NOT(ISERROR(SEARCH("08.30 – 17.30",CK135)))</formula>
    </cfRule>
    <cfRule type="containsText" dxfId="9142" priority="16536" operator="containsText" text="09.00 – 18.00">
      <formula>NOT(ISERROR(SEARCH("09.00 – 18.00",CK135)))</formula>
    </cfRule>
    <cfRule type="containsText" dxfId="9141" priority="16537" operator="containsText" text="09.00 – 13.00">
      <formula>NOT(ISERROR(SEARCH("09.00 – 13.00",CK135)))</formula>
    </cfRule>
    <cfRule type="containsText" dxfId="9140" priority="16538" operator="containsText" text="11.30 – 19.30">
      <formula>NOT(ISERROR(SEARCH("11.30 – 19.30",CK135)))</formula>
    </cfRule>
    <cfRule type="containsText" dxfId="9139" priority="16539" operator="containsText" text="10.30 – 19.30">
      <formula>NOT(ISERROR(SEARCH("10.30 – 19.30",CK135)))</formula>
    </cfRule>
    <cfRule type="containsText" dxfId="9138" priority="16540" operator="containsText" text="09.00 – 15.00">
      <formula>NOT(ISERROR(SEARCH("09.00 – 15.00",CK135)))</formula>
    </cfRule>
    <cfRule type="containsText" dxfId="9137" priority="16541" operator="containsText" text="1 2 : 3 0">
      <formula>NOT(ISERROR(SEARCH("1 2 : 3 0",CK135)))</formula>
    </cfRule>
    <cfRule type="containsText" dxfId="9136" priority="16542" operator="containsText" text="1 3 : 3 0">
      <formula>NOT(ISERROR(SEARCH("1 3 : 3 0",CK135)))</formula>
    </cfRule>
    <cfRule type="containsText" dxfId="9135" priority="16543" operator="containsText" text="FESTIVITÁ">
      <formula>NOT(ISERROR(SEARCH("FESTIVITÁ",CK135)))</formula>
    </cfRule>
    <cfRule type="cellIs" dxfId="9134" priority="16544" operator="equal">
      <formula>"DOMENICA"</formula>
    </cfRule>
  </conditionalFormatting>
  <conditionalFormatting sqref="CK135:CK142">
    <cfRule type="containsText" dxfId="9133" priority="16519" operator="containsText" text="09.00 - 13.00">
      <formula>NOT(ISERROR(SEARCH("09.00 - 13.00",CK135)))</formula>
    </cfRule>
    <cfRule type="containsText" dxfId="9132" priority="16522" operator="containsText" text="09.00 – 15:00">
      <formula>NOT(ISERROR(SEARCH("09.00 – 15:00",CK135)))</formula>
    </cfRule>
    <cfRule type="containsText" dxfId="9131" priority="16523" operator="containsText" text="09.00 – 16.00">
      <formula>NOT(ISERROR(SEARCH("09.00 – 16.00",CK135)))</formula>
    </cfRule>
    <cfRule type="containsText" dxfId="9130" priority="16524" operator="containsText" text="09.00 - 13:00">
      <formula>NOT(ISERROR(SEARCH("09.00 - 13:00",CK135)))</formula>
    </cfRule>
    <cfRule type="containsText" dxfId="9129" priority="16525" operator="containsText" text="08.30 – 16:30 ">
      <formula>NOT(ISERROR(SEARCH("08.30 – 16:30 ",CK135)))</formula>
    </cfRule>
    <cfRule type="containsText" dxfId="9128" priority="16526" operator="containsText" text="08.30 – 17:30 ">
      <formula>NOT(ISERROR(SEARCH("08.30 – 17:30 ",CK135)))</formula>
    </cfRule>
  </conditionalFormatting>
  <conditionalFormatting sqref="CK135:CK142">
    <cfRule type="containsText" dxfId="9127" priority="16521" operator="containsText" text="1 3 : 0 0">
      <formula>NOT(ISERROR(SEARCH("1 3 : 0 0",CK135)))</formula>
    </cfRule>
  </conditionalFormatting>
  <conditionalFormatting sqref="CK135:CK142">
    <cfRule type="containsText" dxfId="9126" priority="16531" operator="containsText" text="09:00 – 13.00 ">
      <formula>NOT(ISERROR(SEARCH("09:00 – 13.00 ",CK135)))</formula>
    </cfRule>
  </conditionalFormatting>
  <conditionalFormatting sqref="CK141">
    <cfRule type="containsText" dxfId="9125" priority="16518" operator="containsText" text="09:00 – 13.00 ">
      <formula>NOT(ISERROR(SEARCH("09:00 – 13.00 ",CK141)))</formula>
    </cfRule>
  </conditionalFormatting>
  <conditionalFormatting sqref="CK135:CK142">
    <cfRule type="containsText" dxfId="9124" priority="16517" operator="containsText" text="09:00 – 13.00 ">
      <formula>NOT(ISERROR(SEARCH("09:00 – 13.00 ",CK135)))</formula>
    </cfRule>
  </conditionalFormatting>
  <conditionalFormatting sqref="CK141:CK142">
    <cfRule type="containsText" dxfId="9123" priority="16516" operator="containsText" text="09:00 – 13.00 ">
      <formula>NOT(ISERROR(SEARCH("09:00 – 13.00 ",CK141)))</formula>
    </cfRule>
  </conditionalFormatting>
  <conditionalFormatting sqref="CK136">
    <cfRule type="containsText" dxfId="9122" priority="16513" operator="containsText" text="09.00 -13.00">
      <formula>NOT(ISERROR(SEARCH("09.00 -13.00",CK136)))</formula>
    </cfRule>
    <cfRule type="containsText" dxfId="9121" priority="16514" operator="containsText" text="09.00 -15:00">
      <formula>NOT(ISERROR(SEARCH("09.00 -15:00",CK136)))</formula>
    </cfRule>
    <cfRule type="containsText" dxfId="9120" priority="16515" operator="containsText" text="09.00 -16.00">
      <formula>NOT(ISERROR(SEARCH("09.00 -16.00",CK136)))</formula>
    </cfRule>
  </conditionalFormatting>
  <conditionalFormatting sqref="CK141">
    <cfRule type="containsText" dxfId="9119" priority="16506" operator="containsText" text="09:00 – 13.00 ">
      <formula>NOT(ISERROR(SEARCH("09:00 – 13.00 ",CK141)))</formula>
    </cfRule>
  </conditionalFormatting>
  <conditionalFormatting sqref="CK135:CK142">
    <cfRule type="containsText" dxfId="9118" priority="16505" operator="containsText" text="09:00 – 13.00 ">
      <formula>NOT(ISERROR(SEARCH("09:00 – 13.00 ",CK135)))</formula>
    </cfRule>
  </conditionalFormatting>
  <conditionalFormatting sqref="CK141:CK142">
    <cfRule type="containsText" dxfId="9117" priority="16504" operator="containsText" text="09:00 – 13.00 ">
      <formula>NOT(ISERROR(SEARCH("09:00 – 13.00 ",CK141)))</formula>
    </cfRule>
  </conditionalFormatting>
  <conditionalFormatting sqref="CK136">
    <cfRule type="containsText" dxfId="9116" priority="16492" operator="containsText" text="09.00 -13:00">
      <formula>NOT(ISERROR(SEARCH("09.00 -13:00",CK136)))</formula>
    </cfRule>
    <cfRule type="containsText" dxfId="9115" priority="16493" operator="containsText" text="08.30 -17.30">
      <formula>NOT(ISERROR(SEARCH("08.30 -17.30",CK136)))</formula>
    </cfRule>
    <cfRule type="containsText" dxfId="9114" priority="16494" operator="containsText" text="08.30 -15:30">
      <formula>NOT(ISERROR(SEARCH("08.30 -15:30",CK136)))</formula>
    </cfRule>
  </conditionalFormatting>
  <conditionalFormatting sqref="CK137:CK142">
    <cfRule type="containsText" dxfId="9113" priority="16486" operator="containsText" text="09.00 -13:00">
      <formula>NOT(ISERROR(SEARCH("09.00 -13:00",CK137)))</formula>
    </cfRule>
    <cfRule type="containsText" dxfId="9112" priority="16487" operator="containsText" text="08.30 -17.30">
      <formula>NOT(ISERROR(SEARCH("08.30 -17.30",CK137)))</formula>
    </cfRule>
    <cfRule type="containsText" dxfId="9111" priority="16488" operator="containsText" text="08.30 -15:30">
      <formula>NOT(ISERROR(SEARCH("08.30 -15:30",CK137)))</formula>
    </cfRule>
  </conditionalFormatting>
  <conditionalFormatting sqref="CK135">
    <cfRule type="containsText" dxfId="9110" priority="16483" operator="containsText" text="09.00 -13.00">
      <formula>NOT(ISERROR(SEARCH("09.00 -13.00",CK135)))</formula>
    </cfRule>
    <cfRule type="containsText" dxfId="9109" priority="16484" operator="containsText" text="09.00 -15:00">
      <formula>NOT(ISERROR(SEARCH("09.00 -15:00",CK135)))</formula>
    </cfRule>
    <cfRule type="containsText" dxfId="9108" priority="16485" operator="containsText" text="09.00 -16.00">
      <formula>NOT(ISERROR(SEARCH("09.00 -16.00",CK135)))</formula>
    </cfRule>
  </conditionalFormatting>
  <conditionalFormatting sqref="CK135">
    <cfRule type="containsText" dxfId="9107" priority="16480" operator="containsText" text="09.00 -13:00">
      <formula>NOT(ISERROR(SEARCH("09.00 -13:00",CK135)))</formula>
    </cfRule>
    <cfRule type="containsText" dxfId="9106" priority="16481" operator="containsText" text="08.30 -17.30">
      <formula>NOT(ISERROR(SEARCH("08.30 -17.30",CK135)))</formula>
    </cfRule>
    <cfRule type="containsText" dxfId="9105" priority="16482" operator="containsText" text="08.30 -15:30">
      <formula>NOT(ISERROR(SEARCH("08.30 -15:30",CK135)))</formula>
    </cfRule>
  </conditionalFormatting>
  <conditionalFormatting sqref="CK153">
    <cfRule type="containsText" dxfId="9104" priority="16463" operator="containsText" text="08.30 – 14.30">
      <formula>NOT(ISERROR(SEARCH("08.30 – 14.30",CK153)))</formula>
    </cfRule>
    <cfRule type="containsText" dxfId="9103" priority="16464" operator="containsText" text="09:30 – 18.30">
      <formula>NOT(ISERROR(SEARCH("09:30 – 18.30",CK153)))</formula>
    </cfRule>
    <cfRule type="containsText" dxfId="9102" priority="16465" operator="containsText" text="10.30 – 18.30">
      <formula>NOT(ISERROR(SEARCH("10.30 – 18.30",CK153)))</formula>
    </cfRule>
    <cfRule type="containsText" dxfId="9101" priority="16466" operator="containsText" text="09.30 – 18.30">
      <formula>NOT(ISERROR(SEARCH("09.30 – 18.30",CK153)))</formula>
    </cfRule>
    <cfRule type="containsText" dxfId="9100" priority="16467" operator="containsText" text="09.00 – 13:00">
      <formula>NOT(ISERROR(SEARCH("09.00 – 13:00",CK153)))</formula>
    </cfRule>
    <cfRule type="containsText" dxfId="9099" priority="16468" operator="containsText" text="08.30 – 16.30">
      <formula>NOT(ISERROR(SEARCH("08.30 – 16.30",CK153)))</formula>
    </cfRule>
    <cfRule type="containsText" dxfId="9098" priority="16469" operator="containsText" text="08:30 – 17.30">
      <formula>NOT(ISERROR(SEARCH("08:30 – 17.30",CK153)))</formula>
    </cfRule>
    <cfRule type="containsText" dxfId="9097" priority="16470" operator="containsText" text="08.30 – 17.30">
      <formula>NOT(ISERROR(SEARCH("08.30 – 17.30",CK153)))</formula>
    </cfRule>
    <cfRule type="containsText" dxfId="9096" priority="16471" operator="containsText" text="09.00 – 18.00">
      <formula>NOT(ISERROR(SEARCH("09.00 – 18.00",CK153)))</formula>
    </cfRule>
    <cfRule type="containsText" dxfId="9095" priority="16472" operator="containsText" text="09.00 – 13.00">
      <formula>NOT(ISERROR(SEARCH("09.00 – 13.00",CK153)))</formula>
    </cfRule>
    <cfRule type="containsText" dxfId="9094" priority="16473" operator="containsText" text="11.30 – 19.30">
      <formula>NOT(ISERROR(SEARCH("11.30 – 19.30",CK153)))</formula>
    </cfRule>
    <cfRule type="containsText" dxfId="9093" priority="16474" operator="containsText" text="10.30 – 19.30">
      <formula>NOT(ISERROR(SEARCH("10.30 – 19.30",CK153)))</formula>
    </cfRule>
    <cfRule type="containsText" dxfId="9092" priority="16475" operator="containsText" text="09.00 – 15.00">
      <formula>NOT(ISERROR(SEARCH("09.00 – 15.00",CK153)))</formula>
    </cfRule>
    <cfRule type="containsText" dxfId="9091" priority="16476" operator="containsText" text="12:30">
      <formula>NOT(ISERROR(SEARCH("12:30",CK153)))</formula>
    </cfRule>
    <cfRule type="containsText" dxfId="9090" priority="16477" operator="containsText" text="13:30">
      <formula>NOT(ISERROR(SEARCH("13:30",CK153)))</formula>
    </cfRule>
    <cfRule type="containsText" dxfId="9089" priority="16478" operator="containsText" text="FESTIVITÁ">
      <formula>NOT(ISERROR(SEARCH("FESTIVITÁ",CK153)))</formula>
    </cfRule>
    <cfRule type="cellIs" dxfId="9088" priority="16479" operator="equal">
      <formula>"DOMENICA"</formula>
    </cfRule>
  </conditionalFormatting>
  <conditionalFormatting sqref="CK154">
    <cfRule type="cellIs" dxfId="9087" priority="16454" operator="equal">
      <formula>"09.00 – 13.00"</formula>
    </cfRule>
  </conditionalFormatting>
  <conditionalFormatting sqref="CK154">
    <cfRule type="cellIs" dxfId="9086" priority="16455" operator="equal">
      <formula>"09.00 – 15.00"</formula>
    </cfRule>
  </conditionalFormatting>
  <conditionalFormatting sqref="CK154">
    <cfRule type="cellIs" dxfId="9085" priority="16456" operator="equal">
      <formula>"09.00 – 18.00"</formula>
    </cfRule>
  </conditionalFormatting>
  <conditionalFormatting sqref="CK154">
    <cfRule type="cellIs" dxfId="9084" priority="16457" operator="equal">
      <formula>"09.30 – 13.00"</formula>
    </cfRule>
  </conditionalFormatting>
  <conditionalFormatting sqref="CK154">
    <cfRule type="cellIs" dxfId="9083" priority="16458" operator="equal">
      <formula>"10.30 – 19.30"</formula>
    </cfRule>
  </conditionalFormatting>
  <conditionalFormatting sqref="CK154">
    <cfRule type="cellIs" dxfId="9082" priority="16459" operator="equal">
      <formula>"11.30 – 19.30"</formula>
    </cfRule>
  </conditionalFormatting>
  <conditionalFormatting sqref="CK154">
    <cfRule type="cellIs" dxfId="9081" priority="16460" operator="equal">
      <formula>_FV(13,"3")</formula>
    </cfRule>
  </conditionalFormatting>
  <conditionalFormatting sqref="CK154">
    <cfRule type="cellIs" dxfId="9080" priority="16461" operator="equal">
      <formula>_FV(13,"3")</formula>
    </cfRule>
  </conditionalFormatting>
  <conditionalFormatting sqref="CK154">
    <cfRule type="cellIs" dxfId="9079" priority="16462" operator="equal">
      <formula>_FV(13,"3")</formula>
    </cfRule>
  </conditionalFormatting>
  <conditionalFormatting sqref="CK154">
    <cfRule type="containsText" dxfId="9078" priority="16444" operator="containsText" text="DOMENICA">
      <formula>NOT(ISERROR(SEARCH("DOMENICA",CK154)))</formula>
    </cfRule>
    <cfRule type="containsText" dxfId="9077" priority="16445" operator="containsText" text="08.30 – 14.30">
      <formula>NOT(ISERROR(SEARCH("08.30 – 14.30",CK154)))</formula>
    </cfRule>
    <cfRule type="containsText" dxfId="9076" priority="16446" operator="containsText" text="09.30 – 18.30">
      <formula>NOT(ISERROR(SEARCH("09.30 – 18.30",CK154)))</formula>
    </cfRule>
    <cfRule type="containsText" dxfId="9075" priority="16447" operator="containsText" text="08.30 – 16.30">
      <formula>NOT(ISERROR(SEARCH("08.30 – 16.30",CK154)))</formula>
    </cfRule>
    <cfRule type="containsText" dxfId="9074" priority="16448" operator="containsText" text="08.30 – 17.30">
      <formula>NOT(ISERROR(SEARCH("08.30 – 17.30",CK154)))</formula>
    </cfRule>
    <cfRule type="containsText" dxfId="9073" priority="16449" operator="containsText" text="09.00 – 18.00">
      <formula>NOT(ISERROR(SEARCH("09.00 – 18.00",CK154)))</formula>
    </cfRule>
    <cfRule type="containsText" dxfId="9072" priority="16450" operator="containsText" text="09.00 – 15.00">
      <formula>NOT(ISERROR(SEARCH("09.00 – 15.00",CK154)))</formula>
    </cfRule>
    <cfRule type="containsText" dxfId="9071" priority="16451" operator="containsText" text="10.30 – 19.30">
      <formula>NOT(ISERROR(SEARCH("10.30 – 19.30",CK154)))</formula>
    </cfRule>
    <cfRule type="containsText" dxfId="9070" priority="16452" operator="containsText" text="09.00 – 13.00">
      <formula>NOT(ISERROR(SEARCH("09.00 – 13.00",CK154)))</formula>
    </cfRule>
    <cfRule type="containsText" dxfId="9069" priority="16453" operator="containsText" text="11.30 – 19.30">
      <formula>NOT(ISERROR(SEARCH("11.30 – 19.30",CK154)))</formula>
    </cfRule>
  </conditionalFormatting>
  <conditionalFormatting sqref="CK154">
    <cfRule type="cellIs" dxfId="9068" priority="16436" operator="equal">
      <formula>"09.00 – 15.00"</formula>
    </cfRule>
  </conditionalFormatting>
  <conditionalFormatting sqref="CK154">
    <cfRule type="cellIs" dxfId="9067" priority="16437" operator="equal">
      <formula>"09.00 – 18.00"</formula>
    </cfRule>
  </conditionalFormatting>
  <conditionalFormatting sqref="CK154">
    <cfRule type="cellIs" dxfId="9066" priority="16438" operator="equal">
      <formula>"09.30 – 13.00"</formula>
    </cfRule>
  </conditionalFormatting>
  <conditionalFormatting sqref="CK154">
    <cfRule type="cellIs" dxfId="9065" priority="16439" operator="equal">
      <formula>"10.30 – 19.30"</formula>
    </cfRule>
  </conditionalFormatting>
  <conditionalFormatting sqref="CK154">
    <cfRule type="cellIs" dxfId="9064" priority="16440" operator="equal">
      <formula>"11.30 – 19.30"</formula>
    </cfRule>
  </conditionalFormatting>
  <conditionalFormatting sqref="CK154">
    <cfRule type="cellIs" dxfId="9063" priority="16441" operator="equal">
      <formula>_FV(13,"3")</formula>
    </cfRule>
  </conditionalFormatting>
  <conditionalFormatting sqref="CK154">
    <cfRule type="cellIs" dxfId="9062" priority="16442" operator="equal">
      <formula>_FV(13,"3")</formula>
    </cfRule>
  </conditionalFormatting>
  <conditionalFormatting sqref="CK154">
    <cfRule type="cellIs" dxfId="9061" priority="16443" operator="equal">
      <formula>_FV(13,"3")</formula>
    </cfRule>
  </conditionalFormatting>
  <conditionalFormatting sqref="CK154">
    <cfRule type="cellIs" dxfId="9060" priority="16428" operator="equal">
      <formula>"09.00 – 15.00"</formula>
    </cfRule>
  </conditionalFormatting>
  <conditionalFormatting sqref="CK154">
    <cfRule type="cellIs" dxfId="9059" priority="16429" operator="equal">
      <formula>"09.00 – 18.00"</formula>
    </cfRule>
  </conditionalFormatting>
  <conditionalFormatting sqref="CK154">
    <cfRule type="cellIs" dxfId="9058" priority="16430" operator="equal">
      <formula>"09.30 – 13.00"</formula>
    </cfRule>
  </conditionalFormatting>
  <conditionalFormatting sqref="CK154">
    <cfRule type="cellIs" dxfId="9057" priority="16431" operator="equal">
      <formula>"10.30 – 19.30"</formula>
    </cfRule>
  </conditionalFormatting>
  <conditionalFormatting sqref="CK154">
    <cfRule type="cellIs" dxfId="9056" priority="16432" operator="equal">
      <formula>"11.30 – 19.30"</formula>
    </cfRule>
  </conditionalFormatting>
  <conditionalFormatting sqref="CK154">
    <cfRule type="cellIs" dxfId="9055" priority="16433" operator="equal">
      <formula>_FV(13,"3")</formula>
    </cfRule>
  </conditionalFormatting>
  <conditionalFormatting sqref="CK154">
    <cfRule type="cellIs" dxfId="9054" priority="16434" operator="equal">
      <formula>_FV(13,"3")</formula>
    </cfRule>
  </conditionalFormatting>
  <conditionalFormatting sqref="CK154">
    <cfRule type="cellIs" dxfId="9053" priority="16435" operator="equal">
      <formula>_FV(13,"3")</formula>
    </cfRule>
  </conditionalFormatting>
  <conditionalFormatting sqref="CK153:CK154">
    <cfRule type="containsText" dxfId="9052" priority="16422" operator="containsText" text="09.00 - 13.00">
      <formula>NOT(ISERROR(SEARCH("09.00 - 13.00",CK153)))</formula>
    </cfRule>
    <cfRule type="containsText" dxfId="9051" priority="16423" operator="containsText" text="09.00 – 15:00">
      <formula>NOT(ISERROR(SEARCH("09.00 – 15:00",CK153)))</formula>
    </cfRule>
    <cfRule type="containsText" dxfId="9050" priority="16424" operator="containsText" text="09.00 – 16.00">
      <formula>NOT(ISERROR(SEARCH("09.00 – 16.00",CK153)))</formula>
    </cfRule>
    <cfRule type="containsText" dxfId="9049" priority="16425" operator="containsText" text="09.00 - 13:00">
      <formula>NOT(ISERROR(SEARCH("09.00 - 13:00",CK153)))</formula>
    </cfRule>
    <cfRule type="containsText" dxfId="9048" priority="16426" operator="containsText" text="08.30 – 16:30 ">
      <formula>NOT(ISERROR(SEARCH("08.30 – 16:30 ",CK153)))</formula>
    </cfRule>
    <cfRule type="containsText" dxfId="9047" priority="16427" operator="containsText" text="08.30 – 17:30 ">
      <formula>NOT(ISERROR(SEARCH("08.30 – 17:30 ",CK153)))</formula>
    </cfRule>
  </conditionalFormatting>
  <conditionalFormatting sqref="CK154">
    <cfRule type="cellIs" dxfId="9046" priority="16414" operator="equal">
      <formula>"09.00 – 15.00"</formula>
    </cfRule>
  </conditionalFormatting>
  <conditionalFormatting sqref="CK154">
    <cfRule type="cellIs" dxfId="9045" priority="16415" operator="equal">
      <formula>"09.00 – 18.00"</formula>
    </cfRule>
  </conditionalFormatting>
  <conditionalFormatting sqref="CK154">
    <cfRule type="cellIs" dxfId="9044" priority="16416" operator="equal">
      <formula>"09.30 – 13.00"</formula>
    </cfRule>
  </conditionalFormatting>
  <conditionalFormatting sqref="CK154">
    <cfRule type="cellIs" dxfId="9043" priority="16417" operator="equal">
      <formula>"10.30 – 19.30"</formula>
    </cfRule>
  </conditionalFormatting>
  <conditionalFormatting sqref="CK154">
    <cfRule type="cellIs" dxfId="9042" priority="16418" operator="equal">
      <formula>"11.30 – 19.30"</formula>
    </cfRule>
  </conditionalFormatting>
  <conditionalFormatting sqref="CK154">
    <cfRule type="cellIs" dxfId="9041" priority="16419" operator="equal">
      <formula>_FV(13,"3")</formula>
    </cfRule>
  </conditionalFormatting>
  <conditionalFormatting sqref="CK154">
    <cfRule type="cellIs" dxfId="9040" priority="16420" operator="equal">
      <formula>_FV(13,"3")</formula>
    </cfRule>
  </conditionalFormatting>
  <conditionalFormatting sqref="CK154">
    <cfRule type="cellIs" dxfId="9039" priority="16421" operator="equal">
      <formula>_FV(13,"3")</formula>
    </cfRule>
  </conditionalFormatting>
  <conditionalFormatting sqref="CK154">
    <cfRule type="containsText" dxfId="9038" priority="16404" operator="containsText" text="DOMENICA">
      <formula>NOT(ISERROR(SEARCH("DOMENICA",CK154)))</formula>
    </cfRule>
    <cfRule type="containsText" dxfId="9037" priority="16405" operator="containsText" text="08.30 – 14.30">
      <formula>NOT(ISERROR(SEARCH("08.30 – 14.30",CK154)))</formula>
    </cfRule>
    <cfRule type="containsText" dxfId="9036" priority="16406" operator="containsText" text="09.30 – 18.30">
      <formula>NOT(ISERROR(SEARCH("09.30 – 18.30",CK154)))</formula>
    </cfRule>
    <cfRule type="containsText" dxfId="9035" priority="16407" operator="containsText" text="08.30 – 16.30">
      <formula>NOT(ISERROR(SEARCH("08.30 – 16.30",CK154)))</formula>
    </cfRule>
    <cfRule type="containsText" dxfId="9034" priority="16408" operator="containsText" text="08.30 – 17.30">
      <formula>NOT(ISERROR(SEARCH("08.30 – 17.30",CK154)))</formula>
    </cfRule>
    <cfRule type="containsText" dxfId="9033" priority="16409" operator="containsText" text="09.00 – 18.00">
      <formula>NOT(ISERROR(SEARCH("09.00 – 18.00",CK154)))</formula>
    </cfRule>
    <cfRule type="containsText" dxfId="9032" priority="16410" operator="containsText" text="09.00 – 15.00">
      <formula>NOT(ISERROR(SEARCH("09.00 – 15.00",CK154)))</formula>
    </cfRule>
    <cfRule type="containsText" dxfId="9031" priority="16411" operator="containsText" text="10.30 – 19.30">
      <formula>NOT(ISERROR(SEARCH("10.30 – 19.30",CK154)))</formula>
    </cfRule>
    <cfRule type="containsText" dxfId="9030" priority="16412" operator="containsText" text="09.00 – 13.00">
      <formula>NOT(ISERROR(SEARCH("09.00 – 13.00",CK154)))</formula>
    </cfRule>
    <cfRule type="containsText" dxfId="9029" priority="16413" operator="containsText" text="11.30 – 19.30">
      <formula>NOT(ISERROR(SEARCH("11.30 – 19.30",CK154)))</formula>
    </cfRule>
  </conditionalFormatting>
  <conditionalFormatting sqref="CK154">
    <cfRule type="cellIs" dxfId="9028" priority="16397" operator="equal">
      <formula>"09.00 – 18.00"</formula>
    </cfRule>
  </conditionalFormatting>
  <conditionalFormatting sqref="CK154">
    <cfRule type="cellIs" dxfId="9027" priority="16398" operator="equal">
      <formula>"09.30 – 13.00"</formula>
    </cfRule>
  </conditionalFormatting>
  <conditionalFormatting sqref="CK154">
    <cfRule type="cellIs" dxfId="9026" priority="16399" operator="equal">
      <formula>"10.30 – 19.30"</formula>
    </cfRule>
  </conditionalFormatting>
  <conditionalFormatting sqref="CK154">
    <cfRule type="cellIs" dxfId="9025" priority="16400" operator="equal">
      <formula>"11.30 – 19.30"</formula>
    </cfRule>
  </conditionalFormatting>
  <conditionalFormatting sqref="CK154">
    <cfRule type="cellIs" dxfId="9024" priority="16401" operator="equal">
      <formula>_FV(13,"3")</formula>
    </cfRule>
  </conditionalFormatting>
  <conditionalFormatting sqref="CK154">
    <cfRule type="cellIs" dxfId="9023" priority="16402" operator="equal">
      <formula>_FV(13,"3")</formula>
    </cfRule>
  </conditionalFormatting>
  <conditionalFormatting sqref="CK154">
    <cfRule type="cellIs" dxfId="9022" priority="16403" operator="equal">
      <formula>_FV(13,"3")</formula>
    </cfRule>
  </conditionalFormatting>
  <conditionalFormatting sqref="CK154">
    <cfRule type="cellIs" dxfId="9021" priority="16390" operator="equal">
      <formula>"09.00 – 18.00"</formula>
    </cfRule>
  </conditionalFormatting>
  <conditionalFormatting sqref="CK154">
    <cfRule type="cellIs" dxfId="9020" priority="16391" operator="equal">
      <formula>"09.30 – 13.00"</formula>
    </cfRule>
  </conditionalFormatting>
  <conditionalFormatting sqref="CK154">
    <cfRule type="cellIs" dxfId="9019" priority="16392" operator="equal">
      <formula>"10.30 – 19.30"</formula>
    </cfRule>
  </conditionalFormatting>
  <conditionalFormatting sqref="CK154">
    <cfRule type="cellIs" dxfId="9018" priority="16393" operator="equal">
      <formula>"11.30 – 19.30"</formula>
    </cfRule>
  </conditionalFormatting>
  <conditionalFormatting sqref="CK154">
    <cfRule type="cellIs" dxfId="9017" priority="16394" operator="equal">
      <formula>_FV(13,"3")</formula>
    </cfRule>
  </conditionalFormatting>
  <conditionalFormatting sqref="CK154">
    <cfRule type="cellIs" dxfId="9016" priority="16395" operator="equal">
      <formula>_FV(13,"3")</formula>
    </cfRule>
  </conditionalFormatting>
  <conditionalFormatting sqref="CK154">
    <cfRule type="cellIs" dxfId="9015" priority="16396" operator="equal">
      <formula>_FV(13,"3")</formula>
    </cfRule>
  </conditionalFormatting>
  <conditionalFormatting sqref="CK154">
    <cfRule type="cellIs" dxfId="9014" priority="16382" operator="equal">
      <formula>"09.00 – 15.00"</formula>
    </cfRule>
  </conditionalFormatting>
  <conditionalFormatting sqref="CK154">
    <cfRule type="cellIs" dxfId="9013" priority="16383" operator="equal">
      <formula>"09.00 – 18.00"</formula>
    </cfRule>
  </conditionalFormatting>
  <conditionalFormatting sqref="CK154">
    <cfRule type="cellIs" dxfId="9012" priority="16384" operator="equal">
      <formula>"09.30 – 13.00"</formula>
    </cfRule>
  </conditionalFormatting>
  <conditionalFormatting sqref="CK154">
    <cfRule type="cellIs" dxfId="9011" priority="16385" operator="equal">
      <formula>"10.30 – 19.30"</formula>
    </cfRule>
  </conditionalFormatting>
  <conditionalFormatting sqref="CK154">
    <cfRule type="cellIs" dxfId="9010" priority="16386" operator="equal">
      <formula>"11.30 – 19.30"</formula>
    </cfRule>
  </conditionalFormatting>
  <conditionalFormatting sqref="CK154">
    <cfRule type="cellIs" dxfId="9009" priority="16387" operator="equal">
      <formula>_FV(13,"3")</formula>
    </cfRule>
  </conditionalFormatting>
  <conditionalFormatting sqref="CK154">
    <cfRule type="cellIs" dxfId="9008" priority="16388" operator="equal">
      <formula>_FV(13,"3")</formula>
    </cfRule>
  </conditionalFormatting>
  <conditionalFormatting sqref="CK154">
    <cfRule type="cellIs" dxfId="9007" priority="16389" operator="equal">
      <formula>_FV(13,"3")</formula>
    </cfRule>
  </conditionalFormatting>
  <conditionalFormatting sqref="CK154">
    <cfRule type="containsText" dxfId="9006" priority="16372" operator="containsText" text="DOMENICA">
      <formula>NOT(ISERROR(SEARCH("DOMENICA",CK154)))</formula>
    </cfRule>
    <cfRule type="containsText" dxfId="9005" priority="16373" operator="containsText" text="08.30 – 14.30">
      <formula>NOT(ISERROR(SEARCH("08.30 – 14.30",CK154)))</formula>
    </cfRule>
    <cfRule type="containsText" dxfId="9004" priority="16374" operator="containsText" text="09.30 – 18.30">
      <formula>NOT(ISERROR(SEARCH("09.30 – 18.30",CK154)))</formula>
    </cfRule>
    <cfRule type="containsText" dxfId="9003" priority="16375" operator="containsText" text="08.30 – 16.30">
      <formula>NOT(ISERROR(SEARCH("08.30 – 16.30",CK154)))</formula>
    </cfRule>
    <cfRule type="containsText" dxfId="9002" priority="16376" operator="containsText" text="08.30 – 17.30">
      <formula>NOT(ISERROR(SEARCH("08.30 – 17.30",CK154)))</formula>
    </cfRule>
    <cfRule type="containsText" dxfId="9001" priority="16377" operator="containsText" text="09.00 – 18.00">
      <formula>NOT(ISERROR(SEARCH("09.00 – 18.00",CK154)))</formula>
    </cfRule>
    <cfRule type="containsText" dxfId="9000" priority="16378" operator="containsText" text="09.00 – 15.00">
      <formula>NOT(ISERROR(SEARCH("09.00 – 15.00",CK154)))</formula>
    </cfRule>
    <cfRule type="containsText" dxfId="8999" priority="16379" operator="containsText" text="10.30 – 19.30">
      <formula>NOT(ISERROR(SEARCH("10.30 – 19.30",CK154)))</formula>
    </cfRule>
    <cfRule type="containsText" dxfId="8998" priority="16380" operator="containsText" text="09.00 – 13.00">
      <formula>NOT(ISERROR(SEARCH("09.00 – 13.00",CK154)))</formula>
    </cfRule>
    <cfRule type="containsText" dxfId="8997" priority="16381" operator="containsText" text="11.30 – 19.30">
      <formula>NOT(ISERROR(SEARCH("11.30 – 19.30",CK154)))</formula>
    </cfRule>
  </conditionalFormatting>
  <conditionalFormatting sqref="CK154">
    <cfRule type="cellIs" dxfId="8996" priority="16365" operator="equal">
      <formula>"09.00 – 18.00"</formula>
    </cfRule>
  </conditionalFormatting>
  <conditionalFormatting sqref="CK154">
    <cfRule type="cellIs" dxfId="8995" priority="16366" operator="equal">
      <formula>"09.30 – 13.00"</formula>
    </cfRule>
  </conditionalFormatting>
  <conditionalFormatting sqref="CK154">
    <cfRule type="cellIs" dxfId="8994" priority="16367" operator="equal">
      <formula>"10.30 – 19.30"</formula>
    </cfRule>
  </conditionalFormatting>
  <conditionalFormatting sqref="CK154">
    <cfRule type="cellIs" dxfId="8993" priority="16368" operator="equal">
      <formula>"11.30 – 19.30"</formula>
    </cfRule>
  </conditionalFormatting>
  <conditionalFormatting sqref="CK154">
    <cfRule type="cellIs" dxfId="8992" priority="16369" operator="equal">
      <formula>_FV(13,"3")</formula>
    </cfRule>
  </conditionalFormatting>
  <conditionalFormatting sqref="CK154">
    <cfRule type="cellIs" dxfId="8991" priority="16370" operator="equal">
      <formula>_FV(13,"3")</formula>
    </cfRule>
  </conditionalFormatting>
  <conditionalFormatting sqref="CK154">
    <cfRule type="cellIs" dxfId="8990" priority="16371" operator="equal">
      <formula>_FV(13,"3")</formula>
    </cfRule>
  </conditionalFormatting>
  <conditionalFormatting sqref="CK154">
    <cfRule type="cellIs" dxfId="8989" priority="16358" operator="equal">
      <formula>"09.00 – 18.00"</formula>
    </cfRule>
  </conditionalFormatting>
  <conditionalFormatting sqref="CK154">
    <cfRule type="cellIs" dxfId="8988" priority="16359" operator="equal">
      <formula>"09.30 – 13.00"</formula>
    </cfRule>
  </conditionalFormatting>
  <conditionalFormatting sqref="CK154">
    <cfRule type="cellIs" dxfId="8987" priority="16360" operator="equal">
      <formula>"10.30 – 19.30"</formula>
    </cfRule>
  </conditionalFormatting>
  <conditionalFormatting sqref="CK154">
    <cfRule type="cellIs" dxfId="8986" priority="16361" operator="equal">
      <formula>"11.30 – 19.30"</formula>
    </cfRule>
  </conditionalFormatting>
  <conditionalFormatting sqref="CK154">
    <cfRule type="cellIs" dxfId="8985" priority="16362" operator="equal">
      <formula>_FV(13,"3")</formula>
    </cfRule>
  </conditionalFormatting>
  <conditionalFormatting sqref="CK154">
    <cfRule type="cellIs" dxfId="8984" priority="16363" operator="equal">
      <formula>_FV(13,"3")</formula>
    </cfRule>
  </conditionalFormatting>
  <conditionalFormatting sqref="CK154">
    <cfRule type="cellIs" dxfId="8983" priority="16364" operator="equal">
      <formula>_FV(13,"3")</formula>
    </cfRule>
  </conditionalFormatting>
  <conditionalFormatting sqref="CK155:CK162">
    <cfRule type="containsText" dxfId="8982" priority="16340" operator="containsText" text="08.30 – 14.30">
      <formula>NOT(ISERROR(SEARCH("08.30 – 14.30",CK155)))</formula>
    </cfRule>
    <cfRule type="containsText" dxfId="8981" priority="16341" operator="containsText" text="09:30 – 18.30">
      <formula>NOT(ISERROR(SEARCH("09:30 – 18.30",CK155)))</formula>
    </cfRule>
    <cfRule type="containsText" dxfId="8980" priority="16342" operator="containsText" text="10.30 – 18.30">
      <formula>NOT(ISERROR(SEARCH("10.30 – 18.30",CK155)))</formula>
    </cfRule>
    <cfRule type="containsText" dxfId="8979" priority="16343" operator="containsText" text="09.30 – 18.30">
      <formula>NOT(ISERROR(SEARCH("09.30 – 18.30",CK155)))</formula>
    </cfRule>
    <cfRule type="containsText" dxfId="8978" priority="16345" operator="containsText" text="09.00 – 13:00">
      <formula>NOT(ISERROR(SEARCH("09.00 – 13:00",CK155)))</formula>
    </cfRule>
    <cfRule type="containsText" dxfId="8977" priority="16346" operator="containsText" text="08.30 – 16.30">
      <formula>NOT(ISERROR(SEARCH("08.30 – 16.30",CK155)))</formula>
    </cfRule>
    <cfRule type="containsText" dxfId="8976" priority="16347" operator="containsText" text="08:30 – 17.30">
      <formula>NOT(ISERROR(SEARCH("08:30 – 17.30",CK155)))</formula>
    </cfRule>
    <cfRule type="containsText" dxfId="8975" priority="16348" operator="containsText" text="08.30 – 17.30">
      <formula>NOT(ISERROR(SEARCH("08.30 – 17.30",CK155)))</formula>
    </cfRule>
    <cfRule type="containsText" dxfId="8974" priority="16349" operator="containsText" text="09.00 – 18.00">
      <formula>NOT(ISERROR(SEARCH("09.00 – 18.00",CK155)))</formula>
    </cfRule>
    <cfRule type="containsText" dxfId="8973" priority="16350" operator="containsText" text="09.00 – 13.00">
      <formula>NOT(ISERROR(SEARCH("09.00 – 13.00",CK155)))</formula>
    </cfRule>
    <cfRule type="containsText" dxfId="8972" priority="16351" operator="containsText" text="11.30 – 19.30">
      <formula>NOT(ISERROR(SEARCH("11.30 – 19.30",CK155)))</formula>
    </cfRule>
    <cfRule type="containsText" dxfId="8971" priority="16352" operator="containsText" text="10.30 – 19.30">
      <formula>NOT(ISERROR(SEARCH("10.30 – 19.30",CK155)))</formula>
    </cfRule>
    <cfRule type="containsText" dxfId="8970" priority="16353" operator="containsText" text="09.00 – 15.00">
      <formula>NOT(ISERROR(SEARCH("09.00 – 15.00",CK155)))</formula>
    </cfRule>
    <cfRule type="containsText" dxfId="8969" priority="16354" operator="containsText" text="1 2 : 3 0">
      <formula>NOT(ISERROR(SEARCH("1 2 : 3 0",CK155)))</formula>
    </cfRule>
    <cfRule type="containsText" dxfId="8968" priority="16355" operator="containsText" text="1 3 : 3 0">
      <formula>NOT(ISERROR(SEARCH("1 3 : 3 0",CK155)))</formula>
    </cfRule>
    <cfRule type="containsText" dxfId="8967" priority="16356" operator="containsText" text="FESTIVITÁ">
      <formula>NOT(ISERROR(SEARCH("FESTIVITÁ",CK155)))</formula>
    </cfRule>
    <cfRule type="cellIs" dxfId="8966" priority="16357" operator="equal">
      <formula>"DOMENICA"</formula>
    </cfRule>
  </conditionalFormatting>
  <conditionalFormatting sqref="CK155:CK162">
    <cfRule type="containsText" dxfId="8965" priority="16332" operator="containsText" text="09.00 - 13.00">
      <formula>NOT(ISERROR(SEARCH("09.00 - 13.00",CK155)))</formula>
    </cfRule>
    <cfRule type="containsText" dxfId="8964" priority="16335" operator="containsText" text="09.00 – 15:00">
      <formula>NOT(ISERROR(SEARCH("09.00 – 15:00",CK155)))</formula>
    </cfRule>
    <cfRule type="containsText" dxfId="8963" priority="16336" operator="containsText" text="09.00 – 16.00">
      <formula>NOT(ISERROR(SEARCH("09.00 – 16.00",CK155)))</formula>
    </cfRule>
    <cfRule type="containsText" dxfId="8962" priority="16337" operator="containsText" text="09.00 - 13:00">
      <formula>NOT(ISERROR(SEARCH("09.00 - 13:00",CK155)))</formula>
    </cfRule>
    <cfRule type="containsText" dxfId="8961" priority="16338" operator="containsText" text="08.30 – 16:30 ">
      <formula>NOT(ISERROR(SEARCH("08.30 – 16:30 ",CK155)))</formula>
    </cfRule>
    <cfRule type="containsText" dxfId="8960" priority="16339" operator="containsText" text="08.30 – 17:30 ">
      <formula>NOT(ISERROR(SEARCH("08.30 – 17:30 ",CK155)))</formula>
    </cfRule>
  </conditionalFormatting>
  <conditionalFormatting sqref="CK155:CK162">
    <cfRule type="containsText" dxfId="8959" priority="16334" operator="containsText" text="1 3 : 0 0">
      <formula>NOT(ISERROR(SEARCH("1 3 : 0 0",CK155)))</formula>
    </cfRule>
  </conditionalFormatting>
  <conditionalFormatting sqref="CK155">
    <cfRule type="containsText" dxfId="8958" priority="16333" operator="containsText" text="13:00">
      <formula>NOT(ISERROR(SEARCH("13:00",CK155)))</formula>
    </cfRule>
  </conditionalFormatting>
  <conditionalFormatting sqref="CK155:CK162">
    <cfRule type="containsText" dxfId="8957" priority="16344" operator="containsText" text="09:00 – 13.00 ">
      <formula>NOT(ISERROR(SEARCH("09:00 – 13.00 ",CK155)))</formula>
    </cfRule>
  </conditionalFormatting>
  <conditionalFormatting sqref="CK161">
    <cfRule type="containsText" dxfId="8956" priority="16331" operator="containsText" text="09:00 – 13.00 ">
      <formula>NOT(ISERROR(SEARCH("09:00 – 13.00 ",CK161)))</formula>
    </cfRule>
  </conditionalFormatting>
  <conditionalFormatting sqref="CK155:CK162">
    <cfRule type="containsText" dxfId="8955" priority="16330" operator="containsText" text="09:00 – 13.00 ">
      <formula>NOT(ISERROR(SEARCH("09:00 – 13.00 ",CK155)))</formula>
    </cfRule>
  </conditionalFormatting>
  <conditionalFormatting sqref="CK161:CK162">
    <cfRule type="containsText" dxfId="8954" priority="16329" operator="containsText" text="09:00 – 13.00 ">
      <formula>NOT(ISERROR(SEARCH("09:00 – 13.00 ",CK161)))</formula>
    </cfRule>
  </conditionalFormatting>
  <conditionalFormatting sqref="CK156">
    <cfRule type="containsText" dxfId="8953" priority="16326" operator="containsText" text="09.00 -13.00">
      <formula>NOT(ISERROR(SEARCH("09.00 -13.00",CK156)))</formula>
    </cfRule>
    <cfRule type="containsText" dxfId="8952" priority="16327" operator="containsText" text="09.00 -15:00">
      <formula>NOT(ISERROR(SEARCH("09.00 -15:00",CK156)))</formula>
    </cfRule>
    <cfRule type="containsText" dxfId="8951" priority="16328" operator="containsText" text="09.00 -16.00">
      <formula>NOT(ISERROR(SEARCH("09.00 -16.00",CK156)))</formula>
    </cfRule>
  </conditionalFormatting>
  <conditionalFormatting sqref="CK157:CK162">
    <cfRule type="containsText" dxfId="8950" priority="16323" operator="containsText" text="09.00 -13.00">
      <formula>NOT(ISERROR(SEARCH("09.00 -13.00",CK157)))</formula>
    </cfRule>
    <cfRule type="containsText" dxfId="8949" priority="16324" operator="containsText" text="09.00 -15:00">
      <formula>NOT(ISERROR(SEARCH("09.00 -15:00",CK157)))</formula>
    </cfRule>
    <cfRule type="containsText" dxfId="8948" priority="16325" operator="containsText" text="09.00 -16.00">
      <formula>NOT(ISERROR(SEARCH("09.00 -16.00",CK157)))</formula>
    </cfRule>
  </conditionalFormatting>
  <conditionalFormatting sqref="CK155">
    <cfRule type="containsText" dxfId="8947" priority="16320" operator="containsText" text="09.00 -13.00">
      <formula>NOT(ISERROR(SEARCH("09.00 -13.00",CK155)))</formula>
    </cfRule>
    <cfRule type="containsText" dxfId="8946" priority="16321" operator="containsText" text="09.00 -15:00">
      <formula>NOT(ISERROR(SEARCH("09.00 -15:00",CK155)))</formula>
    </cfRule>
    <cfRule type="containsText" dxfId="8945" priority="16322" operator="containsText" text="09.00 -16.00">
      <formula>NOT(ISERROR(SEARCH("09.00 -16.00",CK155)))</formula>
    </cfRule>
  </conditionalFormatting>
  <conditionalFormatting sqref="CK161">
    <cfRule type="containsText" dxfId="8944" priority="16319" operator="containsText" text="09:00 – 13.00 ">
      <formula>NOT(ISERROR(SEARCH("09:00 – 13.00 ",CK161)))</formula>
    </cfRule>
  </conditionalFormatting>
  <conditionalFormatting sqref="CK155:CK162">
    <cfRule type="containsText" dxfId="8943" priority="16318" operator="containsText" text="09:00 – 13.00 ">
      <formula>NOT(ISERROR(SEARCH("09:00 – 13.00 ",CK155)))</formula>
    </cfRule>
  </conditionalFormatting>
  <conditionalFormatting sqref="CK161:CK162">
    <cfRule type="containsText" dxfId="8942" priority="16317" operator="containsText" text="09:00 – 13.00 ">
      <formula>NOT(ISERROR(SEARCH("09:00 – 13.00 ",CK161)))</formula>
    </cfRule>
  </conditionalFormatting>
  <conditionalFormatting sqref="CK156">
    <cfRule type="containsText" dxfId="8941" priority="16314" operator="containsText" text="09.00 -13.00">
      <formula>NOT(ISERROR(SEARCH("09.00 -13.00",CK156)))</formula>
    </cfRule>
    <cfRule type="containsText" dxfId="8940" priority="16315" operator="containsText" text="09.00 -15:00">
      <formula>NOT(ISERROR(SEARCH("09.00 -15:00",CK156)))</formula>
    </cfRule>
    <cfRule type="containsText" dxfId="8939" priority="16316" operator="containsText" text="09.00 -16.00">
      <formula>NOT(ISERROR(SEARCH("09.00 -16.00",CK156)))</formula>
    </cfRule>
  </conditionalFormatting>
  <conditionalFormatting sqref="CK157:CK162">
    <cfRule type="containsText" dxfId="8938" priority="16311" operator="containsText" text="09.00 -13.00">
      <formula>NOT(ISERROR(SEARCH("09.00 -13.00",CK157)))</formula>
    </cfRule>
    <cfRule type="containsText" dxfId="8937" priority="16312" operator="containsText" text="09.00 -15:00">
      <formula>NOT(ISERROR(SEARCH("09.00 -15:00",CK157)))</formula>
    </cfRule>
    <cfRule type="containsText" dxfId="8936" priority="16313" operator="containsText" text="09.00 -16.00">
      <formula>NOT(ISERROR(SEARCH("09.00 -16.00",CK157)))</formula>
    </cfRule>
  </conditionalFormatting>
  <conditionalFormatting sqref="CK155">
    <cfRule type="containsText" dxfId="8935" priority="16308" operator="containsText" text="09.00 -13.00">
      <formula>NOT(ISERROR(SEARCH("09.00 -13.00",CK155)))</formula>
    </cfRule>
    <cfRule type="containsText" dxfId="8934" priority="16309" operator="containsText" text="09.00 -15:00">
      <formula>NOT(ISERROR(SEARCH("09.00 -15:00",CK155)))</formula>
    </cfRule>
    <cfRule type="containsText" dxfId="8933" priority="16310" operator="containsText" text="09.00 -16.00">
      <formula>NOT(ISERROR(SEARCH("09.00 -16.00",CK155)))</formula>
    </cfRule>
  </conditionalFormatting>
  <conditionalFormatting sqref="CK156">
    <cfRule type="containsText" dxfId="8932" priority="16305" operator="containsText" text="09.00 -13:00">
      <formula>NOT(ISERROR(SEARCH("09.00 -13:00",CK156)))</formula>
    </cfRule>
    <cfRule type="containsText" dxfId="8931" priority="16306" operator="containsText" text="08.30 -17.30">
      <formula>NOT(ISERROR(SEARCH("08.30 -17.30",CK156)))</formula>
    </cfRule>
    <cfRule type="containsText" dxfId="8930" priority="16307" operator="containsText" text="08.30 -15:30">
      <formula>NOT(ISERROR(SEARCH("08.30 -15:30",CK156)))</formula>
    </cfRule>
  </conditionalFormatting>
  <conditionalFormatting sqref="CK157:CK162">
    <cfRule type="containsText" dxfId="8929" priority="16302" operator="containsText" text="09.00 -13.00">
      <formula>NOT(ISERROR(SEARCH("09.00 -13.00",CK157)))</formula>
    </cfRule>
    <cfRule type="containsText" dxfId="8928" priority="16303" operator="containsText" text="09.00 -15:00">
      <formula>NOT(ISERROR(SEARCH("09.00 -15:00",CK157)))</formula>
    </cfRule>
    <cfRule type="containsText" dxfId="8927" priority="16304" operator="containsText" text="09.00 -16.00">
      <formula>NOT(ISERROR(SEARCH("09.00 -16.00",CK157)))</formula>
    </cfRule>
  </conditionalFormatting>
  <conditionalFormatting sqref="CK157:CK162">
    <cfRule type="containsText" dxfId="8926" priority="16299" operator="containsText" text="09.00 -13:00">
      <formula>NOT(ISERROR(SEARCH("09.00 -13:00",CK157)))</formula>
    </cfRule>
    <cfRule type="containsText" dxfId="8925" priority="16300" operator="containsText" text="08.30 -17.30">
      <formula>NOT(ISERROR(SEARCH("08.30 -17.30",CK157)))</formula>
    </cfRule>
    <cfRule type="containsText" dxfId="8924" priority="16301" operator="containsText" text="08.30 -15:30">
      <formula>NOT(ISERROR(SEARCH("08.30 -15:30",CK157)))</formula>
    </cfRule>
  </conditionalFormatting>
  <conditionalFormatting sqref="CK155">
    <cfRule type="containsText" dxfId="8923" priority="16296" operator="containsText" text="09.00 -13.00">
      <formula>NOT(ISERROR(SEARCH("09.00 -13.00",CK155)))</formula>
    </cfRule>
    <cfRule type="containsText" dxfId="8922" priority="16297" operator="containsText" text="09.00 -15:00">
      <formula>NOT(ISERROR(SEARCH("09.00 -15:00",CK155)))</formula>
    </cfRule>
    <cfRule type="containsText" dxfId="8921" priority="16298" operator="containsText" text="09.00 -16.00">
      <formula>NOT(ISERROR(SEARCH("09.00 -16.00",CK155)))</formula>
    </cfRule>
  </conditionalFormatting>
  <conditionalFormatting sqref="CK155">
    <cfRule type="containsText" dxfId="8920" priority="16293" operator="containsText" text="09.00 -13:00">
      <formula>NOT(ISERROR(SEARCH("09.00 -13:00",CK155)))</formula>
    </cfRule>
    <cfRule type="containsText" dxfId="8919" priority="16294" operator="containsText" text="08.30 -17.30">
      <formula>NOT(ISERROR(SEARCH("08.30 -17.30",CK155)))</formula>
    </cfRule>
    <cfRule type="containsText" dxfId="8918" priority="16295" operator="containsText" text="08.30 -15:30">
      <formula>NOT(ISERROR(SEARCH("08.30 -15:30",CK155)))</formula>
    </cfRule>
  </conditionalFormatting>
  <conditionalFormatting sqref="CL143">
    <cfRule type="containsText" dxfId="8917" priority="16276" operator="containsText" text="08.30 – 14.30">
      <formula>NOT(ISERROR(SEARCH("08.30 – 14.30",CL143)))</formula>
    </cfRule>
    <cfRule type="containsText" dxfId="8916" priority="16277" operator="containsText" text="09:30 – 18.30">
      <formula>NOT(ISERROR(SEARCH("09:30 – 18.30",CL143)))</formula>
    </cfRule>
    <cfRule type="containsText" dxfId="8915" priority="16278" operator="containsText" text="10.30 – 18.30">
      <formula>NOT(ISERROR(SEARCH("10.30 – 18.30",CL143)))</formula>
    </cfRule>
    <cfRule type="containsText" dxfId="8914" priority="16279" operator="containsText" text="09.30 – 18.30">
      <formula>NOT(ISERROR(SEARCH("09.30 – 18.30",CL143)))</formula>
    </cfRule>
    <cfRule type="containsText" dxfId="8913" priority="16280" operator="containsText" text="09.00 – 13:00">
      <formula>NOT(ISERROR(SEARCH("09.00 – 13:00",CL143)))</formula>
    </cfRule>
    <cfRule type="containsText" dxfId="8912" priority="16281" operator="containsText" text="08.30 – 16.30">
      <formula>NOT(ISERROR(SEARCH("08.30 – 16.30",CL143)))</formula>
    </cfRule>
    <cfRule type="containsText" dxfId="8911" priority="16282" operator="containsText" text="08:30 – 17.30">
      <formula>NOT(ISERROR(SEARCH("08:30 – 17.30",CL143)))</formula>
    </cfRule>
    <cfRule type="containsText" dxfId="8910" priority="16283" operator="containsText" text="08.30 – 17.30">
      <formula>NOT(ISERROR(SEARCH("08.30 – 17.30",CL143)))</formula>
    </cfRule>
    <cfRule type="containsText" dxfId="8909" priority="16284" operator="containsText" text="09.00 – 18.00">
      <formula>NOT(ISERROR(SEARCH("09.00 – 18.00",CL143)))</formula>
    </cfRule>
    <cfRule type="containsText" dxfId="8908" priority="16285" operator="containsText" text="09.00 – 13.00">
      <formula>NOT(ISERROR(SEARCH("09.00 – 13.00",CL143)))</formula>
    </cfRule>
    <cfRule type="containsText" dxfId="8907" priority="16286" operator="containsText" text="11.30 – 19.30">
      <formula>NOT(ISERROR(SEARCH("11.30 – 19.30",CL143)))</formula>
    </cfRule>
    <cfRule type="containsText" dxfId="8906" priority="16287" operator="containsText" text="10.30 – 19.30">
      <formula>NOT(ISERROR(SEARCH("10.30 – 19.30",CL143)))</formula>
    </cfRule>
    <cfRule type="containsText" dxfId="8905" priority="16288" operator="containsText" text="09.00 – 15.00">
      <formula>NOT(ISERROR(SEARCH("09.00 – 15.00",CL143)))</formula>
    </cfRule>
    <cfRule type="containsText" dxfId="8904" priority="16289" operator="containsText" text="12:30">
      <formula>NOT(ISERROR(SEARCH("12:30",CL143)))</formula>
    </cfRule>
    <cfRule type="containsText" dxfId="8903" priority="16290" operator="containsText" text="13:30">
      <formula>NOT(ISERROR(SEARCH("13:30",CL143)))</formula>
    </cfRule>
    <cfRule type="containsText" dxfId="8902" priority="16291" operator="containsText" text="FESTIVITÁ">
      <formula>NOT(ISERROR(SEARCH("FESTIVITÁ",CL143)))</formula>
    </cfRule>
    <cfRule type="cellIs" dxfId="8901" priority="16292" operator="equal">
      <formula>"DOMENICA"</formula>
    </cfRule>
  </conditionalFormatting>
  <conditionalFormatting sqref="CL143">
    <cfRule type="containsText" dxfId="8900" priority="16270" operator="containsText" text="09.00 - 13.00">
      <formula>NOT(ISERROR(SEARCH("09.00 - 13.00",CL143)))</formula>
    </cfRule>
    <cfRule type="containsText" dxfId="8899" priority="16271" operator="containsText" text="09.00 – 15:00">
      <formula>NOT(ISERROR(SEARCH("09.00 – 15:00",CL143)))</formula>
    </cfRule>
    <cfRule type="containsText" dxfId="8898" priority="16272" operator="containsText" text="09.00 – 16.00">
      <formula>NOT(ISERROR(SEARCH("09.00 – 16.00",CL143)))</formula>
    </cfRule>
    <cfRule type="containsText" dxfId="8897" priority="16273" operator="containsText" text="09.00 - 13:00">
      <formula>NOT(ISERROR(SEARCH("09.00 - 13:00",CL143)))</formula>
    </cfRule>
    <cfRule type="containsText" dxfId="8896" priority="16274" operator="containsText" text="08.30 – 16:30 ">
      <formula>NOT(ISERROR(SEARCH("08.30 – 16:30 ",CL143)))</formula>
    </cfRule>
    <cfRule type="containsText" dxfId="8895" priority="16275" operator="containsText" text="08.30 – 17:30 ">
      <formula>NOT(ISERROR(SEARCH("08.30 – 17:30 ",CL143)))</formula>
    </cfRule>
  </conditionalFormatting>
  <conditionalFormatting sqref="CL144">
    <cfRule type="cellIs" dxfId="8894" priority="16238" operator="equal">
      <formula>"09.00 – 18.00"</formula>
    </cfRule>
  </conditionalFormatting>
  <conditionalFormatting sqref="CL144">
    <cfRule type="cellIs" dxfId="8893" priority="16262" operator="equal">
      <formula>"09.00 – 15.00"</formula>
    </cfRule>
  </conditionalFormatting>
  <conditionalFormatting sqref="CL144">
    <cfRule type="cellIs" dxfId="8892" priority="16263" operator="equal">
      <formula>"09.00 – 18.00"</formula>
    </cfRule>
  </conditionalFormatting>
  <conditionalFormatting sqref="CL144">
    <cfRule type="cellIs" dxfId="8891" priority="16264" operator="equal">
      <formula>"09.30 – 13.00"</formula>
    </cfRule>
  </conditionalFormatting>
  <conditionalFormatting sqref="CL144">
    <cfRule type="cellIs" dxfId="8890" priority="16265" operator="equal">
      <formula>"10.30 – 19.30"</formula>
    </cfRule>
  </conditionalFormatting>
  <conditionalFormatting sqref="CL144">
    <cfRule type="cellIs" dxfId="8889" priority="16266" operator="equal">
      <formula>"11.30 – 19.30"</formula>
    </cfRule>
  </conditionalFormatting>
  <conditionalFormatting sqref="CL144">
    <cfRule type="cellIs" dxfId="8888" priority="16267" operator="equal">
      <formula>_FV(13,"3")</formula>
    </cfRule>
  </conditionalFormatting>
  <conditionalFormatting sqref="CL144">
    <cfRule type="cellIs" dxfId="8887" priority="16268" operator="equal">
      <formula>_FV(13,"3")</formula>
    </cfRule>
  </conditionalFormatting>
  <conditionalFormatting sqref="CL144">
    <cfRule type="cellIs" dxfId="8886" priority="16269" operator="equal">
      <formula>_FV(13,"3")</formula>
    </cfRule>
  </conditionalFormatting>
  <conditionalFormatting sqref="CL144">
    <cfRule type="containsText" dxfId="8885" priority="16252" operator="containsText" text="DOMENICA">
      <formula>NOT(ISERROR(SEARCH("DOMENICA",CL144)))</formula>
    </cfRule>
    <cfRule type="containsText" dxfId="8884" priority="16253" operator="containsText" text="08.30 – 14.30">
      <formula>NOT(ISERROR(SEARCH("08.30 – 14.30",CL144)))</formula>
    </cfRule>
    <cfRule type="containsText" dxfId="8883" priority="16254" operator="containsText" text="09.30 – 18.30">
      <formula>NOT(ISERROR(SEARCH("09.30 – 18.30",CL144)))</formula>
    </cfRule>
    <cfRule type="containsText" dxfId="8882" priority="16255" operator="containsText" text="08.30 – 16.30">
      <formula>NOT(ISERROR(SEARCH("08.30 – 16.30",CL144)))</formula>
    </cfRule>
    <cfRule type="containsText" dxfId="8881" priority="16256" operator="containsText" text="08.30 – 17.30">
      <formula>NOT(ISERROR(SEARCH("08.30 – 17.30",CL144)))</formula>
    </cfRule>
    <cfRule type="containsText" dxfId="8880" priority="16257" operator="containsText" text="09.00 – 18.00">
      <formula>NOT(ISERROR(SEARCH("09.00 – 18.00",CL144)))</formula>
    </cfRule>
    <cfRule type="containsText" dxfId="8879" priority="16258" operator="containsText" text="09.00 – 15.00">
      <formula>NOT(ISERROR(SEARCH("09.00 – 15.00",CL144)))</formula>
    </cfRule>
    <cfRule type="containsText" dxfId="8878" priority="16259" operator="containsText" text="10.30 – 19.30">
      <formula>NOT(ISERROR(SEARCH("10.30 – 19.30",CL144)))</formula>
    </cfRule>
    <cfRule type="containsText" dxfId="8877" priority="16260" operator="containsText" text="09.00 – 13.00">
      <formula>NOT(ISERROR(SEARCH("09.00 – 13.00",CL144)))</formula>
    </cfRule>
    <cfRule type="containsText" dxfId="8876" priority="16261" operator="containsText" text="11.30 – 19.30">
      <formula>NOT(ISERROR(SEARCH("11.30 – 19.30",CL144)))</formula>
    </cfRule>
  </conditionalFormatting>
  <conditionalFormatting sqref="CL144">
    <cfRule type="cellIs" dxfId="8875" priority="16245" operator="equal">
      <formula>"09.00 – 18.00"</formula>
    </cfRule>
  </conditionalFormatting>
  <conditionalFormatting sqref="CL144">
    <cfRule type="cellIs" dxfId="8874" priority="16246" operator="equal">
      <formula>"09.30 – 13.00"</formula>
    </cfRule>
  </conditionalFormatting>
  <conditionalFormatting sqref="CL144">
    <cfRule type="cellIs" dxfId="8873" priority="16247" operator="equal">
      <formula>"10.30 – 19.30"</formula>
    </cfRule>
  </conditionalFormatting>
  <conditionalFormatting sqref="CL144">
    <cfRule type="cellIs" dxfId="8872" priority="16248" operator="equal">
      <formula>"11.30 – 19.30"</formula>
    </cfRule>
  </conditionalFormatting>
  <conditionalFormatting sqref="CL144">
    <cfRule type="cellIs" dxfId="8871" priority="16249" operator="equal">
      <formula>_FV(13,"3")</formula>
    </cfRule>
  </conditionalFormatting>
  <conditionalFormatting sqref="CL144">
    <cfRule type="cellIs" dxfId="8870" priority="16250" operator="equal">
      <formula>_FV(13,"3")</formula>
    </cfRule>
  </conditionalFormatting>
  <conditionalFormatting sqref="CL144">
    <cfRule type="cellIs" dxfId="8869" priority="16251" operator="equal">
      <formula>_FV(13,"3")</formula>
    </cfRule>
  </conditionalFormatting>
  <conditionalFormatting sqref="CL144">
    <cfRule type="cellIs" dxfId="8868" priority="16236" operator="equal">
      <formula>"09.00 – 13.00"</formula>
    </cfRule>
  </conditionalFormatting>
  <conditionalFormatting sqref="CL144">
    <cfRule type="cellIs" dxfId="8867" priority="16237" operator="equal">
      <formula>"09.00 – 15.00"</formula>
    </cfRule>
  </conditionalFormatting>
  <conditionalFormatting sqref="CL144">
    <cfRule type="cellIs" dxfId="8866" priority="16239" operator="equal">
      <formula>"09.30 – 13.00"</formula>
    </cfRule>
  </conditionalFormatting>
  <conditionalFormatting sqref="CL144">
    <cfRule type="cellIs" dxfId="8865" priority="16240" operator="equal">
      <formula>"10.30 – 19.30"</formula>
    </cfRule>
  </conditionalFormatting>
  <conditionalFormatting sqref="CL144">
    <cfRule type="cellIs" dxfId="8864" priority="16241" operator="equal">
      <formula>"11.30 – 19.30"</formula>
    </cfRule>
  </conditionalFormatting>
  <conditionalFormatting sqref="CL144">
    <cfRule type="cellIs" dxfId="8863" priority="16242" operator="equal">
      <formula>_FV(13,"3")</formula>
    </cfRule>
  </conditionalFormatting>
  <conditionalFormatting sqref="CL144">
    <cfRule type="cellIs" dxfId="8862" priority="16243" operator="equal">
      <formula>_FV(13,"3")</formula>
    </cfRule>
  </conditionalFormatting>
  <conditionalFormatting sqref="CL144">
    <cfRule type="cellIs" dxfId="8861" priority="16244" operator="equal">
      <formula>_FV(13,"3")</formula>
    </cfRule>
  </conditionalFormatting>
  <conditionalFormatting sqref="CL144">
    <cfRule type="containsText" dxfId="8860" priority="16230" operator="containsText" text="09.00 - 13.00">
      <formula>NOT(ISERROR(SEARCH("09.00 - 13.00",CL144)))</formula>
    </cfRule>
    <cfRule type="containsText" dxfId="8859" priority="16231" operator="containsText" text="09.00 – 15:00">
      <formula>NOT(ISERROR(SEARCH("09.00 – 15:00",CL144)))</formula>
    </cfRule>
    <cfRule type="containsText" dxfId="8858" priority="16232" operator="containsText" text="09.00 – 16.00">
      <formula>NOT(ISERROR(SEARCH("09.00 – 16.00",CL144)))</formula>
    </cfRule>
    <cfRule type="containsText" dxfId="8857" priority="16233" operator="containsText" text="09.00 - 13:00">
      <formula>NOT(ISERROR(SEARCH("09.00 - 13:00",CL144)))</formula>
    </cfRule>
    <cfRule type="containsText" dxfId="8856" priority="16234" operator="containsText" text="08.30 – 16:30 ">
      <formula>NOT(ISERROR(SEARCH("08.30 – 16:30 ",CL144)))</formula>
    </cfRule>
    <cfRule type="containsText" dxfId="8855" priority="16235" operator="containsText" text="08.30 – 17:30 ">
      <formula>NOT(ISERROR(SEARCH("08.30 – 17:30 ",CL144)))</formula>
    </cfRule>
  </conditionalFormatting>
  <conditionalFormatting sqref="CL144">
    <cfRule type="cellIs" dxfId="8854" priority="16222" operator="equal">
      <formula>"09.00 – 15.00"</formula>
    </cfRule>
  </conditionalFormatting>
  <conditionalFormatting sqref="CL144">
    <cfRule type="cellIs" dxfId="8853" priority="16223" operator="equal">
      <formula>"09.00 – 18.00"</formula>
    </cfRule>
  </conditionalFormatting>
  <conditionalFormatting sqref="CL144">
    <cfRule type="cellIs" dxfId="8852" priority="16224" operator="equal">
      <formula>"09.30 – 13.00"</formula>
    </cfRule>
  </conditionalFormatting>
  <conditionalFormatting sqref="CL144">
    <cfRule type="cellIs" dxfId="8851" priority="16225" operator="equal">
      <formula>"10.30 – 19.30"</formula>
    </cfRule>
  </conditionalFormatting>
  <conditionalFormatting sqref="CL144">
    <cfRule type="cellIs" dxfId="8850" priority="16226" operator="equal">
      <formula>"11.30 – 19.30"</formula>
    </cfRule>
  </conditionalFormatting>
  <conditionalFormatting sqref="CL144">
    <cfRule type="cellIs" dxfId="8849" priority="16227" operator="equal">
      <formula>_FV(13,"3")</formula>
    </cfRule>
  </conditionalFormatting>
  <conditionalFormatting sqref="CL144">
    <cfRule type="cellIs" dxfId="8848" priority="16228" operator="equal">
      <formula>_FV(13,"3")</formula>
    </cfRule>
  </conditionalFormatting>
  <conditionalFormatting sqref="CL144">
    <cfRule type="cellIs" dxfId="8847" priority="16229" operator="equal">
      <formula>_FV(13,"3")</formula>
    </cfRule>
  </conditionalFormatting>
  <conditionalFormatting sqref="CL144">
    <cfRule type="containsText" dxfId="8846" priority="16212" operator="containsText" text="DOMENICA">
      <formula>NOT(ISERROR(SEARCH("DOMENICA",CL144)))</formula>
    </cfRule>
    <cfRule type="containsText" dxfId="8845" priority="16213" operator="containsText" text="08.30 – 14.30">
      <formula>NOT(ISERROR(SEARCH("08.30 – 14.30",CL144)))</formula>
    </cfRule>
    <cfRule type="containsText" dxfId="8844" priority="16214" operator="containsText" text="09.30 – 18.30">
      <formula>NOT(ISERROR(SEARCH("09.30 – 18.30",CL144)))</formula>
    </cfRule>
    <cfRule type="containsText" dxfId="8843" priority="16215" operator="containsText" text="08.30 – 16.30">
      <formula>NOT(ISERROR(SEARCH("08.30 – 16.30",CL144)))</formula>
    </cfRule>
    <cfRule type="containsText" dxfId="8842" priority="16216" operator="containsText" text="08.30 – 17.30">
      <formula>NOT(ISERROR(SEARCH("08.30 – 17.30",CL144)))</formula>
    </cfRule>
    <cfRule type="containsText" dxfId="8841" priority="16217" operator="containsText" text="09.00 – 18.00">
      <formula>NOT(ISERROR(SEARCH("09.00 – 18.00",CL144)))</formula>
    </cfRule>
    <cfRule type="containsText" dxfId="8840" priority="16218" operator="containsText" text="09.00 – 15.00">
      <formula>NOT(ISERROR(SEARCH("09.00 – 15.00",CL144)))</formula>
    </cfRule>
    <cfRule type="containsText" dxfId="8839" priority="16219" operator="containsText" text="10.30 – 19.30">
      <formula>NOT(ISERROR(SEARCH("10.30 – 19.30",CL144)))</formula>
    </cfRule>
    <cfRule type="containsText" dxfId="8838" priority="16220" operator="containsText" text="09.00 – 13.00">
      <formula>NOT(ISERROR(SEARCH("09.00 – 13.00",CL144)))</formula>
    </cfRule>
    <cfRule type="containsText" dxfId="8837" priority="16221" operator="containsText" text="11.30 – 19.30">
      <formula>NOT(ISERROR(SEARCH("11.30 – 19.30",CL144)))</formula>
    </cfRule>
  </conditionalFormatting>
  <conditionalFormatting sqref="CL144">
    <cfRule type="cellIs" dxfId="8836" priority="16205" operator="equal">
      <formula>"09.00 – 18.00"</formula>
    </cfRule>
  </conditionalFormatting>
  <conditionalFormatting sqref="CL144">
    <cfRule type="cellIs" dxfId="8835" priority="16206" operator="equal">
      <formula>"09.30 – 13.00"</formula>
    </cfRule>
  </conditionalFormatting>
  <conditionalFormatting sqref="CL144">
    <cfRule type="cellIs" dxfId="8834" priority="16207" operator="equal">
      <formula>"10.30 – 19.30"</formula>
    </cfRule>
  </conditionalFormatting>
  <conditionalFormatting sqref="CL144">
    <cfRule type="cellIs" dxfId="8833" priority="16208" operator="equal">
      <formula>"11.30 – 19.30"</formula>
    </cfRule>
  </conditionalFormatting>
  <conditionalFormatting sqref="CL144">
    <cfRule type="cellIs" dxfId="8832" priority="16209" operator="equal">
      <formula>_FV(13,"3")</formula>
    </cfRule>
  </conditionalFormatting>
  <conditionalFormatting sqref="CL144">
    <cfRule type="cellIs" dxfId="8831" priority="16210" operator="equal">
      <formula>_FV(13,"3")</formula>
    </cfRule>
  </conditionalFormatting>
  <conditionalFormatting sqref="CL144">
    <cfRule type="cellIs" dxfId="8830" priority="16211" operator="equal">
      <formula>_FV(13,"3")</formula>
    </cfRule>
  </conditionalFormatting>
  <conditionalFormatting sqref="CL144">
    <cfRule type="cellIs" dxfId="8829" priority="16198" operator="equal">
      <formula>"09.00 – 18.00"</formula>
    </cfRule>
  </conditionalFormatting>
  <conditionalFormatting sqref="CL144">
    <cfRule type="cellIs" dxfId="8828" priority="16199" operator="equal">
      <formula>"09.30 – 13.00"</formula>
    </cfRule>
  </conditionalFormatting>
  <conditionalFormatting sqref="CL144">
    <cfRule type="cellIs" dxfId="8827" priority="16200" operator="equal">
      <formula>"10.30 – 19.30"</formula>
    </cfRule>
  </conditionalFormatting>
  <conditionalFormatting sqref="CL144">
    <cfRule type="cellIs" dxfId="8826" priority="16201" operator="equal">
      <formula>"11.30 – 19.30"</formula>
    </cfRule>
  </conditionalFormatting>
  <conditionalFormatting sqref="CL144">
    <cfRule type="cellIs" dxfId="8825" priority="16202" operator="equal">
      <formula>_FV(13,"3")</formula>
    </cfRule>
  </conditionalFormatting>
  <conditionalFormatting sqref="CL144">
    <cfRule type="cellIs" dxfId="8824" priority="16203" operator="equal">
      <formula>_FV(13,"3")</formula>
    </cfRule>
  </conditionalFormatting>
  <conditionalFormatting sqref="CL144">
    <cfRule type="cellIs" dxfId="8823" priority="16204" operator="equal">
      <formula>_FV(13,"3")</formula>
    </cfRule>
  </conditionalFormatting>
  <conditionalFormatting sqref="CL144">
    <cfRule type="cellIs" dxfId="8822" priority="16190" operator="equal">
      <formula>"09.00 – 15.00"</formula>
    </cfRule>
  </conditionalFormatting>
  <conditionalFormatting sqref="CL144">
    <cfRule type="cellIs" dxfId="8821" priority="16191" operator="equal">
      <formula>"09.00 – 18.00"</formula>
    </cfRule>
  </conditionalFormatting>
  <conditionalFormatting sqref="CL144">
    <cfRule type="cellIs" dxfId="8820" priority="16192" operator="equal">
      <formula>"09.30 – 13.00"</formula>
    </cfRule>
  </conditionalFormatting>
  <conditionalFormatting sqref="CL144">
    <cfRule type="cellIs" dxfId="8819" priority="16193" operator="equal">
      <formula>"10.30 – 19.30"</formula>
    </cfRule>
  </conditionalFormatting>
  <conditionalFormatting sqref="CL144">
    <cfRule type="cellIs" dxfId="8818" priority="16194" operator="equal">
      <formula>"11.30 – 19.30"</formula>
    </cfRule>
  </conditionalFormatting>
  <conditionalFormatting sqref="CL144">
    <cfRule type="cellIs" dxfId="8817" priority="16195" operator="equal">
      <formula>_FV(13,"3")</formula>
    </cfRule>
  </conditionalFormatting>
  <conditionalFormatting sqref="CL144">
    <cfRule type="cellIs" dxfId="8816" priority="16196" operator="equal">
      <formula>_FV(13,"3")</formula>
    </cfRule>
  </conditionalFormatting>
  <conditionalFormatting sqref="CL144">
    <cfRule type="cellIs" dxfId="8815" priority="16197" operator="equal">
      <formula>_FV(13,"3")</formula>
    </cfRule>
  </conditionalFormatting>
  <conditionalFormatting sqref="CL144">
    <cfRule type="containsText" dxfId="8814" priority="16180" operator="containsText" text="DOMENICA">
      <formula>NOT(ISERROR(SEARCH("DOMENICA",CL144)))</formula>
    </cfRule>
    <cfRule type="containsText" dxfId="8813" priority="16181" operator="containsText" text="08.30 – 14.30">
      <formula>NOT(ISERROR(SEARCH("08.30 – 14.30",CL144)))</formula>
    </cfRule>
    <cfRule type="containsText" dxfId="8812" priority="16182" operator="containsText" text="09.30 – 18.30">
      <formula>NOT(ISERROR(SEARCH("09.30 – 18.30",CL144)))</formula>
    </cfRule>
    <cfRule type="containsText" dxfId="8811" priority="16183" operator="containsText" text="08.30 – 16.30">
      <formula>NOT(ISERROR(SEARCH("08.30 – 16.30",CL144)))</formula>
    </cfRule>
    <cfRule type="containsText" dxfId="8810" priority="16184" operator="containsText" text="08.30 – 17.30">
      <formula>NOT(ISERROR(SEARCH("08.30 – 17.30",CL144)))</formula>
    </cfRule>
    <cfRule type="containsText" dxfId="8809" priority="16185" operator="containsText" text="09.00 – 18.00">
      <formula>NOT(ISERROR(SEARCH("09.00 – 18.00",CL144)))</formula>
    </cfRule>
    <cfRule type="containsText" dxfId="8808" priority="16186" operator="containsText" text="09.00 – 15.00">
      <formula>NOT(ISERROR(SEARCH("09.00 – 15.00",CL144)))</formula>
    </cfRule>
    <cfRule type="containsText" dxfId="8807" priority="16187" operator="containsText" text="10.30 – 19.30">
      <formula>NOT(ISERROR(SEARCH("10.30 – 19.30",CL144)))</formula>
    </cfRule>
    <cfRule type="containsText" dxfId="8806" priority="16188" operator="containsText" text="09.00 – 13.00">
      <formula>NOT(ISERROR(SEARCH("09.00 – 13.00",CL144)))</formula>
    </cfRule>
    <cfRule type="containsText" dxfId="8805" priority="16189" operator="containsText" text="11.30 – 19.30">
      <formula>NOT(ISERROR(SEARCH("11.30 – 19.30",CL144)))</formula>
    </cfRule>
  </conditionalFormatting>
  <conditionalFormatting sqref="CL144">
    <cfRule type="cellIs" dxfId="8804" priority="16173" operator="equal">
      <formula>"09.00 – 18.00"</formula>
    </cfRule>
  </conditionalFormatting>
  <conditionalFormatting sqref="CL144">
    <cfRule type="cellIs" dxfId="8803" priority="16174" operator="equal">
      <formula>"09.30 – 13.00"</formula>
    </cfRule>
  </conditionalFormatting>
  <conditionalFormatting sqref="CL144">
    <cfRule type="cellIs" dxfId="8802" priority="16175" operator="equal">
      <formula>"10.30 – 19.30"</formula>
    </cfRule>
  </conditionalFormatting>
  <conditionalFormatting sqref="CL144">
    <cfRule type="cellIs" dxfId="8801" priority="16176" operator="equal">
      <formula>"11.30 – 19.30"</formula>
    </cfRule>
  </conditionalFormatting>
  <conditionalFormatting sqref="CL144">
    <cfRule type="cellIs" dxfId="8800" priority="16177" operator="equal">
      <formula>_FV(13,"3")</formula>
    </cfRule>
  </conditionalFormatting>
  <conditionalFormatting sqref="CL144">
    <cfRule type="cellIs" dxfId="8799" priority="16178" operator="equal">
      <formula>_FV(13,"3")</formula>
    </cfRule>
  </conditionalFormatting>
  <conditionalFormatting sqref="CL144">
    <cfRule type="cellIs" dxfId="8798" priority="16179" operator="equal">
      <formula>_FV(13,"3")</formula>
    </cfRule>
  </conditionalFormatting>
  <conditionalFormatting sqref="CL144">
    <cfRule type="cellIs" dxfId="8797" priority="16166" operator="equal">
      <formula>"09.00 – 18.00"</formula>
    </cfRule>
  </conditionalFormatting>
  <conditionalFormatting sqref="CL144">
    <cfRule type="cellIs" dxfId="8796" priority="16167" operator="equal">
      <formula>"09.30 – 13.00"</formula>
    </cfRule>
  </conditionalFormatting>
  <conditionalFormatting sqref="CL144">
    <cfRule type="cellIs" dxfId="8795" priority="16168" operator="equal">
      <formula>"10.30 – 19.30"</formula>
    </cfRule>
  </conditionalFormatting>
  <conditionalFormatting sqref="CL144">
    <cfRule type="cellIs" dxfId="8794" priority="16169" operator="equal">
      <formula>"11.30 – 19.30"</formula>
    </cfRule>
  </conditionalFormatting>
  <conditionalFormatting sqref="CL144">
    <cfRule type="cellIs" dxfId="8793" priority="16170" operator="equal">
      <formula>_FV(13,"3")</formula>
    </cfRule>
  </conditionalFormatting>
  <conditionalFormatting sqref="CL144">
    <cfRule type="cellIs" dxfId="8792" priority="16171" operator="equal">
      <formula>_FV(13,"3")</formula>
    </cfRule>
  </conditionalFormatting>
  <conditionalFormatting sqref="CL144">
    <cfRule type="cellIs" dxfId="8791" priority="16172" operator="equal">
      <formula>_FV(13,"3")</formula>
    </cfRule>
  </conditionalFormatting>
  <conditionalFormatting sqref="CL145:CL152">
    <cfRule type="containsText" dxfId="8790" priority="16126" operator="containsText" text="09:00 – 13.00 ">
      <formula>NOT(ISERROR(SEARCH("09:00 – 13.00 ",CL145)))</formula>
    </cfRule>
  </conditionalFormatting>
  <conditionalFormatting sqref="CL151:CL152">
    <cfRule type="containsText" dxfId="8789" priority="16125" operator="containsText" text="09:00 – 13.00 ">
      <formula>NOT(ISERROR(SEARCH("09:00 – 13.00 ",CL151)))</formula>
    </cfRule>
  </conditionalFormatting>
  <conditionalFormatting sqref="CL145:CL152">
    <cfRule type="containsText" dxfId="8788" priority="16148" operator="containsText" text="08.30 – 14.30">
      <formula>NOT(ISERROR(SEARCH("08.30 – 14.30",CL145)))</formula>
    </cfRule>
    <cfRule type="containsText" dxfId="8787" priority="16149" operator="containsText" text="09:30 – 18.30">
      <formula>NOT(ISERROR(SEARCH("09:30 – 18.30",CL145)))</formula>
    </cfRule>
    <cfRule type="containsText" dxfId="8786" priority="16150" operator="containsText" text="10.30 – 18.30">
      <formula>NOT(ISERROR(SEARCH("10.30 – 18.30",CL145)))</formula>
    </cfRule>
    <cfRule type="containsText" dxfId="8785" priority="16151" operator="containsText" text="09.30 – 18.30">
      <formula>NOT(ISERROR(SEARCH("09.30 – 18.30",CL145)))</formula>
    </cfRule>
    <cfRule type="containsText" dxfId="8784" priority="16153" operator="containsText" text="09.00 – 13:00">
      <formula>NOT(ISERROR(SEARCH("09.00 – 13:00",CL145)))</formula>
    </cfRule>
    <cfRule type="containsText" dxfId="8783" priority="16154" operator="containsText" text="08.30 – 16.30">
      <formula>NOT(ISERROR(SEARCH("08.30 – 16.30",CL145)))</formula>
    </cfRule>
    <cfRule type="containsText" dxfId="8782" priority="16155" operator="containsText" text="08:30 – 17.30">
      <formula>NOT(ISERROR(SEARCH("08:30 – 17.30",CL145)))</formula>
    </cfRule>
    <cfRule type="containsText" dxfId="8781" priority="16156" operator="containsText" text="08.30 – 17.30">
      <formula>NOT(ISERROR(SEARCH("08.30 – 17.30",CL145)))</formula>
    </cfRule>
    <cfRule type="containsText" dxfId="8780" priority="16157" operator="containsText" text="09.00 – 18.00">
      <formula>NOT(ISERROR(SEARCH("09.00 – 18.00",CL145)))</formula>
    </cfRule>
    <cfRule type="containsText" dxfId="8779" priority="16158" operator="containsText" text="09.00 – 13.00">
      <formula>NOT(ISERROR(SEARCH("09.00 – 13.00",CL145)))</formula>
    </cfRule>
    <cfRule type="containsText" dxfId="8778" priority="16159" operator="containsText" text="11.30 – 19.30">
      <formula>NOT(ISERROR(SEARCH("11.30 – 19.30",CL145)))</formula>
    </cfRule>
    <cfRule type="containsText" dxfId="8777" priority="16160" operator="containsText" text="10.30 – 19.30">
      <formula>NOT(ISERROR(SEARCH("10.30 – 19.30",CL145)))</formula>
    </cfRule>
    <cfRule type="containsText" dxfId="8776" priority="16161" operator="containsText" text="09.00 – 15.00">
      <formula>NOT(ISERROR(SEARCH("09.00 – 15.00",CL145)))</formula>
    </cfRule>
    <cfRule type="containsText" dxfId="8775" priority="16162" operator="containsText" text="1 2 : 3 0">
      <formula>NOT(ISERROR(SEARCH("1 2 : 3 0",CL145)))</formula>
    </cfRule>
    <cfRule type="containsText" dxfId="8774" priority="16163" operator="containsText" text="1 3 : 3 0">
      <formula>NOT(ISERROR(SEARCH("1 3 : 3 0",CL145)))</formula>
    </cfRule>
    <cfRule type="containsText" dxfId="8773" priority="16164" operator="containsText" text="FESTIVITÁ">
      <formula>NOT(ISERROR(SEARCH("FESTIVITÁ",CL145)))</formula>
    </cfRule>
    <cfRule type="cellIs" dxfId="8772" priority="16165" operator="equal">
      <formula>"DOMENICA"</formula>
    </cfRule>
  </conditionalFormatting>
  <conditionalFormatting sqref="CL145:CL152">
    <cfRule type="containsText" dxfId="8771" priority="16140" operator="containsText" text="09.00 - 13.00">
      <formula>NOT(ISERROR(SEARCH("09.00 - 13.00",CL145)))</formula>
    </cfRule>
    <cfRule type="containsText" dxfId="8770" priority="16143" operator="containsText" text="09.00 – 15:00">
      <formula>NOT(ISERROR(SEARCH("09.00 – 15:00",CL145)))</formula>
    </cfRule>
    <cfRule type="containsText" dxfId="8769" priority="16144" operator="containsText" text="09.00 – 16.00">
      <formula>NOT(ISERROR(SEARCH("09.00 – 16.00",CL145)))</formula>
    </cfRule>
    <cfRule type="containsText" dxfId="8768" priority="16145" operator="containsText" text="09.00 - 13:00">
      <formula>NOT(ISERROR(SEARCH("09.00 - 13:00",CL145)))</formula>
    </cfRule>
    <cfRule type="containsText" dxfId="8767" priority="16146" operator="containsText" text="08.30 – 16:30 ">
      <formula>NOT(ISERROR(SEARCH("08.30 – 16:30 ",CL145)))</formula>
    </cfRule>
    <cfRule type="containsText" dxfId="8766" priority="16147" operator="containsText" text="08.30 – 17:30 ">
      <formula>NOT(ISERROR(SEARCH("08.30 – 17:30 ",CL145)))</formula>
    </cfRule>
  </conditionalFormatting>
  <conditionalFormatting sqref="CL145:CL152">
    <cfRule type="containsText" dxfId="8765" priority="16142" operator="containsText" text="1 3 : 0 0">
      <formula>NOT(ISERROR(SEARCH("1 3 : 0 0",CL145)))</formula>
    </cfRule>
  </conditionalFormatting>
  <conditionalFormatting sqref="CL145">
    <cfRule type="containsText" dxfId="8764" priority="16141" operator="containsText" text="13:00">
      <formula>NOT(ISERROR(SEARCH("13:00",CL145)))</formula>
    </cfRule>
  </conditionalFormatting>
  <conditionalFormatting sqref="CL145:CL152">
    <cfRule type="containsText" dxfId="8763" priority="16152" operator="containsText" text="09:00 – 13.00 ">
      <formula>NOT(ISERROR(SEARCH("09:00 – 13.00 ",CL145)))</formula>
    </cfRule>
  </conditionalFormatting>
  <conditionalFormatting sqref="CL151">
    <cfRule type="containsText" dxfId="8762" priority="16139" operator="containsText" text="09:00 – 13.00 ">
      <formula>NOT(ISERROR(SEARCH("09:00 – 13.00 ",CL151)))</formula>
    </cfRule>
  </conditionalFormatting>
  <conditionalFormatting sqref="CL145:CL152">
    <cfRule type="containsText" dxfId="8761" priority="16138" operator="containsText" text="09:00 – 13.00 ">
      <formula>NOT(ISERROR(SEARCH("09:00 – 13.00 ",CL145)))</formula>
    </cfRule>
  </conditionalFormatting>
  <conditionalFormatting sqref="CL151:CL152">
    <cfRule type="containsText" dxfId="8760" priority="16137" operator="containsText" text="09:00 – 13.00 ">
      <formula>NOT(ISERROR(SEARCH("09:00 – 13.00 ",CL151)))</formula>
    </cfRule>
  </conditionalFormatting>
  <conditionalFormatting sqref="CL146">
    <cfRule type="containsText" dxfId="8759" priority="16134" operator="containsText" text="09.00 -13.00">
      <formula>NOT(ISERROR(SEARCH("09.00 -13.00",CL146)))</formula>
    </cfRule>
    <cfRule type="containsText" dxfId="8758" priority="16135" operator="containsText" text="09.00 -15:00">
      <formula>NOT(ISERROR(SEARCH("09.00 -15:00",CL146)))</formula>
    </cfRule>
    <cfRule type="containsText" dxfId="8757" priority="16136" operator="containsText" text="09.00 -16.00">
      <formula>NOT(ISERROR(SEARCH("09.00 -16.00",CL146)))</formula>
    </cfRule>
  </conditionalFormatting>
  <conditionalFormatting sqref="CL147:CL152">
    <cfRule type="containsText" dxfId="8756" priority="16131" operator="containsText" text="09.00 -13.00">
      <formula>NOT(ISERROR(SEARCH("09.00 -13.00",CL147)))</formula>
    </cfRule>
    <cfRule type="containsText" dxfId="8755" priority="16132" operator="containsText" text="09.00 -15:00">
      <formula>NOT(ISERROR(SEARCH("09.00 -15:00",CL147)))</formula>
    </cfRule>
    <cfRule type="containsText" dxfId="8754" priority="16133" operator="containsText" text="09.00 -16.00">
      <formula>NOT(ISERROR(SEARCH("09.00 -16.00",CL147)))</formula>
    </cfRule>
  </conditionalFormatting>
  <conditionalFormatting sqref="CL145">
    <cfRule type="containsText" dxfId="8753" priority="16128" operator="containsText" text="09.00 -13.00">
      <formula>NOT(ISERROR(SEARCH("09.00 -13.00",CL145)))</formula>
    </cfRule>
    <cfRule type="containsText" dxfId="8752" priority="16129" operator="containsText" text="09.00 -15:00">
      <formula>NOT(ISERROR(SEARCH("09.00 -15:00",CL145)))</formula>
    </cfRule>
    <cfRule type="containsText" dxfId="8751" priority="16130" operator="containsText" text="09.00 -16.00">
      <formula>NOT(ISERROR(SEARCH("09.00 -16.00",CL145)))</formula>
    </cfRule>
  </conditionalFormatting>
  <conditionalFormatting sqref="CL151">
    <cfRule type="containsText" dxfId="8750" priority="16127" operator="containsText" text="09:00 – 13.00 ">
      <formula>NOT(ISERROR(SEARCH("09:00 – 13.00 ",CL151)))</formula>
    </cfRule>
  </conditionalFormatting>
  <conditionalFormatting sqref="CL146">
    <cfRule type="containsText" dxfId="8749" priority="16122" operator="containsText" text="09.00 -13.00">
      <formula>NOT(ISERROR(SEARCH("09.00 -13.00",CL146)))</formula>
    </cfRule>
    <cfRule type="containsText" dxfId="8748" priority="16123" operator="containsText" text="09.00 -15:00">
      <formula>NOT(ISERROR(SEARCH("09.00 -15:00",CL146)))</formula>
    </cfRule>
    <cfRule type="containsText" dxfId="8747" priority="16124" operator="containsText" text="09.00 -16.00">
      <formula>NOT(ISERROR(SEARCH("09.00 -16.00",CL146)))</formula>
    </cfRule>
  </conditionalFormatting>
  <conditionalFormatting sqref="CL147:CL152">
    <cfRule type="containsText" dxfId="8746" priority="16119" operator="containsText" text="09.00 -13.00">
      <formula>NOT(ISERROR(SEARCH("09.00 -13.00",CL147)))</formula>
    </cfRule>
    <cfRule type="containsText" dxfId="8745" priority="16120" operator="containsText" text="09.00 -15:00">
      <formula>NOT(ISERROR(SEARCH("09.00 -15:00",CL147)))</formula>
    </cfRule>
    <cfRule type="containsText" dxfId="8744" priority="16121" operator="containsText" text="09.00 -16.00">
      <formula>NOT(ISERROR(SEARCH("09.00 -16.00",CL147)))</formula>
    </cfRule>
  </conditionalFormatting>
  <conditionalFormatting sqref="CL145">
    <cfRule type="containsText" dxfId="8743" priority="16116" operator="containsText" text="09.00 -13.00">
      <formula>NOT(ISERROR(SEARCH("09.00 -13.00",CL145)))</formula>
    </cfRule>
    <cfRule type="containsText" dxfId="8742" priority="16117" operator="containsText" text="09.00 -15:00">
      <formula>NOT(ISERROR(SEARCH("09.00 -15:00",CL145)))</formula>
    </cfRule>
    <cfRule type="containsText" dxfId="8741" priority="16118" operator="containsText" text="09.00 -16.00">
      <formula>NOT(ISERROR(SEARCH("09.00 -16.00",CL145)))</formula>
    </cfRule>
  </conditionalFormatting>
  <conditionalFormatting sqref="CL146">
    <cfRule type="containsText" dxfId="8740" priority="16113" operator="containsText" text="09.00 -13:00">
      <formula>NOT(ISERROR(SEARCH("09.00 -13:00",CL146)))</formula>
    </cfRule>
    <cfRule type="containsText" dxfId="8739" priority="16114" operator="containsText" text="08.30 -17.30">
      <formula>NOT(ISERROR(SEARCH("08.30 -17.30",CL146)))</formula>
    </cfRule>
    <cfRule type="containsText" dxfId="8738" priority="16115" operator="containsText" text="08.30 -15:30">
      <formula>NOT(ISERROR(SEARCH("08.30 -15:30",CL146)))</formula>
    </cfRule>
  </conditionalFormatting>
  <conditionalFormatting sqref="CL147:CL152">
    <cfRule type="containsText" dxfId="8737" priority="16110" operator="containsText" text="09.00 -13.00">
      <formula>NOT(ISERROR(SEARCH("09.00 -13.00",CL147)))</formula>
    </cfRule>
    <cfRule type="containsText" dxfId="8736" priority="16111" operator="containsText" text="09.00 -15:00">
      <formula>NOT(ISERROR(SEARCH("09.00 -15:00",CL147)))</formula>
    </cfRule>
    <cfRule type="containsText" dxfId="8735" priority="16112" operator="containsText" text="09.00 -16.00">
      <formula>NOT(ISERROR(SEARCH("09.00 -16.00",CL147)))</formula>
    </cfRule>
  </conditionalFormatting>
  <conditionalFormatting sqref="CL147:CL152">
    <cfRule type="containsText" dxfId="8734" priority="16107" operator="containsText" text="09.00 -13:00">
      <formula>NOT(ISERROR(SEARCH("09.00 -13:00",CL147)))</formula>
    </cfRule>
    <cfRule type="containsText" dxfId="8733" priority="16108" operator="containsText" text="08.30 -17.30">
      <formula>NOT(ISERROR(SEARCH("08.30 -17.30",CL147)))</formula>
    </cfRule>
    <cfRule type="containsText" dxfId="8732" priority="16109" operator="containsText" text="08.30 -15:30">
      <formula>NOT(ISERROR(SEARCH("08.30 -15:30",CL147)))</formula>
    </cfRule>
  </conditionalFormatting>
  <conditionalFormatting sqref="CL145">
    <cfRule type="containsText" dxfId="8731" priority="16104" operator="containsText" text="09.00 -13.00">
      <formula>NOT(ISERROR(SEARCH("09.00 -13.00",CL145)))</formula>
    </cfRule>
    <cfRule type="containsText" dxfId="8730" priority="16105" operator="containsText" text="09.00 -15:00">
      <formula>NOT(ISERROR(SEARCH("09.00 -15:00",CL145)))</formula>
    </cfRule>
    <cfRule type="containsText" dxfId="8729" priority="16106" operator="containsText" text="09.00 -16.00">
      <formula>NOT(ISERROR(SEARCH("09.00 -16.00",CL145)))</formula>
    </cfRule>
  </conditionalFormatting>
  <conditionalFormatting sqref="CL145">
    <cfRule type="containsText" dxfId="8728" priority="16101" operator="containsText" text="09.00 -13:00">
      <formula>NOT(ISERROR(SEARCH("09.00 -13:00",CL145)))</formula>
    </cfRule>
    <cfRule type="containsText" dxfId="8727" priority="16102" operator="containsText" text="08.30 -17.30">
      <formula>NOT(ISERROR(SEARCH("08.30 -17.30",CL145)))</formula>
    </cfRule>
    <cfRule type="containsText" dxfId="8726" priority="16103" operator="containsText" text="08.30 -15:30">
      <formula>NOT(ISERROR(SEARCH("08.30 -15:30",CL145)))</formula>
    </cfRule>
  </conditionalFormatting>
  <conditionalFormatting sqref="CL134">
    <cfRule type="cellIs" dxfId="8725" priority="15927" operator="equal">
      <formula>_FV(13,"3")</formula>
    </cfRule>
  </conditionalFormatting>
  <conditionalFormatting sqref="CL113 CL133">
    <cfRule type="containsText" dxfId="8724" priority="16084" operator="containsText" text="08.30 – 14.30">
      <formula>NOT(ISERROR(SEARCH("08.30 – 14.30",CL113)))</formula>
    </cfRule>
    <cfRule type="containsText" dxfId="8723" priority="16085" operator="containsText" text="09:30 – 18.30">
      <formula>NOT(ISERROR(SEARCH("09:30 – 18.30",CL113)))</formula>
    </cfRule>
    <cfRule type="containsText" dxfId="8722" priority="16086" operator="containsText" text="10.30 – 18.30">
      <formula>NOT(ISERROR(SEARCH("10.30 – 18.30",CL113)))</formula>
    </cfRule>
    <cfRule type="containsText" dxfId="8721" priority="16087" operator="containsText" text="09.30 – 18.30">
      <formula>NOT(ISERROR(SEARCH("09.30 – 18.30",CL113)))</formula>
    </cfRule>
    <cfRule type="containsText" dxfId="8720" priority="16088" operator="containsText" text="09.00 – 13:00">
      <formula>NOT(ISERROR(SEARCH("09.00 – 13:00",CL113)))</formula>
    </cfRule>
    <cfRule type="containsText" dxfId="8719" priority="16089" operator="containsText" text="08.30 – 16.30">
      <formula>NOT(ISERROR(SEARCH("08.30 – 16.30",CL113)))</formula>
    </cfRule>
    <cfRule type="containsText" dxfId="8718" priority="16090" operator="containsText" text="08:30 – 17.30">
      <formula>NOT(ISERROR(SEARCH("08:30 – 17.30",CL113)))</formula>
    </cfRule>
    <cfRule type="containsText" dxfId="8717" priority="16091" operator="containsText" text="08.30 – 17.30">
      <formula>NOT(ISERROR(SEARCH("08.30 – 17.30",CL113)))</formula>
    </cfRule>
    <cfRule type="containsText" dxfId="8716" priority="16092" operator="containsText" text="09.00 – 18.00">
      <formula>NOT(ISERROR(SEARCH("09.00 – 18.00",CL113)))</formula>
    </cfRule>
    <cfRule type="containsText" dxfId="8715" priority="16093" operator="containsText" text="09.00 – 13.00">
      <formula>NOT(ISERROR(SEARCH("09.00 – 13.00",CL113)))</formula>
    </cfRule>
    <cfRule type="containsText" dxfId="8714" priority="16094" operator="containsText" text="11.30 – 19.30">
      <formula>NOT(ISERROR(SEARCH("11.30 – 19.30",CL113)))</formula>
    </cfRule>
    <cfRule type="containsText" dxfId="8713" priority="16095" operator="containsText" text="10.30 – 19.30">
      <formula>NOT(ISERROR(SEARCH("10.30 – 19.30",CL113)))</formula>
    </cfRule>
    <cfRule type="containsText" dxfId="8712" priority="16096" operator="containsText" text="09.00 – 15.00">
      <formula>NOT(ISERROR(SEARCH("09.00 – 15.00",CL113)))</formula>
    </cfRule>
    <cfRule type="containsText" dxfId="8711" priority="16097" operator="containsText" text="12:30">
      <formula>NOT(ISERROR(SEARCH("12:30",CL113)))</formula>
    </cfRule>
    <cfRule type="containsText" dxfId="8710" priority="16098" operator="containsText" text="13:30">
      <formula>NOT(ISERROR(SEARCH("13:30",CL113)))</formula>
    </cfRule>
    <cfRule type="containsText" dxfId="8709" priority="16099" operator="containsText" text="FESTIVITÁ">
      <formula>NOT(ISERROR(SEARCH("FESTIVITÁ",CL113)))</formula>
    </cfRule>
    <cfRule type="cellIs" dxfId="8708" priority="16100" operator="equal">
      <formula>"DOMENICA"</formula>
    </cfRule>
  </conditionalFormatting>
  <conditionalFormatting sqref="CL124">
    <cfRule type="cellIs" dxfId="8707" priority="16076" operator="equal">
      <formula>"09.00 – 15.00"</formula>
    </cfRule>
  </conditionalFormatting>
  <conditionalFormatting sqref="CL124">
    <cfRule type="cellIs" dxfId="8706" priority="16077" operator="equal">
      <formula>"09.00 – 18.00"</formula>
    </cfRule>
  </conditionalFormatting>
  <conditionalFormatting sqref="CL124">
    <cfRule type="cellIs" dxfId="8705" priority="16078" operator="equal">
      <formula>"09.30 – 13.00"</formula>
    </cfRule>
  </conditionalFormatting>
  <conditionalFormatting sqref="CL124">
    <cfRule type="cellIs" dxfId="8704" priority="16079" operator="equal">
      <formula>"10.30 – 19.30"</formula>
    </cfRule>
  </conditionalFormatting>
  <conditionalFormatting sqref="CL124">
    <cfRule type="cellIs" dxfId="8703" priority="16080" operator="equal">
      <formula>"11.30 – 19.30"</formula>
    </cfRule>
  </conditionalFormatting>
  <conditionalFormatting sqref="CL124">
    <cfRule type="cellIs" dxfId="8702" priority="16081" operator="equal">
      <formula>_FV(13,"3")</formula>
    </cfRule>
  </conditionalFormatting>
  <conditionalFormatting sqref="CL124">
    <cfRule type="cellIs" dxfId="8701" priority="16082" operator="equal">
      <formula>_FV(13,"3")</formula>
    </cfRule>
  </conditionalFormatting>
  <conditionalFormatting sqref="CL124">
    <cfRule type="cellIs" dxfId="8700" priority="16083" operator="equal">
      <formula>_FV(13,"3")</formula>
    </cfRule>
  </conditionalFormatting>
  <conditionalFormatting sqref="CL124">
    <cfRule type="containsText" dxfId="8699" priority="16066" operator="containsText" text="DOMENICA">
      <formula>NOT(ISERROR(SEARCH("DOMENICA",CL124)))</formula>
    </cfRule>
    <cfRule type="containsText" dxfId="8698" priority="16067" operator="containsText" text="08.30 – 14.30">
      <formula>NOT(ISERROR(SEARCH("08.30 – 14.30",CL124)))</formula>
    </cfRule>
    <cfRule type="containsText" dxfId="8697" priority="16068" operator="containsText" text="09.30 – 18.30">
      <formula>NOT(ISERROR(SEARCH("09.30 – 18.30",CL124)))</formula>
    </cfRule>
    <cfRule type="containsText" dxfId="8696" priority="16069" operator="containsText" text="08.30 – 16.30">
      <formula>NOT(ISERROR(SEARCH("08.30 – 16.30",CL124)))</formula>
    </cfRule>
    <cfRule type="containsText" dxfId="8695" priority="16070" operator="containsText" text="08.30 – 17.30">
      <formula>NOT(ISERROR(SEARCH("08.30 – 17.30",CL124)))</formula>
    </cfRule>
    <cfRule type="containsText" dxfId="8694" priority="16071" operator="containsText" text="09.00 – 18.00">
      <formula>NOT(ISERROR(SEARCH("09.00 – 18.00",CL124)))</formula>
    </cfRule>
    <cfRule type="containsText" dxfId="8693" priority="16072" operator="containsText" text="09.00 – 15.00">
      <formula>NOT(ISERROR(SEARCH("09.00 – 15.00",CL124)))</formula>
    </cfRule>
    <cfRule type="containsText" dxfId="8692" priority="16073" operator="containsText" text="10.30 – 19.30">
      <formula>NOT(ISERROR(SEARCH("10.30 – 19.30",CL124)))</formula>
    </cfRule>
    <cfRule type="containsText" dxfId="8691" priority="16074" operator="containsText" text="09.00 – 13.00">
      <formula>NOT(ISERROR(SEARCH("09.00 – 13.00",CL124)))</formula>
    </cfRule>
    <cfRule type="containsText" dxfId="8690" priority="16075" operator="containsText" text="11.30 – 19.30">
      <formula>NOT(ISERROR(SEARCH("11.30 – 19.30",CL124)))</formula>
    </cfRule>
  </conditionalFormatting>
  <conditionalFormatting sqref="CL124">
    <cfRule type="cellIs" dxfId="8689" priority="16059" operator="equal">
      <formula>"09.00 – 18.00"</formula>
    </cfRule>
  </conditionalFormatting>
  <conditionalFormatting sqref="CL124">
    <cfRule type="cellIs" dxfId="8688" priority="16060" operator="equal">
      <formula>"09.30 – 13.00"</formula>
    </cfRule>
  </conditionalFormatting>
  <conditionalFormatting sqref="CL124">
    <cfRule type="cellIs" dxfId="8687" priority="16061" operator="equal">
      <formula>"10.30 – 19.30"</formula>
    </cfRule>
  </conditionalFormatting>
  <conditionalFormatting sqref="CL124">
    <cfRule type="cellIs" dxfId="8686" priority="16062" operator="equal">
      <formula>"11.30 – 19.30"</formula>
    </cfRule>
  </conditionalFormatting>
  <conditionalFormatting sqref="CL124">
    <cfRule type="cellIs" dxfId="8685" priority="16063" operator="equal">
      <formula>_FV(13,"3")</formula>
    </cfRule>
  </conditionalFormatting>
  <conditionalFormatting sqref="CL124">
    <cfRule type="cellIs" dxfId="8684" priority="16064" operator="equal">
      <formula>_FV(13,"3")</formula>
    </cfRule>
  </conditionalFormatting>
  <conditionalFormatting sqref="CL124">
    <cfRule type="cellIs" dxfId="8683" priority="16065" operator="equal">
      <formula>_FV(13,"3")</formula>
    </cfRule>
  </conditionalFormatting>
  <conditionalFormatting sqref="CL124">
    <cfRule type="cellIs" dxfId="8682" priority="16052" operator="equal">
      <formula>"09.00 – 18.00"</formula>
    </cfRule>
  </conditionalFormatting>
  <conditionalFormatting sqref="CL124">
    <cfRule type="cellIs" dxfId="8681" priority="16053" operator="equal">
      <formula>"09.30 – 13.00"</formula>
    </cfRule>
  </conditionalFormatting>
  <conditionalFormatting sqref="CL124">
    <cfRule type="cellIs" dxfId="8680" priority="16054" operator="equal">
      <formula>"10.30 – 19.30"</formula>
    </cfRule>
  </conditionalFormatting>
  <conditionalFormatting sqref="CL124">
    <cfRule type="cellIs" dxfId="8679" priority="16055" operator="equal">
      <formula>"11.30 – 19.30"</formula>
    </cfRule>
  </conditionalFormatting>
  <conditionalFormatting sqref="CL124">
    <cfRule type="cellIs" dxfId="8678" priority="16056" operator="equal">
      <formula>_FV(13,"3")</formula>
    </cfRule>
  </conditionalFormatting>
  <conditionalFormatting sqref="CL124">
    <cfRule type="cellIs" dxfId="8677" priority="16057" operator="equal">
      <formula>_FV(13,"3")</formula>
    </cfRule>
  </conditionalFormatting>
  <conditionalFormatting sqref="CL124">
    <cfRule type="cellIs" dxfId="8676" priority="16058" operator="equal">
      <formula>_FV(13,"3")</formula>
    </cfRule>
  </conditionalFormatting>
  <conditionalFormatting sqref="CL134">
    <cfRule type="cellIs" dxfId="8675" priority="16043" operator="equal">
      <formula>"09.00 – 13.00"</formula>
    </cfRule>
  </conditionalFormatting>
  <conditionalFormatting sqref="CL134">
    <cfRule type="cellIs" dxfId="8674" priority="16044" operator="equal">
      <formula>"09.00 – 15.00"</formula>
    </cfRule>
  </conditionalFormatting>
  <conditionalFormatting sqref="CL134">
    <cfRule type="cellIs" dxfId="8673" priority="16045" operator="equal">
      <formula>"09.00 – 18.00"</formula>
    </cfRule>
  </conditionalFormatting>
  <conditionalFormatting sqref="CL134">
    <cfRule type="cellIs" dxfId="8672" priority="16046" operator="equal">
      <formula>"09.30 – 13.00"</formula>
    </cfRule>
  </conditionalFormatting>
  <conditionalFormatting sqref="CL134">
    <cfRule type="cellIs" dxfId="8671" priority="16047" operator="equal">
      <formula>"10.30 – 19.30"</formula>
    </cfRule>
  </conditionalFormatting>
  <conditionalFormatting sqref="CL134">
    <cfRule type="cellIs" dxfId="8670" priority="16048" operator="equal">
      <formula>"11.30 – 19.30"</formula>
    </cfRule>
  </conditionalFormatting>
  <conditionalFormatting sqref="CL134">
    <cfRule type="cellIs" dxfId="8669" priority="16049" operator="equal">
      <formula>_FV(13,"3")</formula>
    </cfRule>
  </conditionalFormatting>
  <conditionalFormatting sqref="CL134">
    <cfRule type="cellIs" dxfId="8668" priority="16050" operator="equal">
      <formula>_FV(13,"3")</formula>
    </cfRule>
  </conditionalFormatting>
  <conditionalFormatting sqref="CL134">
    <cfRule type="cellIs" dxfId="8667" priority="16051" operator="equal">
      <formula>_FV(13,"3")</formula>
    </cfRule>
  </conditionalFormatting>
  <conditionalFormatting sqref="CL134">
    <cfRule type="containsText" dxfId="8666" priority="16033" operator="containsText" text="DOMENICA">
      <formula>NOT(ISERROR(SEARCH("DOMENICA",CL134)))</formula>
    </cfRule>
    <cfRule type="containsText" dxfId="8665" priority="16034" operator="containsText" text="08.30 – 14.30">
      <formula>NOT(ISERROR(SEARCH("08.30 – 14.30",CL134)))</formula>
    </cfRule>
    <cfRule type="containsText" dxfId="8664" priority="16035" operator="containsText" text="09.30 – 18.30">
      <formula>NOT(ISERROR(SEARCH("09.30 – 18.30",CL134)))</formula>
    </cfRule>
    <cfRule type="containsText" dxfId="8663" priority="16036" operator="containsText" text="08.30 – 16.30">
      <formula>NOT(ISERROR(SEARCH("08.30 – 16.30",CL134)))</formula>
    </cfRule>
    <cfRule type="containsText" dxfId="8662" priority="16037" operator="containsText" text="08.30 – 17.30">
      <formula>NOT(ISERROR(SEARCH("08.30 – 17.30",CL134)))</formula>
    </cfRule>
    <cfRule type="containsText" dxfId="8661" priority="16038" operator="containsText" text="09.00 – 18.00">
      <formula>NOT(ISERROR(SEARCH("09.00 – 18.00",CL134)))</formula>
    </cfRule>
    <cfRule type="containsText" dxfId="8660" priority="16039" operator="containsText" text="09.00 – 15.00">
      <formula>NOT(ISERROR(SEARCH("09.00 – 15.00",CL134)))</formula>
    </cfRule>
    <cfRule type="containsText" dxfId="8659" priority="16040" operator="containsText" text="10.30 – 19.30">
      <formula>NOT(ISERROR(SEARCH("10.30 – 19.30",CL134)))</formula>
    </cfRule>
    <cfRule type="containsText" dxfId="8658" priority="16041" operator="containsText" text="09.00 – 13.00">
      <formula>NOT(ISERROR(SEARCH("09.00 – 13.00",CL134)))</formula>
    </cfRule>
    <cfRule type="containsText" dxfId="8657" priority="16042" operator="containsText" text="11.30 – 19.30">
      <formula>NOT(ISERROR(SEARCH("11.30 – 19.30",CL134)))</formula>
    </cfRule>
  </conditionalFormatting>
  <conditionalFormatting sqref="CL134">
    <cfRule type="cellIs" dxfId="8656" priority="16025" operator="equal">
      <formula>"09.00 – 15.00"</formula>
    </cfRule>
  </conditionalFormatting>
  <conditionalFormatting sqref="CL134">
    <cfRule type="cellIs" dxfId="8655" priority="16026" operator="equal">
      <formula>"09.00 – 18.00"</formula>
    </cfRule>
  </conditionalFormatting>
  <conditionalFormatting sqref="CL134">
    <cfRule type="cellIs" dxfId="8654" priority="16027" operator="equal">
      <formula>"09.30 – 13.00"</formula>
    </cfRule>
  </conditionalFormatting>
  <conditionalFormatting sqref="CL134">
    <cfRule type="cellIs" dxfId="8653" priority="16028" operator="equal">
      <formula>"10.30 – 19.30"</formula>
    </cfRule>
  </conditionalFormatting>
  <conditionalFormatting sqref="CL134">
    <cfRule type="cellIs" dxfId="8652" priority="16029" operator="equal">
      <formula>"11.30 – 19.30"</formula>
    </cfRule>
  </conditionalFormatting>
  <conditionalFormatting sqref="CL134">
    <cfRule type="cellIs" dxfId="8651" priority="16030" operator="equal">
      <formula>_FV(13,"3")</formula>
    </cfRule>
  </conditionalFormatting>
  <conditionalFormatting sqref="CL134">
    <cfRule type="cellIs" dxfId="8650" priority="16031" operator="equal">
      <formula>_FV(13,"3")</formula>
    </cfRule>
  </conditionalFormatting>
  <conditionalFormatting sqref="CL134">
    <cfRule type="cellIs" dxfId="8649" priority="16032" operator="equal">
      <formula>_FV(13,"3")</formula>
    </cfRule>
  </conditionalFormatting>
  <conditionalFormatting sqref="CL134">
    <cfRule type="cellIs" dxfId="8648" priority="16017" operator="equal">
      <formula>"09.00 – 15.00"</formula>
    </cfRule>
  </conditionalFormatting>
  <conditionalFormatting sqref="CL134">
    <cfRule type="cellIs" dxfId="8647" priority="16018" operator="equal">
      <formula>"09.00 – 18.00"</formula>
    </cfRule>
  </conditionalFormatting>
  <conditionalFormatting sqref="CL134">
    <cfRule type="cellIs" dxfId="8646" priority="16019" operator="equal">
      <formula>"09.30 – 13.00"</formula>
    </cfRule>
  </conditionalFormatting>
  <conditionalFormatting sqref="CL134">
    <cfRule type="cellIs" dxfId="8645" priority="16020" operator="equal">
      <formula>"10.30 – 19.30"</formula>
    </cfRule>
  </conditionalFormatting>
  <conditionalFormatting sqref="CL134">
    <cfRule type="cellIs" dxfId="8644" priority="16021" operator="equal">
      <formula>"11.30 – 19.30"</formula>
    </cfRule>
  </conditionalFormatting>
  <conditionalFormatting sqref="CL134">
    <cfRule type="cellIs" dxfId="8643" priority="16022" operator="equal">
      <formula>_FV(13,"3")</formula>
    </cfRule>
  </conditionalFormatting>
  <conditionalFormatting sqref="CL134">
    <cfRule type="cellIs" dxfId="8642" priority="16023" operator="equal">
      <formula>_FV(13,"3")</formula>
    </cfRule>
  </conditionalFormatting>
  <conditionalFormatting sqref="CL134">
    <cfRule type="cellIs" dxfId="8641" priority="16024" operator="equal">
      <formula>_FV(13,"3")</formula>
    </cfRule>
  </conditionalFormatting>
  <conditionalFormatting sqref="CL123">
    <cfRule type="containsText" dxfId="8640" priority="16000" operator="containsText" text="08.30 – 14.30">
      <formula>NOT(ISERROR(SEARCH("08.30 – 14.30",CL123)))</formula>
    </cfRule>
    <cfRule type="containsText" dxfId="8639" priority="16001" operator="containsText" text="09:30 – 18.30">
      <formula>NOT(ISERROR(SEARCH("09:30 – 18.30",CL123)))</formula>
    </cfRule>
    <cfRule type="containsText" dxfId="8638" priority="16002" operator="containsText" text="10.30 – 18.30">
      <formula>NOT(ISERROR(SEARCH("10.30 – 18.30",CL123)))</formula>
    </cfRule>
    <cfRule type="containsText" dxfId="8637" priority="16003" operator="containsText" text="09.30 – 18.30">
      <formula>NOT(ISERROR(SEARCH("09.30 – 18.30",CL123)))</formula>
    </cfRule>
    <cfRule type="containsText" dxfId="8636" priority="16004" operator="containsText" text="09.00 – 13:00">
      <formula>NOT(ISERROR(SEARCH("09.00 – 13:00",CL123)))</formula>
    </cfRule>
    <cfRule type="containsText" dxfId="8635" priority="16005" operator="containsText" text="08.30 – 16.30">
      <formula>NOT(ISERROR(SEARCH("08.30 – 16.30",CL123)))</formula>
    </cfRule>
    <cfRule type="containsText" dxfId="8634" priority="16006" operator="containsText" text="08:30 – 17.30">
      <formula>NOT(ISERROR(SEARCH("08:30 – 17.30",CL123)))</formula>
    </cfRule>
    <cfRule type="containsText" dxfId="8633" priority="16007" operator="containsText" text="08.30 – 17.30">
      <formula>NOT(ISERROR(SEARCH("08.30 – 17.30",CL123)))</formula>
    </cfRule>
    <cfRule type="containsText" dxfId="8632" priority="16008" operator="containsText" text="09.00 – 18.00">
      <formula>NOT(ISERROR(SEARCH("09.00 – 18.00",CL123)))</formula>
    </cfRule>
    <cfRule type="containsText" dxfId="8631" priority="16009" operator="containsText" text="09.00 – 13.00">
      <formula>NOT(ISERROR(SEARCH("09.00 – 13.00",CL123)))</formula>
    </cfRule>
    <cfRule type="containsText" dxfId="8630" priority="16010" operator="containsText" text="11.30 – 19.30">
      <formula>NOT(ISERROR(SEARCH("11.30 – 19.30",CL123)))</formula>
    </cfRule>
    <cfRule type="containsText" dxfId="8629" priority="16011" operator="containsText" text="10.30 – 19.30">
      <formula>NOT(ISERROR(SEARCH("10.30 – 19.30",CL123)))</formula>
    </cfRule>
    <cfRule type="containsText" dxfId="8628" priority="16012" operator="containsText" text="09.00 – 15.00">
      <formula>NOT(ISERROR(SEARCH("09.00 – 15.00",CL123)))</formula>
    </cfRule>
    <cfRule type="containsText" dxfId="8627" priority="16013" operator="containsText" text="12:30">
      <formula>NOT(ISERROR(SEARCH("12:30",CL123)))</formula>
    </cfRule>
    <cfRule type="containsText" dxfId="8626" priority="16014" operator="containsText" text="13:30">
      <formula>NOT(ISERROR(SEARCH("13:30",CL123)))</formula>
    </cfRule>
    <cfRule type="containsText" dxfId="8625" priority="16015" operator="containsText" text="FESTIVITÁ">
      <formula>NOT(ISERROR(SEARCH("FESTIVITÁ",CL123)))</formula>
    </cfRule>
    <cfRule type="cellIs" dxfId="8624" priority="16016" operator="equal">
      <formula>"DOMENICA"</formula>
    </cfRule>
  </conditionalFormatting>
  <conditionalFormatting sqref="CL133:CL134 CL123:CL124 CL113">
    <cfRule type="containsText" dxfId="8623" priority="15994" operator="containsText" text="09.00 - 13.00">
      <formula>NOT(ISERROR(SEARCH("09.00 - 13.00",CL113)))</formula>
    </cfRule>
    <cfRule type="containsText" dxfId="8622" priority="15995" operator="containsText" text="09.00 – 15:00">
      <formula>NOT(ISERROR(SEARCH("09.00 – 15:00",CL113)))</formula>
    </cfRule>
    <cfRule type="containsText" dxfId="8621" priority="15996" operator="containsText" text="09.00 – 16.00">
      <formula>NOT(ISERROR(SEARCH("09.00 – 16.00",CL113)))</formula>
    </cfRule>
    <cfRule type="containsText" dxfId="8620" priority="15997" operator="containsText" text="09.00 - 13:00">
      <formula>NOT(ISERROR(SEARCH("09.00 - 13:00",CL113)))</formula>
    </cfRule>
    <cfRule type="containsText" dxfId="8619" priority="15998" operator="containsText" text="08.30 – 16:30 ">
      <formula>NOT(ISERROR(SEARCH("08.30 – 16:30 ",CL113)))</formula>
    </cfRule>
    <cfRule type="containsText" dxfId="8618" priority="15999" operator="containsText" text="08.30 – 17:30 ">
      <formula>NOT(ISERROR(SEARCH("08.30 – 17:30 ",CL113)))</formula>
    </cfRule>
  </conditionalFormatting>
  <conditionalFormatting sqref="CL124">
    <cfRule type="cellIs" dxfId="8617" priority="15986" operator="equal">
      <formula>"09.00 – 15.00"</formula>
    </cfRule>
  </conditionalFormatting>
  <conditionalFormatting sqref="CL124">
    <cfRule type="cellIs" dxfId="8616" priority="15987" operator="equal">
      <formula>"09.00 – 18.00"</formula>
    </cfRule>
  </conditionalFormatting>
  <conditionalFormatting sqref="CL124">
    <cfRule type="cellIs" dxfId="8615" priority="15988" operator="equal">
      <formula>"09.30 – 13.00"</formula>
    </cfRule>
  </conditionalFormatting>
  <conditionalFormatting sqref="CL124">
    <cfRule type="cellIs" dxfId="8614" priority="15989" operator="equal">
      <formula>"10.30 – 19.30"</formula>
    </cfRule>
  </conditionalFormatting>
  <conditionalFormatting sqref="CL124">
    <cfRule type="cellIs" dxfId="8613" priority="15990" operator="equal">
      <formula>"11.30 – 19.30"</formula>
    </cfRule>
  </conditionalFormatting>
  <conditionalFormatting sqref="CL124">
    <cfRule type="cellIs" dxfId="8612" priority="15991" operator="equal">
      <formula>_FV(13,"3")</formula>
    </cfRule>
  </conditionalFormatting>
  <conditionalFormatting sqref="CL124">
    <cfRule type="cellIs" dxfId="8611" priority="15992" operator="equal">
      <formula>_FV(13,"3")</formula>
    </cfRule>
  </conditionalFormatting>
  <conditionalFormatting sqref="CL124">
    <cfRule type="cellIs" dxfId="8610" priority="15993" operator="equal">
      <formula>_FV(13,"3")</formula>
    </cfRule>
  </conditionalFormatting>
  <conditionalFormatting sqref="CL124">
    <cfRule type="containsText" dxfId="8609" priority="15976" operator="containsText" text="DOMENICA">
      <formula>NOT(ISERROR(SEARCH("DOMENICA",CL124)))</formula>
    </cfRule>
    <cfRule type="containsText" dxfId="8608" priority="15977" operator="containsText" text="08.30 – 14.30">
      <formula>NOT(ISERROR(SEARCH("08.30 – 14.30",CL124)))</formula>
    </cfRule>
    <cfRule type="containsText" dxfId="8607" priority="15978" operator="containsText" text="09.30 – 18.30">
      <formula>NOT(ISERROR(SEARCH("09.30 – 18.30",CL124)))</formula>
    </cfRule>
    <cfRule type="containsText" dxfId="8606" priority="15979" operator="containsText" text="08.30 – 16.30">
      <formula>NOT(ISERROR(SEARCH("08.30 – 16.30",CL124)))</formula>
    </cfRule>
    <cfRule type="containsText" dxfId="8605" priority="15980" operator="containsText" text="08.30 – 17.30">
      <formula>NOT(ISERROR(SEARCH("08.30 – 17.30",CL124)))</formula>
    </cfRule>
    <cfRule type="containsText" dxfId="8604" priority="15981" operator="containsText" text="09.00 – 18.00">
      <formula>NOT(ISERROR(SEARCH("09.00 – 18.00",CL124)))</formula>
    </cfRule>
    <cfRule type="containsText" dxfId="8603" priority="15982" operator="containsText" text="09.00 – 15.00">
      <formula>NOT(ISERROR(SEARCH("09.00 – 15.00",CL124)))</formula>
    </cfRule>
    <cfRule type="containsText" dxfId="8602" priority="15983" operator="containsText" text="10.30 – 19.30">
      <formula>NOT(ISERROR(SEARCH("10.30 – 19.30",CL124)))</formula>
    </cfRule>
    <cfRule type="containsText" dxfId="8601" priority="15984" operator="containsText" text="09.00 – 13.00">
      <formula>NOT(ISERROR(SEARCH("09.00 – 13.00",CL124)))</formula>
    </cfRule>
    <cfRule type="containsText" dxfId="8600" priority="15985" operator="containsText" text="11.30 – 19.30">
      <formula>NOT(ISERROR(SEARCH("11.30 – 19.30",CL124)))</formula>
    </cfRule>
  </conditionalFormatting>
  <conditionalFormatting sqref="CL124">
    <cfRule type="cellIs" dxfId="8599" priority="15969" operator="equal">
      <formula>"09.00 – 18.00"</formula>
    </cfRule>
  </conditionalFormatting>
  <conditionalFormatting sqref="CL124">
    <cfRule type="cellIs" dxfId="8598" priority="15970" operator="equal">
      <formula>"09.30 – 13.00"</formula>
    </cfRule>
  </conditionalFormatting>
  <conditionalFormatting sqref="CL124">
    <cfRule type="cellIs" dxfId="8597" priority="15971" operator="equal">
      <formula>"10.30 – 19.30"</formula>
    </cfRule>
  </conditionalFormatting>
  <conditionalFormatting sqref="CL124">
    <cfRule type="cellIs" dxfId="8596" priority="15972" operator="equal">
      <formula>"11.30 – 19.30"</formula>
    </cfRule>
  </conditionalFormatting>
  <conditionalFormatting sqref="CL124">
    <cfRule type="cellIs" dxfId="8595" priority="15973" operator="equal">
      <formula>_FV(13,"3")</formula>
    </cfRule>
  </conditionalFormatting>
  <conditionalFormatting sqref="CL124">
    <cfRule type="cellIs" dxfId="8594" priority="15974" operator="equal">
      <formula>_FV(13,"3")</formula>
    </cfRule>
  </conditionalFormatting>
  <conditionalFormatting sqref="CL124">
    <cfRule type="cellIs" dxfId="8593" priority="15975" operator="equal">
      <formula>_FV(13,"3")</formula>
    </cfRule>
  </conditionalFormatting>
  <conditionalFormatting sqref="CL124">
    <cfRule type="cellIs" dxfId="8592" priority="15962" operator="equal">
      <formula>"09.00 – 18.00"</formula>
    </cfRule>
  </conditionalFormatting>
  <conditionalFormatting sqref="CL124">
    <cfRule type="cellIs" dxfId="8591" priority="15963" operator="equal">
      <formula>"09.30 – 13.00"</formula>
    </cfRule>
  </conditionalFormatting>
  <conditionalFormatting sqref="CL124">
    <cfRule type="cellIs" dxfId="8590" priority="15964" operator="equal">
      <formula>"10.30 – 19.30"</formula>
    </cfRule>
  </conditionalFormatting>
  <conditionalFormatting sqref="CL124">
    <cfRule type="cellIs" dxfId="8589" priority="15965" operator="equal">
      <formula>"11.30 – 19.30"</formula>
    </cfRule>
  </conditionalFormatting>
  <conditionalFormatting sqref="CL124">
    <cfRule type="cellIs" dxfId="8588" priority="15966" operator="equal">
      <formula>_FV(13,"3")</formula>
    </cfRule>
  </conditionalFormatting>
  <conditionalFormatting sqref="CL124">
    <cfRule type="cellIs" dxfId="8587" priority="15967" operator="equal">
      <formula>_FV(13,"3")</formula>
    </cfRule>
  </conditionalFormatting>
  <conditionalFormatting sqref="CL124">
    <cfRule type="cellIs" dxfId="8586" priority="15968" operator="equal">
      <formula>_FV(13,"3")</formula>
    </cfRule>
  </conditionalFormatting>
  <conditionalFormatting sqref="CL124">
    <cfRule type="cellIs" dxfId="8585" priority="15954" operator="equal">
      <formula>"09.00 – 15.00"</formula>
    </cfRule>
  </conditionalFormatting>
  <conditionalFormatting sqref="CL124">
    <cfRule type="cellIs" dxfId="8584" priority="15955" operator="equal">
      <formula>"09.00 – 18.00"</formula>
    </cfRule>
  </conditionalFormatting>
  <conditionalFormatting sqref="CL124">
    <cfRule type="cellIs" dxfId="8583" priority="15956" operator="equal">
      <formula>"09.30 – 13.00"</formula>
    </cfRule>
  </conditionalFormatting>
  <conditionalFormatting sqref="CL124">
    <cfRule type="cellIs" dxfId="8582" priority="15957" operator="equal">
      <formula>"10.30 – 19.30"</formula>
    </cfRule>
  </conditionalFormatting>
  <conditionalFormatting sqref="CL124">
    <cfRule type="cellIs" dxfId="8581" priority="15958" operator="equal">
      <formula>"11.30 – 19.30"</formula>
    </cfRule>
  </conditionalFormatting>
  <conditionalFormatting sqref="CL124">
    <cfRule type="cellIs" dxfId="8580" priority="15959" operator="equal">
      <formula>_FV(13,"3")</formula>
    </cfRule>
  </conditionalFormatting>
  <conditionalFormatting sqref="CL124">
    <cfRule type="cellIs" dxfId="8579" priority="15960" operator="equal">
      <formula>_FV(13,"3")</formula>
    </cfRule>
  </conditionalFormatting>
  <conditionalFormatting sqref="CL124">
    <cfRule type="cellIs" dxfId="8578" priority="15961" operator="equal">
      <formula>_FV(13,"3")</formula>
    </cfRule>
  </conditionalFormatting>
  <conditionalFormatting sqref="CL124">
    <cfRule type="containsText" dxfId="8577" priority="15944" operator="containsText" text="DOMENICA">
      <formula>NOT(ISERROR(SEARCH("DOMENICA",CL124)))</formula>
    </cfRule>
    <cfRule type="containsText" dxfId="8576" priority="15945" operator="containsText" text="08.30 – 14.30">
      <formula>NOT(ISERROR(SEARCH("08.30 – 14.30",CL124)))</formula>
    </cfRule>
    <cfRule type="containsText" dxfId="8575" priority="15946" operator="containsText" text="09.30 – 18.30">
      <formula>NOT(ISERROR(SEARCH("09.30 – 18.30",CL124)))</formula>
    </cfRule>
    <cfRule type="containsText" dxfId="8574" priority="15947" operator="containsText" text="08.30 – 16.30">
      <formula>NOT(ISERROR(SEARCH("08.30 – 16.30",CL124)))</formula>
    </cfRule>
    <cfRule type="containsText" dxfId="8573" priority="15948" operator="containsText" text="08.30 – 17.30">
      <formula>NOT(ISERROR(SEARCH("08.30 – 17.30",CL124)))</formula>
    </cfRule>
    <cfRule type="containsText" dxfId="8572" priority="15949" operator="containsText" text="09.00 – 18.00">
      <formula>NOT(ISERROR(SEARCH("09.00 – 18.00",CL124)))</formula>
    </cfRule>
    <cfRule type="containsText" dxfId="8571" priority="15950" operator="containsText" text="09.00 – 15.00">
      <formula>NOT(ISERROR(SEARCH("09.00 – 15.00",CL124)))</formula>
    </cfRule>
    <cfRule type="containsText" dxfId="8570" priority="15951" operator="containsText" text="10.30 – 19.30">
      <formula>NOT(ISERROR(SEARCH("10.30 – 19.30",CL124)))</formula>
    </cfRule>
    <cfRule type="containsText" dxfId="8569" priority="15952" operator="containsText" text="09.00 – 13.00">
      <formula>NOT(ISERROR(SEARCH("09.00 – 13.00",CL124)))</formula>
    </cfRule>
    <cfRule type="containsText" dxfId="8568" priority="15953" operator="containsText" text="11.30 – 19.30">
      <formula>NOT(ISERROR(SEARCH("11.30 – 19.30",CL124)))</formula>
    </cfRule>
  </conditionalFormatting>
  <conditionalFormatting sqref="CL124">
    <cfRule type="cellIs" dxfId="8567" priority="15937" operator="equal">
      <formula>"09.00 – 18.00"</formula>
    </cfRule>
  </conditionalFormatting>
  <conditionalFormatting sqref="CL124">
    <cfRule type="cellIs" dxfId="8566" priority="15938" operator="equal">
      <formula>"09.30 – 13.00"</formula>
    </cfRule>
  </conditionalFormatting>
  <conditionalFormatting sqref="CL124">
    <cfRule type="cellIs" dxfId="8565" priority="15939" operator="equal">
      <formula>"10.30 – 19.30"</formula>
    </cfRule>
  </conditionalFormatting>
  <conditionalFormatting sqref="CL124">
    <cfRule type="cellIs" dxfId="8564" priority="15940" operator="equal">
      <formula>"11.30 – 19.30"</formula>
    </cfRule>
  </conditionalFormatting>
  <conditionalFormatting sqref="CL124">
    <cfRule type="cellIs" dxfId="8563" priority="15941" operator="equal">
      <formula>_FV(13,"3")</formula>
    </cfRule>
  </conditionalFormatting>
  <conditionalFormatting sqref="CL124">
    <cfRule type="cellIs" dxfId="8562" priority="15942" operator="equal">
      <formula>_FV(13,"3")</formula>
    </cfRule>
  </conditionalFormatting>
  <conditionalFormatting sqref="CL124">
    <cfRule type="cellIs" dxfId="8561" priority="15943" operator="equal">
      <formula>_FV(13,"3")</formula>
    </cfRule>
  </conditionalFormatting>
  <conditionalFormatting sqref="CL124">
    <cfRule type="cellIs" dxfId="8560" priority="15930" operator="equal">
      <formula>"09.00 – 18.00"</formula>
    </cfRule>
  </conditionalFormatting>
  <conditionalFormatting sqref="CL124">
    <cfRule type="cellIs" dxfId="8559" priority="15931" operator="equal">
      <formula>"09.30 – 13.00"</formula>
    </cfRule>
  </conditionalFormatting>
  <conditionalFormatting sqref="CL124">
    <cfRule type="cellIs" dxfId="8558" priority="15932" operator="equal">
      <formula>"10.30 – 19.30"</formula>
    </cfRule>
  </conditionalFormatting>
  <conditionalFormatting sqref="CL124">
    <cfRule type="cellIs" dxfId="8557" priority="15933" operator="equal">
      <formula>"11.30 – 19.30"</formula>
    </cfRule>
  </conditionalFormatting>
  <conditionalFormatting sqref="CL124">
    <cfRule type="cellIs" dxfId="8556" priority="15934" operator="equal">
      <formula>_FV(13,"3")</formula>
    </cfRule>
  </conditionalFormatting>
  <conditionalFormatting sqref="CL124">
    <cfRule type="cellIs" dxfId="8555" priority="15935" operator="equal">
      <formula>_FV(13,"3")</formula>
    </cfRule>
  </conditionalFormatting>
  <conditionalFormatting sqref="CL124">
    <cfRule type="cellIs" dxfId="8554" priority="15936" operator="equal">
      <formula>_FV(13,"3")</formula>
    </cfRule>
  </conditionalFormatting>
  <conditionalFormatting sqref="CL134">
    <cfRule type="cellIs" dxfId="8553" priority="15922" operator="equal">
      <formula>"09.00 – 15.00"</formula>
    </cfRule>
  </conditionalFormatting>
  <conditionalFormatting sqref="CL134">
    <cfRule type="cellIs" dxfId="8552" priority="15923" operator="equal">
      <formula>"09.00 – 18.00"</formula>
    </cfRule>
  </conditionalFormatting>
  <conditionalFormatting sqref="CL134">
    <cfRule type="cellIs" dxfId="8551" priority="15924" operator="equal">
      <formula>"09.30 – 13.00"</formula>
    </cfRule>
  </conditionalFormatting>
  <conditionalFormatting sqref="CL134">
    <cfRule type="cellIs" dxfId="8550" priority="15925" operator="equal">
      <formula>"10.30 – 19.30"</formula>
    </cfRule>
  </conditionalFormatting>
  <conditionalFormatting sqref="CL134">
    <cfRule type="cellIs" dxfId="8549" priority="15926" operator="equal">
      <formula>"11.30 – 19.30"</formula>
    </cfRule>
  </conditionalFormatting>
  <conditionalFormatting sqref="CL134">
    <cfRule type="cellIs" dxfId="8548" priority="15928" operator="equal">
      <formula>_FV(13,"3")</formula>
    </cfRule>
  </conditionalFormatting>
  <conditionalFormatting sqref="CL134">
    <cfRule type="cellIs" dxfId="8547" priority="15929" operator="equal">
      <formula>_FV(13,"3")</formula>
    </cfRule>
  </conditionalFormatting>
  <conditionalFormatting sqref="CL134">
    <cfRule type="containsText" dxfId="8546" priority="15912" operator="containsText" text="DOMENICA">
      <formula>NOT(ISERROR(SEARCH("DOMENICA",CL134)))</formula>
    </cfRule>
    <cfRule type="containsText" dxfId="8545" priority="15913" operator="containsText" text="08.30 – 14.30">
      <formula>NOT(ISERROR(SEARCH("08.30 – 14.30",CL134)))</formula>
    </cfRule>
    <cfRule type="containsText" dxfId="8544" priority="15914" operator="containsText" text="09.30 – 18.30">
      <formula>NOT(ISERROR(SEARCH("09.30 – 18.30",CL134)))</formula>
    </cfRule>
    <cfRule type="containsText" dxfId="8543" priority="15915" operator="containsText" text="08.30 – 16.30">
      <formula>NOT(ISERROR(SEARCH("08.30 – 16.30",CL134)))</formula>
    </cfRule>
    <cfRule type="containsText" dxfId="8542" priority="15916" operator="containsText" text="08.30 – 17.30">
      <formula>NOT(ISERROR(SEARCH("08.30 – 17.30",CL134)))</formula>
    </cfRule>
    <cfRule type="containsText" dxfId="8541" priority="15917" operator="containsText" text="09.00 – 18.00">
      <formula>NOT(ISERROR(SEARCH("09.00 – 18.00",CL134)))</formula>
    </cfRule>
    <cfRule type="containsText" dxfId="8540" priority="15918" operator="containsText" text="09.00 – 15.00">
      <formula>NOT(ISERROR(SEARCH("09.00 – 15.00",CL134)))</formula>
    </cfRule>
    <cfRule type="containsText" dxfId="8539" priority="15919" operator="containsText" text="10.30 – 19.30">
      <formula>NOT(ISERROR(SEARCH("10.30 – 19.30",CL134)))</formula>
    </cfRule>
    <cfRule type="containsText" dxfId="8538" priority="15920" operator="containsText" text="09.00 – 13.00">
      <formula>NOT(ISERROR(SEARCH("09.00 – 13.00",CL134)))</formula>
    </cfRule>
    <cfRule type="containsText" dxfId="8537" priority="15921" operator="containsText" text="11.30 – 19.30">
      <formula>NOT(ISERROR(SEARCH("11.30 – 19.30",CL134)))</formula>
    </cfRule>
  </conditionalFormatting>
  <conditionalFormatting sqref="CL134">
    <cfRule type="cellIs" dxfId="8536" priority="15905" operator="equal">
      <formula>"09.00 – 18.00"</formula>
    </cfRule>
  </conditionalFormatting>
  <conditionalFormatting sqref="CL134">
    <cfRule type="cellIs" dxfId="8535" priority="15906" operator="equal">
      <formula>"09.30 – 13.00"</formula>
    </cfRule>
  </conditionalFormatting>
  <conditionalFormatting sqref="CL134">
    <cfRule type="cellIs" dxfId="8534" priority="15907" operator="equal">
      <formula>"10.30 – 19.30"</formula>
    </cfRule>
  </conditionalFormatting>
  <conditionalFormatting sqref="CL134">
    <cfRule type="cellIs" dxfId="8533" priority="15908" operator="equal">
      <formula>"11.30 – 19.30"</formula>
    </cfRule>
  </conditionalFormatting>
  <conditionalFormatting sqref="CL134">
    <cfRule type="cellIs" dxfId="8532" priority="15909" operator="equal">
      <formula>_FV(13,"3")</formula>
    </cfRule>
  </conditionalFormatting>
  <conditionalFormatting sqref="CL134">
    <cfRule type="cellIs" dxfId="8531" priority="15910" operator="equal">
      <formula>_FV(13,"3")</formula>
    </cfRule>
  </conditionalFormatting>
  <conditionalFormatting sqref="CL134">
    <cfRule type="cellIs" dxfId="8530" priority="15911" operator="equal">
      <formula>_FV(13,"3")</formula>
    </cfRule>
  </conditionalFormatting>
  <conditionalFormatting sqref="CL134">
    <cfRule type="cellIs" dxfId="8529" priority="15898" operator="equal">
      <formula>"09.00 – 18.00"</formula>
    </cfRule>
  </conditionalFormatting>
  <conditionalFormatting sqref="CL134">
    <cfRule type="cellIs" dxfId="8528" priority="15899" operator="equal">
      <formula>"09.30 – 13.00"</formula>
    </cfRule>
  </conditionalFormatting>
  <conditionalFormatting sqref="CL134">
    <cfRule type="cellIs" dxfId="8527" priority="15900" operator="equal">
      <formula>"10.30 – 19.30"</formula>
    </cfRule>
  </conditionalFormatting>
  <conditionalFormatting sqref="CL134">
    <cfRule type="cellIs" dxfId="8526" priority="15901" operator="equal">
      <formula>"11.30 – 19.30"</formula>
    </cfRule>
  </conditionalFormatting>
  <conditionalFormatting sqref="CL134">
    <cfRule type="cellIs" dxfId="8525" priority="15902" operator="equal">
      <formula>_FV(13,"3")</formula>
    </cfRule>
  </conditionalFormatting>
  <conditionalFormatting sqref="CL134">
    <cfRule type="cellIs" dxfId="8524" priority="15903" operator="equal">
      <formula>_FV(13,"3")</formula>
    </cfRule>
  </conditionalFormatting>
  <conditionalFormatting sqref="CL134">
    <cfRule type="cellIs" dxfId="8523" priority="15904" operator="equal">
      <formula>_FV(13,"3")</formula>
    </cfRule>
  </conditionalFormatting>
  <conditionalFormatting sqref="CL134">
    <cfRule type="cellIs" dxfId="8522" priority="15890" operator="equal">
      <formula>"09.00 – 15.00"</formula>
    </cfRule>
  </conditionalFormatting>
  <conditionalFormatting sqref="CL134">
    <cfRule type="cellIs" dxfId="8521" priority="15891" operator="equal">
      <formula>"09.00 – 18.00"</formula>
    </cfRule>
  </conditionalFormatting>
  <conditionalFormatting sqref="CL134">
    <cfRule type="cellIs" dxfId="8520" priority="15892" operator="equal">
      <formula>"09.30 – 13.00"</formula>
    </cfRule>
  </conditionalFormatting>
  <conditionalFormatting sqref="CL134">
    <cfRule type="cellIs" dxfId="8519" priority="15893" operator="equal">
      <formula>"10.30 – 19.30"</formula>
    </cfRule>
  </conditionalFormatting>
  <conditionalFormatting sqref="CL134">
    <cfRule type="cellIs" dxfId="8518" priority="15894" operator="equal">
      <formula>"11.30 – 19.30"</formula>
    </cfRule>
  </conditionalFormatting>
  <conditionalFormatting sqref="CL134">
    <cfRule type="cellIs" dxfId="8517" priority="15895" operator="equal">
      <formula>_FV(13,"3")</formula>
    </cfRule>
  </conditionalFormatting>
  <conditionalFormatting sqref="CL134">
    <cfRule type="cellIs" dxfId="8516" priority="15896" operator="equal">
      <formula>_FV(13,"3")</formula>
    </cfRule>
  </conditionalFormatting>
  <conditionalFormatting sqref="CL134">
    <cfRule type="cellIs" dxfId="8515" priority="15897" operator="equal">
      <formula>_FV(13,"3")</formula>
    </cfRule>
  </conditionalFormatting>
  <conditionalFormatting sqref="CL134">
    <cfRule type="containsText" dxfId="8514" priority="15880" operator="containsText" text="DOMENICA">
      <formula>NOT(ISERROR(SEARCH("DOMENICA",CL134)))</formula>
    </cfRule>
    <cfRule type="containsText" dxfId="8513" priority="15881" operator="containsText" text="08.30 – 14.30">
      <formula>NOT(ISERROR(SEARCH("08.30 – 14.30",CL134)))</formula>
    </cfRule>
    <cfRule type="containsText" dxfId="8512" priority="15882" operator="containsText" text="09.30 – 18.30">
      <formula>NOT(ISERROR(SEARCH("09.30 – 18.30",CL134)))</formula>
    </cfRule>
    <cfRule type="containsText" dxfId="8511" priority="15883" operator="containsText" text="08.30 – 16.30">
      <formula>NOT(ISERROR(SEARCH("08.30 – 16.30",CL134)))</formula>
    </cfRule>
    <cfRule type="containsText" dxfId="8510" priority="15884" operator="containsText" text="08.30 – 17.30">
      <formula>NOT(ISERROR(SEARCH("08.30 – 17.30",CL134)))</formula>
    </cfRule>
    <cfRule type="containsText" dxfId="8509" priority="15885" operator="containsText" text="09.00 – 18.00">
      <formula>NOT(ISERROR(SEARCH("09.00 – 18.00",CL134)))</formula>
    </cfRule>
    <cfRule type="containsText" dxfId="8508" priority="15886" operator="containsText" text="09.00 – 15.00">
      <formula>NOT(ISERROR(SEARCH("09.00 – 15.00",CL134)))</formula>
    </cfRule>
    <cfRule type="containsText" dxfId="8507" priority="15887" operator="containsText" text="10.30 – 19.30">
      <formula>NOT(ISERROR(SEARCH("10.30 – 19.30",CL134)))</formula>
    </cfRule>
    <cfRule type="containsText" dxfId="8506" priority="15888" operator="containsText" text="09.00 – 13.00">
      <formula>NOT(ISERROR(SEARCH("09.00 – 13.00",CL134)))</formula>
    </cfRule>
    <cfRule type="containsText" dxfId="8505" priority="15889" operator="containsText" text="11.30 – 19.30">
      <formula>NOT(ISERROR(SEARCH("11.30 – 19.30",CL134)))</formula>
    </cfRule>
  </conditionalFormatting>
  <conditionalFormatting sqref="CL134">
    <cfRule type="cellIs" dxfId="8504" priority="15873" operator="equal">
      <formula>"09.00 – 18.00"</formula>
    </cfRule>
  </conditionalFormatting>
  <conditionalFormatting sqref="CL134">
    <cfRule type="cellIs" dxfId="8503" priority="15874" operator="equal">
      <formula>"09.30 – 13.00"</formula>
    </cfRule>
  </conditionalFormatting>
  <conditionalFormatting sqref="CL134">
    <cfRule type="cellIs" dxfId="8502" priority="15875" operator="equal">
      <formula>"10.30 – 19.30"</formula>
    </cfRule>
  </conditionalFormatting>
  <conditionalFormatting sqref="CL134">
    <cfRule type="cellIs" dxfId="8501" priority="15876" operator="equal">
      <formula>"11.30 – 19.30"</formula>
    </cfRule>
  </conditionalFormatting>
  <conditionalFormatting sqref="CL134">
    <cfRule type="cellIs" dxfId="8500" priority="15877" operator="equal">
      <formula>_FV(13,"3")</formula>
    </cfRule>
  </conditionalFormatting>
  <conditionalFormatting sqref="CL134">
    <cfRule type="cellIs" dxfId="8499" priority="15878" operator="equal">
      <formula>_FV(13,"3")</formula>
    </cfRule>
  </conditionalFormatting>
  <conditionalFormatting sqref="CL134">
    <cfRule type="cellIs" dxfId="8498" priority="15879" operator="equal">
      <formula>_FV(13,"3")</formula>
    </cfRule>
  </conditionalFormatting>
  <conditionalFormatting sqref="CL134">
    <cfRule type="cellIs" dxfId="8497" priority="15866" operator="equal">
      <formula>"09.00 – 18.00"</formula>
    </cfRule>
  </conditionalFormatting>
  <conditionalFormatting sqref="CL134">
    <cfRule type="cellIs" dxfId="8496" priority="15867" operator="equal">
      <formula>"09.30 – 13.00"</formula>
    </cfRule>
  </conditionalFormatting>
  <conditionalFormatting sqref="CL134">
    <cfRule type="cellIs" dxfId="8495" priority="15868" operator="equal">
      <formula>"10.30 – 19.30"</formula>
    </cfRule>
  </conditionalFormatting>
  <conditionalFormatting sqref="CL134">
    <cfRule type="cellIs" dxfId="8494" priority="15869" operator="equal">
      <formula>"11.30 – 19.30"</formula>
    </cfRule>
  </conditionalFormatting>
  <conditionalFormatting sqref="CL134">
    <cfRule type="cellIs" dxfId="8493" priority="15870" operator="equal">
      <formula>_FV(13,"3")</formula>
    </cfRule>
  </conditionalFormatting>
  <conditionalFormatting sqref="CL134">
    <cfRule type="cellIs" dxfId="8492" priority="15871" operator="equal">
      <formula>_FV(13,"3")</formula>
    </cfRule>
  </conditionalFormatting>
  <conditionalFormatting sqref="CL134">
    <cfRule type="cellIs" dxfId="8491" priority="15872" operator="equal">
      <formula>_FV(13,"3")</formula>
    </cfRule>
  </conditionalFormatting>
  <conditionalFormatting sqref="CL135">
    <cfRule type="containsText" dxfId="8490" priority="15638" operator="containsText" text="13:00">
      <formula>NOT(ISERROR(SEARCH("13:00",CL135)))</formula>
    </cfRule>
  </conditionalFormatting>
  <conditionalFormatting sqref="CL137:CL142">
    <cfRule type="containsText" dxfId="8489" priority="15628" operator="containsText" text="09.00 -13.00">
      <formula>NOT(ISERROR(SEARCH("09.00 -13.00",CL137)))</formula>
    </cfRule>
    <cfRule type="containsText" dxfId="8488" priority="15629" operator="containsText" text="09.00 -15:00">
      <formula>NOT(ISERROR(SEARCH("09.00 -15:00",CL137)))</formula>
    </cfRule>
    <cfRule type="containsText" dxfId="8487" priority="15630" operator="containsText" text="09.00 -16.00">
      <formula>NOT(ISERROR(SEARCH("09.00 -16.00",CL137)))</formula>
    </cfRule>
  </conditionalFormatting>
  <conditionalFormatting sqref="CL135">
    <cfRule type="containsText" dxfId="8486" priority="15625" operator="containsText" text="09.00 -13.00">
      <formula>NOT(ISERROR(SEARCH("09.00 -13.00",CL135)))</formula>
    </cfRule>
    <cfRule type="containsText" dxfId="8485" priority="15626" operator="containsText" text="09.00 -15:00">
      <formula>NOT(ISERROR(SEARCH("09.00 -15:00",CL135)))</formula>
    </cfRule>
    <cfRule type="containsText" dxfId="8484" priority="15627" operator="containsText" text="09.00 -16.00">
      <formula>NOT(ISERROR(SEARCH("09.00 -16.00",CL135)))</formula>
    </cfRule>
  </conditionalFormatting>
  <conditionalFormatting sqref="CL137:CL142">
    <cfRule type="containsText" dxfId="8483" priority="15616" operator="containsText" text="09.00 -13.00">
      <formula>NOT(ISERROR(SEARCH("09.00 -13.00",CL137)))</formula>
    </cfRule>
    <cfRule type="containsText" dxfId="8482" priority="15617" operator="containsText" text="09.00 -15:00">
      <formula>NOT(ISERROR(SEARCH("09.00 -15:00",CL137)))</formula>
    </cfRule>
    <cfRule type="containsText" dxfId="8481" priority="15618" operator="containsText" text="09.00 -16.00">
      <formula>NOT(ISERROR(SEARCH("09.00 -16.00",CL137)))</formula>
    </cfRule>
  </conditionalFormatting>
  <conditionalFormatting sqref="CL135">
    <cfRule type="containsText" dxfId="8480" priority="15613" operator="containsText" text="09.00 -13.00">
      <formula>NOT(ISERROR(SEARCH("09.00 -13.00",CL135)))</formula>
    </cfRule>
    <cfRule type="containsText" dxfId="8479" priority="15614" operator="containsText" text="09.00 -15:00">
      <formula>NOT(ISERROR(SEARCH("09.00 -15:00",CL135)))</formula>
    </cfRule>
    <cfRule type="containsText" dxfId="8478" priority="15615" operator="containsText" text="09.00 -16.00">
      <formula>NOT(ISERROR(SEARCH("09.00 -16.00",CL135)))</formula>
    </cfRule>
  </conditionalFormatting>
  <conditionalFormatting sqref="CL136">
    <cfRule type="containsText" dxfId="8477" priority="15619" operator="containsText" text="09.00 -13.00">
      <formula>NOT(ISERROR(SEARCH("09.00 -13.00",CL136)))</formula>
    </cfRule>
    <cfRule type="containsText" dxfId="8476" priority="15620" operator="containsText" text="09.00 -15:00">
      <formula>NOT(ISERROR(SEARCH("09.00 -15:00",CL136)))</formula>
    </cfRule>
    <cfRule type="containsText" dxfId="8475" priority="15621" operator="containsText" text="09.00 -16.00">
      <formula>NOT(ISERROR(SEARCH("09.00 -16.00",CL136)))</formula>
    </cfRule>
  </conditionalFormatting>
  <conditionalFormatting sqref="CL137:CL142">
    <cfRule type="containsText" dxfId="8474" priority="15607" operator="containsText" text="09.00 -13.00">
      <formula>NOT(ISERROR(SEARCH("09.00 -13.00",CL137)))</formula>
    </cfRule>
    <cfRule type="containsText" dxfId="8473" priority="15608" operator="containsText" text="09.00 -15:00">
      <formula>NOT(ISERROR(SEARCH("09.00 -15:00",CL137)))</formula>
    </cfRule>
    <cfRule type="containsText" dxfId="8472" priority="15609" operator="containsText" text="09.00 -16.00">
      <formula>NOT(ISERROR(SEARCH("09.00 -16.00",CL137)))</formula>
    </cfRule>
  </conditionalFormatting>
  <conditionalFormatting sqref="CL114">
    <cfRule type="cellIs" dxfId="8471" priority="15857" operator="equal">
      <formula>"09.00 – 13.00"</formula>
    </cfRule>
  </conditionalFormatting>
  <conditionalFormatting sqref="CL114">
    <cfRule type="cellIs" dxfId="8470" priority="15858" operator="equal">
      <formula>"09.00 – 15.00"</formula>
    </cfRule>
  </conditionalFormatting>
  <conditionalFormatting sqref="CL114">
    <cfRule type="cellIs" dxfId="8469" priority="15859" operator="equal">
      <formula>"09.00 – 18.00"</formula>
    </cfRule>
  </conditionalFormatting>
  <conditionalFormatting sqref="CL114">
    <cfRule type="cellIs" dxfId="8468" priority="15860" operator="equal">
      <formula>"09.30 – 13.00"</formula>
    </cfRule>
  </conditionalFormatting>
  <conditionalFormatting sqref="CL114">
    <cfRule type="cellIs" dxfId="8467" priority="15861" operator="equal">
      <formula>"10.30 – 19.30"</formula>
    </cfRule>
  </conditionalFormatting>
  <conditionalFormatting sqref="CL114">
    <cfRule type="cellIs" dxfId="8466" priority="15862" operator="equal">
      <formula>"11.30 – 19.30"</formula>
    </cfRule>
  </conditionalFormatting>
  <conditionalFormatting sqref="CL114">
    <cfRule type="cellIs" dxfId="8465" priority="15863" operator="equal">
      <formula>_FV(13,"3")</formula>
    </cfRule>
  </conditionalFormatting>
  <conditionalFormatting sqref="CL114">
    <cfRule type="cellIs" dxfId="8464" priority="15864" operator="equal">
      <formula>_FV(13,"3")</formula>
    </cfRule>
  </conditionalFormatting>
  <conditionalFormatting sqref="CL114">
    <cfRule type="cellIs" dxfId="8463" priority="15865" operator="equal">
      <formula>_FV(13,"3")</formula>
    </cfRule>
  </conditionalFormatting>
  <conditionalFormatting sqref="CL114">
    <cfRule type="containsText" dxfId="8462" priority="15847" operator="containsText" text="DOMENICA">
      <formula>NOT(ISERROR(SEARCH("DOMENICA",CL114)))</formula>
    </cfRule>
    <cfRule type="containsText" dxfId="8461" priority="15848" operator="containsText" text="08.30 – 14.30">
      <formula>NOT(ISERROR(SEARCH("08.30 – 14.30",CL114)))</formula>
    </cfRule>
    <cfRule type="containsText" dxfId="8460" priority="15849" operator="containsText" text="09.30 – 18.30">
      <formula>NOT(ISERROR(SEARCH("09.30 – 18.30",CL114)))</formula>
    </cfRule>
    <cfRule type="containsText" dxfId="8459" priority="15850" operator="containsText" text="08.30 – 16.30">
      <formula>NOT(ISERROR(SEARCH("08.30 – 16.30",CL114)))</formula>
    </cfRule>
    <cfRule type="containsText" dxfId="8458" priority="15851" operator="containsText" text="08.30 – 17.30">
      <formula>NOT(ISERROR(SEARCH("08.30 – 17.30",CL114)))</formula>
    </cfRule>
    <cfRule type="containsText" dxfId="8457" priority="15852" operator="containsText" text="09.00 – 18.00">
      <formula>NOT(ISERROR(SEARCH("09.00 – 18.00",CL114)))</formula>
    </cfRule>
    <cfRule type="containsText" dxfId="8456" priority="15853" operator="containsText" text="09.00 – 15.00">
      <formula>NOT(ISERROR(SEARCH("09.00 – 15.00",CL114)))</formula>
    </cfRule>
    <cfRule type="containsText" dxfId="8455" priority="15854" operator="containsText" text="10.30 – 19.30">
      <formula>NOT(ISERROR(SEARCH("10.30 – 19.30",CL114)))</formula>
    </cfRule>
    <cfRule type="containsText" dxfId="8454" priority="15855" operator="containsText" text="09.00 – 13.00">
      <formula>NOT(ISERROR(SEARCH("09.00 – 13.00",CL114)))</formula>
    </cfRule>
    <cfRule type="containsText" dxfId="8453" priority="15856" operator="containsText" text="11.30 – 19.30">
      <formula>NOT(ISERROR(SEARCH("11.30 – 19.30",CL114)))</formula>
    </cfRule>
  </conditionalFormatting>
  <conditionalFormatting sqref="CL114">
    <cfRule type="cellIs" dxfId="8452" priority="15839" operator="equal">
      <formula>"09.00 – 15.00"</formula>
    </cfRule>
  </conditionalFormatting>
  <conditionalFormatting sqref="CL114">
    <cfRule type="cellIs" dxfId="8451" priority="15840" operator="equal">
      <formula>"09.00 – 18.00"</formula>
    </cfRule>
  </conditionalFormatting>
  <conditionalFormatting sqref="CL114">
    <cfRule type="cellIs" dxfId="8450" priority="15841" operator="equal">
      <formula>"09.30 – 13.00"</formula>
    </cfRule>
  </conditionalFormatting>
  <conditionalFormatting sqref="CL114">
    <cfRule type="cellIs" dxfId="8449" priority="15842" operator="equal">
      <formula>"10.30 – 19.30"</formula>
    </cfRule>
  </conditionalFormatting>
  <conditionalFormatting sqref="CL114">
    <cfRule type="cellIs" dxfId="8448" priority="15843" operator="equal">
      <formula>"11.30 – 19.30"</formula>
    </cfRule>
  </conditionalFormatting>
  <conditionalFormatting sqref="CL114">
    <cfRule type="cellIs" dxfId="8447" priority="15844" operator="equal">
      <formula>_FV(13,"3")</formula>
    </cfRule>
  </conditionalFormatting>
  <conditionalFormatting sqref="CL114">
    <cfRule type="cellIs" dxfId="8446" priority="15845" operator="equal">
      <formula>_FV(13,"3")</formula>
    </cfRule>
  </conditionalFormatting>
  <conditionalFormatting sqref="CL114">
    <cfRule type="cellIs" dxfId="8445" priority="15846" operator="equal">
      <formula>_FV(13,"3")</formula>
    </cfRule>
  </conditionalFormatting>
  <conditionalFormatting sqref="CL114">
    <cfRule type="cellIs" dxfId="8444" priority="15831" operator="equal">
      <formula>"09.00 – 15.00"</formula>
    </cfRule>
  </conditionalFormatting>
  <conditionalFormatting sqref="CL114">
    <cfRule type="cellIs" dxfId="8443" priority="15832" operator="equal">
      <formula>"09.00 – 18.00"</formula>
    </cfRule>
  </conditionalFormatting>
  <conditionalFormatting sqref="CL114">
    <cfRule type="cellIs" dxfId="8442" priority="15833" operator="equal">
      <formula>"09.30 – 13.00"</formula>
    </cfRule>
  </conditionalFormatting>
  <conditionalFormatting sqref="CL114">
    <cfRule type="cellIs" dxfId="8441" priority="15834" operator="equal">
      <formula>"10.30 – 19.30"</formula>
    </cfRule>
  </conditionalFormatting>
  <conditionalFormatting sqref="CL114">
    <cfRule type="cellIs" dxfId="8440" priority="15835" operator="equal">
      <formula>"11.30 – 19.30"</formula>
    </cfRule>
  </conditionalFormatting>
  <conditionalFormatting sqref="CL114">
    <cfRule type="cellIs" dxfId="8439" priority="15836" operator="equal">
      <formula>_FV(13,"3")</formula>
    </cfRule>
  </conditionalFormatting>
  <conditionalFormatting sqref="CL114">
    <cfRule type="cellIs" dxfId="8438" priority="15837" operator="equal">
      <formula>_FV(13,"3")</formula>
    </cfRule>
  </conditionalFormatting>
  <conditionalFormatting sqref="CL114">
    <cfRule type="cellIs" dxfId="8437" priority="15838" operator="equal">
      <formula>_FV(13,"3")</formula>
    </cfRule>
  </conditionalFormatting>
  <conditionalFormatting sqref="CL114">
    <cfRule type="containsText" dxfId="8436" priority="15825" operator="containsText" text="09.00 - 13.00">
      <formula>NOT(ISERROR(SEARCH("09.00 - 13.00",CL114)))</formula>
    </cfRule>
    <cfRule type="containsText" dxfId="8435" priority="15826" operator="containsText" text="09.00 – 15:00">
      <formula>NOT(ISERROR(SEARCH("09.00 – 15:00",CL114)))</formula>
    </cfRule>
    <cfRule type="containsText" dxfId="8434" priority="15827" operator="containsText" text="09.00 – 16.00">
      <formula>NOT(ISERROR(SEARCH("09.00 – 16.00",CL114)))</formula>
    </cfRule>
    <cfRule type="containsText" dxfId="8433" priority="15828" operator="containsText" text="09.00 - 13:00">
      <formula>NOT(ISERROR(SEARCH("09.00 - 13:00",CL114)))</formula>
    </cfRule>
    <cfRule type="containsText" dxfId="8432" priority="15829" operator="containsText" text="08.30 – 16:30 ">
      <formula>NOT(ISERROR(SEARCH("08.30 – 16:30 ",CL114)))</formula>
    </cfRule>
    <cfRule type="containsText" dxfId="8431" priority="15830" operator="containsText" text="08.30 – 17:30 ">
      <formula>NOT(ISERROR(SEARCH("08.30 – 17:30 ",CL114)))</formula>
    </cfRule>
  </conditionalFormatting>
  <conditionalFormatting sqref="CL114">
    <cfRule type="cellIs" dxfId="8430" priority="15817" operator="equal">
      <formula>"09.00 – 15.00"</formula>
    </cfRule>
  </conditionalFormatting>
  <conditionalFormatting sqref="CL114">
    <cfRule type="cellIs" dxfId="8429" priority="15818" operator="equal">
      <formula>"09.00 – 18.00"</formula>
    </cfRule>
  </conditionalFormatting>
  <conditionalFormatting sqref="CL114">
    <cfRule type="cellIs" dxfId="8428" priority="15819" operator="equal">
      <formula>"09.30 – 13.00"</formula>
    </cfRule>
  </conditionalFormatting>
  <conditionalFormatting sqref="CL114">
    <cfRule type="cellIs" dxfId="8427" priority="15820" operator="equal">
      <formula>"10.30 – 19.30"</formula>
    </cfRule>
  </conditionalFormatting>
  <conditionalFormatting sqref="CL114">
    <cfRule type="cellIs" dxfId="8426" priority="15821" operator="equal">
      <formula>"11.30 – 19.30"</formula>
    </cfRule>
  </conditionalFormatting>
  <conditionalFormatting sqref="CL114">
    <cfRule type="cellIs" dxfId="8425" priority="15822" operator="equal">
      <formula>_FV(13,"3")</formula>
    </cfRule>
  </conditionalFormatting>
  <conditionalFormatting sqref="CL114">
    <cfRule type="cellIs" dxfId="8424" priority="15823" operator="equal">
      <formula>_FV(13,"3")</formula>
    </cfRule>
  </conditionalFormatting>
  <conditionalFormatting sqref="CL114">
    <cfRule type="cellIs" dxfId="8423" priority="15824" operator="equal">
      <formula>_FV(13,"3")</formula>
    </cfRule>
  </conditionalFormatting>
  <conditionalFormatting sqref="CL114">
    <cfRule type="containsText" dxfId="8422" priority="15807" operator="containsText" text="DOMENICA">
      <formula>NOT(ISERROR(SEARCH("DOMENICA",CL114)))</formula>
    </cfRule>
    <cfRule type="containsText" dxfId="8421" priority="15808" operator="containsText" text="08.30 – 14.30">
      <formula>NOT(ISERROR(SEARCH("08.30 – 14.30",CL114)))</formula>
    </cfRule>
    <cfRule type="containsText" dxfId="8420" priority="15809" operator="containsText" text="09.30 – 18.30">
      <formula>NOT(ISERROR(SEARCH("09.30 – 18.30",CL114)))</formula>
    </cfRule>
    <cfRule type="containsText" dxfId="8419" priority="15810" operator="containsText" text="08.30 – 16.30">
      <formula>NOT(ISERROR(SEARCH("08.30 – 16.30",CL114)))</formula>
    </cfRule>
    <cfRule type="containsText" dxfId="8418" priority="15811" operator="containsText" text="08.30 – 17.30">
      <formula>NOT(ISERROR(SEARCH("08.30 – 17.30",CL114)))</formula>
    </cfRule>
    <cfRule type="containsText" dxfId="8417" priority="15812" operator="containsText" text="09.00 – 18.00">
      <formula>NOT(ISERROR(SEARCH("09.00 – 18.00",CL114)))</formula>
    </cfRule>
    <cfRule type="containsText" dxfId="8416" priority="15813" operator="containsText" text="09.00 – 15.00">
      <formula>NOT(ISERROR(SEARCH("09.00 – 15.00",CL114)))</formula>
    </cfRule>
    <cfRule type="containsText" dxfId="8415" priority="15814" operator="containsText" text="10.30 – 19.30">
      <formula>NOT(ISERROR(SEARCH("10.30 – 19.30",CL114)))</formula>
    </cfRule>
    <cfRule type="containsText" dxfId="8414" priority="15815" operator="containsText" text="09.00 – 13.00">
      <formula>NOT(ISERROR(SEARCH("09.00 – 13.00",CL114)))</formula>
    </cfRule>
    <cfRule type="containsText" dxfId="8413" priority="15816" operator="containsText" text="11.30 – 19.30">
      <formula>NOT(ISERROR(SEARCH("11.30 – 19.30",CL114)))</formula>
    </cfRule>
  </conditionalFormatting>
  <conditionalFormatting sqref="CL114">
    <cfRule type="cellIs" dxfId="8412" priority="15800" operator="equal">
      <formula>"09.00 – 18.00"</formula>
    </cfRule>
  </conditionalFormatting>
  <conditionalFormatting sqref="CL114">
    <cfRule type="cellIs" dxfId="8411" priority="15801" operator="equal">
      <formula>"09.30 – 13.00"</formula>
    </cfRule>
  </conditionalFormatting>
  <conditionalFormatting sqref="CL114">
    <cfRule type="cellIs" dxfId="8410" priority="15802" operator="equal">
      <formula>"10.30 – 19.30"</formula>
    </cfRule>
  </conditionalFormatting>
  <conditionalFormatting sqref="CL114">
    <cfRule type="cellIs" dxfId="8409" priority="15803" operator="equal">
      <formula>"11.30 – 19.30"</formula>
    </cfRule>
  </conditionalFormatting>
  <conditionalFormatting sqref="CL114">
    <cfRule type="cellIs" dxfId="8408" priority="15804" operator="equal">
      <formula>_FV(13,"3")</formula>
    </cfRule>
  </conditionalFormatting>
  <conditionalFormatting sqref="CL114">
    <cfRule type="cellIs" dxfId="8407" priority="15805" operator="equal">
      <formula>_FV(13,"3")</formula>
    </cfRule>
  </conditionalFormatting>
  <conditionalFormatting sqref="CL114">
    <cfRule type="cellIs" dxfId="8406" priority="15806" operator="equal">
      <formula>_FV(13,"3")</formula>
    </cfRule>
  </conditionalFormatting>
  <conditionalFormatting sqref="CL114">
    <cfRule type="cellIs" dxfId="8405" priority="15793" operator="equal">
      <formula>"09.00 – 18.00"</formula>
    </cfRule>
  </conditionalFormatting>
  <conditionalFormatting sqref="CL114">
    <cfRule type="cellIs" dxfId="8404" priority="15794" operator="equal">
      <formula>"09.30 – 13.00"</formula>
    </cfRule>
  </conditionalFormatting>
  <conditionalFormatting sqref="CL114">
    <cfRule type="cellIs" dxfId="8403" priority="15795" operator="equal">
      <formula>"10.30 – 19.30"</formula>
    </cfRule>
  </conditionalFormatting>
  <conditionalFormatting sqref="CL114">
    <cfRule type="cellIs" dxfId="8402" priority="15796" operator="equal">
      <formula>"11.30 – 19.30"</formula>
    </cfRule>
  </conditionalFormatting>
  <conditionalFormatting sqref="CL114">
    <cfRule type="cellIs" dxfId="8401" priority="15797" operator="equal">
      <formula>_FV(13,"3")</formula>
    </cfRule>
  </conditionalFormatting>
  <conditionalFormatting sqref="CL114">
    <cfRule type="cellIs" dxfId="8400" priority="15798" operator="equal">
      <formula>_FV(13,"3")</formula>
    </cfRule>
  </conditionalFormatting>
  <conditionalFormatting sqref="CL114">
    <cfRule type="cellIs" dxfId="8399" priority="15799" operator="equal">
      <formula>_FV(13,"3")</formula>
    </cfRule>
  </conditionalFormatting>
  <conditionalFormatting sqref="CL115:CL122">
    <cfRule type="containsText" dxfId="8398" priority="15775" operator="containsText" text="08.30 – 14.30">
      <formula>NOT(ISERROR(SEARCH("08.30 – 14.30",CL115)))</formula>
    </cfRule>
    <cfRule type="containsText" dxfId="8397" priority="15776" operator="containsText" text="09:30 – 18.30">
      <formula>NOT(ISERROR(SEARCH("09:30 – 18.30",CL115)))</formula>
    </cfRule>
    <cfRule type="containsText" dxfId="8396" priority="15777" operator="containsText" text="10.30 – 18.30">
      <formula>NOT(ISERROR(SEARCH("10.30 – 18.30",CL115)))</formula>
    </cfRule>
    <cfRule type="containsText" dxfId="8395" priority="15778" operator="containsText" text="09.30 – 18.30">
      <formula>NOT(ISERROR(SEARCH("09.30 – 18.30",CL115)))</formula>
    </cfRule>
    <cfRule type="containsText" dxfId="8394" priority="15780" operator="containsText" text="09.00 – 13:00">
      <formula>NOT(ISERROR(SEARCH("09.00 – 13:00",CL115)))</formula>
    </cfRule>
    <cfRule type="containsText" dxfId="8393" priority="15781" operator="containsText" text="08.30 – 16.30">
      <formula>NOT(ISERROR(SEARCH("08.30 – 16.30",CL115)))</formula>
    </cfRule>
    <cfRule type="containsText" dxfId="8392" priority="15782" operator="containsText" text="08:30 – 17.30">
      <formula>NOT(ISERROR(SEARCH("08:30 – 17.30",CL115)))</formula>
    </cfRule>
    <cfRule type="containsText" dxfId="8391" priority="15783" operator="containsText" text="08.30 – 17.30">
      <formula>NOT(ISERROR(SEARCH("08.30 – 17.30",CL115)))</formula>
    </cfRule>
    <cfRule type="containsText" dxfId="8390" priority="15784" operator="containsText" text="09.00 – 18.00">
      <formula>NOT(ISERROR(SEARCH("09.00 – 18.00",CL115)))</formula>
    </cfRule>
    <cfRule type="containsText" dxfId="8389" priority="15785" operator="containsText" text="09.00 – 13.00">
      <formula>NOT(ISERROR(SEARCH("09.00 – 13.00",CL115)))</formula>
    </cfRule>
    <cfRule type="containsText" dxfId="8388" priority="15786" operator="containsText" text="11.30 – 19.30">
      <formula>NOT(ISERROR(SEARCH("11.30 – 19.30",CL115)))</formula>
    </cfRule>
    <cfRule type="containsText" dxfId="8387" priority="15787" operator="containsText" text="10.30 – 19.30">
      <formula>NOT(ISERROR(SEARCH("10.30 – 19.30",CL115)))</formula>
    </cfRule>
    <cfRule type="containsText" dxfId="8386" priority="15788" operator="containsText" text="09.00 – 15.00">
      <formula>NOT(ISERROR(SEARCH("09.00 – 15.00",CL115)))</formula>
    </cfRule>
    <cfRule type="containsText" dxfId="8385" priority="15789" operator="containsText" text="1 2 : 3 0">
      <formula>NOT(ISERROR(SEARCH("1 2 : 3 0",CL115)))</formula>
    </cfRule>
    <cfRule type="containsText" dxfId="8384" priority="15790" operator="containsText" text="1 3 : 3 0">
      <formula>NOT(ISERROR(SEARCH("1 3 : 3 0",CL115)))</formula>
    </cfRule>
    <cfRule type="containsText" dxfId="8383" priority="15791" operator="containsText" text="FESTIVITÁ">
      <formula>NOT(ISERROR(SEARCH("FESTIVITÁ",CL115)))</formula>
    </cfRule>
    <cfRule type="cellIs" dxfId="8382" priority="15792" operator="equal">
      <formula>"DOMENICA"</formula>
    </cfRule>
  </conditionalFormatting>
  <conditionalFormatting sqref="CL115:CL122">
    <cfRule type="containsText" dxfId="8381" priority="15767" operator="containsText" text="09.00 - 13.00">
      <formula>NOT(ISERROR(SEARCH("09.00 - 13.00",CL115)))</formula>
    </cfRule>
    <cfRule type="containsText" dxfId="8380" priority="15770" operator="containsText" text="09.00 – 15:00">
      <formula>NOT(ISERROR(SEARCH("09.00 – 15:00",CL115)))</formula>
    </cfRule>
    <cfRule type="containsText" dxfId="8379" priority="15771" operator="containsText" text="09.00 – 16.00">
      <formula>NOT(ISERROR(SEARCH("09.00 – 16.00",CL115)))</formula>
    </cfRule>
    <cfRule type="containsText" dxfId="8378" priority="15772" operator="containsText" text="09.00 - 13:00">
      <formula>NOT(ISERROR(SEARCH("09.00 - 13:00",CL115)))</formula>
    </cfRule>
    <cfRule type="containsText" dxfId="8377" priority="15773" operator="containsText" text="08.30 – 16:30 ">
      <formula>NOT(ISERROR(SEARCH("08.30 – 16:30 ",CL115)))</formula>
    </cfRule>
    <cfRule type="containsText" dxfId="8376" priority="15774" operator="containsText" text="08.30 – 17:30 ">
      <formula>NOT(ISERROR(SEARCH("08.30 – 17:30 ",CL115)))</formula>
    </cfRule>
  </conditionalFormatting>
  <conditionalFormatting sqref="CL115:CL122">
    <cfRule type="containsText" dxfId="8375" priority="15769" operator="containsText" text="1 3 : 0 0">
      <formula>NOT(ISERROR(SEARCH("1 3 : 0 0",CL115)))</formula>
    </cfRule>
  </conditionalFormatting>
  <conditionalFormatting sqref="CL115">
    <cfRule type="containsText" dxfId="8374" priority="15768" operator="containsText" text="13:00">
      <formula>NOT(ISERROR(SEARCH("13:00",CL115)))</formula>
    </cfRule>
  </conditionalFormatting>
  <conditionalFormatting sqref="CL115:CL122">
    <cfRule type="containsText" dxfId="8373" priority="15779" operator="containsText" text="09:00 – 13.00 ">
      <formula>NOT(ISERROR(SEARCH("09:00 – 13.00 ",CL115)))</formula>
    </cfRule>
  </conditionalFormatting>
  <conditionalFormatting sqref="CL121">
    <cfRule type="containsText" dxfId="8372" priority="15766" operator="containsText" text="09:00 – 13.00 ">
      <formula>NOT(ISERROR(SEARCH("09:00 – 13.00 ",CL121)))</formula>
    </cfRule>
  </conditionalFormatting>
  <conditionalFormatting sqref="CL115:CL122">
    <cfRule type="containsText" dxfId="8371" priority="15765" operator="containsText" text="09:00 – 13.00 ">
      <formula>NOT(ISERROR(SEARCH("09:00 – 13.00 ",CL115)))</formula>
    </cfRule>
  </conditionalFormatting>
  <conditionalFormatting sqref="CL121:CL122">
    <cfRule type="containsText" dxfId="8370" priority="15764" operator="containsText" text="09:00 – 13.00 ">
      <formula>NOT(ISERROR(SEARCH("09:00 – 13.00 ",CL121)))</formula>
    </cfRule>
  </conditionalFormatting>
  <conditionalFormatting sqref="CL116">
    <cfRule type="containsText" dxfId="8369" priority="15761" operator="containsText" text="09.00 -13.00">
      <formula>NOT(ISERROR(SEARCH("09.00 -13.00",CL116)))</formula>
    </cfRule>
    <cfRule type="containsText" dxfId="8368" priority="15762" operator="containsText" text="09.00 -15:00">
      <formula>NOT(ISERROR(SEARCH("09.00 -15:00",CL116)))</formula>
    </cfRule>
    <cfRule type="containsText" dxfId="8367" priority="15763" operator="containsText" text="09.00 -16.00">
      <formula>NOT(ISERROR(SEARCH("09.00 -16.00",CL116)))</formula>
    </cfRule>
  </conditionalFormatting>
  <conditionalFormatting sqref="CL117:CL122">
    <cfRule type="containsText" dxfId="8366" priority="15758" operator="containsText" text="09.00 -13.00">
      <formula>NOT(ISERROR(SEARCH("09.00 -13.00",CL117)))</formula>
    </cfRule>
    <cfRule type="containsText" dxfId="8365" priority="15759" operator="containsText" text="09.00 -15:00">
      <formula>NOT(ISERROR(SEARCH("09.00 -15:00",CL117)))</formula>
    </cfRule>
    <cfRule type="containsText" dxfId="8364" priority="15760" operator="containsText" text="09.00 -16.00">
      <formula>NOT(ISERROR(SEARCH("09.00 -16.00",CL117)))</formula>
    </cfRule>
  </conditionalFormatting>
  <conditionalFormatting sqref="CL115">
    <cfRule type="containsText" dxfId="8363" priority="15755" operator="containsText" text="09.00 -13.00">
      <formula>NOT(ISERROR(SEARCH("09.00 -13.00",CL115)))</formula>
    </cfRule>
    <cfRule type="containsText" dxfId="8362" priority="15756" operator="containsText" text="09.00 -15:00">
      <formula>NOT(ISERROR(SEARCH("09.00 -15:00",CL115)))</formula>
    </cfRule>
    <cfRule type="containsText" dxfId="8361" priority="15757" operator="containsText" text="09.00 -16.00">
      <formula>NOT(ISERROR(SEARCH("09.00 -16.00",CL115)))</formula>
    </cfRule>
  </conditionalFormatting>
  <conditionalFormatting sqref="CL121">
    <cfRule type="containsText" dxfId="8360" priority="15754" operator="containsText" text="09:00 – 13.00 ">
      <formula>NOT(ISERROR(SEARCH("09:00 – 13.00 ",CL121)))</formula>
    </cfRule>
  </conditionalFormatting>
  <conditionalFormatting sqref="CL115:CL122">
    <cfRule type="containsText" dxfId="8359" priority="15753" operator="containsText" text="09:00 – 13.00 ">
      <formula>NOT(ISERROR(SEARCH("09:00 – 13.00 ",CL115)))</formula>
    </cfRule>
  </conditionalFormatting>
  <conditionalFormatting sqref="CL121:CL122">
    <cfRule type="containsText" dxfId="8358" priority="15752" operator="containsText" text="09:00 – 13.00 ">
      <formula>NOT(ISERROR(SEARCH("09:00 – 13.00 ",CL121)))</formula>
    </cfRule>
  </conditionalFormatting>
  <conditionalFormatting sqref="CL116">
    <cfRule type="containsText" dxfId="8357" priority="15749" operator="containsText" text="09.00 -13.00">
      <formula>NOT(ISERROR(SEARCH("09.00 -13.00",CL116)))</formula>
    </cfRule>
    <cfRule type="containsText" dxfId="8356" priority="15750" operator="containsText" text="09.00 -15:00">
      <formula>NOT(ISERROR(SEARCH("09.00 -15:00",CL116)))</formula>
    </cfRule>
    <cfRule type="containsText" dxfId="8355" priority="15751" operator="containsText" text="09.00 -16.00">
      <formula>NOT(ISERROR(SEARCH("09.00 -16.00",CL116)))</formula>
    </cfRule>
  </conditionalFormatting>
  <conditionalFormatting sqref="CL117:CL122">
    <cfRule type="containsText" dxfId="8354" priority="15746" operator="containsText" text="09.00 -13.00">
      <formula>NOT(ISERROR(SEARCH("09.00 -13.00",CL117)))</formula>
    </cfRule>
    <cfRule type="containsText" dxfId="8353" priority="15747" operator="containsText" text="09.00 -15:00">
      <formula>NOT(ISERROR(SEARCH("09.00 -15:00",CL117)))</formula>
    </cfRule>
    <cfRule type="containsText" dxfId="8352" priority="15748" operator="containsText" text="09.00 -16.00">
      <formula>NOT(ISERROR(SEARCH("09.00 -16.00",CL117)))</formula>
    </cfRule>
  </conditionalFormatting>
  <conditionalFormatting sqref="CL115">
    <cfRule type="containsText" dxfId="8351" priority="15743" operator="containsText" text="09.00 -13.00">
      <formula>NOT(ISERROR(SEARCH("09.00 -13.00",CL115)))</formula>
    </cfRule>
    <cfRule type="containsText" dxfId="8350" priority="15744" operator="containsText" text="09.00 -15:00">
      <formula>NOT(ISERROR(SEARCH("09.00 -15:00",CL115)))</formula>
    </cfRule>
    <cfRule type="containsText" dxfId="8349" priority="15745" operator="containsText" text="09.00 -16.00">
      <formula>NOT(ISERROR(SEARCH("09.00 -16.00",CL115)))</formula>
    </cfRule>
  </conditionalFormatting>
  <conditionalFormatting sqref="CL116">
    <cfRule type="containsText" dxfId="8348" priority="15740" operator="containsText" text="09.00 -13:00">
      <formula>NOT(ISERROR(SEARCH("09.00 -13:00",CL116)))</formula>
    </cfRule>
    <cfRule type="containsText" dxfId="8347" priority="15741" operator="containsText" text="08.30 -17.30">
      <formula>NOT(ISERROR(SEARCH("08.30 -17.30",CL116)))</formula>
    </cfRule>
    <cfRule type="containsText" dxfId="8346" priority="15742" operator="containsText" text="08.30 -15:30">
      <formula>NOT(ISERROR(SEARCH("08.30 -15:30",CL116)))</formula>
    </cfRule>
  </conditionalFormatting>
  <conditionalFormatting sqref="CL117:CL122">
    <cfRule type="containsText" dxfId="8345" priority="15737" operator="containsText" text="09.00 -13.00">
      <formula>NOT(ISERROR(SEARCH("09.00 -13.00",CL117)))</formula>
    </cfRule>
    <cfRule type="containsText" dxfId="8344" priority="15738" operator="containsText" text="09.00 -15:00">
      <formula>NOT(ISERROR(SEARCH("09.00 -15:00",CL117)))</formula>
    </cfRule>
    <cfRule type="containsText" dxfId="8343" priority="15739" operator="containsText" text="09.00 -16.00">
      <formula>NOT(ISERROR(SEARCH("09.00 -16.00",CL117)))</formula>
    </cfRule>
  </conditionalFormatting>
  <conditionalFormatting sqref="CL117:CL122">
    <cfRule type="containsText" dxfId="8342" priority="15734" operator="containsText" text="09.00 -13:00">
      <formula>NOT(ISERROR(SEARCH("09.00 -13:00",CL117)))</formula>
    </cfRule>
    <cfRule type="containsText" dxfId="8341" priority="15735" operator="containsText" text="08.30 -17.30">
      <formula>NOT(ISERROR(SEARCH("08.30 -17.30",CL117)))</formula>
    </cfRule>
    <cfRule type="containsText" dxfId="8340" priority="15736" operator="containsText" text="08.30 -15:30">
      <formula>NOT(ISERROR(SEARCH("08.30 -15:30",CL117)))</formula>
    </cfRule>
  </conditionalFormatting>
  <conditionalFormatting sqref="CL115">
    <cfRule type="containsText" dxfId="8339" priority="15731" operator="containsText" text="09.00 -13.00">
      <formula>NOT(ISERROR(SEARCH("09.00 -13.00",CL115)))</formula>
    </cfRule>
    <cfRule type="containsText" dxfId="8338" priority="15732" operator="containsText" text="09.00 -15:00">
      <formula>NOT(ISERROR(SEARCH("09.00 -15:00",CL115)))</formula>
    </cfRule>
    <cfRule type="containsText" dxfId="8337" priority="15733" operator="containsText" text="09.00 -16.00">
      <formula>NOT(ISERROR(SEARCH("09.00 -16.00",CL115)))</formula>
    </cfRule>
  </conditionalFormatting>
  <conditionalFormatting sqref="CL115">
    <cfRule type="containsText" dxfId="8336" priority="15728" operator="containsText" text="09.00 -13:00">
      <formula>NOT(ISERROR(SEARCH("09.00 -13:00",CL115)))</formula>
    </cfRule>
    <cfRule type="containsText" dxfId="8335" priority="15729" operator="containsText" text="08.30 -17.30">
      <formula>NOT(ISERROR(SEARCH("08.30 -17.30",CL115)))</formula>
    </cfRule>
    <cfRule type="containsText" dxfId="8334" priority="15730" operator="containsText" text="08.30 -15:30">
      <formula>NOT(ISERROR(SEARCH("08.30 -15:30",CL115)))</formula>
    </cfRule>
  </conditionalFormatting>
  <conditionalFormatting sqref="CL125:CL132">
    <cfRule type="containsText" dxfId="8333" priority="15710" operator="containsText" text="08.30 – 14.30">
      <formula>NOT(ISERROR(SEARCH("08.30 – 14.30",CL125)))</formula>
    </cfRule>
    <cfRule type="containsText" dxfId="8332" priority="15711" operator="containsText" text="09:30 – 18.30">
      <formula>NOT(ISERROR(SEARCH("09:30 – 18.30",CL125)))</formula>
    </cfRule>
    <cfRule type="containsText" dxfId="8331" priority="15712" operator="containsText" text="10.30 – 18.30">
      <formula>NOT(ISERROR(SEARCH("10.30 – 18.30",CL125)))</formula>
    </cfRule>
    <cfRule type="containsText" dxfId="8330" priority="15713" operator="containsText" text="09.30 – 18.30">
      <formula>NOT(ISERROR(SEARCH("09.30 – 18.30",CL125)))</formula>
    </cfRule>
    <cfRule type="containsText" dxfId="8329" priority="15715" operator="containsText" text="09.00 – 13:00">
      <formula>NOT(ISERROR(SEARCH("09.00 – 13:00",CL125)))</formula>
    </cfRule>
    <cfRule type="containsText" dxfId="8328" priority="15716" operator="containsText" text="08.30 – 16.30">
      <formula>NOT(ISERROR(SEARCH("08.30 – 16.30",CL125)))</formula>
    </cfRule>
    <cfRule type="containsText" dxfId="8327" priority="15717" operator="containsText" text="08:30 – 17.30">
      <formula>NOT(ISERROR(SEARCH("08:30 – 17.30",CL125)))</formula>
    </cfRule>
    <cfRule type="containsText" dxfId="8326" priority="15718" operator="containsText" text="08.30 – 17.30">
      <formula>NOT(ISERROR(SEARCH("08.30 – 17.30",CL125)))</formula>
    </cfRule>
    <cfRule type="containsText" dxfId="8325" priority="15719" operator="containsText" text="09.00 – 18.00">
      <formula>NOT(ISERROR(SEARCH("09.00 – 18.00",CL125)))</formula>
    </cfRule>
    <cfRule type="containsText" dxfId="8324" priority="15720" operator="containsText" text="09.00 – 13.00">
      <formula>NOT(ISERROR(SEARCH("09.00 – 13.00",CL125)))</formula>
    </cfRule>
    <cfRule type="containsText" dxfId="8323" priority="15721" operator="containsText" text="11.30 – 19.30">
      <formula>NOT(ISERROR(SEARCH("11.30 – 19.30",CL125)))</formula>
    </cfRule>
    <cfRule type="containsText" dxfId="8322" priority="15722" operator="containsText" text="10.30 – 19.30">
      <formula>NOT(ISERROR(SEARCH("10.30 – 19.30",CL125)))</formula>
    </cfRule>
    <cfRule type="containsText" dxfId="8321" priority="15723" operator="containsText" text="09.00 – 15.00">
      <formula>NOT(ISERROR(SEARCH("09.00 – 15.00",CL125)))</formula>
    </cfRule>
    <cfRule type="containsText" dxfId="8320" priority="15724" operator="containsText" text="1 2 : 3 0">
      <formula>NOT(ISERROR(SEARCH("1 2 : 3 0",CL125)))</formula>
    </cfRule>
    <cfRule type="containsText" dxfId="8319" priority="15725" operator="containsText" text="1 3 : 3 0">
      <formula>NOT(ISERROR(SEARCH("1 3 : 3 0",CL125)))</formula>
    </cfRule>
    <cfRule type="containsText" dxfId="8318" priority="15726" operator="containsText" text="FESTIVITÁ">
      <formula>NOT(ISERROR(SEARCH("FESTIVITÁ",CL125)))</formula>
    </cfRule>
    <cfRule type="cellIs" dxfId="8317" priority="15727" operator="equal">
      <formula>"DOMENICA"</formula>
    </cfRule>
  </conditionalFormatting>
  <conditionalFormatting sqref="CL125:CL132">
    <cfRule type="containsText" dxfId="8316" priority="15702" operator="containsText" text="09.00 - 13.00">
      <formula>NOT(ISERROR(SEARCH("09.00 - 13.00",CL125)))</formula>
    </cfRule>
    <cfRule type="containsText" dxfId="8315" priority="15705" operator="containsText" text="09.00 – 15:00">
      <formula>NOT(ISERROR(SEARCH("09.00 – 15:00",CL125)))</formula>
    </cfRule>
    <cfRule type="containsText" dxfId="8314" priority="15706" operator="containsText" text="09.00 – 16.00">
      <formula>NOT(ISERROR(SEARCH("09.00 – 16.00",CL125)))</formula>
    </cfRule>
    <cfRule type="containsText" dxfId="8313" priority="15707" operator="containsText" text="09.00 - 13:00">
      <formula>NOT(ISERROR(SEARCH("09.00 - 13:00",CL125)))</formula>
    </cfRule>
    <cfRule type="containsText" dxfId="8312" priority="15708" operator="containsText" text="08.30 – 16:30 ">
      <formula>NOT(ISERROR(SEARCH("08.30 – 16:30 ",CL125)))</formula>
    </cfRule>
    <cfRule type="containsText" dxfId="8311" priority="15709" operator="containsText" text="08.30 – 17:30 ">
      <formula>NOT(ISERROR(SEARCH("08.30 – 17:30 ",CL125)))</formula>
    </cfRule>
  </conditionalFormatting>
  <conditionalFormatting sqref="CL125:CL132">
    <cfRule type="containsText" dxfId="8310" priority="15704" operator="containsText" text="1 3 : 0 0">
      <formula>NOT(ISERROR(SEARCH("1 3 : 0 0",CL125)))</formula>
    </cfRule>
  </conditionalFormatting>
  <conditionalFormatting sqref="CL125">
    <cfRule type="containsText" dxfId="8309" priority="15703" operator="containsText" text="13:00">
      <formula>NOT(ISERROR(SEARCH("13:00",CL125)))</formula>
    </cfRule>
  </conditionalFormatting>
  <conditionalFormatting sqref="CL125:CL132">
    <cfRule type="containsText" dxfId="8308" priority="15714" operator="containsText" text="09:00 – 13.00 ">
      <formula>NOT(ISERROR(SEARCH("09:00 – 13.00 ",CL125)))</formula>
    </cfRule>
  </conditionalFormatting>
  <conditionalFormatting sqref="CL131">
    <cfRule type="containsText" dxfId="8307" priority="15701" operator="containsText" text="09:00 – 13.00 ">
      <formula>NOT(ISERROR(SEARCH("09:00 – 13.00 ",CL131)))</formula>
    </cfRule>
  </conditionalFormatting>
  <conditionalFormatting sqref="CL125:CL132">
    <cfRule type="containsText" dxfId="8306" priority="15700" operator="containsText" text="09:00 – 13.00 ">
      <formula>NOT(ISERROR(SEARCH("09:00 – 13.00 ",CL125)))</formula>
    </cfRule>
  </conditionalFormatting>
  <conditionalFormatting sqref="CL131:CL132">
    <cfRule type="containsText" dxfId="8305" priority="15699" operator="containsText" text="09:00 – 13.00 ">
      <formula>NOT(ISERROR(SEARCH("09:00 – 13.00 ",CL131)))</formula>
    </cfRule>
  </conditionalFormatting>
  <conditionalFormatting sqref="CL126">
    <cfRule type="containsText" dxfId="8304" priority="15696" operator="containsText" text="09.00 -13.00">
      <formula>NOT(ISERROR(SEARCH("09.00 -13.00",CL126)))</formula>
    </cfRule>
    <cfRule type="containsText" dxfId="8303" priority="15697" operator="containsText" text="09.00 -15:00">
      <formula>NOT(ISERROR(SEARCH("09.00 -15:00",CL126)))</formula>
    </cfRule>
    <cfRule type="containsText" dxfId="8302" priority="15698" operator="containsText" text="09.00 -16.00">
      <formula>NOT(ISERROR(SEARCH("09.00 -16.00",CL126)))</formula>
    </cfRule>
  </conditionalFormatting>
  <conditionalFormatting sqref="CL127:CL132">
    <cfRule type="containsText" dxfId="8301" priority="15693" operator="containsText" text="09.00 -13.00">
      <formula>NOT(ISERROR(SEARCH("09.00 -13.00",CL127)))</formula>
    </cfRule>
    <cfRule type="containsText" dxfId="8300" priority="15694" operator="containsText" text="09.00 -15:00">
      <formula>NOT(ISERROR(SEARCH("09.00 -15:00",CL127)))</formula>
    </cfRule>
    <cfRule type="containsText" dxfId="8299" priority="15695" operator="containsText" text="09.00 -16.00">
      <formula>NOT(ISERROR(SEARCH("09.00 -16.00",CL127)))</formula>
    </cfRule>
  </conditionalFormatting>
  <conditionalFormatting sqref="CL125">
    <cfRule type="containsText" dxfId="8298" priority="15690" operator="containsText" text="09.00 -13.00">
      <formula>NOT(ISERROR(SEARCH("09.00 -13.00",CL125)))</formula>
    </cfRule>
    <cfRule type="containsText" dxfId="8297" priority="15691" operator="containsText" text="09.00 -15:00">
      <formula>NOT(ISERROR(SEARCH("09.00 -15:00",CL125)))</formula>
    </cfRule>
    <cfRule type="containsText" dxfId="8296" priority="15692" operator="containsText" text="09.00 -16.00">
      <formula>NOT(ISERROR(SEARCH("09.00 -16.00",CL125)))</formula>
    </cfRule>
  </conditionalFormatting>
  <conditionalFormatting sqref="CL131">
    <cfRule type="containsText" dxfId="8295" priority="15689" operator="containsText" text="09:00 – 13.00 ">
      <formula>NOT(ISERROR(SEARCH("09:00 – 13.00 ",CL131)))</formula>
    </cfRule>
  </conditionalFormatting>
  <conditionalFormatting sqref="CL125:CL132">
    <cfRule type="containsText" dxfId="8294" priority="15688" operator="containsText" text="09:00 – 13.00 ">
      <formula>NOT(ISERROR(SEARCH("09:00 – 13.00 ",CL125)))</formula>
    </cfRule>
  </conditionalFormatting>
  <conditionalFormatting sqref="CL131:CL132">
    <cfRule type="containsText" dxfId="8293" priority="15687" operator="containsText" text="09:00 – 13.00 ">
      <formula>NOT(ISERROR(SEARCH("09:00 – 13.00 ",CL131)))</formula>
    </cfRule>
  </conditionalFormatting>
  <conditionalFormatting sqref="CL126">
    <cfRule type="containsText" dxfId="8292" priority="15684" operator="containsText" text="09.00 -13.00">
      <formula>NOT(ISERROR(SEARCH("09.00 -13.00",CL126)))</formula>
    </cfRule>
    <cfRule type="containsText" dxfId="8291" priority="15685" operator="containsText" text="09.00 -15:00">
      <formula>NOT(ISERROR(SEARCH("09.00 -15:00",CL126)))</formula>
    </cfRule>
    <cfRule type="containsText" dxfId="8290" priority="15686" operator="containsText" text="09.00 -16.00">
      <formula>NOT(ISERROR(SEARCH("09.00 -16.00",CL126)))</formula>
    </cfRule>
  </conditionalFormatting>
  <conditionalFormatting sqref="CL127:CL132">
    <cfRule type="containsText" dxfId="8289" priority="15681" operator="containsText" text="09.00 -13.00">
      <formula>NOT(ISERROR(SEARCH("09.00 -13.00",CL127)))</formula>
    </cfRule>
    <cfRule type="containsText" dxfId="8288" priority="15682" operator="containsText" text="09.00 -15:00">
      <formula>NOT(ISERROR(SEARCH("09.00 -15:00",CL127)))</formula>
    </cfRule>
    <cfRule type="containsText" dxfId="8287" priority="15683" operator="containsText" text="09.00 -16.00">
      <formula>NOT(ISERROR(SEARCH("09.00 -16.00",CL127)))</formula>
    </cfRule>
  </conditionalFormatting>
  <conditionalFormatting sqref="CL125">
    <cfRule type="containsText" dxfId="8286" priority="15678" operator="containsText" text="09.00 -13.00">
      <formula>NOT(ISERROR(SEARCH("09.00 -13.00",CL125)))</formula>
    </cfRule>
    <cfRule type="containsText" dxfId="8285" priority="15679" operator="containsText" text="09.00 -15:00">
      <formula>NOT(ISERROR(SEARCH("09.00 -15:00",CL125)))</formula>
    </cfRule>
    <cfRule type="containsText" dxfId="8284" priority="15680" operator="containsText" text="09.00 -16.00">
      <formula>NOT(ISERROR(SEARCH("09.00 -16.00",CL125)))</formula>
    </cfRule>
  </conditionalFormatting>
  <conditionalFormatting sqref="CL126">
    <cfRule type="containsText" dxfId="8283" priority="15675" operator="containsText" text="09.00 -13:00">
      <formula>NOT(ISERROR(SEARCH("09.00 -13:00",CL126)))</formula>
    </cfRule>
    <cfRule type="containsText" dxfId="8282" priority="15676" operator="containsText" text="08.30 -17.30">
      <formula>NOT(ISERROR(SEARCH("08.30 -17.30",CL126)))</formula>
    </cfRule>
    <cfRule type="containsText" dxfId="8281" priority="15677" operator="containsText" text="08.30 -15:30">
      <formula>NOT(ISERROR(SEARCH("08.30 -15:30",CL126)))</formula>
    </cfRule>
  </conditionalFormatting>
  <conditionalFormatting sqref="CL127:CL132">
    <cfRule type="containsText" dxfId="8280" priority="15672" operator="containsText" text="09.00 -13.00">
      <formula>NOT(ISERROR(SEARCH("09.00 -13.00",CL127)))</formula>
    </cfRule>
    <cfRule type="containsText" dxfId="8279" priority="15673" operator="containsText" text="09.00 -15:00">
      <formula>NOT(ISERROR(SEARCH("09.00 -15:00",CL127)))</formula>
    </cfRule>
    <cfRule type="containsText" dxfId="8278" priority="15674" operator="containsText" text="09.00 -16.00">
      <formula>NOT(ISERROR(SEARCH("09.00 -16.00",CL127)))</formula>
    </cfRule>
  </conditionalFormatting>
  <conditionalFormatting sqref="CL127:CL132">
    <cfRule type="containsText" dxfId="8277" priority="15669" operator="containsText" text="09.00 -13:00">
      <formula>NOT(ISERROR(SEARCH("09.00 -13:00",CL127)))</formula>
    </cfRule>
    <cfRule type="containsText" dxfId="8276" priority="15670" operator="containsText" text="08.30 -17.30">
      <formula>NOT(ISERROR(SEARCH("08.30 -17.30",CL127)))</formula>
    </cfRule>
    <cfRule type="containsText" dxfId="8275" priority="15671" operator="containsText" text="08.30 -15:30">
      <formula>NOT(ISERROR(SEARCH("08.30 -15:30",CL127)))</formula>
    </cfRule>
  </conditionalFormatting>
  <conditionalFormatting sqref="CL125">
    <cfRule type="containsText" dxfId="8274" priority="15666" operator="containsText" text="09.00 -13.00">
      <formula>NOT(ISERROR(SEARCH("09.00 -13.00",CL125)))</formula>
    </cfRule>
    <cfRule type="containsText" dxfId="8273" priority="15667" operator="containsText" text="09.00 -15:00">
      <formula>NOT(ISERROR(SEARCH("09.00 -15:00",CL125)))</formula>
    </cfRule>
    <cfRule type="containsText" dxfId="8272" priority="15668" operator="containsText" text="09.00 -16.00">
      <formula>NOT(ISERROR(SEARCH("09.00 -16.00",CL125)))</formula>
    </cfRule>
  </conditionalFormatting>
  <conditionalFormatting sqref="CL125">
    <cfRule type="containsText" dxfId="8271" priority="15663" operator="containsText" text="09.00 -13:00">
      <formula>NOT(ISERROR(SEARCH("09.00 -13:00",CL125)))</formula>
    </cfRule>
    <cfRule type="containsText" dxfId="8270" priority="15664" operator="containsText" text="08.30 -17.30">
      <formula>NOT(ISERROR(SEARCH("08.30 -17.30",CL125)))</formula>
    </cfRule>
    <cfRule type="containsText" dxfId="8269" priority="15665" operator="containsText" text="08.30 -15:30">
      <formula>NOT(ISERROR(SEARCH("08.30 -15:30",CL125)))</formula>
    </cfRule>
  </conditionalFormatting>
  <conditionalFormatting sqref="CL135:CL142">
    <cfRule type="containsText" dxfId="8268" priority="15645" operator="containsText" text="08.30 – 14.30">
      <formula>NOT(ISERROR(SEARCH("08.30 – 14.30",CL135)))</formula>
    </cfRule>
    <cfRule type="containsText" dxfId="8267" priority="15646" operator="containsText" text="09:30 – 18.30">
      <formula>NOT(ISERROR(SEARCH("09:30 – 18.30",CL135)))</formula>
    </cfRule>
    <cfRule type="containsText" dxfId="8266" priority="15647" operator="containsText" text="10.30 – 18.30">
      <formula>NOT(ISERROR(SEARCH("10.30 – 18.30",CL135)))</formula>
    </cfRule>
    <cfRule type="containsText" dxfId="8265" priority="15648" operator="containsText" text="09.30 – 18.30">
      <formula>NOT(ISERROR(SEARCH("09.30 – 18.30",CL135)))</formula>
    </cfRule>
    <cfRule type="containsText" dxfId="8264" priority="15650" operator="containsText" text="09.00 – 13:00">
      <formula>NOT(ISERROR(SEARCH("09.00 – 13:00",CL135)))</formula>
    </cfRule>
    <cfRule type="containsText" dxfId="8263" priority="15651" operator="containsText" text="08.30 – 16.30">
      <formula>NOT(ISERROR(SEARCH("08.30 – 16.30",CL135)))</formula>
    </cfRule>
    <cfRule type="containsText" dxfId="8262" priority="15652" operator="containsText" text="08:30 – 17.30">
      <formula>NOT(ISERROR(SEARCH("08:30 – 17.30",CL135)))</formula>
    </cfRule>
    <cfRule type="containsText" dxfId="8261" priority="15653" operator="containsText" text="08.30 – 17.30">
      <formula>NOT(ISERROR(SEARCH("08.30 – 17.30",CL135)))</formula>
    </cfRule>
    <cfRule type="containsText" dxfId="8260" priority="15654" operator="containsText" text="09.00 – 18.00">
      <formula>NOT(ISERROR(SEARCH("09.00 – 18.00",CL135)))</formula>
    </cfRule>
    <cfRule type="containsText" dxfId="8259" priority="15655" operator="containsText" text="09.00 – 13.00">
      <formula>NOT(ISERROR(SEARCH("09.00 – 13.00",CL135)))</formula>
    </cfRule>
    <cfRule type="containsText" dxfId="8258" priority="15656" operator="containsText" text="11.30 – 19.30">
      <formula>NOT(ISERROR(SEARCH("11.30 – 19.30",CL135)))</formula>
    </cfRule>
    <cfRule type="containsText" dxfId="8257" priority="15657" operator="containsText" text="10.30 – 19.30">
      <formula>NOT(ISERROR(SEARCH("10.30 – 19.30",CL135)))</formula>
    </cfRule>
    <cfRule type="containsText" dxfId="8256" priority="15658" operator="containsText" text="09.00 – 15.00">
      <formula>NOT(ISERROR(SEARCH("09.00 – 15.00",CL135)))</formula>
    </cfRule>
    <cfRule type="containsText" dxfId="8255" priority="15659" operator="containsText" text="1 2 : 3 0">
      <formula>NOT(ISERROR(SEARCH("1 2 : 3 0",CL135)))</formula>
    </cfRule>
    <cfRule type="containsText" dxfId="8254" priority="15660" operator="containsText" text="1 3 : 3 0">
      <formula>NOT(ISERROR(SEARCH("1 3 : 3 0",CL135)))</formula>
    </cfRule>
    <cfRule type="containsText" dxfId="8253" priority="15661" operator="containsText" text="FESTIVITÁ">
      <formula>NOT(ISERROR(SEARCH("FESTIVITÁ",CL135)))</formula>
    </cfRule>
    <cfRule type="cellIs" dxfId="8252" priority="15662" operator="equal">
      <formula>"DOMENICA"</formula>
    </cfRule>
  </conditionalFormatting>
  <conditionalFormatting sqref="CL135:CL142">
    <cfRule type="containsText" dxfId="8251" priority="15637" operator="containsText" text="09.00 - 13.00">
      <formula>NOT(ISERROR(SEARCH("09.00 - 13.00",CL135)))</formula>
    </cfRule>
    <cfRule type="containsText" dxfId="8250" priority="15640" operator="containsText" text="09.00 – 15:00">
      <formula>NOT(ISERROR(SEARCH("09.00 – 15:00",CL135)))</formula>
    </cfRule>
    <cfRule type="containsText" dxfId="8249" priority="15641" operator="containsText" text="09.00 – 16.00">
      <formula>NOT(ISERROR(SEARCH("09.00 – 16.00",CL135)))</formula>
    </cfRule>
    <cfRule type="containsText" dxfId="8248" priority="15642" operator="containsText" text="09.00 - 13:00">
      <formula>NOT(ISERROR(SEARCH("09.00 - 13:00",CL135)))</formula>
    </cfRule>
    <cfRule type="containsText" dxfId="8247" priority="15643" operator="containsText" text="08.30 – 16:30 ">
      <formula>NOT(ISERROR(SEARCH("08.30 – 16:30 ",CL135)))</formula>
    </cfRule>
    <cfRule type="containsText" dxfId="8246" priority="15644" operator="containsText" text="08.30 – 17:30 ">
      <formula>NOT(ISERROR(SEARCH("08.30 – 17:30 ",CL135)))</formula>
    </cfRule>
  </conditionalFormatting>
  <conditionalFormatting sqref="CL135:CL142">
    <cfRule type="containsText" dxfId="8245" priority="15639" operator="containsText" text="1 3 : 0 0">
      <formula>NOT(ISERROR(SEARCH("1 3 : 0 0",CL135)))</formula>
    </cfRule>
  </conditionalFormatting>
  <conditionalFormatting sqref="CL135:CL142">
    <cfRule type="containsText" dxfId="8244" priority="15649" operator="containsText" text="09:00 – 13.00 ">
      <formula>NOT(ISERROR(SEARCH("09:00 – 13.00 ",CL135)))</formula>
    </cfRule>
  </conditionalFormatting>
  <conditionalFormatting sqref="CL141">
    <cfRule type="containsText" dxfId="8243" priority="15636" operator="containsText" text="09:00 – 13.00 ">
      <formula>NOT(ISERROR(SEARCH("09:00 – 13.00 ",CL141)))</formula>
    </cfRule>
  </conditionalFormatting>
  <conditionalFormatting sqref="CL135:CL142">
    <cfRule type="containsText" dxfId="8242" priority="15635" operator="containsText" text="09:00 – 13.00 ">
      <formula>NOT(ISERROR(SEARCH("09:00 – 13.00 ",CL135)))</formula>
    </cfRule>
  </conditionalFormatting>
  <conditionalFormatting sqref="CL141:CL142">
    <cfRule type="containsText" dxfId="8241" priority="15634" operator="containsText" text="09:00 – 13.00 ">
      <formula>NOT(ISERROR(SEARCH("09:00 – 13.00 ",CL141)))</formula>
    </cfRule>
  </conditionalFormatting>
  <conditionalFormatting sqref="CL136">
    <cfRule type="containsText" dxfId="8240" priority="15631" operator="containsText" text="09.00 -13.00">
      <formula>NOT(ISERROR(SEARCH("09.00 -13.00",CL136)))</formula>
    </cfRule>
    <cfRule type="containsText" dxfId="8239" priority="15632" operator="containsText" text="09.00 -15:00">
      <formula>NOT(ISERROR(SEARCH("09.00 -15:00",CL136)))</formula>
    </cfRule>
    <cfRule type="containsText" dxfId="8238" priority="15633" operator="containsText" text="09.00 -16.00">
      <formula>NOT(ISERROR(SEARCH("09.00 -16.00",CL136)))</formula>
    </cfRule>
  </conditionalFormatting>
  <conditionalFormatting sqref="CL141">
    <cfRule type="containsText" dxfId="8237" priority="15624" operator="containsText" text="09:00 – 13.00 ">
      <formula>NOT(ISERROR(SEARCH("09:00 – 13.00 ",CL141)))</formula>
    </cfRule>
  </conditionalFormatting>
  <conditionalFormatting sqref="CL135:CL142">
    <cfRule type="containsText" dxfId="8236" priority="15623" operator="containsText" text="09:00 – 13.00 ">
      <formula>NOT(ISERROR(SEARCH("09:00 – 13.00 ",CL135)))</formula>
    </cfRule>
  </conditionalFormatting>
  <conditionalFormatting sqref="CL141:CL142">
    <cfRule type="containsText" dxfId="8235" priority="15622" operator="containsText" text="09:00 – 13.00 ">
      <formula>NOT(ISERROR(SEARCH("09:00 – 13.00 ",CL141)))</formula>
    </cfRule>
  </conditionalFormatting>
  <conditionalFormatting sqref="CL136">
    <cfRule type="containsText" dxfId="8234" priority="15610" operator="containsText" text="09.00 -13:00">
      <formula>NOT(ISERROR(SEARCH("09.00 -13:00",CL136)))</formula>
    </cfRule>
    <cfRule type="containsText" dxfId="8233" priority="15611" operator="containsText" text="08.30 -17.30">
      <formula>NOT(ISERROR(SEARCH("08.30 -17.30",CL136)))</formula>
    </cfRule>
    <cfRule type="containsText" dxfId="8232" priority="15612" operator="containsText" text="08.30 -15:30">
      <formula>NOT(ISERROR(SEARCH("08.30 -15:30",CL136)))</formula>
    </cfRule>
  </conditionalFormatting>
  <conditionalFormatting sqref="CL137:CL142">
    <cfRule type="containsText" dxfId="8231" priority="15604" operator="containsText" text="09.00 -13:00">
      <formula>NOT(ISERROR(SEARCH("09.00 -13:00",CL137)))</formula>
    </cfRule>
    <cfRule type="containsText" dxfId="8230" priority="15605" operator="containsText" text="08.30 -17.30">
      <formula>NOT(ISERROR(SEARCH("08.30 -17.30",CL137)))</formula>
    </cfRule>
    <cfRule type="containsText" dxfId="8229" priority="15606" operator="containsText" text="08.30 -15:30">
      <formula>NOT(ISERROR(SEARCH("08.30 -15:30",CL137)))</formula>
    </cfRule>
  </conditionalFormatting>
  <conditionalFormatting sqref="CL135">
    <cfRule type="containsText" dxfId="8228" priority="15601" operator="containsText" text="09.00 -13.00">
      <formula>NOT(ISERROR(SEARCH("09.00 -13.00",CL135)))</formula>
    </cfRule>
    <cfRule type="containsText" dxfId="8227" priority="15602" operator="containsText" text="09.00 -15:00">
      <formula>NOT(ISERROR(SEARCH("09.00 -15:00",CL135)))</formula>
    </cfRule>
    <cfRule type="containsText" dxfId="8226" priority="15603" operator="containsText" text="09.00 -16.00">
      <formula>NOT(ISERROR(SEARCH("09.00 -16.00",CL135)))</formula>
    </cfRule>
  </conditionalFormatting>
  <conditionalFormatting sqref="CL135">
    <cfRule type="containsText" dxfId="8225" priority="15598" operator="containsText" text="09.00 -13:00">
      <formula>NOT(ISERROR(SEARCH("09.00 -13:00",CL135)))</formula>
    </cfRule>
    <cfRule type="containsText" dxfId="8224" priority="15599" operator="containsText" text="08.30 -17.30">
      <formula>NOT(ISERROR(SEARCH("08.30 -17.30",CL135)))</formula>
    </cfRule>
    <cfRule type="containsText" dxfId="8223" priority="15600" operator="containsText" text="08.30 -15:30">
      <formula>NOT(ISERROR(SEARCH("08.30 -15:30",CL135)))</formula>
    </cfRule>
  </conditionalFormatting>
  <conditionalFormatting sqref="CL153">
    <cfRule type="containsText" dxfId="8222" priority="15581" operator="containsText" text="08.30 – 14.30">
      <formula>NOT(ISERROR(SEARCH("08.30 – 14.30",CL153)))</formula>
    </cfRule>
    <cfRule type="containsText" dxfId="8221" priority="15582" operator="containsText" text="09:30 – 18.30">
      <formula>NOT(ISERROR(SEARCH("09:30 – 18.30",CL153)))</formula>
    </cfRule>
    <cfRule type="containsText" dxfId="8220" priority="15583" operator="containsText" text="10.30 – 18.30">
      <formula>NOT(ISERROR(SEARCH("10.30 – 18.30",CL153)))</formula>
    </cfRule>
    <cfRule type="containsText" dxfId="8219" priority="15584" operator="containsText" text="09.30 – 18.30">
      <formula>NOT(ISERROR(SEARCH("09.30 – 18.30",CL153)))</formula>
    </cfRule>
    <cfRule type="containsText" dxfId="8218" priority="15585" operator="containsText" text="09.00 – 13:00">
      <formula>NOT(ISERROR(SEARCH("09.00 – 13:00",CL153)))</formula>
    </cfRule>
    <cfRule type="containsText" dxfId="8217" priority="15586" operator="containsText" text="08.30 – 16.30">
      <formula>NOT(ISERROR(SEARCH("08.30 – 16.30",CL153)))</formula>
    </cfRule>
    <cfRule type="containsText" dxfId="8216" priority="15587" operator="containsText" text="08:30 – 17.30">
      <formula>NOT(ISERROR(SEARCH("08:30 – 17.30",CL153)))</formula>
    </cfRule>
    <cfRule type="containsText" dxfId="8215" priority="15588" operator="containsText" text="08.30 – 17.30">
      <formula>NOT(ISERROR(SEARCH("08.30 – 17.30",CL153)))</formula>
    </cfRule>
    <cfRule type="containsText" dxfId="8214" priority="15589" operator="containsText" text="09.00 – 18.00">
      <formula>NOT(ISERROR(SEARCH("09.00 – 18.00",CL153)))</formula>
    </cfRule>
    <cfRule type="containsText" dxfId="8213" priority="15590" operator="containsText" text="09.00 – 13.00">
      <formula>NOT(ISERROR(SEARCH("09.00 – 13.00",CL153)))</formula>
    </cfRule>
    <cfRule type="containsText" dxfId="8212" priority="15591" operator="containsText" text="11.30 – 19.30">
      <formula>NOT(ISERROR(SEARCH("11.30 – 19.30",CL153)))</formula>
    </cfRule>
    <cfRule type="containsText" dxfId="8211" priority="15592" operator="containsText" text="10.30 – 19.30">
      <formula>NOT(ISERROR(SEARCH("10.30 – 19.30",CL153)))</formula>
    </cfRule>
    <cfRule type="containsText" dxfId="8210" priority="15593" operator="containsText" text="09.00 – 15.00">
      <formula>NOT(ISERROR(SEARCH("09.00 – 15.00",CL153)))</formula>
    </cfRule>
    <cfRule type="containsText" dxfId="8209" priority="15594" operator="containsText" text="12:30">
      <formula>NOT(ISERROR(SEARCH("12:30",CL153)))</formula>
    </cfRule>
    <cfRule type="containsText" dxfId="8208" priority="15595" operator="containsText" text="13:30">
      <formula>NOT(ISERROR(SEARCH("13:30",CL153)))</formula>
    </cfRule>
    <cfRule type="containsText" dxfId="8207" priority="15596" operator="containsText" text="FESTIVITÁ">
      <formula>NOT(ISERROR(SEARCH("FESTIVITÁ",CL153)))</formula>
    </cfRule>
    <cfRule type="cellIs" dxfId="8206" priority="15597" operator="equal">
      <formula>"DOMENICA"</formula>
    </cfRule>
  </conditionalFormatting>
  <conditionalFormatting sqref="CL154">
    <cfRule type="cellIs" dxfId="8205" priority="15572" operator="equal">
      <formula>"09.00 – 13.00"</formula>
    </cfRule>
  </conditionalFormatting>
  <conditionalFormatting sqref="CL154">
    <cfRule type="cellIs" dxfId="8204" priority="15573" operator="equal">
      <formula>"09.00 – 15.00"</formula>
    </cfRule>
  </conditionalFormatting>
  <conditionalFormatting sqref="CL154">
    <cfRule type="cellIs" dxfId="8203" priority="15574" operator="equal">
      <formula>"09.00 – 18.00"</formula>
    </cfRule>
  </conditionalFormatting>
  <conditionalFormatting sqref="CL154">
    <cfRule type="cellIs" dxfId="8202" priority="15575" operator="equal">
      <formula>"09.30 – 13.00"</formula>
    </cfRule>
  </conditionalFormatting>
  <conditionalFormatting sqref="CL154">
    <cfRule type="cellIs" dxfId="8201" priority="15576" operator="equal">
      <formula>"10.30 – 19.30"</formula>
    </cfRule>
  </conditionalFormatting>
  <conditionalFormatting sqref="CL154">
    <cfRule type="cellIs" dxfId="8200" priority="15577" operator="equal">
      <formula>"11.30 – 19.30"</formula>
    </cfRule>
  </conditionalFormatting>
  <conditionalFormatting sqref="CL154">
    <cfRule type="cellIs" dxfId="8199" priority="15578" operator="equal">
      <formula>_FV(13,"3")</formula>
    </cfRule>
  </conditionalFormatting>
  <conditionalFormatting sqref="CL154">
    <cfRule type="cellIs" dxfId="8198" priority="15579" operator="equal">
      <formula>_FV(13,"3")</formula>
    </cfRule>
  </conditionalFormatting>
  <conditionalFormatting sqref="CL154">
    <cfRule type="cellIs" dxfId="8197" priority="15580" operator="equal">
      <formula>_FV(13,"3")</formula>
    </cfRule>
  </conditionalFormatting>
  <conditionalFormatting sqref="CL154">
    <cfRule type="containsText" dxfId="8196" priority="15562" operator="containsText" text="DOMENICA">
      <formula>NOT(ISERROR(SEARCH("DOMENICA",CL154)))</formula>
    </cfRule>
    <cfRule type="containsText" dxfId="8195" priority="15563" operator="containsText" text="08.30 – 14.30">
      <formula>NOT(ISERROR(SEARCH("08.30 – 14.30",CL154)))</formula>
    </cfRule>
    <cfRule type="containsText" dxfId="8194" priority="15564" operator="containsText" text="09.30 – 18.30">
      <formula>NOT(ISERROR(SEARCH("09.30 – 18.30",CL154)))</formula>
    </cfRule>
    <cfRule type="containsText" dxfId="8193" priority="15565" operator="containsText" text="08.30 – 16.30">
      <formula>NOT(ISERROR(SEARCH("08.30 – 16.30",CL154)))</formula>
    </cfRule>
    <cfRule type="containsText" dxfId="8192" priority="15566" operator="containsText" text="08.30 – 17.30">
      <formula>NOT(ISERROR(SEARCH("08.30 – 17.30",CL154)))</formula>
    </cfRule>
    <cfRule type="containsText" dxfId="8191" priority="15567" operator="containsText" text="09.00 – 18.00">
      <formula>NOT(ISERROR(SEARCH("09.00 – 18.00",CL154)))</formula>
    </cfRule>
    <cfRule type="containsText" dxfId="8190" priority="15568" operator="containsText" text="09.00 – 15.00">
      <formula>NOT(ISERROR(SEARCH("09.00 – 15.00",CL154)))</formula>
    </cfRule>
    <cfRule type="containsText" dxfId="8189" priority="15569" operator="containsText" text="10.30 – 19.30">
      <formula>NOT(ISERROR(SEARCH("10.30 – 19.30",CL154)))</formula>
    </cfRule>
    <cfRule type="containsText" dxfId="8188" priority="15570" operator="containsText" text="09.00 – 13.00">
      <formula>NOT(ISERROR(SEARCH("09.00 – 13.00",CL154)))</formula>
    </cfRule>
    <cfRule type="containsText" dxfId="8187" priority="15571" operator="containsText" text="11.30 – 19.30">
      <formula>NOT(ISERROR(SEARCH("11.30 – 19.30",CL154)))</formula>
    </cfRule>
  </conditionalFormatting>
  <conditionalFormatting sqref="CL154">
    <cfRule type="cellIs" dxfId="8186" priority="15554" operator="equal">
      <formula>"09.00 – 15.00"</formula>
    </cfRule>
  </conditionalFormatting>
  <conditionalFormatting sqref="CL154">
    <cfRule type="cellIs" dxfId="8185" priority="15555" operator="equal">
      <formula>"09.00 – 18.00"</formula>
    </cfRule>
  </conditionalFormatting>
  <conditionalFormatting sqref="CL154">
    <cfRule type="cellIs" dxfId="8184" priority="15556" operator="equal">
      <formula>"09.30 – 13.00"</formula>
    </cfRule>
  </conditionalFormatting>
  <conditionalFormatting sqref="CL154">
    <cfRule type="cellIs" dxfId="8183" priority="15557" operator="equal">
      <formula>"10.30 – 19.30"</formula>
    </cfRule>
  </conditionalFormatting>
  <conditionalFormatting sqref="CL154">
    <cfRule type="cellIs" dxfId="8182" priority="15558" operator="equal">
      <formula>"11.30 – 19.30"</formula>
    </cfRule>
  </conditionalFormatting>
  <conditionalFormatting sqref="CL154">
    <cfRule type="cellIs" dxfId="8181" priority="15559" operator="equal">
      <formula>_FV(13,"3")</formula>
    </cfRule>
  </conditionalFormatting>
  <conditionalFormatting sqref="CL154">
    <cfRule type="cellIs" dxfId="8180" priority="15560" operator="equal">
      <formula>_FV(13,"3")</formula>
    </cfRule>
  </conditionalFormatting>
  <conditionalFormatting sqref="CL154">
    <cfRule type="cellIs" dxfId="8179" priority="15561" operator="equal">
      <formula>_FV(13,"3")</formula>
    </cfRule>
  </conditionalFormatting>
  <conditionalFormatting sqref="CL154">
    <cfRule type="cellIs" dxfId="8178" priority="15546" operator="equal">
      <formula>"09.00 – 15.00"</formula>
    </cfRule>
  </conditionalFormatting>
  <conditionalFormatting sqref="CL154">
    <cfRule type="cellIs" dxfId="8177" priority="15547" operator="equal">
      <formula>"09.00 – 18.00"</formula>
    </cfRule>
  </conditionalFormatting>
  <conditionalFormatting sqref="CL154">
    <cfRule type="cellIs" dxfId="8176" priority="15548" operator="equal">
      <formula>"09.30 – 13.00"</formula>
    </cfRule>
  </conditionalFormatting>
  <conditionalFormatting sqref="CL154">
    <cfRule type="cellIs" dxfId="8175" priority="15549" operator="equal">
      <formula>"10.30 – 19.30"</formula>
    </cfRule>
  </conditionalFormatting>
  <conditionalFormatting sqref="CL154">
    <cfRule type="cellIs" dxfId="8174" priority="15550" operator="equal">
      <formula>"11.30 – 19.30"</formula>
    </cfRule>
  </conditionalFormatting>
  <conditionalFormatting sqref="CL154">
    <cfRule type="cellIs" dxfId="8173" priority="15551" operator="equal">
      <formula>_FV(13,"3")</formula>
    </cfRule>
  </conditionalFormatting>
  <conditionalFormatting sqref="CL154">
    <cfRule type="cellIs" dxfId="8172" priority="15552" operator="equal">
      <formula>_FV(13,"3")</formula>
    </cfRule>
  </conditionalFormatting>
  <conditionalFormatting sqref="CL154">
    <cfRule type="cellIs" dxfId="8171" priority="15553" operator="equal">
      <formula>_FV(13,"3")</formula>
    </cfRule>
  </conditionalFormatting>
  <conditionalFormatting sqref="CL153:CL154">
    <cfRule type="containsText" dxfId="8170" priority="15540" operator="containsText" text="09.00 - 13.00">
      <formula>NOT(ISERROR(SEARCH("09.00 - 13.00",CL153)))</formula>
    </cfRule>
    <cfRule type="containsText" dxfId="8169" priority="15541" operator="containsText" text="09.00 – 15:00">
      <formula>NOT(ISERROR(SEARCH("09.00 – 15:00",CL153)))</formula>
    </cfRule>
    <cfRule type="containsText" dxfId="8168" priority="15542" operator="containsText" text="09.00 – 16.00">
      <formula>NOT(ISERROR(SEARCH("09.00 – 16.00",CL153)))</formula>
    </cfRule>
    <cfRule type="containsText" dxfId="8167" priority="15543" operator="containsText" text="09.00 - 13:00">
      <formula>NOT(ISERROR(SEARCH("09.00 - 13:00",CL153)))</formula>
    </cfRule>
    <cfRule type="containsText" dxfId="8166" priority="15544" operator="containsText" text="08.30 – 16:30 ">
      <formula>NOT(ISERROR(SEARCH("08.30 – 16:30 ",CL153)))</formula>
    </cfRule>
    <cfRule type="containsText" dxfId="8165" priority="15545" operator="containsText" text="08.30 – 17:30 ">
      <formula>NOT(ISERROR(SEARCH("08.30 – 17:30 ",CL153)))</formula>
    </cfRule>
  </conditionalFormatting>
  <conditionalFormatting sqref="CL154">
    <cfRule type="cellIs" dxfId="8164" priority="15532" operator="equal">
      <formula>"09.00 – 15.00"</formula>
    </cfRule>
  </conditionalFormatting>
  <conditionalFormatting sqref="CL154">
    <cfRule type="cellIs" dxfId="8163" priority="15533" operator="equal">
      <formula>"09.00 – 18.00"</formula>
    </cfRule>
  </conditionalFormatting>
  <conditionalFormatting sqref="CL154">
    <cfRule type="cellIs" dxfId="8162" priority="15534" operator="equal">
      <formula>"09.30 – 13.00"</formula>
    </cfRule>
  </conditionalFormatting>
  <conditionalFormatting sqref="CL154">
    <cfRule type="cellIs" dxfId="8161" priority="15535" operator="equal">
      <formula>"10.30 – 19.30"</formula>
    </cfRule>
  </conditionalFormatting>
  <conditionalFormatting sqref="CL154">
    <cfRule type="cellIs" dxfId="8160" priority="15536" operator="equal">
      <formula>"11.30 – 19.30"</formula>
    </cfRule>
  </conditionalFormatting>
  <conditionalFormatting sqref="CL154">
    <cfRule type="cellIs" dxfId="8159" priority="15537" operator="equal">
      <formula>_FV(13,"3")</formula>
    </cfRule>
  </conditionalFormatting>
  <conditionalFormatting sqref="CL154">
    <cfRule type="cellIs" dxfId="8158" priority="15538" operator="equal">
      <formula>_FV(13,"3")</formula>
    </cfRule>
  </conditionalFormatting>
  <conditionalFormatting sqref="CL154">
    <cfRule type="cellIs" dxfId="8157" priority="15539" operator="equal">
      <formula>_FV(13,"3")</formula>
    </cfRule>
  </conditionalFormatting>
  <conditionalFormatting sqref="CL154">
    <cfRule type="containsText" dxfId="8156" priority="15522" operator="containsText" text="DOMENICA">
      <formula>NOT(ISERROR(SEARCH("DOMENICA",CL154)))</formula>
    </cfRule>
    <cfRule type="containsText" dxfId="8155" priority="15523" operator="containsText" text="08.30 – 14.30">
      <formula>NOT(ISERROR(SEARCH("08.30 – 14.30",CL154)))</formula>
    </cfRule>
    <cfRule type="containsText" dxfId="8154" priority="15524" operator="containsText" text="09.30 – 18.30">
      <formula>NOT(ISERROR(SEARCH("09.30 – 18.30",CL154)))</formula>
    </cfRule>
    <cfRule type="containsText" dxfId="8153" priority="15525" operator="containsText" text="08.30 – 16.30">
      <formula>NOT(ISERROR(SEARCH("08.30 – 16.30",CL154)))</formula>
    </cfRule>
    <cfRule type="containsText" dxfId="8152" priority="15526" operator="containsText" text="08.30 – 17.30">
      <formula>NOT(ISERROR(SEARCH("08.30 – 17.30",CL154)))</formula>
    </cfRule>
    <cfRule type="containsText" dxfId="8151" priority="15527" operator="containsText" text="09.00 – 18.00">
      <formula>NOT(ISERROR(SEARCH("09.00 – 18.00",CL154)))</formula>
    </cfRule>
    <cfRule type="containsText" dxfId="8150" priority="15528" operator="containsText" text="09.00 – 15.00">
      <formula>NOT(ISERROR(SEARCH("09.00 – 15.00",CL154)))</formula>
    </cfRule>
    <cfRule type="containsText" dxfId="8149" priority="15529" operator="containsText" text="10.30 – 19.30">
      <formula>NOT(ISERROR(SEARCH("10.30 – 19.30",CL154)))</formula>
    </cfRule>
    <cfRule type="containsText" dxfId="8148" priority="15530" operator="containsText" text="09.00 – 13.00">
      <formula>NOT(ISERROR(SEARCH("09.00 – 13.00",CL154)))</formula>
    </cfRule>
    <cfRule type="containsText" dxfId="8147" priority="15531" operator="containsText" text="11.30 – 19.30">
      <formula>NOT(ISERROR(SEARCH("11.30 – 19.30",CL154)))</formula>
    </cfRule>
  </conditionalFormatting>
  <conditionalFormatting sqref="CL154">
    <cfRule type="cellIs" dxfId="8146" priority="15515" operator="equal">
      <formula>"09.00 – 18.00"</formula>
    </cfRule>
  </conditionalFormatting>
  <conditionalFormatting sqref="CL154">
    <cfRule type="cellIs" dxfId="8145" priority="15516" operator="equal">
      <formula>"09.30 – 13.00"</formula>
    </cfRule>
  </conditionalFormatting>
  <conditionalFormatting sqref="CL154">
    <cfRule type="cellIs" dxfId="8144" priority="15517" operator="equal">
      <formula>"10.30 – 19.30"</formula>
    </cfRule>
  </conditionalFormatting>
  <conditionalFormatting sqref="CL154">
    <cfRule type="cellIs" dxfId="8143" priority="15518" operator="equal">
      <formula>"11.30 – 19.30"</formula>
    </cfRule>
  </conditionalFormatting>
  <conditionalFormatting sqref="CL154">
    <cfRule type="cellIs" dxfId="8142" priority="15519" operator="equal">
      <formula>_FV(13,"3")</formula>
    </cfRule>
  </conditionalFormatting>
  <conditionalFormatting sqref="CL154">
    <cfRule type="cellIs" dxfId="8141" priority="15520" operator="equal">
      <formula>_FV(13,"3")</formula>
    </cfRule>
  </conditionalFormatting>
  <conditionalFormatting sqref="CL154">
    <cfRule type="cellIs" dxfId="8140" priority="15521" operator="equal">
      <formula>_FV(13,"3")</formula>
    </cfRule>
  </conditionalFormatting>
  <conditionalFormatting sqref="CL154">
    <cfRule type="cellIs" dxfId="8139" priority="15508" operator="equal">
      <formula>"09.00 – 18.00"</formula>
    </cfRule>
  </conditionalFormatting>
  <conditionalFormatting sqref="CL154">
    <cfRule type="cellIs" dxfId="8138" priority="15509" operator="equal">
      <formula>"09.30 – 13.00"</formula>
    </cfRule>
  </conditionalFormatting>
  <conditionalFormatting sqref="CL154">
    <cfRule type="cellIs" dxfId="8137" priority="15510" operator="equal">
      <formula>"10.30 – 19.30"</formula>
    </cfRule>
  </conditionalFormatting>
  <conditionalFormatting sqref="CL154">
    <cfRule type="cellIs" dxfId="8136" priority="15511" operator="equal">
      <formula>"11.30 – 19.30"</formula>
    </cfRule>
  </conditionalFormatting>
  <conditionalFormatting sqref="CL154">
    <cfRule type="cellIs" dxfId="8135" priority="15512" operator="equal">
      <formula>_FV(13,"3")</formula>
    </cfRule>
  </conditionalFormatting>
  <conditionalFormatting sqref="CL154">
    <cfRule type="cellIs" dxfId="8134" priority="15513" operator="equal">
      <formula>_FV(13,"3")</formula>
    </cfRule>
  </conditionalFormatting>
  <conditionalFormatting sqref="CL154">
    <cfRule type="cellIs" dxfId="8133" priority="15514" operator="equal">
      <formula>_FV(13,"3")</formula>
    </cfRule>
  </conditionalFormatting>
  <conditionalFormatting sqref="CL154">
    <cfRule type="cellIs" dxfId="8132" priority="15500" operator="equal">
      <formula>"09.00 – 15.00"</formula>
    </cfRule>
  </conditionalFormatting>
  <conditionalFormatting sqref="CL154">
    <cfRule type="cellIs" dxfId="8131" priority="15501" operator="equal">
      <formula>"09.00 – 18.00"</formula>
    </cfRule>
  </conditionalFormatting>
  <conditionalFormatting sqref="CL154">
    <cfRule type="cellIs" dxfId="8130" priority="15502" operator="equal">
      <formula>"09.30 – 13.00"</formula>
    </cfRule>
  </conditionalFormatting>
  <conditionalFormatting sqref="CL154">
    <cfRule type="cellIs" dxfId="8129" priority="15503" operator="equal">
      <formula>"10.30 – 19.30"</formula>
    </cfRule>
  </conditionalFormatting>
  <conditionalFormatting sqref="CL154">
    <cfRule type="cellIs" dxfId="8128" priority="15504" operator="equal">
      <formula>"11.30 – 19.30"</formula>
    </cfRule>
  </conditionalFormatting>
  <conditionalFormatting sqref="CL154">
    <cfRule type="cellIs" dxfId="8127" priority="15505" operator="equal">
      <formula>_FV(13,"3")</formula>
    </cfRule>
  </conditionalFormatting>
  <conditionalFormatting sqref="CL154">
    <cfRule type="cellIs" dxfId="8126" priority="15506" operator="equal">
      <formula>_FV(13,"3")</formula>
    </cfRule>
  </conditionalFormatting>
  <conditionalFormatting sqref="CL154">
    <cfRule type="cellIs" dxfId="8125" priority="15507" operator="equal">
      <formula>_FV(13,"3")</formula>
    </cfRule>
  </conditionalFormatting>
  <conditionalFormatting sqref="CL154">
    <cfRule type="containsText" dxfId="8124" priority="15490" operator="containsText" text="DOMENICA">
      <formula>NOT(ISERROR(SEARCH("DOMENICA",CL154)))</formula>
    </cfRule>
    <cfRule type="containsText" dxfId="8123" priority="15491" operator="containsText" text="08.30 – 14.30">
      <formula>NOT(ISERROR(SEARCH("08.30 – 14.30",CL154)))</formula>
    </cfRule>
    <cfRule type="containsText" dxfId="8122" priority="15492" operator="containsText" text="09.30 – 18.30">
      <formula>NOT(ISERROR(SEARCH("09.30 – 18.30",CL154)))</formula>
    </cfRule>
    <cfRule type="containsText" dxfId="8121" priority="15493" operator="containsText" text="08.30 – 16.30">
      <formula>NOT(ISERROR(SEARCH("08.30 – 16.30",CL154)))</formula>
    </cfRule>
    <cfRule type="containsText" dxfId="8120" priority="15494" operator="containsText" text="08.30 – 17.30">
      <formula>NOT(ISERROR(SEARCH("08.30 – 17.30",CL154)))</formula>
    </cfRule>
    <cfRule type="containsText" dxfId="8119" priority="15495" operator="containsText" text="09.00 – 18.00">
      <formula>NOT(ISERROR(SEARCH("09.00 – 18.00",CL154)))</formula>
    </cfRule>
    <cfRule type="containsText" dxfId="8118" priority="15496" operator="containsText" text="09.00 – 15.00">
      <formula>NOT(ISERROR(SEARCH("09.00 – 15.00",CL154)))</formula>
    </cfRule>
    <cfRule type="containsText" dxfId="8117" priority="15497" operator="containsText" text="10.30 – 19.30">
      <formula>NOT(ISERROR(SEARCH("10.30 – 19.30",CL154)))</formula>
    </cfRule>
    <cfRule type="containsText" dxfId="8116" priority="15498" operator="containsText" text="09.00 – 13.00">
      <formula>NOT(ISERROR(SEARCH("09.00 – 13.00",CL154)))</formula>
    </cfRule>
    <cfRule type="containsText" dxfId="8115" priority="15499" operator="containsText" text="11.30 – 19.30">
      <formula>NOT(ISERROR(SEARCH("11.30 – 19.30",CL154)))</formula>
    </cfRule>
  </conditionalFormatting>
  <conditionalFormatting sqref="CL154">
    <cfRule type="cellIs" dxfId="8114" priority="15483" operator="equal">
      <formula>"09.00 – 18.00"</formula>
    </cfRule>
  </conditionalFormatting>
  <conditionalFormatting sqref="CL154">
    <cfRule type="cellIs" dxfId="8113" priority="15484" operator="equal">
      <formula>"09.30 – 13.00"</formula>
    </cfRule>
  </conditionalFormatting>
  <conditionalFormatting sqref="CL154">
    <cfRule type="cellIs" dxfId="8112" priority="15485" operator="equal">
      <formula>"10.30 – 19.30"</formula>
    </cfRule>
  </conditionalFormatting>
  <conditionalFormatting sqref="CL154">
    <cfRule type="cellIs" dxfId="8111" priority="15486" operator="equal">
      <formula>"11.30 – 19.30"</formula>
    </cfRule>
  </conditionalFormatting>
  <conditionalFormatting sqref="CL154">
    <cfRule type="cellIs" dxfId="8110" priority="15487" operator="equal">
      <formula>_FV(13,"3")</formula>
    </cfRule>
  </conditionalFormatting>
  <conditionalFormatting sqref="CL154">
    <cfRule type="cellIs" dxfId="8109" priority="15488" operator="equal">
      <formula>_FV(13,"3")</formula>
    </cfRule>
  </conditionalFormatting>
  <conditionalFormatting sqref="CL154">
    <cfRule type="cellIs" dxfId="8108" priority="15489" operator="equal">
      <formula>_FV(13,"3")</formula>
    </cfRule>
  </conditionalFormatting>
  <conditionalFormatting sqref="CL154">
    <cfRule type="cellIs" dxfId="8107" priority="15476" operator="equal">
      <formula>"09.00 – 18.00"</formula>
    </cfRule>
  </conditionalFormatting>
  <conditionalFormatting sqref="CL154">
    <cfRule type="cellIs" dxfId="8106" priority="15477" operator="equal">
      <formula>"09.30 – 13.00"</formula>
    </cfRule>
  </conditionalFormatting>
  <conditionalFormatting sqref="CL154">
    <cfRule type="cellIs" dxfId="8105" priority="15478" operator="equal">
      <formula>"10.30 – 19.30"</formula>
    </cfRule>
  </conditionalFormatting>
  <conditionalFormatting sqref="CL154">
    <cfRule type="cellIs" dxfId="8104" priority="15479" operator="equal">
      <formula>"11.30 – 19.30"</formula>
    </cfRule>
  </conditionalFormatting>
  <conditionalFormatting sqref="CL154">
    <cfRule type="cellIs" dxfId="8103" priority="15480" operator="equal">
      <formula>_FV(13,"3")</formula>
    </cfRule>
  </conditionalFormatting>
  <conditionalFormatting sqref="CL154">
    <cfRule type="cellIs" dxfId="8102" priority="15481" operator="equal">
      <formula>_FV(13,"3")</formula>
    </cfRule>
  </conditionalFormatting>
  <conditionalFormatting sqref="CL154">
    <cfRule type="cellIs" dxfId="8101" priority="15482" operator="equal">
      <formula>_FV(13,"3")</formula>
    </cfRule>
  </conditionalFormatting>
  <conditionalFormatting sqref="CL155:CL162">
    <cfRule type="containsText" dxfId="8100" priority="15458" operator="containsText" text="08.30 – 14.30">
      <formula>NOT(ISERROR(SEARCH("08.30 – 14.30",CL155)))</formula>
    </cfRule>
    <cfRule type="containsText" dxfId="8099" priority="15459" operator="containsText" text="09:30 – 18.30">
      <formula>NOT(ISERROR(SEARCH("09:30 – 18.30",CL155)))</formula>
    </cfRule>
    <cfRule type="containsText" dxfId="8098" priority="15460" operator="containsText" text="10.30 – 18.30">
      <formula>NOT(ISERROR(SEARCH("10.30 – 18.30",CL155)))</formula>
    </cfRule>
    <cfRule type="containsText" dxfId="8097" priority="15461" operator="containsText" text="09.30 – 18.30">
      <formula>NOT(ISERROR(SEARCH("09.30 – 18.30",CL155)))</formula>
    </cfRule>
    <cfRule type="containsText" dxfId="8096" priority="15463" operator="containsText" text="09.00 – 13:00">
      <formula>NOT(ISERROR(SEARCH("09.00 – 13:00",CL155)))</formula>
    </cfRule>
    <cfRule type="containsText" dxfId="8095" priority="15464" operator="containsText" text="08.30 – 16.30">
      <formula>NOT(ISERROR(SEARCH("08.30 – 16.30",CL155)))</formula>
    </cfRule>
    <cfRule type="containsText" dxfId="8094" priority="15465" operator="containsText" text="08:30 – 17.30">
      <formula>NOT(ISERROR(SEARCH("08:30 – 17.30",CL155)))</formula>
    </cfRule>
    <cfRule type="containsText" dxfId="8093" priority="15466" operator="containsText" text="08.30 – 17.30">
      <formula>NOT(ISERROR(SEARCH("08.30 – 17.30",CL155)))</formula>
    </cfRule>
    <cfRule type="containsText" dxfId="8092" priority="15467" operator="containsText" text="09.00 – 18.00">
      <formula>NOT(ISERROR(SEARCH("09.00 – 18.00",CL155)))</formula>
    </cfRule>
    <cfRule type="containsText" dxfId="8091" priority="15468" operator="containsText" text="09.00 – 13.00">
      <formula>NOT(ISERROR(SEARCH("09.00 – 13.00",CL155)))</formula>
    </cfRule>
    <cfRule type="containsText" dxfId="8090" priority="15469" operator="containsText" text="11.30 – 19.30">
      <formula>NOT(ISERROR(SEARCH("11.30 – 19.30",CL155)))</formula>
    </cfRule>
    <cfRule type="containsText" dxfId="8089" priority="15470" operator="containsText" text="10.30 – 19.30">
      <formula>NOT(ISERROR(SEARCH("10.30 – 19.30",CL155)))</formula>
    </cfRule>
    <cfRule type="containsText" dxfId="8088" priority="15471" operator="containsText" text="09.00 – 15.00">
      <formula>NOT(ISERROR(SEARCH("09.00 – 15.00",CL155)))</formula>
    </cfRule>
    <cfRule type="containsText" dxfId="8087" priority="15472" operator="containsText" text="1 2 : 3 0">
      <formula>NOT(ISERROR(SEARCH("1 2 : 3 0",CL155)))</formula>
    </cfRule>
    <cfRule type="containsText" dxfId="8086" priority="15473" operator="containsText" text="1 3 : 3 0">
      <formula>NOT(ISERROR(SEARCH("1 3 : 3 0",CL155)))</formula>
    </cfRule>
    <cfRule type="containsText" dxfId="8085" priority="15474" operator="containsText" text="FESTIVITÁ">
      <formula>NOT(ISERROR(SEARCH("FESTIVITÁ",CL155)))</formula>
    </cfRule>
    <cfRule type="cellIs" dxfId="8084" priority="15475" operator="equal">
      <formula>"DOMENICA"</formula>
    </cfRule>
  </conditionalFormatting>
  <conditionalFormatting sqref="CL155:CL162">
    <cfRule type="containsText" dxfId="8083" priority="15450" operator="containsText" text="09.00 - 13.00">
      <formula>NOT(ISERROR(SEARCH("09.00 - 13.00",CL155)))</formula>
    </cfRule>
    <cfRule type="containsText" dxfId="8082" priority="15453" operator="containsText" text="09.00 – 15:00">
      <formula>NOT(ISERROR(SEARCH("09.00 – 15:00",CL155)))</formula>
    </cfRule>
    <cfRule type="containsText" dxfId="8081" priority="15454" operator="containsText" text="09.00 – 16.00">
      <formula>NOT(ISERROR(SEARCH("09.00 – 16.00",CL155)))</formula>
    </cfRule>
    <cfRule type="containsText" dxfId="8080" priority="15455" operator="containsText" text="09.00 - 13:00">
      <formula>NOT(ISERROR(SEARCH("09.00 - 13:00",CL155)))</formula>
    </cfRule>
    <cfRule type="containsText" dxfId="8079" priority="15456" operator="containsText" text="08.30 – 16:30 ">
      <formula>NOT(ISERROR(SEARCH("08.30 – 16:30 ",CL155)))</formula>
    </cfRule>
    <cfRule type="containsText" dxfId="8078" priority="15457" operator="containsText" text="08.30 – 17:30 ">
      <formula>NOT(ISERROR(SEARCH("08.30 – 17:30 ",CL155)))</formula>
    </cfRule>
  </conditionalFormatting>
  <conditionalFormatting sqref="CL155:CL162">
    <cfRule type="containsText" dxfId="8077" priority="15452" operator="containsText" text="1 3 : 0 0">
      <formula>NOT(ISERROR(SEARCH("1 3 : 0 0",CL155)))</formula>
    </cfRule>
  </conditionalFormatting>
  <conditionalFormatting sqref="CL155">
    <cfRule type="containsText" dxfId="8076" priority="15451" operator="containsText" text="13:00">
      <formula>NOT(ISERROR(SEARCH("13:00",CL155)))</formula>
    </cfRule>
  </conditionalFormatting>
  <conditionalFormatting sqref="CL155:CL162">
    <cfRule type="containsText" dxfId="8075" priority="15462" operator="containsText" text="09:00 – 13.00 ">
      <formula>NOT(ISERROR(SEARCH("09:00 – 13.00 ",CL155)))</formula>
    </cfRule>
  </conditionalFormatting>
  <conditionalFormatting sqref="CL161">
    <cfRule type="containsText" dxfId="8074" priority="15449" operator="containsText" text="09:00 – 13.00 ">
      <formula>NOT(ISERROR(SEARCH("09:00 – 13.00 ",CL161)))</formula>
    </cfRule>
  </conditionalFormatting>
  <conditionalFormatting sqref="CL155:CL162">
    <cfRule type="containsText" dxfId="8073" priority="15448" operator="containsText" text="09:00 – 13.00 ">
      <formula>NOT(ISERROR(SEARCH("09:00 – 13.00 ",CL155)))</formula>
    </cfRule>
  </conditionalFormatting>
  <conditionalFormatting sqref="CL161:CL162">
    <cfRule type="containsText" dxfId="8072" priority="15447" operator="containsText" text="09:00 – 13.00 ">
      <formula>NOT(ISERROR(SEARCH("09:00 – 13.00 ",CL161)))</formula>
    </cfRule>
  </conditionalFormatting>
  <conditionalFormatting sqref="CL156">
    <cfRule type="containsText" dxfId="8071" priority="15444" operator="containsText" text="09.00 -13.00">
      <formula>NOT(ISERROR(SEARCH("09.00 -13.00",CL156)))</formula>
    </cfRule>
    <cfRule type="containsText" dxfId="8070" priority="15445" operator="containsText" text="09.00 -15:00">
      <formula>NOT(ISERROR(SEARCH("09.00 -15:00",CL156)))</formula>
    </cfRule>
    <cfRule type="containsText" dxfId="8069" priority="15446" operator="containsText" text="09.00 -16.00">
      <formula>NOT(ISERROR(SEARCH("09.00 -16.00",CL156)))</formula>
    </cfRule>
  </conditionalFormatting>
  <conditionalFormatting sqref="CL157:CL162">
    <cfRule type="containsText" dxfId="8068" priority="15441" operator="containsText" text="09.00 -13.00">
      <formula>NOT(ISERROR(SEARCH("09.00 -13.00",CL157)))</formula>
    </cfRule>
    <cfRule type="containsText" dxfId="8067" priority="15442" operator="containsText" text="09.00 -15:00">
      <formula>NOT(ISERROR(SEARCH("09.00 -15:00",CL157)))</formula>
    </cfRule>
    <cfRule type="containsText" dxfId="8066" priority="15443" operator="containsText" text="09.00 -16.00">
      <formula>NOT(ISERROR(SEARCH("09.00 -16.00",CL157)))</formula>
    </cfRule>
  </conditionalFormatting>
  <conditionalFormatting sqref="CL155">
    <cfRule type="containsText" dxfId="8065" priority="15438" operator="containsText" text="09.00 -13.00">
      <formula>NOT(ISERROR(SEARCH("09.00 -13.00",CL155)))</formula>
    </cfRule>
    <cfRule type="containsText" dxfId="8064" priority="15439" operator="containsText" text="09.00 -15:00">
      <formula>NOT(ISERROR(SEARCH("09.00 -15:00",CL155)))</formula>
    </cfRule>
    <cfRule type="containsText" dxfId="8063" priority="15440" operator="containsText" text="09.00 -16.00">
      <formula>NOT(ISERROR(SEARCH("09.00 -16.00",CL155)))</formula>
    </cfRule>
  </conditionalFormatting>
  <conditionalFormatting sqref="CL161">
    <cfRule type="containsText" dxfId="8062" priority="15437" operator="containsText" text="09:00 – 13.00 ">
      <formula>NOT(ISERROR(SEARCH("09:00 – 13.00 ",CL161)))</formula>
    </cfRule>
  </conditionalFormatting>
  <conditionalFormatting sqref="CL155:CL162">
    <cfRule type="containsText" dxfId="8061" priority="15436" operator="containsText" text="09:00 – 13.00 ">
      <formula>NOT(ISERROR(SEARCH("09:00 – 13.00 ",CL155)))</formula>
    </cfRule>
  </conditionalFormatting>
  <conditionalFormatting sqref="CL161:CL162">
    <cfRule type="containsText" dxfId="8060" priority="15435" operator="containsText" text="09:00 – 13.00 ">
      <formula>NOT(ISERROR(SEARCH("09:00 – 13.00 ",CL161)))</formula>
    </cfRule>
  </conditionalFormatting>
  <conditionalFormatting sqref="CL156">
    <cfRule type="containsText" dxfId="8059" priority="15432" operator="containsText" text="09.00 -13.00">
      <formula>NOT(ISERROR(SEARCH("09.00 -13.00",CL156)))</formula>
    </cfRule>
    <cfRule type="containsText" dxfId="8058" priority="15433" operator="containsText" text="09.00 -15:00">
      <formula>NOT(ISERROR(SEARCH("09.00 -15:00",CL156)))</formula>
    </cfRule>
    <cfRule type="containsText" dxfId="8057" priority="15434" operator="containsText" text="09.00 -16.00">
      <formula>NOT(ISERROR(SEARCH("09.00 -16.00",CL156)))</formula>
    </cfRule>
  </conditionalFormatting>
  <conditionalFormatting sqref="CL157:CL162">
    <cfRule type="containsText" dxfId="8056" priority="15429" operator="containsText" text="09.00 -13.00">
      <formula>NOT(ISERROR(SEARCH("09.00 -13.00",CL157)))</formula>
    </cfRule>
    <cfRule type="containsText" dxfId="8055" priority="15430" operator="containsText" text="09.00 -15:00">
      <formula>NOT(ISERROR(SEARCH("09.00 -15:00",CL157)))</formula>
    </cfRule>
    <cfRule type="containsText" dxfId="8054" priority="15431" operator="containsText" text="09.00 -16.00">
      <formula>NOT(ISERROR(SEARCH("09.00 -16.00",CL157)))</formula>
    </cfRule>
  </conditionalFormatting>
  <conditionalFormatting sqref="CL155">
    <cfRule type="containsText" dxfId="8053" priority="15426" operator="containsText" text="09.00 -13.00">
      <formula>NOT(ISERROR(SEARCH("09.00 -13.00",CL155)))</formula>
    </cfRule>
    <cfRule type="containsText" dxfId="8052" priority="15427" operator="containsText" text="09.00 -15:00">
      <formula>NOT(ISERROR(SEARCH("09.00 -15:00",CL155)))</formula>
    </cfRule>
    <cfRule type="containsText" dxfId="8051" priority="15428" operator="containsText" text="09.00 -16.00">
      <formula>NOT(ISERROR(SEARCH("09.00 -16.00",CL155)))</formula>
    </cfRule>
  </conditionalFormatting>
  <conditionalFormatting sqref="CL156">
    <cfRule type="containsText" dxfId="8050" priority="15423" operator="containsText" text="09.00 -13:00">
      <formula>NOT(ISERROR(SEARCH("09.00 -13:00",CL156)))</formula>
    </cfRule>
    <cfRule type="containsText" dxfId="8049" priority="15424" operator="containsText" text="08.30 -17.30">
      <formula>NOT(ISERROR(SEARCH("08.30 -17.30",CL156)))</formula>
    </cfRule>
    <cfRule type="containsText" dxfId="8048" priority="15425" operator="containsText" text="08.30 -15:30">
      <formula>NOT(ISERROR(SEARCH("08.30 -15:30",CL156)))</formula>
    </cfRule>
  </conditionalFormatting>
  <conditionalFormatting sqref="CL157:CL162">
    <cfRule type="containsText" dxfId="8047" priority="15420" operator="containsText" text="09.00 -13.00">
      <formula>NOT(ISERROR(SEARCH("09.00 -13.00",CL157)))</formula>
    </cfRule>
    <cfRule type="containsText" dxfId="8046" priority="15421" operator="containsText" text="09.00 -15:00">
      <formula>NOT(ISERROR(SEARCH("09.00 -15:00",CL157)))</formula>
    </cfRule>
    <cfRule type="containsText" dxfId="8045" priority="15422" operator="containsText" text="09.00 -16.00">
      <formula>NOT(ISERROR(SEARCH("09.00 -16.00",CL157)))</formula>
    </cfRule>
  </conditionalFormatting>
  <conditionalFormatting sqref="CL157:CL162">
    <cfRule type="containsText" dxfId="8044" priority="15417" operator="containsText" text="09.00 -13:00">
      <formula>NOT(ISERROR(SEARCH("09.00 -13:00",CL157)))</formula>
    </cfRule>
    <cfRule type="containsText" dxfId="8043" priority="15418" operator="containsText" text="08.30 -17.30">
      <formula>NOT(ISERROR(SEARCH("08.30 -17.30",CL157)))</formula>
    </cfRule>
    <cfRule type="containsText" dxfId="8042" priority="15419" operator="containsText" text="08.30 -15:30">
      <formula>NOT(ISERROR(SEARCH("08.30 -15:30",CL157)))</formula>
    </cfRule>
  </conditionalFormatting>
  <conditionalFormatting sqref="CL155">
    <cfRule type="containsText" dxfId="8041" priority="15414" operator="containsText" text="09.00 -13.00">
      <formula>NOT(ISERROR(SEARCH("09.00 -13.00",CL155)))</formula>
    </cfRule>
    <cfRule type="containsText" dxfId="8040" priority="15415" operator="containsText" text="09.00 -15:00">
      <formula>NOT(ISERROR(SEARCH("09.00 -15:00",CL155)))</formula>
    </cfRule>
    <cfRule type="containsText" dxfId="8039" priority="15416" operator="containsText" text="09.00 -16.00">
      <formula>NOT(ISERROR(SEARCH("09.00 -16.00",CL155)))</formula>
    </cfRule>
  </conditionalFormatting>
  <conditionalFormatting sqref="CL155">
    <cfRule type="containsText" dxfId="8038" priority="15411" operator="containsText" text="09.00 -13:00">
      <formula>NOT(ISERROR(SEARCH("09.00 -13:00",CL155)))</formula>
    </cfRule>
    <cfRule type="containsText" dxfId="8037" priority="15412" operator="containsText" text="08.30 -17.30">
      <formula>NOT(ISERROR(SEARCH("08.30 -17.30",CL155)))</formula>
    </cfRule>
    <cfRule type="containsText" dxfId="8036" priority="15413" operator="containsText" text="08.30 -15:30">
      <formula>NOT(ISERROR(SEARCH("08.30 -15:30",CL155)))</formula>
    </cfRule>
  </conditionalFormatting>
  <conditionalFormatting sqref="CM143">
    <cfRule type="containsText" dxfId="8035" priority="15394" operator="containsText" text="08.30 – 14.30">
      <formula>NOT(ISERROR(SEARCH("08.30 – 14.30",CM143)))</formula>
    </cfRule>
    <cfRule type="containsText" dxfId="8034" priority="15395" operator="containsText" text="09:30 – 18.30">
      <formula>NOT(ISERROR(SEARCH("09:30 – 18.30",CM143)))</formula>
    </cfRule>
    <cfRule type="containsText" dxfId="8033" priority="15396" operator="containsText" text="10.30 – 18.30">
      <formula>NOT(ISERROR(SEARCH("10.30 – 18.30",CM143)))</formula>
    </cfRule>
    <cfRule type="containsText" dxfId="8032" priority="15397" operator="containsText" text="09.30 – 18.30">
      <formula>NOT(ISERROR(SEARCH("09.30 – 18.30",CM143)))</formula>
    </cfRule>
    <cfRule type="containsText" dxfId="8031" priority="15398" operator="containsText" text="09.00 – 13:00">
      <formula>NOT(ISERROR(SEARCH("09.00 – 13:00",CM143)))</formula>
    </cfRule>
    <cfRule type="containsText" dxfId="8030" priority="15399" operator="containsText" text="08.30 – 16.30">
      <formula>NOT(ISERROR(SEARCH("08.30 – 16.30",CM143)))</formula>
    </cfRule>
    <cfRule type="containsText" dxfId="8029" priority="15400" operator="containsText" text="08:30 – 17.30">
      <formula>NOT(ISERROR(SEARCH("08:30 – 17.30",CM143)))</formula>
    </cfRule>
    <cfRule type="containsText" dxfId="8028" priority="15401" operator="containsText" text="08.30 – 17.30">
      <formula>NOT(ISERROR(SEARCH("08.30 – 17.30",CM143)))</formula>
    </cfRule>
    <cfRule type="containsText" dxfId="8027" priority="15402" operator="containsText" text="09.00 – 18.00">
      <formula>NOT(ISERROR(SEARCH("09.00 – 18.00",CM143)))</formula>
    </cfRule>
    <cfRule type="containsText" dxfId="8026" priority="15403" operator="containsText" text="09.00 – 13.00">
      <formula>NOT(ISERROR(SEARCH("09.00 – 13.00",CM143)))</formula>
    </cfRule>
    <cfRule type="containsText" dxfId="8025" priority="15404" operator="containsText" text="11.30 – 19.30">
      <formula>NOT(ISERROR(SEARCH("11.30 – 19.30",CM143)))</formula>
    </cfRule>
    <cfRule type="containsText" dxfId="8024" priority="15405" operator="containsText" text="10.30 – 19.30">
      <formula>NOT(ISERROR(SEARCH("10.30 – 19.30",CM143)))</formula>
    </cfRule>
    <cfRule type="containsText" dxfId="8023" priority="15406" operator="containsText" text="09.00 – 15.00">
      <formula>NOT(ISERROR(SEARCH("09.00 – 15.00",CM143)))</formula>
    </cfRule>
    <cfRule type="containsText" dxfId="8022" priority="15407" operator="containsText" text="12:30">
      <formula>NOT(ISERROR(SEARCH("12:30",CM143)))</formula>
    </cfRule>
    <cfRule type="containsText" dxfId="8021" priority="15408" operator="containsText" text="13:30">
      <formula>NOT(ISERROR(SEARCH("13:30",CM143)))</formula>
    </cfRule>
    <cfRule type="containsText" dxfId="8020" priority="15409" operator="containsText" text="FESTIVITÁ">
      <formula>NOT(ISERROR(SEARCH("FESTIVITÁ",CM143)))</formula>
    </cfRule>
    <cfRule type="cellIs" dxfId="8019" priority="15410" operator="equal">
      <formula>"DOMENICA"</formula>
    </cfRule>
  </conditionalFormatting>
  <conditionalFormatting sqref="CM143">
    <cfRule type="containsText" dxfId="8018" priority="15388" operator="containsText" text="09.00 - 13.00">
      <formula>NOT(ISERROR(SEARCH("09.00 - 13.00",CM143)))</formula>
    </cfRule>
    <cfRule type="containsText" dxfId="8017" priority="15389" operator="containsText" text="09.00 – 15:00">
      <formula>NOT(ISERROR(SEARCH("09.00 – 15:00",CM143)))</formula>
    </cfRule>
    <cfRule type="containsText" dxfId="8016" priority="15390" operator="containsText" text="09.00 – 16.00">
      <formula>NOT(ISERROR(SEARCH("09.00 – 16.00",CM143)))</formula>
    </cfRule>
    <cfRule type="containsText" dxfId="8015" priority="15391" operator="containsText" text="09.00 - 13:00">
      <formula>NOT(ISERROR(SEARCH("09.00 - 13:00",CM143)))</formula>
    </cfRule>
    <cfRule type="containsText" dxfId="8014" priority="15392" operator="containsText" text="08.30 – 16:30 ">
      <formula>NOT(ISERROR(SEARCH("08.30 – 16:30 ",CM143)))</formula>
    </cfRule>
    <cfRule type="containsText" dxfId="8013" priority="15393" operator="containsText" text="08.30 – 17:30 ">
      <formula>NOT(ISERROR(SEARCH("08.30 – 17:30 ",CM143)))</formula>
    </cfRule>
  </conditionalFormatting>
  <conditionalFormatting sqref="CM144">
    <cfRule type="cellIs" dxfId="8012" priority="15356" operator="equal">
      <formula>"09.00 – 18.00"</formula>
    </cfRule>
  </conditionalFormatting>
  <conditionalFormatting sqref="CM144">
    <cfRule type="cellIs" dxfId="8011" priority="15380" operator="equal">
      <formula>"09.00 – 15.00"</formula>
    </cfRule>
  </conditionalFormatting>
  <conditionalFormatting sqref="CM144">
    <cfRule type="cellIs" dxfId="8010" priority="15381" operator="equal">
      <formula>"09.00 – 18.00"</formula>
    </cfRule>
  </conditionalFormatting>
  <conditionalFormatting sqref="CM144">
    <cfRule type="cellIs" dxfId="8009" priority="15382" operator="equal">
      <formula>"09.30 – 13.00"</formula>
    </cfRule>
  </conditionalFormatting>
  <conditionalFormatting sqref="CM144">
    <cfRule type="cellIs" dxfId="8008" priority="15383" operator="equal">
      <formula>"10.30 – 19.30"</formula>
    </cfRule>
  </conditionalFormatting>
  <conditionalFormatting sqref="CM144">
    <cfRule type="cellIs" dxfId="8007" priority="15384" operator="equal">
      <formula>"11.30 – 19.30"</formula>
    </cfRule>
  </conditionalFormatting>
  <conditionalFormatting sqref="CM144">
    <cfRule type="cellIs" dxfId="8006" priority="15385" operator="equal">
      <formula>_FV(13,"3")</formula>
    </cfRule>
  </conditionalFormatting>
  <conditionalFormatting sqref="CM144">
    <cfRule type="cellIs" dxfId="8005" priority="15386" operator="equal">
      <formula>_FV(13,"3")</formula>
    </cfRule>
  </conditionalFormatting>
  <conditionalFormatting sqref="CM144">
    <cfRule type="cellIs" dxfId="8004" priority="15387" operator="equal">
      <formula>_FV(13,"3")</formula>
    </cfRule>
  </conditionalFormatting>
  <conditionalFormatting sqref="CM144">
    <cfRule type="containsText" dxfId="8003" priority="15370" operator="containsText" text="DOMENICA">
      <formula>NOT(ISERROR(SEARCH("DOMENICA",CM144)))</formula>
    </cfRule>
    <cfRule type="containsText" dxfId="8002" priority="15371" operator="containsText" text="08.30 – 14.30">
      <formula>NOT(ISERROR(SEARCH("08.30 – 14.30",CM144)))</formula>
    </cfRule>
    <cfRule type="containsText" dxfId="8001" priority="15372" operator="containsText" text="09.30 – 18.30">
      <formula>NOT(ISERROR(SEARCH("09.30 – 18.30",CM144)))</formula>
    </cfRule>
    <cfRule type="containsText" dxfId="8000" priority="15373" operator="containsText" text="08.30 – 16.30">
      <formula>NOT(ISERROR(SEARCH("08.30 – 16.30",CM144)))</formula>
    </cfRule>
    <cfRule type="containsText" dxfId="7999" priority="15374" operator="containsText" text="08.30 – 17.30">
      <formula>NOT(ISERROR(SEARCH("08.30 – 17.30",CM144)))</formula>
    </cfRule>
    <cfRule type="containsText" dxfId="7998" priority="15375" operator="containsText" text="09.00 – 18.00">
      <formula>NOT(ISERROR(SEARCH("09.00 – 18.00",CM144)))</formula>
    </cfRule>
    <cfRule type="containsText" dxfId="7997" priority="15376" operator="containsText" text="09.00 – 15.00">
      <formula>NOT(ISERROR(SEARCH("09.00 – 15.00",CM144)))</formula>
    </cfRule>
    <cfRule type="containsText" dxfId="7996" priority="15377" operator="containsText" text="10.30 – 19.30">
      <formula>NOT(ISERROR(SEARCH("10.30 – 19.30",CM144)))</formula>
    </cfRule>
    <cfRule type="containsText" dxfId="7995" priority="15378" operator="containsText" text="09.00 – 13.00">
      <formula>NOT(ISERROR(SEARCH("09.00 – 13.00",CM144)))</formula>
    </cfRule>
    <cfRule type="containsText" dxfId="7994" priority="15379" operator="containsText" text="11.30 – 19.30">
      <formula>NOT(ISERROR(SEARCH("11.30 – 19.30",CM144)))</formula>
    </cfRule>
  </conditionalFormatting>
  <conditionalFormatting sqref="CM144">
    <cfRule type="cellIs" dxfId="7993" priority="15363" operator="equal">
      <formula>"09.00 – 18.00"</formula>
    </cfRule>
  </conditionalFormatting>
  <conditionalFormatting sqref="CM144">
    <cfRule type="cellIs" dxfId="7992" priority="15364" operator="equal">
      <formula>"09.30 – 13.00"</formula>
    </cfRule>
  </conditionalFormatting>
  <conditionalFormatting sqref="CM144">
    <cfRule type="cellIs" dxfId="7991" priority="15365" operator="equal">
      <formula>"10.30 – 19.30"</formula>
    </cfRule>
  </conditionalFormatting>
  <conditionalFormatting sqref="CM144">
    <cfRule type="cellIs" dxfId="7990" priority="15366" operator="equal">
      <formula>"11.30 – 19.30"</formula>
    </cfRule>
  </conditionalFormatting>
  <conditionalFormatting sqref="CM144">
    <cfRule type="cellIs" dxfId="7989" priority="15367" operator="equal">
      <formula>_FV(13,"3")</formula>
    </cfRule>
  </conditionalFormatting>
  <conditionalFormatting sqref="CM144">
    <cfRule type="cellIs" dxfId="7988" priority="15368" operator="equal">
      <formula>_FV(13,"3")</formula>
    </cfRule>
  </conditionalFormatting>
  <conditionalFormatting sqref="CM144">
    <cfRule type="cellIs" dxfId="7987" priority="15369" operator="equal">
      <formula>_FV(13,"3")</formula>
    </cfRule>
  </conditionalFormatting>
  <conditionalFormatting sqref="CM144">
    <cfRule type="cellIs" dxfId="7986" priority="15354" operator="equal">
      <formula>"09.00 – 13.00"</formula>
    </cfRule>
  </conditionalFormatting>
  <conditionalFormatting sqref="CM144">
    <cfRule type="cellIs" dxfId="7985" priority="15355" operator="equal">
      <formula>"09.00 – 15.00"</formula>
    </cfRule>
  </conditionalFormatting>
  <conditionalFormatting sqref="CM144">
    <cfRule type="cellIs" dxfId="7984" priority="15357" operator="equal">
      <formula>"09.30 – 13.00"</formula>
    </cfRule>
  </conditionalFormatting>
  <conditionalFormatting sqref="CM144">
    <cfRule type="cellIs" dxfId="7983" priority="15358" operator="equal">
      <formula>"10.30 – 19.30"</formula>
    </cfRule>
  </conditionalFormatting>
  <conditionalFormatting sqref="CM144">
    <cfRule type="cellIs" dxfId="7982" priority="15359" operator="equal">
      <formula>"11.30 – 19.30"</formula>
    </cfRule>
  </conditionalFormatting>
  <conditionalFormatting sqref="CM144">
    <cfRule type="cellIs" dxfId="7981" priority="15360" operator="equal">
      <formula>_FV(13,"3")</formula>
    </cfRule>
  </conditionalFormatting>
  <conditionalFormatting sqref="CM144">
    <cfRule type="cellIs" dxfId="7980" priority="15361" operator="equal">
      <formula>_FV(13,"3")</formula>
    </cfRule>
  </conditionalFormatting>
  <conditionalFormatting sqref="CM144">
    <cfRule type="cellIs" dxfId="7979" priority="15362" operator="equal">
      <formula>_FV(13,"3")</formula>
    </cfRule>
  </conditionalFormatting>
  <conditionalFormatting sqref="CM144">
    <cfRule type="containsText" dxfId="7978" priority="15348" operator="containsText" text="09.00 - 13.00">
      <formula>NOT(ISERROR(SEARCH("09.00 - 13.00",CM144)))</formula>
    </cfRule>
    <cfRule type="containsText" dxfId="7977" priority="15349" operator="containsText" text="09.00 – 15:00">
      <formula>NOT(ISERROR(SEARCH("09.00 – 15:00",CM144)))</formula>
    </cfRule>
    <cfRule type="containsText" dxfId="7976" priority="15350" operator="containsText" text="09.00 – 16.00">
      <formula>NOT(ISERROR(SEARCH("09.00 – 16.00",CM144)))</formula>
    </cfRule>
    <cfRule type="containsText" dxfId="7975" priority="15351" operator="containsText" text="09.00 - 13:00">
      <formula>NOT(ISERROR(SEARCH("09.00 - 13:00",CM144)))</formula>
    </cfRule>
    <cfRule type="containsText" dxfId="7974" priority="15352" operator="containsText" text="08.30 – 16:30 ">
      <formula>NOT(ISERROR(SEARCH("08.30 – 16:30 ",CM144)))</formula>
    </cfRule>
    <cfRule type="containsText" dxfId="7973" priority="15353" operator="containsText" text="08.30 – 17:30 ">
      <formula>NOT(ISERROR(SEARCH("08.30 – 17:30 ",CM144)))</formula>
    </cfRule>
  </conditionalFormatting>
  <conditionalFormatting sqref="CM144">
    <cfRule type="cellIs" dxfId="7972" priority="15340" operator="equal">
      <formula>"09.00 – 15.00"</formula>
    </cfRule>
  </conditionalFormatting>
  <conditionalFormatting sqref="CM144">
    <cfRule type="cellIs" dxfId="7971" priority="15341" operator="equal">
      <formula>"09.00 – 18.00"</formula>
    </cfRule>
  </conditionalFormatting>
  <conditionalFormatting sqref="CM144">
    <cfRule type="cellIs" dxfId="7970" priority="15342" operator="equal">
      <formula>"09.30 – 13.00"</formula>
    </cfRule>
  </conditionalFormatting>
  <conditionalFormatting sqref="CM144">
    <cfRule type="cellIs" dxfId="7969" priority="15343" operator="equal">
      <formula>"10.30 – 19.30"</formula>
    </cfRule>
  </conditionalFormatting>
  <conditionalFormatting sqref="CM144">
    <cfRule type="cellIs" dxfId="7968" priority="15344" operator="equal">
      <formula>"11.30 – 19.30"</formula>
    </cfRule>
  </conditionalFormatting>
  <conditionalFormatting sqref="CM144">
    <cfRule type="cellIs" dxfId="7967" priority="15345" operator="equal">
      <formula>_FV(13,"3")</formula>
    </cfRule>
  </conditionalFormatting>
  <conditionalFormatting sqref="CM144">
    <cfRule type="cellIs" dxfId="7966" priority="15346" operator="equal">
      <formula>_FV(13,"3")</formula>
    </cfRule>
  </conditionalFormatting>
  <conditionalFormatting sqref="CM144">
    <cfRule type="cellIs" dxfId="7965" priority="15347" operator="equal">
      <formula>_FV(13,"3")</formula>
    </cfRule>
  </conditionalFormatting>
  <conditionalFormatting sqref="CM144">
    <cfRule type="containsText" dxfId="7964" priority="15330" operator="containsText" text="DOMENICA">
      <formula>NOT(ISERROR(SEARCH("DOMENICA",CM144)))</formula>
    </cfRule>
    <cfRule type="containsText" dxfId="7963" priority="15331" operator="containsText" text="08.30 – 14.30">
      <formula>NOT(ISERROR(SEARCH("08.30 – 14.30",CM144)))</formula>
    </cfRule>
    <cfRule type="containsText" dxfId="7962" priority="15332" operator="containsText" text="09.30 – 18.30">
      <formula>NOT(ISERROR(SEARCH("09.30 – 18.30",CM144)))</formula>
    </cfRule>
    <cfRule type="containsText" dxfId="7961" priority="15333" operator="containsText" text="08.30 – 16.30">
      <formula>NOT(ISERROR(SEARCH("08.30 – 16.30",CM144)))</formula>
    </cfRule>
    <cfRule type="containsText" dxfId="7960" priority="15334" operator="containsText" text="08.30 – 17.30">
      <formula>NOT(ISERROR(SEARCH("08.30 – 17.30",CM144)))</formula>
    </cfRule>
    <cfRule type="containsText" dxfId="7959" priority="15335" operator="containsText" text="09.00 – 18.00">
      <formula>NOT(ISERROR(SEARCH("09.00 – 18.00",CM144)))</formula>
    </cfRule>
    <cfRule type="containsText" dxfId="7958" priority="15336" operator="containsText" text="09.00 – 15.00">
      <formula>NOT(ISERROR(SEARCH("09.00 – 15.00",CM144)))</formula>
    </cfRule>
    <cfRule type="containsText" dxfId="7957" priority="15337" operator="containsText" text="10.30 – 19.30">
      <formula>NOT(ISERROR(SEARCH("10.30 – 19.30",CM144)))</formula>
    </cfRule>
    <cfRule type="containsText" dxfId="7956" priority="15338" operator="containsText" text="09.00 – 13.00">
      <formula>NOT(ISERROR(SEARCH("09.00 – 13.00",CM144)))</formula>
    </cfRule>
    <cfRule type="containsText" dxfId="7955" priority="15339" operator="containsText" text="11.30 – 19.30">
      <formula>NOT(ISERROR(SEARCH("11.30 – 19.30",CM144)))</formula>
    </cfRule>
  </conditionalFormatting>
  <conditionalFormatting sqref="CM144">
    <cfRule type="cellIs" dxfId="7954" priority="15323" operator="equal">
      <formula>"09.00 – 18.00"</formula>
    </cfRule>
  </conditionalFormatting>
  <conditionalFormatting sqref="CM144">
    <cfRule type="cellIs" dxfId="7953" priority="15324" operator="equal">
      <formula>"09.30 – 13.00"</formula>
    </cfRule>
  </conditionalFormatting>
  <conditionalFormatting sqref="CM144">
    <cfRule type="cellIs" dxfId="7952" priority="15325" operator="equal">
      <formula>"10.30 – 19.30"</formula>
    </cfRule>
  </conditionalFormatting>
  <conditionalFormatting sqref="CM144">
    <cfRule type="cellIs" dxfId="7951" priority="15326" operator="equal">
      <formula>"11.30 – 19.30"</formula>
    </cfRule>
  </conditionalFormatting>
  <conditionalFormatting sqref="CM144">
    <cfRule type="cellIs" dxfId="7950" priority="15327" operator="equal">
      <formula>_FV(13,"3")</formula>
    </cfRule>
  </conditionalFormatting>
  <conditionalFormatting sqref="CM144">
    <cfRule type="cellIs" dxfId="7949" priority="15328" operator="equal">
      <formula>_FV(13,"3")</formula>
    </cfRule>
  </conditionalFormatting>
  <conditionalFormatting sqref="CM144">
    <cfRule type="cellIs" dxfId="7948" priority="15329" operator="equal">
      <formula>_FV(13,"3")</formula>
    </cfRule>
  </conditionalFormatting>
  <conditionalFormatting sqref="CM144">
    <cfRule type="cellIs" dxfId="7947" priority="15316" operator="equal">
      <formula>"09.00 – 18.00"</formula>
    </cfRule>
  </conditionalFormatting>
  <conditionalFormatting sqref="CM144">
    <cfRule type="cellIs" dxfId="7946" priority="15317" operator="equal">
      <formula>"09.30 – 13.00"</formula>
    </cfRule>
  </conditionalFormatting>
  <conditionalFormatting sqref="CM144">
    <cfRule type="cellIs" dxfId="7945" priority="15318" operator="equal">
      <formula>"10.30 – 19.30"</formula>
    </cfRule>
  </conditionalFormatting>
  <conditionalFormatting sqref="CM144">
    <cfRule type="cellIs" dxfId="7944" priority="15319" operator="equal">
      <formula>"11.30 – 19.30"</formula>
    </cfRule>
  </conditionalFormatting>
  <conditionalFormatting sqref="CM144">
    <cfRule type="cellIs" dxfId="7943" priority="15320" operator="equal">
      <formula>_FV(13,"3")</formula>
    </cfRule>
  </conditionalFormatting>
  <conditionalFormatting sqref="CM144">
    <cfRule type="cellIs" dxfId="7942" priority="15321" operator="equal">
      <formula>_FV(13,"3")</formula>
    </cfRule>
  </conditionalFormatting>
  <conditionalFormatting sqref="CM144">
    <cfRule type="cellIs" dxfId="7941" priority="15322" operator="equal">
      <formula>_FV(13,"3")</formula>
    </cfRule>
  </conditionalFormatting>
  <conditionalFormatting sqref="CM144">
    <cfRule type="cellIs" dxfId="7940" priority="15308" operator="equal">
      <formula>"09.00 – 15.00"</formula>
    </cfRule>
  </conditionalFormatting>
  <conditionalFormatting sqref="CM144">
    <cfRule type="cellIs" dxfId="7939" priority="15309" operator="equal">
      <formula>"09.00 – 18.00"</formula>
    </cfRule>
  </conditionalFormatting>
  <conditionalFormatting sqref="CM144">
    <cfRule type="cellIs" dxfId="7938" priority="15310" operator="equal">
      <formula>"09.30 – 13.00"</formula>
    </cfRule>
  </conditionalFormatting>
  <conditionalFormatting sqref="CM144">
    <cfRule type="cellIs" dxfId="7937" priority="15311" operator="equal">
      <formula>"10.30 – 19.30"</formula>
    </cfRule>
  </conditionalFormatting>
  <conditionalFormatting sqref="CM144">
    <cfRule type="cellIs" dxfId="7936" priority="15312" operator="equal">
      <formula>"11.30 – 19.30"</formula>
    </cfRule>
  </conditionalFormatting>
  <conditionalFormatting sqref="CM144">
    <cfRule type="cellIs" dxfId="7935" priority="15313" operator="equal">
      <formula>_FV(13,"3")</formula>
    </cfRule>
  </conditionalFormatting>
  <conditionalFormatting sqref="CM144">
    <cfRule type="cellIs" dxfId="7934" priority="15314" operator="equal">
      <formula>_FV(13,"3")</formula>
    </cfRule>
  </conditionalFormatting>
  <conditionalFormatting sqref="CM144">
    <cfRule type="cellIs" dxfId="7933" priority="15315" operator="equal">
      <formula>_FV(13,"3")</formula>
    </cfRule>
  </conditionalFormatting>
  <conditionalFormatting sqref="CM144">
    <cfRule type="containsText" dxfId="7932" priority="15298" operator="containsText" text="DOMENICA">
      <formula>NOT(ISERROR(SEARCH("DOMENICA",CM144)))</formula>
    </cfRule>
    <cfRule type="containsText" dxfId="7931" priority="15299" operator="containsText" text="08.30 – 14.30">
      <formula>NOT(ISERROR(SEARCH("08.30 – 14.30",CM144)))</formula>
    </cfRule>
    <cfRule type="containsText" dxfId="7930" priority="15300" operator="containsText" text="09.30 – 18.30">
      <formula>NOT(ISERROR(SEARCH("09.30 – 18.30",CM144)))</formula>
    </cfRule>
    <cfRule type="containsText" dxfId="7929" priority="15301" operator="containsText" text="08.30 – 16.30">
      <formula>NOT(ISERROR(SEARCH("08.30 – 16.30",CM144)))</formula>
    </cfRule>
    <cfRule type="containsText" dxfId="7928" priority="15302" operator="containsText" text="08.30 – 17.30">
      <formula>NOT(ISERROR(SEARCH("08.30 – 17.30",CM144)))</formula>
    </cfRule>
    <cfRule type="containsText" dxfId="7927" priority="15303" operator="containsText" text="09.00 – 18.00">
      <formula>NOT(ISERROR(SEARCH("09.00 – 18.00",CM144)))</formula>
    </cfRule>
    <cfRule type="containsText" dxfId="7926" priority="15304" operator="containsText" text="09.00 – 15.00">
      <formula>NOT(ISERROR(SEARCH("09.00 – 15.00",CM144)))</formula>
    </cfRule>
    <cfRule type="containsText" dxfId="7925" priority="15305" operator="containsText" text="10.30 – 19.30">
      <formula>NOT(ISERROR(SEARCH("10.30 – 19.30",CM144)))</formula>
    </cfRule>
    <cfRule type="containsText" dxfId="7924" priority="15306" operator="containsText" text="09.00 – 13.00">
      <formula>NOT(ISERROR(SEARCH("09.00 – 13.00",CM144)))</formula>
    </cfRule>
    <cfRule type="containsText" dxfId="7923" priority="15307" operator="containsText" text="11.30 – 19.30">
      <formula>NOT(ISERROR(SEARCH("11.30 – 19.30",CM144)))</formula>
    </cfRule>
  </conditionalFormatting>
  <conditionalFormatting sqref="CM144">
    <cfRule type="cellIs" dxfId="7922" priority="15291" operator="equal">
      <formula>"09.00 – 18.00"</formula>
    </cfRule>
  </conditionalFormatting>
  <conditionalFormatting sqref="CM144">
    <cfRule type="cellIs" dxfId="7921" priority="15292" operator="equal">
      <formula>"09.30 – 13.00"</formula>
    </cfRule>
  </conditionalFormatting>
  <conditionalFormatting sqref="CM144">
    <cfRule type="cellIs" dxfId="7920" priority="15293" operator="equal">
      <formula>"10.30 – 19.30"</formula>
    </cfRule>
  </conditionalFormatting>
  <conditionalFormatting sqref="CM144">
    <cfRule type="cellIs" dxfId="7919" priority="15294" operator="equal">
      <formula>"11.30 – 19.30"</formula>
    </cfRule>
  </conditionalFormatting>
  <conditionalFormatting sqref="CM144">
    <cfRule type="cellIs" dxfId="7918" priority="15295" operator="equal">
      <formula>_FV(13,"3")</formula>
    </cfRule>
  </conditionalFormatting>
  <conditionalFormatting sqref="CM144">
    <cfRule type="cellIs" dxfId="7917" priority="15296" operator="equal">
      <formula>_FV(13,"3")</formula>
    </cfRule>
  </conditionalFormatting>
  <conditionalFormatting sqref="CM144">
    <cfRule type="cellIs" dxfId="7916" priority="15297" operator="equal">
      <formula>_FV(13,"3")</formula>
    </cfRule>
  </conditionalFormatting>
  <conditionalFormatting sqref="CM144">
    <cfRule type="cellIs" dxfId="7915" priority="15284" operator="equal">
      <formula>"09.00 – 18.00"</formula>
    </cfRule>
  </conditionalFormatting>
  <conditionalFormatting sqref="CM144">
    <cfRule type="cellIs" dxfId="7914" priority="15285" operator="equal">
      <formula>"09.30 – 13.00"</formula>
    </cfRule>
  </conditionalFormatting>
  <conditionalFormatting sqref="CM144">
    <cfRule type="cellIs" dxfId="7913" priority="15286" operator="equal">
      <formula>"10.30 – 19.30"</formula>
    </cfRule>
  </conditionalFormatting>
  <conditionalFormatting sqref="CM144">
    <cfRule type="cellIs" dxfId="7912" priority="15287" operator="equal">
      <formula>"11.30 – 19.30"</formula>
    </cfRule>
  </conditionalFormatting>
  <conditionalFormatting sqref="CM144">
    <cfRule type="cellIs" dxfId="7911" priority="15288" operator="equal">
      <formula>_FV(13,"3")</formula>
    </cfRule>
  </conditionalFormatting>
  <conditionalFormatting sqref="CM144">
    <cfRule type="cellIs" dxfId="7910" priority="15289" operator="equal">
      <formula>_FV(13,"3")</formula>
    </cfRule>
  </conditionalFormatting>
  <conditionalFormatting sqref="CM144">
    <cfRule type="cellIs" dxfId="7909" priority="15290" operator="equal">
      <formula>_FV(13,"3")</formula>
    </cfRule>
  </conditionalFormatting>
  <conditionalFormatting sqref="CM145:CM152">
    <cfRule type="containsText" dxfId="7908" priority="15244" operator="containsText" text="09:00 – 13.00 ">
      <formula>NOT(ISERROR(SEARCH("09:00 – 13.00 ",CM145)))</formula>
    </cfRule>
  </conditionalFormatting>
  <conditionalFormatting sqref="CM151:CM152">
    <cfRule type="containsText" dxfId="7907" priority="15243" operator="containsText" text="09:00 – 13.00 ">
      <formula>NOT(ISERROR(SEARCH("09:00 – 13.00 ",CM151)))</formula>
    </cfRule>
  </conditionalFormatting>
  <conditionalFormatting sqref="CM145:CM152">
    <cfRule type="containsText" dxfId="7906" priority="15266" operator="containsText" text="08.30 – 14.30">
      <formula>NOT(ISERROR(SEARCH("08.30 – 14.30",CM145)))</formula>
    </cfRule>
    <cfRule type="containsText" dxfId="7905" priority="15267" operator="containsText" text="09:30 – 18.30">
      <formula>NOT(ISERROR(SEARCH("09:30 – 18.30",CM145)))</formula>
    </cfRule>
    <cfRule type="containsText" dxfId="7904" priority="15268" operator="containsText" text="10.30 – 18.30">
      <formula>NOT(ISERROR(SEARCH("10.30 – 18.30",CM145)))</formula>
    </cfRule>
    <cfRule type="containsText" dxfId="7903" priority="15269" operator="containsText" text="09.30 – 18.30">
      <formula>NOT(ISERROR(SEARCH("09.30 – 18.30",CM145)))</formula>
    </cfRule>
    <cfRule type="containsText" dxfId="7902" priority="15271" operator="containsText" text="09.00 – 13:00">
      <formula>NOT(ISERROR(SEARCH("09.00 – 13:00",CM145)))</formula>
    </cfRule>
    <cfRule type="containsText" dxfId="7901" priority="15272" operator="containsText" text="08.30 – 16.30">
      <formula>NOT(ISERROR(SEARCH("08.30 – 16.30",CM145)))</formula>
    </cfRule>
    <cfRule type="containsText" dxfId="7900" priority="15273" operator="containsText" text="08:30 – 17.30">
      <formula>NOT(ISERROR(SEARCH("08:30 – 17.30",CM145)))</formula>
    </cfRule>
    <cfRule type="containsText" dxfId="7899" priority="15274" operator="containsText" text="08.30 – 17.30">
      <formula>NOT(ISERROR(SEARCH("08.30 – 17.30",CM145)))</formula>
    </cfRule>
    <cfRule type="containsText" dxfId="7898" priority="15275" operator="containsText" text="09.00 – 18.00">
      <formula>NOT(ISERROR(SEARCH("09.00 – 18.00",CM145)))</formula>
    </cfRule>
    <cfRule type="containsText" dxfId="7897" priority="15276" operator="containsText" text="09.00 – 13.00">
      <formula>NOT(ISERROR(SEARCH("09.00 – 13.00",CM145)))</formula>
    </cfRule>
    <cfRule type="containsText" dxfId="7896" priority="15277" operator="containsText" text="11.30 – 19.30">
      <formula>NOT(ISERROR(SEARCH("11.30 – 19.30",CM145)))</formula>
    </cfRule>
    <cfRule type="containsText" dxfId="7895" priority="15278" operator="containsText" text="10.30 – 19.30">
      <formula>NOT(ISERROR(SEARCH("10.30 – 19.30",CM145)))</formula>
    </cfRule>
    <cfRule type="containsText" dxfId="7894" priority="15279" operator="containsText" text="09.00 – 15.00">
      <formula>NOT(ISERROR(SEARCH("09.00 – 15.00",CM145)))</formula>
    </cfRule>
    <cfRule type="containsText" dxfId="7893" priority="15280" operator="containsText" text="1 2 : 3 0">
      <formula>NOT(ISERROR(SEARCH("1 2 : 3 0",CM145)))</formula>
    </cfRule>
    <cfRule type="containsText" dxfId="7892" priority="15281" operator="containsText" text="1 3 : 3 0">
      <formula>NOT(ISERROR(SEARCH("1 3 : 3 0",CM145)))</formula>
    </cfRule>
    <cfRule type="containsText" dxfId="7891" priority="15282" operator="containsText" text="FESTIVITÁ">
      <formula>NOT(ISERROR(SEARCH("FESTIVITÁ",CM145)))</formula>
    </cfRule>
    <cfRule type="cellIs" dxfId="7890" priority="15283" operator="equal">
      <formula>"DOMENICA"</formula>
    </cfRule>
  </conditionalFormatting>
  <conditionalFormatting sqref="CM145:CM152">
    <cfRule type="containsText" dxfId="7889" priority="15258" operator="containsText" text="09.00 - 13.00">
      <formula>NOT(ISERROR(SEARCH("09.00 - 13.00",CM145)))</formula>
    </cfRule>
    <cfRule type="containsText" dxfId="7888" priority="15261" operator="containsText" text="09.00 – 15:00">
      <formula>NOT(ISERROR(SEARCH("09.00 – 15:00",CM145)))</formula>
    </cfRule>
    <cfRule type="containsText" dxfId="7887" priority="15262" operator="containsText" text="09.00 – 16.00">
      <formula>NOT(ISERROR(SEARCH("09.00 – 16.00",CM145)))</formula>
    </cfRule>
    <cfRule type="containsText" dxfId="7886" priority="15263" operator="containsText" text="09.00 - 13:00">
      <formula>NOT(ISERROR(SEARCH("09.00 - 13:00",CM145)))</formula>
    </cfRule>
    <cfRule type="containsText" dxfId="7885" priority="15264" operator="containsText" text="08.30 – 16:30 ">
      <formula>NOT(ISERROR(SEARCH("08.30 – 16:30 ",CM145)))</formula>
    </cfRule>
    <cfRule type="containsText" dxfId="7884" priority="15265" operator="containsText" text="08.30 – 17:30 ">
      <formula>NOT(ISERROR(SEARCH("08.30 – 17:30 ",CM145)))</formula>
    </cfRule>
  </conditionalFormatting>
  <conditionalFormatting sqref="CM145:CM152">
    <cfRule type="containsText" dxfId="7883" priority="15260" operator="containsText" text="1 3 : 0 0">
      <formula>NOT(ISERROR(SEARCH("1 3 : 0 0",CM145)))</formula>
    </cfRule>
  </conditionalFormatting>
  <conditionalFormatting sqref="CM145">
    <cfRule type="containsText" dxfId="7882" priority="15259" operator="containsText" text="13:00">
      <formula>NOT(ISERROR(SEARCH("13:00",CM145)))</formula>
    </cfRule>
  </conditionalFormatting>
  <conditionalFormatting sqref="CM145:CM152">
    <cfRule type="containsText" dxfId="7881" priority="15270" operator="containsText" text="09:00 – 13.00 ">
      <formula>NOT(ISERROR(SEARCH("09:00 – 13.00 ",CM145)))</formula>
    </cfRule>
  </conditionalFormatting>
  <conditionalFormatting sqref="CM151">
    <cfRule type="containsText" dxfId="7880" priority="15257" operator="containsText" text="09:00 – 13.00 ">
      <formula>NOT(ISERROR(SEARCH("09:00 – 13.00 ",CM151)))</formula>
    </cfRule>
  </conditionalFormatting>
  <conditionalFormatting sqref="CM145:CM152">
    <cfRule type="containsText" dxfId="7879" priority="15256" operator="containsText" text="09:00 – 13.00 ">
      <formula>NOT(ISERROR(SEARCH("09:00 – 13.00 ",CM145)))</formula>
    </cfRule>
  </conditionalFormatting>
  <conditionalFormatting sqref="CM151:CM152">
    <cfRule type="containsText" dxfId="7878" priority="15255" operator="containsText" text="09:00 – 13.00 ">
      <formula>NOT(ISERROR(SEARCH("09:00 – 13.00 ",CM151)))</formula>
    </cfRule>
  </conditionalFormatting>
  <conditionalFormatting sqref="CM146">
    <cfRule type="containsText" dxfId="7877" priority="15252" operator="containsText" text="09.00 -13.00">
      <formula>NOT(ISERROR(SEARCH("09.00 -13.00",CM146)))</formula>
    </cfRule>
    <cfRule type="containsText" dxfId="7876" priority="15253" operator="containsText" text="09.00 -15:00">
      <formula>NOT(ISERROR(SEARCH("09.00 -15:00",CM146)))</formula>
    </cfRule>
    <cfRule type="containsText" dxfId="7875" priority="15254" operator="containsText" text="09.00 -16.00">
      <formula>NOT(ISERROR(SEARCH("09.00 -16.00",CM146)))</formula>
    </cfRule>
  </conditionalFormatting>
  <conditionalFormatting sqref="CM147:CM152">
    <cfRule type="containsText" dxfId="7874" priority="15249" operator="containsText" text="09.00 -13.00">
      <formula>NOT(ISERROR(SEARCH("09.00 -13.00",CM147)))</formula>
    </cfRule>
    <cfRule type="containsText" dxfId="7873" priority="15250" operator="containsText" text="09.00 -15:00">
      <formula>NOT(ISERROR(SEARCH("09.00 -15:00",CM147)))</formula>
    </cfRule>
    <cfRule type="containsText" dxfId="7872" priority="15251" operator="containsText" text="09.00 -16.00">
      <formula>NOT(ISERROR(SEARCH("09.00 -16.00",CM147)))</formula>
    </cfRule>
  </conditionalFormatting>
  <conditionalFormatting sqref="CM145">
    <cfRule type="containsText" dxfId="7871" priority="15246" operator="containsText" text="09.00 -13.00">
      <formula>NOT(ISERROR(SEARCH("09.00 -13.00",CM145)))</formula>
    </cfRule>
    <cfRule type="containsText" dxfId="7870" priority="15247" operator="containsText" text="09.00 -15:00">
      <formula>NOT(ISERROR(SEARCH("09.00 -15:00",CM145)))</formula>
    </cfRule>
    <cfRule type="containsText" dxfId="7869" priority="15248" operator="containsText" text="09.00 -16.00">
      <formula>NOT(ISERROR(SEARCH("09.00 -16.00",CM145)))</formula>
    </cfRule>
  </conditionalFormatting>
  <conditionalFormatting sqref="CM151">
    <cfRule type="containsText" dxfId="7868" priority="15245" operator="containsText" text="09:00 – 13.00 ">
      <formula>NOT(ISERROR(SEARCH("09:00 – 13.00 ",CM151)))</formula>
    </cfRule>
  </conditionalFormatting>
  <conditionalFormatting sqref="CM146">
    <cfRule type="containsText" dxfId="7867" priority="15240" operator="containsText" text="09.00 -13.00">
      <formula>NOT(ISERROR(SEARCH("09.00 -13.00",CM146)))</formula>
    </cfRule>
    <cfRule type="containsText" dxfId="7866" priority="15241" operator="containsText" text="09.00 -15:00">
      <formula>NOT(ISERROR(SEARCH("09.00 -15:00",CM146)))</formula>
    </cfRule>
    <cfRule type="containsText" dxfId="7865" priority="15242" operator="containsText" text="09.00 -16.00">
      <formula>NOT(ISERROR(SEARCH("09.00 -16.00",CM146)))</formula>
    </cfRule>
  </conditionalFormatting>
  <conditionalFormatting sqref="CM147:CM152">
    <cfRule type="containsText" dxfId="7864" priority="15237" operator="containsText" text="09.00 -13.00">
      <formula>NOT(ISERROR(SEARCH("09.00 -13.00",CM147)))</formula>
    </cfRule>
    <cfRule type="containsText" dxfId="7863" priority="15238" operator="containsText" text="09.00 -15:00">
      <formula>NOT(ISERROR(SEARCH("09.00 -15:00",CM147)))</formula>
    </cfRule>
    <cfRule type="containsText" dxfId="7862" priority="15239" operator="containsText" text="09.00 -16.00">
      <formula>NOT(ISERROR(SEARCH("09.00 -16.00",CM147)))</formula>
    </cfRule>
  </conditionalFormatting>
  <conditionalFormatting sqref="CM145">
    <cfRule type="containsText" dxfId="7861" priority="15234" operator="containsText" text="09.00 -13.00">
      <formula>NOT(ISERROR(SEARCH("09.00 -13.00",CM145)))</formula>
    </cfRule>
    <cfRule type="containsText" dxfId="7860" priority="15235" operator="containsText" text="09.00 -15:00">
      <formula>NOT(ISERROR(SEARCH("09.00 -15:00",CM145)))</formula>
    </cfRule>
    <cfRule type="containsText" dxfId="7859" priority="15236" operator="containsText" text="09.00 -16.00">
      <formula>NOT(ISERROR(SEARCH("09.00 -16.00",CM145)))</formula>
    </cfRule>
  </conditionalFormatting>
  <conditionalFormatting sqref="CM146">
    <cfRule type="containsText" dxfId="7858" priority="15231" operator="containsText" text="09.00 -13:00">
      <formula>NOT(ISERROR(SEARCH("09.00 -13:00",CM146)))</formula>
    </cfRule>
    <cfRule type="containsText" dxfId="7857" priority="15232" operator="containsText" text="08.30 -17.30">
      <formula>NOT(ISERROR(SEARCH("08.30 -17.30",CM146)))</formula>
    </cfRule>
    <cfRule type="containsText" dxfId="7856" priority="15233" operator="containsText" text="08.30 -15:30">
      <formula>NOT(ISERROR(SEARCH("08.30 -15:30",CM146)))</formula>
    </cfRule>
  </conditionalFormatting>
  <conditionalFormatting sqref="CM147:CM152">
    <cfRule type="containsText" dxfId="7855" priority="15228" operator="containsText" text="09.00 -13.00">
      <formula>NOT(ISERROR(SEARCH("09.00 -13.00",CM147)))</formula>
    </cfRule>
    <cfRule type="containsText" dxfId="7854" priority="15229" operator="containsText" text="09.00 -15:00">
      <formula>NOT(ISERROR(SEARCH("09.00 -15:00",CM147)))</formula>
    </cfRule>
    <cfRule type="containsText" dxfId="7853" priority="15230" operator="containsText" text="09.00 -16.00">
      <formula>NOT(ISERROR(SEARCH("09.00 -16.00",CM147)))</formula>
    </cfRule>
  </conditionalFormatting>
  <conditionalFormatting sqref="CM147:CM152">
    <cfRule type="containsText" dxfId="7852" priority="15225" operator="containsText" text="09.00 -13:00">
      <formula>NOT(ISERROR(SEARCH("09.00 -13:00",CM147)))</formula>
    </cfRule>
    <cfRule type="containsText" dxfId="7851" priority="15226" operator="containsText" text="08.30 -17.30">
      <formula>NOT(ISERROR(SEARCH("08.30 -17.30",CM147)))</formula>
    </cfRule>
    <cfRule type="containsText" dxfId="7850" priority="15227" operator="containsText" text="08.30 -15:30">
      <formula>NOT(ISERROR(SEARCH("08.30 -15:30",CM147)))</formula>
    </cfRule>
  </conditionalFormatting>
  <conditionalFormatting sqref="CM145">
    <cfRule type="containsText" dxfId="7849" priority="15222" operator="containsText" text="09.00 -13.00">
      <formula>NOT(ISERROR(SEARCH("09.00 -13.00",CM145)))</formula>
    </cfRule>
    <cfRule type="containsText" dxfId="7848" priority="15223" operator="containsText" text="09.00 -15:00">
      <formula>NOT(ISERROR(SEARCH("09.00 -15:00",CM145)))</formula>
    </cfRule>
    <cfRule type="containsText" dxfId="7847" priority="15224" operator="containsText" text="09.00 -16.00">
      <formula>NOT(ISERROR(SEARCH("09.00 -16.00",CM145)))</formula>
    </cfRule>
  </conditionalFormatting>
  <conditionalFormatting sqref="CM145">
    <cfRule type="containsText" dxfId="7846" priority="15219" operator="containsText" text="09.00 -13:00">
      <formula>NOT(ISERROR(SEARCH("09.00 -13:00",CM145)))</formula>
    </cfRule>
    <cfRule type="containsText" dxfId="7845" priority="15220" operator="containsText" text="08.30 -17.30">
      <formula>NOT(ISERROR(SEARCH("08.30 -17.30",CM145)))</formula>
    </cfRule>
    <cfRule type="containsText" dxfId="7844" priority="15221" operator="containsText" text="08.30 -15:30">
      <formula>NOT(ISERROR(SEARCH("08.30 -15:30",CM145)))</formula>
    </cfRule>
  </conditionalFormatting>
  <conditionalFormatting sqref="CM134">
    <cfRule type="cellIs" dxfId="7843" priority="15045" operator="equal">
      <formula>_FV(13,"3")</formula>
    </cfRule>
  </conditionalFormatting>
  <conditionalFormatting sqref="CM113 CM133">
    <cfRule type="containsText" dxfId="7842" priority="15202" operator="containsText" text="08.30 – 14.30">
      <formula>NOT(ISERROR(SEARCH("08.30 – 14.30",CM113)))</formula>
    </cfRule>
    <cfRule type="containsText" dxfId="7841" priority="15203" operator="containsText" text="09:30 – 18.30">
      <formula>NOT(ISERROR(SEARCH("09:30 – 18.30",CM113)))</formula>
    </cfRule>
    <cfRule type="containsText" dxfId="7840" priority="15204" operator="containsText" text="10.30 – 18.30">
      <formula>NOT(ISERROR(SEARCH("10.30 – 18.30",CM113)))</formula>
    </cfRule>
    <cfRule type="containsText" dxfId="7839" priority="15205" operator="containsText" text="09.30 – 18.30">
      <formula>NOT(ISERROR(SEARCH("09.30 – 18.30",CM113)))</formula>
    </cfRule>
    <cfRule type="containsText" dxfId="7838" priority="15206" operator="containsText" text="09.00 – 13:00">
      <formula>NOT(ISERROR(SEARCH("09.00 – 13:00",CM113)))</formula>
    </cfRule>
    <cfRule type="containsText" dxfId="7837" priority="15207" operator="containsText" text="08.30 – 16.30">
      <formula>NOT(ISERROR(SEARCH("08.30 – 16.30",CM113)))</formula>
    </cfRule>
    <cfRule type="containsText" dxfId="7836" priority="15208" operator="containsText" text="08:30 – 17.30">
      <formula>NOT(ISERROR(SEARCH("08:30 – 17.30",CM113)))</formula>
    </cfRule>
    <cfRule type="containsText" dxfId="7835" priority="15209" operator="containsText" text="08.30 – 17.30">
      <formula>NOT(ISERROR(SEARCH("08.30 – 17.30",CM113)))</formula>
    </cfRule>
    <cfRule type="containsText" dxfId="7834" priority="15210" operator="containsText" text="09.00 – 18.00">
      <formula>NOT(ISERROR(SEARCH("09.00 – 18.00",CM113)))</formula>
    </cfRule>
    <cfRule type="containsText" dxfId="7833" priority="15211" operator="containsText" text="09.00 – 13.00">
      <formula>NOT(ISERROR(SEARCH("09.00 – 13.00",CM113)))</formula>
    </cfRule>
    <cfRule type="containsText" dxfId="7832" priority="15212" operator="containsText" text="11.30 – 19.30">
      <formula>NOT(ISERROR(SEARCH("11.30 – 19.30",CM113)))</formula>
    </cfRule>
    <cfRule type="containsText" dxfId="7831" priority="15213" operator="containsText" text="10.30 – 19.30">
      <formula>NOT(ISERROR(SEARCH("10.30 – 19.30",CM113)))</formula>
    </cfRule>
    <cfRule type="containsText" dxfId="7830" priority="15214" operator="containsText" text="09.00 – 15.00">
      <formula>NOT(ISERROR(SEARCH("09.00 – 15.00",CM113)))</formula>
    </cfRule>
    <cfRule type="containsText" dxfId="7829" priority="15215" operator="containsText" text="12:30">
      <formula>NOT(ISERROR(SEARCH("12:30",CM113)))</formula>
    </cfRule>
    <cfRule type="containsText" dxfId="7828" priority="15216" operator="containsText" text="13:30">
      <formula>NOT(ISERROR(SEARCH("13:30",CM113)))</formula>
    </cfRule>
    <cfRule type="containsText" dxfId="7827" priority="15217" operator="containsText" text="FESTIVITÁ">
      <formula>NOT(ISERROR(SEARCH("FESTIVITÁ",CM113)))</formula>
    </cfRule>
    <cfRule type="cellIs" dxfId="7826" priority="15218" operator="equal">
      <formula>"DOMENICA"</formula>
    </cfRule>
  </conditionalFormatting>
  <conditionalFormatting sqref="CM124">
    <cfRule type="cellIs" dxfId="7825" priority="15194" operator="equal">
      <formula>"09.00 – 15.00"</formula>
    </cfRule>
  </conditionalFormatting>
  <conditionalFormatting sqref="CM124">
    <cfRule type="cellIs" dxfId="7824" priority="15195" operator="equal">
      <formula>"09.00 – 18.00"</formula>
    </cfRule>
  </conditionalFormatting>
  <conditionalFormatting sqref="CM124">
    <cfRule type="cellIs" dxfId="7823" priority="15196" operator="equal">
      <formula>"09.30 – 13.00"</formula>
    </cfRule>
  </conditionalFormatting>
  <conditionalFormatting sqref="CM124">
    <cfRule type="cellIs" dxfId="7822" priority="15197" operator="equal">
      <formula>"10.30 – 19.30"</formula>
    </cfRule>
  </conditionalFormatting>
  <conditionalFormatting sqref="CM124">
    <cfRule type="cellIs" dxfId="7821" priority="15198" operator="equal">
      <formula>"11.30 – 19.30"</formula>
    </cfRule>
  </conditionalFormatting>
  <conditionalFormatting sqref="CM124">
    <cfRule type="cellIs" dxfId="7820" priority="15199" operator="equal">
      <formula>_FV(13,"3")</formula>
    </cfRule>
  </conditionalFormatting>
  <conditionalFormatting sqref="CM124">
    <cfRule type="cellIs" dxfId="7819" priority="15200" operator="equal">
      <formula>_FV(13,"3")</formula>
    </cfRule>
  </conditionalFormatting>
  <conditionalFormatting sqref="CM124">
    <cfRule type="cellIs" dxfId="7818" priority="15201" operator="equal">
      <formula>_FV(13,"3")</formula>
    </cfRule>
  </conditionalFormatting>
  <conditionalFormatting sqref="CM124">
    <cfRule type="containsText" dxfId="7817" priority="15184" operator="containsText" text="DOMENICA">
      <formula>NOT(ISERROR(SEARCH("DOMENICA",CM124)))</formula>
    </cfRule>
    <cfRule type="containsText" dxfId="7816" priority="15185" operator="containsText" text="08.30 – 14.30">
      <formula>NOT(ISERROR(SEARCH("08.30 – 14.30",CM124)))</formula>
    </cfRule>
    <cfRule type="containsText" dxfId="7815" priority="15186" operator="containsText" text="09.30 – 18.30">
      <formula>NOT(ISERROR(SEARCH("09.30 – 18.30",CM124)))</formula>
    </cfRule>
    <cfRule type="containsText" dxfId="7814" priority="15187" operator="containsText" text="08.30 – 16.30">
      <formula>NOT(ISERROR(SEARCH("08.30 – 16.30",CM124)))</formula>
    </cfRule>
    <cfRule type="containsText" dxfId="7813" priority="15188" operator="containsText" text="08.30 – 17.30">
      <formula>NOT(ISERROR(SEARCH("08.30 – 17.30",CM124)))</formula>
    </cfRule>
    <cfRule type="containsText" dxfId="7812" priority="15189" operator="containsText" text="09.00 – 18.00">
      <formula>NOT(ISERROR(SEARCH("09.00 – 18.00",CM124)))</formula>
    </cfRule>
    <cfRule type="containsText" dxfId="7811" priority="15190" operator="containsText" text="09.00 – 15.00">
      <formula>NOT(ISERROR(SEARCH("09.00 – 15.00",CM124)))</formula>
    </cfRule>
    <cfRule type="containsText" dxfId="7810" priority="15191" operator="containsText" text="10.30 – 19.30">
      <formula>NOT(ISERROR(SEARCH("10.30 – 19.30",CM124)))</formula>
    </cfRule>
    <cfRule type="containsText" dxfId="7809" priority="15192" operator="containsText" text="09.00 – 13.00">
      <formula>NOT(ISERROR(SEARCH("09.00 – 13.00",CM124)))</formula>
    </cfRule>
    <cfRule type="containsText" dxfId="7808" priority="15193" operator="containsText" text="11.30 – 19.30">
      <formula>NOT(ISERROR(SEARCH("11.30 – 19.30",CM124)))</formula>
    </cfRule>
  </conditionalFormatting>
  <conditionalFormatting sqref="CM124">
    <cfRule type="cellIs" dxfId="7807" priority="15177" operator="equal">
      <formula>"09.00 – 18.00"</formula>
    </cfRule>
  </conditionalFormatting>
  <conditionalFormatting sqref="CM124">
    <cfRule type="cellIs" dxfId="7806" priority="15178" operator="equal">
      <formula>"09.30 – 13.00"</formula>
    </cfRule>
  </conditionalFormatting>
  <conditionalFormatting sqref="CM124">
    <cfRule type="cellIs" dxfId="7805" priority="15179" operator="equal">
      <formula>"10.30 – 19.30"</formula>
    </cfRule>
  </conditionalFormatting>
  <conditionalFormatting sqref="CM124">
    <cfRule type="cellIs" dxfId="7804" priority="15180" operator="equal">
      <formula>"11.30 – 19.30"</formula>
    </cfRule>
  </conditionalFormatting>
  <conditionalFormatting sqref="CM124">
    <cfRule type="cellIs" dxfId="7803" priority="15181" operator="equal">
      <formula>_FV(13,"3")</formula>
    </cfRule>
  </conditionalFormatting>
  <conditionalFormatting sqref="CM124">
    <cfRule type="cellIs" dxfId="7802" priority="15182" operator="equal">
      <formula>_FV(13,"3")</formula>
    </cfRule>
  </conditionalFormatting>
  <conditionalFormatting sqref="CM124">
    <cfRule type="cellIs" dxfId="7801" priority="15183" operator="equal">
      <formula>_FV(13,"3")</formula>
    </cfRule>
  </conditionalFormatting>
  <conditionalFormatting sqref="CM124">
    <cfRule type="cellIs" dxfId="7800" priority="15170" operator="equal">
      <formula>"09.00 – 18.00"</formula>
    </cfRule>
  </conditionalFormatting>
  <conditionalFormatting sqref="CM124">
    <cfRule type="cellIs" dxfId="7799" priority="15171" operator="equal">
      <formula>"09.30 – 13.00"</formula>
    </cfRule>
  </conditionalFormatting>
  <conditionalFormatting sqref="CM124">
    <cfRule type="cellIs" dxfId="7798" priority="15172" operator="equal">
      <formula>"10.30 – 19.30"</formula>
    </cfRule>
  </conditionalFormatting>
  <conditionalFormatting sqref="CM124">
    <cfRule type="cellIs" dxfId="7797" priority="15173" operator="equal">
      <formula>"11.30 – 19.30"</formula>
    </cfRule>
  </conditionalFormatting>
  <conditionalFormatting sqref="CM124">
    <cfRule type="cellIs" dxfId="7796" priority="15174" operator="equal">
      <formula>_FV(13,"3")</formula>
    </cfRule>
  </conditionalFormatting>
  <conditionalFormatting sqref="CM124">
    <cfRule type="cellIs" dxfId="7795" priority="15175" operator="equal">
      <formula>_FV(13,"3")</formula>
    </cfRule>
  </conditionalFormatting>
  <conditionalFormatting sqref="CM124">
    <cfRule type="cellIs" dxfId="7794" priority="15176" operator="equal">
      <formula>_FV(13,"3")</formula>
    </cfRule>
  </conditionalFormatting>
  <conditionalFormatting sqref="CM134">
    <cfRule type="cellIs" dxfId="7793" priority="15161" operator="equal">
      <formula>"09.00 – 13.00"</formula>
    </cfRule>
  </conditionalFormatting>
  <conditionalFormatting sqref="CM134">
    <cfRule type="cellIs" dxfId="7792" priority="15162" operator="equal">
      <formula>"09.00 – 15.00"</formula>
    </cfRule>
  </conditionalFormatting>
  <conditionalFormatting sqref="CM134">
    <cfRule type="cellIs" dxfId="7791" priority="15163" operator="equal">
      <formula>"09.00 – 18.00"</formula>
    </cfRule>
  </conditionalFormatting>
  <conditionalFormatting sqref="CM134">
    <cfRule type="cellIs" dxfId="7790" priority="15164" operator="equal">
      <formula>"09.30 – 13.00"</formula>
    </cfRule>
  </conditionalFormatting>
  <conditionalFormatting sqref="CM134">
    <cfRule type="cellIs" dxfId="7789" priority="15165" operator="equal">
      <formula>"10.30 – 19.30"</formula>
    </cfRule>
  </conditionalFormatting>
  <conditionalFormatting sqref="CM134">
    <cfRule type="cellIs" dxfId="7788" priority="15166" operator="equal">
      <formula>"11.30 – 19.30"</formula>
    </cfRule>
  </conditionalFormatting>
  <conditionalFormatting sqref="CM134">
    <cfRule type="cellIs" dxfId="7787" priority="15167" operator="equal">
      <formula>_FV(13,"3")</formula>
    </cfRule>
  </conditionalFormatting>
  <conditionalFormatting sqref="CM134">
    <cfRule type="cellIs" dxfId="7786" priority="15168" operator="equal">
      <formula>_FV(13,"3")</formula>
    </cfRule>
  </conditionalFormatting>
  <conditionalFormatting sqref="CM134">
    <cfRule type="cellIs" dxfId="7785" priority="15169" operator="equal">
      <formula>_FV(13,"3")</formula>
    </cfRule>
  </conditionalFormatting>
  <conditionalFormatting sqref="CM134">
    <cfRule type="containsText" dxfId="7784" priority="15151" operator="containsText" text="DOMENICA">
      <formula>NOT(ISERROR(SEARCH("DOMENICA",CM134)))</formula>
    </cfRule>
    <cfRule type="containsText" dxfId="7783" priority="15152" operator="containsText" text="08.30 – 14.30">
      <formula>NOT(ISERROR(SEARCH("08.30 – 14.30",CM134)))</formula>
    </cfRule>
    <cfRule type="containsText" dxfId="7782" priority="15153" operator="containsText" text="09.30 – 18.30">
      <formula>NOT(ISERROR(SEARCH("09.30 – 18.30",CM134)))</formula>
    </cfRule>
    <cfRule type="containsText" dxfId="7781" priority="15154" operator="containsText" text="08.30 – 16.30">
      <formula>NOT(ISERROR(SEARCH("08.30 – 16.30",CM134)))</formula>
    </cfRule>
    <cfRule type="containsText" dxfId="7780" priority="15155" operator="containsText" text="08.30 – 17.30">
      <formula>NOT(ISERROR(SEARCH("08.30 – 17.30",CM134)))</formula>
    </cfRule>
    <cfRule type="containsText" dxfId="7779" priority="15156" operator="containsText" text="09.00 – 18.00">
      <formula>NOT(ISERROR(SEARCH("09.00 – 18.00",CM134)))</formula>
    </cfRule>
    <cfRule type="containsText" dxfId="7778" priority="15157" operator="containsText" text="09.00 – 15.00">
      <formula>NOT(ISERROR(SEARCH("09.00 – 15.00",CM134)))</formula>
    </cfRule>
    <cfRule type="containsText" dxfId="7777" priority="15158" operator="containsText" text="10.30 – 19.30">
      <formula>NOT(ISERROR(SEARCH("10.30 – 19.30",CM134)))</formula>
    </cfRule>
    <cfRule type="containsText" dxfId="7776" priority="15159" operator="containsText" text="09.00 – 13.00">
      <formula>NOT(ISERROR(SEARCH("09.00 – 13.00",CM134)))</formula>
    </cfRule>
    <cfRule type="containsText" dxfId="7775" priority="15160" operator="containsText" text="11.30 – 19.30">
      <formula>NOT(ISERROR(SEARCH("11.30 – 19.30",CM134)))</formula>
    </cfRule>
  </conditionalFormatting>
  <conditionalFormatting sqref="CM134">
    <cfRule type="cellIs" dxfId="7774" priority="15143" operator="equal">
      <formula>"09.00 – 15.00"</formula>
    </cfRule>
  </conditionalFormatting>
  <conditionalFormatting sqref="CM134">
    <cfRule type="cellIs" dxfId="7773" priority="15144" operator="equal">
      <formula>"09.00 – 18.00"</formula>
    </cfRule>
  </conditionalFormatting>
  <conditionalFormatting sqref="CM134">
    <cfRule type="cellIs" dxfId="7772" priority="15145" operator="equal">
      <formula>"09.30 – 13.00"</formula>
    </cfRule>
  </conditionalFormatting>
  <conditionalFormatting sqref="CM134">
    <cfRule type="cellIs" dxfId="7771" priority="15146" operator="equal">
      <formula>"10.30 – 19.30"</formula>
    </cfRule>
  </conditionalFormatting>
  <conditionalFormatting sqref="CM134">
    <cfRule type="cellIs" dxfId="7770" priority="15147" operator="equal">
      <formula>"11.30 – 19.30"</formula>
    </cfRule>
  </conditionalFormatting>
  <conditionalFormatting sqref="CM134">
    <cfRule type="cellIs" dxfId="7769" priority="15148" operator="equal">
      <formula>_FV(13,"3")</formula>
    </cfRule>
  </conditionalFormatting>
  <conditionalFormatting sqref="CM134">
    <cfRule type="cellIs" dxfId="7768" priority="15149" operator="equal">
      <formula>_FV(13,"3")</formula>
    </cfRule>
  </conditionalFormatting>
  <conditionalFormatting sqref="CM134">
    <cfRule type="cellIs" dxfId="7767" priority="15150" operator="equal">
      <formula>_FV(13,"3")</formula>
    </cfRule>
  </conditionalFormatting>
  <conditionalFormatting sqref="CM134">
    <cfRule type="cellIs" dxfId="7766" priority="15135" operator="equal">
      <formula>"09.00 – 15.00"</formula>
    </cfRule>
  </conditionalFormatting>
  <conditionalFormatting sqref="CM134">
    <cfRule type="cellIs" dxfId="7765" priority="15136" operator="equal">
      <formula>"09.00 – 18.00"</formula>
    </cfRule>
  </conditionalFormatting>
  <conditionalFormatting sqref="CM134">
    <cfRule type="cellIs" dxfId="7764" priority="15137" operator="equal">
      <formula>"09.30 – 13.00"</formula>
    </cfRule>
  </conditionalFormatting>
  <conditionalFormatting sqref="CM134">
    <cfRule type="cellIs" dxfId="7763" priority="15138" operator="equal">
      <formula>"10.30 – 19.30"</formula>
    </cfRule>
  </conditionalFormatting>
  <conditionalFormatting sqref="CM134">
    <cfRule type="cellIs" dxfId="7762" priority="15139" operator="equal">
      <formula>"11.30 – 19.30"</formula>
    </cfRule>
  </conditionalFormatting>
  <conditionalFormatting sqref="CM134">
    <cfRule type="cellIs" dxfId="7761" priority="15140" operator="equal">
      <formula>_FV(13,"3")</formula>
    </cfRule>
  </conditionalFormatting>
  <conditionalFormatting sqref="CM134">
    <cfRule type="cellIs" dxfId="7760" priority="15141" operator="equal">
      <formula>_FV(13,"3")</formula>
    </cfRule>
  </conditionalFormatting>
  <conditionalFormatting sqref="CM134">
    <cfRule type="cellIs" dxfId="7759" priority="15142" operator="equal">
      <formula>_FV(13,"3")</formula>
    </cfRule>
  </conditionalFormatting>
  <conditionalFormatting sqref="CM123">
    <cfRule type="containsText" dxfId="7758" priority="15118" operator="containsText" text="08.30 – 14.30">
      <formula>NOT(ISERROR(SEARCH("08.30 – 14.30",CM123)))</formula>
    </cfRule>
    <cfRule type="containsText" dxfId="7757" priority="15119" operator="containsText" text="09:30 – 18.30">
      <formula>NOT(ISERROR(SEARCH("09:30 – 18.30",CM123)))</formula>
    </cfRule>
    <cfRule type="containsText" dxfId="7756" priority="15120" operator="containsText" text="10.30 – 18.30">
      <formula>NOT(ISERROR(SEARCH("10.30 – 18.30",CM123)))</formula>
    </cfRule>
    <cfRule type="containsText" dxfId="7755" priority="15121" operator="containsText" text="09.30 – 18.30">
      <formula>NOT(ISERROR(SEARCH("09.30 – 18.30",CM123)))</formula>
    </cfRule>
    <cfRule type="containsText" dxfId="7754" priority="15122" operator="containsText" text="09.00 – 13:00">
      <formula>NOT(ISERROR(SEARCH("09.00 – 13:00",CM123)))</formula>
    </cfRule>
    <cfRule type="containsText" dxfId="7753" priority="15123" operator="containsText" text="08.30 – 16.30">
      <formula>NOT(ISERROR(SEARCH("08.30 – 16.30",CM123)))</formula>
    </cfRule>
    <cfRule type="containsText" dxfId="7752" priority="15124" operator="containsText" text="08:30 – 17.30">
      <formula>NOT(ISERROR(SEARCH("08:30 – 17.30",CM123)))</formula>
    </cfRule>
    <cfRule type="containsText" dxfId="7751" priority="15125" operator="containsText" text="08.30 – 17.30">
      <formula>NOT(ISERROR(SEARCH("08.30 – 17.30",CM123)))</formula>
    </cfRule>
    <cfRule type="containsText" dxfId="7750" priority="15126" operator="containsText" text="09.00 – 18.00">
      <formula>NOT(ISERROR(SEARCH("09.00 – 18.00",CM123)))</formula>
    </cfRule>
    <cfRule type="containsText" dxfId="7749" priority="15127" operator="containsText" text="09.00 – 13.00">
      <formula>NOT(ISERROR(SEARCH("09.00 – 13.00",CM123)))</formula>
    </cfRule>
    <cfRule type="containsText" dxfId="7748" priority="15128" operator="containsText" text="11.30 – 19.30">
      <formula>NOT(ISERROR(SEARCH("11.30 – 19.30",CM123)))</formula>
    </cfRule>
    <cfRule type="containsText" dxfId="7747" priority="15129" operator="containsText" text="10.30 – 19.30">
      <formula>NOT(ISERROR(SEARCH("10.30 – 19.30",CM123)))</formula>
    </cfRule>
    <cfRule type="containsText" dxfId="7746" priority="15130" operator="containsText" text="09.00 – 15.00">
      <formula>NOT(ISERROR(SEARCH("09.00 – 15.00",CM123)))</formula>
    </cfRule>
    <cfRule type="containsText" dxfId="7745" priority="15131" operator="containsText" text="12:30">
      <formula>NOT(ISERROR(SEARCH("12:30",CM123)))</formula>
    </cfRule>
    <cfRule type="containsText" dxfId="7744" priority="15132" operator="containsText" text="13:30">
      <formula>NOT(ISERROR(SEARCH("13:30",CM123)))</formula>
    </cfRule>
    <cfRule type="containsText" dxfId="7743" priority="15133" operator="containsText" text="FESTIVITÁ">
      <formula>NOT(ISERROR(SEARCH("FESTIVITÁ",CM123)))</formula>
    </cfRule>
    <cfRule type="cellIs" dxfId="7742" priority="15134" operator="equal">
      <formula>"DOMENICA"</formula>
    </cfRule>
  </conditionalFormatting>
  <conditionalFormatting sqref="CM133:CM134 CM123:CM124 CM113">
    <cfRule type="containsText" dxfId="7741" priority="15112" operator="containsText" text="09.00 - 13.00">
      <formula>NOT(ISERROR(SEARCH("09.00 - 13.00",CM113)))</formula>
    </cfRule>
    <cfRule type="containsText" dxfId="7740" priority="15113" operator="containsText" text="09.00 – 15:00">
      <formula>NOT(ISERROR(SEARCH("09.00 – 15:00",CM113)))</formula>
    </cfRule>
    <cfRule type="containsText" dxfId="7739" priority="15114" operator="containsText" text="09.00 – 16.00">
      <formula>NOT(ISERROR(SEARCH("09.00 – 16.00",CM113)))</formula>
    </cfRule>
    <cfRule type="containsText" dxfId="7738" priority="15115" operator="containsText" text="09.00 - 13:00">
      <formula>NOT(ISERROR(SEARCH("09.00 - 13:00",CM113)))</formula>
    </cfRule>
    <cfRule type="containsText" dxfId="7737" priority="15116" operator="containsText" text="08.30 – 16:30 ">
      <formula>NOT(ISERROR(SEARCH("08.30 – 16:30 ",CM113)))</formula>
    </cfRule>
    <cfRule type="containsText" dxfId="7736" priority="15117" operator="containsText" text="08.30 – 17:30 ">
      <formula>NOT(ISERROR(SEARCH("08.30 – 17:30 ",CM113)))</formula>
    </cfRule>
  </conditionalFormatting>
  <conditionalFormatting sqref="CM124">
    <cfRule type="cellIs" dxfId="7735" priority="15104" operator="equal">
      <formula>"09.00 – 15.00"</formula>
    </cfRule>
  </conditionalFormatting>
  <conditionalFormatting sqref="CM124">
    <cfRule type="cellIs" dxfId="7734" priority="15105" operator="equal">
      <formula>"09.00 – 18.00"</formula>
    </cfRule>
  </conditionalFormatting>
  <conditionalFormatting sqref="CM124">
    <cfRule type="cellIs" dxfId="7733" priority="15106" operator="equal">
      <formula>"09.30 – 13.00"</formula>
    </cfRule>
  </conditionalFormatting>
  <conditionalFormatting sqref="CM124">
    <cfRule type="cellIs" dxfId="7732" priority="15107" operator="equal">
      <formula>"10.30 – 19.30"</formula>
    </cfRule>
  </conditionalFormatting>
  <conditionalFormatting sqref="CM124">
    <cfRule type="cellIs" dxfId="7731" priority="15108" operator="equal">
      <formula>"11.30 – 19.30"</formula>
    </cfRule>
  </conditionalFormatting>
  <conditionalFormatting sqref="CM124">
    <cfRule type="cellIs" dxfId="7730" priority="15109" operator="equal">
      <formula>_FV(13,"3")</formula>
    </cfRule>
  </conditionalFormatting>
  <conditionalFormatting sqref="CM124">
    <cfRule type="cellIs" dxfId="7729" priority="15110" operator="equal">
      <formula>_FV(13,"3")</formula>
    </cfRule>
  </conditionalFormatting>
  <conditionalFormatting sqref="CM124">
    <cfRule type="cellIs" dxfId="7728" priority="15111" operator="equal">
      <formula>_FV(13,"3")</formula>
    </cfRule>
  </conditionalFormatting>
  <conditionalFormatting sqref="CM124">
    <cfRule type="containsText" dxfId="7727" priority="15094" operator="containsText" text="DOMENICA">
      <formula>NOT(ISERROR(SEARCH("DOMENICA",CM124)))</formula>
    </cfRule>
    <cfRule type="containsText" dxfId="7726" priority="15095" operator="containsText" text="08.30 – 14.30">
      <formula>NOT(ISERROR(SEARCH("08.30 – 14.30",CM124)))</formula>
    </cfRule>
    <cfRule type="containsText" dxfId="7725" priority="15096" operator="containsText" text="09.30 – 18.30">
      <formula>NOT(ISERROR(SEARCH("09.30 – 18.30",CM124)))</formula>
    </cfRule>
    <cfRule type="containsText" dxfId="7724" priority="15097" operator="containsText" text="08.30 – 16.30">
      <formula>NOT(ISERROR(SEARCH("08.30 – 16.30",CM124)))</formula>
    </cfRule>
    <cfRule type="containsText" dxfId="7723" priority="15098" operator="containsText" text="08.30 – 17.30">
      <formula>NOT(ISERROR(SEARCH("08.30 – 17.30",CM124)))</formula>
    </cfRule>
    <cfRule type="containsText" dxfId="7722" priority="15099" operator="containsText" text="09.00 – 18.00">
      <formula>NOT(ISERROR(SEARCH("09.00 – 18.00",CM124)))</formula>
    </cfRule>
    <cfRule type="containsText" dxfId="7721" priority="15100" operator="containsText" text="09.00 – 15.00">
      <formula>NOT(ISERROR(SEARCH("09.00 – 15.00",CM124)))</formula>
    </cfRule>
    <cfRule type="containsText" dxfId="7720" priority="15101" operator="containsText" text="10.30 – 19.30">
      <formula>NOT(ISERROR(SEARCH("10.30 – 19.30",CM124)))</formula>
    </cfRule>
    <cfRule type="containsText" dxfId="7719" priority="15102" operator="containsText" text="09.00 – 13.00">
      <formula>NOT(ISERROR(SEARCH("09.00 – 13.00",CM124)))</formula>
    </cfRule>
    <cfRule type="containsText" dxfId="7718" priority="15103" operator="containsText" text="11.30 – 19.30">
      <formula>NOT(ISERROR(SEARCH("11.30 – 19.30",CM124)))</formula>
    </cfRule>
  </conditionalFormatting>
  <conditionalFormatting sqref="CM124">
    <cfRule type="cellIs" dxfId="7717" priority="15087" operator="equal">
      <formula>"09.00 – 18.00"</formula>
    </cfRule>
  </conditionalFormatting>
  <conditionalFormatting sqref="CM124">
    <cfRule type="cellIs" dxfId="7716" priority="15088" operator="equal">
      <formula>"09.30 – 13.00"</formula>
    </cfRule>
  </conditionalFormatting>
  <conditionalFormatting sqref="CM124">
    <cfRule type="cellIs" dxfId="7715" priority="15089" operator="equal">
      <formula>"10.30 – 19.30"</formula>
    </cfRule>
  </conditionalFormatting>
  <conditionalFormatting sqref="CM124">
    <cfRule type="cellIs" dxfId="7714" priority="15090" operator="equal">
      <formula>"11.30 – 19.30"</formula>
    </cfRule>
  </conditionalFormatting>
  <conditionalFormatting sqref="CM124">
    <cfRule type="cellIs" dxfId="7713" priority="15091" operator="equal">
      <formula>_FV(13,"3")</formula>
    </cfRule>
  </conditionalFormatting>
  <conditionalFormatting sqref="CM124">
    <cfRule type="cellIs" dxfId="7712" priority="15092" operator="equal">
      <formula>_FV(13,"3")</formula>
    </cfRule>
  </conditionalFormatting>
  <conditionalFormatting sqref="CM124">
    <cfRule type="cellIs" dxfId="7711" priority="15093" operator="equal">
      <formula>_FV(13,"3")</formula>
    </cfRule>
  </conditionalFormatting>
  <conditionalFormatting sqref="CM124">
    <cfRule type="cellIs" dxfId="7710" priority="15080" operator="equal">
      <formula>"09.00 – 18.00"</formula>
    </cfRule>
  </conditionalFormatting>
  <conditionalFormatting sqref="CM124">
    <cfRule type="cellIs" dxfId="7709" priority="15081" operator="equal">
      <formula>"09.30 – 13.00"</formula>
    </cfRule>
  </conditionalFormatting>
  <conditionalFormatting sqref="CM124">
    <cfRule type="cellIs" dxfId="7708" priority="15082" operator="equal">
      <formula>"10.30 – 19.30"</formula>
    </cfRule>
  </conditionalFormatting>
  <conditionalFormatting sqref="CM124">
    <cfRule type="cellIs" dxfId="7707" priority="15083" operator="equal">
      <formula>"11.30 – 19.30"</formula>
    </cfRule>
  </conditionalFormatting>
  <conditionalFormatting sqref="CM124">
    <cfRule type="cellIs" dxfId="7706" priority="15084" operator="equal">
      <formula>_FV(13,"3")</formula>
    </cfRule>
  </conditionalFormatting>
  <conditionalFormatting sqref="CM124">
    <cfRule type="cellIs" dxfId="7705" priority="15085" operator="equal">
      <formula>_FV(13,"3")</formula>
    </cfRule>
  </conditionalFormatting>
  <conditionalFormatting sqref="CM124">
    <cfRule type="cellIs" dxfId="7704" priority="15086" operator="equal">
      <formula>_FV(13,"3")</formula>
    </cfRule>
  </conditionalFormatting>
  <conditionalFormatting sqref="CM124">
    <cfRule type="cellIs" dxfId="7703" priority="15072" operator="equal">
      <formula>"09.00 – 15.00"</formula>
    </cfRule>
  </conditionalFormatting>
  <conditionalFormatting sqref="CM124">
    <cfRule type="cellIs" dxfId="7702" priority="15073" operator="equal">
      <formula>"09.00 – 18.00"</formula>
    </cfRule>
  </conditionalFormatting>
  <conditionalFormatting sqref="CM124">
    <cfRule type="cellIs" dxfId="7701" priority="15074" operator="equal">
      <formula>"09.30 – 13.00"</formula>
    </cfRule>
  </conditionalFormatting>
  <conditionalFormatting sqref="CM124">
    <cfRule type="cellIs" dxfId="7700" priority="15075" operator="equal">
      <formula>"10.30 – 19.30"</formula>
    </cfRule>
  </conditionalFormatting>
  <conditionalFormatting sqref="CM124">
    <cfRule type="cellIs" dxfId="7699" priority="15076" operator="equal">
      <formula>"11.30 – 19.30"</formula>
    </cfRule>
  </conditionalFormatting>
  <conditionalFormatting sqref="CM124">
    <cfRule type="cellIs" dxfId="7698" priority="15077" operator="equal">
      <formula>_FV(13,"3")</formula>
    </cfRule>
  </conditionalFormatting>
  <conditionalFormatting sqref="CM124">
    <cfRule type="cellIs" dxfId="7697" priority="15078" operator="equal">
      <formula>_FV(13,"3")</formula>
    </cfRule>
  </conditionalFormatting>
  <conditionalFormatting sqref="CM124">
    <cfRule type="cellIs" dxfId="7696" priority="15079" operator="equal">
      <formula>_FV(13,"3")</formula>
    </cfRule>
  </conditionalFormatting>
  <conditionalFormatting sqref="CM124">
    <cfRule type="containsText" dxfId="7695" priority="15062" operator="containsText" text="DOMENICA">
      <formula>NOT(ISERROR(SEARCH("DOMENICA",CM124)))</formula>
    </cfRule>
    <cfRule type="containsText" dxfId="7694" priority="15063" operator="containsText" text="08.30 – 14.30">
      <formula>NOT(ISERROR(SEARCH("08.30 – 14.30",CM124)))</formula>
    </cfRule>
    <cfRule type="containsText" dxfId="7693" priority="15064" operator="containsText" text="09.30 – 18.30">
      <formula>NOT(ISERROR(SEARCH("09.30 – 18.30",CM124)))</formula>
    </cfRule>
    <cfRule type="containsText" dxfId="7692" priority="15065" operator="containsText" text="08.30 – 16.30">
      <formula>NOT(ISERROR(SEARCH("08.30 – 16.30",CM124)))</formula>
    </cfRule>
    <cfRule type="containsText" dxfId="7691" priority="15066" operator="containsText" text="08.30 – 17.30">
      <formula>NOT(ISERROR(SEARCH("08.30 – 17.30",CM124)))</formula>
    </cfRule>
    <cfRule type="containsText" dxfId="7690" priority="15067" operator="containsText" text="09.00 – 18.00">
      <formula>NOT(ISERROR(SEARCH("09.00 – 18.00",CM124)))</formula>
    </cfRule>
    <cfRule type="containsText" dxfId="7689" priority="15068" operator="containsText" text="09.00 – 15.00">
      <formula>NOT(ISERROR(SEARCH("09.00 – 15.00",CM124)))</formula>
    </cfRule>
    <cfRule type="containsText" dxfId="7688" priority="15069" operator="containsText" text="10.30 – 19.30">
      <formula>NOT(ISERROR(SEARCH("10.30 – 19.30",CM124)))</formula>
    </cfRule>
    <cfRule type="containsText" dxfId="7687" priority="15070" operator="containsText" text="09.00 – 13.00">
      <formula>NOT(ISERROR(SEARCH("09.00 – 13.00",CM124)))</formula>
    </cfRule>
    <cfRule type="containsText" dxfId="7686" priority="15071" operator="containsText" text="11.30 – 19.30">
      <formula>NOT(ISERROR(SEARCH("11.30 – 19.30",CM124)))</formula>
    </cfRule>
  </conditionalFormatting>
  <conditionalFormatting sqref="CM124">
    <cfRule type="cellIs" dxfId="7685" priority="15055" operator="equal">
      <formula>"09.00 – 18.00"</formula>
    </cfRule>
  </conditionalFormatting>
  <conditionalFormatting sqref="CM124">
    <cfRule type="cellIs" dxfId="7684" priority="15056" operator="equal">
      <formula>"09.30 – 13.00"</formula>
    </cfRule>
  </conditionalFormatting>
  <conditionalFormatting sqref="CM124">
    <cfRule type="cellIs" dxfId="7683" priority="15057" operator="equal">
      <formula>"10.30 – 19.30"</formula>
    </cfRule>
  </conditionalFormatting>
  <conditionalFormatting sqref="CM124">
    <cfRule type="cellIs" dxfId="7682" priority="15058" operator="equal">
      <formula>"11.30 – 19.30"</formula>
    </cfRule>
  </conditionalFormatting>
  <conditionalFormatting sqref="CM124">
    <cfRule type="cellIs" dxfId="7681" priority="15059" operator="equal">
      <formula>_FV(13,"3")</formula>
    </cfRule>
  </conditionalFormatting>
  <conditionalFormatting sqref="CM124">
    <cfRule type="cellIs" dxfId="7680" priority="15060" operator="equal">
      <formula>_FV(13,"3")</formula>
    </cfRule>
  </conditionalFormatting>
  <conditionalFormatting sqref="CM124">
    <cfRule type="cellIs" dxfId="7679" priority="15061" operator="equal">
      <formula>_FV(13,"3")</formula>
    </cfRule>
  </conditionalFormatting>
  <conditionalFormatting sqref="CM124">
    <cfRule type="cellIs" dxfId="7678" priority="15048" operator="equal">
      <formula>"09.00 – 18.00"</formula>
    </cfRule>
  </conditionalFormatting>
  <conditionalFormatting sqref="CM124">
    <cfRule type="cellIs" dxfId="7677" priority="15049" operator="equal">
      <formula>"09.30 – 13.00"</formula>
    </cfRule>
  </conditionalFormatting>
  <conditionalFormatting sqref="CM124">
    <cfRule type="cellIs" dxfId="7676" priority="15050" operator="equal">
      <formula>"10.30 – 19.30"</formula>
    </cfRule>
  </conditionalFormatting>
  <conditionalFormatting sqref="CM124">
    <cfRule type="cellIs" dxfId="7675" priority="15051" operator="equal">
      <formula>"11.30 – 19.30"</formula>
    </cfRule>
  </conditionalFormatting>
  <conditionalFormatting sqref="CM124">
    <cfRule type="cellIs" dxfId="7674" priority="15052" operator="equal">
      <formula>_FV(13,"3")</formula>
    </cfRule>
  </conditionalFormatting>
  <conditionalFormatting sqref="CM124">
    <cfRule type="cellIs" dxfId="7673" priority="15053" operator="equal">
      <formula>_FV(13,"3")</formula>
    </cfRule>
  </conditionalFormatting>
  <conditionalFormatting sqref="CM124">
    <cfRule type="cellIs" dxfId="7672" priority="15054" operator="equal">
      <formula>_FV(13,"3")</formula>
    </cfRule>
  </conditionalFormatting>
  <conditionalFormatting sqref="CM134">
    <cfRule type="cellIs" dxfId="7671" priority="15040" operator="equal">
      <formula>"09.00 – 15.00"</formula>
    </cfRule>
  </conditionalFormatting>
  <conditionalFormatting sqref="CM134">
    <cfRule type="cellIs" dxfId="7670" priority="15041" operator="equal">
      <formula>"09.00 – 18.00"</formula>
    </cfRule>
  </conditionalFormatting>
  <conditionalFormatting sqref="CM134">
    <cfRule type="cellIs" dxfId="7669" priority="15042" operator="equal">
      <formula>"09.30 – 13.00"</formula>
    </cfRule>
  </conditionalFormatting>
  <conditionalFormatting sqref="CM134">
    <cfRule type="cellIs" dxfId="7668" priority="15043" operator="equal">
      <formula>"10.30 – 19.30"</formula>
    </cfRule>
  </conditionalFormatting>
  <conditionalFormatting sqref="CM134">
    <cfRule type="cellIs" dxfId="7667" priority="15044" operator="equal">
      <formula>"11.30 – 19.30"</formula>
    </cfRule>
  </conditionalFormatting>
  <conditionalFormatting sqref="CM134">
    <cfRule type="cellIs" dxfId="7666" priority="15046" operator="equal">
      <formula>_FV(13,"3")</formula>
    </cfRule>
  </conditionalFormatting>
  <conditionalFormatting sqref="CM134">
    <cfRule type="cellIs" dxfId="7665" priority="15047" operator="equal">
      <formula>_FV(13,"3")</formula>
    </cfRule>
  </conditionalFormatting>
  <conditionalFormatting sqref="CM134">
    <cfRule type="containsText" dxfId="7664" priority="15030" operator="containsText" text="DOMENICA">
      <formula>NOT(ISERROR(SEARCH("DOMENICA",CM134)))</formula>
    </cfRule>
    <cfRule type="containsText" dxfId="7663" priority="15031" operator="containsText" text="08.30 – 14.30">
      <formula>NOT(ISERROR(SEARCH("08.30 – 14.30",CM134)))</formula>
    </cfRule>
    <cfRule type="containsText" dxfId="7662" priority="15032" operator="containsText" text="09.30 – 18.30">
      <formula>NOT(ISERROR(SEARCH("09.30 – 18.30",CM134)))</formula>
    </cfRule>
    <cfRule type="containsText" dxfId="7661" priority="15033" operator="containsText" text="08.30 – 16.30">
      <formula>NOT(ISERROR(SEARCH("08.30 – 16.30",CM134)))</formula>
    </cfRule>
    <cfRule type="containsText" dxfId="7660" priority="15034" operator="containsText" text="08.30 – 17.30">
      <formula>NOT(ISERROR(SEARCH("08.30 – 17.30",CM134)))</formula>
    </cfRule>
    <cfRule type="containsText" dxfId="7659" priority="15035" operator="containsText" text="09.00 – 18.00">
      <formula>NOT(ISERROR(SEARCH("09.00 – 18.00",CM134)))</formula>
    </cfRule>
    <cfRule type="containsText" dxfId="7658" priority="15036" operator="containsText" text="09.00 – 15.00">
      <formula>NOT(ISERROR(SEARCH("09.00 – 15.00",CM134)))</formula>
    </cfRule>
    <cfRule type="containsText" dxfId="7657" priority="15037" operator="containsText" text="10.30 – 19.30">
      <formula>NOT(ISERROR(SEARCH("10.30 – 19.30",CM134)))</formula>
    </cfRule>
    <cfRule type="containsText" dxfId="7656" priority="15038" operator="containsText" text="09.00 – 13.00">
      <formula>NOT(ISERROR(SEARCH("09.00 – 13.00",CM134)))</formula>
    </cfRule>
    <cfRule type="containsText" dxfId="7655" priority="15039" operator="containsText" text="11.30 – 19.30">
      <formula>NOT(ISERROR(SEARCH("11.30 – 19.30",CM134)))</formula>
    </cfRule>
  </conditionalFormatting>
  <conditionalFormatting sqref="CM134">
    <cfRule type="cellIs" dxfId="7654" priority="15023" operator="equal">
      <formula>"09.00 – 18.00"</formula>
    </cfRule>
  </conditionalFormatting>
  <conditionalFormatting sqref="CM134">
    <cfRule type="cellIs" dxfId="7653" priority="15024" operator="equal">
      <formula>"09.30 – 13.00"</formula>
    </cfRule>
  </conditionalFormatting>
  <conditionalFormatting sqref="CM134">
    <cfRule type="cellIs" dxfId="7652" priority="15025" operator="equal">
      <formula>"10.30 – 19.30"</formula>
    </cfRule>
  </conditionalFormatting>
  <conditionalFormatting sqref="CM134">
    <cfRule type="cellIs" dxfId="7651" priority="15026" operator="equal">
      <formula>"11.30 – 19.30"</formula>
    </cfRule>
  </conditionalFormatting>
  <conditionalFormatting sqref="CM134">
    <cfRule type="cellIs" dxfId="7650" priority="15027" operator="equal">
      <formula>_FV(13,"3")</formula>
    </cfRule>
  </conditionalFormatting>
  <conditionalFormatting sqref="CM134">
    <cfRule type="cellIs" dxfId="7649" priority="15028" operator="equal">
      <formula>_FV(13,"3")</formula>
    </cfRule>
  </conditionalFormatting>
  <conditionalFormatting sqref="CM134">
    <cfRule type="cellIs" dxfId="7648" priority="15029" operator="equal">
      <formula>_FV(13,"3")</formula>
    </cfRule>
  </conditionalFormatting>
  <conditionalFormatting sqref="CM134">
    <cfRule type="cellIs" dxfId="7647" priority="15016" operator="equal">
      <formula>"09.00 – 18.00"</formula>
    </cfRule>
  </conditionalFormatting>
  <conditionalFormatting sqref="CM134">
    <cfRule type="cellIs" dxfId="7646" priority="15017" operator="equal">
      <formula>"09.30 – 13.00"</formula>
    </cfRule>
  </conditionalFormatting>
  <conditionalFormatting sqref="CM134">
    <cfRule type="cellIs" dxfId="7645" priority="15018" operator="equal">
      <formula>"10.30 – 19.30"</formula>
    </cfRule>
  </conditionalFormatting>
  <conditionalFormatting sqref="CM134">
    <cfRule type="cellIs" dxfId="7644" priority="15019" operator="equal">
      <formula>"11.30 – 19.30"</formula>
    </cfRule>
  </conditionalFormatting>
  <conditionalFormatting sqref="CM134">
    <cfRule type="cellIs" dxfId="7643" priority="15020" operator="equal">
      <formula>_FV(13,"3")</formula>
    </cfRule>
  </conditionalFormatting>
  <conditionalFormatting sqref="CM134">
    <cfRule type="cellIs" dxfId="7642" priority="15021" operator="equal">
      <formula>_FV(13,"3")</formula>
    </cfRule>
  </conditionalFormatting>
  <conditionalFormatting sqref="CM134">
    <cfRule type="cellIs" dxfId="7641" priority="15022" operator="equal">
      <formula>_FV(13,"3")</formula>
    </cfRule>
  </conditionalFormatting>
  <conditionalFormatting sqref="CM134">
    <cfRule type="cellIs" dxfId="7640" priority="15008" operator="equal">
      <formula>"09.00 – 15.00"</formula>
    </cfRule>
  </conditionalFormatting>
  <conditionalFormatting sqref="CM134">
    <cfRule type="cellIs" dxfId="7639" priority="15009" operator="equal">
      <formula>"09.00 – 18.00"</formula>
    </cfRule>
  </conditionalFormatting>
  <conditionalFormatting sqref="CM134">
    <cfRule type="cellIs" dxfId="7638" priority="15010" operator="equal">
      <formula>"09.30 – 13.00"</formula>
    </cfRule>
  </conditionalFormatting>
  <conditionalFormatting sqref="CM134">
    <cfRule type="cellIs" dxfId="7637" priority="15011" operator="equal">
      <formula>"10.30 – 19.30"</formula>
    </cfRule>
  </conditionalFormatting>
  <conditionalFormatting sqref="CM134">
    <cfRule type="cellIs" dxfId="7636" priority="15012" operator="equal">
      <formula>"11.30 – 19.30"</formula>
    </cfRule>
  </conditionalFormatting>
  <conditionalFormatting sqref="CM134">
    <cfRule type="cellIs" dxfId="7635" priority="15013" operator="equal">
      <formula>_FV(13,"3")</formula>
    </cfRule>
  </conditionalFormatting>
  <conditionalFormatting sqref="CM134">
    <cfRule type="cellIs" dxfId="7634" priority="15014" operator="equal">
      <formula>_FV(13,"3")</formula>
    </cfRule>
  </conditionalFormatting>
  <conditionalFormatting sqref="CM134">
    <cfRule type="cellIs" dxfId="7633" priority="15015" operator="equal">
      <formula>_FV(13,"3")</formula>
    </cfRule>
  </conditionalFormatting>
  <conditionalFormatting sqref="CM134">
    <cfRule type="containsText" dxfId="7632" priority="14998" operator="containsText" text="DOMENICA">
      <formula>NOT(ISERROR(SEARCH("DOMENICA",CM134)))</formula>
    </cfRule>
    <cfRule type="containsText" dxfId="7631" priority="14999" operator="containsText" text="08.30 – 14.30">
      <formula>NOT(ISERROR(SEARCH("08.30 – 14.30",CM134)))</formula>
    </cfRule>
    <cfRule type="containsText" dxfId="7630" priority="15000" operator="containsText" text="09.30 – 18.30">
      <formula>NOT(ISERROR(SEARCH("09.30 – 18.30",CM134)))</formula>
    </cfRule>
    <cfRule type="containsText" dxfId="7629" priority="15001" operator="containsText" text="08.30 – 16.30">
      <formula>NOT(ISERROR(SEARCH("08.30 – 16.30",CM134)))</formula>
    </cfRule>
    <cfRule type="containsText" dxfId="7628" priority="15002" operator="containsText" text="08.30 – 17.30">
      <formula>NOT(ISERROR(SEARCH("08.30 – 17.30",CM134)))</formula>
    </cfRule>
    <cfRule type="containsText" dxfId="7627" priority="15003" operator="containsText" text="09.00 – 18.00">
      <formula>NOT(ISERROR(SEARCH("09.00 – 18.00",CM134)))</formula>
    </cfRule>
    <cfRule type="containsText" dxfId="7626" priority="15004" operator="containsText" text="09.00 – 15.00">
      <formula>NOT(ISERROR(SEARCH("09.00 – 15.00",CM134)))</formula>
    </cfRule>
    <cfRule type="containsText" dxfId="7625" priority="15005" operator="containsText" text="10.30 – 19.30">
      <formula>NOT(ISERROR(SEARCH("10.30 – 19.30",CM134)))</formula>
    </cfRule>
    <cfRule type="containsText" dxfId="7624" priority="15006" operator="containsText" text="09.00 – 13.00">
      <formula>NOT(ISERROR(SEARCH("09.00 – 13.00",CM134)))</formula>
    </cfRule>
    <cfRule type="containsText" dxfId="7623" priority="15007" operator="containsText" text="11.30 – 19.30">
      <formula>NOT(ISERROR(SEARCH("11.30 – 19.30",CM134)))</formula>
    </cfRule>
  </conditionalFormatting>
  <conditionalFormatting sqref="CM134">
    <cfRule type="cellIs" dxfId="7622" priority="14991" operator="equal">
      <formula>"09.00 – 18.00"</formula>
    </cfRule>
  </conditionalFormatting>
  <conditionalFormatting sqref="CM134">
    <cfRule type="cellIs" dxfId="7621" priority="14992" operator="equal">
      <formula>"09.30 – 13.00"</formula>
    </cfRule>
  </conditionalFormatting>
  <conditionalFormatting sqref="CM134">
    <cfRule type="cellIs" dxfId="7620" priority="14993" operator="equal">
      <formula>"10.30 – 19.30"</formula>
    </cfRule>
  </conditionalFormatting>
  <conditionalFormatting sqref="CM134">
    <cfRule type="cellIs" dxfId="7619" priority="14994" operator="equal">
      <formula>"11.30 – 19.30"</formula>
    </cfRule>
  </conditionalFormatting>
  <conditionalFormatting sqref="CM134">
    <cfRule type="cellIs" dxfId="7618" priority="14995" operator="equal">
      <formula>_FV(13,"3")</formula>
    </cfRule>
  </conditionalFormatting>
  <conditionalFormatting sqref="CM134">
    <cfRule type="cellIs" dxfId="7617" priority="14996" operator="equal">
      <formula>_FV(13,"3")</formula>
    </cfRule>
  </conditionalFormatting>
  <conditionalFormatting sqref="CM134">
    <cfRule type="cellIs" dxfId="7616" priority="14997" operator="equal">
      <formula>_FV(13,"3")</formula>
    </cfRule>
  </conditionalFormatting>
  <conditionalFormatting sqref="CM134">
    <cfRule type="cellIs" dxfId="7615" priority="14984" operator="equal">
      <formula>"09.00 – 18.00"</formula>
    </cfRule>
  </conditionalFormatting>
  <conditionalFormatting sqref="CM134">
    <cfRule type="cellIs" dxfId="7614" priority="14985" operator="equal">
      <formula>"09.30 – 13.00"</formula>
    </cfRule>
  </conditionalFormatting>
  <conditionalFormatting sqref="CM134">
    <cfRule type="cellIs" dxfId="7613" priority="14986" operator="equal">
      <formula>"10.30 – 19.30"</formula>
    </cfRule>
  </conditionalFormatting>
  <conditionalFormatting sqref="CM134">
    <cfRule type="cellIs" dxfId="7612" priority="14987" operator="equal">
      <formula>"11.30 – 19.30"</formula>
    </cfRule>
  </conditionalFormatting>
  <conditionalFormatting sqref="CM134">
    <cfRule type="cellIs" dxfId="7611" priority="14988" operator="equal">
      <formula>_FV(13,"3")</formula>
    </cfRule>
  </conditionalFormatting>
  <conditionalFormatting sqref="CM134">
    <cfRule type="cellIs" dxfId="7610" priority="14989" operator="equal">
      <formula>_FV(13,"3")</formula>
    </cfRule>
  </conditionalFormatting>
  <conditionalFormatting sqref="CM134">
    <cfRule type="cellIs" dxfId="7609" priority="14990" operator="equal">
      <formula>_FV(13,"3")</formula>
    </cfRule>
  </conditionalFormatting>
  <conditionalFormatting sqref="CM135">
    <cfRule type="containsText" dxfId="7608" priority="14756" operator="containsText" text="13:00">
      <formula>NOT(ISERROR(SEARCH("13:00",CM135)))</formula>
    </cfRule>
  </conditionalFormatting>
  <conditionalFormatting sqref="CM137:CM142">
    <cfRule type="containsText" dxfId="7607" priority="14746" operator="containsText" text="09.00 -13.00">
      <formula>NOT(ISERROR(SEARCH("09.00 -13.00",CM137)))</formula>
    </cfRule>
    <cfRule type="containsText" dxfId="7606" priority="14747" operator="containsText" text="09.00 -15:00">
      <formula>NOT(ISERROR(SEARCH("09.00 -15:00",CM137)))</formula>
    </cfRule>
    <cfRule type="containsText" dxfId="7605" priority="14748" operator="containsText" text="09.00 -16.00">
      <formula>NOT(ISERROR(SEARCH("09.00 -16.00",CM137)))</formula>
    </cfRule>
  </conditionalFormatting>
  <conditionalFormatting sqref="CM135">
    <cfRule type="containsText" dxfId="7604" priority="14743" operator="containsText" text="09.00 -13.00">
      <formula>NOT(ISERROR(SEARCH("09.00 -13.00",CM135)))</formula>
    </cfRule>
    <cfRule type="containsText" dxfId="7603" priority="14744" operator="containsText" text="09.00 -15:00">
      <formula>NOT(ISERROR(SEARCH("09.00 -15:00",CM135)))</formula>
    </cfRule>
    <cfRule type="containsText" dxfId="7602" priority="14745" operator="containsText" text="09.00 -16.00">
      <formula>NOT(ISERROR(SEARCH("09.00 -16.00",CM135)))</formula>
    </cfRule>
  </conditionalFormatting>
  <conditionalFormatting sqref="CM137:CM142">
    <cfRule type="containsText" dxfId="7601" priority="14734" operator="containsText" text="09.00 -13.00">
      <formula>NOT(ISERROR(SEARCH("09.00 -13.00",CM137)))</formula>
    </cfRule>
    <cfRule type="containsText" dxfId="7600" priority="14735" operator="containsText" text="09.00 -15:00">
      <formula>NOT(ISERROR(SEARCH("09.00 -15:00",CM137)))</formula>
    </cfRule>
    <cfRule type="containsText" dxfId="7599" priority="14736" operator="containsText" text="09.00 -16.00">
      <formula>NOT(ISERROR(SEARCH("09.00 -16.00",CM137)))</formula>
    </cfRule>
  </conditionalFormatting>
  <conditionalFormatting sqref="CM135">
    <cfRule type="containsText" dxfId="7598" priority="14731" operator="containsText" text="09.00 -13.00">
      <formula>NOT(ISERROR(SEARCH("09.00 -13.00",CM135)))</formula>
    </cfRule>
    <cfRule type="containsText" dxfId="7597" priority="14732" operator="containsText" text="09.00 -15:00">
      <formula>NOT(ISERROR(SEARCH("09.00 -15:00",CM135)))</formula>
    </cfRule>
    <cfRule type="containsText" dxfId="7596" priority="14733" operator="containsText" text="09.00 -16.00">
      <formula>NOT(ISERROR(SEARCH("09.00 -16.00",CM135)))</formula>
    </cfRule>
  </conditionalFormatting>
  <conditionalFormatting sqref="CM136">
    <cfRule type="containsText" dxfId="7595" priority="14737" operator="containsText" text="09.00 -13.00">
      <formula>NOT(ISERROR(SEARCH("09.00 -13.00",CM136)))</formula>
    </cfRule>
    <cfRule type="containsText" dxfId="7594" priority="14738" operator="containsText" text="09.00 -15:00">
      <formula>NOT(ISERROR(SEARCH("09.00 -15:00",CM136)))</formula>
    </cfRule>
    <cfRule type="containsText" dxfId="7593" priority="14739" operator="containsText" text="09.00 -16.00">
      <formula>NOT(ISERROR(SEARCH("09.00 -16.00",CM136)))</formula>
    </cfRule>
  </conditionalFormatting>
  <conditionalFormatting sqref="CM137:CM142">
    <cfRule type="containsText" dxfId="7592" priority="14725" operator="containsText" text="09.00 -13.00">
      <formula>NOT(ISERROR(SEARCH("09.00 -13.00",CM137)))</formula>
    </cfRule>
    <cfRule type="containsText" dxfId="7591" priority="14726" operator="containsText" text="09.00 -15:00">
      <formula>NOT(ISERROR(SEARCH("09.00 -15:00",CM137)))</formula>
    </cfRule>
    <cfRule type="containsText" dxfId="7590" priority="14727" operator="containsText" text="09.00 -16.00">
      <formula>NOT(ISERROR(SEARCH("09.00 -16.00",CM137)))</formula>
    </cfRule>
  </conditionalFormatting>
  <conditionalFormatting sqref="CM114">
    <cfRule type="cellIs" dxfId="7589" priority="14975" operator="equal">
      <formula>"09.00 – 13.00"</formula>
    </cfRule>
  </conditionalFormatting>
  <conditionalFormatting sqref="CM114">
    <cfRule type="cellIs" dxfId="7588" priority="14976" operator="equal">
      <formula>"09.00 – 15.00"</formula>
    </cfRule>
  </conditionalFormatting>
  <conditionalFormatting sqref="CM114">
    <cfRule type="cellIs" dxfId="7587" priority="14977" operator="equal">
      <formula>"09.00 – 18.00"</formula>
    </cfRule>
  </conditionalFormatting>
  <conditionalFormatting sqref="CM114">
    <cfRule type="cellIs" dxfId="7586" priority="14978" operator="equal">
      <formula>"09.30 – 13.00"</formula>
    </cfRule>
  </conditionalFormatting>
  <conditionalFormatting sqref="CM114">
    <cfRule type="cellIs" dxfId="7585" priority="14979" operator="equal">
      <formula>"10.30 – 19.30"</formula>
    </cfRule>
  </conditionalFormatting>
  <conditionalFormatting sqref="CM114">
    <cfRule type="cellIs" dxfId="7584" priority="14980" operator="equal">
      <formula>"11.30 – 19.30"</formula>
    </cfRule>
  </conditionalFormatting>
  <conditionalFormatting sqref="CM114">
    <cfRule type="cellIs" dxfId="7583" priority="14981" operator="equal">
      <formula>_FV(13,"3")</formula>
    </cfRule>
  </conditionalFormatting>
  <conditionalFormatting sqref="CM114">
    <cfRule type="cellIs" dxfId="7582" priority="14982" operator="equal">
      <formula>_FV(13,"3")</formula>
    </cfRule>
  </conditionalFormatting>
  <conditionalFormatting sqref="CM114">
    <cfRule type="cellIs" dxfId="7581" priority="14983" operator="equal">
      <formula>_FV(13,"3")</formula>
    </cfRule>
  </conditionalFormatting>
  <conditionalFormatting sqref="CM114">
    <cfRule type="containsText" dxfId="7580" priority="14965" operator="containsText" text="DOMENICA">
      <formula>NOT(ISERROR(SEARCH("DOMENICA",CM114)))</formula>
    </cfRule>
    <cfRule type="containsText" dxfId="7579" priority="14966" operator="containsText" text="08.30 – 14.30">
      <formula>NOT(ISERROR(SEARCH("08.30 – 14.30",CM114)))</formula>
    </cfRule>
    <cfRule type="containsText" dxfId="7578" priority="14967" operator="containsText" text="09.30 – 18.30">
      <formula>NOT(ISERROR(SEARCH("09.30 – 18.30",CM114)))</formula>
    </cfRule>
    <cfRule type="containsText" dxfId="7577" priority="14968" operator="containsText" text="08.30 – 16.30">
      <formula>NOT(ISERROR(SEARCH("08.30 – 16.30",CM114)))</formula>
    </cfRule>
    <cfRule type="containsText" dxfId="7576" priority="14969" operator="containsText" text="08.30 – 17.30">
      <formula>NOT(ISERROR(SEARCH("08.30 – 17.30",CM114)))</formula>
    </cfRule>
    <cfRule type="containsText" dxfId="7575" priority="14970" operator="containsText" text="09.00 – 18.00">
      <formula>NOT(ISERROR(SEARCH("09.00 – 18.00",CM114)))</formula>
    </cfRule>
    <cfRule type="containsText" dxfId="7574" priority="14971" operator="containsText" text="09.00 – 15.00">
      <formula>NOT(ISERROR(SEARCH("09.00 – 15.00",CM114)))</formula>
    </cfRule>
    <cfRule type="containsText" dxfId="7573" priority="14972" operator="containsText" text="10.30 – 19.30">
      <formula>NOT(ISERROR(SEARCH("10.30 – 19.30",CM114)))</formula>
    </cfRule>
    <cfRule type="containsText" dxfId="7572" priority="14973" operator="containsText" text="09.00 – 13.00">
      <formula>NOT(ISERROR(SEARCH("09.00 – 13.00",CM114)))</formula>
    </cfRule>
    <cfRule type="containsText" dxfId="7571" priority="14974" operator="containsText" text="11.30 – 19.30">
      <formula>NOT(ISERROR(SEARCH("11.30 – 19.30",CM114)))</formula>
    </cfRule>
  </conditionalFormatting>
  <conditionalFormatting sqref="CM114">
    <cfRule type="cellIs" dxfId="7570" priority="14957" operator="equal">
      <formula>"09.00 – 15.00"</formula>
    </cfRule>
  </conditionalFormatting>
  <conditionalFormatting sqref="CM114">
    <cfRule type="cellIs" dxfId="7569" priority="14958" operator="equal">
      <formula>"09.00 – 18.00"</formula>
    </cfRule>
  </conditionalFormatting>
  <conditionalFormatting sqref="CM114">
    <cfRule type="cellIs" dxfId="7568" priority="14959" operator="equal">
      <formula>"09.30 – 13.00"</formula>
    </cfRule>
  </conditionalFormatting>
  <conditionalFormatting sqref="CM114">
    <cfRule type="cellIs" dxfId="7567" priority="14960" operator="equal">
      <formula>"10.30 – 19.30"</formula>
    </cfRule>
  </conditionalFormatting>
  <conditionalFormatting sqref="CM114">
    <cfRule type="cellIs" dxfId="7566" priority="14961" operator="equal">
      <formula>"11.30 – 19.30"</formula>
    </cfRule>
  </conditionalFormatting>
  <conditionalFormatting sqref="CM114">
    <cfRule type="cellIs" dxfId="7565" priority="14962" operator="equal">
      <formula>_FV(13,"3")</formula>
    </cfRule>
  </conditionalFormatting>
  <conditionalFormatting sqref="CM114">
    <cfRule type="cellIs" dxfId="7564" priority="14963" operator="equal">
      <formula>_FV(13,"3")</formula>
    </cfRule>
  </conditionalFormatting>
  <conditionalFormatting sqref="CM114">
    <cfRule type="cellIs" dxfId="7563" priority="14964" operator="equal">
      <formula>_FV(13,"3")</formula>
    </cfRule>
  </conditionalFormatting>
  <conditionalFormatting sqref="CM114">
    <cfRule type="cellIs" dxfId="7562" priority="14949" operator="equal">
      <formula>"09.00 – 15.00"</formula>
    </cfRule>
  </conditionalFormatting>
  <conditionalFormatting sqref="CM114">
    <cfRule type="cellIs" dxfId="7561" priority="14950" operator="equal">
      <formula>"09.00 – 18.00"</formula>
    </cfRule>
  </conditionalFormatting>
  <conditionalFormatting sqref="CM114">
    <cfRule type="cellIs" dxfId="7560" priority="14951" operator="equal">
      <formula>"09.30 – 13.00"</formula>
    </cfRule>
  </conditionalFormatting>
  <conditionalFormatting sqref="CM114">
    <cfRule type="cellIs" dxfId="7559" priority="14952" operator="equal">
      <formula>"10.30 – 19.30"</formula>
    </cfRule>
  </conditionalFormatting>
  <conditionalFormatting sqref="CM114">
    <cfRule type="cellIs" dxfId="7558" priority="14953" operator="equal">
      <formula>"11.30 – 19.30"</formula>
    </cfRule>
  </conditionalFormatting>
  <conditionalFormatting sqref="CM114">
    <cfRule type="cellIs" dxfId="7557" priority="14954" operator="equal">
      <formula>_FV(13,"3")</formula>
    </cfRule>
  </conditionalFormatting>
  <conditionalFormatting sqref="CM114">
    <cfRule type="cellIs" dxfId="7556" priority="14955" operator="equal">
      <formula>_FV(13,"3")</formula>
    </cfRule>
  </conditionalFormatting>
  <conditionalFormatting sqref="CM114">
    <cfRule type="cellIs" dxfId="7555" priority="14956" operator="equal">
      <formula>_FV(13,"3")</formula>
    </cfRule>
  </conditionalFormatting>
  <conditionalFormatting sqref="CM114">
    <cfRule type="containsText" dxfId="7554" priority="14943" operator="containsText" text="09.00 - 13.00">
      <formula>NOT(ISERROR(SEARCH("09.00 - 13.00",CM114)))</formula>
    </cfRule>
    <cfRule type="containsText" dxfId="7553" priority="14944" operator="containsText" text="09.00 – 15:00">
      <formula>NOT(ISERROR(SEARCH("09.00 – 15:00",CM114)))</formula>
    </cfRule>
    <cfRule type="containsText" dxfId="7552" priority="14945" operator="containsText" text="09.00 – 16.00">
      <formula>NOT(ISERROR(SEARCH("09.00 – 16.00",CM114)))</formula>
    </cfRule>
    <cfRule type="containsText" dxfId="7551" priority="14946" operator="containsText" text="09.00 - 13:00">
      <formula>NOT(ISERROR(SEARCH("09.00 - 13:00",CM114)))</formula>
    </cfRule>
    <cfRule type="containsText" dxfId="7550" priority="14947" operator="containsText" text="08.30 – 16:30 ">
      <formula>NOT(ISERROR(SEARCH("08.30 – 16:30 ",CM114)))</formula>
    </cfRule>
    <cfRule type="containsText" dxfId="7549" priority="14948" operator="containsText" text="08.30 – 17:30 ">
      <formula>NOT(ISERROR(SEARCH("08.30 – 17:30 ",CM114)))</formula>
    </cfRule>
  </conditionalFormatting>
  <conditionalFormatting sqref="CM114">
    <cfRule type="cellIs" dxfId="7548" priority="14935" operator="equal">
      <formula>"09.00 – 15.00"</formula>
    </cfRule>
  </conditionalFormatting>
  <conditionalFormatting sqref="CM114">
    <cfRule type="cellIs" dxfId="7547" priority="14936" operator="equal">
      <formula>"09.00 – 18.00"</formula>
    </cfRule>
  </conditionalFormatting>
  <conditionalFormatting sqref="CM114">
    <cfRule type="cellIs" dxfId="7546" priority="14937" operator="equal">
      <formula>"09.30 – 13.00"</formula>
    </cfRule>
  </conditionalFormatting>
  <conditionalFormatting sqref="CM114">
    <cfRule type="cellIs" dxfId="7545" priority="14938" operator="equal">
      <formula>"10.30 – 19.30"</formula>
    </cfRule>
  </conditionalFormatting>
  <conditionalFormatting sqref="CM114">
    <cfRule type="cellIs" dxfId="7544" priority="14939" operator="equal">
      <formula>"11.30 – 19.30"</formula>
    </cfRule>
  </conditionalFormatting>
  <conditionalFormatting sqref="CM114">
    <cfRule type="cellIs" dxfId="7543" priority="14940" operator="equal">
      <formula>_FV(13,"3")</formula>
    </cfRule>
  </conditionalFormatting>
  <conditionalFormatting sqref="CM114">
    <cfRule type="cellIs" dxfId="7542" priority="14941" operator="equal">
      <formula>_FV(13,"3")</formula>
    </cfRule>
  </conditionalFormatting>
  <conditionalFormatting sqref="CM114">
    <cfRule type="cellIs" dxfId="7541" priority="14942" operator="equal">
      <formula>_FV(13,"3")</formula>
    </cfRule>
  </conditionalFormatting>
  <conditionalFormatting sqref="CM114">
    <cfRule type="containsText" dxfId="7540" priority="14925" operator="containsText" text="DOMENICA">
      <formula>NOT(ISERROR(SEARCH("DOMENICA",CM114)))</formula>
    </cfRule>
    <cfRule type="containsText" dxfId="7539" priority="14926" operator="containsText" text="08.30 – 14.30">
      <formula>NOT(ISERROR(SEARCH("08.30 – 14.30",CM114)))</formula>
    </cfRule>
    <cfRule type="containsText" dxfId="7538" priority="14927" operator="containsText" text="09.30 – 18.30">
      <formula>NOT(ISERROR(SEARCH("09.30 – 18.30",CM114)))</formula>
    </cfRule>
    <cfRule type="containsText" dxfId="7537" priority="14928" operator="containsText" text="08.30 – 16.30">
      <formula>NOT(ISERROR(SEARCH("08.30 – 16.30",CM114)))</formula>
    </cfRule>
    <cfRule type="containsText" dxfId="7536" priority="14929" operator="containsText" text="08.30 – 17.30">
      <formula>NOT(ISERROR(SEARCH("08.30 – 17.30",CM114)))</formula>
    </cfRule>
    <cfRule type="containsText" dxfId="7535" priority="14930" operator="containsText" text="09.00 – 18.00">
      <formula>NOT(ISERROR(SEARCH("09.00 – 18.00",CM114)))</formula>
    </cfRule>
    <cfRule type="containsText" dxfId="7534" priority="14931" operator="containsText" text="09.00 – 15.00">
      <formula>NOT(ISERROR(SEARCH("09.00 – 15.00",CM114)))</formula>
    </cfRule>
    <cfRule type="containsText" dxfId="7533" priority="14932" operator="containsText" text="10.30 – 19.30">
      <formula>NOT(ISERROR(SEARCH("10.30 – 19.30",CM114)))</formula>
    </cfRule>
    <cfRule type="containsText" dxfId="7532" priority="14933" operator="containsText" text="09.00 – 13.00">
      <formula>NOT(ISERROR(SEARCH("09.00 – 13.00",CM114)))</formula>
    </cfRule>
    <cfRule type="containsText" dxfId="7531" priority="14934" operator="containsText" text="11.30 – 19.30">
      <formula>NOT(ISERROR(SEARCH("11.30 – 19.30",CM114)))</formula>
    </cfRule>
  </conditionalFormatting>
  <conditionalFormatting sqref="CM114">
    <cfRule type="cellIs" dxfId="7530" priority="14918" operator="equal">
      <formula>"09.00 – 18.00"</formula>
    </cfRule>
  </conditionalFormatting>
  <conditionalFormatting sqref="CM114">
    <cfRule type="cellIs" dxfId="7529" priority="14919" operator="equal">
      <formula>"09.30 – 13.00"</formula>
    </cfRule>
  </conditionalFormatting>
  <conditionalFormatting sqref="CM114">
    <cfRule type="cellIs" dxfId="7528" priority="14920" operator="equal">
      <formula>"10.30 – 19.30"</formula>
    </cfRule>
  </conditionalFormatting>
  <conditionalFormatting sqref="CM114">
    <cfRule type="cellIs" dxfId="7527" priority="14921" operator="equal">
      <formula>"11.30 – 19.30"</formula>
    </cfRule>
  </conditionalFormatting>
  <conditionalFormatting sqref="CM114">
    <cfRule type="cellIs" dxfId="7526" priority="14922" operator="equal">
      <formula>_FV(13,"3")</formula>
    </cfRule>
  </conditionalFormatting>
  <conditionalFormatting sqref="CM114">
    <cfRule type="cellIs" dxfId="7525" priority="14923" operator="equal">
      <formula>_FV(13,"3")</formula>
    </cfRule>
  </conditionalFormatting>
  <conditionalFormatting sqref="CM114">
    <cfRule type="cellIs" dxfId="7524" priority="14924" operator="equal">
      <formula>_FV(13,"3")</formula>
    </cfRule>
  </conditionalFormatting>
  <conditionalFormatting sqref="CM114">
    <cfRule type="cellIs" dxfId="7523" priority="14911" operator="equal">
      <formula>"09.00 – 18.00"</formula>
    </cfRule>
  </conditionalFormatting>
  <conditionalFormatting sqref="CM114">
    <cfRule type="cellIs" dxfId="7522" priority="14912" operator="equal">
      <formula>"09.30 – 13.00"</formula>
    </cfRule>
  </conditionalFormatting>
  <conditionalFormatting sqref="CM114">
    <cfRule type="cellIs" dxfId="7521" priority="14913" operator="equal">
      <formula>"10.30 – 19.30"</formula>
    </cfRule>
  </conditionalFormatting>
  <conditionalFormatting sqref="CM114">
    <cfRule type="cellIs" dxfId="7520" priority="14914" operator="equal">
      <formula>"11.30 – 19.30"</formula>
    </cfRule>
  </conditionalFormatting>
  <conditionalFormatting sqref="CM114">
    <cfRule type="cellIs" dxfId="7519" priority="14915" operator="equal">
      <formula>_FV(13,"3")</formula>
    </cfRule>
  </conditionalFormatting>
  <conditionalFormatting sqref="CM114">
    <cfRule type="cellIs" dxfId="7518" priority="14916" operator="equal">
      <formula>_FV(13,"3")</formula>
    </cfRule>
  </conditionalFormatting>
  <conditionalFormatting sqref="CM114">
    <cfRule type="cellIs" dxfId="7517" priority="14917" operator="equal">
      <formula>_FV(13,"3")</formula>
    </cfRule>
  </conditionalFormatting>
  <conditionalFormatting sqref="CM115:CM122">
    <cfRule type="containsText" dxfId="7516" priority="14893" operator="containsText" text="08.30 – 14.30">
      <formula>NOT(ISERROR(SEARCH("08.30 – 14.30",CM115)))</formula>
    </cfRule>
    <cfRule type="containsText" dxfId="7515" priority="14894" operator="containsText" text="09:30 – 18.30">
      <formula>NOT(ISERROR(SEARCH("09:30 – 18.30",CM115)))</formula>
    </cfRule>
    <cfRule type="containsText" dxfId="7514" priority="14895" operator="containsText" text="10.30 – 18.30">
      <formula>NOT(ISERROR(SEARCH("10.30 – 18.30",CM115)))</formula>
    </cfRule>
    <cfRule type="containsText" dxfId="7513" priority="14896" operator="containsText" text="09.30 – 18.30">
      <formula>NOT(ISERROR(SEARCH("09.30 – 18.30",CM115)))</formula>
    </cfRule>
    <cfRule type="containsText" dxfId="7512" priority="14898" operator="containsText" text="09.00 – 13:00">
      <formula>NOT(ISERROR(SEARCH("09.00 – 13:00",CM115)))</formula>
    </cfRule>
    <cfRule type="containsText" dxfId="7511" priority="14899" operator="containsText" text="08.30 – 16.30">
      <formula>NOT(ISERROR(SEARCH("08.30 – 16.30",CM115)))</formula>
    </cfRule>
    <cfRule type="containsText" dxfId="7510" priority="14900" operator="containsText" text="08:30 – 17.30">
      <formula>NOT(ISERROR(SEARCH("08:30 – 17.30",CM115)))</formula>
    </cfRule>
    <cfRule type="containsText" dxfId="7509" priority="14901" operator="containsText" text="08.30 – 17.30">
      <formula>NOT(ISERROR(SEARCH("08.30 – 17.30",CM115)))</formula>
    </cfRule>
    <cfRule type="containsText" dxfId="7508" priority="14902" operator="containsText" text="09.00 – 18.00">
      <formula>NOT(ISERROR(SEARCH("09.00 – 18.00",CM115)))</formula>
    </cfRule>
    <cfRule type="containsText" dxfId="7507" priority="14903" operator="containsText" text="09.00 – 13.00">
      <formula>NOT(ISERROR(SEARCH("09.00 – 13.00",CM115)))</formula>
    </cfRule>
    <cfRule type="containsText" dxfId="7506" priority="14904" operator="containsText" text="11.30 – 19.30">
      <formula>NOT(ISERROR(SEARCH("11.30 – 19.30",CM115)))</formula>
    </cfRule>
    <cfRule type="containsText" dxfId="7505" priority="14905" operator="containsText" text="10.30 – 19.30">
      <formula>NOT(ISERROR(SEARCH("10.30 – 19.30",CM115)))</formula>
    </cfRule>
    <cfRule type="containsText" dxfId="7504" priority="14906" operator="containsText" text="09.00 – 15.00">
      <formula>NOT(ISERROR(SEARCH("09.00 – 15.00",CM115)))</formula>
    </cfRule>
    <cfRule type="containsText" dxfId="7503" priority="14907" operator="containsText" text="1 2 : 3 0">
      <formula>NOT(ISERROR(SEARCH("1 2 : 3 0",CM115)))</formula>
    </cfRule>
    <cfRule type="containsText" dxfId="7502" priority="14908" operator="containsText" text="1 3 : 3 0">
      <formula>NOT(ISERROR(SEARCH("1 3 : 3 0",CM115)))</formula>
    </cfRule>
    <cfRule type="containsText" dxfId="7501" priority="14909" operator="containsText" text="FESTIVITÁ">
      <formula>NOT(ISERROR(SEARCH("FESTIVITÁ",CM115)))</formula>
    </cfRule>
    <cfRule type="cellIs" dxfId="7500" priority="14910" operator="equal">
      <formula>"DOMENICA"</formula>
    </cfRule>
  </conditionalFormatting>
  <conditionalFormatting sqref="CM115:CM122">
    <cfRule type="containsText" dxfId="7499" priority="14885" operator="containsText" text="09.00 - 13.00">
      <formula>NOT(ISERROR(SEARCH("09.00 - 13.00",CM115)))</formula>
    </cfRule>
    <cfRule type="containsText" dxfId="7498" priority="14888" operator="containsText" text="09.00 – 15:00">
      <formula>NOT(ISERROR(SEARCH("09.00 – 15:00",CM115)))</formula>
    </cfRule>
    <cfRule type="containsText" dxfId="7497" priority="14889" operator="containsText" text="09.00 – 16.00">
      <formula>NOT(ISERROR(SEARCH("09.00 – 16.00",CM115)))</formula>
    </cfRule>
    <cfRule type="containsText" dxfId="7496" priority="14890" operator="containsText" text="09.00 - 13:00">
      <formula>NOT(ISERROR(SEARCH("09.00 - 13:00",CM115)))</formula>
    </cfRule>
    <cfRule type="containsText" dxfId="7495" priority="14891" operator="containsText" text="08.30 – 16:30 ">
      <formula>NOT(ISERROR(SEARCH("08.30 – 16:30 ",CM115)))</formula>
    </cfRule>
    <cfRule type="containsText" dxfId="7494" priority="14892" operator="containsText" text="08.30 – 17:30 ">
      <formula>NOT(ISERROR(SEARCH("08.30 – 17:30 ",CM115)))</formula>
    </cfRule>
  </conditionalFormatting>
  <conditionalFormatting sqref="CM115:CM122">
    <cfRule type="containsText" dxfId="7493" priority="14887" operator="containsText" text="1 3 : 0 0">
      <formula>NOT(ISERROR(SEARCH("1 3 : 0 0",CM115)))</formula>
    </cfRule>
  </conditionalFormatting>
  <conditionalFormatting sqref="CM115">
    <cfRule type="containsText" dxfId="7492" priority="14886" operator="containsText" text="13:00">
      <formula>NOT(ISERROR(SEARCH("13:00",CM115)))</formula>
    </cfRule>
  </conditionalFormatting>
  <conditionalFormatting sqref="CM115:CM122">
    <cfRule type="containsText" dxfId="7491" priority="14897" operator="containsText" text="09:00 – 13.00 ">
      <formula>NOT(ISERROR(SEARCH("09:00 – 13.00 ",CM115)))</formula>
    </cfRule>
  </conditionalFormatting>
  <conditionalFormatting sqref="CM121">
    <cfRule type="containsText" dxfId="7490" priority="14884" operator="containsText" text="09:00 – 13.00 ">
      <formula>NOT(ISERROR(SEARCH("09:00 – 13.00 ",CM121)))</formula>
    </cfRule>
  </conditionalFormatting>
  <conditionalFormatting sqref="CM115:CM122">
    <cfRule type="containsText" dxfId="7489" priority="14883" operator="containsText" text="09:00 – 13.00 ">
      <formula>NOT(ISERROR(SEARCH("09:00 – 13.00 ",CM115)))</formula>
    </cfRule>
  </conditionalFormatting>
  <conditionalFormatting sqref="CM121:CM122">
    <cfRule type="containsText" dxfId="7488" priority="14882" operator="containsText" text="09:00 – 13.00 ">
      <formula>NOT(ISERROR(SEARCH("09:00 – 13.00 ",CM121)))</formula>
    </cfRule>
  </conditionalFormatting>
  <conditionalFormatting sqref="CM116">
    <cfRule type="containsText" dxfId="7487" priority="14879" operator="containsText" text="09.00 -13.00">
      <formula>NOT(ISERROR(SEARCH("09.00 -13.00",CM116)))</formula>
    </cfRule>
    <cfRule type="containsText" dxfId="7486" priority="14880" operator="containsText" text="09.00 -15:00">
      <formula>NOT(ISERROR(SEARCH("09.00 -15:00",CM116)))</formula>
    </cfRule>
    <cfRule type="containsText" dxfId="7485" priority="14881" operator="containsText" text="09.00 -16.00">
      <formula>NOT(ISERROR(SEARCH("09.00 -16.00",CM116)))</formula>
    </cfRule>
  </conditionalFormatting>
  <conditionalFormatting sqref="CM117:CM122">
    <cfRule type="containsText" dxfId="7484" priority="14876" operator="containsText" text="09.00 -13.00">
      <formula>NOT(ISERROR(SEARCH("09.00 -13.00",CM117)))</formula>
    </cfRule>
    <cfRule type="containsText" dxfId="7483" priority="14877" operator="containsText" text="09.00 -15:00">
      <formula>NOT(ISERROR(SEARCH("09.00 -15:00",CM117)))</formula>
    </cfRule>
    <cfRule type="containsText" dxfId="7482" priority="14878" operator="containsText" text="09.00 -16.00">
      <formula>NOT(ISERROR(SEARCH("09.00 -16.00",CM117)))</formula>
    </cfRule>
  </conditionalFormatting>
  <conditionalFormatting sqref="CM115">
    <cfRule type="containsText" dxfId="7481" priority="14873" operator="containsText" text="09.00 -13.00">
      <formula>NOT(ISERROR(SEARCH("09.00 -13.00",CM115)))</formula>
    </cfRule>
    <cfRule type="containsText" dxfId="7480" priority="14874" operator="containsText" text="09.00 -15:00">
      <formula>NOT(ISERROR(SEARCH("09.00 -15:00",CM115)))</formula>
    </cfRule>
    <cfRule type="containsText" dxfId="7479" priority="14875" operator="containsText" text="09.00 -16.00">
      <formula>NOT(ISERROR(SEARCH("09.00 -16.00",CM115)))</formula>
    </cfRule>
  </conditionalFormatting>
  <conditionalFormatting sqref="CM121">
    <cfRule type="containsText" dxfId="7478" priority="14872" operator="containsText" text="09:00 – 13.00 ">
      <formula>NOT(ISERROR(SEARCH("09:00 – 13.00 ",CM121)))</formula>
    </cfRule>
  </conditionalFormatting>
  <conditionalFormatting sqref="CM115:CM122">
    <cfRule type="containsText" dxfId="7477" priority="14871" operator="containsText" text="09:00 – 13.00 ">
      <formula>NOT(ISERROR(SEARCH("09:00 – 13.00 ",CM115)))</formula>
    </cfRule>
  </conditionalFormatting>
  <conditionalFormatting sqref="CM121:CM122">
    <cfRule type="containsText" dxfId="7476" priority="14870" operator="containsText" text="09:00 – 13.00 ">
      <formula>NOT(ISERROR(SEARCH("09:00 – 13.00 ",CM121)))</formula>
    </cfRule>
  </conditionalFormatting>
  <conditionalFormatting sqref="CM116">
    <cfRule type="containsText" dxfId="7475" priority="14867" operator="containsText" text="09.00 -13.00">
      <formula>NOT(ISERROR(SEARCH("09.00 -13.00",CM116)))</formula>
    </cfRule>
    <cfRule type="containsText" dxfId="7474" priority="14868" operator="containsText" text="09.00 -15:00">
      <formula>NOT(ISERROR(SEARCH("09.00 -15:00",CM116)))</formula>
    </cfRule>
    <cfRule type="containsText" dxfId="7473" priority="14869" operator="containsText" text="09.00 -16.00">
      <formula>NOT(ISERROR(SEARCH("09.00 -16.00",CM116)))</formula>
    </cfRule>
  </conditionalFormatting>
  <conditionalFormatting sqref="CM117:CM122">
    <cfRule type="containsText" dxfId="7472" priority="14864" operator="containsText" text="09.00 -13.00">
      <formula>NOT(ISERROR(SEARCH("09.00 -13.00",CM117)))</formula>
    </cfRule>
    <cfRule type="containsText" dxfId="7471" priority="14865" operator="containsText" text="09.00 -15:00">
      <formula>NOT(ISERROR(SEARCH("09.00 -15:00",CM117)))</formula>
    </cfRule>
    <cfRule type="containsText" dxfId="7470" priority="14866" operator="containsText" text="09.00 -16.00">
      <formula>NOT(ISERROR(SEARCH("09.00 -16.00",CM117)))</formula>
    </cfRule>
  </conditionalFormatting>
  <conditionalFormatting sqref="CM115">
    <cfRule type="containsText" dxfId="7469" priority="14861" operator="containsText" text="09.00 -13.00">
      <formula>NOT(ISERROR(SEARCH("09.00 -13.00",CM115)))</formula>
    </cfRule>
    <cfRule type="containsText" dxfId="7468" priority="14862" operator="containsText" text="09.00 -15:00">
      <formula>NOT(ISERROR(SEARCH("09.00 -15:00",CM115)))</formula>
    </cfRule>
    <cfRule type="containsText" dxfId="7467" priority="14863" operator="containsText" text="09.00 -16.00">
      <formula>NOT(ISERROR(SEARCH("09.00 -16.00",CM115)))</formula>
    </cfRule>
  </conditionalFormatting>
  <conditionalFormatting sqref="CM116">
    <cfRule type="containsText" dxfId="7466" priority="14858" operator="containsText" text="09.00 -13:00">
      <formula>NOT(ISERROR(SEARCH("09.00 -13:00",CM116)))</formula>
    </cfRule>
    <cfRule type="containsText" dxfId="7465" priority="14859" operator="containsText" text="08.30 -17.30">
      <formula>NOT(ISERROR(SEARCH("08.30 -17.30",CM116)))</formula>
    </cfRule>
    <cfRule type="containsText" dxfId="7464" priority="14860" operator="containsText" text="08.30 -15:30">
      <formula>NOT(ISERROR(SEARCH("08.30 -15:30",CM116)))</formula>
    </cfRule>
  </conditionalFormatting>
  <conditionalFormatting sqref="CM117:CM122">
    <cfRule type="containsText" dxfId="7463" priority="14855" operator="containsText" text="09.00 -13.00">
      <formula>NOT(ISERROR(SEARCH("09.00 -13.00",CM117)))</formula>
    </cfRule>
    <cfRule type="containsText" dxfId="7462" priority="14856" operator="containsText" text="09.00 -15:00">
      <formula>NOT(ISERROR(SEARCH("09.00 -15:00",CM117)))</formula>
    </cfRule>
    <cfRule type="containsText" dxfId="7461" priority="14857" operator="containsText" text="09.00 -16.00">
      <formula>NOT(ISERROR(SEARCH("09.00 -16.00",CM117)))</formula>
    </cfRule>
  </conditionalFormatting>
  <conditionalFormatting sqref="CM117:CM122">
    <cfRule type="containsText" dxfId="7460" priority="14852" operator="containsText" text="09.00 -13:00">
      <formula>NOT(ISERROR(SEARCH("09.00 -13:00",CM117)))</formula>
    </cfRule>
    <cfRule type="containsText" dxfId="7459" priority="14853" operator="containsText" text="08.30 -17.30">
      <formula>NOT(ISERROR(SEARCH("08.30 -17.30",CM117)))</formula>
    </cfRule>
    <cfRule type="containsText" dxfId="7458" priority="14854" operator="containsText" text="08.30 -15:30">
      <formula>NOT(ISERROR(SEARCH("08.30 -15:30",CM117)))</formula>
    </cfRule>
  </conditionalFormatting>
  <conditionalFormatting sqref="CM115">
    <cfRule type="containsText" dxfId="7457" priority="14849" operator="containsText" text="09.00 -13.00">
      <formula>NOT(ISERROR(SEARCH("09.00 -13.00",CM115)))</formula>
    </cfRule>
    <cfRule type="containsText" dxfId="7456" priority="14850" operator="containsText" text="09.00 -15:00">
      <formula>NOT(ISERROR(SEARCH("09.00 -15:00",CM115)))</formula>
    </cfRule>
    <cfRule type="containsText" dxfId="7455" priority="14851" operator="containsText" text="09.00 -16.00">
      <formula>NOT(ISERROR(SEARCH("09.00 -16.00",CM115)))</formula>
    </cfRule>
  </conditionalFormatting>
  <conditionalFormatting sqref="CM115">
    <cfRule type="containsText" dxfId="7454" priority="14846" operator="containsText" text="09.00 -13:00">
      <formula>NOT(ISERROR(SEARCH("09.00 -13:00",CM115)))</formula>
    </cfRule>
    <cfRule type="containsText" dxfId="7453" priority="14847" operator="containsText" text="08.30 -17.30">
      <formula>NOT(ISERROR(SEARCH("08.30 -17.30",CM115)))</formula>
    </cfRule>
    <cfRule type="containsText" dxfId="7452" priority="14848" operator="containsText" text="08.30 -15:30">
      <formula>NOT(ISERROR(SEARCH("08.30 -15:30",CM115)))</formula>
    </cfRule>
  </conditionalFormatting>
  <conditionalFormatting sqref="CM125:CM132">
    <cfRule type="containsText" dxfId="7451" priority="14828" operator="containsText" text="08.30 – 14.30">
      <formula>NOT(ISERROR(SEARCH("08.30 – 14.30",CM125)))</formula>
    </cfRule>
    <cfRule type="containsText" dxfId="7450" priority="14829" operator="containsText" text="09:30 – 18.30">
      <formula>NOT(ISERROR(SEARCH("09:30 – 18.30",CM125)))</formula>
    </cfRule>
    <cfRule type="containsText" dxfId="7449" priority="14830" operator="containsText" text="10.30 – 18.30">
      <formula>NOT(ISERROR(SEARCH("10.30 – 18.30",CM125)))</formula>
    </cfRule>
    <cfRule type="containsText" dxfId="7448" priority="14831" operator="containsText" text="09.30 – 18.30">
      <formula>NOT(ISERROR(SEARCH("09.30 – 18.30",CM125)))</formula>
    </cfRule>
    <cfRule type="containsText" dxfId="7447" priority="14833" operator="containsText" text="09.00 – 13:00">
      <formula>NOT(ISERROR(SEARCH("09.00 – 13:00",CM125)))</formula>
    </cfRule>
    <cfRule type="containsText" dxfId="7446" priority="14834" operator="containsText" text="08.30 – 16.30">
      <formula>NOT(ISERROR(SEARCH("08.30 – 16.30",CM125)))</formula>
    </cfRule>
    <cfRule type="containsText" dxfId="7445" priority="14835" operator="containsText" text="08:30 – 17.30">
      <formula>NOT(ISERROR(SEARCH("08:30 – 17.30",CM125)))</formula>
    </cfRule>
    <cfRule type="containsText" dxfId="7444" priority="14836" operator="containsText" text="08.30 – 17.30">
      <formula>NOT(ISERROR(SEARCH("08.30 – 17.30",CM125)))</formula>
    </cfRule>
    <cfRule type="containsText" dxfId="7443" priority="14837" operator="containsText" text="09.00 – 18.00">
      <formula>NOT(ISERROR(SEARCH("09.00 – 18.00",CM125)))</formula>
    </cfRule>
    <cfRule type="containsText" dxfId="7442" priority="14838" operator="containsText" text="09.00 – 13.00">
      <formula>NOT(ISERROR(SEARCH("09.00 – 13.00",CM125)))</formula>
    </cfRule>
    <cfRule type="containsText" dxfId="7441" priority="14839" operator="containsText" text="11.30 – 19.30">
      <formula>NOT(ISERROR(SEARCH("11.30 – 19.30",CM125)))</formula>
    </cfRule>
    <cfRule type="containsText" dxfId="7440" priority="14840" operator="containsText" text="10.30 – 19.30">
      <formula>NOT(ISERROR(SEARCH("10.30 – 19.30",CM125)))</formula>
    </cfRule>
    <cfRule type="containsText" dxfId="7439" priority="14841" operator="containsText" text="09.00 – 15.00">
      <formula>NOT(ISERROR(SEARCH("09.00 – 15.00",CM125)))</formula>
    </cfRule>
    <cfRule type="containsText" dxfId="7438" priority="14842" operator="containsText" text="1 2 : 3 0">
      <formula>NOT(ISERROR(SEARCH("1 2 : 3 0",CM125)))</formula>
    </cfRule>
    <cfRule type="containsText" dxfId="7437" priority="14843" operator="containsText" text="1 3 : 3 0">
      <formula>NOT(ISERROR(SEARCH("1 3 : 3 0",CM125)))</formula>
    </cfRule>
    <cfRule type="containsText" dxfId="7436" priority="14844" operator="containsText" text="FESTIVITÁ">
      <formula>NOT(ISERROR(SEARCH("FESTIVITÁ",CM125)))</formula>
    </cfRule>
    <cfRule type="cellIs" dxfId="7435" priority="14845" operator="equal">
      <formula>"DOMENICA"</formula>
    </cfRule>
  </conditionalFormatting>
  <conditionalFormatting sqref="CM125:CM132">
    <cfRule type="containsText" dxfId="7434" priority="14820" operator="containsText" text="09.00 - 13.00">
      <formula>NOT(ISERROR(SEARCH("09.00 - 13.00",CM125)))</formula>
    </cfRule>
    <cfRule type="containsText" dxfId="7433" priority="14823" operator="containsText" text="09.00 – 15:00">
      <formula>NOT(ISERROR(SEARCH("09.00 – 15:00",CM125)))</formula>
    </cfRule>
    <cfRule type="containsText" dxfId="7432" priority="14824" operator="containsText" text="09.00 – 16.00">
      <formula>NOT(ISERROR(SEARCH("09.00 – 16.00",CM125)))</formula>
    </cfRule>
    <cfRule type="containsText" dxfId="7431" priority="14825" operator="containsText" text="09.00 - 13:00">
      <formula>NOT(ISERROR(SEARCH("09.00 - 13:00",CM125)))</formula>
    </cfRule>
    <cfRule type="containsText" dxfId="7430" priority="14826" operator="containsText" text="08.30 – 16:30 ">
      <formula>NOT(ISERROR(SEARCH("08.30 – 16:30 ",CM125)))</formula>
    </cfRule>
    <cfRule type="containsText" dxfId="7429" priority="14827" operator="containsText" text="08.30 – 17:30 ">
      <formula>NOT(ISERROR(SEARCH("08.30 – 17:30 ",CM125)))</formula>
    </cfRule>
  </conditionalFormatting>
  <conditionalFormatting sqref="CM125:CM132">
    <cfRule type="containsText" dxfId="7428" priority="14822" operator="containsText" text="1 3 : 0 0">
      <formula>NOT(ISERROR(SEARCH("1 3 : 0 0",CM125)))</formula>
    </cfRule>
  </conditionalFormatting>
  <conditionalFormatting sqref="CM125">
    <cfRule type="containsText" dxfId="7427" priority="14821" operator="containsText" text="13:00">
      <formula>NOT(ISERROR(SEARCH("13:00",CM125)))</formula>
    </cfRule>
  </conditionalFormatting>
  <conditionalFormatting sqref="CM125:CM132">
    <cfRule type="containsText" dxfId="7426" priority="14832" operator="containsText" text="09:00 – 13.00 ">
      <formula>NOT(ISERROR(SEARCH("09:00 – 13.00 ",CM125)))</formula>
    </cfRule>
  </conditionalFormatting>
  <conditionalFormatting sqref="CM131">
    <cfRule type="containsText" dxfId="7425" priority="14819" operator="containsText" text="09:00 – 13.00 ">
      <formula>NOT(ISERROR(SEARCH("09:00 – 13.00 ",CM131)))</formula>
    </cfRule>
  </conditionalFormatting>
  <conditionalFormatting sqref="CM125:CM132">
    <cfRule type="containsText" dxfId="7424" priority="14818" operator="containsText" text="09:00 – 13.00 ">
      <formula>NOT(ISERROR(SEARCH("09:00 – 13.00 ",CM125)))</formula>
    </cfRule>
  </conditionalFormatting>
  <conditionalFormatting sqref="CM131:CM132">
    <cfRule type="containsText" dxfId="7423" priority="14817" operator="containsText" text="09:00 – 13.00 ">
      <formula>NOT(ISERROR(SEARCH("09:00 – 13.00 ",CM131)))</formula>
    </cfRule>
  </conditionalFormatting>
  <conditionalFormatting sqref="CM126">
    <cfRule type="containsText" dxfId="7422" priority="14814" operator="containsText" text="09.00 -13.00">
      <formula>NOT(ISERROR(SEARCH("09.00 -13.00",CM126)))</formula>
    </cfRule>
    <cfRule type="containsText" dxfId="7421" priority="14815" operator="containsText" text="09.00 -15:00">
      <formula>NOT(ISERROR(SEARCH("09.00 -15:00",CM126)))</formula>
    </cfRule>
    <cfRule type="containsText" dxfId="7420" priority="14816" operator="containsText" text="09.00 -16.00">
      <formula>NOT(ISERROR(SEARCH("09.00 -16.00",CM126)))</formula>
    </cfRule>
  </conditionalFormatting>
  <conditionalFormatting sqref="CM127:CM132">
    <cfRule type="containsText" dxfId="7419" priority="14811" operator="containsText" text="09.00 -13.00">
      <formula>NOT(ISERROR(SEARCH("09.00 -13.00",CM127)))</formula>
    </cfRule>
    <cfRule type="containsText" dxfId="7418" priority="14812" operator="containsText" text="09.00 -15:00">
      <formula>NOT(ISERROR(SEARCH("09.00 -15:00",CM127)))</formula>
    </cfRule>
    <cfRule type="containsText" dxfId="7417" priority="14813" operator="containsText" text="09.00 -16.00">
      <formula>NOT(ISERROR(SEARCH("09.00 -16.00",CM127)))</formula>
    </cfRule>
  </conditionalFormatting>
  <conditionalFormatting sqref="CM125">
    <cfRule type="containsText" dxfId="7416" priority="14808" operator="containsText" text="09.00 -13.00">
      <formula>NOT(ISERROR(SEARCH("09.00 -13.00",CM125)))</formula>
    </cfRule>
    <cfRule type="containsText" dxfId="7415" priority="14809" operator="containsText" text="09.00 -15:00">
      <formula>NOT(ISERROR(SEARCH("09.00 -15:00",CM125)))</formula>
    </cfRule>
    <cfRule type="containsText" dxfId="7414" priority="14810" operator="containsText" text="09.00 -16.00">
      <formula>NOT(ISERROR(SEARCH("09.00 -16.00",CM125)))</formula>
    </cfRule>
  </conditionalFormatting>
  <conditionalFormatting sqref="CM131">
    <cfRule type="containsText" dxfId="7413" priority="14807" operator="containsText" text="09:00 – 13.00 ">
      <formula>NOT(ISERROR(SEARCH("09:00 – 13.00 ",CM131)))</formula>
    </cfRule>
  </conditionalFormatting>
  <conditionalFormatting sqref="CM125:CM132">
    <cfRule type="containsText" dxfId="7412" priority="14806" operator="containsText" text="09:00 – 13.00 ">
      <formula>NOT(ISERROR(SEARCH("09:00 – 13.00 ",CM125)))</formula>
    </cfRule>
  </conditionalFormatting>
  <conditionalFormatting sqref="CM131:CM132">
    <cfRule type="containsText" dxfId="7411" priority="14805" operator="containsText" text="09:00 – 13.00 ">
      <formula>NOT(ISERROR(SEARCH("09:00 – 13.00 ",CM131)))</formula>
    </cfRule>
  </conditionalFormatting>
  <conditionalFormatting sqref="CM126">
    <cfRule type="containsText" dxfId="7410" priority="14802" operator="containsText" text="09.00 -13.00">
      <formula>NOT(ISERROR(SEARCH("09.00 -13.00",CM126)))</formula>
    </cfRule>
    <cfRule type="containsText" dxfId="7409" priority="14803" operator="containsText" text="09.00 -15:00">
      <formula>NOT(ISERROR(SEARCH("09.00 -15:00",CM126)))</formula>
    </cfRule>
    <cfRule type="containsText" dxfId="7408" priority="14804" operator="containsText" text="09.00 -16.00">
      <formula>NOT(ISERROR(SEARCH("09.00 -16.00",CM126)))</formula>
    </cfRule>
  </conditionalFormatting>
  <conditionalFormatting sqref="CM127:CM132">
    <cfRule type="containsText" dxfId="7407" priority="14799" operator="containsText" text="09.00 -13.00">
      <formula>NOT(ISERROR(SEARCH("09.00 -13.00",CM127)))</formula>
    </cfRule>
    <cfRule type="containsText" dxfId="7406" priority="14800" operator="containsText" text="09.00 -15:00">
      <formula>NOT(ISERROR(SEARCH("09.00 -15:00",CM127)))</formula>
    </cfRule>
    <cfRule type="containsText" dxfId="7405" priority="14801" operator="containsText" text="09.00 -16.00">
      <formula>NOT(ISERROR(SEARCH("09.00 -16.00",CM127)))</formula>
    </cfRule>
  </conditionalFormatting>
  <conditionalFormatting sqref="CM125">
    <cfRule type="containsText" dxfId="7404" priority="14796" operator="containsText" text="09.00 -13.00">
      <formula>NOT(ISERROR(SEARCH("09.00 -13.00",CM125)))</formula>
    </cfRule>
    <cfRule type="containsText" dxfId="7403" priority="14797" operator="containsText" text="09.00 -15:00">
      <formula>NOT(ISERROR(SEARCH("09.00 -15:00",CM125)))</formula>
    </cfRule>
    <cfRule type="containsText" dxfId="7402" priority="14798" operator="containsText" text="09.00 -16.00">
      <formula>NOT(ISERROR(SEARCH("09.00 -16.00",CM125)))</formula>
    </cfRule>
  </conditionalFormatting>
  <conditionalFormatting sqref="CM126">
    <cfRule type="containsText" dxfId="7401" priority="14793" operator="containsText" text="09.00 -13:00">
      <formula>NOT(ISERROR(SEARCH("09.00 -13:00",CM126)))</formula>
    </cfRule>
    <cfRule type="containsText" dxfId="7400" priority="14794" operator="containsText" text="08.30 -17.30">
      <formula>NOT(ISERROR(SEARCH("08.30 -17.30",CM126)))</formula>
    </cfRule>
    <cfRule type="containsText" dxfId="7399" priority="14795" operator="containsText" text="08.30 -15:30">
      <formula>NOT(ISERROR(SEARCH("08.30 -15:30",CM126)))</formula>
    </cfRule>
  </conditionalFormatting>
  <conditionalFormatting sqref="CM127:CM132">
    <cfRule type="containsText" dxfId="7398" priority="14790" operator="containsText" text="09.00 -13.00">
      <formula>NOT(ISERROR(SEARCH("09.00 -13.00",CM127)))</formula>
    </cfRule>
    <cfRule type="containsText" dxfId="7397" priority="14791" operator="containsText" text="09.00 -15:00">
      <formula>NOT(ISERROR(SEARCH("09.00 -15:00",CM127)))</formula>
    </cfRule>
    <cfRule type="containsText" dxfId="7396" priority="14792" operator="containsText" text="09.00 -16.00">
      <formula>NOT(ISERROR(SEARCH("09.00 -16.00",CM127)))</formula>
    </cfRule>
  </conditionalFormatting>
  <conditionalFormatting sqref="CM127:CM132">
    <cfRule type="containsText" dxfId="7395" priority="14787" operator="containsText" text="09.00 -13:00">
      <formula>NOT(ISERROR(SEARCH("09.00 -13:00",CM127)))</formula>
    </cfRule>
    <cfRule type="containsText" dxfId="7394" priority="14788" operator="containsText" text="08.30 -17.30">
      <formula>NOT(ISERROR(SEARCH("08.30 -17.30",CM127)))</formula>
    </cfRule>
    <cfRule type="containsText" dxfId="7393" priority="14789" operator="containsText" text="08.30 -15:30">
      <formula>NOT(ISERROR(SEARCH("08.30 -15:30",CM127)))</formula>
    </cfRule>
  </conditionalFormatting>
  <conditionalFormatting sqref="CM125">
    <cfRule type="containsText" dxfId="7392" priority="14784" operator="containsText" text="09.00 -13.00">
      <formula>NOT(ISERROR(SEARCH("09.00 -13.00",CM125)))</formula>
    </cfRule>
    <cfRule type="containsText" dxfId="7391" priority="14785" operator="containsText" text="09.00 -15:00">
      <formula>NOT(ISERROR(SEARCH("09.00 -15:00",CM125)))</formula>
    </cfRule>
    <cfRule type="containsText" dxfId="7390" priority="14786" operator="containsText" text="09.00 -16.00">
      <formula>NOT(ISERROR(SEARCH("09.00 -16.00",CM125)))</formula>
    </cfRule>
  </conditionalFormatting>
  <conditionalFormatting sqref="CM125">
    <cfRule type="containsText" dxfId="7389" priority="14781" operator="containsText" text="09.00 -13:00">
      <formula>NOT(ISERROR(SEARCH("09.00 -13:00",CM125)))</formula>
    </cfRule>
    <cfRule type="containsText" dxfId="7388" priority="14782" operator="containsText" text="08.30 -17.30">
      <formula>NOT(ISERROR(SEARCH("08.30 -17.30",CM125)))</formula>
    </cfRule>
    <cfRule type="containsText" dxfId="7387" priority="14783" operator="containsText" text="08.30 -15:30">
      <formula>NOT(ISERROR(SEARCH("08.30 -15:30",CM125)))</formula>
    </cfRule>
  </conditionalFormatting>
  <conditionalFormatting sqref="CM135:CM142">
    <cfRule type="containsText" dxfId="7386" priority="14763" operator="containsText" text="08.30 – 14.30">
      <formula>NOT(ISERROR(SEARCH("08.30 – 14.30",CM135)))</formula>
    </cfRule>
    <cfRule type="containsText" dxfId="7385" priority="14764" operator="containsText" text="09:30 – 18.30">
      <formula>NOT(ISERROR(SEARCH("09:30 – 18.30",CM135)))</formula>
    </cfRule>
    <cfRule type="containsText" dxfId="7384" priority="14765" operator="containsText" text="10.30 – 18.30">
      <formula>NOT(ISERROR(SEARCH("10.30 – 18.30",CM135)))</formula>
    </cfRule>
    <cfRule type="containsText" dxfId="7383" priority="14766" operator="containsText" text="09.30 – 18.30">
      <formula>NOT(ISERROR(SEARCH("09.30 – 18.30",CM135)))</formula>
    </cfRule>
    <cfRule type="containsText" dxfId="7382" priority="14768" operator="containsText" text="09.00 – 13:00">
      <formula>NOT(ISERROR(SEARCH("09.00 – 13:00",CM135)))</formula>
    </cfRule>
    <cfRule type="containsText" dxfId="7381" priority="14769" operator="containsText" text="08.30 – 16.30">
      <formula>NOT(ISERROR(SEARCH("08.30 – 16.30",CM135)))</formula>
    </cfRule>
    <cfRule type="containsText" dxfId="7380" priority="14770" operator="containsText" text="08:30 – 17.30">
      <formula>NOT(ISERROR(SEARCH("08:30 – 17.30",CM135)))</formula>
    </cfRule>
    <cfRule type="containsText" dxfId="7379" priority="14771" operator="containsText" text="08.30 – 17.30">
      <formula>NOT(ISERROR(SEARCH("08.30 – 17.30",CM135)))</formula>
    </cfRule>
    <cfRule type="containsText" dxfId="7378" priority="14772" operator="containsText" text="09.00 – 18.00">
      <formula>NOT(ISERROR(SEARCH("09.00 – 18.00",CM135)))</formula>
    </cfRule>
    <cfRule type="containsText" dxfId="7377" priority="14773" operator="containsText" text="09.00 – 13.00">
      <formula>NOT(ISERROR(SEARCH("09.00 – 13.00",CM135)))</formula>
    </cfRule>
    <cfRule type="containsText" dxfId="7376" priority="14774" operator="containsText" text="11.30 – 19.30">
      <formula>NOT(ISERROR(SEARCH("11.30 – 19.30",CM135)))</formula>
    </cfRule>
    <cfRule type="containsText" dxfId="7375" priority="14775" operator="containsText" text="10.30 – 19.30">
      <formula>NOT(ISERROR(SEARCH("10.30 – 19.30",CM135)))</formula>
    </cfRule>
    <cfRule type="containsText" dxfId="7374" priority="14776" operator="containsText" text="09.00 – 15.00">
      <formula>NOT(ISERROR(SEARCH("09.00 – 15.00",CM135)))</formula>
    </cfRule>
    <cfRule type="containsText" dxfId="7373" priority="14777" operator="containsText" text="1 2 : 3 0">
      <formula>NOT(ISERROR(SEARCH("1 2 : 3 0",CM135)))</formula>
    </cfRule>
    <cfRule type="containsText" dxfId="7372" priority="14778" operator="containsText" text="1 3 : 3 0">
      <formula>NOT(ISERROR(SEARCH("1 3 : 3 0",CM135)))</formula>
    </cfRule>
    <cfRule type="containsText" dxfId="7371" priority="14779" operator="containsText" text="FESTIVITÁ">
      <formula>NOT(ISERROR(SEARCH("FESTIVITÁ",CM135)))</formula>
    </cfRule>
    <cfRule type="cellIs" dxfId="7370" priority="14780" operator="equal">
      <formula>"DOMENICA"</formula>
    </cfRule>
  </conditionalFormatting>
  <conditionalFormatting sqref="CM135:CM142">
    <cfRule type="containsText" dxfId="7369" priority="14755" operator="containsText" text="09.00 - 13.00">
      <formula>NOT(ISERROR(SEARCH("09.00 - 13.00",CM135)))</formula>
    </cfRule>
    <cfRule type="containsText" dxfId="7368" priority="14758" operator="containsText" text="09.00 – 15:00">
      <formula>NOT(ISERROR(SEARCH("09.00 – 15:00",CM135)))</formula>
    </cfRule>
    <cfRule type="containsText" dxfId="7367" priority="14759" operator="containsText" text="09.00 – 16.00">
      <formula>NOT(ISERROR(SEARCH("09.00 – 16.00",CM135)))</formula>
    </cfRule>
    <cfRule type="containsText" dxfId="7366" priority="14760" operator="containsText" text="09.00 - 13:00">
      <formula>NOT(ISERROR(SEARCH("09.00 - 13:00",CM135)))</formula>
    </cfRule>
    <cfRule type="containsText" dxfId="7365" priority="14761" operator="containsText" text="08.30 – 16:30 ">
      <formula>NOT(ISERROR(SEARCH("08.30 – 16:30 ",CM135)))</formula>
    </cfRule>
    <cfRule type="containsText" dxfId="7364" priority="14762" operator="containsText" text="08.30 – 17:30 ">
      <formula>NOT(ISERROR(SEARCH("08.30 – 17:30 ",CM135)))</formula>
    </cfRule>
  </conditionalFormatting>
  <conditionalFormatting sqref="CM135:CM142">
    <cfRule type="containsText" dxfId="7363" priority="14757" operator="containsText" text="1 3 : 0 0">
      <formula>NOT(ISERROR(SEARCH("1 3 : 0 0",CM135)))</formula>
    </cfRule>
  </conditionalFormatting>
  <conditionalFormatting sqref="CM135:CM142">
    <cfRule type="containsText" dxfId="7362" priority="14767" operator="containsText" text="09:00 – 13.00 ">
      <formula>NOT(ISERROR(SEARCH("09:00 – 13.00 ",CM135)))</formula>
    </cfRule>
  </conditionalFormatting>
  <conditionalFormatting sqref="CM141">
    <cfRule type="containsText" dxfId="7361" priority="14754" operator="containsText" text="09:00 – 13.00 ">
      <formula>NOT(ISERROR(SEARCH("09:00 – 13.00 ",CM141)))</formula>
    </cfRule>
  </conditionalFormatting>
  <conditionalFormatting sqref="CM135:CM142">
    <cfRule type="containsText" dxfId="7360" priority="14753" operator="containsText" text="09:00 – 13.00 ">
      <formula>NOT(ISERROR(SEARCH("09:00 – 13.00 ",CM135)))</formula>
    </cfRule>
  </conditionalFormatting>
  <conditionalFormatting sqref="CM141:CM142">
    <cfRule type="containsText" dxfId="7359" priority="14752" operator="containsText" text="09:00 – 13.00 ">
      <formula>NOT(ISERROR(SEARCH("09:00 – 13.00 ",CM141)))</formula>
    </cfRule>
  </conditionalFormatting>
  <conditionalFormatting sqref="CM136">
    <cfRule type="containsText" dxfId="7358" priority="14749" operator="containsText" text="09.00 -13.00">
      <formula>NOT(ISERROR(SEARCH("09.00 -13.00",CM136)))</formula>
    </cfRule>
    <cfRule type="containsText" dxfId="7357" priority="14750" operator="containsText" text="09.00 -15:00">
      <formula>NOT(ISERROR(SEARCH("09.00 -15:00",CM136)))</formula>
    </cfRule>
    <cfRule type="containsText" dxfId="7356" priority="14751" operator="containsText" text="09.00 -16.00">
      <formula>NOT(ISERROR(SEARCH("09.00 -16.00",CM136)))</formula>
    </cfRule>
  </conditionalFormatting>
  <conditionalFormatting sqref="CM141">
    <cfRule type="containsText" dxfId="7355" priority="14742" operator="containsText" text="09:00 – 13.00 ">
      <formula>NOT(ISERROR(SEARCH("09:00 – 13.00 ",CM141)))</formula>
    </cfRule>
  </conditionalFormatting>
  <conditionalFormatting sqref="CM135:CM142">
    <cfRule type="containsText" dxfId="7354" priority="14741" operator="containsText" text="09:00 – 13.00 ">
      <formula>NOT(ISERROR(SEARCH("09:00 – 13.00 ",CM135)))</formula>
    </cfRule>
  </conditionalFormatting>
  <conditionalFormatting sqref="CM141:CM142">
    <cfRule type="containsText" dxfId="7353" priority="14740" operator="containsText" text="09:00 – 13.00 ">
      <formula>NOT(ISERROR(SEARCH("09:00 – 13.00 ",CM141)))</formula>
    </cfRule>
  </conditionalFormatting>
  <conditionalFormatting sqref="CM136">
    <cfRule type="containsText" dxfId="7352" priority="14728" operator="containsText" text="09.00 -13:00">
      <formula>NOT(ISERROR(SEARCH("09.00 -13:00",CM136)))</formula>
    </cfRule>
    <cfRule type="containsText" dxfId="7351" priority="14729" operator="containsText" text="08.30 -17.30">
      <formula>NOT(ISERROR(SEARCH("08.30 -17.30",CM136)))</formula>
    </cfRule>
    <cfRule type="containsText" dxfId="7350" priority="14730" operator="containsText" text="08.30 -15:30">
      <formula>NOT(ISERROR(SEARCH("08.30 -15:30",CM136)))</formula>
    </cfRule>
  </conditionalFormatting>
  <conditionalFormatting sqref="CM137:CM142">
    <cfRule type="containsText" dxfId="7349" priority="14722" operator="containsText" text="09.00 -13:00">
      <formula>NOT(ISERROR(SEARCH("09.00 -13:00",CM137)))</formula>
    </cfRule>
    <cfRule type="containsText" dxfId="7348" priority="14723" operator="containsText" text="08.30 -17.30">
      <formula>NOT(ISERROR(SEARCH("08.30 -17.30",CM137)))</formula>
    </cfRule>
    <cfRule type="containsText" dxfId="7347" priority="14724" operator="containsText" text="08.30 -15:30">
      <formula>NOT(ISERROR(SEARCH("08.30 -15:30",CM137)))</formula>
    </cfRule>
  </conditionalFormatting>
  <conditionalFormatting sqref="CM135">
    <cfRule type="containsText" dxfId="7346" priority="14719" operator="containsText" text="09.00 -13.00">
      <formula>NOT(ISERROR(SEARCH("09.00 -13.00",CM135)))</formula>
    </cfRule>
    <cfRule type="containsText" dxfId="7345" priority="14720" operator="containsText" text="09.00 -15:00">
      <formula>NOT(ISERROR(SEARCH("09.00 -15:00",CM135)))</formula>
    </cfRule>
    <cfRule type="containsText" dxfId="7344" priority="14721" operator="containsText" text="09.00 -16.00">
      <formula>NOT(ISERROR(SEARCH("09.00 -16.00",CM135)))</formula>
    </cfRule>
  </conditionalFormatting>
  <conditionalFormatting sqref="CM135">
    <cfRule type="containsText" dxfId="7343" priority="14716" operator="containsText" text="09.00 -13:00">
      <formula>NOT(ISERROR(SEARCH("09.00 -13:00",CM135)))</formula>
    </cfRule>
    <cfRule type="containsText" dxfId="7342" priority="14717" operator="containsText" text="08.30 -17.30">
      <formula>NOT(ISERROR(SEARCH("08.30 -17.30",CM135)))</formula>
    </cfRule>
    <cfRule type="containsText" dxfId="7341" priority="14718" operator="containsText" text="08.30 -15:30">
      <formula>NOT(ISERROR(SEARCH("08.30 -15:30",CM135)))</formula>
    </cfRule>
  </conditionalFormatting>
  <conditionalFormatting sqref="CM153">
    <cfRule type="containsText" dxfId="7340" priority="14699" operator="containsText" text="08.30 – 14.30">
      <formula>NOT(ISERROR(SEARCH("08.30 – 14.30",CM153)))</formula>
    </cfRule>
    <cfRule type="containsText" dxfId="7339" priority="14700" operator="containsText" text="09:30 – 18.30">
      <formula>NOT(ISERROR(SEARCH("09:30 – 18.30",CM153)))</formula>
    </cfRule>
    <cfRule type="containsText" dxfId="7338" priority="14701" operator="containsText" text="10.30 – 18.30">
      <formula>NOT(ISERROR(SEARCH("10.30 – 18.30",CM153)))</formula>
    </cfRule>
    <cfRule type="containsText" dxfId="7337" priority="14702" operator="containsText" text="09.30 – 18.30">
      <formula>NOT(ISERROR(SEARCH("09.30 – 18.30",CM153)))</formula>
    </cfRule>
    <cfRule type="containsText" dxfId="7336" priority="14703" operator="containsText" text="09.00 – 13:00">
      <formula>NOT(ISERROR(SEARCH("09.00 – 13:00",CM153)))</formula>
    </cfRule>
    <cfRule type="containsText" dxfId="7335" priority="14704" operator="containsText" text="08.30 – 16.30">
      <formula>NOT(ISERROR(SEARCH("08.30 – 16.30",CM153)))</formula>
    </cfRule>
    <cfRule type="containsText" dxfId="7334" priority="14705" operator="containsText" text="08:30 – 17.30">
      <formula>NOT(ISERROR(SEARCH("08:30 – 17.30",CM153)))</formula>
    </cfRule>
    <cfRule type="containsText" dxfId="7333" priority="14706" operator="containsText" text="08.30 – 17.30">
      <formula>NOT(ISERROR(SEARCH("08.30 – 17.30",CM153)))</formula>
    </cfRule>
    <cfRule type="containsText" dxfId="7332" priority="14707" operator="containsText" text="09.00 – 18.00">
      <formula>NOT(ISERROR(SEARCH("09.00 – 18.00",CM153)))</formula>
    </cfRule>
    <cfRule type="containsText" dxfId="7331" priority="14708" operator="containsText" text="09.00 – 13.00">
      <formula>NOT(ISERROR(SEARCH("09.00 – 13.00",CM153)))</formula>
    </cfRule>
    <cfRule type="containsText" dxfId="7330" priority="14709" operator="containsText" text="11.30 – 19.30">
      <formula>NOT(ISERROR(SEARCH("11.30 – 19.30",CM153)))</formula>
    </cfRule>
    <cfRule type="containsText" dxfId="7329" priority="14710" operator="containsText" text="10.30 – 19.30">
      <formula>NOT(ISERROR(SEARCH("10.30 – 19.30",CM153)))</formula>
    </cfRule>
    <cfRule type="containsText" dxfId="7328" priority="14711" operator="containsText" text="09.00 – 15.00">
      <formula>NOT(ISERROR(SEARCH("09.00 – 15.00",CM153)))</formula>
    </cfRule>
    <cfRule type="containsText" dxfId="7327" priority="14712" operator="containsText" text="12:30">
      <formula>NOT(ISERROR(SEARCH("12:30",CM153)))</formula>
    </cfRule>
    <cfRule type="containsText" dxfId="7326" priority="14713" operator="containsText" text="13:30">
      <formula>NOT(ISERROR(SEARCH("13:30",CM153)))</formula>
    </cfRule>
    <cfRule type="containsText" dxfId="7325" priority="14714" operator="containsText" text="FESTIVITÁ">
      <formula>NOT(ISERROR(SEARCH("FESTIVITÁ",CM153)))</formula>
    </cfRule>
    <cfRule type="cellIs" dxfId="7324" priority="14715" operator="equal">
      <formula>"DOMENICA"</formula>
    </cfRule>
  </conditionalFormatting>
  <conditionalFormatting sqref="CM154">
    <cfRule type="cellIs" dxfId="7323" priority="14690" operator="equal">
      <formula>"09.00 – 13.00"</formula>
    </cfRule>
  </conditionalFormatting>
  <conditionalFormatting sqref="CM154">
    <cfRule type="cellIs" dxfId="7322" priority="14691" operator="equal">
      <formula>"09.00 – 15.00"</formula>
    </cfRule>
  </conditionalFormatting>
  <conditionalFormatting sqref="CM154">
    <cfRule type="cellIs" dxfId="7321" priority="14692" operator="equal">
      <formula>"09.00 – 18.00"</formula>
    </cfRule>
  </conditionalFormatting>
  <conditionalFormatting sqref="CM154">
    <cfRule type="cellIs" dxfId="7320" priority="14693" operator="equal">
      <formula>"09.30 – 13.00"</formula>
    </cfRule>
  </conditionalFormatting>
  <conditionalFormatting sqref="CM154">
    <cfRule type="cellIs" dxfId="7319" priority="14694" operator="equal">
      <formula>"10.30 – 19.30"</formula>
    </cfRule>
  </conditionalFormatting>
  <conditionalFormatting sqref="CM154">
    <cfRule type="cellIs" dxfId="7318" priority="14695" operator="equal">
      <formula>"11.30 – 19.30"</formula>
    </cfRule>
  </conditionalFormatting>
  <conditionalFormatting sqref="CM154">
    <cfRule type="cellIs" dxfId="7317" priority="14696" operator="equal">
      <formula>_FV(13,"3")</formula>
    </cfRule>
  </conditionalFormatting>
  <conditionalFormatting sqref="CM154">
    <cfRule type="cellIs" dxfId="7316" priority="14697" operator="equal">
      <formula>_FV(13,"3")</formula>
    </cfRule>
  </conditionalFormatting>
  <conditionalFormatting sqref="CM154">
    <cfRule type="cellIs" dxfId="7315" priority="14698" operator="equal">
      <formula>_FV(13,"3")</formula>
    </cfRule>
  </conditionalFormatting>
  <conditionalFormatting sqref="CM154">
    <cfRule type="containsText" dxfId="7314" priority="14680" operator="containsText" text="DOMENICA">
      <formula>NOT(ISERROR(SEARCH("DOMENICA",CM154)))</formula>
    </cfRule>
    <cfRule type="containsText" dxfId="7313" priority="14681" operator="containsText" text="08.30 – 14.30">
      <formula>NOT(ISERROR(SEARCH("08.30 – 14.30",CM154)))</formula>
    </cfRule>
    <cfRule type="containsText" dxfId="7312" priority="14682" operator="containsText" text="09.30 – 18.30">
      <formula>NOT(ISERROR(SEARCH("09.30 – 18.30",CM154)))</formula>
    </cfRule>
    <cfRule type="containsText" dxfId="7311" priority="14683" operator="containsText" text="08.30 – 16.30">
      <formula>NOT(ISERROR(SEARCH("08.30 – 16.30",CM154)))</formula>
    </cfRule>
    <cfRule type="containsText" dxfId="7310" priority="14684" operator="containsText" text="08.30 – 17.30">
      <formula>NOT(ISERROR(SEARCH("08.30 – 17.30",CM154)))</formula>
    </cfRule>
    <cfRule type="containsText" dxfId="7309" priority="14685" operator="containsText" text="09.00 – 18.00">
      <formula>NOT(ISERROR(SEARCH("09.00 – 18.00",CM154)))</formula>
    </cfRule>
    <cfRule type="containsText" dxfId="7308" priority="14686" operator="containsText" text="09.00 – 15.00">
      <formula>NOT(ISERROR(SEARCH("09.00 – 15.00",CM154)))</formula>
    </cfRule>
    <cfRule type="containsText" dxfId="7307" priority="14687" operator="containsText" text="10.30 – 19.30">
      <formula>NOT(ISERROR(SEARCH("10.30 – 19.30",CM154)))</formula>
    </cfRule>
    <cfRule type="containsText" dxfId="7306" priority="14688" operator="containsText" text="09.00 – 13.00">
      <formula>NOT(ISERROR(SEARCH("09.00 – 13.00",CM154)))</formula>
    </cfRule>
    <cfRule type="containsText" dxfId="7305" priority="14689" operator="containsText" text="11.30 – 19.30">
      <formula>NOT(ISERROR(SEARCH("11.30 – 19.30",CM154)))</formula>
    </cfRule>
  </conditionalFormatting>
  <conditionalFormatting sqref="CM154">
    <cfRule type="cellIs" dxfId="7304" priority="14672" operator="equal">
      <formula>"09.00 – 15.00"</formula>
    </cfRule>
  </conditionalFormatting>
  <conditionalFormatting sqref="CM154">
    <cfRule type="cellIs" dxfId="7303" priority="14673" operator="equal">
      <formula>"09.00 – 18.00"</formula>
    </cfRule>
  </conditionalFormatting>
  <conditionalFormatting sqref="CM154">
    <cfRule type="cellIs" dxfId="7302" priority="14674" operator="equal">
      <formula>"09.30 – 13.00"</formula>
    </cfRule>
  </conditionalFormatting>
  <conditionalFormatting sqref="CM154">
    <cfRule type="cellIs" dxfId="7301" priority="14675" operator="equal">
      <formula>"10.30 – 19.30"</formula>
    </cfRule>
  </conditionalFormatting>
  <conditionalFormatting sqref="CM154">
    <cfRule type="cellIs" dxfId="7300" priority="14676" operator="equal">
      <formula>"11.30 – 19.30"</formula>
    </cfRule>
  </conditionalFormatting>
  <conditionalFormatting sqref="CM154">
    <cfRule type="cellIs" dxfId="7299" priority="14677" operator="equal">
      <formula>_FV(13,"3")</formula>
    </cfRule>
  </conditionalFormatting>
  <conditionalFormatting sqref="CM154">
    <cfRule type="cellIs" dxfId="7298" priority="14678" operator="equal">
      <formula>_FV(13,"3")</formula>
    </cfRule>
  </conditionalFormatting>
  <conditionalFormatting sqref="CM154">
    <cfRule type="cellIs" dxfId="7297" priority="14679" operator="equal">
      <formula>_FV(13,"3")</formula>
    </cfRule>
  </conditionalFormatting>
  <conditionalFormatting sqref="CM154">
    <cfRule type="cellIs" dxfId="7296" priority="14664" operator="equal">
      <formula>"09.00 – 15.00"</formula>
    </cfRule>
  </conditionalFormatting>
  <conditionalFormatting sqref="CM154">
    <cfRule type="cellIs" dxfId="7295" priority="14665" operator="equal">
      <formula>"09.00 – 18.00"</formula>
    </cfRule>
  </conditionalFormatting>
  <conditionalFormatting sqref="CM154">
    <cfRule type="cellIs" dxfId="7294" priority="14666" operator="equal">
      <formula>"09.30 – 13.00"</formula>
    </cfRule>
  </conditionalFormatting>
  <conditionalFormatting sqref="CM154">
    <cfRule type="cellIs" dxfId="7293" priority="14667" operator="equal">
      <formula>"10.30 – 19.30"</formula>
    </cfRule>
  </conditionalFormatting>
  <conditionalFormatting sqref="CM154">
    <cfRule type="cellIs" dxfId="7292" priority="14668" operator="equal">
      <formula>"11.30 – 19.30"</formula>
    </cfRule>
  </conditionalFormatting>
  <conditionalFormatting sqref="CM154">
    <cfRule type="cellIs" dxfId="7291" priority="14669" operator="equal">
      <formula>_FV(13,"3")</formula>
    </cfRule>
  </conditionalFormatting>
  <conditionalFormatting sqref="CM154">
    <cfRule type="cellIs" dxfId="7290" priority="14670" operator="equal">
      <formula>_FV(13,"3")</formula>
    </cfRule>
  </conditionalFormatting>
  <conditionalFormatting sqref="CM154">
    <cfRule type="cellIs" dxfId="7289" priority="14671" operator="equal">
      <formula>_FV(13,"3")</formula>
    </cfRule>
  </conditionalFormatting>
  <conditionalFormatting sqref="CM153:CM154">
    <cfRule type="containsText" dxfId="7288" priority="14658" operator="containsText" text="09.00 - 13.00">
      <formula>NOT(ISERROR(SEARCH("09.00 - 13.00",CM153)))</formula>
    </cfRule>
    <cfRule type="containsText" dxfId="7287" priority="14659" operator="containsText" text="09.00 – 15:00">
      <formula>NOT(ISERROR(SEARCH("09.00 – 15:00",CM153)))</formula>
    </cfRule>
    <cfRule type="containsText" dxfId="7286" priority="14660" operator="containsText" text="09.00 – 16.00">
      <formula>NOT(ISERROR(SEARCH("09.00 – 16.00",CM153)))</formula>
    </cfRule>
    <cfRule type="containsText" dxfId="7285" priority="14661" operator="containsText" text="09.00 - 13:00">
      <formula>NOT(ISERROR(SEARCH("09.00 - 13:00",CM153)))</formula>
    </cfRule>
    <cfRule type="containsText" dxfId="7284" priority="14662" operator="containsText" text="08.30 – 16:30 ">
      <formula>NOT(ISERROR(SEARCH("08.30 – 16:30 ",CM153)))</formula>
    </cfRule>
    <cfRule type="containsText" dxfId="7283" priority="14663" operator="containsText" text="08.30 – 17:30 ">
      <formula>NOT(ISERROR(SEARCH("08.30 – 17:30 ",CM153)))</formula>
    </cfRule>
  </conditionalFormatting>
  <conditionalFormatting sqref="CM154">
    <cfRule type="cellIs" dxfId="7282" priority="14650" operator="equal">
      <formula>"09.00 – 15.00"</formula>
    </cfRule>
  </conditionalFormatting>
  <conditionalFormatting sqref="CM154">
    <cfRule type="cellIs" dxfId="7281" priority="14651" operator="equal">
      <formula>"09.00 – 18.00"</formula>
    </cfRule>
  </conditionalFormatting>
  <conditionalFormatting sqref="CM154">
    <cfRule type="cellIs" dxfId="7280" priority="14652" operator="equal">
      <formula>"09.30 – 13.00"</formula>
    </cfRule>
  </conditionalFormatting>
  <conditionalFormatting sqref="CM154">
    <cfRule type="cellIs" dxfId="7279" priority="14653" operator="equal">
      <formula>"10.30 – 19.30"</formula>
    </cfRule>
  </conditionalFormatting>
  <conditionalFormatting sqref="CM154">
    <cfRule type="cellIs" dxfId="7278" priority="14654" operator="equal">
      <formula>"11.30 – 19.30"</formula>
    </cfRule>
  </conditionalFormatting>
  <conditionalFormatting sqref="CM154">
    <cfRule type="cellIs" dxfId="7277" priority="14655" operator="equal">
      <formula>_FV(13,"3")</formula>
    </cfRule>
  </conditionalFormatting>
  <conditionalFormatting sqref="CM154">
    <cfRule type="cellIs" dxfId="7276" priority="14656" operator="equal">
      <formula>_FV(13,"3")</formula>
    </cfRule>
  </conditionalFormatting>
  <conditionalFormatting sqref="CM154">
    <cfRule type="cellIs" dxfId="7275" priority="14657" operator="equal">
      <formula>_FV(13,"3")</formula>
    </cfRule>
  </conditionalFormatting>
  <conditionalFormatting sqref="CM154">
    <cfRule type="containsText" dxfId="7274" priority="14640" operator="containsText" text="DOMENICA">
      <formula>NOT(ISERROR(SEARCH("DOMENICA",CM154)))</formula>
    </cfRule>
    <cfRule type="containsText" dxfId="7273" priority="14641" operator="containsText" text="08.30 – 14.30">
      <formula>NOT(ISERROR(SEARCH("08.30 – 14.30",CM154)))</formula>
    </cfRule>
    <cfRule type="containsText" dxfId="7272" priority="14642" operator="containsText" text="09.30 – 18.30">
      <formula>NOT(ISERROR(SEARCH("09.30 – 18.30",CM154)))</formula>
    </cfRule>
    <cfRule type="containsText" dxfId="7271" priority="14643" operator="containsText" text="08.30 – 16.30">
      <formula>NOT(ISERROR(SEARCH("08.30 – 16.30",CM154)))</formula>
    </cfRule>
    <cfRule type="containsText" dxfId="7270" priority="14644" operator="containsText" text="08.30 – 17.30">
      <formula>NOT(ISERROR(SEARCH("08.30 – 17.30",CM154)))</formula>
    </cfRule>
    <cfRule type="containsText" dxfId="7269" priority="14645" operator="containsText" text="09.00 – 18.00">
      <formula>NOT(ISERROR(SEARCH("09.00 – 18.00",CM154)))</formula>
    </cfRule>
    <cfRule type="containsText" dxfId="7268" priority="14646" operator="containsText" text="09.00 – 15.00">
      <formula>NOT(ISERROR(SEARCH("09.00 – 15.00",CM154)))</formula>
    </cfRule>
    <cfRule type="containsText" dxfId="7267" priority="14647" operator="containsText" text="10.30 – 19.30">
      <formula>NOT(ISERROR(SEARCH("10.30 – 19.30",CM154)))</formula>
    </cfRule>
    <cfRule type="containsText" dxfId="7266" priority="14648" operator="containsText" text="09.00 – 13.00">
      <formula>NOT(ISERROR(SEARCH("09.00 – 13.00",CM154)))</formula>
    </cfRule>
    <cfRule type="containsText" dxfId="7265" priority="14649" operator="containsText" text="11.30 – 19.30">
      <formula>NOT(ISERROR(SEARCH("11.30 – 19.30",CM154)))</formula>
    </cfRule>
  </conditionalFormatting>
  <conditionalFormatting sqref="CM154">
    <cfRule type="cellIs" dxfId="7264" priority="14633" operator="equal">
      <formula>"09.00 – 18.00"</formula>
    </cfRule>
  </conditionalFormatting>
  <conditionalFormatting sqref="CM154">
    <cfRule type="cellIs" dxfId="7263" priority="14634" operator="equal">
      <formula>"09.30 – 13.00"</formula>
    </cfRule>
  </conditionalFormatting>
  <conditionalFormatting sqref="CM154">
    <cfRule type="cellIs" dxfId="7262" priority="14635" operator="equal">
      <formula>"10.30 – 19.30"</formula>
    </cfRule>
  </conditionalFormatting>
  <conditionalFormatting sqref="CM154">
    <cfRule type="cellIs" dxfId="7261" priority="14636" operator="equal">
      <formula>"11.30 – 19.30"</formula>
    </cfRule>
  </conditionalFormatting>
  <conditionalFormatting sqref="CM154">
    <cfRule type="cellIs" dxfId="7260" priority="14637" operator="equal">
      <formula>_FV(13,"3")</formula>
    </cfRule>
  </conditionalFormatting>
  <conditionalFormatting sqref="CM154">
    <cfRule type="cellIs" dxfId="7259" priority="14638" operator="equal">
      <formula>_FV(13,"3")</formula>
    </cfRule>
  </conditionalFormatting>
  <conditionalFormatting sqref="CM154">
    <cfRule type="cellIs" dxfId="7258" priority="14639" operator="equal">
      <formula>_FV(13,"3")</formula>
    </cfRule>
  </conditionalFormatting>
  <conditionalFormatting sqref="CM154">
    <cfRule type="cellIs" dxfId="7257" priority="14626" operator="equal">
      <formula>"09.00 – 18.00"</formula>
    </cfRule>
  </conditionalFormatting>
  <conditionalFormatting sqref="CM154">
    <cfRule type="cellIs" dxfId="7256" priority="14627" operator="equal">
      <formula>"09.30 – 13.00"</formula>
    </cfRule>
  </conditionalFormatting>
  <conditionalFormatting sqref="CM154">
    <cfRule type="cellIs" dxfId="7255" priority="14628" operator="equal">
      <formula>"10.30 – 19.30"</formula>
    </cfRule>
  </conditionalFormatting>
  <conditionalFormatting sqref="CM154">
    <cfRule type="cellIs" dxfId="7254" priority="14629" operator="equal">
      <formula>"11.30 – 19.30"</formula>
    </cfRule>
  </conditionalFormatting>
  <conditionalFormatting sqref="CM154">
    <cfRule type="cellIs" dxfId="7253" priority="14630" operator="equal">
      <formula>_FV(13,"3")</formula>
    </cfRule>
  </conditionalFormatting>
  <conditionalFormatting sqref="CM154">
    <cfRule type="cellIs" dxfId="7252" priority="14631" operator="equal">
      <formula>_FV(13,"3")</formula>
    </cfRule>
  </conditionalFormatting>
  <conditionalFormatting sqref="CM154">
    <cfRule type="cellIs" dxfId="7251" priority="14632" operator="equal">
      <formula>_FV(13,"3")</formula>
    </cfRule>
  </conditionalFormatting>
  <conditionalFormatting sqref="CM154">
    <cfRule type="cellIs" dxfId="7250" priority="14618" operator="equal">
      <formula>"09.00 – 15.00"</formula>
    </cfRule>
  </conditionalFormatting>
  <conditionalFormatting sqref="CM154">
    <cfRule type="cellIs" dxfId="7249" priority="14619" operator="equal">
      <formula>"09.00 – 18.00"</formula>
    </cfRule>
  </conditionalFormatting>
  <conditionalFormatting sqref="CM154">
    <cfRule type="cellIs" dxfId="7248" priority="14620" operator="equal">
      <formula>"09.30 – 13.00"</formula>
    </cfRule>
  </conditionalFormatting>
  <conditionalFormatting sqref="CM154">
    <cfRule type="cellIs" dxfId="7247" priority="14621" operator="equal">
      <formula>"10.30 – 19.30"</formula>
    </cfRule>
  </conditionalFormatting>
  <conditionalFormatting sqref="CM154">
    <cfRule type="cellIs" dxfId="7246" priority="14622" operator="equal">
      <formula>"11.30 – 19.30"</formula>
    </cfRule>
  </conditionalFormatting>
  <conditionalFormatting sqref="CM154">
    <cfRule type="cellIs" dxfId="7245" priority="14623" operator="equal">
      <formula>_FV(13,"3")</formula>
    </cfRule>
  </conditionalFormatting>
  <conditionalFormatting sqref="CM154">
    <cfRule type="cellIs" dxfId="7244" priority="14624" operator="equal">
      <formula>_FV(13,"3")</formula>
    </cfRule>
  </conditionalFormatting>
  <conditionalFormatting sqref="CM154">
    <cfRule type="cellIs" dxfId="7243" priority="14625" operator="equal">
      <formula>_FV(13,"3")</formula>
    </cfRule>
  </conditionalFormatting>
  <conditionalFormatting sqref="CM154">
    <cfRule type="containsText" dxfId="7242" priority="14608" operator="containsText" text="DOMENICA">
      <formula>NOT(ISERROR(SEARCH("DOMENICA",CM154)))</formula>
    </cfRule>
    <cfRule type="containsText" dxfId="7241" priority="14609" operator="containsText" text="08.30 – 14.30">
      <formula>NOT(ISERROR(SEARCH("08.30 – 14.30",CM154)))</formula>
    </cfRule>
    <cfRule type="containsText" dxfId="7240" priority="14610" operator="containsText" text="09.30 – 18.30">
      <formula>NOT(ISERROR(SEARCH("09.30 – 18.30",CM154)))</formula>
    </cfRule>
    <cfRule type="containsText" dxfId="7239" priority="14611" operator="containsText" text="08.30 – 16.30">
      <formula>NOT(ISERROR(SEARCH("08.30 – 16.30",CM154)))</formula>
    </cfRule>
    <cfRule type="containsText" dxfId="7238" priority="14612" operator="containsText" text="08.30 – 17.30">
      <formula>NOT(ISERROR(SEARCH("08.30 – 17.30",CM154)))</formula>
    </cfRule>
    <cfRule type="containsText" dxfId="7237" priority="14613" operator="containsText" text="09.00 – 18.00">
      <formula>NOT(ISERROR(SEARCH("09.00 – 18.00",CM154)))</formula>
    </cfRule>
    <cfRule type="containsText" dxfId="7236" priority="14614" operator="containsText" text="09.00 – 15.00">
      <formula>NOT(ISERROR(SEARCH("09.00 – 15.00",CM154)))</formula>
    </cfRule>
    <cfRule type="containsText" dxfId="7235" priority="14615" operator="containsText" text="10.30 – 19.30">
      <formula>NOT(ISERROR(SEARCH("10.30 – 19.30",CM154)))</formula>
    </cfRule>
    <cfRule type="containsText" dxfId="7234" priority="14616" operator="containsText" text="09.00 – 13.00">
      <formula>NOT(ISERROR(SEARCH("09.00 – 13.00",CM154)))</formula>
    </cfRule>
    <cfRule type="containsText" dxfId="7233" priority="14617" operator="containsText" text="11.30 – 19.30">
      <formula>NOT(ISERROR(SEARCH("11.30 – 19.30",CM154)))</formula>
    </cfRule>
  </conditionalFormatting>
  <conditionalFormatting sqref="CM154">
    <cfRule type="cellIs" dxfId="7232" priority="14601" operator="equal">
      <formula>"09.00 – 18.00"</formula>
    </cfRule>
  </conditionalFormatting>
  <conditionalFormatting sqref="CM154">
    <cfRule type="cellIs" dxfId="7231" priority="14602" operator="equal">
      <formula>"09.30 – 13.00"</formula>
    </cfRule>
  </conditionalFormatting>
  <conditionalFormatting sqref="CM154">
    <cfRule type="cellIs" dxfId="7230" priority="14603" operator="equal">
      <formula>"10.30 – 19.30"</formula>
    </cfRule>
  </conditionalFormatting>
  <conditionalFormatting sqref="CM154">
    <cfRule type="cellIs" dxfId="7229" priority="14604" operator="equal">
      <formula>"11.30 – 19.30"</formula>
    </cfRule>
  </conditionalFormatting>
  <conditionalFormatting sqref="CM154">
    <cfRule type="cellIs" dxfId="7228" priority="14605" operator="equal">
      <formula>_FV(13,"3")</formula>
    </cfRule>
  </conditionalFormatting>
  <conditionalFormatting sqref="CM154">
    <cfRule type="cellIs" dxfId="7227" priority="14606" operator="equal">
      <formula>_FV(13,"3")</formula>
    </cfRule>
  </conditionalFormatting>
  <conditionalFormatting sqref="CM154">
    <cfRule type="cellIs" dxfId="7226" priority="14607" operator="equal">
      <formula>_FV(13,"3")</formula>
    </cfRule>
  </conditionalFormatting>
  <conditionalFormatting sqref="CM154">
    <cfRule type="cellIs" dxfId="7225" priority="14594" operator="equal">
      <formula>"09.00 – 18.00"</formula>
    </cfRule>
  </conditionalFormatting>
  <conditionalFormatting sqref="CM154">
    <cfRule type="cellIs" dxfId="7224" priority="14595" operator="equal">
      <formula>"09.30 – 13.00"</formula>
    </cfRule>
  </conditionalFormatting>
  <conditionalFormatting sqref="CM154">
    <cfRule type="cellIs" dxfId="7223" priority="14596" operator="equal">
      <formula>"10.30 – 19.30"</formula>
    </cfRule>
  </conditionalFormatting>
  <conditionalFormatting sqref="CM154">
    <cfRule type="cellIs" dxfId="7222" priority="14597" operator="equal">
      <formula>"11.30 – 19.30"</formula>
    </cfRule>
  </conditionalFormatting>
  <conditionalFormatting sqref="CM154">
    <cfRule type="cellIs" dxfId="7221" priority="14598" operator="equal">
      <formula>_FV(13,"3")</formula>
    </cfRule>
  </conditionalFormatting>
  <conditionalFormatting sqref="CM154">
    <cfRule type="cellIs" dxfId="7220" priority="14599" operator="equal">
      <formula>_FV(13,"3")</formula>
    </cfRule>
  </conditionalFormatting>
  <conditionalFormatting sqref="CM154">
    <cfRule type="cellIs" dxfId="7219" priority="14600" operator="equal">
      <formula>_FV(13,"3")</formula>
    </cfRule>
  </conditionalFormatting>
  <conditionalFormatting sqref="CM155:CM162">
    <cfRule type="containsText" dxfId="7218" priority="14576" operator="containsText" text="08.30 – 14.30">
      <formula>NOT(ISERROR(SEARCH("08.30 – 14.30",CM155)))</formula>
    </cfRule>
    <cfRule type="containsText" dxfId="7217" priority="14577" operator="containsText" text="09:30 – 18.30">
      <formula>NOT(ISERROR(SEARCH("09:30 – 18.30",CM155)))</formula>
    </cfRule>
    <cfRule type="containsText" dxfId="7216" priority="14578" operator="containsText" text="10.30 – 18.30">
      <formula>NOT(ISERROR(SEARCH("10.30 – 18.30",CM155)))</formula>
    </cfRule>
    <cfRule type="containsText" dxfId="7215" priority="14579" operator="containsText" text="09.30 – 18.30">
      <formula>NOT(ISERROR(SEARCH("09.30 – 18.30",CM155)))</formula>
    </cfRule>
    <cfRule type="containsText" dxfId="7214" priority="14581" operator="containsText" text="09.00 – 13:00">
      <formula>NOT(ISERROR(SEARCH("09.00 – 13:00",CM155)))</formula>
    </cfRule>
    <cfRule type="containsText" dxfId="7213" priority="14582" operator="containsText" text="08.30 – 16.30">
      <formula>NOT(ISERROR(SEARCH("08.30 – 16.30",CM155)))</formula>
    </cfRule>
    <cfRule type="containsText" dxfId="7212" priority="14583" operator="containsText" text="08:30 – 17.30">
      <formula>NOT(ISERROR(SEARCH("08:30 – 17.30",CM155)))</formula>
    </cfRule>
    <cfRule type="containsText" dxfId="7211" priority="14584" operator="containsText" text="08.30 – 17.30">
      <formula>NOT(ISERROR(SEARCH("08.30 – 17.30",CM155)))</formula>
    </cfRule>
    <cfRule type="containsText" dxfId="7210" priority="14585" operator="containsText" text="09.00 – 18.00">
      <formula>NOT(ISERROR(SEARCH("09.00 – 18.00",CM155)))</formula>
    </cfRule>
    <cfRule type="containsText" dxfId="7209" priority="14586" operator="containsText" text="09.00 – 13.00">
      <formula>NOT(ISERROR(SEARCH("09.00 – 13.00",CM155)))</formula>
    </cfRule>
    <cfRule type="containsText" dxfId="7208" priority="14587" operator="containsText" text="11.30 – 19.30">
      <formula>NOT(ISERROR(SEARCH("11.30 – 19.30",CM155)))</formula>
    </cfRule>
    <cfRule type="containsText" dxfId="7207" priority="14588" operator="containsText" text="10.30 – 19.30">
      <formula>NOT(ISERROR(SEARCH("10.30 – 19.30",CM155)))</formula>
    </cfRule>
    <cfRule type="containsText" dxfId="7206" priority="14589" operator="containsText" text="09.00 – 15.00">
      <formula>NOT(ISERROR(SEARCH("09.00 – 15.00",CM155)))</formula>
    </cfRule>
    <cfRule type="containsText" dxfId="7205" priority="14590" operator="containsText" text="1 2 : 3 0">
      <formula>NOT(ISERROR(SEARCH("1 2 : 3 0",CM155)))</formula>
    </cfRule>
    <cfRule type="containsText" dxfId="7204" priority="14591" operator="containsText" text="1 3 : 3 0">
      <formula>NOT(ISERROR(SEARCH("1 3 : 3 0",CM155)))</formula>
    </cfRule>
    <cfRule type="containsText" dxfId="7203" priority="14592" operator="containsText" text="FESTIVITÁ">
      <formula>NOT(ISERROR(SEARCH("FESTIVITÁ",CM155)))</formula>
    </cfRule>
    <cfRule type="cellIs" dxfId="7202" priority="14593" operator="equal">
      <formula>"DOMENICA"</formula>
    </cfRule>
  </conditionalFormatting>
  <conditionalFormatting sqref="CM155:CM162">
    <cfRule type="containsText" dxfId="7201" priority="14568" operator="containsText" text="09.00 - 13.00">
      <formula>NOT(ISERROR(SEARCH("09.00 - 13.00",CM155)))</formula>
    </cfRule>
    <cfRule type="containsText" dxfId="7200" priority="14571" operator="containsText" text="09.00 – 15:00">
      <formula>NOT(ISERROR(SEARCH("09.00 – 15:00",CM155)))</formula>
    </cfRule>
    <cfRule type="containsText" dxfId="7199" priority="14572" operator="containsText" text="09.00 – 16.00">
      <formula>NOT(ISERROR(SEARCH("09.00 – 16.00",CM155)))</formula>
    </cfRule>
    <cfRule type="containsText" dxfId="7198" priority="14573" operator="containsText" text="09.00 - 13:00">
      <formula>NOT(ISERROR(SEARCH("09.00 - 13:00",CM155)))</formula>
    </cfRule>
    <cfRule type="containsText" dxfId="7197" priority="14574" operator="containsText" text="08.30 – 16:30 ">
      <formula>NOT(ISERROR(SEARCH("08.30 – 16:30 ",CM155)))</formula>
    </cfRule>
    <cfRule type="containsText" dxfId="7196" priority="14575" operator="containsText" text="08.30 – 17:30 ">
      <formula>NOT(ISERROR(SEARCH("08.30 – 17:30 ",CM155)))</formula>
    </cfRule>
  </conditionalFormatting>
  <conditionalFormatting sqref="CM155:CM162">
    <cfRule type="containsText" dxfId="7195" priority="14570" operator="containsText" text="1 3 : 0 0">
      <formula>NOT(ISERROR(SEARCH("1 3 : 0 0",CM155)))</formula>
    </cfRule>
  </conditionalFormatting>
  <conditionalFormatting sqref="CM155">
    <cfRule type="containsText" dxfId="7194" priority="14569" operator="containsText" text="13:00">
      <formula>NOT(ISERROR(SEARCH("13:00",CM155)))</formula>
    </cfRule>
  </conditionalFormatting>
  <conditionalFormatting sqref="CM155:CM162">
    <cfRule type="containsText" dxfId="7193" priority="14580" operator="containsText" text="09:00 – 13.00 ">
      <formula>NOT(ISERROR(SEARCH("09:00 – 13.00 ",CM155)))</formula>
    </cfRule>
  </conditionalFormatting>
  <conditionalFormatting sqref="CM161">
    <cfRule type="containsText" dxfId="7192" priority="14567" operator="containsText" text="09:00 – 13.00 ">
      <formula>NOT(ISERROR(SEARCH("09:00 – 13.00 ",CM161)))</formula>
    </cfRule>
  </conditionalFormatting>
  <conditionalFormatting sqref="CM155:CM162">
    <cfRule type="containsText" dxfId="7191" priority="14566" operator="containsText" text="09:00 – 13.00 ">
      <formula>NOT(ISERROR(SEARCH("09:00 – 13.00 ",CM155)))</formula>
    </cfRule>
  </conditionalFormatting>
  <conditionalFormatting sqref="CM161:CM162">
    <cfRule type="containsText" dxfId="7190" priority="14565" operator="containsText" text="09:00 – 13.00 ">
      <formula>NOT(ISERROR(SEARCH("09:00 – 13.00 ",CM161)))</formula>
    </cfRule>
  </conditionalFormatting>
  <conditionalFormatting sqref="CM156">
    <cfRule type="containsText" dxfId="7189" priority="14562" operator="containsText" text="09.00 -13.00">
      <formula>NOT(ISERROR(SEARCH("09.00 -13.00",CM156)))</formula>
    </cfRule>
    <cfRule type="containsText" dxfId="7188" priority="14563" operator="containsText" text="09.00 -15:00">
      <formula>NOT(ISERROR(SEARCH("09.00 -15:00",CM156)))</formula>
    </cfRule>
    <cfRule type="containsText" dxfId="7187" priority="14564" operator="containsText" text="09.00 -16.00">
      <formula>NOT(ISERROR(SEARCH("09.00 -16.00",CM156)))</formula>
    </cfRule>
  </conditionalFormatting>
  <conditionalFormatting sqref="CM157:CM162">
    <cfRule type="containsText" dxfId="7186" priority="14559" operator="containsText" text="09.00 -13.00">
      <formula>NOT(ISERROR(SEARCH("09.00 -13.00",CM157)))</formula>
    </cfRule>
    <cfRule type="containsText" dxfId="7185" priority="14560" operator="containsText" text="09.00 -15:00">
      <formula>NOT(ISERROR(SEARCH("09.00 -15:00",CM157)))</formula>
    </cfRule>
    <cfRule type="containsText" dxfId="7184" priority="14561" operator="containsText" text="09.00 -16.00">
      <formula>NOT(ISERROR(SEARCH("09.00 -16.00",CM157)))</formula>
    </cfRule>
  </conditionalFormatting>
  <conditionalFormatting sqref="CM155">
    <cfRule type="containsText" dxfId="7183" priority="14556" operator="containsText" text="09.00 -13.00">
      <formula>NOT(ISERROR(SEARCH("09.00 -13.00",CM155)))</formula>
    </cfRule>
    <cfRule type="containsText" dxfId="7182" priority="14557" operator="containsText" text="09.00 -15:00">
      <formula>NOT(ISERROR(SEARCH("09.00 -15:00",CM155)))</formula>
    </cfRule>
    <cfRule type="containsText" dxfId="7181" priority="14558" operator="containsText" text="09.00 -16.00">
      <formula>NOT(ISERROR(SEARCH("09.00 -16.00",CM155)))</formula>
    </cfRule>
  </conditionalFormatting>
  <conditionalFormatting sqref="CM161">
    <cfRule type="containsText" dxfId="7180" priority="14555" operator="containsText" text="09:00 – 13.00 ">
      <formula>NOT(ISERROR(SEARCH("09:00 – 13.00 ",CM161)))</formula>
    </cfRule>
  </conditionalFormatting>
  <conditionalFormatting sqref="CM155:CM162">
    <cfRule type="containsText" dxfId="7179" priority="14554" operator="containsText" text="09:00 – 13.00 ">
      <formula>NOT(ISERROR(SEARCH("09:00 – 13.00 ",CM155)))</formula>
    </cfRule>
  </conditionalFormatting>
  <conditionalFormatting sqref="CM161:CM162">
    <cfRule type="containsText" dxfId="7178" priority="14553" operator="containsText" text="09:00 – 13.00 ">
      <formula>NOT(ISERROR(SEARCH("09:00 – 13.00 ",CM161)))</formula>
    </cfRule>
  </conditionalFormatting>
  <conditionalFormatting sqref="CM156">
    <cfRule type="containsText" dxfId="7177" priority="14550" operator="containsText" text="09.00 -13.00">
      <formula>NOT(ISERROR(SEARCH("09.00 -13.00",CM156)))</formula>
    </cfRule>
    <cfRule type="containsText" dxfId="7176" priority="14551" operator="containsText" text="09.00 -15:00">
      <formula>NOT(ISERROR(SEARCH("09.00 -15:00",CM156)))</formula>
    </cfRule>
    <cfRule type="containsText" dxfId="7175" priority="14552" operator="containsText" text="09.00 -16.00">
      <formula>NOT(ISERROR(SEARCH("09.00 -16.00",CM156)))</formula>
    </cfRule>
  </conditionalFormatting>
  <conditionalFormatting sqref="CM157:CM162">
    <cfRule type="containsText" dxfId="7174" priority="14547" operator="containsText" text="09.00 -13.00">
      <formula>NOT(ISERROR(SEARCH("09.00 -13.00",CM157)))</formula>
    </cfRule>
    <cfRule type="containsText" dxfId="7173" priority="14548" operator="containsText" text="09.00 -15:00">
      <formula>NOT(ISERROR(SEARCH("09.00 -15:00",CM157)))</formula>
    </cfRule>
    <cfRule type="containsText" dxfId="7172" priority="14549" operator="containsText" text="09.00 -16.00">
      <formula>NOT(ISERROR(SEARCH("09.00 -16.00",CM157)))</formula>
    </cfRule>
  </conditionalFormatting>
  <conditionalFormatting sqref="CM155">
    <cfRule type="containsText" dxfId="7171" priority="14544" operator="containsText" text="09.00 -13.00">
      <formula>NOT(ISERROR(SEARCH("09.00 -13.00",CM155)))</formula>
    </cfRule>
    <cfRule type="containsText" dxfId="7170" priority="14545" operator="containsText" text="09.00 -15:00">
      <formula>NOT(ISERROR(SEARCH("09.00 -15:00",CM155)))</formula>
    </cfRule>
    <cfRule type="containsText" dxfId="7169" priority="14546" operator="containsText" text="09.00 -16.00">
      <formula>NOT(ISERROR(SEARCH("09.00 -16.00",CM155)))</formula>
    </cfRule>
  </conditionalFormatting>
  <conditionalFormatting sqref="CM156">
    <cfRule type="containsText" dxfId="7168" priority="14541" operator="containsText" text="09.00 -13:00">
      <formula>NOT(ISERROR(SEARCH("09.00 -13:00",CM156)))</formula>
    </cfRule>
    <cfRule type="containsText" dxfId="7167" priority="14542" operator="containsText" text="08.30 -17.30">
      <formula>NOT(ISERROR(SEARCH("08.30 -17.30",CM156)))</formula>
    </cfRule>
    <cfRule type="containsText" dxfId="7166" priority="14543" operator="containsText" text="08.30 -15:30">
      <formula>NOT(ISERROR(SEARCH("08.30 -15:30",CM156)))</formula>
    </cfRule>
  </conditionalFormatting>
  <conditionalFormatting sqref="CM157:CM162">
    <cfRule type="containsText" dxfId="7165" priority="14538" operator="containsText" text="09.00 -13.00">
      <formula>NOT(ISERROR(SEARCH("09.00 -13.00",CM157)))</formula>
    </cfRule>
    <cfRule type="containsText" dxfId="7164" priority="14539" operator="containsText" text="09.00 -15:00">
      <formula>NOT(ISERROR(SEARCH("09.00 -15:00",CM157)))</formula>
    </cfRule>
    <cfRule type="containsText" dxfId="7163" priority="14540" operator="containsText" text="09.00 -16.00">
      <formula>NOT(ISERROR(SEARCH("09.00 -16.00",CM157)))</formula>
    </cfRule>
  </conditionalFormatting>
  <conditionalFormatting sqref="CM157:CM162">
    <cfRule type="containsText" dxfId="7162" priority="14535" operator="containsText" text="09.00 -13:00">
      <formula>NOT(ISERROR(SEARCH("09.00 -13:00",CM157)))</formula>
    </cfRule>
    <cfRule type="containsText" dxfId="7161" priority="14536" operator="containsText" text="08.30 -17.30">
      <formula>NOT(ISERROR(SEARCH("08.30 -17.30",CM157)))</formula>
    </cfRule>
    <cfRule type="containsText" dxfId="7160" priority="14537" operator="containsText" text="08.30 -15:30">
      <formula>NOT(ISERROR(SEARCH("08.30 -15:30",CM157)))</formula>
    </cfRule>
  </conditionalFormatting>
  <conditionalFormatting sqref="CM155">
    <cfRule type="containsText" dxfId="7159" priority="14532" operator="containsText" text="09.00 -13.00">
      <formula>NOT(ISERROR(SEARCH("09.00 -13.00",CM155)))</formula>
    </cfRule>
    <cfRule type="containsText" dxfId="7158" priority="14533" operator="containsText" text="09.00 -15:00">
      <formula>NOT(ISERROR(SEARCH("09.00 -15:00",CM155)))</formula>
    </cfRule>
    <cfRule type="containsText" dxfId="7157" priority="14534" operator="containsText" text="09.00 -16.00">
      <formula>NOT(ISERROR(SEARCH("09.00 -16.00",CM155)))</formula>
    </cfRule>
  </conditionalFormatting>
  <conditionalFormatting sqref="CM155">
    <cfRule type="containsText" dxfId="7156" priority="14529" operator="containsText" text="09.00 -13:00">
      <formula>NOT(ISERROR(SEARCH("09.00 -13:00",CM155)))</formula>
    </cfRule>
    <cfRule type="containsText" dxfId="7155" priority="14530" operator="containsText" text="08.30 -17.30">
      <formula>NOT(ISERROR(SEARCH("08.30 -17.30",CM155)))</formula>
    </cfRule>
    <cfRule type="containsText" dxfId="7154" priority="14531" operator="containsText" text="08.30 -15:30">
      <formula>NOT(ISERROR(SEARCH("08.30 -15:30",CM155)))</formula>
    </cfRule>
  </conditionalFormatting>
  <conditionalFormatting sqref="CI79">
    <cfRule type="containsText" dxfId="7153" priority="14512" operator="containsText" text="08.30 – 14.30">
      <formula>NOT(ISERROR(SEARCH("08.30 – 14.30",CI79)))</formula>
    </cfRule>
    <cfRule type="containsText" dxfId="7152" priority="14513" operator="containsText" text="09:30 – 18.30">
      <formula>NOT(ISERROR(SEARCH("09:30 – 18.30",CI79)))</formula>
    </cfRule>
    <cfRule type="containsText" dxfId="7151" priority="14514" operator="containsText" text="10.30 – 18.30">
      <formula>NOT(ISERROR(SEARCH("10.30 – 18.30",CI79)))</formula>
    </cfRule>
    <cfRule type="containsText" dxfId="7150" priority="14515" operator="containsText" text="09.30 – 18.30">
      <formula>NOT(ISERROR(SEARCH("09.30 – 18.30",CI79)))</formula>
    </cfRule>
    <cfRule type="containsText" dxfId="7149" priority="14516" operator="containsText" text="09.00 – 13:00">
      <formula>NOT(ISERROR(SEARCH("09.00 – 13:00",CI79)))</formula>
    </cfRule>
    <cfRule type="containsText" dxfId="7148" priority="14517" operator="containsText" text="08.30 – 16.30">
      <formula>NOT(ISERROR(SEARCH("08.30 – 16.30",CI79)))</formula>
    </cfRule>
    <cfRule type="containsText" dxfId="7147" priority="14518" operator="containsText" text="08:30 – 17.30">
      <formula>NOT(ISERROR(SEARCH("08:30 – 17.30",CI79)))</formula>
    </cfRule>
    <cfRule type="containsText" dxfId="7146" priority="14519" operator="containsText" text="08.30 – 17.30">
      <formula>NOT(ISERROR(SEARCH("08.30 – 17.30",CI79)))</formula>
    </cfRule>
    <cfRule type="containsText" dxfId="7145" priority="14520" operator="containsText" text="09.00 – 18.00">
      <formula>NOT(ISERROR(SEARCH("09.00 – 18.00",CI79)))</formula>
    </cfRule>
    <cfRule type="containsText" dxfId="7144" priority="14521" operator="containsText" text="09.00 – 13.00">
      <formula>NOT(ISERROR(SEARCH("09.00 – 13.00",CI79)))</formula>
    </cfRule>
    <cfRule type="containsText" dxfId="7143" priority="14522" operator="containsText" text="11.30 – 19.30">
      <formula>NOT(ISERROR(SEARCH("11.30 – 19.30",CI79)))</formula>
    </cfRule>
    <cfRule type="containsText" dxfId="7142" priority="14523" operator="containsText" text="10.30 – 19.30">
      <formula>NOT(ISERROR(SEARCH("10.30 – 19.30",CI79)))</formula>
    </cfRule>
    <cfRule type="containsText" dxfId="7141" priority="14524" operator="containsText" text="09.00 – 15.00">
      <formula>NOT(ISERROR(SEARCH("09.00 – 15.00",CI79)))</formula>
    </cfRule>
    <cfRule type="containsText" dxfId="7140" priority="14525" operator="containsText" text="12:30">
      <formula>NOT(ISERROR(SEARCH("12:30",CI79)))</formula>
    </cfRule>
    <cfRule type="containsText" dxfId="7139" priority="14526" operator="containsText" text="13:30">
      <formula>NOT(ISERROR(SEARCH("13:30",CI79)))</formula>
    </cfRule>
    <cfRule type="containsText" dxfId="7138" priority="14527" operator="containsText" text="FESTIVITÁ">
      <formula>NOT(ISERROR(SEARCH("FESTIVITÁ",CI79)))</formula>
    </cfRule>
    <cfRule type="cellIs" dxfId="7137" priority="14528" operator="equal">
      <formula>"DOMENICA"</formula>
    </cfRule>
  </conditionalFormatting>
  <conditionalFormatting sqref="CI69">
    <cfRule type="containsText" dxfId="7136" priority="14495" operator="containsText" text="08.30 – 14.30">
      <formula>NOT(ISERROR(SEARCH("08.30 – 14.30",CI69)))</formula>
    </cfRule>
    <cfRule type="containsText" dxfId="7135" priority="14496" operator="containsText" text="09:30 – 18.30">
      <formula>NOT(ISERROR(SEARCH("09:30 – 18.30",CI69)))</formula>
    </cfRule>
    <cfRule type="containsText" dxfId="7134" priority="14497" operator="containsText" text="10.30 – 18.30">
      <formula>NOT(ISERROR(SEARCH("10.30 – 18.30",CI69)))</formula>
    </cfRule>
    <cfRule type="containsText" dxfId="7133" priority="14498" operator="containsText" text="09.30 – 18.30">
      <formula>NOT(ISERROR(SEARCH("09.30 – 18.30",CI69)))</formula>
    </cfRule>
    <cfRule type="containsText" dxfId="7132" priority="14499" operator="containsText" text="09.00 – 13:00">
      <formula>NOT(ISERROR(SEARCH("09.00 – 13:00",CI69)))</formula>
    </cfRule>
    <cfRule type="containsText" dxfId="7131" priority="14500" operator="containsText" text="08.30 – 16.30">
      <formula>NOT(ISERROR(SEARCH("08.30 – 16.30",CI69)))</formula>
    </cfRule>
    <cfRule type="containsText" dxfId="7130" priority="14501" operator="containsText" text="08:30 – 17.30">
      <formula>NOT(ISERROR(SEARCH("08:30 – 17.30",CI69)))</formula>
    </cfRule>
    <cfRule type="containsText" dxfId="7129" priority="14502" operator="containsText" text="08.30 – 17.30">
      <formula>NOT(ISERROR(SEARCH("08.30 – 17.30",CI69)))</formula>
    </cfRule>
    <cfRule type="containsText" dxfId="7128" priority="14503" operator="containsText" text="09.00 – 18.00">
      <formula>NOT(ISERROR(SEARCH("09.00 – 18.00",CI69)))</formula>
    </cfRule>
    <cfRule type="containsText" dxfId="7127" priority="14504" operator="containsText" text="09.00 – 13.00">
      <formula>NOT(ISERROR(SEARCH("09.00 – 13.00",CI69)))</formula>
    </cfRule>
    <cfRule type="containsText" dxfId="7126" priority="14505" operator="containsText" text="11.30 – 19.30">
      <formula>NOT(ISERROR(SEARCH("11.30 – 19.30",CI69)))</formula>
    </cfRule>
    <cfRule type="containsText" dxfId="7125" priority="14506" operator="containsText" text="10.30 – 19.30">
      <formula>NOT(ISERROR(SEARCH("10.30 – 19.30",CI69)))</formula>
    </cfRule>
    <cfRule type="containsText" dxfId="7124" priority="14507" operator="containsText" text="09.00 – 15.00">
      <formula>NOT(ISERROR(SEARCH("09.00 – 15.00",CI69)))</formula>
    </cfRule>
    <cfRule type="containsText" dxfId="7123" priority="14508" operator="containsText" text="12:30">
      <formula>NOT(ISERROR(SEARCH("12:30",CI69)))</formula>
    </cfRule>
    <cfRule type="containsText" dxfId="7122" priority="14509" operator="containsText" text="13:30">
      <formula>NOT(ISERROR(SEARCH("13:30",CI69)))</formula>
    </cfRule>
    <cfRule type="containsText" dxfId="7121" priority="14510" operator="containsText" text="FESTIVITÁ">
      <formula>NOT(ISERROR(SEARCH("FESTIVITÁ",CI69)))</formula>
    </cfRule>
    <cfRule type="cellIs" dxfId="7120" priority="14511" operator="equal">
      <formula>"DOMENICA"</formula>
    </cfRule>
  </conditionalFormatting>
  <conditionalFormatting sqref="CI79 CI69">
    <cfRule type="containsText" dxfId="7119" priority="14489" operator="containsText" text="09.00 - 13.00">
      <formula>NOT(ISERROR(SEARCH("09.00 - 13.00",CI69)))</formula>
    </cfRule>
    <cfRule type="containsText" dxfId="7118" priority="14490" operator="containsText" text="09.00 – 15:00">
      <formula>NOT(ISERROR(SEARCH("09.00 – 15:00",CI69)))</formula>
    </cfRule>
    <cfRule type="containsText" dxfId="7117" priority="14491" operator="containsText" text="09.00 – 16.00">
      <formula>NOT(ISERROR(SEARCH("09.00 – 16.00",CI69)))</formula>
    </cfRule>
    <cfRule type="containsText" dxfId="7116" priority="14492" operator="containsText" text="09.00 - 13:00">
      <formula>NOT(ISERROR(SEARCH("09.00 - 13:00",CI69)))</formula>
    </cfRule>
    <cfRule type="containsText" dxfId="7115" priority="14493" operator="containsText" text="08.30 – 16:30 ">
      <formula>NOT(ISERROR(SEARCH("08.30 – 16:30 ",CI69)))</formula>
    </cfRule>
    <cfRule type="containsText" dxfId="7114" priority="14494" operator="containsText" text="08.30 – 17:30 ">
      <formula>NOT(ISERROR(SEARCH("08.30 – 17:30 ",CI69)))</formula>
    </cfRule>
  </conditionalFormatting>
  <conditionalFormatting sqref="CH61">
    <cfRule type="containsText" dxfId="7113" priority="14391" operator="containsText" text="13:00">
      <formula>NOT(ISERROR(SEARCH("13:00",CH61)))</formula>
    </cfRule>
  </conditionalFormatting>
  <conditionalFormatting sqref="CH67:CI67">
    <cfRule type="containsText" dxfId="7112" priority="14389" operator="containsText" text="09:00 – 13.00 ">
      <formula>NOT(ISERROR(SEARCH("09:00 – 13.00 ",CH67)))</formula>
    </cfRule>
  </conditionalFormatting>
  <conditionalFormatting sqref="CH62:CI62">
    <cfRule type="containsText" dxfId="7111" priority="14384" operator="containsText" text="09.00 -13.00">
      <formula>NOT(ISERROR(SEARCH("09.00 -13.00",CH62)))</formula>
    </cfRule>
    <cfRule type="containsText" dxfId="7110" priority="14385" operator="containsText" text="09.00 -15:00">
      <formula>NOT(ISERROR(SEARCH("09.00 -15:00",CH62)))</formula>
    </cfRule>
    <cfRule type="containsText" dxfId="7109" priority="14386" operator="containsText" text="09.00 -16.00">
      <formula>NOT(ISERROR(SEARCH("09.00 -16.00",CH62)))</formula>
    </cfRule>
  </conditionalFormatting>
  <conditionalFormatting sqref="CH61">
    <cfRule type="containsText" dxfId="7108" priority="14378" operator="containsText" text="09.00 -13.00">
      <formula>NOT(ISERROR(SEARCH("09.00 -13.00",CH61)))</formula>
    </cfRule>
    <cfRule type="containsText" dxfId="7107" priority="14379" operator="containsText" text="09.00 -15:00">
      <formula>NOT(ISERROR(SEARCH("09.00 -15:00",CH61)))</formula>
    </cfRule>
    <cfRule type="containsText" dxfId="7106" priority="14380" operator="containsText" text="09.00 -16.00">
      <formula>NOT(ISERROR(SEARCH("09.00 -16.00",CH61)))</formula>
    </cfRule>
  </conditionalFormatting>
  <conditionalFormatting sqref="CH67:CI67">
    <cfRule type="containsText" dxfId="7105" priority="14377" operator="containsText" text="09:00 – 13.00 ">
      <formula>NOT(ISERROR(SEARCH("09:00 – 13.00 ",CH67)))</formula>
    </cfRule>
  </conditionalFormatting>
  <conditionalFormatting sqref="CH62:CI62">
    <cfRule type="containsText" dxfId="7104" priority="14372" operator="containsText" text="09.00 -13.00">
      <formula>NOT(ISERROR(SEARCH("09.00 -13.00",CH62)))</formula>
    </cfRule>
    <cfRule type="containsText" dxfId="7103" priority="14373" operator="containsText" text="09.00 -15:00">
      <formula>NOT(ISERROR(SEARCH("09.00 -15:00",CH62)))</formula>
    </cfRule>
    <cfRule type="containsText" dxfId="7102" priority="14374" operator="containsText" text="09.00 -16.00">
      <formula>NOT(ISERROR(SEARCH("09.00 -16.00",CH62)))</formula>
    </cfRule>
  </conditionalFormatting>
  <conditionalFormatting sqref="CH61">
    <cfRule type="containsText" dxfId="7101" priority="14366" operator="containsText" text="09.00 -13.00">
      <formula>NOT(ISERROR(SEARCH("09.00 -13.00",CH61)))</formula>
    </cfRule>
    <cfRule type="containsText" dxfId="7100" priority="14367" operator="containsText" text="09.00 -15:00">
      <formula>NOT(ISERROR(SEARCH("09.00 -15:00",CH61)))</formula>
    </cfRule>
    <cfRule type="containsText" dxfId="7099" priority="14368" operator="containsText" text="09.00 -16.00">
      <formula>NOT(ISERROR(SEARCH("09.00 -16.00",CH61)))</formula>
    </cfRule>
  </conditionalFormatting>
  <conditionalFormatting sqref="CH62:CI62">
    <cfRule type="containsText" dxfId="7098" priority="14363" operator="containsText" text="09.00 -13:00">
      <formula>NOT(ISERROR(SEARCH("09.00 -13:00",CH62)))</formula>
    </cfRule>
    <cfRule type="containsText" dxfId="7097" priority="14364" operator="containsText" text="08.30 -17.30">
      <formula>NOT(ISERROR(SEARCH("08.30 -17.30",CH62)))</formula>
    </cfRule>
    <cfRule type="containsText" dxfId="7096" priority="14365" operator="containsText" text="08.30 -15:30">
      <formula>NOT(ISERROR(SEARCH("08.30 -15:30",CH62)))</formula>
    </cfRule>
  </conditionalFormatting>
  <conditionalFormatting sqref="CH61">
    <cfRule type="containsText" dxfId="7095" priority="14354" operator="containsText" text="09.00 -13.00">
      <formula>NOT(ISERROR(SEARCH("09.00 -13.00",CH61)))</formula>
    </cfRule>
    <cfRule type="containsText" dxfId="7094" priority="14355" operator="containsText" text="09.00 -15:00">
      <formula>NOT(ISERROR(SEARCH("09.00 -15:00",CH61)))</formula>
    </cfRule>
    <cfRule type="containsText" dxfId="7093" priority="14356" operator="containsText" text="09.00 -16.00">
      <formula>NOT(ISERROR(SEARCH("09.00 -16.00",CH61)))</formula>
    </cfRule>
  </conditionalFormatting>
  <conditionalFormatting sqref="CH61">
    <cfRule type="containsText" dxfId="7092" priority="14351" operator="containsText" text="09.00 -13:00">
      <formula>NOT(ISERROR(SEARCH("09.00 -13:00",CH61)))</formula>
    </cfRule>
    <cfRule type="containsText" dxfId="7091" priority="14352" operator="containsText" text="08.30 -17.30">
      <formula>NOT(ISERROR(SEARCH("08.30 -17.30",CH61)))</formula>
    </cfRule>
    <cfRule type="containsText" dxfId="7090" priority="14353" operator="containsText" text="08.30 -15:30">
      <formula>NOT(ISERROR(SEARCH("08.30 -15:30",CH61)))</formula>
    </cfRule>
  </conditionalFormatting>
  <conditionalFormatting sqref="CH71:CI71">
    <cfRule type="containsText" dxfId="7089" priority="14326" operator="containsText" text="13:00">
      <formula>NOT(ISERROR(SEARCH("13:00",CH71)))</formula>
    </cfRule>
  </conditionalFormatting>
  <conditionalFormatting sqref="CH77:CI77">
    <cfRule type="containsText" dxfId="7088" priority="14324" operator="containsText" text="09:00 – 13.00 ">
      <formula>NOT(ISERROR(SEARCH("09:00 – 13.00 ",CH77)))</formula>
    </cfRule>
  </conditionalFormatting>
  <conditionalFormatting sqref="CH72:CI72">
    <cfRule type="containsText" dxfId="7087" priority="14319" operator="containsText" text="09.00 -13.00">
      <formula>NOT(ISERROR(SEARCH("09.00 -13.00",CH72)))</formula>
    </cfRule>
    <cfRule type="containsText" dxfId="7086" priority="14320" operator="containsText" text="09.00 -15:00">
      <formula>NOT(ISERROR(SEARCH("09.00 -15:00",CH72)))</formula>
    </cfRule>
    <cfRule type="containsText" dxfId="7085" priority="14321" operator="containsText" text="09.00 -16.00">
      <formula>NOT(ISERROR(SEARCH("09.00 -16.00",CH72)))</formula>
    </cfRule>
  </conditionalFormatting>
  <conditionalFormatting sqref="CH71:CI71">
    <cfRule type="containsText" dxfId="7084" priority="14313" operator="containsText" text="09.00 -13.00">
      <formula>NOT(ISERROR(SEARCH("09.00 -13.00",CH71)))</formula>
    </cfRule>
    <cfRule type="containsText" dxfId="7083" priority="14314" operator="containsText" text="09.00 -15:00">
      <formula>NOT(ISERROR(SEARCH("09.00 -15:00",CH71)))</formula>
    </cfRule>
    <cfRule type="containsText" dxfId="7082" priority="14315" operator="containsText" text="09.00 -16.00">
      <formula>NOT(ISERROR(SEARCH("09.00 -16.00",CH71)))</formula>
    </cfRule>
  </conditionalFormatting>
  <conditionalFormatting sqref="CH77:CI77">
    <cfRule type="containsText" dxfId="7081" priority="14312" operator="containsText" text="09:00 – 13.00 ">
      <formula>NOT(ISERROR(SEARCH("09:00 – 13.00 ",CH77)))</formula>
    </cfRule>
  </conditionalFormatting>
  <conditionalFormatting sqref="CH72:CI72">
    <cfRule type="containsText" dxfId="7080" priority="14307" operator="containsText" text="09.00 -13.00">
      <formula>NOT(ISERROR(SEARCH("09.00 -13.00",CH72)))</formula>
    </cfRule>
    <cfRule type="containsText" dxfId="7079" priority="14308" operator="containsText" text="09.00 -15:00">
      <formula>NOT(ISERROR(SEARCH("09.00 -15:00",CH72)))</formula>
    </cfRule>
    <cfRule type="containsText" dxfId="7078" priority="14309" operator="containsText" text="09.00 -16.00">
      <formula>NOT(ISERROR(SEARCH("09.00 -16.00",CH72)))</formula>
    </cfRule>
  </conditionalFormatting>
  <conditionalFormatting sqref="CH71:CI71">
    <cfRule type="containsText" dxfId="7077" priority="14301" operator="containsText" text="09.00 -13.00">
      <formula>NOT(ISERROR(SEARCH("09.00 -13.00",CH71)))</formula>
    </cfRule>
    <cfRule type="containsText" dxfId="7076" priority="14302" operator="containsText" text="09.00 -15:00">
      <formula>NOT(ISERROR(SEARCH("09.00 -15:00",CH71)))</formula>
    </cfRule>
    <cfRule type="containsText" dxfId="7075" priority="14303" operator="containsText" text="09.00 -16.00">
      <formula>NOT(ISERROR(SEARCH("09.00 -16.00",CH71)))</formula>
    </cfRule>
  </conditionalFormatting>
  <conditionalFormatting sqref="CH72:CI72">
    <cfRule type="containsText" dxfId="7074" priority="14298" operator="containsText" text="09.00 -13:00">
      <formula>NOT(ISERROR(SEARCH("09.00 -13:00",CH72)))</formula>
    </cfRule>
    <cfRule type="containsText" dxfId="7073" priority="14299" operator="containsText" text="08.30 -17.30">
      <formula>NOT(ISERROR(SEARCH("08.30 -17.30",CH72)))</formula>
    </cfRule>
    <cfRule type="containsText" dxfId="7072" priority="14300" operator="containsText" text="08.30 -15:30">
      <formula>NOT(ISERROR(SEARCH("08.30 -15:30",CH72)))</formula>
    </cfRule>
  </conditionalFormatting>
  <conditionalFormatting sqref="CH71:CI71">
    <cfRule type="containsText" dxfId="7071" priority="14289" operator="containsText" text="09.00 -13.00">
      <formula>NOT(ISERROR(SEARCH("09.00 -13.00",CH71)))</formula>
    </cfRule>
    <cfRule type="containsText" dxfId="7070" priority="14290" operator="containsText" text="09.00 -15:00">
      <formula>NOT(ISERROR(SEARCH("09.00 -15:00",CH71)))</formula>
    </cfRule>
    <cfRule type="containsText" dxfId="7069" priority="14291" operator="containsText" text="09.00 -16.00">
      <formula>NOT(ISERROR(SEARCH("09.00 -16.00",CH71)))</formula>
    </cfRule>
  </conditionalFormatting>
  <conditionalFormatting sqref="CH71:CI71">
    <cfRule type="containsText" dxfId="7068" priority="14286" operator="containsText" text="09.00 -13:00">
      <formula>NOT(ISERROR(SEARCH("09.00 -13:00",CH71)))</formula>
    </cfRule>
    <cfRule type="containsText" dxfId="7067" priority="14287" operator="containsText" text="08.30 -17.30">
      <formula>NOT(ISERROR(SEARCH("08.30 -17.30",CH71)))</formula>
    </cfRule>
    <cfRule type="containsText" dxfId="7066" priority="14288" operator="containsText" text="08.30 -15:30">
      <formula>NOT(ISERROR(SEARCH("08.30 -15:30",CH71)))</formula>
    </cfRule>
  </conditionalFormatting>
  <conditionalFormatting sqref="CH81:CI81">
    <cfRule type="containsText" dxfId="7065" priority="14261" operator="containsText" text="13:00">
      <formula>NOT(ISERROR(SEARCH("13:00",CH81)))</formula>
    </cfRule>
  </conditionalFormatting>
  <conditionalFormatting sqref="CH87:CI87">
    <cfRule type="containsText" dxfId="7064" priority="14259" operator="containsText" text="09:00 – 13.00 ">
      <formula>NOT(ISERROR(SEARCH("09:00 – 13.00 ",CH87)))</formula>
    </cfRule>
  </conditionalFormatting>
  <conditionalFormatting sqref="CH82:CI82">
    <cfRule type="containsText" dxfId="7063" priority="14254" operator="containsText" text="09.00 -13.00">
      <formula>NOT(ISERROR(SEARCH("09.00 -13.00",CH82)))</formula>
    </cfRule>
    <cfRule type="containsText" dxfId="7062" priority="14255" operator="containsText" text="09.00 -15:00">
      <formula>NOT(ISERROR(SEARCH("09.00 -15:00",CH82)))</formula>
    </cfRule>
    <cfRule type="containsText" dxfId="7061" priority="14256" operator="containsText" text="09.00 -16.00">
      <formula>NOT(ISERROR(SEARCH("09.00 -16.00",CH82)))</formula>
    </cfRule>
  </conditionalFormatting>
  <conditionalFormatting sqref="CH81:CI81">
    <cfRule type="containsText" dxfId="7060" priority="14248" operator="containsText" text="09.00 -13.00">
      <formula>NOT(ISERROR(SEARCH("09.00 -13.00",CH81)))</formula>
    </cfRule>
    <cfRule type="containsText" dxfId="7059" priority="14249" operator="containsText" text="09.00 -15:00">
      <formula>NOT(ISERROR(SEARCH("09.00 -15:00",CH81)))</formula>
    </cfRule>
    <cfRule type="containsText" dxfId="7058" priority="14250" operator="containsText" text="09.00 -16.00">
      <formula>NOT(ISERROR(SEARCH("09.00 -16.00",CH81)))</formula>
    </cfRule>
  </conditionalFormatting>
  <conditionalFormatting sqref="CH87:CI87">
    <cfRule type="containsText" dxfId="7057" priority="14247" operator="containsText" text="09:00 – 13.00 ">
      <formula>NOT(ISERROR(SEARCH("09:00 – 13.00 ",CH87)))</formula>
    </cfRule>
  </conditionalFormatting>
  <conditionalFormatting sqref="CH82:CI82">
    <cfRule type="containsText" dxfId="7056" priority="14242" operator="containsText" text="09.00 -13.00">
      <formula>NOT(ISERROR(SEARCH("09.00 -13.00",CH82)))</formula>
    </cfRule>
    <cfRule type="containsText" dxfId="7055" priority="14243" operator="containsText" text="09.00 -15:00">
      <formula>NOT(ISERROR(SEARCH("09.00 -15:00",CH82)))</formula>
    </cfRule>
    <cfRule type="containsText" dxfId="7054" priority="14244" operator="containsText" text="09.00 -16.00">
      <formula>NOT(ISERROR(SEARCH("09.00 -16.00",CH82)))</formula>
    </cfRule>
  </conditionalFormatting>
  <conditionalFormatting sqref="CH81:CI81">
    <cfRule type="containsText" dxfId="7053" priority="14236" operator="containsText" text="09.00 -13.00">
      <formula>NOT(ISERROR(SEARCH("09.00 -13.00",CH81)))</formula>
    </cfRule>
    <cfRule type="containsText" dxfId="7052" priority="14237" operator="containsText" text="09.00 -15:00">
      <formula>NOT(ISERROR(SEARCH("09.00 -15:00",CH81)))</formula>
    </cfRule>
    <cfRule type="containsText" dxfId="7051" priority="14238" operator="containsText" text="09.00 -16.00">
      <formula>NOT(ISERROR(SEARCH("09.00 -16.00",CH81)))</formula>
    </cfRule>
  </conditionalFormatting>
  <conditionalFormatting sqref="CH82:CI82">
    <cfRule type="containsText" dxfId="7050" priority="14233" operator="containsText" text="09.00 -13:00">
      <formula>NOT(ISERROR(SEARCH("09.00 -13:00",CH82)))</formula>
    </cfRule>
    <cfRule type="containsText" dxfId="7049" priority="14234" operator="containsText" text="08.30 -17.30">
      <formula>NOT(ISERROR(SEARCH("08.30 -17.30",CH82)))</formula>
    </cfRule>
    <cfRule type="containsText" dxfId="7048" priority="14235" operator="containsText" text="08.30 -15:30">
      <formula>NOT(ISERROR(SEARCH("08.30 -15:30",CH82)))</formula>
    </cfRule>
  </conditionalFormatting>
  <conditionalFormatting sqref="CH81:CI81">
    <cfRule type="containsText" dxfId="7047" priority="14224" operator="containsText" text="09.00 -13.00">
      <formula>NOT(ISERROR(SEARCH("09.00 -13.00",CH81)))</formula>
    </cfRule>
    <cfRule type="containsText" dxfId="7046" priority="14225" operator="containsText" text="09.00 -15:00">
      <formula>NOT(ISERROR(SEARCH("09.00 -15:00",CH81)))</formula>
    </cfRule>
    <cfRule type="containsText" dxfId="7045" priority="14226" operator="containsText" text="09.00 -16.00">
      <formula>NOT(ISERROR(SEARCH("09.00 -16.00",CH81)))</formula>
    </cfRule>
  </conditionalFormatting>
  <conditionalFormatting sqref="CH81:CI81">
    <cfRule type="containsText" dxfId="7044" priority="14221" operator="containsText" text="09.00 -13:00">
      <formula>NOT(ISERROR(SEARCH("09.00 -13:00",CH81)))</formula>
    </cfRule>
    <cfRule type="containsText" dxfId="7043" priority="14222" operator="containsText" text="08.30 -17.30">
      <formula>NOT(ISERROR(SEARCH("08.30 -17.30",CH81)))</formula>
    </cfRule>
    <cfRule type="containsText" dxfId="7042" priority="14223" operator="containsText" text="08.30 -15:30">
      <formula>NOT(ISERROR(SEARCH("08.30 -15:30",CH81)))</formula>
    </cfRule>
  </conditionalFormatting>
  <conditionalFormatting sqref="CI91">
    <cfRule type="containsText" dxfId="7041" priority="14196" operator="containsText" text="13:00">
      <formula>NOT(ISERROR(SEARCH("13:00",CI91)))</formula>
    </cfRule>
  </conditionalFormatting>
  <conditionalFormatting sqref="CI97">
    <cfRule type="containsText" dxfId="7040" priority="14194" operator="containsText" text="09:00 – 13.00 ">
      <formula>NOT(ISERROR(SEARCH("09:00 – 13.00 ",CI97)))</formula>
    </cfRule>
  </conditionalFormatting>
  <conditionalFormatting sqref="CI92">
    <cfRule type="containsText" dxfId="7039" priority="14189" operator="containsText" text="09.00 -13.00">
      <formula>NOT(ISERROR(SEARCH("09.00 -13.00",CI92)))</formula>
    </cfRule>
    <cfRule type="containsText" dxfId="7038" priority="14190" operator="containsText" text="09.00 -15:00">
      <formula>NOT(ISERROR(SEARCH("09.00 -15:00",CI92)))</formula>
    </cfRule>
    <cfRule type="containsText" dxfId="7037" priority="14191" operator="containsText" text="09.00 -16.00">
      <formula>NOT(ISERROR(SEARCH("09.00 -16.00",CI92)))</formula>
    </cfRule>
  </conditionalFormatting>
  <conditionalFormatting sqref="CI91">
    <cfRule type="containsText" dxfId="7036" priority="14183" operator="containsText" text="09.00 -13.00">
      <formula>NOT(ISERROR(SEARCH("09.00 -13.00",CI91)))</formula>
    </cfRule>
    <cfRule type="containsText" dxfId="7035" priority="14184" operator="containsText" text="09.00 -15:00">
      <formula>NOT(ISERROR(SEARCH("09.00 -15:00",CI91)))</formula>
    </cfRule>
    <cfRule type="containsText" dxfId="7034" priority="14185" operator="containsText" text="09.00 -16.00">
      <formula>NOT(ISERROR(SEARCH("09.00 -16.00",CI91)))</formula>
    </cfRule>
  </conditionalFormatting>
  <conditionalFormatting sqref="CI97">
    <cfRule type="containsText" dxfId="7033" priority="14182" operator="containsText" text="09:00 – 13.00 ">
      <formula>NOT(ISERROR(SEARCH("09:00 – 13.00 ",CI97)))</formula>
    </cfRule>
  </conditionalFormatting>
  <conditionalFormatting sqref="CI92">
    <cfRule type="containsText" dxfId="7032" priority="14177" operator="containsText" text="09.00 -13.00">
      <formula>NOT(ISERROR(SEARCH("09.00 -13.00",CI92)))</formula>
    </cfRule>
    <cfRule type="containsText" dxfId="7031" priority="14178" operator="containsText" text="09.00 -15:00">
      <formula>NOT(ISERROR(SEARCH("09.00 -15:00",CI92)))</formula>
    </cfRule>
    <cfRule type="containsText" dxfId="7030" priority="14179" operator="containsText" text="09.00 -16.00">
      <formula>NOT(ISERROR(SEARCH("09.00 -16.00",CI92)))</formula>
    </cfRule>
  </conditionalFormatting>
  <conditionalFormatting sqref="CI91">
    <cfRule type="containsText" dxfId="7029" priority="14171" operator="containsText" text="09.00 -13.00">
      <formula>NOT(ISERROR(SEARCH("09.00 -13.00",CI91)))</formula>
    </cfRule>
    <cfRule type="containsText" dxfId="7028" priority="14172" operator="containsText" text="09.00 -15:00">
      <formula>NOT(ISERROR(SEARCH("09.00 -15:00",CI91)))</formula>
    </cfRule>
    <cfRule type="containsText" dxfId="7027" priority="14173" operator="containsText" text="09.00 -16.00">
      <formula>NOT(ISERROR(SEARCH("09.00 -16.00",CI91)))</formula>
    </cfRule>
  </conditionalFormatting>
  <conditionalFormatting sqref="CI92">
    <cfRule type="containsText" dxfId="7026" priority="14168" operator="containsText" text="09.00 -13:00">
      <formula>NOT(ISERROR(SEARCH("09.00 -13:00",CI92)))</formula>
    </cfRule>
    <cfRule type="containsText" dxfId="7025" priority="14169" operator="containsText" text="08.30 -17.30">
      <formula>NOT(ISERROR(SEARCH("08.30 -17.30",CI92)))</formula>
    </cfRule>
    <cfRule type="containsText" dxfId="7024" priority="14170" operator="containsText" text="08.30 -15:30">
      <formula>NOT(ISERROR(SEARCH("08.30 -15:30",CI92)))</formula>
    </cfRule>
  </conditionalFormatting>
  <conditionalFormatting sqref="CI91">
    <cfRule type="containsText" dxfId="7023" priority="14159" operator="containsText" text="09.00 -13.00">
      <formula>NOT(ISERROR(SEARCH("09.00 -13.00",CI91)))</formula>
    </cfRule>
    <cfRule type="containsText" dxfId="7022" priority="14160" operator="containsText" text="09.00 -15:00">
      <formula>NOT(ISERROR(SEARCH("09.00 -15:00",CI91)))</formula>
    </cfRule>
    <cfRule type="containsText" dxfId="7021" priority="14161" operator="containsText" text="09.00 -16.00">
      <formula>NOT(ISERROR(SEARCH("09.00 -16.00",CI91)))</formula>
    </cfRule>
  </conditionalFormatting>
  <conditionalFormatting sqref="CI91">
    <cfRule type="containsText" dxfId="7020" priority="14156" operator="containsText" text="09.00 -13:00">
      <formula>NOT(ISERROR(SEARCH("09.00 -13:00",CI91)))</formula>
    </cfRule>
    <cfRule type="containsText" dxfId="7019" priority="14157" operator="containsText" text="08.30 -17.30">
      <formula>NOT(ISERROR(SEARCH("08.30 -17.30",CI91)))</formula>
    </cfRule>
    <cfRule type="containsText" dxfId="7018" priority="14158" operator="containsText" text="08.30 -15:30">
      <formula>NOT(ISERROR(SEARCH("08.30 -15:30",CI91)))</formula>
    </cfRule>
  </conditionalFormatting>
  <conditionalFormatting sqref="CI89">
    <cfRule type="containsText" dxfId="7017" priority="13920" operator="containsText" text="08.30 – 14.30">
      <formula>NOT(ISERROR(SEARCH("08.30 – 14.30",CI89)))</formula>
    </cfRule>
    <cfRule type="containsText" dxfId="7016" priority="13921" operator="containsText" text="09:30 – 18.30">
      <formula>NOT(ISERROR(SEARCH("09:30 – 18.30",CI89)))</formula>
    </cfRule>
    <cfRule type="containsText" dxfId="7015" priority="13922" operator="containsText" text="10.30 – 18.30">
      <formula>NOT(ISERROR(SEARCH("10.30 – 18.30",CI89)))</formula>
    </cfRule>
    <cfRule type="containsText" dxfId="7014" priority="13923" operator="containsText" text="09.30 – 18.30">
      <formula>NOT(ISERROR(SEARCH("09.30 – 18.30",CI89)))</formula>
    </cfRule>
    <cfRule type="containsText" dxfId="7013" priority="13924" operator="containsText" text="09.00 – 13:00">
      <formula>NOT(ISERROR(SEARCH("09.00 – 13:00",CI89)))</formula>
    </cfRule>
    <cfRule type="containsText" dxfId="7012" priority="13925" operator="containsText" text="08.30 – 16.30">
      <formula>NOT(ISERROR(SEARCH("08.30 – 16.30",CI89)))</formula>
    </cfRule>
    <cfRule type="containsText" dxfId="7011" priority="13926" operator="containsText" text="08:30 – 17.30">
      <formula>NOT(ISERROR(SEARCH("08:30 – 17.30",CI89)))</formula>
    </cfRule>
    <cfRule type="containsText" dxfId="7010" priority="13927" operator="containsText" text="08.30 – 17.30">
      <formula>NOT(ISERROR(SEARCH("08.30 – 17.30",CI89)))</formula>
    </cfRule>
    <cfRule type="containsText" dxfId="7009" priority="13928" operator="containsText" text="09.00 – 18.00">
      <formula>NOT(ISERROR(SEARCH("09.00 – 18.00",CI89)))</formula>
    </cfRule>
    <cfRule type="containsText" dxfId="7008" priority="13929" operator="containsText" text="09.00 – 13.00">
      <formula>NOT(ISERROR(SEARCH("09.00 – 13.00",CI89)))</formula>
    </cfRule>
    <cfRule type="containsText" dxfId="7007" priority="13930" operator="containsText" text="11.30 – 19.30">
      <formula>NOT(ISERROR(SEARCH("11.30 – 19.30",CI89)))</formula>
    </cfRule>
    <cfRule type="containsText" dxfId="7006" priority="13931" operator="containsText" text="10.30 – 19.30">
      <formula>NOT(ISERROR(SEARCH("10.30 – 19.30",CI89)))</formula>
    </cfRule>
    <cfRule type="containsText" dxfId="7005" priority="13932" operator="containsText" text="09.00 – 15.00">
      <formula>NOT(ISERROR(SEARCH("09.00 – 15.00",CI89)))</formula>
    </cfRule>
    <cfRule type="containsText" dxfId="7004" priority="13933" operator="containsText" text="12:30">
      <formula>NOT(ISERROR(SEARCH("12:30",CI89)))</formula>
    </cfRule>
    <cfRule type="containsText" dxfId="7003" priority="13934" operator="containsText" text="13:30">
      <formula>NOT(ISERROR(SEARCH("13:30",CI89)))</formula>
    </cfRule>
    <cfRule type="containsText" dxfId="7002" priority="13935" operator="containsText" text="FESTIVITÁ">
      <formula>NOT(ISERROR(SEARCH("FESTIVITÁ",CI89)))</formula>
    </cfRule>
    <cfRule type="cellIs" dxfId="7001" priority="13936" operator="equal">
      <formula>"DOMENICA"</formula>
    </cfRule>
  </conditionalFormatting>
  <conditionalFormatting sqref="CI89">
    <cfRule type="containsText" dxfId="7000" priority="13914" operator="containsText" text="09.00 - 13.00">
      <formula>NOT(ISERROR(SEARCH("09.00 - 13.00",CI89)))</formula>
    </cfRule>
    <cfRule type="containsText" dxfId="6999" priority="13915" operator="containsText" text="09.00 – 15:00">
      <formula>NOT(ISERROR(SEARCH("09.00 – 15:00",CI89)))</formula>
    </cfRule>
    <cfRule type="containsText" dxfId="6998" priority="13916" operator="containsText" text="09.00 – 16.00">
      <formula>NOT(ISERROR(SEARCH("09.00 – 16.00",CI89)))</formula>
    </cfRule>
    <cfRule type="containsText" dxfId="6997" priority="13917" operator="containsText" text="09.00 - 13:00">
      <formula>NOT(ISERROR(SEARCH("09.00 - 13:00",CI89)))</formula>
    </cfRule>
    <cfRule type="containsText" dxfId="6996" priority="13918" operator="containsText" text="08.30 – 16:30 ">
      <formula>NOT(ISERROR(SEARCH("08.30 – 16:30 ",CI89)))</formula>
    </cfRule>
    <cfRule type="containsText" dxfId="6995" priority="13919" operator="containsText" text="08.30 – 17:30 ">
      <formula>NOT(ISERROR(SEARCH("08.30 – 17:30 ",CI89)))</formula>
    </cfRule>
  </conditionalFormatting>
  <conditionalFormatting sqref="CJ59:CM59 CJ79:CM79">
    <cfRule type="containsText" dxfId="6994" priority="13897" operator="containsText" text="08.30 – 14.30">
      <formula>NOT(ISERROR(SEARCH("08.30 – 14.30",CJ59)))</formula>
    </cfRule>
    <cfRule type="containsText" dxfId="6993" priority="13898" operator="containsText" text="09:30 – 18.30">
      <formula>NOT(ISERROR(SEARCH("09:30 – 18.30",CJ59)))</formula>
    </cfRule>
    <cfRule type="containsText" dxfId="6992" priority="13899" operator="containsText" text="10.30 – 18.30">
      <formula>NOT(ISERROR(SEARCH("10.30 – 18.30",CJ59)))</formula>
    </cfRule>
    <cfRule type="containsText" dxfId="6991" priority="13900" operator="containsText" text="09.30 – 18.30">
      <formula>NOT(ISERROR(SEARCH("09.30 – 18.30",CJ59)))</formula>
    </cfRule>
    <cfRule type="containsText" dxfId="6990" priority="13901" operator="containsText" text="09.00 – 13:00">
      <formula>NOT(ISERROR(SEARCH("09.00 – 13:00",CJ59)))</formula>
    </cfRule>
    <cfRule type="containsText" dxfId="6989" priority="13902" operator="containsText" text="08.30 – 16.30">
      <formula>NOT(ISERROR(SEARCH("08.30 – 16.30",CJ59)))</formula>
    </cfRule>
    <cfRule type="containsText" dxfId="6988" priority="13903" operator="containsText" text="08:30 – 17.30">
      <formula>NOT(ISERROR(SEARCH("08:30 – 17.30",CJ59)))</formula>
    </cfRule>
    <cfRule type="containsText" dxfId="6987" priority="13904" operator="containsText" text="08.30 – 17.30">
      <formula>NOT(ISERROR(SEARCH("08.30 – 17.30",CJ59)))</formula>
    </cfRule>
    <cfRule type="containsText" dxfId="6986" priority="13905" operator="containsText" text="09.00 – 18.00">
      <formula>NOT(ISERROR(SEARCH("09.00 – 18.00",CJ59)))</formula>
    </cfRule>
    <cfRule type="containsText" dxfId="6985" priority="13906" operator="containsText" text="09.00 – 13.00">
      <formula>NOT(ISERROR(SEARCH("09.00 – 13.00",CJ59)))</formula>
    </cfRule>
    <cfRule type="containsText" dxfId="6984" priority="13907" operator="containsText" text="11.30 – 19.30">
      <formula>NOT(ISERROR(SEARCH("11.30 – 19.30",CJ59)))</formula>
    </cfRule>
    <cfRule type="containsText" dxfId="6983" priority="13908" operator="containsText" text="10.30 – 19.30">
      <formula>NOT(ISERROR(SEARCH("10.30 – 19.30",CJ59)))</formula>
    </cfRule>
    <cfRule type="containsText" dxfId="6982" priority="13909" operator="containsText" text="09.00 – 15.00">
      <formula>NOT(ISERROR(SEARCH("09.00 – 15.00",CJ59)))</formula>
    </cfRule>
    <cfRule type="containsText" dxfId="6981" priority="13910" operator="containsText" text="12:30">
      <formula>NOT(ISERROR(SEARCH("12:30",CJ59)))</formula>
    </cfRule>
    <cfRule type="containsText" dxfId="6980" priority="13911" operator="containsText" text="13:30">
      <formula>NOT(ISERROR(SEARCH("13:30",CJ59)))</formula>
    </cfRule>
    <cfRule type="containsText" dxfId="6979" priority="13912" operator="containsText" text="FESTIVITÁ">
      <formula>NOT(ISERROR(SEARCH("FESTIVITÁ",CJ59)))</formula>
    </cfRule>
    <cfRule type="cellIs" dxfId="6978" priority="13913" operator="equal">
      <formula>"DOMENICA"</formula>
    </cfRule>
  </conditionalFormatting>
  <conditionalFormatting sqref="CJ69:CM69">
    <cfRule type="containsText" dxfId="6977" priority="13880" operator="containsText" text="08.30 – 14.30">
      <formula>NOT(ISERROR(SEARCH("08.30 – 14.30",CJ69)))</formula>
    </cfRule>
    <cfRule type="containsText" dxfId="6976" priority="13881" operator="containsText" text="09:30 – 18.30">
      <formula>NOT(ISERROR(SEARCH("09:30 – 18.30",CJ69)))</formula>
    </cfRule>
    <cfRule type="containsText" dxfId="6975" priority="13882" operator="containsText" text="10.30 – 18.30">
      <formula>NOT(ISERROR(SEARCH("10.30 – 18.30",CJ69)))</formula>
    </cfRule>
    <cfRule type="containsText" dxfId="6974" priority="13883" operator="containsText" text="09.30 – 18.30">
      <formula>NOT(ISERROR(SEARCH("09.30 – 18.30",CJ69)))</formula>
    </cfRule>
    <cfRule type="containsText" dxfId="6973" priority="13884" operator="containsText" text="09.00 – 13:00">
      <formula>NOT(ISERROR(SEARCH("09.00 – 13:00",CJ69)))</formula>
    </cfRule>
    <cfRule type="containsText" dxfId="6972" priority="13885" operator="containsText" text="08.30 – 16.30">
      <formula>NOT(ISERROR(SEARCH("08.30 – 16.30",CJ69)))</formula>
    </cfRule>
    <cfRule type="containsText" dxfId="6971" priority="13886" operator="containsText" text="08:30 – 17.30">
      <formula>NOT(ISERROR(SEARCH("08:30 – 17.30",CJ69)))</formula>
    </cfRule>
    <cfRule type="containsText" dxfId="6970" priority="13887" operator="containsText" text="08.30 – 17.30">
      <formula>NOT(ISERROR(SEARCH("08.30 – 17.30",CJ69)))</formula>
    </cfRule>
    <cfRule type="containsText" dxfId="6969" priority="13888" operator="containsText" text="09.00 – 18.00">
      <formula>NOT(ISERROR(SEARCH("09.00 – 18.00",CJ69)))</formula>
    </cfRule>
    <cfRule type="containsText" dxfId="6968" priority="13889" operator="containsText" text="09.00 – 13.00">
      <formula>NOT(ISERROR(SEARCH("09.00 – 13.00",CJ69)))</formula>
    </cfRule>
    <cfRule type="containsText" dxfId="6967" priority="13890" operator="containsText" text="11.30 – 19.30">
      <formula>NOT(ISERROR(SEARCH("11.30 – 19.30",CJ69)))</formula>
    </cfRule>
    <cfRule type="containsText" dxfId="6966" priority="13891" operator="containsText" text="10.30 – 19.30">
      <formula>NOT(ISERROR(SEARCH("10.30 – 19.30",CJ69)))</formula>
    </cfRule>
    <cfRule type="containsText" dxfId="6965" priority="13892" operator="containsText" text="09.00 – 15.00">
      <formula>NOT(ISERROR(SEARCH("09.00 – 15.00",CJ69)))</formula>
    </cfRule>
    <cfRule type="containsText" dxfId="6964" priority="13893" operator="containsText" text="12:30">
      <formula>NOT(ISERROR(SEARCH("12:30",CJ69)))</formula>
    </cfRule>
    <cfRule type="containsText" dxfId="6963" priority="13894" operator="containsText" text="13:30">
      <formula>NOT(ISERROR(SEARCH("13:30",CJ69)))</formula>
    </cfRule>
    <cfRule type="containsText" dxfId="6962" priority="13895" operator="containsText" text="FESTIVITÁ">
      <formula>NOT(ISERROR(SEARCH("FESTIVITÁ",CJ69)))</formula>
    </cfRule>
    <cfRule type="cellIs" dxfId="6961" priority="13896" operator="equal">
      <formula>"DOMENICA"</formula>
    </cfRule>
  </conditionalFormatting>
  <conditionalFormatting sqref="CJ79:CM79 CJ69:CM69 CJ59:CM59">
    <cfRule type="containsText" dxfId="6960" priority="13874" operator="containsText" text="09.00 - 13.00">
      <formula>NOT(ISERROR(SEARCH("09.00 - 13.00",CJ59)))</formula>
    </cfRule>
    <cfRule type="containsText" dxfId="6959" priority="13875" operator="containsText" text="09.00 – 15:00">
      <formula>NOT(ISERROR(SEARCH("09.00 – 15:00",CJ59)))</formula>
    </cfRule>
    <cfRule type="containsText" dxfId="6958" priority="13876" operator="containsText" text="09.00 – 16.00">
      <formula>NOT(ISERROR(SEARCH("09.00 – 16.00",CJ59)))</formula>
    </cfRule>
    <cfRule type="containsText" dxfId="6957" priority="13877" operator="containsText" text="09.00 - 13:00">
      <formula>NOT(ISERROR(SEARCH("09.00 - 13:00",CJ59)))</formula>
    </cfRule>
    <cfRule type="containsText" dxfId="6956" priority="13878" operator="containsText" text="08.30 – 16:30 ">
      <formula>NOT(ISERROR(SEARCH("08.30 – 16:30 ",CJ59)))</formula>
    </cfRule>
    <cfRule type="containsText" dxfId="6955" priority="13879" operator="containsText" text="08.30 – 17:30 ">
      <formula>NOT(ISERROR(SEARCH("08.30 – 17:30 ",CJ59)))</formula>
    </cfRule>
  </conditionalFormatting>
  <conditionalFormatting sqref="CJ60:CM60">
    <cfRule type="cellIs" dxfId="6954" priority="13865" operator="equal">
      <formula>"09.00 – 13.00"</formula>
    </cfRule>
  </conditionalFormatting>
  <conditionalFormatting sqref="CJ60:CM60">
    <cfRule type="cellIs" dxfId="6953" priority="13866" operator="equal">
      <formula>"09.00 – 15.00"</formula>
    </cfRule>
  </conditionalFormatting>
  <conditionalFormatting sqref="CJ60:CM60">
    <cfRule type="cellIs" dxfId="6952" priority="13867" operator="equal">
      <formula>"09.00 – 18.00"</formula>
    </cfRule>
  </conditionalFormatting>
  <conditionalFormatting sqref="CJ60:CM60">
    <cfRule type="cellIs" dxfId="6951" priority="13868" operator="equal">
      <formula>"09.30 – 13.00"</formula>
    </cfRule>
  </conditionalFormatting>
  <conditionalFormatting sqref="CJ60:CM60">
    <cfRule type="cellIs" dxfId="6950" priority="13869" operator="equal">
      <formula>"10.30 – 19.30"</formula>
    </cfRule>
  </conditionalFormatting>
  <conditionalFormatting sqref="CJ60:CM60">
    <cfRule type="cellIs" dxfId="6949" priority="13870" operator="equal">
      <formula>"11.30 – 19.30"</formula>
    </cfRule>
  </conditionalFormatting>
  <conditionalFormatting sqref="CJ60:CM60">
    <cfRule type="cellIs" dxfId="6948" priority="13871" operator="equal">
      <formula>_FV(13,"3")</formula>
    </cfRule>
  </conditionalFormatting>
  <conditionalFormatting sqref="CJ60:CM60">
    <cfRule type="cellIs" dxfId="6947" priority="13872" operator="equal">
      <formula>_FV(13,"3")</formula>
    </cfRule>
  </conditionalFormatting>
  <conditionalFormatting sqref="CJ60:CM60">
    <cfRule type="cellIs" dxfId="6946" priority="13873" operator="equal">
      <formula>_FV(13,"3")</formula>
    </cfRule>
  </conditionalFormatting>
  <conditionalFormatting sqref="CJ60:CM60">
    <cfRule type="containsText" dxfId="6945" priority="13855" operator="containsText" text="DOMENICA">
      <formula>NOT(ISERROR(SEARCH("DOMENICA",CJ60)))</formula>
    </cfRule>
    <cfRule type="containsText" dxfId="6944" priority="13856" operator="containsText" text="08.30 – 14.30">
      <formula>NOT(ISERROR(SEARCH("08.30 – 14.30",CJ60)))</formula>
    </cfRule>
    <cfRule type="containsText" dxfId="6943" priority="13857" operator="containsText" text="09.30 – 18.30">
      <formula>NOT(ISERROR(SEARCH("09.30 – 18.30",CJ60)))</formula>
    </cfRule>
    <cfRule type="containsText" dxfId="6942" priority="13858" operator="containsText" text="08.30 – 16.30">
      <formula>NOT(ISERROR(SEARCH("08.30 – 16.30",CJ60)))</formula>
    </cfRule>
    <cfRule type="containsText" dxfId="6941" priority="13859" operator="containsText" text="08.30 – 17.30">
      <formula>NOT(ISERROR(SEARCH("08.30 – 17.30",CJ60)))</formula>
    </cfRule>
    <cfRule type="containsText" dxfId="6940" priority="13860" operator="containsText" text="09.00 – 18.00">
      <formula>NOT(ISERROR(SEARCH("09.00 – 18.00",CJ60)))</formula>
    </cfRule>
    <cfRule type="containsText" dxfId="6939" priority="13861" operator="containsText" text="09.00 – 15.00">
      <formula>NOT(ISERROR(SEARCH("09.00 – 15.00",CJ60)))</formula>
    </cfRule>
    <cfRule type="containsText" dxfId="6938" priority="13862" operator="containsText" text="10.30 – 19.30">
      <formula>NOT(ISERROR(SEARCH("10.30 – 19.30",CJ60)))</formula>
    </cfRule>
    <cfRule type="containsText" dxfId="6937" priority="13863" operator="containsText" text="09.00 – 13.00">
      <formula>NOT(ISERROR(SEARCH("09.00 – 13.00",CJ60)))</formula>
    </cfRule>
    <cfRule type="containsText" dxfId="6936" priority="13864" operator="containsText" text="11.30 – 19.30">
      <formula>NOT(ISERROR(SEARCH("11.30 – 19.30",CJ60)))</formula>
    </cfRule>
  </conditionalFormatting>
  <conditionalFormatting sqref="CJ60:CM60">
    <cfRule type="cellIs" dxfId="6935" priority="13847" operator="equal">
      <formula>"09.00 – 15.00"</formula>
    </cfRule>
  </conditionalFormatting>
  <conditionalFormatting sqref="CJ60:CM60">
    <cfRule type="cellIs" dxfId="6934" priority="13848" operator="equal">
      <formula>"09.00 – 18.00"</formula>
    </cfRule>
  </conditionalFormatting>
  <conditionalFormatting sqref="CJ60:CM60">
    <cfRule type="cellIs" dxfId="6933" priority="13849" operator="equal">
      <formula>"09.30 – 13.00"</formula>
    </cfRule>
  </conditionalFormatting>
  <conditionalFormatting sqref="CJ60:CM60">
    <cfRule type="cellIs" dxfId="6932" priority="13850" operator="equal">
      <formula>"10.30 – 19.30"</formula>
    </cfRule>
  </conditionalFormatting>
  <conditionalFormatting sqref="CJ60:CM60">
    <cfRule type="cellIs" dxfId="6931" priority="13851" operator="equal">
      <formula>"11.30 – 19.30"</formula>
    </cfRule>
  </conditionalFormatting>
  <conditionalFormatting sqref="CJ60:CM60">
    <cfRule type="cellIs" dxfId="6930" priority="13852" operator="equal">
      <formula>_FV(13,"3")</formula>
    </cfRule>
  </conditionalFormatting>
  <conditionalFormatting sqref="CJ60:CM60">
    <cfRule type="cellIs" dxfId="6929" priority="13853" operator="equal">
      <formula>_FV(13,"3")</formula>
    </cfRule>
  </conditionalFormatting>
  <conditionalFormatting sqref="CJ60:CM60">
    <cfRule type="cellIs" dxfId="6928" priority="13854" operator="equal">
      <formula>_FV(13,"3")</formula>
    </cfRule>
  </conditionalFormatting>
  <conditionalFormatting sqref="CJ60:CM60">
    <cfRule type="cellIs" dxfId="6927" priority="13839" operator="equal">
      <formula>"09.00 – 15.00"</formula>
    </cfRule>
  </conditionalFormatting>
  <conditionalFormatting sqref="CJ60:CM60">
    <cfRule type="cellIs" dxfId="6926" priority="13840" operator="equal">
      <formula>"09.00 – 18.00"</formula>
    </cfRule>
  </conditionalFormatting>
  <conditionalFormatting sqref="CJ60:CM60">
    <cfRule type="cellIs" dxfId="6925" priority="13841" operator="equal">
      <formula>"09.30 – 13.00"</formula>
    </cfRule>
  </conditionalFormatting>
  <conditionalFormatting sqref="CJ60:CM60">
    <cfRule type="cellIs" dxfId="6924" priority="13842" operator="equal">
      <formula>"10.30 – 19.30"</formula>
    </cfRule>
  </conditionalFormatting>
  <conditionalFormatting sqref="CJ60:CM60">
    <cfRule type="cellIs" dxfId="6923" priority="13843" operator="equal">
      <formula>"11.30 – 19.30"</formula>
    </cfRule>
  </conditionalFormatting>
  <conditionalFormatting sqref="CJ60:CM60">
    <cfRule type="cellIs" dxfId="6922" priority="13844" operator="equal">
      <formula>_FV(13,"3")</formula>
    </cfRule>
  </conditionalFormatting>
  <conditionalFormatting sqref="CJ60:CM60">
    <cfRule type="cellIs" dxfId="6921" priority="13845" operator="equal">
      <formula>_FV(13,"3")</formula>
    </cfRule>
  </conditionalFormatting>
  <conditionalFormatting sqref="CJ60:CM60">
    <cfRule type="cellIs" dxfId="6920" priority="13846" operator="equal">
      <formula>_FV(13,"3")</formula>
    </cfRule>
  </conditionalFormatting>
  <conditionalFormatting sqref="CJ60:CM60">
    <cfRule type="containsText" dxfId="6919" priority="13833" operator="containsText" text="09.00 - 13.00">
      <formula>NOT(ISERROR(SEARCH("09.00 - 13.00",CJ60)))</formula>
    </cfRule>
    <cfRule type="containsText" dxfId="6918" priority="13834" operator="containsText" text="09.00 – 15:00">
      <formula>NOT(ISERROR(SEARCH("09.00 – 15:00",CJ60)))</formula>
    </cfRule>
    <cfRule type="containsText" dxfId="6917" priority="13835" operator="containsText" text="09.00 – 16.00">
      <formula>NOT(ISERROR(SEARCH("09.00 – 16.00",CJ60)))</formula>
    </cfRule>
    <cfRule type="containsText" dxfId="6916" priority="13836" operator="containsText" text="09.00 - 13:00">
      <formula>NOT(ISERROR(SEARCH("09.00 - 13:00",CJ60)))</formula>
    </cfRule>
    <cfRule type="containsText" dxfId="6915" priority="13837" operator="containsText" text="08.30 – 16:30 ">
      <formula>NOT(ISERROR(SEARCH("08.30 – 16:30 ",CJ60)))</formula>
    </cfRule>
    <cfRule type="containsText" dxfId="6914" priority="13838" operator="containsText" text="08.30 – 17:30 ">
      <formula>NOT(ISERROR(SEARCH("08.30 – 17:30 ",CJ60)))</formula>
    </cfRule>
  </conditionalFormatting>
  <conditionalFormatting sqref="CJ60:CM60">
    <cfRule type="cellIs" dxfId="6913" priority="13825" operator="equal">
      <formula>"09.00 – 15.00"</formula>
    </cfRule>
  </conditionalFormatting>
  <conditionalFormatting sqref="CJ60:CM60">
    <cfRule type="cellIs" dxfId="6912" priority="13826" operator="equal">
      <formula>"09.00 – 18.00"</formula>
    </cfRule>
  </conditionalFormatting>
  <conditionalFormatting sqref="CJ60:CM60">
    <cfRule type="cellIs" dxfId="6911" priority="13827" operator="equal">
      <formula>"09.30 – 13.00"</formula>
    </cfRule>
  </conditionalFormatting>
  <conditionalFormatting sqref="CJ60:CM60">
    <cfRule type="cellIs" dxfId="6910" priority="13828" operator="equal">
      <formula>"10.30 – 19.30"</formula>
    </cfRule>
  </conditionalFormatting>
  <conditionalFormatting sqref="CJ60:CM60">
    <cfRule type="cellIs" dxfId="6909" priority="13829" operator="equal">
      <formula>"11.30 – 19.30"</formula>
    </cfRule>
  </conditionalFormatting>
  <conditionalFormatting sqref="CJ60:CM60">
    <cfRule type="cellIs" dxfId="6908" priority="13830" operator="equal">
      <formula>_FV(13,"3")</formula>
    </cfRule>
  </conditionalFormatting>
  <conditionalFormatting sqref="CJ60:CM60">
    <cfRule type="cellIs" dxfId="6907" priority="13831" operator="equal">
      <formula>_FV(13,"3")</formula>
    </cfRule>
  </conditionalFormatting>
  <conditionalFormatting sqref="CJ60:CM60">
    <cfRule type="cellIs" dxfId="6906" priority="13832" operator="equal">
      <formula>_FV(13,"3")</formula>
    </cfRule>
  </conditionalFormatting>
  <conditionalFormatting sqref="CJ60:CM60">
    <cfRule type="containsText" dxfId="6905" priority="13815" operator="containsText" text="DOMENICA">
      <formula>NOT(ISERROR(SEARCH("DOMENICA",CJ60)))</formula>
    </cfRule>
    <cfRule type="containsText" dxfId="6904" priority="13816" operator="containsText" text="08.30 – 14.30">
      <formula>NOT(ISERROR(SEARCH("08.30 – 14.30",CJ60)))</formula>
    </cfRule>
    <cfRule type="containsText" dxfId="6903" priority="13817" operator="containsText" text="09.30 – 18.30">
      <formula>NOT(ISERROR(SEARCH("09.30 – 18.30",CJ60)))</formula>
    </cfRule>
    <cfRule type="containsText" dxfId="6902" priority="13818" operator="containsText" text="08.30 – 16.30">
      <formula>NOT(ISERROR(SEARCH("08.30 – 16.30",CJ60)))</formula>
    </cfRule>
    <cfRule type="containsText" dxfId="6901" priority="13819" operator="containsText" text="08.30 – 17.30">
      <formula>NOT(ISERROR(SEARCH("08.30 – 17.30",CJ60)))</formula>
    </cfRule>
    <cfRule type="containsText" dxfId="6900" priority="13820" operator="containsText" text="09.00 – 18.00">
      <formula>NOT(ISERROR(SEARCH("09.00 – 18.00",CJ60)))</formula>
    </cfRule>
    <cfRule type="containsText" dxfId="6899" priority="13821" operator="containsText" text="09.00 – 15.00">
      <formula>NOT(ISERROR(SEARCH("09.00 – 15.00",CJ60)))</formula>
    </cfRule>
    <cfRule type="containsText" dxfId="6898" priority="13822" operator="containsText" text="10.30 – 19.30">
      <formula>NOT(ISERROR(SEARCH("10.30 – 19.30",CJ60)))</formula>
    </cfRule>
    <cfRule type="containsText" dxfId="6897" priority="13823" operator="containsText" text="09.00 – 13.00">
      <formula>NOT(ISERROR(SEARCH("09.00 – 13.00",CJ60)))</formula>
    </cfRule>
    <cfRule type="containsText" dxfId="6896" priority="13824" operator="containsText" text="11.30 – 19.30">
      <formula>NOT(ISERROR(SEARCH("11.30 – 19.30",CJ60)))</formula>
    </cfRule>
  </conditionalFormatting>
  <conditionalFormatting sqref="CJ60:CM60">
    <cfRule type="cellIs" dxfId="6895" priority="13808" operator="equal">
      <formula>"09.00 – 18.00"</formula>
    </cfRule>
  </conditionalFormatting>
  <conditionalFormatting sqref="CJ60:CM60">
    <cfRule type="cellIs" dxfId="6894" priority="13809" operator="equal">
      <formula>"09.30 – 13.00"</formula>
    </cfRule>
  </conditionalFormatting>
  <conditionalFormatting sqref="CJ60:CM60">
    <cfRule type="cellIs" dxfId="6893" priority="13810" operator="equal">
      <formula>"10.30 – 19.30"</formula>
    </cfRule>
  </conditionalFormatting>
  <conditionalFormatting sqref="CJ60:CM60">
    <cfRule type="cellIs" dxfId="6892" priority="13811" operator="equal">
      <formula>"11.30 – 19.30"</formula>
    </cfRule>
  </conditionalFormatting>
  <conditionalFormatting sqref="CJ60:CM60">
    <cfRule type="cellIs" dxfId="6891" priority="13812" operator="equal">
      <formula>_FV(13,"3")</formula>
    </cfRule>
  </conditionalFormatting>
  <conditionalFormatting sqref="CJ60:CM60">
    <cfRule type="cellIs" dxfId="6890" priority="13813" operator="equal">
      <formula>_FV(13,"3")</formula>
    </cfRule>
  </conditionalFormatting>
  <conditionalFormatting sqref="CJ60:CM60">
    <cfRule type="cellIs" dxfId="6889" priority="13814" operator="equal">
      <formula>_FV(13,"3")</formula>
    </cfRule>
  </conditionalFormatting>
  <conditionalFormatting sqref="CJ60:CM60">
    <cfRule type="cellIs" dxfId="6888" priority="13801" operator="equal">
      <formula>"09.00 – 18.00"</formula>
    </cfRule>
  </conditionalFormatting>
  <conditionalFormatting sqref="CJ60:CM60">
    <cfRule type="cellIs" dxfId="6887" priority="13802" operator="equal">
      <formula>"09.30 – 13.00"</formula>
    </cfRule>
  </conditionalFormatting>
  <conditionalFormatting sqref="CJ60:CM60">
    <cfRule type="cellIs" dxfId="6886" priority="13803" operator="equal">
      <formula>"10.30 – 19.30"</formula>
    </cfRule>
  </conditionalFormatting>
  <conditionalFormatting sqref="CJ60:CM60">
    <cfRule type="cellIs" dxfId="6885" priority="13804" operator="equal">
      <formula>"11.30 – 19.30"</formula>
    </cfRule>
  </conditionalFormatting>
  <conditionalFormatting sqref="CJ60:CM60">
    <cfRule type="cellIs" dxfId="6884" priority="13805" operator="equal">
      <formula>_FV(13,"3")</formula>
    </cfRule>
  </conditionalFormatting>
  <conditionalFormatting sqref="CJ60:CM60">
    <cfRule type="cellIs" dxfId="6883" priority="13806" operator="equal">
      <formula>_FV(13,"3")</formula>
    </cfRule>
  </conditionalFormatting>
  <conditionalFormatting sqref="CJ60:CM60">
    <cfRule type="cellIs" dxfId="6882" priority="13807" operator="equal">
      <formula>_FV(13,"3")</formula>
    </cfRule>
  </conditionalFormatting>
  <conditionalFormatting sqref="CJ61:CM68">
    <cfRule type="containsText" dxfId="6881" priority="13783" operator="containsText" text="08.30 – 14.30">
      <formula>NOT(ISERROR(SEARCH("08.30 – 14.30",CJ61)))</formula>
    </cfRule>
    <cfRule type="containsText" dxfId="6880" priority="13784" operator="containsText" text="09:30 – 18.30">
      <formula>NOT(ISERROR(SEARCH("09:30 – 18.30",CJ61)))</formula>
    </cfRule>
    <cfRule type="containsText" dxfId="6879" priority="13785" operator="containsText" text="10.30 – 18.30">
      <formula>NOT(ISERROR(SEARCH("10.30 – 18.30",CJ61)))</formula>
    </cfRule>
    <cfRule type="containsText" dxfId="6878" priority="13786" operator="containsText" text="09.30 – 18.30">
      <formula>NOT(ISERROR(SEARCH("09.30 – 18.30",CJ61)))</formula>
    </cfRule>
    <cfRule type="containsText" dxfId="6877" priority="13788" operator="containsText" text="09.00 – 13:00">
      <formula>NOT(ISERROR(SEARCH("09.00 – 13:00",CJ61)))</formula>
    </cfRule>
    <cfRule type="containsText" dxfId="6876" priority="13789" operator="containsText" text="08.30 – 16.30">
      <formula>NOT(ISERROR(SEARCH("08.30 – 16.30",CJ61)))</formula>
    </cfRule>
    <cfRule type="containsText" dxfId="6875" priority="13790" operator="containsText" text="08:30 – 17.30">
      <formula>NOT(ISERROR(SEARCH("08:30 – 17.30",CJ61)))</formula>
    </cfRule>
    <cfRule type="containsText" dxfId="6874" priority="13791" operator="containsText" text="08.30 – 17.30">
      <formula>NOT(ISERROR(SEARCH("08.30 – 17.30",CJ61)))</formula>
    </cfRule>
    <cfRule type="containsText" dxfId="6873" priority="13792" operator="containsText" text="09.00 – 18.00">
      <formula>NOT(ISERROR(SEARCH("09.00 – 18.00",CJ61)))</formula>
    </cfRule>
    <cfRule type="containsText" dxfId="6872" priority="13793" operator="containsText" text="09.00 – 13.00">
      <formula>NOT(ISERROR(SEARCH("09.00 – 13.00",CJ61)))</formula>
    </cfRule>
    <cfRule type="containsText" dxfId="6871" priority="13794" operator="containsText" text="11.30 – 19.30">
      <formula>NOT(ISERROR(SEARCH("11.30 – 19.30",CJ61)))</formula>
    </cfRule>
    <cfRule type="containsText" dxfId="6870" priority="13795" operator="containsText" text="10.30 – 19.30">
      <formula>NOT(ISERROR(SEARCH("10.30 – 19.30",CJ61)))</formula>
    </cfRule>
    <cfRule type="containsText" dxfId="6869" priority="13796" operator="containsText" text="09.00 – 15.00">
      <formula>NOT(ISERROR(SEARCH("09.00 – 15.00",CJ61)))</formula>
    </cfRule>
    <cfRule type="containsText" dxfId="6868" priority="13797" operator="containsText" text="1 2 : 3 0">
      <formula>NOT(ISERROR(SEARCH("1 2 : 3 0",CJ61)))</formula>
    </cfRule>
    <cfRule type="containsText" dxfId="6867" priority="13798" operator="containsText" text="1 3 : 3 0">
      <formula>NOT(ISERROR(SEARCH("1 3 : 3 0",CJ61)))</formula>
    </cfRule>
    <cfRule type="containsText" dxfId="6866" priority="13799" operator="containsText" text="FESTIVITÁ">
      <formula>NOT(ISERROR(SEARCH("FESTIVITÁ",CJ61)))</formula>
    </cfRule>
    <cfRule type="cellIs" dxfId="6865" priority="13800" operator="equal">
      <formula>"DOMENICA"</formula>
    </cfRule>
  </conditionalFormatting>
  <conditionalFormatting sqref="CJ61:CM68">
    <cfRule type="containsText" dxfId="6864" priority="13775" operator="containsText" text="09.00 - 13.00">
      <formula>NOT(ISERROR(SEARCH("09.00 - 13.00",CJ61)))</formula>
    </cfRule>
    <cfRule type="containsText" dxfId="6863" priority="13778" operator="containsText" text="09.00 – 15:00">
      <formula>NOT(ISERROR(SEARCH("09.00 – 15:00",CJ61)))</formula>
    </cfRule>
    <cfRule type="containsText" dxfId="6862" priority="13779" operator="containsText" text="09.00 – 16.00">
      <formula>NOT(ISERROR(SEARCH("09.00 – 16.00",CJ61)))</formula>
    </cfRule>
    <cfRule type="containsText" dxfId="6861" priority="13780" operator="containsText" text="09.00 - 13:00">
      <formula>NOT(ISERROR(SEARCH("09.00 - 13:00",CJ61)))</formula>
    </cfRule>
    <cfRule type="containsText" dxfId="6860" priority="13781" operator="containsText" text="08.30 – 16:30 ">
      <formula>NOT(ISERROR(SEARCH("08.30 – 16:30 ",CJ61)))</formula>
    </cfRule>
    <cfRule type="containsText" dxfId="6859" priority="13782" operator="containsText" text="08.30 – 17:30 ">
      <formula>NOT(ISERROR(SEARCH("08.30 – 17:30 ",CJ61)))</formula>
    </cfRule>
  </conditionalFormatting>
  <conditionalFormatting sqref="CJ61:CM68">
    <cfRule type="containsText" dxfId="6858" priority="13777" operator="containsText" text="1 3 : 0 0">
      <formula>NOT(ISERROR(SEARCH("1 3 : 0 0",CJ61)))</formula>
    </cfRule>
  </conditionalFormatting>
  <conditionalFormatting sqref="CJ61:CM61">
    <cfRule type="containsText" dxfId="6857" priority="13776" operator="containsText" text="13:00">
      <formula>NOT(ISERROR(SEARCH("13:00",CJ61)))</formula>
    </cfRule>
  </conditionalFormatting>
  <conditionalFormatting sqref="CJ61:CM68">
    <cfRule type="containsText" dxfId="6856" priority="13787" operator="containsText" text="09:00 – 13.00 ">
      <formula>NOT(ISERROR(SEARCH("09:00 – 13.00 ",CJ61)))</formula>
    </cfRule>
  </conditionalFormatting>
  <conditionalFormatting sqref="CJ67:CM67">
    <cfRule type="containsText" dxfId="6855" priority="13774" operator="containsText" text="09:00 – 13.00 ">
      <formula>NOT(ISERROR(SEARCH("09:00 – 13.00 ",CJ67)))</formula>
    </cfRule>
  </conditionalFormatting>
  <conditionalFormatting sqref="CJ61:CM68">
    <cfRule type="containsText" dxfId="6854" priority="13773" operator="containsText" text="09:00 – 13.00 ">
      <formula>NOT(ISERROR(SEARCH("09:00 – 13.00 ",CJ61)))</formula>
    </cfRule>
  </conditionalFormatting>
  <conditionalFormatting sqref="CJ67:CM68">
    <cfRule type="containsText" dxfId="6853" priority="13772" operator="containsText" text="09:00 – 13.00 ">
      <formula>NOT(ISERROR(SEARCH("09:00 – 13.00 ",CJ67)))</formula>
    </cfRule>
  </conditionalFormatting>
  <conditionalFormatting sqref="CJ62:CM62">
    <cfRule type="containsText" dxfId="6852" priority="13769" operator="containsText" text="09.00 -13.00">
      <formula>NOT(ISERROR(SEARCH("09.00 -13.00",CJ62)))</formula>
    </cfRule>
    <cfRule type="containsText" dxfId="6851" priority="13770" operator="containsText" text="09.00 -15:00">
      <formula>NOT(ISERROR(SEARCH("09.00 -15:00",CJ62)))</formula>
    </cfRule>
    <cfRule type="containsText" dxfId="6850" priority="13771" operator="containsText" text="09.00 -16.00">
      <formula>NOT(ISERROR(SEARCH("09.00 -16.00",CJ62)))</formula>
    </cfRule>
  </conditionalFormatting>
  <conditionalFormatting sqref="CJ63:CM68">
    <cfRule type="containsText" dxfId="6849" priority="13766" operator="containsText" text="09.00 -13.00">
      <formula>NOT(ISERROR(SEARCH("09.00 -13.00",CJ63)))</formula>
    </cfRule>
    <cfRule type="containsText" dxfId="6848" priority="13767" operator="containsText" text="09.00 -15:00">
      <formula>NOT(ISERROR(SEARCH("09.00 -15:00",CJ63)))</formula>
    </cfRule>
    <cfRule type="containsText" dxfId="6847" priority="13768" operator="containsText" text="09.00 -16.00">
      <formula>NOT(ISERROR(SEARCH("09.00 -16.00",CJ63)))</formula>
    </cfRule>
  </conditionalFormatting>
  <conditionalFormatting sqref="CJ61:CM61">
    <cfRule type="containsText" dxfId="6846" priority="13763" operator="containsText" text="09.00 -13.00">
      <formula>NOT(ISERROR(SEARCH("09.00 -13.00",CJ61)))</formula>
    </cfRule>
    <cfRule type="containsText" dxfId="6845" priority="13764" operator="containsText" text="09.00 -15:00">
      <formula>NOT(ISERROR(SEARCH("09.00 -15:00",CJ61)))</formula>
    </cfRule>
    <cfRule type="containsText" dxfId="6844" priority="13765" operator="containsText" text="09.00 -16.00">
      <formula>NOT(ISERROR(SEARCH("09.00 -16.00",CJ61)))</formula>
    </cfRule>
  </conditionalFormatting>
  <conditionalFormatting sqref="CJ67:CM67">
    <cfRule type="containsText" dxfId="6843" priority="13762" operator="containsText" text="09:00 – 13.00 ">
      <formula>NOT(ISERROR(SEARCH("09:00 – 13.00 ",CJ67)))</formula>
    </cfRule>
  </conditionalFormatting>
  <conditionalFormatting sqref="CJ61:CM68">
    <cfRule type="containsText" dxfId="6842" priority="13761" operator="containsText" text="09:00 – 13.00 ">
      <formula>NOT(ISERROR(SEARCH("09:00 – 13.00 ",CJ61)))</formula>
    </cfRule>
  </conditionalFormatting>
  <conditionalFormatting sqref="CJ67:CM68">
    <cfRule type="containsText" dxfId="6841" priority="13760" operator="containsText" text="09:00 – 13.00 ">
      <formula>NOT(ISERROR(SEARCH("09:00 – 13.00 ",CJ67)))</formula>
    </cfRule>
  </conditionalFormatting>
  <conditionalFormatting sqref="CJ62:CM62">
    <cfRule type="containsText" dxfId="6840" priority="13757" operator="containsText" text="09.00 -13.00">
      <formula>NOT(ISERROR(SEARCH("09.00 -13.00",CJ62)))</formula>
    </cfRule>
    <cfRule type="containsText" dxfId="6839" priority="13758" operator="containsText" text="09.00 -15:00">
      <formula>NOT(ISERROR(SEARCH("09.00 -15:00",CJ62)))</formula>
    </cfRule>
    <cfRule type="containsText" dxfId="6838" priority="13759" operator="containsText" text="09.00 -16.00">
      <formula>NOT(ISERROR(SEARCH("09.00 -16.00",CJ62)))</formula>
    </cfRule>
  </conditionalFormatting>
  <conditionalFormatting sqref="CJ63:CM68">
    <cfRule type="containsText" dxfId="6837" priority="13754" operator="containsText" text="09.00 -13.00">
      <formula>NOT(ISERROR(SEARCH("09.00 -13.00",CJ63)))</formula>
    </cfRule>
    <cfRule type="containsText" dxfId="6836" priority="13755" operator="containsText" text="09.00 -15:00">
      <formula>NOT(ISERROR(SEARCH("09.00 -15:00",CJ63)))</formula>
    </cfRule>
    <cfRule type="containsText" dxfId="6835" priority="13756" operator="containsText" text="09.00 -16.00">
      <formula>NOT(ISERROR(SEARCH("09.00 -16.00",CJ63)))</formula>
    </cfRule>
  </conditionalFormatting>
  <conditionalFormatting sqref="CJ61:CM61">
    <cfRule type="containsText" dxfId="6834" priority="13751" operator="containsText" text="09.00 -13.00">
      <formula>NOT(ISERROR(SEARCH("09.00 -13.00",CJ61)))</formula>
    </cfRule>
    <cfRule type="containsText" dxfId="6833" priority="13752" operator="containsText" text="09.00 -15:00">
      <formula>NOT(ISERROR(SEARCH("09.00 -15:00",CJ61)))</formula>
    </cfRule>
    <cfRule type="containsText" dxfId="6832" priority="13753" operator="containsText" text="09.00 -16.00">
      <formula>NOT(ISERROR(SEARCH("09.00 -16.00",CJ61)))</formula>
    </cfRule>
  </conditionalFormatting>
  <conditionalFormatting sqref="CJ62:CM62">
    <cfRule type="containsText" dxfId="6831" priority="13748" operator="containsText" text="09.00 -13:00">
      <formula>NOT(ISERROR(SEARCH("09.00 -13:00",CJ62)))</formula>
    </cfRule>
    <cfRule type="containsText" dxfId="6830" priority="13749" operator="containsText" text="08.30 -17.30">
      <formula>NOT(ISERROR(SEARCH("08.30 -17.30",CJ62)))</formula>
    </cfRule>
    <cfRule type="containsText" dxfId="6829" priority="13750" operator="containsText" text="08.30 -15:30">
      <formula>NOT(ISERROR(SEARCH("08.30 -15:30",CJ62)))</formula>
    </cfRule>
  </conditionalFormatting>
  <conditionalFormatting sqref="CJ63:CM68">
    <cfRule type="containsText" dxfId="6828" priority="13745" operator="containsText" text="09.00 -13.00">
      <formula>NOT(ISERROR(SEARCH("09.00 -13.00",CJ63)))</formula>
    </cfRule>
    <cfRule type="containsText" dxfId="6827" priority="13746" operator="containsText" text="09.00 -15:00">
      <formula>NOT(ISERROR(SEARCH("09.00 -15:00",CJ63)))</formula>
    </cfRule>
    <cfRule type="containsText" dxfId="6826" priority="13747" operator="containsText" text="09.00 -16.00">
      <formula>NOT(ISERROR(SEARCH("09.00 -16.00",CJ63)))</formula>
    </cfRule>
  </conditionalFormatting>
  <conditionalFormatting sqref="CJ63:CM68">
    <cfRule type="containsText" dxfId="6825" priority="13742" operator="containsText" text="09.00 -13:00">
      <formula>NOT(ISERROR(SEARCH("09.00 -13:00",CJ63)))</formula>
    </cfRule>
    <cfRule type="containsText" dxfId="6824" priority="13743" operator="containsText" text="08.30 -17.30">
      <formula>NOT(ISERROR(SEARCH("08.30 -17.30",CJ63)))</formula>
    </cfRule>
    <cfRule type="containsText" dxfId="6823" priority="13744" operator="containsText" text="08.30 -15:30">
      <formula>NOT(ISERROR(SEARCH("08.30 -15:30",CJ63)))</formula>
    </cfRule>
  </conditionalFormatting>
  <conditionalFormatting sqref="CJ61:CM61">
    <cfRule type="containsText" dxfId="6822" priority="13739" operator="containsText" text="09.00 -13.00">
      <formula>NOT(ISERROR(SEARCH("09.00 -13.00",CJ61)))</formula>
    </cfRule>
    <cfRule type="containsText" dxfId="6821" priority="13740" operator="containsText" text="09.00 -15:00">
      <formula>NOT(ISERROR(SEARCH("09.00 -15:00",CJ61)))</formula>
    </cfRule>
    <cfRule type="containsText" dxfId="6820" priority="13741" operator="containsText" text="09.00 -16.00">
      <formula>NOT(ISERROR(SEARCH("09.00 -16.00",CJ61)))</formula>
    </cfRule>
  </conditionalFormatting>
  <conditionalFormatting sqref="CJ61:CM61">
    <cfRule type="containsText" dxfId="6819" priority="13736" operator="containsText" text="09.00 -13:00">
      <formula>NOT(ISERROR(SEARCH("09.00 -13:00",CJ61)))</formula>
    </cfRule>
    <cfRule type="containsText" dxfId="6818" priority="13737" operator="containsText" text="08.30 -17.30">
      <formula>NOT(ISERROR(SEARCH("08.30 -17.30",CJ61)))</formula>
    </cfRule>
    <cfRule type="containsText" dxfId="6817" priority="13738" operator="containsText" text="08.30 -15:30">
      <formula>NOT(ISERROR(SEARCH("08.30 -15:30",CJ61)))</formula>
    </cfRule>
  </conditionalFormatting>
  <conditionalFormatting sqref="CJ71:CM78">
    <cfRule type="containsText" dxfId="6816" priority="13718" operator="containsText" text="08.30 – 14.30">
      <formula>NOT(ISERROR(SEARCH("08.30 – 14.30",CJ71)))</formula>
    </cfRule>
    <cfRule type="containsText" dxfId="6815" priority="13719" operator="containsText" text="09:30 – 18.30">
      <formula>NOT(ISERROR(SEARCH("09:30 – 18.30",CJ71)))</formula>
    </cfRule>
    <cfRule type="containsText" dxfId="6814" priority="13720" operator="containsText" text="10.30 – 18.30">
      <formula>NOT(ISERROR(SEARCH("10.30 – 18.30",CJ71)))</formula>
    </cfRule>
    <cfRule type="containsText" dxfId="6813" priority="13721" operator="containsText" text="09.30 – 18.30">
      <formula>NOT(ISERROR(SEARCH("09.30 – 18.30",CJ71)))</formula>
    </cfRule>
    <cfRule type="containsText" dxfId="6812" priority="13723" operator="containsText" text="09.00 – 13:00">
      <formula>NOT(ISERROR(SEARCH("09.00 – 13:00",CJ71)))</formula>
    </cfRule>
    <cfRule type="containsText" dxfId="6811" priority="13724" operator="containsText" text="08.30 – 16.30">
      <formula>NOT(ISERROR(SEARCH("08.30 – 16.30",CJ71)))</formula>
    </cfRule>
    <cfRule type="containsText" dxfId="6810" priority="13725" operator="containsText" text="08:30 – 17.30">
      <formula>NOT(ISERROR(SEARCH("08:30 – 17.30",CJ71)))</formula>
    </cfRule>
    <cfRule type="containsText" dxfId="6809" priority="13726" operator="containsText" text="08.30 – 17.30">
      <formula>NOT(ISERROR(SEARCH("08.30 – 17.30",CJ71)))</formula>
    </cfRule>
    <cfRule type="containsText" dxfId="6808" priority="13727" operator="containsText" text="09.00 – 18.00">
      <formula>NOT(ISERROR(SEARCH("09.00 – 18.00",CJ71)))</formula>
    </cfRule>
    <cfRule type="containsText" dxfId="6807" priority="13728" operator="containsText" text="09.00 – 13.00">
      <formula>NOT(ISERROR(SEARCH("09.00 – 13.00",CJ71)))</formula>
    </cfRule>
    <cfRule type="containsText" dxfId="6806" priority="13729" operator="containsText" text="11.30 – 19.30">
      <formula>NOT(ISERROR(SEARCH("11.30 – 19.30",CJ71)))</formula>
    </cfRule>
    <cfRule type="containsText" dxfId="6805" priority="13730" operator="containsText" text="10.30 – 19.30">
      <formula>NOT(ISERROR(SEARCH("10.30 – 19.30",CJ71)))</formula>
    </cfRule>
    <cfRule type="containsText" dxfId="6804" priority="13731" operator="containsText" text="09.00 – 15.00">
      <formula>NOT(ISERROR(SEARCH("09.00 – 15.00",CJ71)))</formula>
    </cfRule>
    <cfRule type="containsText" dxfId="6803" priority="13732" operator="containsText" text="1 2 : 3 0">
      <formula>NOT(ISERROR(SEARCH("1 2 : 3 0",CJ71)))</formula>
    </cfRule>
    <cfRule type="containsText" dxfId="6802" priority="13733" operator="containsText" text="1 3 : 3 0">
      <formula>NOT(ISERROR(SEARCH("1 3 : 3 0",CJ71)))</formula>
    </cfRule>
    <cfRule type="containsText" dxfId="6801" priority="13734" operator="containsText" text="FESTIVITÁ">
      <formula>NOT(ISERROR(SEARCH("FESTIVITÁ",CJ71)))</formula>
    </cfRule>
    <cfRule type="cellIs" dxfId="6800" priority="13735" operator="equal">
      <formula>"DOMENICA"</formula>
    </cfRule>
  </conditionalFormatting>
  <conditionalFormatting sqref="CJ71:CM78">
    <cfRule type="containsText" dxfId="6799" priority="13710" operator="containsText" text="09.00 - 13.00">
      <formula>NOT(ISERROR(SEARCH("09.00 - 13.00",CJ71)))</formula>
    </cfRule>
    <cfRule type="containsText" dxfId="6798" priority="13713" operator="containsText" text="09.00 – 15:00">
      <formula>NOT(ISERROR(SEARCH("09.00 – 15:00",CJ71)))</formula>
    </cfRule>
    <cfRule type="containsText" dxfId="6797" priority="13714" operator="containsText" text="09.00 – 16.00">
      <formula>NOT(ISERROR(SEARCH("09.00 – 16.00",CJ71)))</formula>
    </cfRule>
    <cfRule type="containsText" dxfId="6796" priority="13715" operator="containsText" text="09.00 - 13:00">
      <formula>NOT(ISERROR(SEARCH("09.00 - 13:00",CJ71)))</formula>
    </cfRule>
    <cfRule type="containsText" dxfId="6795" priority="13716" operator="containsText" text="08.30 – 16:30 ">
      <formula>NOT(ISERROR(SEARCH("08.30 – 16:30 ",CJ71)))</formula>
    </cfRule>
    <cfRule type="containsText" dxfId="6794" priority="13717" operator="containsText" text="08.30 – 17:30 ">
      <formula>NOT(ISERROR(SEARCH("08.30 – 17:30 ",CJ71)))</formula>
    </cfRule>
  </conditionalFormatting>
  <conditionalFormatting sqref="CJ71:CM78">
    <cfRule type="containsText" dxfId="6793" priority="13712" operator="containsText" text="1 3 : 0 0">
      <formula>NOT(ISERROR(SEARCH("1 3 : 0 0",CJ71)))</formula>
    </cfRule>
  </conditionalFormatting>
  <conditionalFormatting sqref="CJ71:CM71">
    <cfRule type="containsText" dxfId="6792" priority="13711" operator="containsText" text="13:00">
      <formula>NOT(ISERROR(SEARCH("13:00",CJ71)))</formula>
    </cfRule>
  </conditionalFormatting>
  <conditionalFormatting sqref="CJ71:CM78">
    <cfRule type="containsText" dxfId="6791" priority="13722" operator="containsText" text="09:00 – 13.00 ">
      <formula>NOT(ISERROR(SEARCH("09:00 – 13.00 ",CJ71)))</formula>
    </cfRule>
  </conditionalFormatting>
  <conditionalFormatting sqref="CJ77:CM77">
    <cfRule type="containsText" dxfId="6790" priority="13709" operator="containsText" text="09:00 – 13.00 ">
      <formula>NOT(ISERROR(SEARCH("09:00 – 13.00 ",CJ77)))</formula>
    </cfRule>
  </conditionalFormatting>
  <conditionalFormatting sqref="CJ71:CM78">
    <cfRule type="containsText" dxfId="6789" priority="13708" operator="containsText" text="09:00 – 13.00 ">
      <formula>NOT(ISERROR(SEARCH("09:00 – 13.00 ",CJ71)))</formula>
    </cfRule>
  </conditionalFormatting>
  <conditionalFormatting sqref="CJ77:CM78">
    <cfRule type="containsText" dxfId="6788" priority="13707" operator="containsText" text="09:00 – 13.00 ">
      <formula>NOT(ISERROR(SEARCH("09:00 – 13.00 ",CJ77)))</formula>
    </cfRule>
  </conditionalFormatting>
  <conditionalFormatting sqref="CJ72:CM72">
    <cfRule type="containsText" dxfId="6787" priority="13704" operator="containsText" text="09.00 -13.00">
      <formula>NOT(ISERROR(SEARCH("09.00 -13.00",CJ72)))</formula>
    </cfRule>
    <cfRule type="containsText" dxfId="6786" priority="13705" operator="containsText" text="09.00 -15:00">
      <formula>NOT(ISERROR(SEARCH("09.00 -15:00",CJ72)))</formula>
    </cfRule>
    <cfRule type="containsText" dxfId="6785" priority="13706" operator="containsText" text="09.00 -16.00">
      <formula>NOT(ISERROR(SEARCH("09.00 -16.00",CJ72)))</formula>
    </cfRule>
  </conditionalFormatting>
  <conditionalFormatting sqref="CJ73:CM78">
    <cfRule type="containsText" dxfId="6784" priority="13701" operator="containsText" text="09.00 -13.00">
      <formula>NOT(ISERROR(SEARCH("09.00 -13.00",CJ73)))</formula>
    </cfRule>
    <cfRule type="containsText" dxfId="6783" priority="13702" operator="containsText" text="09.00 -15:00">
      <formula>NOT(ISERROR(SEARCH("09.00 -15:00",CJ73)))</formula>
    </cfRule>
    <cfRule type="containsText" dxfId="6782" priority="13703" operator="containsText" text="09.00 -16.00">
      <formula>NOT(ISERROR(SEARCH("09.00 -16.00",CJ73)))</formula>
    </cfRule>
  </conditionalFormatting>
  <conditionalFormatting sqref="CJ71:CM71">
    <cfRule type="containsText" dxfId="6781" priority="13698" operator="containsText" text="09.00 -13.00">
      <formula>NOT(ISERROR(SEARCH("09.00 -13.00",CJ71)))</formula>
    </cfRule>
    <cfRule type="containsText" dxfId="6780" priority="13699" operator="containsText" text="09.00 -15:00">
      <formula>NOT(ISERROR(SEARCH("09.00 -15:00",CJ71)))</formula>
    </cfRule>
    <cfRule type="containsText" dxfId="6779" priority="13700" operator="containsText" text="09.00 -16.00">
      <formula>NOT(ISERROR(SEARCH("09.00 -16.00",CJ71)))</formula>
    </cfRule>
  </conditionalFormatting>
  <conditionalFormatting sqref="CJ77:CM77">
    <cfRule type="containsText" dxfId="6778" priority="13697" operator="containsText" text="09:00 – 13.00 ">
      <formula>NOT(ISERROR(SEARCH("09:00 – 13.00 ",CJ77)))</formula>
    </cfRule>
  </conditionalFormatting>
  <conditionalFormatting sqref="CJ71:CM78">
    <cfRule type="containsText" dxfId="6777" priority="13696" operator="containsText" text="09:00 – 13.00 ">
      <formula>NOT(ISERROR(SEARCH("09:00 – 13.00 ",CJ71)))</formula>
    </cfRule>
  </conditionalFormatting>
  <conditionalFormatting sqref="CJ77:CM78">
    <cfRule type="containsText" dxfId="6776" priority="13695" operator="containsText" text="09:00 – 13.00 ">
      <formula>NOT(ISERROR(SEARCH("09:00 – 13.00 ",CJ77)))</formula>
    </cfRule>
  </conditionalFormatting>
  <conditionalFormatting sqref="CJ72:CM72">
    <cfRule type="containsText" dxfId="6775" priority="13692" operator="containsText" text="09.00 -13.00">
      <formula>NOT(ISERROR(SEARCH("09.00 -13.00",CJ72)))</formula>
    </cfRule>
    <cfRule type="containsText" dxfId="6774" priority="13693" operator="containsText" text="09.00 -15:00">
      <formula>NOT(ISERROR(SEARCH("09.00 -15:00",CJ72)))</formula>
    </cfRule>
    <cfRule type="containsText" dxfId="6773" priority="13694" operator="containsText" text="09.00 -16.00">
      <formula>NOT(ISERROR(SEARCH("09.00 -16.00",CJ72)))</formula>
    </cfRule>
  </conditionalFormatting>
  <conditionalFormatting sqref="CJ73:CM78">
    <cfRule type="containsText" dxfId="6772" priority="13689" operator="containsText" text="09.00 -13.00">
      <formula>NOT(ISERROR(SEARCH("09.00 -13.00",CJ73)))</formula>
    </cfRule>
    <cfRule type="containsText" dxfId="6771" priority="13690" operator="containsText" text="09.00 -15:00">
      <formula>NOT(ISERROR(SEARCH("09.00 -15:00",CJ73)))</formula>
    </cfRule>
    <cfRule type="containsText" dxfId="6770" priority="13691" operator="containsText" text="09.00 -16.00">
      <formula>NOT(ISERROR(SEARCH("09.00 -16.00",CJ73)))</formula>
    </cfRule>
  </conditionalFormatting>
  <conditionalFormatting sqref="CJ71:CM71">
    <cfRule type="containsText" dxfId="6769" priority="13686" operator="containsText" text="09.00 -13.00">
      <formula>NOT(ISERROR(SEARCH("09.00 -13.00",CJ71)))</formula>
    </cfRule>
    <cfRule type="containsText" dxfId="6768" priority="13687" operator="containsText" text="09.00 -15:00">
      <formula>NOT(ISERROR(SEARCH("09.00 -15:00",CJ71)))</formula>
    </cfRule>
    <cfRule type="containsText" dxfId="6767" priority="13688" operator="containsText" text="09.00 -16.00">
      <formula>NOT(ISERROR(SEARCH("09.00 -16.00",CJ71)))</formula>
    </cfRule>
  </conditionalFormatting>
  <conditionalFormatting sqref="CJ72:CM72">
    <cfRule type="containsText" dxfId="6766" priority="13683" operator="containsText" text="09.00 -13:00">
      <formula>NOT(ISERROR(SEARCH("09.00 -13:00",CJ72)))</formula>
    </cfRule>
    <cfRule type="containsText" dxfId="6765" priority="13684" operator="containsText" text="08.30 -17.30">
      <formula>NOT(ISERROR(SEARCH("08.30 -17.30",CJ72)))</formula>
    </cfRule>
    <cfRule type="containsText" dxfId="6764" priority="13685" operator="containsText" text="08.30 -15:30">
      <formula>NOT(ISERROR(SEARCH("08.30 -15:30",CJ72)))</formula>
    </cfRule>
  </conditionalFormatting>
  <conditionalFormatting sqref="CJ73:CM78">
    <cfRule type="containsText" dxfId="6763" priority="13680" operator="containsText" text="09.00 -13.00">
      <formula>NOT(ISERROR(SEARCH("09.00 -13.00",CJ73)))</formula>
    </cfRule>
    <cfRule type="containsText" dxfId="6762" priority="13681" operator="containsText" text="09.00 -15:00">
      <formula>NOT(ISERROR(SEARCH("09.00 -15:00",CJ73)))</formula>
    </cfRule>
    <cfRule type="containsText" dxfId="6761" priority="13682" operator="containsText" text="09.00 -16.00">
      <formula>NOT(ISERROR(SEARCH("09.00 -16.00",CJ73)))</formula>
    </cfRule>
  </conditionalFormatting>
  <conditionalFormatting sqref="CJ73:CM78">
    <cfRule type="containsText" dxfId="6760" priority="13677" operator="containsText" text="09.00 -13:00">
      <formula>NOT(ISERROR(SEARCH("09.00 -13:00",CJ73)))</formula>
    </cfRule>
    <cfRule type="containsText" dxfId="6759" priority="13678" operator="containsText" text="08.30 -17.30">
      <formula>NOT(ISERROR(SEARCH("08.30 -17.30",CJ73)))</formula>
    </cfRule>
    <cfRule type="containsText" dxfId="6758" priority="13679" operator="containsText" text="08.30 -15:30">
      <formula>NOT(ISERROR(SEARCH("08.30 -15:30",CJ73)))</formula>
    </cfRule>
  </conditionalFormatting>
  <conditionalFormatting sqref="CJ71:CM71">
    <cfRule type="containsText" dxfId="6757" priority="13674" operator="containsText" text="09.00 -13.00">
      <formula>NOT(ISERROR(SEARCH("09.00 -13.00",CJ71)))</formula>
    </cfRule>
    <cfRule type="containsText" dxfId="6756" priority="13675" operator="containsText" text="09.00 -15:00">
      <formula>NOT(ISERROR(SEARCH("09.00 -15:00",CJ71)))</formula>
    </cfRule>
    <cfRule type="containsText" dxfId="6755" priority="13676" operator="containsText" text="09.00 -16.00">
      <formula>NOT(ISERROR(SEARCH("09.00 -16.00",CJ71)))</formula>
    </cfRule>
  </conditionalFormatting>
  <conditionalFormatting sqref="CJ71:CM71">
    <cfRule type="containsText" dxfId="6754" priority="13671" operator="containsText" text="09.00 -13:00">
      <formula>NOT(ISERROR(SEARCH("09.00 -13:00",CJ71)))</formula>
    </cfRule>
    <cfRule type="containsText" dxfId="6753" priority="13672" operator="containsText" text="08.30 -17.30">
      <formula>NOT(ISERROR(SEARCH("08.30 -17.30",CJ71)))</formula>
    </cfRule>
    <cfRule type="containsText" dxfId="6752" priority="13673" operator="containsText" text="08.30 -15:30">
      <formula>NOT(ISERROR(SEARCH("08.30 -15:30",CJ71)))</formula>
    </cfRule>
  </conditionalFormatting>
  <conditionalFormatting sqref="CJ81:CM88">
    <cfRule type="containsText" dxfId="6751" priority="13653" operator="containsText" text="08.30 – 14.30">
      <formula>NOT(ISERROR(SEARCH("08.30 – 14.30",CJ81)))</formula>
    </cfRule>
    <cfRule type="containsText" dxfId="6750" priority="13654" operator="containsText" text="09:30 – 18.30">
      <formula>NOT(ISERROR(SEARCH("09:30 – 18.30",CJ81)))</formula>
    </cfRule>
    <cfRule type="containsText" dxfId="6749" priority="13655" operator="containsText" text="10.30 – 18.30">
      <formula>NOT(ISERROR(SEARCH("10.30 – 18.30",CJ81)))</formula>
    </cfRule>
    <cfRule type="containsText" dxfId="6748" priority="13656" operator="containsText" text="09.30 – 18.30">
      <formula>NOT(ISERROR(SEARCH("09.30 – 18.30",CJ81)))</formula>
    </cfRule>
    <cfRule type="containsText" dxfId="6747" priority="13658" operator="containsText" text="09.00 – 13:00">
      <formula>NOT(ISERROR(SEARCH("09.00 – 13:00",CJ81)))</formula>
    </cfRule>
    <cfRule type="containsText" dxfId="6746" priority="13659" operator="containsText" text="08.30 – 16.30">
      <formula>NOT(ISERROR(SEARCH("08.30 – 16.30",CJ81)))</formula>
    </cfRule>
    <cfRule type="containsText" dxfId="6745" priority="13660" operator="containsText" text="08:30 – 17.30">
      <formula>NOT(ISERROR(SEARCH("08:30 – 17.30",CJ81)))</formula>
    </cfRule>
    <cfRule type="containsText" dxfId="6744" priority="13661" operator="containsText" text="08.30 – 17.30">
      <formula>NOT(ISERROR(SEARCH("08.30 – 17.30",CJ81)))</formula>
    </cfRule>
    <cfRule type="containsText" dxfId="6743" priority="13662" operator="containsText" text="09.00 – 18.00">
      <formula>NOT(ISERROR(SEARCH("09.00 – 18.00",CJ81)))</formula>
    </cfRule>
    <cfRule type="containsText" dxfId="6742" priority="13663" operator="containsText" text="09.00 – 13.00">
      <formula>NOT(ISERROR(SEARCH("09.00 – 13.00",CJ81)))</formula>
    </cfRule>
    <cfRule type="containsText" dxfId="6741" priority="13664" operator="containsText" text="11.30 – 19.30">
      <formula>NOT(ISERROR(SEARCH("11.30 – 19.30",CJ81)))</formula>
    </cfRule>
    <cfRule type="containsText" dxfId="6740" priority="13665" operator="containsText" text="10.30 – 19.30">
      <formula>NOT(ISERROR(SEARCH("10.30 – 19.30",CJ81)))</formula>
    </cfRule>
    <cfRule type="containsText" dxfId="6739" priority="13666" operator="containsText" text="09.00 – 15.00">
      <formula>NOT(ISERROR(SEARCH("09.00 – 15.00",CJ81)))</formula>
    </cfRule>
    <cfRule type="containsText" dxfId="6738" priority="13667" operator="containsText" text="1 2 : 3 0">
      <formula>NOT(ISERROR(SEARCH("1 2 : 3 0",CJ81)))</formula>
    </cfRule>
    <cfRule type="containsText" dxfId="6737" priority="13668" operator="containsText" text="1 3 : 3 0">
      <formula>NOT(ISERROR(SEARCH("1 3 : 3 0",CJ81)))</formula>
    </cfRule>
    <cfRule type="containsText" dxfId="6736" priority="13669" operator="containsText" text="FESTIVITÁ">
      <formula>NOT(ISERROR(SEARCH("FESTIVITÁ",CJ81)))</formula>
    </cfRule>
    <cfRule type="cellIs" dxfId="6735" priority="13670" operator="equal">
      <formula>"DOMENICA"</formula>
    </cfRule>
  </conditionalFormatting>
  <conditionalFormatting sqref="CJ81:CM88">
    <cfRule type="containsText" dxfId="6734" priority="13645" operator="containsText" text="09.00 - 13.00">
      <formula>NOT(ISERROR(SEARCH("09.00 - 13.00",CJ81)))</formula>
    </cfRule>
    <cfRule type="containsText" dxfId="6733" priority="13648" operator="containsText" text="09.00 – 15:00">
      <formula>NOT(ISERROR(SEARCH("09.00 – 15:00",CJ81)))</formula>
    </cfRule>
    <cfRule type="containsText" dxfId="6732" priority="13649" operator="containsText" text="09.00 – 16.00">
      <formula>NOT(ISERROR(SEARCH("09.00 – 16.00",CJ81)))</formula>
    </cfRule>
    <cfRule type="containsText" dxfId="6731" priority="13650" operator="containsText" text="09.00 - 13:00">
      <formula>NOT(ISERROR(SEARCH("09.00 - 13:00",CJ81)))</formula>
    </cfRule>
    <cfRule type="containsText" dxfId="6730" priority="13651" operator="containsText" text="08.30 – 16:30 ">
      <formula>NOT(ISERROR(SEARCH("08.30 – 16:30 ",CJ81)))</formula>
    </cfRule>
    <cfRule type="containsText" dxfId="6729" priority="13652" operator="containsText" text="08.30 – 17:30 ">
      <formula>NOT(ISERROR(SEARCH("08.30 – 17:30 ",CJ81)))</formula>
    </cfRule>
  </conditionalFormatting>
  <conditionalFormatting sqref="CJ81:CM88">
    <cfRule type="containsText" dxfId="6728" priority="13647" operator="containsText" text="1 3 : 0 0">
      <formula>NOT(ISERROR(SEARCH("1 3 : 0 0",CJ81)))</formula>
    </cfRule>
  </conditionalFormatting>
  <conditionalFormatting sqref="CJ81:CM81">
    <cfRule type="containsText" dxfId="6727" priority="13646" operator="containsText" text="13:00">
      <formula>NOT(ISERROR(SEARCH("13:00",CJ81)))</formula>
    </cfRule>
  </conditionalFormatting>
  <conditionalFormatting sqref="CJ81:CM88">
    <cfRule type="containsText" dxfId="6726" priority="13657" operator="containsText" text="09:00 – 13.00 ">
      <formula>NOT(ISERROR(SEARCH("09:00 – 13.00 ",CJ81)))</formula>
    </cfRule>
  </conditionalFormatting>
  <conditionalFormatting sqref="CJ87:CM87">
    <cfRule type="containsText" dxfId="6725" priority="13644" operator="containsText" text="09:00 – 13.00 ">
      <formula>NOT(ISERROR(SEARCH("09:00 – 13.00 ",CJ87)))</formula>
    </cfRule>
  </conditionalFormatting>
  <conditionalFormatting sqref="CJ81:CM88">
    <cfRule type="containsText" dxfId="6724" priority="13643" operator="containsText" text="09:00 – 13.00 ">
      <formula>NOT(ISERROR(SEARCH("09:00 – 13.00 ",CJ81)))</formula>
    </cfRule>
  </conditionalFormatting>
  <conditionalFormatting sqref="CJ87:CM88">
    <cfRule type="containsText" dxfId="6723" priority="13642" operator="containsText" text="09:00 – 13.00 ">
      <formula>NOT(ISERROR(SEARCH("09:00 – 13.00 ",CJ87)))</formula>
    </cfRule>
  </conditionalFormatting>
  <conditionalFormatting sqref="CJ82:CM82">
    <cfRule type="containsText" dxfId="6722" priority="13639" operator="containsText" text="09.00 -13.00">
      <formula>NOT(ISERROR(SEARCH("09.00 -13.00",CJ82)))</formula>
    </cfRule>
    <cfRule type="containsText" dxfId="6721" priority="13640" operator="containsText" text="09.00 -15:00">
      <formula>NOT(ISERROR(SEARCH("09.00 -15:00",CJ82)))</formula>
    </cfRule>
    <cfRule type="containsText" dxfId="6720" priority="13641" operator="containsText" text="09.00 -16.00">
      <formula>NOT(ISERROR(SEARCH("09.00 -16.00",CJ82)))</formula>
    </cfRule>
  </conditionalFormatting>
  <conditionalFormatting sqref="CJ83:CM88">
    <cfRule type="containsText" dxfId="6719" priority="13636" operator="containsText" text="09.00 -13.00">
      <formula>NOT(ISERROR(SEARCH("09.00 -13.00",CJ83)))</formula>
    </cfRule>
    <cfRule type="containsText" dxfId="6718" priority="13637" operator="containsText" text="09.00 -15:00">
      <formula>NOT(ISERROR(SEARCH("09.00 -15:00",CJ83)))</formula>
    </cfRule>
    <cfRule type="containsText" dxfId="6717" priority="13638" operator="containsText" text="09.00 -16.00">
      <formula>NOT(ISERROR(SEARCH("09.00 -16.00",CJ83)))</formula>
    </cfRule>
  </conditionalFormatting>
  <conditionalFormatting sqref="CJ81:CM81">
    <cfRule type="containsText" dxfId="6716" priority="13633" operator="containsText" text="09.00 -13.00">
      <formula>NOT(ISERROR(SEARCH("09.00 -13.00",CJ81)))</formula>
    </cfRule>
    <cfRule type="containsText" dxfId="6715" priority="13634" operator="containsText" text="09.00 -15:00">
      <formula>NOT(ISERROR(SEARCH("09.00 -15:00",CJ81)))</formula>
    </cfRule>
    <cfRule type="containsText" dxfId="6714" priority="13635" operator="containsText" text="09.00 -16.00">
      <formula>NOT(ISERROR(SEARCH("09.00 -16.00",CJ81)))</formula>
    </cfRule>
  </conditionalFormatting>
  <conditionalFormatting sqref="CJ87:CM87">
    <cfRule type="containsText" dxfId="6713" priority="13632" operator="containsText" text="09:00 – 13.00 ">
      <formula>NOT(ISERROR(SEARCH("09:00 – 13.00 ",CJ87)))</formula>
    </cfRule>
  </conditionalFormatting>
  <conditionalFormatting sqref="CJ81:CM88">
    <cfRule type="containsText" dxfId="6712" priority="13631" operator="containsText" text="09:00 – 13.00 ">
      <formula>NOT(ISERROR(SEARCH("09:00 – 13.00 ",CJ81)))</formula>
    </cfRule>
  </conditionalFormatting>
  <conditionalFormatting sqref="CJ87:CM88">
    <cfRule type="containsText" dxfId="6711" priority="13630" operator="containsText" text="09:00 – 13.00 ">
      <formula>NOT(ISERROR(SEARCH("09:00 – 13.00 ",CJ87)))</formula>
    </cfRule>
  </conditionalFormatting>
  <conditionalFormatting sqref="CJ82:CM82">
    <cfRule type="containsText" dxfId="6710" priority="13627" operator="containsText" text="09.00 -13.00">
      <formula>NOT(ISERROR(SEARCH("09.00 -13.00",CJ82)))</formula>
    </cfRule>
    <cfRule type="containsText" dxfId="6709" priority="13628" operator="containsText" text="09.00 -15:00">
      <formula>NOT(ISERROR(SEARCH("09.00 -15:00",CJ82)))</formula>
    </cfRule>
    <cfRule type="containsText" dxfId="6708" priority="13629" operator="containsText" text="09.00 -16.00">
      <formula>NOT(ISERROR(SEARCH("09.00 -16.00",CJ82)))</formula>
    </cfRule>
  </conditionalFormatting>
  <conditionalFormatting sqref="CJ83:CM88">
    <cfRule type="containsText" dxfId="6707" priority="13624" operator="containsText" text="09.00 -13.00">
      <formula>NOT(ISERROR(SEARCH("09.00 -13.00",CJ83)))</formula>
    </cfRule>
    <cfRule type="containsText" dxfId="6706" priority="13625" operator="containsText" text="09.00 -15:00">
      <formula>NOT(ISERROR(SEARCH("09.00 -15:00",CJ83)))</formula>
    </cfRule>
    <cfRule type="containsText" dxfId="6705" priority="13626" operator="containsText" text="09.00 -16.00">
      <formula>NOT(ISERROR(SEARCH("09.00 -16.00",CJ83)))</formula>
    </cfRule>
  </conditionalFormatting>
  <conditionalFormatting sqref="CJ81:CM81">
    <cfRule type="containsText" dxfId="6704" priority="13621" operator="containsText" text="09.00 -13.00">
      <formula>NOT(ISERROR(SEARCH("09.00 -13.00",CJ81)))</formula>
    </cfRule>
    <cfRule type="containsText" dxfId="6703" priority="13622" operator="containsText" text="09.00 -15:00">
      <formula>NOT(ISERROR(SEARCH("09.00 -15:00",CJ81)))</formula>
    </cfRule>
    <cfRule type="containsText" dxfId="6702" priority="13623" operator="containsText" text="09.00 -16.00">
      <formula>NOT(ISERROR(SEARCH("09.00 -16.00",CJ81)))</formula>
    </cfRule>
  </conditionalFormatting>
  <conditionalFormatting sqref="CJ82:CM82">
    <cfRule type="containsText" dxfId="6701" priority="13618" operator="containsText" text="09.00 -13:00">
      <formula>NOT(ISERROR(SEARCH("09.00 -13:00",CJ82)))</formula>
    </cfRule>
    <cfRule type="containsText" dxfId="6700" priority="13619" operator="containsText" text="08.30 -17.30">
      <formula>NOT(ISERROR(SEARCH("08.30 -17.30",CJ82)))</formula>
    </cfRule>
    <cfRule type="containsText" dxfId="6699" priority="13620" operator="containsText" text="08.30 -15:30">
      <formula>NOT(ISERROR(SEARCH("08.30 -15:30",CJ82)))</formula>
    </cfRule>
  </conditionalFormatting>
  <conditionalFormatting sqref="CJ83:CM88">
    <cfRule type="containsText" dxfId="6698" priority="13615" operator="containsText" text="09.00 -13.00">
      <formula>NOT(ISERROR(SEARCH("09.00 -13.00",CJ83)))</formula>
    </cfRule>
    <cfRule type="containsText" dxfId="6697" priority="13616" operator="containsText" text="09.00 -15:00">
      <formula>NOT(ISERROR(SEARCH("09.00 -15:00",CJ83)))</formula>
    </cfRule>
    <cfRule type="containsText" dxfId="6696" priority="13617" operator="containsText" text="09.00 -16.00">
      <formula>NOT(ISERROR(SEARCH("09.00 -16.00",CJ83)))</formula>
    </cfRule>
  </conditionalFormatting>
  <conditionalFormatting sqref="CJ83:CM88">
    <cfRule type="containsText" dxfId="6695" priority="13612" operator="containsText" text="09.00 -13:00">
      <formula>NOT(ISERROR(SEARCH("09.00 -13:00",CJ83)))</formula>
    </cfRule>
    <cfRule type="containsText" dxfId="6694" priority="13613" operator="containsText" text="08.30 -17.30">
      <formula>NOT(ISERROR(SEARCH("08.30 -17.30",CJ83)))</formula>
    </cfRule>
    <cfRule type="containsText" dxfId="6693" priority="13614" operator="containsText" text="08.30 -15:30">
      <formula>NOT(ISERROR(SEARCH("08.30 -15:30",CJ83)))</formula>
    </cfRule>
  </conditionalFormatting>
  <conditionalFormatting sqref="CJ81:CM81">
    <cfRule type="containsText" dxfId="6692" priority="13609" operator="containsText" text="09.00 -13.00">
      <formula>NOT(ISERROR(SEARCH("09.00 -13.00",CJ81)))</formula>
    </cfRule>
    <cfRule type="containsText" dxfId="6691" priority="13610" operator="containsText" text="09.00 -15:00">
      <formula>NOT(ISERROR(SEARCH("09.00 -15:00",CJ81)))</formula>
    </cfRule>
    <cfRule type="containsText" dxfId="6690" priority="13611" operator="containsText" text="09.00 -16.00">
      <formula>NOT(ISERROR(SEARCH("09.00 -16.00",CJ81)))</formula>
    </cfRule>
  </conditionalFormatting>
  <conditionalFormatting sqref="CJ81:CM81">
    <cfRule type="containsText" dxfId="6689" priority="13606" operator="containsText" text="09.00 -13:00">
      <formula>NOT(ISERROR(SEARCH("09.00 -13:00",CJ81)))</formula>
    </cfRule>
    <cfRule type="containsText" dxfId="6688" priority="13607" operator="containsText" text="08.30 -17.30">
      <formula>NOT(ISERROR(SEARCH("08.30 -17.30",CJ81)))</formula>
    </cfRule>
    <cfRule type="containsText" dxfId="6687" priority="13608" operator="containsText" text="08.30 -15:30">
      <formula>NOT(ISERROR(SEARCH("08.30 -15:30",CJ81)))</formula>
    </cfRule>
  </conditionalFormatting>
  <conditionalFormatting sqref="CJ91:CM98">
    <cfRule type="containsText" dxfId="6686" priority="13588" operator="containsText" text="08.30 – 14.30">
      <formula>NOT(ISERROR(SEARCH("08.30 – 14.30",CJ91)))</formula>
    </cfRule>
    <cfRule type="containsText" dxfId="6685" priority="13589" operator="containsText" text="09:30 – 18.30">
      <formula>NOT(ISERROR(SEARCH("09:30 – 18.30",CJ91)))</formula>
    </cfRule>
    <cfRule type="containsText" dxfId="6684" priority="13590" operator="containsText" text="10.30 – 18.30">
      <formula>NOT(ISERROR(SEARCH("10.30 – 18.30",CJ91)))</formula>
    </cfRule>
    <cfRule type="containsText" dxfId="6683" priority="13591" operator="containsText" text="09.30 – 18.30">
      <formula>NOT(ISERROR(SEARCH("09.30 – 18.30",CJ91)))</formula>
    </cfRule>
    <cfRule type="containsText" dxfId="6682" priority="13593" operator="containsText" text="09.00 – 13:00">
      <formula>NOT(ISERROR(SEARCH("09.00 – 13:00",CJ91)))</formula>
    </cfRule>
    <cfRule type="containsText" dxfId="6681" priority="13594" operator="containsText" text="08.30 – 16.30">
      <formula>NOT(ISERROR(SEARCH("08.30 – 16.30",CJ91)))</formula>
    </cfRule>
    <cfRule type="containsText" dxfId="6680" priority="13595" operator="containsText" text="08:30 – 17.30">
      <formula>NOT(ISERROR(SEARCH("08:30 – 17.30",CJ91)))</formula>
    </cfRule>
    <cfRule type="containsText" dxfId="6679" priority="13596" operator="containsText" text="08.30 – 17.30">
      <formula>NOT(ISERROR(SEARCH("08.30 – 17.30",CJ91)))</formula>
    </cfRule>
    <cfRule type="containsText" dxfId="6678" priority="13597" operator="containsText" text="09.00 – 18.00">
      <formula>NOT(ISERROR(SEARCH("09.00 – 18.00",CJ91)))</formula>
    </cfRule>
    <cfRule type="containsText" dxfId="6677" priority="13598" operator="containsText" text="09.00 – 13.00">
      <formula>NOT(ISERROR(SEARCH("09.00 – 13.00",CJ91)))</formula>
    </cfRule>
    <cfRule type="containsText" dxfId="6676" priority="13599" operator="containsText" text="11.30 – 19.30">
      <formula>NOT(ISERROR(SEARCH("11.30 – 19.30",CJ91)))</formula>
    </cfRule>
    <cfRule type="containsText" dxfId="6675" priority="13600" operator="containsText" text="10.30 – 19.30">
      <formula>NOT(ISERROR(SEARCH("10.30 – 19.30",CJ91)))</formula>
    </cfRule>
    <cfRule type="containsText" dxfId="6674" priority="13601" operator="containsText" text="09.00 – 15.00">
      <formula>NOT(ISERROR(SEARCH("09.00 – 15.00",CJ91)))</formula>
    </cfRule>
    <cfRule type="containsText" dxfId="6673" priority="13602" operator="containsText" text="1 2 : 3 0">
      <formula>NOT(ISERROR(SEARCH("1 2 : 3 0",CJ91)))</formula>
    </cfRule>
    <cfRule type="containsText" dxfId="6672" priority="13603" operator="containsText" text="1 3 : 3 0">
      <formula>NOT(ISERROR(SEARCH("1 3 : 3 0",CJ91)))</formula>
    </cfRule>
    <cfRule type="containsText" dxfId="6671" priority="13604" operator="containsText" text="FESTIVITÁ">
      <formula>NOT(ISERROR(SEARCH("FESTIVITÁ",CJ91)))</formula>
    </cfRule>
    <cfRule type="cellIs" dxfId="6670" priority="13605" operator="equal">
      <formula>"DOMENICA"</formula>
    </cfRule>
  </conditionalFormatting>
  <conditionalFormatting sqref="CJ91:CM98">
    <cfRule type="containsText" dxfId="6669" priority="13580" operator="containsText" text="09.00 - 13.00">
      <formula>NOT(ISERROR(SEARCH("09.00 - 13.00",CJ91)))</formula>
    </cfRule>
    <cfRule type="containsText" dxfId="6668" priority="13583" operator="containsText" text="09.00 – 15:00">
      <formula>NOT(ISERROR(SEARCH("09.00 – 15:00",CJ91)))</formula>
    </cfRule>
    <cfRule type="containsText" dxfId="6667" priority="13584" operator="containsText" text="09.00 – 16.00">
      <formula>NOT(ISERROR(SEARCH("09.00 – 16.00",CJ91)))</formula>
    </cfRule>
    <cfRule type="containsText" dxfId="6666" priority="13585" operator="containsText" text="09.00 - 13:00">
      <formula>NOT(ISERROR(SEARCH("09.00 - 13:00",CJ91)))</formula>
    </cfRule>
    <cfRule type="containsText" dxfId="6665" priority="13586" operator="containsText" text="08.30 – 16:30 ">
      <formula>NOT(ISERROR(SEARCH("08.30 – 16:30 ",CJ91)))</formula>
    </cfRule>
    <cfRule type="containsText" dxfId="6664" priority="13587" operator="containsText" text="08.30 – 17:30 ">
      <formula>NOT(ISERROR(SEARCH("08.30 – 17:30 ",CJ91)))</formula>
    </cfRule>
  </conditionalFormatting>
  <conditionalFormatting sqref="CJ91:CM98">
    <cfRule type="containsText" dxfId="6663" priority="13582" operator="containsText" text="1 3 : 0 0">
      <formula>NOT(ISERROR(SEARCH("1 3 : 0 0",CJ91)))</formula>
    </cfRule>
  </conditionalFormatting>
  <conditionalFormatting sqref="CJ91:CM91">
    <cfRule type="containsText" dxfId="6662" priority="13581" operator="containsText" text="13:00">
      <formula>NOT(ISERROR(SEARCH("13:00",CJ91)))</formula>
    </cfRule>
  </conditionalFormatting>
  <conditionalFormatting sqref="CJ91:CM98">
    <cfRule type="containsText" dxfId="6661" priority="13592" operator="containsText" text="09:00 – 13.00 ">
      <formula>NOT(ISERROR(SEARCH("09:00 – 13.00 ",CJ91)))</formula>
    </cfRule>
  </conditionalFormatting>
  <conditionalFormatting sqref="CJ97:CM97">
    <cfRule type="containsText" dxfId="6660" priority="13579" operator="containsText" text="09:00 – 13.00 ">
      <formula>NOT(ISERROR(SEARCH("09:00 – 13.00 ",CJ97)))</formula>
    </cfRule>
  </conditionalFormatting>
  <conditionalFormatting sqref="CJ91:CM98">
    <cfRule type="containsText" dxfId="6659" priority="13578" operator="containsText" text="09:00 – 13.00 ">
      <formula>NOT(ISERROR(SEARCH("09:00 – 13.00 ",CJ91)))</formula>
    </cfRule>
  </conditionalFormatting>
  <conditionalFormatting sqref="CJ97:CM98">
    <cfRule type="containsText" dxfId="6658" priority="13577" operator="containsText" text="09:00 – 13.00 ">
      <formula>NOT(ISERROR(SEARCH("09:00 – 13.00 ",CJ97)))</formula>
    </cfRule>
  </conditionalFormatting>
  <conditionalFormatting sqref="CJ92:CM92">
    <cfRule type="containsText" dxfId="6657" priority="13574" operator="containsText" text="09.00 -13.00">
      <formula>NOT(ISERROR(SEARCH("09.00 -13.00",CJ92)))</formula>
    </cfRule>
    <cfRule type="containsText" dxfId="6656" priority="13575" operator="containsText" text="09.00 -15:00">
      <formula>NOT(ISERROR(SEARCH("09.00 -15:00",CJ92)))</formula>
    </cfRule>
    <cfRule type="containsText" dxfId="6655" priority="13576" operator="containsText" text="09.00 -16.00">
      <formula>NOT(ISERROR(SEARCH("09.00 -16.00",CJ92)))</formula>
    </cfRule>
  </conditionalFormatting>
  <conditionalFormatting sqref="CJ93:CM98">
    <cfRule type="containsText" dxfId="6654" priority="13571" operator="containsText" text="09.00 -13.00">
      <formula>NOT(ISERROR(SEARCH("09.00 -13.00",CJ93)))</formula>
    </cfRule>
    <cfRule type="containsText" dxfId="6653" priority="13572" operator="containsText" text="09.00 -15:00">
      <formula>NOT(ISERROR(SEARCH("09.00 -15:00",CJ93)))</formula>
    </cfRule>
    <cfRule type="containsText" dxfId="6652" priority="13573" operator="containsText" text="09.00 -16.00">
      <formula>NOT(ISERROR(SEARCH("09.00 -16.00",CJ93)))</formula>
    </cfRule>
  </conditionalFormatting>
  <conditionalFormatting sqref="CJ91:CM91">
    <cfRule type="containsText" dxfId="6651" priority="13568" operator="containsText" text="09.00 -13.00">
      <formula>NOT(ISERROR(SEARCH("09.00 -13.00",CJ91)))</formula>
    </cfRule>
    <cfRule type="containsText" dxfId="6650" priority="13569" operator="containsText" text="09.00 -15:00">
      <formula>NOT(ISERROR(SEARCH("09.00 -15:00",CJ91)))</formula>
    </cfRule>
    <cfRule type="containsText" dxfId="6649" priority="13570" operator="containsText" text="09.00 -16.00">
      <formula>NOT(ISERROR(SEARCH("09.00 -16.00",CJ91)))</formula>
    </cfRule>
  </conditionalFormatting>
  <conditionalFormatting sqref="CJ97:CM97">
    <cfRule type="containsText" dxfId="6648" priority="13567" operator="containsText" text="09:00 – 13.00 ">
      <formula>NOT(ISERROR(SEARCH("09:00 – 13.00 ",CJ97)))</formula>
    </cfRule>
  </conditionalFormatting>
  <conditionalFormatting sqref="CJ91:CM98">
    <cfRule type="containsText" dxfId="6647" priority="13566" operator="containsText" text="09:00 – 13.00 ">
      <formula>NOT(ISERROR(SEARCH("09:00 – 13.00 ",CJ91)))</formula>
    </cfRule>
  </conditionalFormatting>
  <conditionalFormatting sqref="CJ97:CM98">
    <cfRule type="containsText" dxfId="6646" priority="13565" operator="containsText" text="09:00 – 13.00 ">
      <formula>NOT(ISERROR(SEARCH("09:00 – 13.00 ",CJ97)))</formula>
    </cfRule>
  </conditionalFormatting>
  <conditionalFormatting sqref="CJ92:CM92">
    <cfRule type="containsText" dxfId="6645" priority="13562" operator="containsText" text="09.00 -13.00">
      <formula>NOT(ISERROR(SEARCH("09.00 -13.00",CJ92)))</formula>
    </cfRule>
    <cfRule type="containsText" dxfId="6644" priority="13563" operator="containsText" text="09.00 -15:00">
      <formula>NOT(ISERROR(SEARCH("09.00 -15:00",CJ92)))</formula>
    </cfRule>
    <cfRule type="containsText" dxfId="6643" priority="13564" operator="containsText" text="09.00 -16.00">
      <formula>NOT(ISERROR(SEARCH("09.00 -16.00",CJ92)))</formula>
    </cfRule>
  </conditionalFormatting>
  <conditionalFormatting sqref="CJ93:CM98">
    <cfRule type="containsText" dxfId="6642" priority="13559" operator="containsText" text="09.00 -13.00">
      <formula>NOT(ISERROR(SEARCH("09.00 -13.00",CJ93)))</formula>
    </cfRule>
    <cfRule type="containsText" dxfId="6641" priority="13560" operator="containsText" text="09.00 -15:00">
      <formula>NOT(ISERROR(SEARCH("09.00 -15:00",CJ93)))</formula>
    </cfRule>
    <cfRule type="containsText" dxfId="6640" priority="13561" operator="containsText" text="09.00 -16.00">
      <formula>NOT(ISERROR(SEARCH("09.00 -16.00",CJ93)))</formula>
    </cfRule>
  </conditionalFormatting>
  <conditionalFormatting sqref="CJ91:CM91">
    <cfRule type="containsText" dxfId="6639" priority="13556" operator="containsText" text="09.00 -13.00">
      <formula>NOT(ISERROR(SEARCH("09.00 -13.00",CJ91)))</formula>
    </cfRule>
    <cfRule type="containsText" dxfId="6638" priority="13557" operator="containsText" text="09.00 -15:00">
      <formula>NOT(ISERROR(SEARCH("09.00 -15:00",CJ91)))</formula>
    </cfRule>
    <cfRule type="containsText" dxfId="6637" priority="13558" operator="containsText" text="09.00 -16.00">
      <formula>NOT(ISERROR(SEARCH("09.00 -16.00",CJ91)))</formula>
    </cfRule>
  </conditionalFormatting>
  <conditionalFormatting sqref="CJ92:CM92">
    <cfRule type="containsText" dxfId="6636" priority="13553" operator="containsText" text="09.00 -13:00">
      <formula>NOT(ISERROR(SEARCH("09.00 -13:00",CJ92)))</formula>
    </cfRule>
    <cfRule type="containsText" dxfId="6635" priority="13554" operator="containsText" text="08.30 -17.30">
      <formula>NOT(ISERROR(SEARCH("08.30 -17.30",CJ92)))</formula>
    </cfRule>
    <cfRule type="containsText" dxfId="6634" priority="13555" operator="containsText" text="08.30 -15:30">
      <formula>NOT(ISERROR(SEARCH("08.30 -15:30",CJ92)))</formula>
    </cfRule>
  </conditionalFormatting>
  <conditionalFormatting sqref="CJ93:CM98">
    <cfRule type="containsText" dxfId="6633" priority="13550" operator="containsText" text="09.00 -13.00">
      <formula>NOT(ISERROR(SEARCH("09.00 -13.00",CJ93)))</formula>
    </cfRule>
    <cfRule type="containsText" dxfId="6632" priority="13551" operator="containsText" text="09.00 -15:00">
      <formula>NOT(ISERROR(SEARCH("09.00 -15:00",CJ93)))</formula>
    </cfRule>
    <cfRule type="containsText" dxfId="6631" priority="13552" operator="containsText" text="09.00 -16.00">
      <formula>NOT(ISERROR(SEARCH("09.00 -16.00",CJ93)))</formula>
    </cfRule>
  </conditionalFormatting>
  <conditionalFormatting sqref="CJ93:CM98">
    <cfRule type="containsText" dxfId="6630" priority="13547" operator="containsText" text="09.00 -13:00">
      <formula>NOT(ISERROR(SEARCH("09.00 -13:00",CJ93)))</formula>
    </cfRule>
    <cfRule type="containsText" dxfId="6629" priority="13548" operator="containsText" text="08.30 -17.30">
      <formula>NOT(ISERROR(SEARCH("08.30 -17.30",CJ93)))</formula>
    </cfRule>
    <cfRule type="containsText" dxfId="6628" priority="13549" operator="containsText" text="08.30 -15:30">
      <formula>NOT(ISERROR(SEARCH("08.30 -15:30",CJ93)))</formula>
    </cfRule>
  </conditionalFormatting>
  <conditionalFormatting sqref="CJ91:CM91">
    <cfRule type="containsText" dxfId="6627" priority="13544" operator="containsText" text="09.00 -13.00">
      <formula>NOT(ISERROR(SEARCH("09.00 -13.00",CJ91)))</formula>
    </cfRule>
    <cfRule type="containsText" dxfId="6626" priority="13545" operator="containsText" text="09.00 -15:00">
      <formula>NOT(ISERROR(SEARCH("09.00 -15:00",CJ91)))</formula>
    </cfRule>
    <cfRule type="containsText" dxfId="6625" priority="13546" operator="containsText" text="09.00 -16.00">
      <formula>NOT(ISERROR(SEARCH("09.00 -16.00",CJ91)))</formula>
    </cfRule>
  </conditionalFormatting>
  <conditionalFormatting sqref="CJ91:CM91">
    <cfRule type="containsText" dxfId="6624" priority="13541" operator="containsText" text="09.00 -13:00">
      <formula>NOT(ISERROR(SEARCH("09.00 -13:00",CJ91)))</formula>
    </cfRule>
    <cfRule type="containsText" dxfId="6623" priority="13542" operator="containsText" text="08.30 -17.30">
      <formula>NOT(ISERROR(SEARCH("08.30 -17.30",CJ91)))</formula>
    </cfRule>
    <cfRule type="containsText" dxfId="6622" priority="13543" operator="containsText" text="08.30 -15:30">
      <formula>NOT(ISERROR(SEARCH("08.30 -15:30",CJ91)))</formula>
    </cfRule>
  </conditionalFormatting>
  <conditionalFormatting sqref="CJ70:CM70">
    <cfRule type="cellIs" dxfId="6621" priority="13472" operator="equal">
      <formula>_FV(13,"3")</formula>
    </cfRule>
  </conditionalFormatting>
  <conditionalFormatting sqref="CJ70:CM70">
    <cfRule type="cellIs" dxfId="6620" priority="13475" operator="equal">
      <formula>"09.00 – 18.00"</formula>
    </cfRule>
  </conditionalFormatting>
  <conditionalFormatting sqref="CJ70:CM70">
    <cfRule type="cellIs" dxfId="6619" priority="13476" operator="equal">
      <formula>"09.30 – 13.00"</formula>
    </cfRule>
  </conditionalFormatting>
  <conditionalFormatting sqref="CJ70:CM70">
    <cfRule type="cellIs" dxfId="6618" priority="13477" operator="equal">
      <formula>"10.30 – 19.30"</formula>
    </cfRule>
  </conditionalFormatting>
  <conditionalFormatting sqref="CJ70:CM70">
    <cfRule type="cellIs" dxfId="6617" priority="13478" operator="equal">
      <formula>"11.30 – 19.30"</formula>
    </cfRule>
  </conditionalFormatting>
  <conditionalFormatting sqref="CJ70:CM70">
    <cfRule type="cellIs" dxfId="6616" priority="13479" operator="equal">
      <formula>_FV(13,"3")</formula>
    </cfRule>
  </conditionalFormatting>
  <conditionalFormatting sqref="CJ70:CM70">
    <cfRule type="cellIs" dxfId="6615" priority="13480" operator="equal">
      <formula>_FV(13,"3")</formula>
    </cfRule>
  </conditionalFormatting>
  <conditionalFormatting sqref="CJ70:CM70">
    <cfRule type="cellIs" dxfId="6614" priority="13481" operator="equal">
      <formula>_FV(13,"3")</formula>
    </cfRule>
  </conditionalFormatting>
  <conditionalFormatting sqref="CJ70:CM70">
    <cfRule type="cellIs" dxfId="6613" priority="13468" operator="equal">
      <formula>"09.00 – 18.00"</formula>
    </cfRule>
  </conditionalFormatting>
  <conditionalFormatting sqref="CJ70:CM70">
    <cfRule type="cellIs" dxfId="6612" priority="13469" operator="equal">
      <formula>"09.30 – 13.00"</formula>
    </cfRule>
  </conditionalFormatting>
  <conditionalFormatting sqref="CJ70:CM70">
    <cfRule type="cellIs" dxfId="6611" priority="13470" operator="equal">
      <formula>"10.30 – 19.30"</formula>
    </cfRule>
  </conditionalFormatting>
  <conditionalFormatting sqref="CJ70:CM70">
    <cfRule type="cellIs" dxfId="6610" priority="13532" operator="equal">
      <formula>"09.00 – 13.00"</formula>
    </cfRule>
  </conditionalFormatting>
  <conditionalFormatting sqref="CJ70:CM70">
    <cfRule type="cellIs" dxfId="6609" priority="13533" operator="equal">
      <formula>"09.00 – 15.00"</formula>
    </cfRule>
  </conditionalFormatting>
  <conditionalFormatting sqref="CJ70:CM70">
    <cfRule type="cellIs" dxfId="6608" priority="13534" operator="equal">
      <formula>"09.00 – 18.00"</formula>
    </cfRule>
  </conditionalFormatting>
  <conditionalFormatting sqref="CJ70:CM70">
    <cfRule type="cellIs" dxfId="6607" priority="13535" operator="equal">
      <formula>"09.30 – 13.00"</formula>
    </cfRule>
  </conditionalFormatting>
  <conditionalFormatting sqref="CJ70:CM70">
    <cfRule type="cellIs" dxfId="6606" priority="13536" operator="equal">
      <formula>"10.30 – 19.30"</formula>
    </cfRule>
  </conditionalFormatting>
  <conditionalFormatting sqref="CJ70:CM70">
    <cfRule type="cellIs" dxfId="6605" priority="13537" operator="equal">
      <formula>"11.30 – 19.30"</formula>
    </cfRule>
  </conditionalFormatting>
  <conditionalFormatting sqref="CJ70:CM70">
    <cfRule type="cellIs" dxfId="6604" priority="13538" operator="equal">
      <formula>_FV(13,"3")</formula>
    </cfRule>
  </conditionalFormatting>
  <conditionalFormatting sqref="CJ70:CM70">
    <cfRule type="cellIs" dxfId="6603" priority="13539" operator="equal">
      <formula>_FV(13,"3")</formula>
    </cfRule>
  </conditionalFormatting>
  <conditionalFormatting sqref="CJ70:CM70">
    <cfRule type="cellIs" dxfId="6602" priority="13540" operator="equal">
      <formula>_FV(13,"3")</formula>
    </cfRule>
  </conditionalFormatting>
  <conditionalFormatting sqref="CJ70:CM70">
    <cfRule type="containsText" dxfId="6601" priority="13522" operator="containsText" text="DOMENICA">
      <formula>NOT(ISERROR(SEARCH("DOMENICA",CJ70)))</formula>
    </cfRule>
    <cfRule type="containsText" dxfId="6600" priority="13523" operator="containsText" text="08.30 – 14.30">
      <formula>NOT(ISERROR(SEARCH("08.30 – 14.30",CJ70)))</formula>
    </cfRule>
    <cfRule type="containsText" dxfId="6599" priority="13524" operator="containsText" text="09.30 – 18.30">
      <formula>NOT(ISERROR(SEARCH("09.30 – 18.30",CJ70)))</formula>
    </cfRule>
    <cfRule type="containsText" dxfId="6598" priority="13525" operator="containsText" text="08.30 – 16.30">
      <formula>NOT(ISERROR(SEARCH("08.30 – 16.30",CJ70)))</formula>
    </cfRule>
    <cfRule type="containsText" dxfId="6597" priority="13526" operator="containsText" text="08.30 – 17.30">
      <formula>NOT(ISERROR(SEARCH("08.30 – 17.30",CJ70)))</formula>
    </cfRule>
    <cfRule type="containsText" dxfId="6596" priority="13527" operator="containsText" text="09.00 – 18.00">
      <formula>NOT(ISERROR(SEARCH("09.00 – 18.00",CJ70)))</formula>
    </cfRule>
    <cfRule type="containsText" dxfId="6595" priority="13528" operator="containsText" text="09.00 – 15.00">
      <formula>NOT(ISERROR(SEARCH("09.00 – 15.00",CJ70)))</formula>
    </cfRule>
    <cfRule type="containsText" dxfId="6594" priority="13529" operator="containsText" text="10.30 – 19.30">
      <formula>NOT(ISERROR(SEARCH("10.30 – 19.30",CJ70)))</formula>
    </cfRule>
    <cfRule type="containsText" dxfId="6593" priority="13530" operator="containsText" text="09.00 – 13.00">
      <formula>NOT(ISERROR(SEARCH("09.00 – 13.00",CJ70)))</formula>
    </cfRule>
    <cfRule type="containsText" dxfId="6592" priority="13531" operator="containsText" text="11.30 – 19.30">
      <formula>NOT(ISERROR(SEARCH("11.30 – 19.30",CJ70)))</formula>
    </cfRule>
  </conditionalFormatting>
  <conditionalFormatting sqref="CJ70:CM70">
    <cfRule type="cellIs" dxfId="6591" priority="13514" operator="equal">
      <formula>"09.00 – 15.00"</formula>
    </cfRule>
  </conditionalFormatting>
  <conditionalFormatting sqref="CJ70:CM70">
    <cfRule type="cellIs" dxfId="6590" priority="13515" operator="equal">
      <formula>"09.00 – 18.00"</formula>
    </cfRule>
  </conditionalFormatting>
  <conditionalFormatting sqref="CJ70:CM70">
    <cfRule type="cellIs" dxfId="6589" priority="13516" operator="equal">
      <formula>"09.30 – 13.00"</formula>
    </cfRule>
  </conditionalFormatting>
  <conditionalFormatting sqref="CJ70:CM70">
    <cfRule type="cellIs" dxfId="6588" priority="13517" operator="equal">
      <formula>"10.30 – 19.30"</formula>
    </cfRule>
  </conditionalFormatting>
  <conditionalFormatting sqref="CJ70:CM70">
    <cfRule type="cellIs" dxfId="6587" priority="13518" operator="equal">
      <formula>"11.30 – 19.30"</formula>
    </cfRule>
  </conditionalFormatting>
  <conditionalFormatting sqref="CJ70:CM70">
    <cfRule type="cellIs" dxfId="6586" priority="13519" operator="equal">
      <formula>_FV(13,"3")</formula>
    </cfRule>
  </conditionalFormatting>
  <conditionalFormatting sqref="CJ70:CM70">
    <cfRule type="cellIs" dxfId="6585" priority="13520" operator="equal">
      <formula>_FV(13,"3")</formula>
    </cfRule>
  </conditionalFormatting>
  <conditionalFormatting sqref="CJ70:CM70">
    <cfRule type="cellIs" dxfId="6584" priority="13521" operator="equal">
      <formula>_FV(13,"3")</formula>
    </cfRule>
  </conditionalFormatting>
  <conditionalFormatting sqref="CJ70:CM70">
    <cfRule type="cellIs" dxfId="6583" priority="13506" operator="equal">
      <formula>"09.00 – 15.00"</formula>
    </cfRule>
  </conditionalFormatting>
  <conditionalFormatting sqref="CJ70:CM70">
    <cfRule type="cellIs" dxfId="6582" priority="13507" operator="equal">
      <formula>"09.00 – 18.00"</formula>
    </cfRule>
  </conditionalFormatting>
  <conditionalFormatting sqref="CJ70:CM70">
    <cfRule type="cellIs" dxfId="6581" priority="13508" operator="equal">
      <formula>"09.30 – 13.00"</formula>
    </cfRule>
  </conditionalFormatting>
  <conditionalFormatting sqref="CJ70:CM70">
    <cfRule type="cellIs" dxfId="6580" priority="13509" operator="equal">
      <formula>"10.30 – 19.30"</formula>
    </cfRule>
  </conditionalFormatting>
  <conditionalFormatting sqref="CJ70:CM70">
    <cfRule type="cellIs" dxfId="6579" priority="13510" operator="equal">
      <formula>"11.30 – 19.30"</formula>
    </cfRule>
  </conditionalFormatting>
  <conditionalFormatting sqref="CJ70:CM70">
    <cfRule type="cellIs" dxfId="6578" priority="13511" operator="equal">
      <formula>_FV(13,"3")</formula>
    </cfRule>
  </conditionalFormatting>
  <conditionalFormatting sqref="CJ70:CM70">
    <cfRule type="cellIs" dxfId="6577" priority="13512" operator="equal">
      <formula>_FV(13,"3")</formula>
    </cfRule>
  </conditionalFormatting>
  <conditionalFormatting sqref="CJ70:CM70">
    <cfRule type="cellIs" dxfId="6576" priority="13513" operator="equal">
      <formula>_FV(13,"3")</formula>
    </cfRule>
  </conditionalFormatting>
  <conditionalFormatting sqref="CJ70:CM70">
    <cfRule type="containsText" dxfId="6575" priority="13500" operator="containsText" text="09.00 - 13.00">
      <formula>NOT(ISERROR(SEARCH("09.00 - 13.00",CJ70)))</formula>
    </cfRule>
    <cfRule type="containsText" dxfId="6574" priority="13501" operator="containsText" text="09.00 – 15:00">
      <formula>NOT(ISERROR(SEARCH("09.00 – 15:00",CJ70)))</formula>
    </cfRule>
    <cfRule type="containsText" dxfId="6573" priority="13502" operator="containsText" text="09.00 – 16.00">
      <formula>NOT(ISERROR(SEARCH("09.00 – 16.00",CJ70)))</formula>
    </cfRule>
    <cfRule type="containsText" dxfId="6572" priority="13503" operator="containsText" text="09.00 - 13:00">
      <formula>NOT(ISERROR(SEARCH("09.00 - 13:00",CJ70)))</formula>
    </cfRule>
    <cfRule type="containsText" dxfId="6571" priority="13504" operator="containsText" text="08.30 – 16:30 ">
      <formula>NOT(ISERROR(SEARCH("08.30 – 16:30 ",CJ70)))</formula>
    </cfRule>
    <cfRule type="containsText" dxfId="6570" priority="13505" operator="containsText" text="08.30 – 17:30 ">
      <formula>NOT(ISERROR(SEARCH("08.30 – 17:30 ",CJ70)))</formula>
    </cfRule>
  </conditionalFormatting>
  <conditionalFormatting sqref="CJ70:CM70">
    <cfRule type="cellIs" dxfId="6569" priority="13492" operator="equal">
      <formula>"09.00 – 15.00"</formula>
    </cfRule>
  </conditionalFormatting>
  <conditionalFormatting sqref="CJ70:CM70">
    <cfRule type="cellIs" dxfId="6568" priority="13493" operator="equal">
      <formula>"09.00 – 18.00"</formula>
    </cfRule>
  </conditionalFormatting>
  <conditionalFormatting sqref="CJ70:CM70">
    <cfRule type="cellIs" dxfId="6567" priority="13494" operator="equal">
      <formula>"09.30 – 13.00"</formula>
    </cfRule>
  </conditionalFormatting>
  <conditionalFormatting sqref="CJ70:CM70">
    <cfRule type="cellIs" dxfId="6566" priority="13495" operator="equal">
      <formula>"10.30 – 19.30"</formula>
    </cfRule>
  </conditionalFormatting>
  <conditionalFormatting sqref="CJ70:CM70">
    <cfRule type="cellIs" dxfId="6565" priority="13496" operator="equal">
      <formula>"11.30 – 19.30"</formula>
    </cfRule>
  </conditionalFormatting>
  <conditionalFormatting sqref="CJ70:CM70">
    <cfRule type="cellIs" dxfId="6564" priority="13497" operator="equal">
      <formula>_FV(13,"3")</formula>
    </cfRule>
  </conditionalFormatting>
  <conditionalFormatting sqref="CJ70:CM70">
    <cfRule type="cellIs" dxfId="6563" priority="13498" operator="equal">
      <formula>_FV(13,"3")</formula>
    </cfRule>
  </conditionalFormatting>
  <conditionalFormatting sqref="CJ70:CM70">
    <cfRule type="cellIs" dxfId="6562" priority="13499" operator="equal">
      <formula>_FV(13,"3")</formula>
    </cfRule>
  </conditionalFormatting>
  <conditionalFormatting sqref="CJ70:CM70">
    <cfRule type="containsText" dxfId="6561" priority="13482" operator="containsText" text="DOMENICA">
      <formula>NOT(ISERROR(SEARCH("DOMENICA",CJ70)))</formula>
    </cfRule>
    <cfRule type="containsText" dxfId="6560" priority="13483" operator="containsText" text="08.30 – 14.30">
      <formula>NOT(ISERROR(SEARCH("08.30 – 14.30",CJ70)))</formula>
    </cfRule>
    <cfRule type="containsText" dxfId="6559" priority="13484" operator="containsText" text="09.30 – 18.30">
      <formula>NOT(ISERROR(SEARCH("09.30 – 18.30",CJ70)))</formula>
    </cfRule>
    <cfRule type="containsText" dxfId="6558" priority="13485" operator="containsText" text="08.30 – 16.30">
      <formula>NOT(ISERROR(SEARCH("08.30 – 16.30",CJ70)))</formula>
    </cfRule>
    <cfRule type="containsText" dxfId="6557" priority="13486" operator="containsText" text="08.30 – 17.30">
      <formula>NOT(ISERROR(SEARCH("08.30 – 17.30",CJ70)))</formula>
    </cfRule>
    <cfRule type="containsText" dxfId="6556" priority="13487" operator="containsText" text="09.00 – 18.00">
      <formula>NOT(ISERROR(SEARCH("09.00 – 18.00",CJ70)))</formula>
    </cfRule>
    <cfRule type="containsText" dxfId="6555" priority="13488" operator="containsText" text="09.00 – 15.00">
      <formula>NOT(ISERROR(SEARCH("09.00 – 15.00",CJ70)))</formula>
    </cfRule>
    <cfRule type="containsText" dxfId="6554" priority="13489" operator="containsText" text="10.30 – 19.30">
      <formula>NOT(ISERROR(SEARCH("10.30 – 19.30",CJ70)))</formula>
    </cfRule>
    <cfRule type="containsText" dxfId="6553" priority="13490" operator="containsText" text="09.00 – 13.00">
      <formula>NOT(ISERROR(SEARCH("09.00 – 13.00",CJ70)))</formula>
    </cfRule>
    <cfRule type="containsText" dxfId="6552" priority="13491" operator="containsText" text="11.30 – 19.30">
      <formula>NOT(ISERROR(SEARCH("11.30 – 19.30",CJ70)))</formula>
    </cfRule>
  </conditionalFormatting>
  <conditionalFormatting sqref="CJ70:CM70">
    <cfRule type="cellIs" dxfId="6551" priority="13471" operator="equal">
      <formula>"11.30 – 19.30"</formula>
    </cfRule>
  </conditionalFormatting>
  <conditionalFormatting sqref="CJ70:CM70">
    <cfRule type="cellIs" dxfId="6550" priority="13473" operator="equal">
      <formula>_FV(13,"3")</formula>
    </cfRule>
  </conditionalFormatting>
  <conditionalFormatting sqref="CJ70:CM70">
    <cfRule type="cellIs" dxfId="6549" priority="13474" operator="equal">
      <formula>_FV(13,"3")</formula>
    </cfRule>
  </conditionalFormatting>
  <conditionalFormatting sqref="CJ80:CM80">
    <cfRule type="cellIs" dxfId="6548" priority="13399" operator="equal">
      <formula>_FV(13,"3")</formula>
    </cfRule>
  </conditionalFormatting>
  <conditionalFormatting sqref="CJ80:CM80">
    <cfRule type="cellIs" dxfId="6547" priority="13402" operator="equal">
      <formula>"09.00 – 18.00"</formula>
    </cfRule>
  </conditionalFormatting>
  <conditionalFormatting sqref="CJ80:CM80">
    <cfRule type="cellIs" dxfId="6546" priority="13403" operator="equal">
      <formula>"09.30 – 13.00"</formula>
    </cfRule>
  </conditionalFormatting>
  <conditionalFormatting sqref="CJ80:CM80">
    <cfRule type="cellIs" dxfId="6545" priority="13404" operator="equal">
      <formula>"10.30 – 19.30"</formula>
    </cfRule>
  </conditionalFormatting>
  <conditionalFormatting sqref="CJ80:CM80">
    <cfRule type="cellIs" dxfId="6544" priority="13405" operator="equal">
      <formula>"11.30 – 19.30"</formula>
    </cfRule>
  </conditionalFormatting>
  <conditionalFormatting sqref="CJ80:CM80">
    <cfRule type="cellIs" dxfId="6543" priority="13406" operator="equal">
      <formula>_FV(13,"3")</formula>
    </cfRule>
  </conditionalFormatting>
  <conditionalFormatting sqref="CJ80:CM80">
    <cfRule type="cellIs" dxfId="6542" priority="13407" operator="equal">
      <formula>_FV(13,"3")</formula>
    </cfRule>
  </conditionalFormatting>
  <conditionalFormatting sqref="CJ80:CM80">
    <cfRule type="cellIs" dxfId="6541" priority="13408" operator="equal">
      <formula>_FV(13,"3")</formula>
    </cfRule>
  </conditionalFormatting>
  <conditionalFormatting sqref="CJ80:CM80">
    <cfRule type="cellIs" dxfId="6540" priority="13395" operator="equal">
      <formula>"09.00 – 18.00"</formula>
    </cfRule>
  </conditionalFormatting>
  <conditionalFormatting sqref="CJ80:CM80">
    <cfRule type="cellIs" dxfId="6539" priority="13396" operator="equal">
      <formula>"09.30 – 13.00"</formula>
    </cfRule>
  </conditionalFormatting>
  <conditionalFormatting sqref="CJ80:CM80">
    <cfRule type="cellIs" dxfId="6538" priority="13397" operator="equal">
      <formula>"10.30 – 19.30"</formula>
    </cfRule>
  </conditionalFormatting>
  <conditionalFormatting sqref="CJ80:CM80">
    <cfRule type="cellIs" dxfId="6537" priority="13459" operator="equal">
      <formula>"09.00 – 13.00"</formula>
    </cfRule>
  </conditionalFormatting>
  <conditionalFormatting sqref="CJ80:CM80">
    <cfRule type="cellIs" dxfId="6536" priority="13460" operator="equal">
      <formula>"09.00 – 15.00"</formula>
    </cfRule>
  </conditionalFormatting>
  <conditionalFormatting sqref="CJ80:CM80">
    <cfRule type="cellIs" dxfId="6535" priority="13461" operator="equal">
      <formula>"09.00 – 18.00"</formula>
    </cfRule>
  </conditionalFormatting>
  <conditionalFormatting sqref="CJ80:CM80">
    <cfRule type="cellIs" dxfId="6534" priority="13462" operator="equal">
      <formula>"09.30 – 13.00"</formula>
    </cfRule>
  </conditionalFormatting>
  <conditionalFormatting sqref="CJ80:CM80">
    <cfRule type="cellIs" dxfId="6533" priority="13463" operator="equal">
      <formula>"10.30 – 19.30"</formula>
    </cfRule>
  </conditionalFormatting>
  <conditionalFormatting sqref="CJ80:CM80">
    <cfRule type="cellIs" dxfId="6532" priority="13464" operator="equal">
      <formula>"11.30 – 19.30"</formula>
    </cfRule>
  </conditionalFormatting>
  <conditionalFormatting sqref="CJ80:CM80">
    <cfRule type="cellIs" dxfId="6531" priority="13465" operator="equal">
      <formula>_FV(13,"3")</formula>
    </cfRule>
  </conditionalFormatting>
  <conditionalFormatting sqref="CJ80:CM80">
    <cfRule type="cellIs" dxfId="6530" priority="13466" operator="equal">
      <formula>_FV(13,"3")</formula>
    </cfRule>
  </conditionalFormatting>
  <conditionalFormatting sqref="CJ80:CM80">
    <cfRule type="cellIs" dxfId="6529" priority="13467" operator="equal">
      <formula>_FV(13,"3")</formula>
    </cfRule>
  </conditionalFormatting>
  <conditionalFormatting sqref="CJ80:CM80">
    <cfRule type="containsText" dxfId="6528" priority="13449" operator="containsText" text="DOMENICA">
      <formula>NOT(ISERROR(SEARCH("DOMENICA",CJ80)))</formula>
    </cfRule>
    <cfRule type="containsText" dxfId="6527" priority="13450" operator="containsText" text="08.30 – 14.30">
      <formula>NOT(ISERROR(SEARCH("08.30 – 14.30",CJ80)))</formula>
    </cfRule>
    <cfRule type="containsText" dxfId="6526" priority="13451" operator="containsText" text="09.30 – 18.30">
      <formula>NOT(ISERROR(SEARCH("09.30 – 18.30",CJ80)))</formula>
    </cfRule>
    <cfRule type="containsText" dxfId="6525" priority="13452" operator="containsText" text="08.30 – 16.30">
      <formula>NOT(ISERROR(SEARCH("08.30 – 16.30",CJ80)))</formula>
    </cfRule>
    <cfRule type="containsText" dxfId="6524" priority="13453" operator="containsText" text="08.30 – 17.30">
      <formula>NOT(ISERROR(SEARCH("08.30 – 17.30",CJ80)))</formula>
    </cfRule>
    <cfRule type="containsText" dxfId="6523" priority="13454" operator="containsText" text="09.00 – 18.00">
      <formula>NOT(ISERROR(SEARCH("09.00 – 18.00",CJ80)))</formula>
    </cfRule>
    <cfRule type="containsText" dxfId="6522" priority="13455" operator="containsText" text="09.00 – 15.00">
      <formula>NOT(ISERROR(SEARCH("09.00 – 15.00",CJ80)))</formula>
    </cfRule>
    <cfRule type="containsText" dxfId="6521" priority="13456" operator="containsText" text="10.30 – 19.30">
      <formula>NOT(ISERROR(SEARCH("10.30 – 19.30",CJ80)))</formula>
    </cfRule>
    <cfRule type="containsText" dxfId="6520" priority="13457" operator="containsText" text="09.00 – 13.00">
      <formula>NOT(ISERROR(SEARCH("09.00 – 13.00",CJ80)))</formula>
    </cfRule>
    <cfRule type="containsText" dxfId="6519" priority="13458" operator="containsText" text="11.30 – 19.30">
      <formula>NOT(ISERROR(SEARCH("11.30 – 19.30",CJ80)))</formula>
    </cfRule>
  </conditionalFormatting>
  <conditionalFormatting sqref="CJ80:CM80">
    <cfRule type="cellIs" dxfId="6518" priority="13441" operator="equal">
      <formula>"09.00 – 15.00"</formula>
    </cfRule>
  </conditionalFormatting>
  <conditionalFormatting sqref="CJ80:CM80">
    <cfRule type="cellIs" dxfId="6517" priority="13442" operator="equal">
      <formula>"09.00 – 18.00"</formula>
    </cfRule>
  </conditionalFormatting>
  <conditionalFormatting sqref="CJ80:CM80">
    <cfRule type="cellIs" dxfId="6516" priority="13443" operator="equal">
      <formula>"09.30 – 13.00"</formula>
    </cfRule>
  </conditionalFormatting>
  <conditionalFormatting sqref="CJ80:CM80">
    <cfRule type="cellIs" dxfId="6515" priority="13444" operator="equal">
      <formula>"10.30 – 19.30"</formula>
    </cfRule>
  </conditionalFormatting>
  <conditionalFormatting sqref="CJ80:CM80">
    <cfRule type="cellIs" dxfId="6514" priority="13445" operator="equal">
      <formula>"11.30 – 19.30"</formula>
    </cfRule>
  </conditionalFormatting>
  <conditionalFormatting sqref="CJ80:CM80">
    <cfRule type="cellIs" dxfId="6513" priority="13446" operator="equal">
      <formula>_FV(13,"3")</formula>
    </cfRule>
  </conditionalFormatting>
  <conditionalFormatting sqref="CJ80:CM80">
    <cfRule type="cellIs" dxfId="6512" priority="13447" operator="equal">
      <formula>_FV(13,"3")</formula>
    </cfRule>
  </conditionalFormatting>
  <conditionalFormatting sqref="CJ80:CM80">
    <cfRule type="cellIs" dxfId="6511" priority="13448" operator="equal">
      <formula>_FV(13,"3")</formula>
    </cfRule>
  </conditionalFormatting>
  <conditionalFormatting sqref="CJ80:CM80">
    <cfRule type="cellIs" dxfId="6510" priority="13433" operator="equal">
      <formula>"09.00 – 15.00"</formula>
    </cfRule>
  </conditionalFormatting>
  <conditionalFormatting sqref="CJ80:CM80">
    <cfRule type="cellIs" dxfId="6509" priority="13434" operator="equal">
      <formula>"09.00 – 18.00"</formula>
    </cfRule>
  </conditionalFormatting>
  <conditionalFormatting sqref="CJ80:CM80">
    <cfRule type="cellIs" dxfId="6508" priority="13435" operator="equal">
      <formula>"09.30 – 13.00"</formula>
    </cfRule>
  </conditionalFormatting>
  <conditionalFormatting sqref="CJ80:CM80">
    <cfRule type="cellIs" dxfId="6507" priority="13436" operator="equal">
      <formula>"10.30 – 19.30"</formula>
    </cfRule>
  </conditionalFormatting>
  <conditionalFormatting sqref="CJ80:CM80">
    <cfRule type="cellIs" dxfId="6506" priority="13437" operator="equal">
      <formula>"11.30 – 19.30"</formula>
    </cfRule>
  </conditionalFormatting>
  <conditionalFormatting sqref="CJ80:CM80">
    <cfRule type="cellIs" dxfId="6505" priority="13438" operator="equal">
      <formula>_FV(13,"3")</formula>
    </cfRule>
  </conditionalFormatting>
  <conditionalFormatting sqref="CJ80:CM80">
    <cfRule type="cellIs" dxfId="6504" priority="13439" operator="equal">
      <formula>_FV(13,"3")</formula>
    </cfRule>
  </conditionalFormatting>
  <conditionalFormatting sqref="CJ80:CM80">
    <cfRule type="cellIs" dxfId="6503" priority="13440" operator="equal">
      <formula>_FV(13,"3")</formula>
    </cfRule>
  </conditionalFormatting>
  <conditionalFormatting sqref="CJ80:CM80">
    <cfRule type="containsText" dxfId="6502" priority="13427" operator="containsText" text="09.00 - 13.00">
      <formula>NOT(ISERROR(SEARCH("09.00 - 13.00",CJ80)))</formula>
    </cfRule>
    <cfRule type="containsText" dxfId="6501" priority="13428" operator="containsText" text="09.00 – 15:00">
      <formula>NOT(ISERROR(SEARCH("09.00 – 15:00",CJ80)))</formula>
    </cfRule>
    <cfRule type="containsText" dxfId="6500" priority="13429" operator="containsText" text="09.00 – 16.00">
      <formula>NOT(ISERROR(SEARCH("09.00 – 16.00",CJ80)))</formula>
    </cfRule>
    <cfRule type="containsText" dxfId="6499" priority="13430" operator="containsText" text="09.00 - 13:00">
      <formula>NOT(ISERROR(SEARCH("09.00 - 13:00",CJ80)))</formula>
    </cfRule>
    <cfRule type="containsText" dxfId="6498" priority="13431" operator="containsText" text="08.30 – 16:30 ">
      <formula>NOT(ISERROR(SEARCH("08.30 – 16:30 ",CJ80)))</formula>
    </cfRule>
    <cfRule type="containsText" dxfId="6497" priority="13432" operator="containsText" text="08.30 – 17:30 ">
      <formula>NOT(ISERROR(SEARCH("08.30 – 17:30 ",CJ80)))</formula>
    </cfRule>
  </conditionalFormatting>
  <conditionalFormatting sqref="CJ80:CM80">
    <cfRule type="cellIs" dxfId="6496" priority="13419" operator="equal">
      <formula>"09.00 – 15.00"</formula>
    </cfRule>
  </conditionalFormatting>
  <conditionalFormatting sqref="CJ80:CM80">
    <cfRule type="cellIs" dxfId="6495" priority="13420" operator="equal">
      <formula>"09.00 – 18.00"</formula>
    </cfRule>
  </conditionalFormatting>
  <conditionalFormatting sqref="CJ80:CM80">
    <cfRule type="cellIs" dxfId="6494" priority="13421" operator="equal">
      <formula>"09.30 – 13.00"</formula>
    </cfRule>
  </conditionalFormatting>
  <conditionalFormatting sqref="CJ80:CM80">
    <cfRule type="cellIs" dxfId="6493" priority="13422" operator="equal">
      <formula>"10.30 – 19.30"</formula>
    </cfRule>
  </conditionalFormatting>
  <conditionalFormatting sqref="CJ80:CM80">
    <cfRule type="cellIs" dxfId="6492" priority="13423" operator="equal">
      <formula>"11.30 – 19.30"</formula>
    </cfRule>
  </conditionalFormatting>
  <conditionalFormatting sqref="CJ80:CM80">
    <cfRule type="cellIs" dxfId="6491" priority="13424" operator="equal">
      <formula>_FV(13,"3")</formula>
    </cfRule>
  </conditionalFormatting>
  <conditionalFormatting sqref="CJ80:CM80">
    <cfRule type="cellIs" dxfId="6490" priority="13425" operator="equal">
      <formula>_FV(13,"3")</formula>
    </cfRule>
  </conditionalFormatting>
  <conditionalFormatting sqref="CJ80:CM80">
    <cfRule type="cellIs" dxfId="6489" priority="13426" operator="equal">
      <formula>_FV(13,"3")</formula>
    </cfRule>
  </conditionalFormatting>
  <conditionalFormatting sqref="CJ80:CM80">
    <cfRule type="containsText" dxfId="6488" priority="13409" operator="containsText" text="DOMENICA">
      <formula>NOT(ISERROR(SEARCH("DOMENICA",CJ80)))</formula>
    </cfRule>
    <cfRule type="containsText" dxfId="6487" priority="13410" operator="containsText" text="08.30 – 14.30">
      <formula>NOT(ISERROR(SEARCH("08.30 – 14.30",CJ80)))</formula>
    </cfRule>
    <cfRule type="containsText" dxfId="6486" priority="13411" operator="containsText" text="09.30 – 18.30">
      <formula>NOT(ISERROR(SEARCH("09.30 – 18.30",CJ80)))</formula>
    </cfRule>
    <cfRule type="containsText" dxfId="6485" priority="13412" operator="containsText" text="08.30 – 16.30">
      <formula>NOT(ISERROR(SEARCH("08.30 – 16.30",CJ80)))</formula>
    </cfRule>
    <cfRule type="containsText" dxfId="6484" priority="13413" operator="containsText" text="08.30 – 17.30">
      <formula>NOT(ISERROR(SEARCH("08.30 – 17.30",CJ80)))</formula>
    </cfRule>
    <cfRule type="containsText" dxfId="6483" priority="13414" operator="containsText" text="09.00 – 18.00">
      <formula>NOT(ISERROR(SEARCH("09.00 – 18.00",CJ80)))</formula>
    </cfRule>
    <cfRule type="containsText" dxfId="6482" priority="13415" operator="containsText" text="09.00 – 15.00">
      <formula>NOT(ISERROR(SEARCH("09.00 – 15.00",CJ80)))</formula>
    </cfRule>
    <cfRule type="containsText" dxfId="6481" priority="13416" operator="containsText" text="10.30 – 19.30">
      <formula>NOT(ISERROR(SEARCH("10.30 – 19.30",CJ80)))</formula>
    </cfRule>
    <cfRule type="containsText" dxfId="6480" priority="13417" operator="containsText" text="09.00 – 13.00">
      <formula>NOT(ISERROR(SEARCH("09.00 – 13.00",CJ80)))</formula>
    </cfRule>
    <cfRule type="containsText" dxfId="6479" priority="13418" operator="containsText" text="11.30 – 19.30">
      <formula>NOT(ISERROR(SEARCH("11.30 – 19.30",CJ80)))</formula>
    </cfRule>
  </conditionalFormatting>
  <conditionalFormatting sqref="CJ80:CM80">
    <cfRule type="cellIs" dxfId="6478" priority="13398" operator="equal">
      <formula>"11.30 – 19.30"</formula>
    </cfRule>
  </conditionalFormatting>
  <conditionalFormatting sqref="CJ80:CM80">
    <cfRule type="cellIs" dxfId="6477" priority="13400" operator="equal">
      <formula>_FV(13,"3")</formula>
    </cfRule>
  </conditionalFormatting>
  <conditionalFormatting sqref="CJ80:CM80">
    <cfRule type="cellIs" dxfId="6476" priority="13401" operator="equal">
      <formula>_FV(13,"3")</formula>
    </cfRule>
  </conditionalFormatting>
  <conditionalFormatting sqref="CJ90:CM90">
    <cfRule type="cellIs" dxfId="6475" priority="13386" operator="equal">
      <formula>"09.00 – 13.00"</formula>
    </cfRule>
  </conditionalFormatting>
  <conditionalFormatting sqref="CJ90:CM90">
    <cfRule type="cellIs" dxfId="6474" priority="13387" operator="equal">
      <formula>"09.00 – 15.00"</formula>
    </cfRule>
  </conditionalFormatting>
  <conditionalFormatting sqref="CJ90:CM90">
    <cfRule type="cellIs" dxfId="6473" priority="13388" operator="equal">
      <formula>"09.00 – 18.00"</formula>
    </cfRule>
  </conditionalFormatting>
  <conditionalFormatting sqref="CJ90:CM90">
    <cfRule type="cellIs" dxfId="6472" priority="13389" operator="equal">
      <formula>"09.30 – 13.00"</formula>
    </cfRule>
  </conditionalFormatting>
  <conditionalFormatting sqref="CJ90:CM90">
    <cfRule type="cellIs" dxfId="6471" priority="13390" operator="equal">
      <formula>"10.30 – 19.30"</formula>
    </cfRule>
  </conditionalFormatting>
  <conditionalFormatting sqref="CJ90:CM90">
    <cfRule type="cellIs" dxfId="6470" priority="13391" operator="equal">
      <formula>"11.30 – 19.30"</formula>
    </cfRule>
  </conditionalFormatting>
  <conditionalFormatting sqref="CJ90:CM90">
    <cfRule type="cellIs" dxfId="6469" priority="13392" operator="equal">
      <formula>_FV(13,"3")</formula>
    </cfRule>
  </conditionalFormatting>
  <conditionalFormatting sqref="CJ90:CM90">
    <cfRule type="cellIs" dxfId="6468" priority="13393" operator="equal">
      <formula>_FV(13,"3")</formula>
    </cfRule>
  </conditionalFormatting>
  <conditionalFormatting sqref="CJ90:CM90">
    <cfRule type="cellIs" dxfId="6467" priority="13394" operator="equal">
      <formula>_FV(13,"3")</formula>
    </cfRule>
  </conditionalFormatting>
  <conditionalFormatting sqref="CJ90:CM90">
    <cfRule type="containsText" dxfId="6466" priority="13376" operator="containsText" text="DOMENICA">
      <formula>NOT(ISERROR(SEARCH("DOMENICA",CJ90)))</formula>
    </cfRule>
    <cfRule type="containsText" dxfId="6465" priority="13377" operator="containsText" text="08.30 – 14.30">
      <formula>NOT(ISERROR(SEARCH("08.30 – 14.30",CJ90)))</formula>
    </cfRule>
    <cfRule type="containsText" dxfId="6464" priority="13378" operator="containsText" text="09.30 – 18.30">
      <formula>NOT(ISERROR(SEARCH("09.30 – 18.30",CJ90)))</formula>
    </cfRule>
    <cfRule type="containsText" dxfId="6463" priority="13379" operator="containsText" text="08.30 – 16.30">
      <formula>NOT(ISERROR(SEARCH("08.30 – 16.30",CJ90)))</formula>
    </cfRule>
    <cfRule type="containsText" dxfId="6462" priority="13380" operator="containsText" text="08.30 – 17.30">
      <formula>NOT(ISERROR(SEARCH("08.30 – 17.30",CJ90)))</formula>
    </cfRule>
    <cfRule type="containsText" dxfId="6461" priority="13381" operator="containsText" text="09.00 – 18.00">
      <formula>NOT(ISERROR(SEARCH("09.00 – 18.00",CJ90)))</formula>
    </cfRule>
    <cfRule type="containsText" dxfId="6460" priority="13382" operator="containsText" text="09.00 – 15.00">
      <formula>NOT(ISERROR(SEARCH("09.00 – 15.00",CJ90)))</formula>
    </cfRule>
    <cfRule type="containsText" dxfId="6459" priority="13383" operator="containsText" text="10.30 – 19.30">
      <formula>NOT(ISERROR(SEARCH("10.30 – 19.30",CJ90)))</formula>
    </cfRule>
    <cfRule type="containsText" dxfId="6458" priority="13384" operator="containsText" text="09.00 – 13.00">
      <formula>NOT(ISERROR(SEARCH("09.00 – 13.00",CJ90)))</formula>
    </cfRule>
    <cfRule type="containsText" dxfId="6457" priority="13385" operator="containsText" text="11.30 – 19.30">
      <formula>NOT(ISERROR(SEARCH("11.30 – 19.30",CJ90)))</formula>
    </cfRule>
  </conditionalFormatting>
  <conditionalFormatting sqref="CJ90:CM90">
    <cfRule type="cellIs" dxfId="6456" priority="13368" operator="equal">
      <formula>"09.00 – 15.00"</formula>
    </cfRule>
  </conditionalFormatting>
  <conditionalFormatting sqref="CJ90:CM90">
    <cfRule type="cellIs" dxfId="6455" priority="13369" operator="equal">
      <formula>"09.00 – 18.00"</formula>
    </cfRule>
  </conditionalFormatting>
  <conditionalFormatting sqref="CJ90:CM90">
    <cfRule type="cellIs" dxfId="6454" priority="13370" operator="equal">
      <formula>"09.30 – 13.00"</formula>
    </cfRule>
  </conditionalFormatting>
  <conditionalFormatting sqref="CJ90:CM90">
    <cfRule type="cellIs" dxfId="6453" priority="13371" operator="equal">
      <formula>"10.30 – 19.30"</formula>
    </cfRule>
  </conditionalFormatting>
  <conditionalFormatting sqref="CJ90:CM90">
    <cfRule type="cellIs" dxfId="6452" priority="13372" operator="equal">
      <formula>"11.30 – 19.30"</formula>
    </cfRule>
  </conditionalFormatting>
  <conditionalFormatting sqref="CJ90:CM90">
    <cfRule type="cellIs" dxfId="6451" priority="13373" operator="equal">
      <formula>_FV(13,"3")</formula>
    </cfRule>
  </conditionalFormatting>
  <conditionalFormatting sqref="CJ90:CM90">
    <cfRule type="cellIs" dxfId="6450" priority="13374" operator="equal">
      <formula>_FV(13,"3")</formula>
    </cfRule>
  </conditionalFormatting>
  <conditionalFormatting sqref="CJ90:CM90">
    <cfRule type="cellIs" dxfId="6449" priority="13375" operator="equal">
      <formula>_FV(13,"3")</formula>
    </cfRule>
  </conditionalFormatting>
  <conditionalFormatting sqref="CJ90:CM90">
    <cfRule type="cellIs" dxfId="6448" priority="13360" operator="equal">
      <formula>"09.00 – 15.00"</formula>
    </cfRule>
  </conditionalFormatting>
  <conditionalFormatting sqref="CJ90:CM90">
    <cfRule type="cellIs" dxfId="6447" priority="13361" operator="equal">
      <formula>"09.00 – 18.00"</formula>
    </cfRule>
  </conditionalFormatting>
  <conditionalFormatting sqref="CJ90:CM90">
    <cfRule type="cellIs" dxfId="6446" priority="13362" operator="equal">
      <formula>"09.30 – 13.00"</formula>
    </cfRule>
  </conditionalFormatting>
  <conditionalFormatting sqref="CJ90:CM90">
    <cfRule type="cellIs" dxfId="6445" priority="13363" operator="equal">
      <formula>"10.30 – 19.30"</formula>
    </cfRule>
  </conditionalFormatting>
  <conditionalFormatting sqref="CJ90:CM90">
    <cfRule type="cellIs" dxfId="6444" priority="13364" operator="equal">
      <formula>"11.30 – 19.30"</formula>
    </cfRule>
  </conditionalFormatting>
  <conditionalFormatting sqref="CJ90:CM90">
    <cfRule type="cellIs" dxfId="6443" priority="13365" operator="equal">
      <formula>_FV(13,"3")</formula>
    </cfRule>
  </conditionalFormatting>
  <conditionalFormatting sqref="CJ90:CM90">
    <cfRule type="cellIs" dxfId="6442" priority="13366" operator="equal">
      <formula>_FV(13,"3")</formula>
    </cfRule>
  </conditionalFormatting>
  <conditionalFormatting sqref="CJ90:CM90">
    <cfRule type="cellIs" dxfId="6441" priority="13367" operator="equal">
      <formula>_FV(13,"3")</formula>
    </cfRule>
  </conditionalFormatting>
  <conditionalFormatting sqref="CJ90:CM90">
    <cfRule type="containsText" dxfId="6440" priority="13354" operator="containsText" text="09.00 - 13.00">
      <formula>NOT(ISERROR(SEARCH("09.00 - 13.00",CJ90)))</formula>
    </cfRule>
    <cfRule type="containsText" dxfId="6439" priority="13355" operator="containsText" text="09.00 – 15:00">
      <formula>NOT(ISERROR(SEARCH("09.00 – 15:00",CJ90)))</formula>
    </cfRule>
    <cfRule type="containsText" dxfId="6438" priority="13356" operator="containsText" text="09.00 – 16.00">
      <formula>NOT(ISERROR(SEARCH("09.00 – 16.00",CJ90)))</formula>
    </cfRule>
    <cfRule type="containsText" dxfId="6437" priority="13357" operator="containsText" text="09.00 - 13:00">
      <formula>NOT(ISERROR(SEARCH("09.00 - 13:00",CJ90)))</formula>
    </cfRule>
    <cfRule type="containsText" dxfId="6436" priority="13358" operator="containsText" text="08.30 – 16:30 ">
      <formula>NOT(ISERROR(SEARCH("08.30 – 16:30 ",CJ90)))</formula>
    </cfRule>
    <cfRule type="containsText" dxfId="6435" priority="13359" operator="containsText" text="08.30 – 17:30 ">
      <formula>NOT(ISERROR(SEARCH("08.30 – 17:30 ",CJ90)))</formula>
    </cfRule>
  </conditionalFormatting>
  <conditionalFormatting sqref="CJ90:CM90">
    <cfRule type="cellIs" dxfId="6434" priority="13346" operator="equal">
      <formula>"09.00 – 15.00"</formula>
    </cfRule>
  </conditionalFormatting>
  <conditionalFormatting sqref="CJ90:CM90">
    <cfRule type="cellIs" dxfId="6433" priority="13347" operator="equal">
      <formula>"09.00 – 18.00"</formula>
    </cfRule>
  </conditionalFormatting>
  <conditionalFormatting sqref="CJ90:CM90">
    <cfRule type="cellIs" dxfId="6432" priority="13348" operator="equal">
      <formula>"09.30 – 13.00"</formula>
    </cfRule>
  </conditionalFormatting>
  <conditionalFormatting sqref="CJ90:CM90">
    <cfRule type="cellIs" dxfId="6431" priority="13349" operator="equal">
      <formula>"10.30 – 19.30"</formula>
    </cfRule>
  </conditionalFormatting>
  <conditionalFormatting sqref="CJ90:CM90">
    <cfRule type="cellIs" dxfId="6430" priority="13350" operator="equal">
      <formula>"11.30 – 19.30"</formula>
    </cfRule>
  </conditionalFormatting>
  <conditionalFormatting sqref="CJ90:CM90">
    <cfRule type="cellIs" dxfId="6429" priority="13351" operator="equal">
      <formula>_FV(13,"3")</formula>
    </cfRule>
  </conditionalFormatting>
  <conditionalFormatting sqref="CJ90:CM90">
    <cfRule type="cellIs" dxfId="6428" priority="13352" operator="equal">
      <formula>_FV(13,"3")</formula>
    </cfRule>
  </conditionalFormatting>
  <conditionalFormatting sqref="CJ90:CM90">
    <cfRule type="cellIs" dxfId="6427" priority="13353" operator="equal">
      <formula>_FV(13,"3")</formula>
    </cfRule>
  </conditionalFormatting>
  <conditionalFormatting sqref="CJ90:CM90">
    <cfRule type="containsText" dxfId="6426" priority="13336" operator="containsText" text="DOMENICA">
      <formula>NOT(ISERROR(SEARCH("DOMENICA",CJ90)))</formula>
    </cfRule>
    <cfRule type="containsText" dxfId="6425" priority="13337" operator="containsText" text="08.30 – 14.30">
      <formula>NOT(ISERROR(SEARCH("08.30 – 14.30",CJ90)))</formula>
    </cfRule>
    <cfRule type="containsText" dxfId="6424" priority="13338" operator="containsText" text="09.30 – 18.30">
      <formula>NOT(ISERROR(SEARCH("09.30 – 18.30",CJ90)))</formula>
    </cfRule>
    <cfRule type="containsText" dxfId="6423" priority="13339" operator="containsText" text="08.30 – 16.30">
      <formula>NOT(ISERROR(SEARCH("08.30 – 16.30",CJ90)))</formula>
    </cfRule>
    <cfRule type="containsText" dxfId="6422" priority="13340" operator="containsText" text="08.30 – 17.30">
      <formula>NOT(ISERROR(SEARCH("08.30 – 17.30",CJ90)))</formula>
    </cfRule>
    <cfRule type="containsText" dxfId="6421" priority="13341" operator="containsText" text="09.00 – 18.00">
      <formula>NOT(ISERROR(SEARCH("09.00 – 18.00",CJ90)))</formula>
    </cfRule>
    <cfRule type="containsText" dxfId="6420" priority="13342" operator="containsText" text="09.00 – 15.00">
      <formula>NOT(ISERROR(SEARCH("09.00 – 15.00",CJ90)))</formula>
    </cfRule>
    <cfRule type="containsText" dxfId="6419" priority="13343" operator="containsText" text="10.30 – 19.30">
      <formula>NOT(ISERROR(SEARCH("10.30 – 19.30",CJ90)))</formula>
    </cfRule>
    <cfRule type="containsText" dxfId="6418" priority="13344" operator="containsText" text="09.00 – 13.00">
      <formula>NOT(ISERROR(SEARCH("09.00 – 13.00",CJ90)))</formula>
    </cfRule>
    <cfRule type="containsText" dxfId="6417" priority="13345" operator="containsText" text="11.30 – 19.30">
      <formula>NOT(ISERROR(SEARCH("11.30 – 19.30",CJ90)))</formula>
    </cfRule>
  </conditionalFormatting>
  <conditionalFormatting sqref="CJ90:CM90">
    <cfRule type="cellIs" dxfId="6416" priority="13329" operator="equal">
      <formula>"09.00 – 18.00"</formula>
    </cfRule>
  </conditionalFormatting>
  <conditionalFormatting sqref="CJ90:CM90">
    <cfRule type="cellIs" dxfId="6415" priority="13330" operator="equal">
      <formula>"09.30 – 13.00"</formula>
    </cfRule>
  </conditionalFormatting>
  <conditionalFormatting sqref="CJ90:CM90">
    <cfRule type="cellIs" dxfId="6414" priority="13331" operator="equal">
      <formula>"10.30 – 19.30"</formula>
    </cfRule>
  </conditionalFormatting>
  <conditionalFormatting sqref="CJ90:CM90">
    <cfRule type="cellIs" dxfId="6413" priority="13332" operator="equal">
      <formula>"11.30 – 19.30"</formula>
    </cfRule>
  </conditionalFormatting>
  <conditionalFormatting sqref="CJ90:CM90">
    <cfRule type="cellIs" dxfId="6412" priority="13333" operator="equal">
      <formula>_FV(13,"3")</formula>
    </cfRule>
  </conditionalFormatting>
  <conditionalFormatting sqref="CJ90:CM90">
    <cfRule type="cellIs" dxfId="6411" priority="13334" operator="equal">
      <formula>_FV(13,"3")</formula>
    </cfRule>
  </conditionalFormatting>
  <conditionalFormatting sqref="CJ90:CM90">
    <cfRule type="cellIs" dxfId="6410" priority="13335" operator="equal">
      <formula>_FV(13,"3")</formula>
    </cfRule>
  </conditionalFormatting>
  <conditionalFormatting sqref="CJ90:CM90">
    <cfRule type="cellIs" dxfId="6409" priority="13322" operator="equal">
      <formula>"09.00 – 18.00"</formula>
    </cfRule>
  </conditionalFormatting>
  <conditionalFormatting sqref="CJ90:CM90">
    <cfRule type="cellIs" dxfId="6408" priority="13323" operator="equal">
      <formula>"09.30 – 13.00"</formula>
    </cfRule>
  </conditionalFormatting>
  <conditionalFormatting sqref="CJ90:CM90">
    <cfRule type="cellIs" dxfId="6407" priority="13324" operator="equal">
      <formula>"10.30 – 19.30"</formula>
    </cfRule>
  </conditionalFormatting>
  <conditionalFormatting sqref="CJ90:CM90">
    <cfRule type="cellIs" dxfId="6406" priority="13325" operator="equal">
      <formula>"11.30 – 19.30"</formula>
    </cfRule>
  </conditionalFormatting>
  <conditionalFormatting sqref="CJ90:CM90">
    <cfRule type="cellIs" dxfId="6405" priority="13326" operator="equal">
      <formula>_FV(13,"3")</formula>
    </cfRule>
  </conditionalFormatting>
  <conditionalFormatting sqref="CJ90:CM90">
    <cfRule type="cellIs" dxfId="6404" priority="13327" operator="equal">
      <formula>_FV(13,"3")</formula>
    </cfRule>
  </conditionalFormatting>
  <conditionalFormatting sqref="CJ90:CM90">
    <cfRule type="cellIs" dxfId="6403" priority="13328" operator="equal">
      <formula>_FV(13,"3")</formula>
    </cfRule>
  </conditionalFormatting>
  <conditionalFormatting sqref="CJ89:CM89">
    <cfRule type="containsText" dxfId="6402" priority="13305" operator="containsText" text="08.30 – 14.30">
      <formula>NOT(ISERROR(SEARCH("08.30 – 14.30",CJ89)))</formula>
    </cfRule>
    <cfRule type="containsText" dxfId="6401" priority="13306" operator="containsText" text="09:30 – 18.30">
      <formula>NOT(ISERROR(SEARCH("09:30 – 18.30",CJ89)))</formula>
    </cfRule>
    <cfRule type="containsText" dxfId="6400" priority="13307" operator="containsText" text="10.30 – 18.30">
      <formula>NOT(ISERROR(SEARCH("10.30 – 18.30",CJ89)))</formula>
    </cfRule>
    <cfRule type="containsText" dxfId="6399" priority="13308" operator="containsText" text="09.30 – 18.30">
      <formula>NOT(ISERROR(SEARCH("09.30 – 18.30",CJ89)))</formula>
    </cfRule>
    <cfRule type="containsText" dxfId="6398" priority="13309" operator="containsText" text="09.00 – 13:00">
      <formula>NOT(ISERROR(SEARCH("09.00 – 13:00",CJ89)))</formula>
    </cfRule>
    <cfRule type="containsText" dxfId="6397" priority="13310" operator="containsText" text="08.30 – 16.30">
      <formula>NOT(ISERROR(SEARCH("08.30 – 16.30",CJ89)))</formula>
    </cfRule>
    <cfRule type="containsText" dxfId="6396" priority="13311" operator="containsText" text="08:30 – 17.30">
      <formula>NOT(ISERROR(SEARCH("08:30 – 17.30",CJ89)))</formula>
    </cfRule>
    <cfRule type="containsText" dxfId="6395" priority="13312" operator="containsText" text="08.30 – 17.30">
      <formula>NOT(ISERROR(SEARCH("08.30 – 17.30",CJ89)))</formula>
    </cfRule>
    <cfRule type="containsText" dxfId="6394" priority="13313" operator="containsText" text="09.00 – 18.00">
      <formula>NOT(ISERROR(SEARCH("09.00 – 18.00",CJ89)))</formula>
    </cfRule>
    <cfRule type="containsText" dxfId="6393" priority="13314" operator="containsText" text="09.00 – 13.00">
      <formula>NOT(ISERROR(SEARCH("09.00 – 13.00",CJ89)))</formula>
    </cfRule>
    <cfRule type="containsText" dxfId="6392" priority="13315" operator="containsText" text="11.30 – 19.30">
      <formula>NOT(ISERROR(SEARCH("11.30 – 19.30",CJ89)))</formula>
    </cfRule>
    <cfRule type="containsText" dxfId="6391" priority="13316" operator="containsText" text="10.30 – 19.30">
      <formula>NOT(ISERROR(SEARCH("10.30 – 19.30",CJ89)))</formula>
    </cfRule>
    <cfRule type="containsText" dxfId="6390" priority="13317" operator="containsText" text="09.00 – 15.00">
      <formula>NOT(ISERROR(SEARCH("09.00 – 15.00",CJ89)))</formula>
    </cfRule>
    <cfRule type="containsText" dxfId="6389" priority="13318" operator="containsText" text="12:30">
      <formula>NOT(ISERROR(SEARCH("12:30",CJ89)))</formula>
    </cfRule>
    <cfRule type="containsText" dxfId="6388" priority="13319" operator="containsText" text="13:30">
      <formula>NOT(ISERROR(SEARCH("13:30",CJ89)))</formula>
    </cfRule>
    <cfRule type="containsText" dxfId="6387" priority="13320" operator="containsText" text="FESTIVITÁ">
      <formula>NOT(ISERROR(SEARCH("FESTIVITÁ",CJ89)))</formula>
    </cfRule>
    <cfRule type="cellIs" dxfId="6386" priority="13321" operator="equal">
      <formula>"DOMENICA"</formula>
    </cfRule>
  </conditionalFormatting>
  <conditionalFormatting sqref="CJ89:CM89">
    <cfRule type="containsText" dxfId="6385" priority="13299" operator="containsText" text="09.00 - 13.00">
      <formula>NOT(ISERROR(SEARCH("09.00 - 13.00",CJ89)))</formula>
    </cfRule>
    <cfRule type="containsText" dxfId="6384" priority="13300" operator="containsText" text="09.00 – 15:00">
      <formula>NOT(ISERROR(SEARCH("09.00 – 15:00",CJ89)))</formula>
    </cfRule>
    <cfRule type="containsText" dxfId="6383" priority="13301" operator="containsText" text="09.00 – 16.00">
      <formula>NOT(ISERROR(SEARCH("09.00 – 16.00",CJ89)))</formula>
    </cfRule>
    <cfRule type="containsText" dxfId="6382" priority="13302" operator="containsText" text="09.00 - 13:00">
      <formula>NOT(ISERROR(SEARCH("09.00 - 13:00",CJ89)))</formula>
    </cfRule>
    <cfRule type="containsText" dxfId="6381" priority="13303" operator="containsText" text="08.30 – 16:30 ">
      <formula>NOT(ISERROR(SEARCH("08.30 – 16:30 ",CJ89)))</formula>
    </cfRule>
    <cfRule type="containsText" dxfId="6380" priority="13304" operator="containsText" text="08.30 – 17:30 ">
      <formula>NOT(ISERROR(SEARCH("08.30 – 17:30 ",CJ89)))</formula>
    </cfRule>
  </conditionalFormatting>
  <conditionalFormatting sqref="CI35">
    <cfRule type="containsText" dxfId="6379" priority="13282" operator="containsText" text="08.30 – 14.30">
      <formula>NOT(ISERROR(SEARCH("08.30 – 14.30",CI35)))</formula>
    </cfRule>
    <cfRule type="containsText" dxfId="6378" priority="13283" operator="containsText" text="09:30 – 18.30">
      <formula>NOT(ISERROR(SEARCH("09:30 – 18.30",CI35)))</formula>
    </cfRule>
    <cfRule type="containsText" dxfId="6377" priority="13284" operator="containsText" text="10.30 – 18.30">
      <formula>NOT(ISERROR(SEARCH("10.30 – 18.30",CI35)))</formula>
    </cfRule>
    <cfRule type="containsText" dxfId="6376" priority="13285" operator="containsText" text="09.30 – 18.30">
      <formula>NOT(ISERROR(SEARCH("09.30 – 18.30",CI35)))</formula>
    </cfRule>
    <cfRule type="containsText" dxfId="6375" priority="13286" operator="containsText" text="09.00 – 13:00">
      <formula>NOT(ISERROR(SEARCH("09.00 – 13:00",CI35)))</formula>
    </cfRule>
    <cfRule type="containsText" dxfId="6374" priority="13287" operator="containsText" text="08.30 – 16.30">
      <formula>NOT(ISERROR(SEARCH("08.30 – 16.30",CI35)))</formula>
    </cfRule>
    <cfRule type="containsText" dxfId="6373" priority="13288" operator="containsText" text="08:30 – 17.30">
      <formula>NOT(ISERROR(SEARCH("08:30 – 17.30",CI35)))</formula>
    </cfRule>
    <cfRule type="containsText" dxfId="6372" priority="13289" operator="containsText" text="08.30 – 17.30">
      <formula>NOT(ISERROR(SEARCH("08.30 – 17.30",CI35)))</formula>
    </cfRule>
    <cfRule type="containsText" dxfId="6371" priority="13290" operator="containsText" text="09.00 – 18.00">
      <formula>NOT(ISERROR(SEARCH("09.00 – 18.00",CI35)))</formula>
    </cfRule>
    <cfRule type="containsText" dxfId="6370" priority="13291" operator="containsText" text="09.00 – 13.00">
      <formula>NOT(ISERROR(SEARCH("09.00 – 13.00",CI35)))</formula>
    </cfRule>
    <cfRule type="containsText" dxfId="6369" priority="13292" operator="containsText" text="11.30 – 19.30">
      <formula>NOT(ISERROR(SEARCH("11.30 – 19.30",CI35)))</formula>
    </cfRule>
    <cfRule type="containsText" dxfId="6368" priority="13293" operator="containsText" text="10.30 – 19.30">
      <formula>NOT(ISERROR(SEARCH("10.30 – 19.30",CI35)))</formula>
    </cfRule>
    <cfRule type="containsText" dxfId="6367" priority="13294" operator="containsText" text="09.00 – 15.00">
      <formula>NOT(ISERROR(SEARCH("09.00 – 15.00",CI35)))</formula>
    </cfRule>
    <cfRule type="containsText" dxfId="6366" priority="13295" operator="containsText" text="12:30">
      <formula>NOT(ISERROR(SEARCH("12:30",CI35)))</formula>
    </cfRule>
    <cfRule type="containsText" dxfId="6365" priority="13296" operator="containsText" text="13:30">
      <formula>NOT(ISERROR(SEARCH("13:30",CI35)))</formula>
    </cfRule>
    <cfRule type="containsText" dxfId="6364" priority="13297" operator="containsText" text="FESTIVITÁ">
      <formula>NOT(ISERROR(SEARCH("FESTIVITÁ",CI35)))</formula>
    </cfRule>
    <cfRule type="cellIs" dxfId="6363" priority="13298" operator="equal">
      <formula>"DOMENICA"</formula>
    </cfRule>
  </conditionalFormatting>
  <conditionalFormatting sqref="CI45">
    <cfRule type="containsText" dxfId="6362" priority="13265" operator="containsText" text="08.30 – 14.30">
      <formula>NOT(ISERROR(SEARCH("08.30 – 14.30",CI45)))</formula>
    </cfRule>
    <cfRule type="containsText" dxfId="6361" priority="13266" operator="containsText" text="09:30 – 18.30">
      <formula>NOT(ISERROR(SEARCH("09:30 – 18.30",CI45)))</formula>
    </cfRule>
    <cfRule type="containsText" dxfId="6360" priority="13267" operator="containsText" text="10.30 – 18.30">
      <formula>NOT(ISERROR(SEARCH("10.30 – 18.30",CI45)))</formula>
    </cfRule>
    <cfRule type="containsText" dxfId="6359" priority="13268" operator="containsText" text="09.30 – 18.30">
      <formula>NOT(ISERROR(SEARCH("09.30 – 18.30",CI45)))</formula>
    </cfRule>
    <cfRule type="containsText" dxfId="6358" priority="13269" operator="containsText" text="09.00 – 13:00">
      <formula>NOT(ISERROR(SEARCH("09.00 – 13:00",CI45)))</formula>
    </cfRule>
    <cfRule type="containsText" dxfId="6357" priority="13270" operator="containsText" text="08.30 – 16.30">
      <formula>NOT(ISERROR(SEARCH("08.30 – 16.30",CI45)))</formula>
    </cfRule>
    <cfRule type="containsText" dxfId="6356" priority="13271" operator="containsText" text="08:30 – 17.30">
      <formula>NOT(ISERROR(SEARCH("08:30 – 17.30",CI45)))</formula>
    </cfRule>
    <cfRule type="containsText" dxfId="6355" priority="13272" operator="containsText" text="08.30 – 17.30">
      <formula>NOT(ISERROR(SEARCH("08.30 – 17.30",CI45)))</formula>
    </cfRule>
    <cfRule type="containsText" dxfId="6354" priority="13273" operator="containsText" text="09.00 – 18.00">
      <formula>NOT(ISERROR(SEARCH("09.00 – 18.00",CI45)))</formula>
    </cfRule>
    <cfRule type="containsText" dxfId="6353" priority="13274" operator="containsText" text="09.00 – 13.00">
      <formula>NOT(ISERROR(SEARCH("09.00 – 13.00",CI45)))</formula>
    </cfRule>
    <cfRule type="containsText" dxfId="6352" priority="13275" operator="containsText" text="11.30 – 19.30">
      <formula>NOT(ISERROR(SEARCH("11.30 – 19.30",CI45)))</formula>
    </cfRule>
    <cfRule type="containsText" dxfId="6351" priority="13276" operator="containsText" text="10.30 – 19.30">
      <formula>NOT(ISERROR(SEARCH("10.30 – 19.30",CI45)))</formula>
    </cfRule>
    <cfRule type="containsText" dxfId="6350" priority="13277" operator="containsText" text="09.00 – 15.00">
      <formula>NOT(ISERROR(SEARCH("09.00 – 15.00",CI45)))</formula>
    </cfRule>
    <cfRule type="containsText" dxfId="6349" priority="13278" operator="containsText" text="12:30">
      <formula>NOT(ISERROR(SEARCH("12:30",CI45)))</formula>
    </cfRule>
    <cfRule type="containsText" dxfId="6348" priority="13279" operator="containsText" text="13:30">
      <formula>NOT(ISERROR(SEARCH("13:30",CI45)))</formula>
    </cfRule>
    <cfRule type="containsText" dxfId="6347" priority="13280" operator="containsText" text="FESTIVITÁ">
      <formula>NOT(ISERROR(SEARCH("FESTIVITÁ",CI45)))</formula>
    </cfRule>
    <cfRule type="cellIs" dxfId="6346" priority="13281" operator="equal">
      <formula>"DOMENICA"</formula>
    </cfRule>
  </conditionalFormatting>
  <conditionalFormatting sqref="CI35 CI45">
    <cfRule type="containsText" dxfId="6345" priority="13259" operator="containsText" text="09.00 - 13.00">
      <formula>NOT(ISERROR(SEARCH("09.00 - 13.00",CI35)))</formula>
    </cfRule>
    <cfRule type="containsText" dxfId="6344" priority="13260" operator="containsText" text="09.00 – 15:00">
      <formula>NOT(ISERROR(SEARCH("09.00 – 15:00",CI35)))</formula>
    </cfRule>
    <cfRule type="containsText" dxfId="6343" priority="13261" operator="containsText" text="09.00 – 16.00">
      <formula>NOT(ISERROR(SEARCH("09.00 – 16.00",CI35)))</formula>
    </cfRule>
    <cfRule type="containsText" dxfId="6342" priority="13262" operator="containsText" text="09.00 - 13:00">
      <formula>NOT(ISERROR(SEARCH("09.00 - 13:00",CI35)))</formula>
    </cfRule>
    <cfRule type="containsText" dxfId="6341" priority="13263" operator="containsText" text="08.30 – 16:30 ">
      <formula>NOT(ISERROR(SEARCH("08.30 – 16:30 ",CI35)))</formula>
    </cfRule>
    <cfRule type="containsText" dxfId="6340" priority="13264" operator="containsText" text="08.30 – 17:30 ">
      <formula>NOT(ISERROR(SEARCH("08.30 – 17:30 ",CI35)))</formula>
    </cfRule>
  </conditionalFormatting>
  <conditionalFormatting sqref="CH37">
    <cfRule type="containsText" dxfId="6339" priority="13088" operator="containsText" text="13:00">
      <formula>NOT(ISERROR(SEARCH("13:00",CH37)))</formula>
    </cfRule>
  </conditionalFormatting>
  <conditionalFormatting sqref="CH43:CI43">
    <cfRule type="containsText" dxfId="6338" priority="13086" operator="containsText" text="09:00 – 13.00 ">
      <formula>NOT(ISERROR(SEARCH("09:00 – 13.00 ",CH43)))</formula>
    </cfRule>
  </conditionalFormatting>
  <conditionalFormatting sqref="CH38:CI38">
    <cfRule type="containsText" dxfId="6337" priority="13081" operator="containsText" text="09.00 -13.00">
      <formula>NOT(ISERROR(SEARCH("09.00 -13.00",CH38)))</formula>
    </cfRule>
    <cfRule type="containsText" dxfId="6336" priority="13082" operator="containsText" text="09.00 -15:00">
      <formula>NOT(ISERROR(SEARCH("09.00 -15:00",CH38)))</formula>
    </cfRule>
    <cfRule type="containsText" dxfId="6335" priority="13083" operator="containsText" text="09.00 -16.00">
      <formula>NOT(ISERROR(SEARCH("09.00 -16.00",CH38)))</formula>
    </cfRule>
  </conditionalFormatting>
  <conditionalFormatting sqref="CH37">
    <cfRule type="containsText" dxfId="6334" priority="13075" operator="containsText" text="09.00 -13.00">
      <formula>NOT(ISERROR(SEARCH("09.00 -13.00",CH37)))</formula>
    </cfRule>
    <cfRule type="containsText" dxfId="6333" priority="13076" operator="containsText" text="09.00 -15:00">
      <formula>NOT(ISERROR(SEARCH("09.00 -15:00",CH37)))</formula>
    </cfRule>
    <cfRule type="containsText" dxfId="6332" priority="13077" operator="containsText" text="09.00 -16.00">
      <formula>NOT(ISERROR(SEARCH("09.00 -16.00",CH37)))</formula>
    </cfRule>
  </conditionalFormatting>
  <conditionalFormatting sqref="CH43:CI43">
    <cfRule type="containsText" dxfId="6331" priority="13074" operator="containsText" text="09:00 – 13.00 ">
      <formula>NOT(ISERROR(SEARCH("09:00 – 13.00 ",CH43)))</formula>
    </cfRule>
  </conditionalFormatting>
  <conditionalFormatting sqref="CH38:CI38">
    <cfRule type="containsText" dxfId="6330" priority="13069" operator="containsText" text="09.00 -13.00">
      <formula>NOT(ISERROR(SEARCH("09.00 -13.00",CH38)))</formula>
    </cfRule>
    <cfRule type="containsText" dxfId="6329" priority="13070" operator="containsText" text="09.00 -15:00">
      <formula>NOT(ISERROR(SEARCH("09.00 -15:00",CH38)))</formula>
    </cfRule>
    <cfRule type="containsText" dxfId="6328" priority="13071" operator="containsText" text="09.00 -16.00">
      <formula>NOT(ISERROR(SEARCH("09.00 -16.00",CH38)))</formula>
    </cfRule>
  </conditionalFormatting>
  <conditionalFormatting sqref="CH37">
    <cfRule type="containsText" dxfId="6327" priority="13063" operator="containsText" text="09.00 -13.00">
      <formula>NOT(ISERROR(SEARCH("09.00 -13.00",CH37)))</formula>
    </cfRule>
    <cfRule type="containsText" dxfId="6326" priority="13064" operator="containsText" text="09.00 -15:00">
      <formula>NOT(ISERROR(SEARCH("09.00 -15:00",CH37)))</formula>
    </cfRule>
    <cfRule type="containsText" dxfId="6325" priority="13065" operator="containsText" text="09.00 -16.00">
      <formula>NOT(ISERROR(SEARCH("09.00 -16.00",CH37)))</formula>
    </cfRule>
  </conditionalFormatting>
  <conditionalFormatting sqref="CH38:CI38">
    <cfRule type="containsText" dxfId="6324" priority="13060" operator="containsText" text="09.00 -13:00">
      <formula>NOT(ISERROR(SEARCH("09.00 -13:00",CH38)))</formula>
    </cfRule>
    <cfRule type="containsText" dxfId="6323" priority="13061" operator="containsText" text="08.30 -17.30">
      <formula>NOT(ISERROR(SEARCH("08.30 -17.30",CH38)))</formula>
    </cfRule>
    <cfRule type="containsText" dxfId="6322" priority="13062" operator="containsText" text="08.30 -15:30">
      <formula>NOT(ISERROR(SEARCH("08.30 -15:30",CH38)))</formula>
    </cfRule>
  </conditionalFormatting>
  <conditionalFormatting sqref="CH37">
    <cfRule type="containsText" dxfId="6321" priority="13051" operator="containsText" text="09.00 -13.00">
      <formula>NOT(ISERROR(SEARCH("09.00 -13.00",CH37)))</formula>
    </cfRule>
    <cfRule type="containsText" dxfId="6320" priority="13052" operator="containsText" text="09.00 -15:00">
      <formula>NOT(ISERROR(SEARCH("09.00 -15:00",CH37)))</formula>
    </cfRule>
    <cfRule type="containsText" dxfId="6319" priority="13053" operator="containsText" text="09.00 -16.00">
      <formula>NOT(ISERROR(SEARCH("09.00 -16.00",CH37)))</formula>
    </cfRule>
  </conditionalFormatting>
  <conditionalFormatting sqref="CH37">
    <cfRule type="containsText" dxfId="6318" priority="13048" operator="containsText" text="09.00 -13:00">
      <formula>NOT(ISERROR(SEARCH("09.00 -13:00",CH37)))</formula>
    </cfRule>
    <cfRule type="containsText" dxfId="6317" priority="13049" operator="containsText" text="08.30 -17.30">
      <formula>NOT(ISERROR(SEARCH("08.30 -17.30",CH37)))</formula>
    </cfRule>
    <cfRule type="containsText" dxfId="6316" priority="13050" operator="containsText" text="08.30 -15:30">
      <formula>NOT(ISERROR(SEARCH("08.30 -15:30",CH37)))</formula>
    </cfRule>
  </conditionalFormatting>
  <conditionalFormatting sqref="CI25">
    <cfRule type="containsText" dxfId="6315" priority="13031" operator="containsText" text="08.30 – 14.30">
      <formula>NOT(ISERROR(SEARCH("08.30 – 14.30",CI25)))</formula>
    </cfRule>
    <cfRule type="containsText" dxfId="6314" priority="13032" operator="containsText" text="09:30 – 18.30">
      <formula>NOT(ISERROR(SEARCH("09:30 – 18.30",CI25)))</formula>
    </cfRule>
    <cfRule type="containsText" dxfId="6313" priority="13033" operator="containsText" text="10.30 – 18.30">
      <formula>NOT(ISERROR(SEARCH("10.30 – 18.30",CI25)))</formula>
    </cfRule>
    <cfRule type="containsText" dxfId="6312" priority="13034" operator="containsText" text="09.30 – 18.30">
      <formula>NOT(ISERROR(SEARCH("09.30 – 18.30",CI25)))</formula>
    </cfRule>
    <cfRule type="containsText" dxfId="6311" priority="13035" operator="containsText" text="09.00 – 13:00">
      <formula>NOT(ISERROR(SEARCH("09.00 – 13:00",CI25)))</formula>
    </cfRule>
    <cfRule type="containsText" dxfId="6310" priority="13036" operator="containsText" text="08.30 – 16.30">
      <formula>NOT(ISERROR(SEARCH("08.30 – 16.30",CI25)))</formula>
    </cfRule>
    <cfRule type="containsText" dxfId="6309" priority="13037" operator="containsText" text="08:30 – 17.30">
      <formula>NOT(ISERROR(SEARCH("08:30 – 17.30",CI25)))</formula>
    </cfRule>
    <cfRule type="containsText" dxfId="6308" priority="13038" operator="containsText" text="08.30 – 17.30">
      <formula>NOT(ISERROR(SEARCH("08.30 – 17.30",CI25)))</formula>
    </cfRule>
    <cfRule type="containsText" dxfId="6307" priority="13039" operator="containsText" text="09.00 – 18.00">
      <formula>NOT(ISERROR(SEARCH("09.00 – 18.00",CI25)))</formula>
    </cfRule>
    <cfRule type="containsText" dxfId="6306" priority="13040" operator="containsText" text="09.00 – 13.00">
      <formula>NOT(ISERROR(SEARCH("09.00 – 13.00",CI25)))</formula>
    </cfRule>
    <cfRule type="containsText" dxfId="6305" priority="13041" operator="containsText" text="11.30 – 19.30">
      <formula>NOT(ISERROR(SEARCH("11.30 – 19.30",CI25)))</formula>
    </cfRule>
    <cfRule type="containsText" dxfId="6304" priority="13042" operator="containsText" text="10.30 – 19.30">
      <formula>NOT(ISERROR(SEARCH("10.30 – 19.30",CI25)))</formula>
    </cfRule>
    <cfRule type="containsText" dxfId="6303" priority="13043" operator="containsText" text="09.00 – 15.00">
      <formula>NOT(ISERROR(SEARCH("09.00 – 15.00",CI25)))</formula>
    </cfRule>
    <cfRule type="containsText" dxfId="6302" priority="13044" operator="containsText" text="12:30">
      <formula>NOT(ISERROR(SEARCH("12:30",CI25)))</formula>
    </cfRule>
    <cfRule type="containsText" dxfId="6301" priority="13045" operator="containsText" text="13:30">
      <formula>NOT(ISERROR(SEARCH("13:30",CI25)))</formula>
    </cfRule>
    <cfRule type="containsText" dxfId="6300" priority="13046" operator="containsText" text="FESTIVITÁ">
      <formula>NOT(ISERROR(SEARCH("FESTIVITÁ",CI25)))</formula>
    </cfRule>
    <cfRule type="cellIs" dxfId="6299" priority="13047" operator="equal">
      <formula>"DOMENICA"</formula>
    </cfRule>
  </conditionalFormatting>
  <conditionalFormatting sqref="CI15">
    <cfRule type="containsText" dxfId="6298" priority="13014" operator="containsText" text="08.30 – 14.30">
      <formula>NOT(ISERROR(SEARCH("08.30 – 14.30",CI15)))</formula>
    </cfRule>
    <cfRule type="containsText" dxfId="6297" priority="13015" operator="containsText" text="09:30 – 18.30">
      <formula>NOT(ISERROR(SEARCH("09:30 – 18.30",CI15)))</formula>
    </cfRule>
    <cfRule type="containsText" dxfId="6296" priority="13016" operator="containsText" text="10.30 – 18.30">
      <formula>NOT(ISERROR(SEARCH("10.30 – 18.30",CI15)))</formula>
    </cfRule>
    <cfRule type="containsText" dxfId="6295" priority="13017" operator="containsText" text="09.30 – 18.30">
      <formula>NOT(ISERROR(SEARCH("09.30 – 18.30",CI15)))</formula>
    </cfRule>
    <cfRule type="containsText" dxfId="6294" priority="13018" operator="containsText" text="09.00 – 13:00">
      <formula>NOT(ISERROR(SEARCH("09.00 – 13:00",CI15)))</formula>
    </cfRule>
    <cfRule type="containsText" dxfId="6293" priority="13019" operator="containsText" text="08.30 – 16.30">
      <formula>NOT(ISERROR(SEARCH("08.30 – 16.30",CI15)))</formula>
    </cfRule>
    <cfRule type="containsText" dxfId="6292" priority="13020" operator="containsText" text="08:30 – 17.30">
      <formula>NOT(ISERROR(SEARCH("08:30 – 17.30",CI15)))</formula>
    </cfRule>
    <cfRule type="containsText" dxfId="6291" priority="13021" operator="containsText" text="08.30 – 17.30">
      <formula>NOT(ISERROR(SEARCH("08.30 – 17.30",CI15)))</formula>
    </cfRule>
    <cfRule type="containsText" dxfId="6290" priority="13022" operator="containsText" text="09.00 – 18.00">
      <formula>NOT(ISERROR(SEARCH("09.00 – 18.00",CI15)))</formula>
    </cfRule>
    <cfRule type="containsText" dxfId="6289" priority="13023" operator="containsText" text="09.00 – 13.00">
      <formula>NOT(ISERROR(SEARCH("09.00 – 13.00",CI15)))</formula>
    </cfRule>
    <cfRule type="containsText" dxfId="6288" priority="13024" operator="containsText" text="11.30 – 19.30">
      <formula>NOT(ISERROR(SEARCH("11.30 – 19.30",CI15)))</formula>
    </cfRule>
    <cfRule type="containsText" dxfId="6287" priority="13025" operator="containsText" text="10.30 – 19.30">
      <formula>NOT(ISERROR(SEARCH("10.30 – 19.30",CI15)))</formula>
    </cfRule>
    <cfRule type="containsText" dxfId="6286" priority="13026" operator="containsText" text="09.00 – 15.00">
      <formula>NOT(ISERROR(SEARCH("09.00 – 15.00",CI15)))</formula>
    </cfRule>
    <cfRule type="containsText" dxfId="6285" priority="13027" operator="containsText" text="12:30">
      <formula>NOT(ISERROR(SEARCH("12:30",CI15)))</formula>
    </cfRule>
    <cfRule type="containsText" dxfId="6284" priority="13028" operator="containsText" text="13:30">
      <formula>NOT(ISERROR(SEARCH("13:30",CI15)))</formula>
    </cfRule>
    <cfRule type="containsText" dxfId="6283" priority="13029" operator="containsText" text="FESTIVITÁ">
      <formula>NOT(ISERROR(SEARCH("FESTIVITÁ",CI15)))</formula>
    </cfRule>
    <cfRule type="cellIs" dxfId="6282" priority="13030" operator="equal">
      <formula>"DOMENICA"</formula>
    </cfRule>
  </conditionalFormatting>
  <conditionalFormatting sqref="CI25 CI15">
    <cfRule type="containsText" dxfId="6281" priority="13008" operator="containsText" text="09.00 - 13.00">
      <formula>NOT(ISERROR(SEARCH("09.00 - 13.00",CI15)))</formula>
    </cfRule>
    <cfRule type="containsText" dxfId="6280" priority="13009" operator="containsText" text="09.00 – 15:00">
      <formula>NOT(ISERROR(SEARCH("09.00 – 15:00",CI15)))</formula>
    </cfRule>
    <cfRule type="containsText" dxfId="6279" priority="13010" operator="containsText" text="09.00 – 16.00">
      <formula>NOT(ISERROR(SEARCH("09.00 – 16.00",CI15)))</formula>
    </cfRule>
    <cfRule type="containsText" dxfId="6278" priority="13011" operator="containsText" text="09.00 - 13:00">
      <formula>NOT(ISERROR(SEARCH("09.00 - 13:00",CI15)))</formula>
    </cfRule>
    <cfRule type="containsText" dxfId="6277" priority="13012" operator="containsText" text="08.30 – 16:30 ">
      <formula>NOT(ISERROR(SEARCH("08.30 – 16:30 ",CI15)))</formula>
    </cfRule>
    <cfRule type="containsText" dxfId="6276" priority="13013" operator="containsText" text="08.30 – 17:30 ">
      <formula>NOT(ISERROR(SEARCH("08.30 – 17:30 ",CI15)))</formula>
    </cfRule>
  </conditionalFormatting>
  <conditionalFormatting sqref="CH27">
    <cfRule type="containsText" dxfId="6275" priority="12910" operator="containsText" text="13:00">
      <formula>NOT(ISERROR(SEARCH("13:00",CH27)))</formula>
    </cfRule>
  </conditionalFormatting>
  <conditionalFormatting sqref="CH33:CI33">
    <cfRule type="containsText" dxfId="6274" priority="12908" operator="containsText" text="09:00 – 13.00 ">
      <formula>NOT(ISERROR(SEARCH("09:00 – 13.00 ",CH33)))</formula>
    </cfRule>
  </conditionalFormatting>
  <conditionalFormatting sqref="CH28:CI28">
    <cfRule type="containsText" dxfId="6273" priority="12903" operator="containsText" text="09.00 -13.00">
      <formula>NOT(ISERROR(SEARCH("09.00 -13.00",CH28)))</formula>
    </cfRule>
    <cfRule type="containsText" dxfId="6272" priority="12904" operator="containsText" text="09.00 -15:00">
      <formula>NOT(ISERROR(SEARCH("09.00 -15:00",CH28)))</formula>
    </cfRule>
    <cfRule type="containsText" dxfId="6271" priority="12905" operator="containsText" text="09.00 -16.00">
      <formula>NOT(ISERROR(SEARCH("09.00 -16.00",CH28)))</formula>
    </cfRule>
  </conditionalFormatting>
  <conditionalFormatting sqref="CH27">
    <cfRule type="containsText" dxfId="6270" priority="12897" operator="containsText" text="09.00 -13.00">
      <formula>NOT(ISERROR(SEARCH("09.00 -13.00",CH27)))</formula>
    </cfRule>
    <cfRule type="containsText" dxfId="6269" priority="12898" operator="containsText" text="09.00 -15:00">
      <formula>NOT(ISERROR(SEARCH("09.00 -15:00",CH27)))</formula>
    </cfRule>
    <cfRule type="containsText" dxfId="6268" priority="12899" operator="containsText" text="09.00 -16.00">
      <formula>NOT(ISERROR(SEARCH("09.00 -16.00",CH27)))</formula>
    </cfRule>
  </conditionalFormatting>
  <conditionalFormatting sqref="CH33:CI33">
    <cfRule type="containsText" dxfId="6267" priority="12896" operator="containsText" text="09:00 – 13.00 ">
      <formula>NOT(ISERROR(SEARCH("09:00 – 13.00 ",CH33)))</formula>
    </cfRule>
  </conditionalFormatting>
  <conditionalFormatting sqref="CH28:CI28">
    <cfRule type="containsText" dxfId="6266" priority="12891" operator="containsText" text="09.00 -13.00">
      <formula>NOT(ISERROR(SEARCH("09.00 -13.00",CH28)))</formula>
    </cfRule>
    <cfRule type="containsText" dxfId="6265" priority="12892" operator="containsText" text="09.00 -15:00">
      <formula>NOT(ISERROR(SEARCH("09.00 -15:00",CH28)))</formula>
    </cfRule>
    <cfRule type="containsText" dxfId="6264" priority="12893" operator="containsText" text="09.00 -16.00">
      <formula>NOT(ISERROR(SEARCH("09.00 -16.00",CH28)))</formula>
    </cfRule>
  </conditionalFormatting>
  <conditionalFormatting sqref="CH27">
    <cfRule type="containsText" dxfId="6263" priority="12885" operator="containsText" text="09.00 -13.00">
      <formula>NOT(ISERROR(SEARCH("09.00 -13.00",CH27)))</formula>
    </cfRule>
    <cfRule type="containsText" dxfId="6262" priority="12886" operator="containsText" text="09.00 -15:00">
      <formula>NOT(ISERROR(SEARCH("09.00 -15:00",CH27)))</formula>
    </cfRule>
    <cfRule type="containsText" dxfId="6261" priority="12887" operator="containsText" text="09.00 -16.00">
      <formula>NOT(ISERROR(SEARCH("09.00 -16.00",CH27)))</formula>
    </cfRule>
  </conditionalFormatting>
  <conditionalFormatting sqref="CH28:CI28">
    <cfRule type="containsText" dxfId="6260" priority="12882" operator="containsText" text="09.00 -13:00">
      <formula>NOT(ISERROR(SEARCH("09.00 -13:00",CH28)))</formula>
    </cfRule>
    <cfRule type="containsText" dxfId="6259" priority="12883" operator="containsText" text="08.30 -17.30">
      <formula>NOT(ISERROR(SEARCH("08.30 -17.30",CH28)))</formula>
    </cfRule>
    <cfRule type="containsText" dxfId="6258" priority="12884" operator="containsText" text="08.30 -15:30">
      <formula>NOT(ISERROR(SEARCH("08.30 -15:30",CH28)))</formula>
    </cfRule>
  </conditionalFormatting>
  <conditionalFormatting sqref="CH27">
    <cfRule type="containsText" dxfId="6257" priority="12873" operator="containsText" text="09.00 -13.00">
      <formula>NOT(ISERROR(SEARCH("09.00 -13.00",CH27)))</formula>
    </cfRule>
    <cfRule type="containsText" dxfId="6256" priority="12874" operator="containsText" text="09.00 -15:00">
      <formula>NOT(ISERROR(SEARCH("09.00 -15:00",CH27)))</formula>
    </cfRule>
    <cfRule type="containsText" dxfId="6255" priority="12875" operator="containsText" text="09.00 -16.00">
      <formula>NOT(ISERROR(SEARCH("09.00 -16.00",CH27)))</formula>
    </cfRule>
  </conditionalFormatting>
  <conditionalFormatting sqref="CH27">
    <cfRule type="containsText" dxfId="6254" priority="12870" operator="containsText" text="09.00 -13:00">
      <formula>NOT(ISERROR(SEARCH("09.00 -13:00",CH27)))</formula>
    </cfRule>
    <cfRule type="containsText" dxfId="6253" priority="12871" operator="containsText" text="08.30 -17.30">
      <formula>NOT(ISERROR(SEARCH("08.30 -17.30",CH27)))</formula>
    </cfRule>
    <cfRule type="containsText" dxfId="6252" priority="12872" operator="containsText" text="08.30 -15:30">
      <formula>NOT(ISERROR(SEARCH("08.30 -15:30",CH27)))</formula>
    </cfRule>
  </conditionalFormatting>
  <conditionalFormatting sqref="CH17:CI17">
    <cfRule type="containsText" dxfId="6251" priority="12772" operator="containsText" text="13:00">
      <formula>NOT(ISERROR(SEARCH("13:00",CH17)))</formula>
    </cfRule>
  </conditionalFormatting>
  <conditionalFormatting sqref="CH23:CI23">
    <cfRule type="containsText" dxfId="6250" priority="12770" operator="containsText" text="09:00 – 13.00 ">
      <formula>NOT(ISERROR(SEARCH("09:00 – 13.00 ",CH23)))</formula>
    </cfRule>
  </conditionalFormatting>
  <conditionalFormatting sqref="CH18:CI18">
    <cfRule type="containsText" dxfId="6249" priority="12765" operator="containsText" text="09.00 -13.00">
      <formula>NOT(ISERROR(SEARCH("09.00 -13.00",CH18)))</formula>
    </cfRule>
    <cfRule type="containsText" dxfId="6248" priority="12766" operator="containsText" text="09.00 -15:00">
      <formula>NOT(ISERROR(SEARCH("09.00 -15:00",CH18)))</formula>
    </cfRule>
    <cfRule type="containsText" dxfId="6247" priority="12767" operator="containsText" text="09.00 -16.00">
      <formula>NOT(ISERROR(SEARCH("09.00 -16.00",CH18)))</formula>
    </cfRule>
  </conditionalFormatting>
  <conditionalFormatting sqref="CH17:CI17">
    <cfRule type="containsText" dxfId="6246" priority="12759" operator="containsText" text="09.00 -13.00">
      <formula>NOT(ISERROR(SEARCH("09.00 -13.00",CH17)))</formula>
    </cfRule>
    <cfRule type="containsText" dxfId="6245" priority="12760" operator="containsText" text="09.00 -15:00">
      <formula>NOT(ISERROR(SEARCH("09.00 -15:00",CH17)))</formula>
    </cfRule>
    <cfRule type="containsText" dxfId="6244" priority="12761" operator="containsText" text="09.00 -16.00">
      <formula>NOT(ISERROR(SEARCH("09.00 -16.00",CH17)))</formula>
    </cfRule>
  </conditionalFormatting>
  <conditionalFormatting sqref="CH23:CI23">
    <cfRule type="containsText" dxfId="6243" priority="12758" operator="containsText" text="09:00 – 13.00 ">
      <formula>NOT(ISERROR(SEARCH("09:00 – 13.00 ",CH23)))</formula>
    </cfRule>
  </conditionalFormatting>
  <conditionalFormatting sqref="CH18:CI18">
    <cfRule type="containsText" dxfId="6242" priority="12753" operator="containsText" text="09.00 -13.00">
      <formula>NOT(ISERROR(SEARCH("09.00 -13.00",CH18)))</formula>
    </cfRule>
    <cfRule type="containsText" dxfId="6241" priority="12754" operator="containsText" text="09.00 -15:00">
      <formula>NOT(ISERROR(SEARCH("09.00 -15:00",CH18)))</formula>
    </cfRule>
    <cfRule type="containsText" dxfId="6240" priority="12755" operator="containsText" text="09.00 -16.00">
      <formula>NOT(ISERROR(SEARCH("09.00 -16.00",CH18)))</formula>
    </cfRule>
  </conditionalFormatting>
  <conditionalFormatting sqref="CH17:CI17">
    <cfRule type="containsText" dxfId="6239" priority="12747" operator="containsText" text="09.00 -13.00">
      <formula>NOT(ISERROR(SEARCH("09.00 -13.00",CH17)))</formula>
    </cfRule>
    <cfRule type="containsText" dxfId="6238" priority="12748" operator="containsText" text="09.00 -15:00">
      <formula>NOT(ISERROR(SEARCH("09.00 -15:00",CH17)))</formula>
    </cfRule>
    <cfRule type="containsText" dxfId="6237" priority="12749" operator="containsText" text="09.00 -16.00">
      <formula>NOT(ISERROR(SEARCH("09.00 -16.00",CH17)))</formula>
    </cfRule>
  </conditionalFormatting>
  <conditionalFormatting sqref="CH18:CI18">
    <cfRule type="containsText" dxfId="6236" priority="12744" operator="containsText" text="09.00 -13:00">
      <formula>NOT(ISERROR(SEARCH("09.00 -13:00",CH18)))</formula>
    </cfRule>
    <cfRule type="containsText" dxfId="6235" priority="12745" operator="containsText" text="08.30 -17.30">
      <formula>NOT(ISERROR(SEARCH("08.30 -17.30",CH18)))</formula>
    </cfRule>
    <cfRule type="containsText" dxfId="6234" priority="12746" operator="containsText" text="08.30 -15:30">
      <formula>NOT(ISERROR(SEARCH("08.30 -15:30",CH18)))</formula>
    </cfRule>
  </conditionalFormatting>
  <conditionalFormatting sqref="CH17:CI17">
    <cfRule type="containsText" dxfId="6233" priority="12735" operator="containsText" text="09.00 -13.00">
      <formula>NOT(ISERROR(SEARCH("09.00 -13.00",CH17)))</formula>
    </cfRule>
    <cfRule type="containsText" dxfId="6232" priority="12736" operator="containsText" text="09.00 -15:00">
      <formula>NOT(ISERROR(SEARCH("09.00 -15:00",CH17)))</formula>
    </cfRule>
    <cfRule type="containsText" dxfId="6231" priority="12737" operator="containsText" text="09.00 -16.00">
      <formula>NOT(ISERROR(SEARCH("09.00 -16.00",CH17)))</formula>
    </cfRule>
  </conditionalFormatting>
  <conditionalFormatting sqref="CH17:CI17">
    <cfRule type="containsText" dxfId="6230" priority="12732" operator="containsText" text="09.00 -13:00">
      <formula>NOT(ISERROR(SEARCH("09.00 -13:00",CH17)))</formula>
    </cfRule>
    <cfRule type="containsText" dxfId="6229" priority="12733" operator="containsText" text="08.30 -17.30">
      <formula>NOT(ISERROR(SEARCH("08.30 -17.30",CH17)))</formula>
    </cfRule>
    <cfRule type="containsText" dxfId="6228" priority="12734" operator="containsText" text="08.30 -15:30">
      <formula>NOT(ISERROR(SEARCH("08.30 -15:30",CH17)))</formula>
    </cfRule>
  </conditionalFormatting>
  <conditionalFormatting sqref="CH47">
    <cfRule type="containsText" dxfId="6227" priority="12569" operator="containsText" text="13:00">
      <formula>NOT(ISERROR(SEARCH("13:00",CH47)))</formula>
    </cfRule>
  </conditionalFormatting>
  <conditionalFormatting sqref="CH53:CI53">
    <cfRule type="containsText" dxfId="6226" priority="12567" operator="containsText" text="09:00 – 13.00 ">
      <formula>NOT(ISERROR(SEARCH("09:00 – 13.00 ",CH53)))</formula>
    </cfRule>
  </conditionalFormatting>
  <conditionalFormatting sqref="CH48:CI48">
    <cfRule type="containsText" dxfId="6225" priority="12562" operator="containsText" text="09.00 -13.00">
      <formula>NOT(ISERROR(SEARCH("09.00 -13.00",CH48)))</formula>
    </cfRule>
    <cfRule type="containsText" dxfId="6224" priority="12563" operator="containsText" text="09.00 -15:00">
      <formula>NOT(ISERROR(SEARCH("09.00 -15:00",CH48)))</formula>
    </cfRule>
    <cfRule type="containsText" dxfId="6223" priority="12564" operator="containsText" text="09.00 -16.00">
      <formula>NOT(ISERROR(SEARCH("09.00 -16.00",CH48)))</formula>
    </cfRule>
  </conditionalFormatting>
  <conditionalFormatting sqref="CH47">
    <cfRule type="containsText" dxfId="6222" priority="12556" operator="containsText" text="09.00 -13.00">
      <formula>NOT(ISERROR(SEARCH("09.00 -13.00",CH47)))</formula>
    </cfRule>
    <cfRule type="containsText" dxfId="6221" priority="12557" operator="containsText" text="09.00 -15:00">
      <formula>NOT(ISERROR(SEARCH("09.00 -15:00",CH47)))</formula>
    </cfRule>
    <cfRule type="containsText" dxfId="6220" priority="12558" operator="containsText" text="09.00 -16.00">
      <formula>NOT(ISERROR(SEARCH("09.00 -16.00",CH47)))</formula>
    </cfRule>
  </conditionalFormatting>
  <conditionalFormatting sqref="CH53:CI53">
    <cfRule type="containsText" dxfId="6219" priority="12555" operator="containsText" text="09:00 – 13.00 ">
      <formula>NOT(ISERROR(SEARCH("09:00 – 13.00 ",CH53)))</formula>
    </cfRule>
  </conditionalFormatting>
  <conditionalFormatting sqref="CH48:CI48">
    <cfRule type="containsText" dxfId="6218" priority="12550" operator="containsText" text="09.00 -13.00">
      <formula>NOT(ISERROR(SEARCH("09.00 -13.00",CH48)))</formula>
    </cfRule>
    <cfRule type="containsText" dxfId="6217" priority="12551" operator="containsText" text="09.00 -15:00">
      <formula>NOT(ISERROR(SEARCH("09.00 -15:00",CH48)))</formula>
    </cfRule>
    <cfRule type="containsText" dxfId="6216" priority="12552" operator="containsText" text="09.00 -16.00">
      <formula>NOT(ISERROR(SEARCH("09.00 -16.00",CH48)))</formula>
    </cfRule>
  </conditionalFormatting>
  <conditionalFormatting sqref="CH47">
    <cfRule type="containsText" dxfId="6215" priority="12544" operator="containsText" text="09.00 -13.00">
      <formula>NOT(ISERROR(SEARCH("09.00 -13.00",CH47)))</formula>
    </cfRule>
    <cfRule type="containsText" dxfId="6214" priority="12545" operator="containsText" text="09.00 -15:00">
      <formula>NOT(ISERROR(SEARCH("09.00 -15:00",CH47)))</formula>
    </cfRule>
    <cfRule type="containsText" dxfId="6213" priority="12546" operator="containsText" text="09.00 -16.00">
      <formula>NOT(ISERROR(SEARCH("09.00 -16.00",CH47)))</formula>
    </cfRule>
  </conditionalFormatting>
  <conditionalFormatting sqref="CH48:CI48">
    <cfRule type="containsText" dxfId="6212" priority="12541" operator="containsText" text="09.00 -13:00">
      <formula>NOT(ISERROR(SEARCH("09.00 -13:00",CH48)))</formula>
    </cfRule>
    <cfRule type="containsText" dxfId="6211" priority="12542" operator="containsText" text="08.30 -17.30">
      <formula>NOT(ISERROR(SEARCH("08.30 -17.30",CH48)))</formula>
    </cfRule>
    <cfRule type="containsText" dxfId="6210" priority="12543" operator="containsText" text="08.30 -15:30">
      <formula>NOT(ISERROR(SEARCH("08.30 -15:30",CH48)))</formula>
    </cfRule>
  </conditionalFormatting>
  <conditionalFormatting sqref="CH47">
    <cfRule type="containsText" dxfId="6209" priority="12532" operator="containsText" text="09.00 -13.00">
      <formula>NOT(ISERROR(SEARCH("09.00 -13.00",CH47)))</formula>
    </cfRule>
    <cfRule type="containsText" dxfId="6208" priority="12533" operator="containsText" text="09.00 -15:00">
      <formula>NOT(ISERROR(SEARCH("09.00 -15:00",CH47)))</formula>
    </cfRule>
    <cfRule type="containsText" dxfId="6207" priority="12534" operator="containsText" text="09.00 -16.00">
      <formula>NOT(ISERROR(SEARCH("09.00 -16.00",CH47)))</formula>
    </cfRule>
  </conditionalFormatting>
  <conditionalFormatting sqref="CH47">
    <cfRule type="containsText" dxfId="6206" priority="12529" operator="containsText" text="09.00 -13:00">
      <formula>NOT(ISERROR(SEARCH("09.00 -13:00",CH47)))</formula>
    </cfRule>
    <cfRule type="containsText" dxfId="6205" priority="12530" operator="containsText" text="08.30 -17.30">
      <formula>NOT(ISERROR(SEARCH("08.30 -17.30",CH47)))</formula>
    </cfRule>
    <cfRule type="containsText" dxfId="6204" priority="12531" operator="containsText" text="08.30 -15:30">
      <formula>NOT(ISERROR(SEARCH("08.30 -15:30",CH47)))</formula>
    </cfRule>
  </conditionalFormatting>
  <conditionalFormatting sqref="CJ35:CM35">
    <cfRule type="containsText" dxfId="6203" priority="12512" operator="containsText" text="08.30 – 14.30">
      <formula>NOT(ISERROR(SEARCH("08.30 – 14.30",CJ35)))</formula>
    </cfRule>
    <cfRule type="containsText" dxfId="6202" priority="12513" operator="containsText" text="09:30 – 18.30">
      <formula>NOT(ISERROR(SEARCH("09:30 – 18.30",CJ35)))</formula>
    </cfRule>
    <cfRule type="containsText" dxfId="6201" priority="12514" operator="containsText" text="10.30 – 18.30">
      <formula>NOT(ISERROR(SEARCH("10.30 – 18.30",CJ35)))</formula>
    </cfRule>
    <cfRule type="containsText" dxfId="6200" priority="12515" operator="containsText" text="09.30 – 18.30">
      <formula>NOT(ISERROR(SEARCH("09.30 – 18.30",CJ35)))</formula>
    </cfRule>
    <cfRule type="containsText" dxfId="6199" priority="12516" operator="containsText" text="09.00 – 13:00">
      <formula>NOT(ISERROR(SEARCH("09.00 – 13:00",CJ35)))</formula>
    </cfRule>
    <cfRule type="containsText" dxfId="6198" priority="12517" operator="containsText" text="08.30 – 16.30">
      <formula>NOT(ISERROR(SEARCH("08.30 – 16.30",CJ35)))</formula>
    </cfRule>
    <cfRule type="containsText" dxfId="6197" priority="12518" operator="containsText" text="08:30 – 17.30">
      <formula>NOT(ISERROR(SEARCH("08:30 – 17.30",CJ35)))</formula>
    </cfRule>
    <cfRule type="containsText" dxfId="6196" priority="12519" operator="containsText" text="08.30 – 17.30">
      <formula>NOT(ISERROR(SEARCH("08.30 – 17.30",CJ35)))</formula>
    </cfRule>
    <cfRule type="containsText" dxfId="6195" priority="12520" operator="containsText" text="09.00 – 18.00">
      <formula>NOT(ISERROR(SEARCH("09.00 – 18.00",CJ35)))</formula>
    </cfRule>
    <cfRule type="containsText" dxfId="6194" priority="12521" operator="containsText" text="09.00 – 13.00">
      <formula>NOT(ISERROR(SEARCH("09.00 – 13.00",CJ35)))</formula>
    </cfRule>
    <cfRule type="containsText" dxfId="6193" priority="12522" operator="containsText" text="11.30 – 19.30">
      <formula>NOT(ISERROR(SEARCH("11.30 – 19.30",CJ35)))</formula>
    </cfRule>
    <cfRule type="containsText" dxfId="6192" priority="12523" operator="containsText" text="10.30 – 19.30">
      <formula>NOT(ISERROR(SEARCH("10.30 – 19.30",CJ35)))</formula>
    </cfRule>
    <cfRule type="containsText" dxfId="6191" priority="12524" operator="containsText" text="09.00 – 15.00">
      <formula>NOT(ISERROR(SEARCH("09.00 – 15.00",CJ35)))</formula>
    </cfRule>
    <cfRule type="containsText" dxfId="6190" priority="12525" operator="containsText" text="12:30">
      <formula>NOT(ISERROR(SEARCH("12:30",CJ35)))</formula>
    </cfRule>
    <cfRule type="containsText" dxfId="6189" priority="12526" operator="containsText" text="13:30">
      <formula>NOT(ISERROR(SEARCH("13:30",CJ35)))</formula>
    </cfRule>
    <cfRule type="containsText" dxfId="6188" priority="12527" operator="containsText" text="FESTIVITÁ">
      <formula>NOT(ISERROR(SEARCH("FESTIVITÁ",CJ35)))</formula>
    </cfRule>
    <cfRule type="cellIs" dxfId="6187" priority="12528" operator="equal">
      <formula>"DOMENICA"</formula>
    </cfRule>
  </conditionalFormatting>
  <conditionalFormatting sqref="CJ45:CM45">
    <cfRule type="containsText" dxfId="6186" priority="12495" operator="containsText" text="08.30 – 14.30">
      <formula>NOT(ISERROR(SEARCH("08.30 – 14.30",CJ45)))</formula>
    </cfRule>
    <cfRule type="containsText" dxfId="6185" priority="12496" operator="containsText" text="09:30 – 18.30">
      <formula>NOT(ISERROR(SEARCH("09:30 – 18.30",CJ45)))</formula>
    </cfRule>
    <cfRule type="containsText" dxfId="6184" priority="12497" operator="containsText" text="10.30 – 18.30">
      <formula>NOT(ISERROR(SEARCH("10.30 – 18.30",CJ45)))</formula>
    </cfRule>
    <cfRule type="containsText" dxfId="6183" priority="12498" operator="containsText" text="09.30 – 18.30">
      <formula>NOT(ISERROR(SEARCH("09.30 – 18.30",CJ45)))</formula>
    </cfRule>
    <cfRule type="containsText" dxfId="6182" priority="12499" operator="containsText" text="09.00 – 13:00">
      <formula>NOT(ISERROR(SEARCH("09.00 – 13:00",CJ45)))</formula>
    </cfRule>
    <cfRule type="containsText" dxfId="6181" priority="12500" operator="containsText" text="08.30 – 16.30">
      <formula>NOT(ISERROR(SEARCH("08.30 – 16.30",CJ45)))</formula>
    </cfRule>
    <cfRule type="containsText" dxfId="6180" priority="12501" operator="containsText" text="08:30 – 17.30">
      <formula>NOT(ISERROR(SEARCH("08:30 – 17.30",CJ45)))</formula>
    </cfRule>
    <cfRule type="containsText" dxfId="6179" priority="12502" operator="containsText" text="08.30 – 17.30">
      <formula>NOT(ISERROR(SEARCH("08.30 – 17.30",CJ45)))</formula>
    </cfRule>
    <cfRule type="containsText" dxfId="6178" priority="12503" operator="containsText" text="09.00 – 18.00">
      <formula>NOT(ISERROR(SEARCH("09.00 – 18.00",CJ45)))</formula>
    </cfRule>
    <cfRule type="containsText" dxfId="6177" priority="12504" operator="containsText" text="09.00 – 13.00">
      <formula>NOT(ISERROR(SEARCH("09.00 – 13.00",CJ45)))</formula>
    </cfRule>
    <cfRule type="containsText" dxfId="6176" priority="12505" operator="containsText" text="11.30 – 19.30">
      <formula>NOT(ISERROR(SEARCH("11.30 – 19.30",CJ45)))</formula>
    </cfRule>
    <cfRule type="containsText" dxfId="6175" priority="12506" operator="containsText" text="10.30 – 19.30">
      <formula>NOT(ISERROR(SEARCH("10.30 – 19.30",CJ45)))</formula>
    </cfRule>
    <cfRule type="containsText" dxfId="6174" priority="12507" operator="containsText" text="09.00 – 15.00">
      <formula>NOT(ISERROR(SEARCH("09.00 – 15.00",CJ45)))</formula>
    </cfRule>
    <cfRule type="containsText" dxfId="6173" priority="12508" operator="containsText" text="12:30">
      <formula>NOT(ISERROR(SEARCH("12:30",CJ45)))</formula>
    </cfRule>
    <cfRule type="containsText" dxfId="6172" priority="12509" operator="containsText" text="13:30">
      <formula>NOT(ISERROR(SEARCH("13:30",CJ45)))</formula>
    </cfRule>
    <cfRule type="containsText" dxfId="6171" priority="12510" operator="containsText" text="FESTIVITÁ">
      <formula>NOT(ISERROR(SEARCH("FESTIVITÁ",CJ45)))</formula>
    </cfRule>
    <cfRule type="cellIs" dxfId="6170" priority="12511" operator="equal">
      <formula>"DOMENICA"</formula>
    </cfRule>
  </conditionalFormatting>
  <conditionalFormatting sqref="CJ35:CM35 CJ45:CM45">
    <cfRule type="containsText" dxfId="6169" priority="12489" operator="containsText" text="09.00 - 13.00">
      <formula>NOT(ISERROR(SEARCH("09.00 - 13.00",CJ35)))</formula>
    </cfRule>
    <cfRule type="containsText" dxfId="6168" priority="12490" operator="containsText" text="09.00 – 15:00">
      <formula>NOT(ISERROR(SEARCH("09.00 – 15:00",CJ35)))</formula>
    </cfRule>
    <cfRule type="containsText" dxfId="6167" priority="12491" operator="containsText" text="09.00 – 16.00">
      <formula>NOT(ISERROR(SEARCH("09.00 – 16.00",CJ35)))</formula>
    </cfRule>
    <cfRule type="containsText" dxfId="6166" priority="12492" operator="containsText" text="09.00 - 13:00">
      <formula>NOT(ISERROR(SEARCH("09.00 - 13:00",CJ35)))</formula>
    </cfRule>
    <cfRule type="containsText" dxfId="6165" priority="12493" operator="containsText" text="08.30 – 16:30 ">
      <formula>NOT(ISERROR(SEARCH("08.30 – 16:30 ",CJ35)))</formula>
    </cfRule>
    <cfRule type="containsText" dxfId="6164" priority="12494" operator="containsText" text="08.30 – 17:30 ">
      <formula>NOT(ISERROR(SEARCH("08.30 – 17:30 ",CJ35)))</formula>
    </cfRule>
  </conditionalFormatting>
  <conditionalFormatting sqref="CJ46:CM46">
    <cfRule type="cellIs" dxfId="6163" priority="12480" operator="equal">
      <formula>"09.00 – 13.00"</formula>
    </cfRule>
  </conditionalFormatting>
  <conditionalFormatting sqref="CJ46:CM46">
    <cfRule type="cellIs" dxfId="6162" priority="12481" operator="equal">
      <formula>"09.00 – 15.00"</formula>
    </cfRule>
  </conditionalFormatting>
  <conditionalFormatting sqref="CJ46:CM46">
    <cfRule type="cellIs" dxfId="6161" priority="12482" operator="equal">
      <formula>"09.00 – 18.00"</formula>
    </cfRule>
  </conditionalFormatting>
  <conditionalFormatting sqref="CJ46:CM46">
    <cfRule type="cellIs" dxfId="6160" priority="12483" operator="equal">
      <formula>"09.30 – 13.00"</formula>
    </cfRule>
  </conditionalFormatting>
  <conditionalFormatting sqref="CJ46:CM46">
    <cfRule type="cellIs" dxfId="6159" priority="12484" operator="equal">
      <formula>"10.30 – 19.30"</formula>
    </cfRule>
  </conditionalFormatting>
  <conditionalFormatting sqref="CJ46:CM46">
    <cfRule type="cellIs" dxfId="6158" priority="12485" operator="equal">
      <formula>"11.30 – 19.30"</formula>
    </cfRule>
  </conditionalFormatting>
  <conditionalFormatting sqref="CJ46:CM46">
    <cfRule type="cellIs" dxfId="6157" priority="12486" operator="equal">
      <formula>_FV(13,"3")</formula>
    </cfRule>
  </conditionalFormatting>
  <conditionalFormatting sqref="CJ46:CM46">
    <cfRule type="cellIs" dxfId="6156" priority="12487" operator="equal">
      <formula>_FV(13,"3")</formula>
    </cfRule>
  </conditionalFormatting>
  <conditionalFormatting sqref="CJ46:CM46">
    <cfRule type="cellIs" dxfId="6155" priority="12488" operator="equal">
      <formula>_FV(13,"3")</formula>
    </cfRule>
  </conditionalFormatting>
  <conditionalFormatting sqref="CJ46:CM46">
    <cfRule type="containsText" dxfId="6154" priority="12470" operator="containsText" text="DOMENICA">
      <formula>NOT(ISERROR(SEARCH("DOMENICA",CJ46)))</formula>
    </cfRule>
    <cfRule type="containsText" dxfId="6153" priority="12471" operator="containsText" text="08.30 – 14.30">
      <formula>NOT(ISERROR(SEARCH("08.30 – 14.30",CJ46)))</formula>
    </cfRule>
    <cfRule type="containsText" dxfId="6152" priority="12472" operator="containsText" text="09.30 – 18.30">
      <formula>NOT(ISERROR(SEARCH("09.30 – 18.30",CJ46)))</formula>
    </cfRule>
    <cfRule type="containsText" dxfId="6151" priority="12473" operator="containsText" text="08.30 – 16.30">
      <formula>NOT(ISERROR(SEARCH("08.30 – 16.30",CJ46)))</formula>
    </cfRule>
    <cfRule type="containsText" dxfId="6150" priority="12474" operator="containsText" text="08.30 – 17.30">
      <formula>NOT(ISERROR(SEARCH("08.30 – 17.30",CJ46)))</formula>
    </cfRule>
    <cfRule type="containsText" dxfId="6149" priority="12475" operator="containsText" text="09.00 – 18.00">
      <formula>NOT(ISERROR(SEARCH("09.00 – 18.00",CJ46)))</formula>
    </cfRule>
    <cfRule type="containsText" dxfId="6148" priority="12476" operator="containsText" text="09.00 – 15.00">
      <formula>NOT(ISERROR(SEARCH("09.00 – 15.00",CJ46)))</formula>
    </cfRule>
    <cfRule type="containsText" dxfId="6147" priority="12477" operator="containsText" text="10.30 – 19.30">
      <formula>NOT(ISERROR(SEARCH("10.30 – 19.30",CJ46)))</formula>
    </cfRule>
    <cfRule type="containsText" dxfId="6146" priority="12478" operator="containsText" text="09.00 – 13.00">
      <formula>NOT(ISERROR(SEARCH("09.00 – 13.00",CJ46)))</formula>
    </cfRule>
    <cfRule type="containsText" dxfId="6145" priority="12479" operator="containsText" text="11.30 – 19.30">
      <formula>NOT(ISERROR(SEARCH("11.30 – 19.30",CJ46)))</formula>
    </cfRule>
  </conditionalFormatting>
  <conditionalFormatting sqref="CJ46:CM46">
    <cfRule type="cellIs" dxfId="6144" priority="12462" operator="equal">
      <formula>"09.00 – 15.00"</formula>
    </cfRule>
  </conditionalFormatting>
  <conditionalFormatting sqref="CJ46:CM46">
    <cfRule type="cellIs" dxfId="6143" priority="12463" operator="equal">
      <formula>"09.00 – 18.00"</formula>
    </cfRule>
  </conditionalFormatting>
  <conditionalFormatting sqref="CJ46:CM46">
    <cfRule type="cellIs" dxfId="6142" priority="12464" operator="equal">
      <formula>"09.30 – 13.00"</formula>
    </cfRule>
  </conditionalFormatting>
  <conditionalFormatting sqref="CJ46:CM46">
    <cfRule type="cellIs" dxfId="6141" priority="12465" operator="equal">
      <formula>"10.30 – 19.30"</formula>
    </cfRule>
  </conditionalFormatting>
  <conditionalFormatting sqref="CJ46:CM46">
    <cfRule type="cellIs" dxfId="6140" priority="12466" operator="equal">
      <formula>"11.30 – 19.30"</formula>
    </cfRule>
  </conditionalFormatting>
  <conditionalFormatting sqref="CJ46:CM46">
    <cfRule type="cellIs" dxfId="6139" priority="12467" operator="equal">
      <formula>_FV(13,"3")</formula>
    </cfRule>
  </conditionalFormatting>
  <conditionalFormatting sqref="CJ46:CM46">
    <cfRule type="cellIs" dxfId="6138" priority="12468" operator="equal">
      <formula>_FV(13,"3")</formula>
    </cfRule>
  </conditionalFormatting>
  <conditionalFormatting sqref="CJ46:CM46">
    <cfRule type="cellIs" dxfId="6137" priority="12469" operator="equal">
      <formula>_FV(13,"3")</formula>
    </cfRule>
  </conditionalFormatting>
  <conditionalFormatting sqref="CJ46:CM46">
    <cfRule type="cellIs" dxfId="6136" priority="12454" operator="equal">
      <formula>"09.00 – 15.00"</formula>
    </cfRule>
  </conditionalFormatting>
  <conditionalFormatting sqref="CJ46:CM46">
    <cfRule type="cellIs" dxfId="6135" priority="12455" operator="equal">
      <formula>"09.00 – 18.00"</formula>
    </cfRule>
  </conditionalFormatting>
  <conditionalFormatting sqref="CJ46:CM46">
    <cfRule type="cellIs" dxfId="6134" priority="12456" operator="equal">
      <formula>"09.30 – 13.00"</formula>
    </cfRule>
  </conditionalFormatting>
  <conditionalFormatting sqref="CJ46:CM46">
    <cfRule type="cellIs" dxfId="6133" priority="12457" operator="equal">
      <formula>"10.30 – 19.30"</formula>
    </cfRule>
  </conditionalFormatting>
  <conditionalFormatting sqref="CJ46:CM46">
    <cfRule type="cellIs" dxfId="6132" priority="12458" operator="equal">
      <formula>"11.30 – 19.30"</formula>
    </cfRule>
  </conditionalFormatting>
  <conditionalFormatting sqref="CJ46:CM46">
    <cfRule type="cellIs" dxfId="6131" priority="12459" operator="equal">
      <formula>_FV(13,"3")</formula>
    </cfRule>
  </conditionalFormatting>
  <conditionalFormatting sqref="CJ46:CM46">
    <cfRule type="cellIs" dxfId="6130" priority="12460" operator="equal">
      <formula>_FV(13,"3")</formula>
    </cfRule>
  </conditionalFormatting>
  <conditionalFormatting sqref="CJ46:CM46">
    <cfRule type="cellIs" dxfId="6129" priority="12461" operator="equal">
      <formula>_FV(13,"3")</formula>
    </cfRule>
  </conditionalFormatting>
  <conditionalFormatting sqref="CJ46:CM46">
    <cfRule type="containsText" dxfId="6128" priority="12448" operator="containsText" text="09.00 - 13.00">
      <formula>NOT(ISERROR(SEARCH("09.00 - 13.00",CJ46)))</formula>
    </cfRule>
    <cfRule type="containsText" dxfId="6127" priority="12449" operator="containsText" text="09.00 – 15:00">
      <formula>NOT(ISERROR(SEARCH("09.00 – 15:00",CJ46)))</formula>
    </cfRule>
    <cfRule type="containsText" dxfId="6126" priority="12450" operator="containsText" text="09.00 – 16.00">
      <formula>NOT(ISERROR(SEARCH("09.00 – 16.00",CJ46)))</formula>
    </cfRule>
    <cfRule type="containsText" dxfId="6125" priority="12451" operator="containsText" text="09.00 - 13:00">
      <formula>NOT(ISERROR(SEARCH("09.00 - 13:00",CJ46)))</formula>
    </cfRule>
    <cfRule type="containsText" dxfId="6124" priority="12452" operator="containsText" text="08.30 – 16:30 ">
      <formula>NOT(ISERROR(SEARCH("08.30 – 16:30 ",CJ46)))</formula>
    </cfRule>
    <cfRule type="containsText" dxfId="6123" priority="12453" operator="containsText" text="08.30 – 17:30 ">
      <formula>NOT(ISERROR(SEARCH("08.30 – 17:30 ",CJ46)))</formula>
    </cfRule>
  </conditionalFormatting>
  <conditionalFormatting sqref="CJ46:CM46">
    <cfRule type="cellIs" dxfId="6122" priority="12440" operator="equal">
      <formula>"09.00 – 15.00"</formula>
    </cfRule>
  </conditionalFormatting>
  <conditionalFormatting sqref="CJ46:CM46">
    <cfRule type="cellIs" dxfId="6121" priority="12441" operator="equal">
      <formula>"09.00 – 18.00"</formula>
    </cfRule>
  </conditionalFormatting>
  <conditionalFormatting sqref="CJ46:CM46">
    <cfRule type="cellIs" dxfId="6120" priority="12442" operator="equal">
      <formula>"09.30 – 13.00"</formula>
    </cfRule>
  </conditionalFormatting>
  <conditionalFormatting sqref="CJ46:CM46">
    <cfRule type="cellIs" dxfId="6119" priority="12443" operator="equal">
      <formula>"10.30 – 19.30"</formula>
    </cfRule>
  </conditionalFormatting>
  <conditionalFormatting sqref="CJ46:CM46">
    <cfRule type="cellIs" dxfId="6118" priority="12444" operator="equal">
      <formula>"11.30 – 19.30"</formula>
    </cfRule>
  </conditionalFormatting>
  <conditionalFormatting sqref="CJ46:CM46">
    <cfRule type="cellIs" dxfId="6117" priority="12445" operator="equal">
      <formula>_FV(13,"3")</formula>
    </cfRule>
  </conditionalFormatting>
  <conditionalFormatting sqref="CJ46:CM46">
    <cfRule type="cellIs" dxfId="6116" priority="12446" operator="equal">
      <formula>_FV(13,"3")</formula>
    </cfRule>
  </conditionalFormatting>
  <conditionalFormatting sqref="CJ46:CM46">
    <cfRule type="cellIs" dxfId="6115" priority="12447" operator="equal">
      <formula>_FV(13,"3")</formula>
    </cfRule>
  </conditionalFormatting>
  <conditionalFormatting sqref="CJ46:CM46">
    <cfRule type="containsText" dxfId="6114" priority="12430" operator="containsText" text="DOMENICA">
      <formula>NOT(ISERROR(SEARCH("DOMENICA",CJ46)))</formula>
    </cfRule>
    <cfRule type="containsText" dxfId="6113" priority="12431" operator="containsText" text="08.30 – 14.30">
      <formula>NOT(ISERROR(SEARCH("08.30 – 14.30",CJ46)))</formula>
    </cfRule>
    <cfRule type="containsText" dxfId="6112" priority="12432" operator="containsText" text="09.30 – 18.30">
      <formula>NOT(ISERROR(SEARCH("09.30 – 18.30",CJ46)))</formula>
    </cfRule>
    <cfRule type="containsText" dxfId="6111" priority="12433" operator="containsText" text="08.30 – 16.30">
      <formula>NOT(ISERROR(SEARCH("08.30 – 16.30",CJ46)))</formula>
    </cfRule>
    <cfRule type="containsText" dxfId="6110" priority="12434" operator="containsText" text="08.30 – 17.30">
      <formula>NOT(ISERROR(SEARCH("08.30 – 17.30",CJ46)))</formula>
    </cfRule>
    <cfRule type="containsText" dxfId="6109" priority="12435" operator="containsText" text="09.00 – 18.00">
      <formula>NOT(ISERROR(SEARCH("09.00 – 18.00",CJ46)))</formula>
    </cfRule>
    <cfRule type="containsText" dxfId="6108" priority="12436" operator="containsText" text="09.00 – 15.00">
      <formula>NOT(ISERROR(SEARCH("09.00 – 15.00",CJ46)))</formula>
    </cfRule>
    <cfRule type="containsText" dxfId="6107" priority="12437" operator="containsText" text="10.30 – 19.30">
      <formula>NOT(ISERROR(SEARCH("10.30 – 19.30",CJ46)))</formula>
    </cfRule>
    <cfRule type="containsText" dxfId="6106" priority="12438" operator="containsText" text="09.00 – 13.00">
      <formula>NOT(ISERROR(SEARCH("09.00 – 13.00",CJ46)))</formula>
    </cfRule>
    <cfRule type="containsText" dxfId="6105" priority="12439" operator="containsText" text="11.30 – 19.30">
      <formula>NOT(ISERROR(SEARCH("11.30 – 19.30",CJ46)))</formula>
    </cfRule>
  </conditionalFormatting>
  <conditionalFormatting sqref="CJ46:CM46">
    <cfRule type="cellIs" dxfId="6104" priority="12423" operator="equal">
      <formula>"09.00 – 18.00"</formula>
    </cfRule>
  </conditionalFormatting>
  <conditionalFormatting sqref="CJ46:CM46">
    <cfRule type="cellIs" dxfId="6103" priority="12424" operator="equal">
      <formula>"09.30 – 13.00"</formula>
    </cfRule>
  </conditionalFormatting>
  <conditionalFormatting sqref="CJ46:CM46">
    <cfRule type="cellIs" dxfId="6102" priority="12425" operator="equal">
      <formula>"10.30 – 19.30"</formula>
    </cfRule>
  </conditionalFormatting>
  <conditionalFormatting sqref="CJ46:CM46">
    <cfRule type="cellIs" dxfId="6101" priority="12426" operator="equal">
      <formula>"11.30 – 19.30"</formula>
    </cfRule>
  </conditionalFormatting>
  <conditionalFormatting sqref="CJ46:CM46">
    <cfRule type="cellIs" dxfId="6100" priority="12427" operator="equal">
      <formula>_FV(13,"3")</formula>
    </cfRule>
  </conditionalFormatting>
  <conditionalFormatting sqref="CJ46:CM46">
    <cfRule type="cellIs" dxfId="6099" priority="12428" operator="equal">
      <formula>_FV(13,"3")</formula>
    </cfRule>
  </conditionalFormatting>
  <conditionalFormatting sqref="CJ46:CM46">
    <cfRule type="cellIs" dxfId="6098" priority="12429" operator="equal">
      <formula>_FV(13,"3")</formula>
    </cfRule>
  </conditionalFormatting>
  <conditionalFormatting sqref="CJ46:CM46">
    <cfRule type="cellIs" dxfId="6097" priority="12416" operator="equal">
      <formula>"09.00 – 18.00"</formula>
    </cfRule>
  </conditionalFormatting>
  <conditionalFormatting sqref="CJ46:CM46">
    <cfRule type="cellIs" dxfId="6096" priority="12417" operator="equal">
      <formula>"09.30 – 13.00"</formula>
    </cfRule>
  </conditionalFormatting>
  <conditionalFormatting sqref="CJ46:CM46">
    <cfRule type="cellIs" dxfId="6095" priority="12418" operator="equal">
      <formula>"10.30 – 19.30"</formula>
    </cfRule>
  </conditionalFormatting>
  <conditionalFormatting sqref="CJ46:CM46">
    <cfRule type="cellIs" dxfId="6094" priority="12419" operator="equal">
      <formula>"11.30 – 19.30"</formula>
    </cfRule>
  </conditionalFormatting>
  <conditionalFormatting sqref="CJ46:CM46">
    <cfRule type="cellIs" dxfId="6093" priority="12420" operator="equal">
      <formula>_FV(13,"3")</formula>
    </cfRule>
  </conditionalFormatting>
  <conditionalFormatting sqref="CJ46:CM46">
    <cfRule type="cellIs" dxfId="6092" priority="12421" operator="equal">
      <formula>_FV(13,"3")</formula>
    </cfRule>
  </conditionalFormatting>
  <conditionalFormatting sqref="CJ46:CM46">
    <cfRule type="cellIs" dxfId="6091" priority="12422" operator="equal">
      <formula>_FV(13,"3")</formula>
    </cfRule>
  </conditionalFormatting>
  <conditionalFormatting sqref="CJ36:CM36">
    <cfRule type="cellIs" dxfId="6090" priority="12407" operator="equal">
      <formula>"09.00 – 13.00"</formula>
    </cfRule>
  </conditionalFormatting>
  <conditionalFormatting sqref="CJ36:CM36">
    <cfRule type="cellIs" dxfId="6089" priority="12408" operator="equal">
      <formula>"09.00 – 15.00"</formula>
    </cfRule>
  </conditionalFormatting>
  <conditionalFormatting sqref="CJ36:CM36">
    <cfRule type="cellIs" dxfId="6088" priority="12409" operator="equal">
      <formula>"09.00 – 18.00"</formula>
    </cfRule>
  </conditionalFormatting>
  <conditionalFormatting sqref="CJ36:CM36">
    <cfRule type="cellIs" dxfId="6087" priority="12410" operator="equal">
      <formula>"09.30 – 13.00"</formula>
    </cfRule>
  </conditionalFormatting>
  <conditionalFormatting sqref="CJ36:CM36">
    <cfRule type="cellIs" dxfId="6086" priority="12411" operator="equal">
      <formula>"10.30 – 19.30"</formula>
    </cfRule>
  </conditionalFormatting>
  <conditionalFormatting sqref="CJ36:CM36">
    <cfRule type="cellIs" dxfId="6085" priority="12412" operator="equal">
      <formula>"11.30 – 19.30"</formula>
    </cfRule>
  </conditionalFormatting>
  <conditionalFormatting sqref="CJ36:CM36">
    <cfRule type="cellIs" dxfId="6084" priority="12413" operator="equal">
      <formula>_FV(13,"3")</formula>
    </cfRule>
  </conditionalFormatting>
  <conditionalFormatting sqref="CJ36:CM36">
    <cfRule type="cellIs" dxfId="6083" priority="12414" operator="equal">
      <formula>_FV(13,"3")</formula>
    </cfRule>
  </conditionalFormatting>
  <conditionalFormatting sqref="CJ36:CM36">
    <cfRule type="cellIs" dxfId="6082" priority="12415" operator="equal">
      <formula>_FV(13,"3")</formula>
    </cfRule>
  </conditionalFormatting>
  <conditionalFormatting sqref="CJ36:CM36">
    <cfRule type="containsText" dxfId="6081" priority="12397" operator="containsText" text="DOMENICA">
      <formula>NOT(ISERROR(SEARCH("DOMENICA",CJ36)))</formula>
    </cfRule>
    <cfRule type="containsText" dxfId="6080" priority="12398" operator="containsText" text="08.30 – 14.30">
      <formula>NOT(ISERROR(SEARCH("08.30 – 14.30",CJ36)))</formula>
    </cfRule>
    <cfRule type="containsText" dxfId="6079" priority="12399" operator="containsText" text="09.30 – 18.30">
      <formula>NOT(ISERROR(SEARCH("09.30 – 18.30",CJ36)))</formula>
    </cfRule>
    <cfRule type="containsText" dxfId="6078" priority="12400" operator="containsText" text="08.30 – 16.30">
      <formula>NOT(ISERROR(SEARCH("08.30 – 16.30",CJ36)))</formula>
    </cfRule>
    <cfRule type="containsText" dxfId="6077" priority="12401" operator="containsText" text="08.30 – 17.30">
      <formula>NOT(ISERROR(SEARCH("08.30 – 17.30",CJ36)))</formula>
    </cfRule>
    <cfRule type="containsText" dxfId="6076" priority="12402" operator="containsText" text="09.00 – 18.00">
      <formula>NOT(ISERROR(SEARCH("09.00 – 18.00",CJ36)))</formula>
    </cfRule>
    <cfRule type="containsText" dxfId="6075" priority="12403" operator="containsText" text="09.00 – 15.00">
      <formula>NOT(ISERROR(SEARCH("09.00 – 15.00",CJ36)))</formula>
    </cfRule>
    <cfRule type="containsText" dxfId="6074" priority="12404" operator="containsText" text="10.30 – 19.30">
      <formula>NOT(ISERROR(SEARCH("10.30 – 19.30",CJ36)))</formula>
    </cfRule>
    <cfRule type="containsText" dxfId="6073" priority="12405" operator="containsText" text="09.00 – 13.00">
      <formula>NOT(ISERROR(SEARCH("09.00 – 13.00",CJ36)))</formula>
    </cfRule>
    <cfRule type="containsText" dxfId="6072" priority="12406" operator="containsText" text="11.30 – 19.30">
      <formula>NOT(ISERROR(SEARCH("11.30 – 19.30",CJ36)))</formula>
    </cfRule>
  </conditionalFormatting>
  <conditionalFormatting sqref="CJ36:CM36">
    <cfRule type="cellIs" dxfId="6071" priority="12389" operator="equal">
      <formula>"09.00 – 15.00"</formula>
    </cfRule>
  </conditionalFormatting>
  <conditionalFormatting sqref="CJ36:CM36">
    <cfRule type="cellIs" dxfId="6070" priority="12390" operator="equal">
      <formula>"09.00 – 18.00"</formula>
    </cfRule>
  </conditionalFormatting>
  <conditionalFormatting sqref="CJ36:CM36">
    <cfRule type="cellIs" dxfId="6069" priority="12391" operator="equal">
      <formula>"09.30 – 13.00"</formula>
    </cfRule>
  </conditionalFormatting>
  <conditionalFormatting sqref="CJ36:CM36">
    <cfRule type="cellIs" dxfId="6068" priority="12392" operator="equal">
      <formula>"10.30 – 19.30"</formula>
    </cfRule>
  </conditionalFormatting>
  <conditionalFormatting sqref="CJ36:CM36">
    <cfRule type="cellIs" dxfId="6067" priority="12393" operator="equal">
      <formula>"11.30 – 19.30"</formula>
    </cfRule>
  </conditionalFormatting>
  <conditionalFormatting sqref="CJ36:CM36">
    <cfRule type="cellIs" dxfId="6066" priority="12394" operator="equal">
      <formula>_FV(13,"3")</formula>
    </cfRule>
  </conditionalFormatting>
  <conditionalFormatting sqref="CJ36:CM36">
    <cfRule type="cellIs" dxfId="6065" priority="12395" operator="equal">
      <formula>_FV(13,"3")</formula>
    </cfRule>
  </conditionalFormatting>
  <conditionalFormatting sqref="CJ36:CM36">
    <cfRule type="cellIs" dxfId="6064" priority="12396" operator="equal">
      <formula>_FV(13,"3")</formula>
    </cfRule>
  </conditionalFormatting>
  <conditionalFormatting sqref="CJ36:CM36">
    <cfRule type="cellIs" dxfId="6063" priority="12381" operator="equal">
      <formula>"09.00 – 15.00"</formula>
    </cfRule>
  </conditionalFormatting>
  <conditionalFormatting sqref="CJ36:CM36">
    <cfRule type="cellIs" dxfId="6062" priority="12382" operator="equal">
      <formula>"09.00 – 18.00"</formula>
    </cfRule>
  </conditionalFormatting>
  <conditionalFormatting sqref="CJ36:CM36">
    <cfRule type="cellIs" dxfId="6061" priority="12383" operator="equal">
      <formula>"09.30 – 13.00"</formula>
    </cfRule>
  </conditionalFormatting>
  <conditionalFormatting sqref="CJ36:CM36">
    <cfRule type="cellIs" dxfId="6060" priority="12384" operator="equal">
      <formula>"10.30 – 19.30"</formula>
    </cfRule>
  </conditionalFormatting>
  <conditionalFormatting sqref="CJ36:CM36">
    <cfRule type="cellIs" dxfId="6059" priority="12385" operator="equal">
      <formula>"11.30 – 19.30"</formula>
    </cfRule>
  </conditionalFormatting>
  <conditionalFormatting sqref="CJ36:CM36">
    <cfRule type="cellIs" dxfId="6058" priority="12386" operator="equal">
      <formula>_FV(13,"3")</formula>
    </cfRule>
  </conditionalFormatting>
  <conditionalFormatting sqref="CJ36:CM36">
    <cfRule type="cellIs" dxfId="6057" priority="12387" operator="equal">
      <formula>_FV(13,"3")</formula>
    </cfRule>
  </conditionalFormatting>
  <conditionalFormatting sqref="CJ36:CM36">
    <cfRule type="cellIs" dxfId="6056" priority="12388" operator="equal">
      <formula>_FV(13,"3")</formula>
    </cfRule>
  </conditionalFormatting>
  <conditionalFormatting sqref="CJ36:CM36">
    <cfRule type="containsText" dxfId="6055" priority="12375" operator="containsText" text="09.00 - 13.00">
      <formula>NOT(ISERROR(SEARCH("09.00 - 13.00",CJ36)))</formula>
    </cfRule>
    <cfRule type="containsText" dxfId="6054" priority="12376" operator="containsText" text="09.00 – 15:00">
      <formula>NOT(ISERROR(SEARCH("09.00 – 15:00",CJ36)))</formula>
    </cfRule>
    <cfRule type="containsText" dxfId="6053" priority="12377" operator="containsText" text="09.00 – 16.00">
      <formula>NOT(ISERROR(SEARCH("09.00 – 16.00",CJ36)))</formula>
    </cfRule>
    <cfRule type="containsText" dxfId="6052" priority="12378" operator="containsText" text="09.00 - 13:00">
      <formula>NOT(ISERROR(SEARCH("09.00 - 13:00",CJ36)))</formula>
    </cfRule>
    <cfRule type="containsText" dxfId="6051" priority="12379" operator="containsText" text="08.30 – 16:30 ">
      <formula>NOT(ISERROR(SEARCH("08.30 – 16:30 ",CJ36)))</formula>
    </cfRule>
    <cfRule type="containsText" dxfId="6050" priority="12380" operator="containsText" text="08.30 – 17:30 ">
      <formula>NOT(ISERROR(SEARCH("08.30 – 17:30 ",CJ36)))</formula>
    </cfRule>
  </conditionalFormatting>
  <conditionalFormatting sqref="CJ36:CM36">
    <cfRule type="cellIs" dxfId="6049" priority="12367" operator="equal">
      <formula>"09.00 – 15.00"</formula>
    </cfRule>
  </conditionalFormatting>
  <conditionalFormatting sqref="CJ36:CM36">
    <cfRule type="cellIs" dxfId="6048" priority="12368" operator="equal">
      <formula>"09.00 – 18.00"</formula>
    </cfRule>
  </conditionalFormatting>
  <conditionalFormatting sqref="CJ36:CM36">
    <cfRule type="cellIs" dxfId="6047" priority="12369" operator="equal">
      <formula>"09.30 – 13.00"</formula>
    </cfRule>
  </conditionalFormatting>
  <conditionalFormatting sqref="CJ36:CM36">
    <cfRule type="cellIs" dxfId="6046" priority="12370" operator="equal">
      <formula>"10.30 – 19.30"</formula>
    </cfRule>
  </conditionalFormatting>
  <conditionalFormatting sqref="CJ36:CM36">
    <cfRule type="cellIs" dxfId="6045" priority="12371" operator="equal">
      <formula>"11.30 – 19.30"</formula>
    </cfRule>
  </conditionalFormatting>
  <conditionalFormatting sqref="CJ36:CM36">
    <cfRule type="cellIs" dxfId="6044" priority="12372" operator="equal">
      <formula>_FV(13,"3")</formula>
    </cfRule>
  </conditionalFormatting>
  <conditionalFormatting sqref="CJ36:CM36">
    <cfRule type="cellIs" dxfId="6043" priority="12373" operator="equal">
      <formula>_FV(13,"3")</formula>
    </cfRule>
  </conditionalFormatting>
  <conditionalFormatting sqref="CJ36:CM36">
    <cfRule type="cellIs" dxfId="6042" priority="12374" operator="equal">
      <formula>_FV(13,"3")</formula>
    </cfRule>
  </conditionalFormatting>
  <conditionalFormatting sqref="CJ36:CM36">
    <cfRule type="containsText" dxfId="6041" priority="12357" operator="containsText" text="DOMENICA">
      <formula>NOT(ISERROR(SEARCH("DOMENICA",CJ36)))</formula>
    </cfRule>
    <cfRule type="containsText" dxfId="6040" priority="12358" operator="containsText" text="08.30 – 14.30">
      <formula>NOT(ISERROR(SEARCH("08.30 – 14.30",CJ36)))</formula>
    </cfRule>
    <cfRule type="containsText" dxfId="6039" priority="12359" operator="containsText" text="09.30 – 18.30">
      <formula>NOT(ISERROR(SEARCH("09.30 – 18.30",CJ36)))</formula>
    </cfRule>
    <cfRule type="containsText" dxfId="6038" priority="12360" operator="containsText" text="08.30 – 16.30">
      <formula>NOT(ISERROR(SEARCH("08.30 – 16.30",CJ36)))</formula>
    </cfRule>
    <cfRule type="containsText" dxfId="6037" priority="12361" operator="containsText" text="08.30 – 17.30">
      <formula>NOT(ISERROR(SEARCH("08.30 – 17.30",CJ36)))</formula>
    </cfRule>
    <cfRule type="containsText" dxfId="6036" priority="12362" operator="containsText" text="09.00 – 18.00">
      <formula>NOT(ISERROR(SEARCH("09.00 – 18.00",CJ36)))</formula>
    </cfRule>
    <cfRule type="containsText" dxfId="6035" priority="12363" operator="containsText" text="09.00 – 15.00">
      <formula>NOT(ISERROR(SEARCH("09.00 – 15.00",CJ36)))</formula>
    </cfRule>
    <cfRule type="containsText" dxfId="6034" priority="12364" operator="containsText" text="10.30 – 19.30">
      <formula>NOT(ISERROR(SEARCH("10.30 – 19.30",CJ36)))</formula>
    </cfRule>
    <cfRule type="containsText" dxfId="6033" priority="12365" operator="containsText" text="09.00 – 13.00">
      <formula>NOT(ISERROR(SEARCH("09.00 – 13.00",CJ36)))</formula>
    </cfRule>
    <cfRule type="containsText" dxfId="6032" priority="12366" operator="containsText" text="11.30 – 19.30">
      <formula>NOT(ISERROR(SEARCH("11.30 – 19.30",CJ36)))</formula>
    </cfRule>
  </conditionalFormatting>
  <conditionalFormatting sqref="CJ36:CM36">
    <cfRule type="cellIs" dxfId="6031" priority="12350" operator="equal">
      <formula>"09.00 – 18.00"</formula>
    </cfRule>
  </conditionalFormatting>
  <conditionalFormatting sqref="CJ36:CM36">
    <cfRule type="cellIs" dxfId="6030" priority="12351" operator="equal">
      <formula>"09.30 – 13.00"</formula>
    </cfRule>
  </conditionalFormatting>
  <conditionalFormatting sqref="CJ36:CM36">
    <cfRule type="cellIs" dxfId="6029" priority="12352" operator="equal">
      <formula>"10.30 – 19.30"</formula>
    </cfRule>
  </conditionalFormatting>
  <conditionalFormatting sqref="CJ36:CM36">
    <cfRule type="cellIs" dxfId="6028" priority="12353" operator="equal">
      <formula>"11.30 – 19.30"</formula>
    </cfRule>
  </conditionalFormatting>
  <conditionalFormatting sqref="CJ36:CM36">
    <cfRule type="cellIs" dxfId="6027" priority="12354" operator="equal">
      <formula>_FV(13,"3")</formula>
    </cfRule>
  </conditionalFormatting>
  <conditionalFormatting sqref="CJ36:CM36">
    <cfRule type="cellIs" dxfId="6026" priority="12355" operator="equal">
      <formula>_FV(13,"3")</formula>
    </cfRule>
  </conditionalFormatting>
  <conditionalFormatting sqref="CJ36:CM36">
    <cfRule type="cellIs" dxfId="6025" priority="12356" operator="equal">
      <formula>_FV(13,"3")</formula>
    </cfRule>
  </conditionalFormatting>
  <conditionalFormatting sqref="CJ36:CM36">
    <cfRule type="cellIs" dxfId="6024" priority="12343" operator="equal">
      <formula>"09.00 – 18.00"</formula>
    </cfRule>
  </conditionalFormatting>
  <conditionalFormatting sqref="CJ36:CM36">
    <cfRule type="cellIs" dxfId="6023" priority="12344" operator="equal">
      <formula>"09.30 – 13.00"</formula>
    </cfRule>
  </conditionalFormatting>
  <conditionalFormatting sqref="CJ36:CM36">
    <cfRule type="cellIs" dxfId="6022" priority="12345" operator="equal">
      <formula>"10.30 – 19.30"</formula>
    </cfRule>
  </conditionalFormatting>
  <conditionalFormatting sqref="CJ36:CM36">
    <cfRule type="cellIs" dxfId="6021" priority="12346" operator="equal">
      <formula>"11.30 – 19.30"</formula>
    </cfRule>
  </conditionalFormatting>
  <conditionalFormatting sqref="CJ36:CM36">
    <cfRule type="cellIs" dxfId="6020" priority="12347" operator="equal">
      <formula>_FV(13,"3")</formula>
    </cfRule>
  </conditionalFormatting>
  <conditionalFormatting sqref="CJ36:CM36">
    <cfRule type="cellIs" dxfId="6019" priority="12348" operator="equal">
      <formula>_FV(13,"3")</formula>
    </cfRule>
  </conditionalFormatting>
  <conditionalFormatting sqref="CJ36:CM36">
    <cfRule type="cellIs" dxfId="6018" priority="12349" operator="equal">
      <formula>_FV(13,"3")</formula>
    </cfRule>
  </conditionalFormatting>
  <conditionalFormatting sqref="CJ37:CM44">
    <cfRule type="containsText" dxfId="6017" priority="12325" operator="containsText" text="08.30 – 14.30">
      <formula>NOT(ISERROR(SEARCH("08.30 – 14.30",CJ37)))</formula>
    </cfRule>
    <cfRule type="containsText" dxfId="6016" priority="12326" operator="containsText" text="09:30 – 18.30">
      <formula>NOT(ISERROR(SEARCH("09:30 – 18.30",CJ37)))</formula>
    </cfRule>
    <cfRule type="containsText" dxfId="6015" priority="12327" operator="containsText" text="10.30 – 18.30">
      <formula>NOT(ISERROR(SEARCH("10.30 – 18.30",CJ37)))</formula>
    </cfRule>
    <cfRule type="containsText" dxfId="6014" priority="12328" operator="containsText" text="09.30 – 18.30">
      <formula>NOT(ISERROR(SEARCH("09.30 – 18.30",CJ37)))</formula>
    </cfRule>
    <cfRule type="containsText" dxfId="6013" priority="12330" operator="containsText" text="09.00 – 13:00">
      <formula>NOT(ISERROR(SEARCH("09.00 – 13:00",CJ37)))</formula>
    </cfRule>
    <cfRule type="containsText" dxfId="6012" priority="12331" operator="containsText" text="08.30 – 16.30">
      <formula>NOT(ISERROR(SEARCH("08.30 – 16.30",CJ37)))</formula>
    </cfRule>
    <cfRule type="containsText" dxfId="6011" priority="12332" operator="containsText" text="08:30 – 17.30">
      <formula>NOT(ISERROR(SEARCH("08:30 – 17.30",CJ37)))</formula>
    </cfRule>
    <cfRule type="containsText" dxfId="6010" priority="12333" operator="containsText" text="08.30 – 17.30">
      <formula>NOT(ISERROR(SEARCH("08.30 – 17.30",CJ37)))</formula>
    </cfRule>
    <cfRule type="containsText" dxfId="6009" priority="12334" operator="containsText" text="09.00 – 18.00">
      <formula>NOT(ISERROR(SEARCH("09.00 – 18.00",CJ37)))</formula>
    </cfRule>
    <cfRule type="containsText" dxfId="6008" priority="12335" operator="containsText" text="09.00 – 13.00">
      <formula>NOT(ISERROR(SEARCH("09.00 – 13.00",CJ37)))</formula>
    </cfRule>
    <cfRule type="containsText" dxfId="6007" priority="12336" operator="containsText" text="11.30 – 19.30">
      <formula>NOT(ISERROR(SEARCH("11.30 – 19.30",CJ37)))</formula>
    </cfRule>
    <cfRule type="containsText" dxfId="6006" priority="12337" operator="containsText" text="10.30 – 19.30">
      <formula>NOT(ISERROR(SEARCH("10.30 – 19.30",CJ37)))</formula>
    </cfRule>
    <cfRule type="containsText" dxfId="6005" priority="12338" operator="containsText" text="09.00 – 15.00">
      <formula>NOT(ISERROR(SEARCH("09.00 – 15.00",CJ37)))</formula>
    </cfRule>
    <cfRule type="containsText" dxfId="6004" priority="12339" operator="containsText" text="1 2 : 3 0">
      <formula>NOT(ISERROR(SEARCH("1 2 : 3 0",CJ37)))</formula>
    </cfRule>
    <cfRule type="containsText" dxfId="6003" priority="12340" operator="containsText" text="1 3 : 3 0">
      <formula>NOT(ISERROR(SEARCH("1 3 : 3 0",CJ37)))</formula>
    </cfRule>
    <cfRule type="containsText" dxfId="6002" priority="12341" operator="containsText" text="FESTIVITÁ">
      <formula>NOT(ISERROR(SEARCH("FESTIVITÁ",CJ37)))</formula>
    </cfRule>
    <cfRule type="cellIs" dxfId="6001" priority="12342" operator="equal">
      <formula>"DOMENICA"</formula>
    </cfRule>
  </conditionalFormatting>
  <conditionalFormatting sqref="CJ37:CM44">
    <cfRule type="containsText" dxfId="6000" priority="12317" operator="containsText" text="09.00 - 13.00">
      <formula>NOT(ISERROR(SEARCH("09.00 - 13.00",CJ37)))</formula>
    </cfRule>
    <cfRule type="containsText" dxfId="5999" priority="12320" operator="containsText" text="09.00 – 15:00">
      <formula>NOT(ISERROR(SEARCH("09.00 – 15:00",CJ37)))</formula>
    </cfRule>
    <cfRule type="containsText" dxfId="5998" priority="12321" operator="containsText" text="09.00 – 16.00">
      <formula>NOT(ISERROR(SEARCH("09.00 – 16.00",CJ37)))</formula>
    </cfRule>
    <cfRule type="containsText" dxfId="5997" priority="12322" operator="containsText" text="09.00 - 13:00">
      <formula>NOT(ISERROR(SEARCH("09.00 - 13:00",CJ37)))</formula>
    </cfRule>
    <cfRule type="containsText" dxfId="5996" priority="12323" operator="containsText" text="08.30 – 16:30 ">
      <formula>NOT(ISERROR(SEARCH("08.30 – 16:30 ",CJ37)))</formula>
    </cfRule>
    <cfRule type="containsText" dxfId="5995" priority="12324" operator="containsText" text="08.30 – 17:30 ">
      <formula>NOT(ISERROR(SEARCH("08.30 – 17:30 ",CJ37)))</formula>
    </cfRule>
  </conditionalFormatting>
  <conditionalFormatting sqref="CJ37:CM44">
    <cfRule type="containsText" dxfId="5994" priority="12319" operator="containsText" text="1 3 : 0 0">
      <formula>NOT(ISERROR(SEARCH("1 3 : 0 0",CJ37)))</formula>
    </cfRule>
  </conditionalFormatting>
  <conditionalFormatting sqref="CJ37:CM37">
    <cfRule type="containsText" dxfId="5993" priority="12318" operator="containsText" text="13:00">
      <formula>NOT(ISERROR(SEARCH("13:00",CJ37)))</formula>
    </cfRule>
  </conditionalFormatting>
  <conditionalFormatting sqref="CJ37:CM44">
    <cfRule type="containsText" dxfId="5992" priority="12329" operator="containsText" text="09:00 – 13.00 ">
      <formula>NOT(ISERROR(SEARCH("09:00 – 13.00 ",CJ37)))</formula>
    </cfRule>
  </conditionalFormatting>
  <conditionalFormatting sqref="CJ43:CM43">
    <cfRule type="containsText" dxfId="5991" priority="12316" operator="containsText" text="09:00 – 13.00 ">
      <formula>NOT(ISERROR(SEARCH("09:00 – 13.00 ",CJ43)))</formula>
    </cfRule>
  </conditionalFormatting>
  <conditionalFormatting sqref="CJ37:CM44">
    <cfRule type="containsText" dxfId="5990" priority="12315" operator="containsText" text="09:00 – 13.00 ">
      <formula>NOT(ISERROR(SEARCH("09:00 – 13.00 ",CJ37)))</formula>
    </cfRule>
  </conditionalFormatting>
  <conditionalFormatting sqref="CJ43:CM44">
    <cfRule type="containsText" dxfId="5989" priority="12314" operator="containsText" text="09:00 – 13.00 ">
      <formula>NOT(ISERROR(SEARCH("09:00 – 13.00 ",CJ43)))</formula>
    </cfRule>
  </conditionalFormatting>
  <conditionalFormatting sqref="CJ38:CM38">
    <cfRule type="containsText" dxfId="5988" priority="12311" operator="containsText" text="09.00 -13.00">
      <formula>NOT(ISERROR(SEARCH("09.00 -13.00",CJ38)))</formula>
    </cfRule>
    <cfRule type="containsText" dxfId="5987" priority="12312" operator="containsText" text="09.00 -15:00">
      <formula>NOT(ISERROR(SEARCH("09.00 -15:00",CJ38)))</formula>
    </cfRule>
    <cfRule type="containsText" dxfId="5986" priority="12313" operator="containsText" text="09.00 -16.00">
      <formula>NOT(ISERROR(SEARCH("09.00 -16.00",CJ38)))</formula>
    </cfRule>
  </conditionalFormatting>
  <conditionalFormatting sqref="CJ39:CM44">
    <cfRule type="containsText" dxfId="5985" priority="12308" operator="containsText" text="09.00 -13.00">
      <formula>NOT(ISERROR(SEARCH("09.00 -13.00",CJ39)))</formula>
    </cfRule>
    <cfRule type="containsText" dxfId="5984" priority="12309" operator="containsText" text="09.00 -15:00">
      <formula>NOT(ISERROR(SEARCH("09.00 -15:00",CJ39)))</formula>
    </cfRule>
    <cfRule type="containsText" dxfId="5983" priority="12310" operator="containsText" text="09.00 -16.00">
      <formula>NOT(ISERROR(SEARCH("09.00 -16.00",CJ39)))</formula>
    </cfRule>
  </conditionalFormatting>
  <conditionalFormatting sqref="CJ37:CM37">
    <cfRule type="containsText" dxfId="5982" priority="12305" operator="containsText" text="09.00 -13.00">
      <formula>NOT(ISERROR(SEARCH("09.00 -13.00",CJ37)))</formula>
    </cfRule>
    <cfRule type="containsText" dxfId="5981" priority="12306" operator="containsText" text="09.00 -15:00">
      <formula>NOT(ISERROR(SEARCH("09.00 -15:00",CJ37)))</formula>
    </cfRule>
    <cfRule type="containsText" dxfId="5980" priority="12307" operator="containsText" text="09.00 -16.00">
      <formula>NOT(ISERROR(SEARCH("09.00 -16.00",CJ37)))</formula>
    </cfRule>
  </conditionalFormatting>
  <conditionalFormatting sqref="CJ43:CM43">
    <cfRule type="containsText" dxfId="5979" priority="12304" operator="containsText" text="09:00 – 13.00 ">
      <formula>NOT(ISERROR(SEARCH("09:00 – 13.00 ",CJ43)))</formula>
    </cfRule>
  </conditionalFormatting>
  <conditionalFormatting sqref="CJ37:CM44">
    <cfRule type="containsText" dxfId="5978" priority="12303" operator="containsText" text="09:00 – 13.00 ">
      <formula>NOT(ISERROR(SEARCH("09:00 – 13.00 ",CJ37)))</formula>
    </cfRule>
  </conditionalFormatting>
  <conditionalFormatting sqref="CJ43:CM44">
    <cfRule type="containsText" dxfId="5977" priority="12302" operator="containsText" text="09:00 – 13.00 ">
      <formula>NOT(ISERROR(SEARCH("09:00 – 13.00 ",CJ43)))</formula>
    </cfRule>
  </conditionalFormatting>
  <conditionalFormatting sqref="CJ38:CM38">
    <cfRule type="containsText" dxfId="5976" priority="12299" operator="containsText" text="09.00 -13.00">
      <formula>NOT(ISERROR(SEARCH("09.00 -13.00",CJ38)))</formula>
    </cfRule>
    <cfRule type="containsText" dxfId="5975" priority="12300" operator="containsText" text="09.00 -15:00">
      <formula>NOT(ISERROR(SEARCH("09.00 -15:00",CJ38)))</formula>
    </cfRule>
    <cfRule type="containsText" dxfId="5974" priority="12301" operator="containsText" text="09.00 -16.00">
      <formula>NOT(ISERROR(SEARCH("09.00 -16.00",CJ38)))</formula>
    </cfRule>
  </conditionalFormatting>
  <conditionalFormatting sqref="CJ39:CM44">
    <cfRule type="containsText" dxfId="5973" priority="12296" operator="containsText" text="09.00 -13.00">
      <formula>NOT(ISERROR(SEARCH("09.00 -13.00",CJ39)))</formula>
    </cfRule>
    <cfRule type="containsText" dxfId="5972" priority="12297" operator="containsText" text="09.00 -15:00">
      <formula>NOT(ISERROR(SEARCH("09.00 -15:00",CJ39)))</formula>
    </cfRule>
    <cfRule type="containsText" dxfId="5971" priority="12298" operator="containsText" text="09.00 -16.00">
      <formula>NOT(ISERROR(SEARCH("09.00 -16.00",CJ39)))</formula>
    </cfRule>
  </conditionalFormatting>
  <conditionalFormatting sqref="CJ37:CM37">
    <cfRule type="containsText" dxfId="5970" priority="12293" operator="containsText" text="09.00 -13.00">
      <formula>NOT(ISERROR(SEARCH("09.00 -13.00",CJ37)))</formula>
    </cfRule>
    <cfRule type="containsText" dxfId="5969" priority="12294" operator="containsText" text="09.00 -15:00">
      <formula>NOT(ISERROR(SEARCH("09.00 -15:00",CJ37)))</formula>
    </cfRule>
    <cfRule type="containsText" dxfId="5968" priority="12295" operator="containsText" text="09.00 -16.00">
      <formula>NOT(ISERROR(SEARCH("09.00 -16.00",CJ37)))</formula>
    </cfRule>
  </conditionalFormatting>
  <conditionalFormatting sqref="CJ38:CM38">
    <cfRule type="containsText" dxfId="5967" priority="12290" operator="containsText" text="09.00 -13:00">
      <formula>NOT(ISERROR(SEARCH("09.00 -13:00",CJ38)))</formula>
    </cfRule>
    <cfRule type="containsText" dxfId="5966" priority="12291" operator="containsText" text="08.30 -17.30">
      <formula>NOT(ISERROR(SEARCH("08.30 -17.30",CJ38)))</formula>
    </cfRule>
    <cfRule type="containsText" dxfId="5965" priority="12292" operator="containsText" text="08.30 -15:30">
      <formula>NOT(ISERROR(SEARCH("08.30 -15:30",CJ38)))</formula>
    </cfRule>
  </conditionalFormatting>
  <conditionalFormatting sqref="CJ39:CM44">
    <cfRule type="containsText" dxfId="5964" priority="12287" operator="containsText" text="09.00 -13.00">
      <formula>NOT(ISERROR(SEARCH("09.00 -13.00",CJ39)))</formula>
    </cfRule>
    <cfRule type="containsText" dxfId="5963" priority="12288" operator="containsText" text="09.00 -15:00">
      <formula>NOT(ISERROR(SEARCH("09.00 -15:00",CJ39)))</formula>
    </cfRule>
    <cfRule type="containsText" dxfId="5962" priority="12289" operator="containsText" text="09.00 -16.00">
      <formula>NOT(ISERROR(SEARCH("09.00 -16.00",CJ39)))</formula>
    </cfRule>
  </conditionalFormatting>
  <conditionalFormatting sqref="CJ39:CM44">
    <cfRule type="containsText" dxfId="5961" priority="12284" operator="containsText" text="09.00 -13:00">
      <formula>NOT(ISERROR(SEARCH("09.00 -13:00",CJ39)))</formula>
    </cfRule>
    <cfRule type="containsText" dxfId="5960" priority="12285" operator="containsText" text="08.30 -17.30">
      <formula>NOT(ISERROR(SEARCH("08.30 -17.30",CJ39)))</formula>
    </cfRule>
    <cfRule type="containsText" dxfId="5959" priority="12286" operator="containsText" text="08.30 -15:30">
      <formula>NOT(ISERROR(SEARCH("08.30 -15:30",CJ39)))</formula>
    </cfRule>
  </conditionalFormatting>
  <conditionalFormatting sqref="CJ37:CM37">
    <cfRule type="containsText" dxfId="5958" priority="12281" operator="containsText" text="09.00 -13.00">
      <formula>NOT(ISERROR(SEARCH("09.00 -13.00",CJ37)))</formula>
    </cfRule>
    <cfRule type="containsText" dxfId="5957" priority="12282" operator="containsText" text="09.00 -15:00">
      <formula>NOT(ISERROR(SEARCH("09.00 -15:00",CJ37)))</formula>
    </cfRule>
    <cfRule type="containsText" dxfId="5956" priority="12283" operator="containsText" text="09.00 -16.00">
      <formula>NOT(ISERROR(SEARCH("09.00 -16.00",CJ37)))</formula>
    </cfRule>
  </conditionalFormatting>
  <conditionalFormatting sqref="CJ37:CM37">
    <cfRule type="containsText" dxfId="5955" priority="12278" operator="containsText" text="09.00 -13:00">
      <formula>NOT(ISERROR(SEARCH("09.00 -13:00",CJ37)))</formula>
    </cfRule>
    <cfRule type="containsText" dxfId="5954" priority="12279" operator="containsText" text="08.30 -17.30">
      <formula>NOT(ISERROR(SEARCH("08.30 -17.30",CJ37)))</formula>
    </cfRule>
    <cfRule type="containsText" dxfId="5953" priority="12280" operator="containsText" text="08.30 -15:30">
      <formula>NOT(ISERROR(SEARCH("08.30 -15:30",CJ37)))</formula>
    </cfRule>
  </conditionalFormatting>
  <conditionalFormatting sqref="CJ25:CM25 CJ5:CM5">
    <cfRule type="containsText" dxfId="5952" priority="12261" operator="containsText" text="08.30 – 14.30">
      <formula>NOT(ISERROR(SEARCH("08.30 – 14.30",CJ5)))</formula>
    </cfRule>
    <cfRule type="containsText" dxfId="5951" priority="12262" operator="containsText" text="09:30 – 18.30">
      <formula>NOT(ISERROR(SEARCH("09:30 – 18.30",CJ5)))</formula>
    </cfRule>
    <cfRule type="containsText" dxfId="5950" priority="12263" operator="containsText" text="10.30 – 18.30">
      <formula>NOT(ISERROR(SEARCH("10.30 – 18.30",CJ5)))</formula>
    </cfRule>
    <cfRule type="containsText" dxfId="5949" priority="12264" operator="containsText" text="09.30 – 18.30">
      <formula>NOT(ISERROR(SEARCH("09.30 – 18.30",CJ5)))</formula>
    </cfRule>
    <cfRule type="containsText" dxfId="5948" priority="12265" operator="containsText" text="09.00 – 13:00">
      <formula>NOT(ISERROR(SEARCH("09.00 – 13:00",CJ5)))</formula>
    </cfRule>
    <cfRule type="containsText" dxfId="5947" priority="12266" operator="containsText" text="08.30 – 16.30">
      <formula>NOT(ISERROR(SEARCH("08.30 – 16.30",CJ5)))</formula>
    </cfRule>
    <cfRule type="containsText" dxfId="5946" priority="12267" operator="containsText" text="08:30 – 17.30">
      <formula>NOT(ISERROR(SEARCH("08:30 – 17.30",CJ5)))</formula>
    </cfRule>
    <cfRule type="containsText" dxfId="5945" priority="12268" operator="containsText" text="08.30 – 17.30">
      <formula>NOT(ISERROR(SEARCH("08.30 – 17.30",CJ5)))</formula>
    </cfRule>
    <cfRule type="containsText" dxfId="5944" priority="12269" operator="containsText" text="09.00 – 18.00">
      <formula>NOT(ISERROR(SEARCH("09.00 – 18.00",CJ5)))</formula>
    </cfRule>
    <cfRule type="containsText" dxfId="5943" priority="12270" operator="containsText" text="09.00 – 13.00">
      <formula>NOT(ISERROR(SEARCH("09.00 – 13.00",CJ5)))</formula>
    </cfRule>
    <cfRule type="containsText" dxfId="5942" priority="12271" operator="containsText" text="11.30 – 19.30">
      <formula>NOT(ISERROR(SEARCH("11.30 – 19.30",CJ5)))</formula>
    </cfRule>
    <cfRule type="containsText" dxfId="5941" priority="12272" operator="containsText" text="10.30 – 19.30">
      <formula>NOT(ISERROR(SEARCH("10.30 – 19.30",CJ5)))</formula>
    </cfRule>
    <cfRule type="containsText" dxfId="5940" priority="12273" operator="containsText" text="09.00 – 15.00">
      <formula>NOT(ISERROR(SEARCH("09.00 – 15.00",CJ5)))</formula>
    </cfRule>
    <cfRule type="containsText" dxfId="5939" priority="12274" operator="containsText" text="12:30">
      <formula>NOT(ISERROR(SEARCH("12:30",CJ5)))</formula>
    </cfRule>
    <cfRule type="containsText" dxfId="5938" priority="12275" operator="containsText" text="13:30">
      <formula>NOT(ISERROR(SEARCH("13:30",CJ5)))</formula>
    </cfRule>
    <cfRule type="containsText" dxfId="5937" priority="12276" operator="containsText" text="FESTIVITÁ">
      <formula>NOT(ISERROR(SEARCH("FESTIVITÁ",CJ5)))</formula>
    </cfRule>
    <cfRule type="cellIs" dxfId="5936" priority="12277" operator="equal">
      <formula>"DOMENICA"</formula>
    </cfRule>
  </conditionalFormatting>
  <conditionalFormatting sqref="CJ15:CM15">
    <cfRule type="containsText" dxfId="5935" priority="12244" operator="containsText" text="08.30 – 14.30">
      <formula>NOT(ISERROR(SEARCH("08.30 – 14.30",CJ15)))</formula>
    </cfRule>
    <cfRule type="containsText" dxfId="5934" priority="12245" operator="containsText" text="09:30 – 18.30">
      <formula>NOT(ISERROR(SEARCH("09:30 – 18.30",CJ15)))</formula>
    </cfRule>
    <cfRule type="containsText" dxfId="5933" priority="12246" operator="containsText" text="10.30 – 18.30">
      <formula>NOT(ISERROR(SEARCH("10.30 – 18.30",CJ15)))</formula>
    </cfRule>
    <cfRule type="containsText" dxfId="5932" priority="12247" operator="containsText" text="09.30 – 18.30">
      <formula>NOT(ISERROR(SEARCH("09.30 – 18.30",CJ15)))</formula>
    </cfRule>
    <cfRule type="containsText" dxfId="5931" priority="12248" operator="containsText" text="09.00 – 13:00">
      <formula>NOT(ISERROR(SEARCH("09.00 – 13:00",CJ15)))</formula>
    </cfRule>
    <cfRule type="containsText" dxfId="5930" priority="12249" operator="containsText" text="08.30 – 16.30">
      <formula>NOT(ISERROR(SEARCH("08.30 – 16.30",CJ15)))</formula>
    </cfRule>
    <cfRule type="containsText" dxfId="5929" priority="12250" operator="containsText" text="08:30 – 17.30">
      <formula>NOT(ISERROR(SEARCH("08:30 – 17.30",CJ15)))</formula>
    </cfRule>
    <cfRule type="containsText" dxfId="5928" priority="12251" operator="containsText" text="08.30 – 17.30">
      <formula>NOT(ISERROR(SEARCH("08.30 – 17.30",CJ15)))</formula>
    </cfRule>
    <cfRule type="containsText" dxfId="5927" priority="12252" operator="containsText" text="09.00 – 18.00">
      <formula>NOT(ISERROR(SEARCH("09.00 – 18.00",CJ15)))</formula>
    </cfRule>
    <cfRule type="containsText" dxfId="5926" priority="12253" operator="containsText" text="09.00 – 13.00">
      <formula>NOT(ISERROR(SEARCH("09.00 – 13.00",CJ15)))</formula>
    </cfRule>
    <cfRule type="containsText" dxfId="5925" priority="12254" operator="containsText" text="11.30 – 19.30">
      <formula>NOT(ISERROR(SEARCH("11.30 – 19.30",CJ15)))</formula>
    </cfRule>
    <cfRule type="containsText" dxfId="5924" priority="12255" operator="containsText" text="10.30 – 19.30">
      <formula>NOT(ISERROR(SEARCH("10.30 – 19.30",CJ15)))</formula>
    </cfRule>
    <cfRule type="containsText" dxfId="5923" priority="12256" operator="containsText" text="09.00 – 15.00">
      <formula>NOT(ISERROR(SEARCH("09.00 – 15.00",CJ15)))</formula>
    </cfRule>
    <cfRule type="containsText" dxfId="5922" priority="12257" operator="containsText" text="12:30">
      <formula>NOT(ISERROR(SEARCH("12:30",CJ15)))</formula>
    </cfRule>
    <cfRule type="containsText" dxfId="5921" priority="12258" operator="containsText" text="13:30">
      <formula>NOT(ISERROR(SEARCH("13:30",CJ15)))</formula>
    </cfRule>
    <cfRule type="containsText" dxfId="5920" priority="12259" operator="containsText" text="FESTIVITÁ">
      <formula>NOT(ISERROR(SEARCH("FESTIVITÁ",CJ15)))</formula>
    </cfRule>
    <cfRule type="cellIs" dxfId="5919" priority="12260" operator="equal">
      <formula>"DOMENICA"</formula>
    </cfRule>
  </conditionalFormatting>
  <conditionalFormatting sqref="CJ25:CM25 CJ15:CM15 CJ5:CM5">
    <cfRule type="containsText" dxfId="5918" priority="12238" operator="containsText" text="09.00 - 13.00">
      <formula>NOT(ISERROR(SEARCH("09.00 - 13.00",CJ5)))</formula>
    </cfRule>
    <cfRule type="containsText" dxfId="5917" priority="12239" operator="containsText" text="09.00 – 15:00">
      <formula>NOT(ISERROR(SEARCH("09.00 – 15:00",CJ5)))</formula>
    </cfRule>
    <cfRule type="containsText" dxfId="5916" priority="12240" operator="containsText" text="09.00 – 16.00">
      <formula>NOT(ISERROR(SEARCH("09.00 – 16.00",CJ5)))</formula>
    </cfRule>
    <cfRule type="containsText" dxfId="5915" priority="12241" operator="containsText" text="09.00 - 13:00">
      <formula>NOT(ISERROR(SEARCH("09.00 - 13:00",CJ5)))</formula>
    </cfRule>
    <cfRule type="containsText" dxfId="5914" priority="12242" operator="containsText" text="08.30 – 16:30 ">
      <formula>NOT(ISERROR(SEARCH("08.30 – 16:30 ",CJ5)))</formula>
    </cfRule>
    <cfRule type="containsText" dxfId="5913" priority="12243" operator="containsText" text="08.30 – 17:30 ">
      <formula>NOT(ISERROR(SEARCH("08.30 – 17:30 ",CJ5)))</formula>
    </cfRule>
  </conditionalFormatting>
  <conditionalFormatting sqref="CJ6:CM6">
    <cfRule type="cellIs" dxfId="5912" priority="11920" operator="equal">
      <formula>_FV(13,"3")</formula>
    </cfRule>
  </conditionalFormatting>
  <conditionalFormatting sqref="CJ6:CM6">
    <cfRule type="cellIs" dxfId="5911" priority="11901" operator="equal">
      <formula>_FV(13,"3")</formula>
    </cfRule>
  </conditionalFormatting>
  <conditionalFormatting sqref="CJ6:CM6">
    <cfRule type="cellIs" dxfId="5910" priority="11902" operator="equal">
      <formula>_FV(13,"3")</formula>
    </cfRule>
  </conditionalFormatting>
  <conditionalFormatting sqref="CJ6:CM6">
    <cfRule type="cellIs" dxfId="5909" priority="11894" operator="equal">
      <formula>_FV(13,"3")</formula>
    </cfRule>
  </conditionalFormatting>
  <conditionalFormatting sqref="CJ6:CM6">
    <cfRule type="cellIs" dxfId="5908" priority="11895" operator="equal">
      <formula>_FV(13,"3")</formula>
    </cfRule>
  </conditionalFormatting>
  <conditionalFormatting sqref="CJ26:CM26">
    <cfRule type="cellIs" dxfId="5907" priority="12229" operator="equal">
      <formula>"09.00 – 13.00"</formula>
    </cfRule>
  </conditionalFormatting>
  <conditionalFormatting sqref="CJ26:CM26">
    <cfRule type="cellIs" dxfId="5906" priority="12230" operator="equal">
      <formula>"09.00 – 15.00"</formula>
    </cfRule>
  </conditionalFormatting>
  <conditionalFormatting sqref="CJ26:CM26">
    <cfRule type="cellIs" dxfId="5905" priority="12231" operator="equal">
      <formula>"09.00 – 18.00"</formula>
    </cfRule>
  </conditionalFormatting>
  <conditionalFormatting sqref="CJ26:CM26">
    <cfRule type="cellIs" dxfId="5904" priority="12232" operator="equal">
      <formula>"09.30 – 13.00"</formula>
    </cfRule>
  </conditionalFormatting>
  <conditionalFormatting sqref="CJ26:CM26">
    <cfRule type="cellIs" dxfId="5903" priority="12233" operator="equal">
      <formula>"10.30 – 19.30"</formula>
    </cfRule>
  </conditionalFormatting>
  <conditionalFormatting sqref="CJ26:CM26">
    <cfRule type="cellIs" dxfId="5902" priority="12234" operator="equal">
      <formula>"11.30 – 19.30"</formula>
    </cfRule>
  </conditionalFormatting>
  <conditionalFormatting sqref="CJ26:CM26">
    <cfRule type="cellIs" dxfId="5901" priority="12235" operator="equal">
      <formula>_FV(13,"3")</formula>
    </cfRule>
  </conditionalFormatting>
  <conditionalFormatting sqref="CJ26:CM26">
    <cfRule type="cellIs" dxfId="5900" priority="12236" operator="equal">
      <formula>_FV(13,"3")</formula>
    </cfRule>
  </conditionalFormatting>
  <conditionalFormatting sqref="CJ26:CM26">
    <cfRule type="cellIs" dxfId="5899" priority="12237" operator="equal">
      <formula>_FV(13,"3")</formula>
    </cfRule>
  </conditionalFormatting>
  <conditionalFormatting sqref="CJ26:CM26">
    <cfRule type="containsText" dxfId="5898" priority="12219" operator="containsText" text="DOMENICA">
      <formula>NOT(ISERROR(SEARCH("DOMENICA",CJ26)))</formula>
    </cfRule>
    <cfRule type="containsText" dxfId="5897" priority="12220" operator="containsText" text="08.30 – 14.30">
      <formula>NOT(ISERROR(SEARCH("08.30 – 14.30",CJ26)))</formula>
    </cfRule>
    <cfRule type="containsText" dxfId="5896" priority="12221" operator="containsText" text="09.30 – 18.30">
      <formula>NOT(ISERROR(SEARCH("09.30 – 18.30",CJ26)))</formula>
    </cfRule>
    <cfRule type="containsText" dxfId="5895" priority="12222" operator="containsText" text="08.30 – 16.30">
      <formula>NOT(ISERROR(SEARCH("08.30 – 16.30",CJ26)))</formula>
    </cfRule>
    <cfRule type="containsText" dxfId="5894" priority="12223" operator="containsText" text="08.30 – 17.30">
      <formula>NOT(ISERROR(SEARCH("08.30 – 17.30",CJ26)))</formula>
    </cfRule>
    <cfRule type="containsText" dxfId="5893" priority="12224" operator="containsText" text="09.00 – 18.00">
      <formula>NOT(ISERROR(SEARCH("09.00 – 18.00",CJ26)))</formula>
    </cfRule>
    <cfRule type="containsText" dxfId="5892" priority="12225" operator="containsText" text="09.00 – 15.00">
      <formula>NOT(ISERROR(SEARCH("09.00 – 15.00",CJ26)))</formula>
    </cfRule>
    <cfRule type="containsText" dxfId="5891" priority="12226" operator="containsText" text="10.30 – 19.30">
      <formula>NOT(ISERROR(SEARCH("10.30 – 19.30",CJ26)))</formula>
    </cfRule>
    <cfRule type="containsText" dxfId="5890" priority="12227" operator="containsText" text="09.00 – 13.00">
      <formula>NOT(ISERROR(SEARCH("09.00 – 13.00",CJ26)))</formula>
    </cfRule>
    <cfRule type="containsText" dxfId="5889" priority="12228" operator="containsText" text="11.30 – 19.30">
      <formula>NOT(ISERROR(SEARCH("11.30 – 19.30",CJ26)))</formula>
    </cfRule>
  </conditionalFormatting>
  <conditionalFormatting sqref="CJ26:CM26">
    <cfRule type="cellIs" dxfId="5888" priority="12211" operator="equal">
      <formula>"09.00 – 15.00"</formula>
    </cfRule>
  </conditionalFormatting>
  <conditionalFormatting sqref="CJ26:CM26">
    <cfRule type="cellIs" dxfId="5887" priority="12212" operator="equal">
      <formula>"09.00 – 18.00"</formula>
    </cfRule>
  </conditionalFormatting>
  <conditionalFormatting sqref="CJ26:CM26">
    <cfRule type="cellIs" dxfId="5886" priority="12213" operator="equal">
      <formula>"09.30 – 13.00"</formula>
    </cfRule>
  </conditionalFormatting>
  <conditionalFormatting sqref="CJ26:CM26">
    <cfRule type="cellIs" dxfId="5885" priority="12214" operator="equal">
      <formula>"10.30 – 19.30"</formula>
    </cfRule>
  </conditionalFormatting>
  <conditionalFormatting sqref="CJ26:CM26">
    <cfRule type="cellIs" dxfId="5884" priority="12215" operator="equal">
      <formula>"11.30 – 19.30"</formula>
    </cfRule>
  </conditionalFormatting>
  <conditionalFormatting sqref="CJ26:CM26">
    <cfRule type="cellIs" dxfId="5883" priority="12216" operator="equal">
      <formula>_FV(13,"3")</formula>
    </cfRule>
  </conditionalFormatting>
  <conditionalFormatting sqref="CJ26:CM26">
    <cfRule type="cellIs" dxfId="5882" priority="12217" operator="equal">
      <formula>_FV(13,"3")</formula>
    </cfRule>
  </conditionalFormatting>
  <conditionalFormatting sqref="CJ26:CM26">
    <cfRule type="cellIs" dxfId="5881" priority="12218" operator="equal">
      <formula>_FV(13,"3")</formula>
    </cfRule>
  </conditionalFormatting>
  <conditionalFormatting sqref="CJ26:CM26">
    <cfRule type="cellIs" dxfId="5880" priority="12203" operator="equal">
      <formula>"09.00 – 15.00"</formula>
    </cfRule>
  </conditionalFormatting>
  <conditionalFormatting sqref="CJ26:CM26">
    <cfRule type="cellIs" dxfId="5879" priority="12204" operator="equal">
      <formula>"09.00 – 18.00"</formula>
    </cfRule>
  </conditionalFormatting>
  <conditionalFormatting sqref="CJ26:CM26">
    <cfRule type="cellIs" dxfId="5878" priority="12205" operator="equal">
      <formula>"09.30 – 13.00"</formula>
    </cfRule>
  </conditionalFormatting>
  <conditionalFormatting sqref="CJ26:CM26">
    <cfRule type="cellIs" dxfId="5877" priority="12206" operator="equal">
      <formula>"10.30 – 19.30"</formula>
    </cfRule>
  </conditionalFormatting>
  <conditionalFormatting sqref="CJ26:CM26">
    <cfRule type="cellIs" dxfId="5876" priority="12207" operator="equal">
      <formula>"11.30 – 19.30"</formula>
    </cfRule>
  </conditionalFormatting>
  <conditionalFormatting sqref="CJ26:CM26">
    <cfRule type="cellIs" dxfId="5875" priority="12208" operator="equal">
      <formula>_FV(13,"3")</formula>
    </cfRule>
  </conditionalFormatting>
  <conditionalFormatting sqref="CJ26:CM26">
    <cfRule type="cellIs" dxfId="5874" priority="12209" operator="equal">
      <formula>_FV(13,"3")</formula>
    </cfRule>
  </conditionalFormatting>
  <conditionalFormatting sqref="CJ26:CM26">
    <cfRule type="cellIs" dxfId="5873" priority="12210" operator="equal">
      <formula>_FV(13,"3")</formula>
    </cfRule>
  </conditionalFormatting>
  <conditionalFormatting sqref="CJ26:CM26">
    <cfRule type="containsText" dxfId="5872" priority="12197" operator="containsText" text="09.00 - 13.00">
      <formula>NOT(ISERROR(SEARCH("09.00 - 13.00",CJ26)))</formula>
    </cfRule>
    <cfRule type="containsText" dxfId="5871" priority="12198" operator="containsText" text="09.00 – 15:00">
      <formula>NOT(ISERROR(SEARCH("09.00 – 15:00",CJ26)))</formula>
    </cfRule>
    <cfRule type="containsText" dxfId="5870" priority="12199" operator="containsText" text="09.00 – 16.00">
      <formula>NOT(ISERROR(SEARCH("09.00 – 16.00",CJ26)))</formula>
    </cfRule>
    <cfRule type="containsText" dxfId="5869" priority="12200" operator="containsText" text="09.00 - 13:00">
      <formula>NOT(ISERROR(SEARCH("09.00 - 13:00",CJ26)))</formula>
    </cfRule>
    <cfRule type="containsText" dxfId="5868" priority="12201" operator="containsText" text="08.30 – 16:30 ">
      <formula>NOT(ISERROR(SEARCH("08.30 – 16:30 ",CJ26)))</formula>
    </cfRule>
    <cfRule type="containsText" dxfId="5867" priority="12202" operator="containsText" text="08.30 – 17:30 ">
      <formula>NOT(ISERROR(SEARCH("08.30 – 17:30 ",CJ26)))</formula>
    </cfRule>
  </conditionalFormatting>
  <conditionalFormatting sqref="CJ26:CM26">
    <cfRule type="cellIs" dxfId="5866" priority="12189" operator="equal">
      <formula>"09.00 – 15.00"</formula>
    </cfRule>
  </conditionalFormatting>
  <conditionalFormatting sqref="CJ26:CM26">
    <cfRule type="cellIs" dxfId="5865" priority="12190" operator="equal">
      <formula>"09.00 – 18.00"</formula>
    </cfRule>
  </conditionalFormatting>
  <conditionalFormatting sqref="CJ26:CM26">
    <cfRule type="cellIs" dxfId="5864" priority="12191" operator="equal">
      <formula>"09.30 – 13.00"</formula>
    </cfRule>
  </conditionalFormatting>
  <conditionalFormatting sqref="CJ26:CM26">
    <cfRule type="cellIs" dxfId="5863" priority="12192" operator="equal">
      <formula>"10.30 – 19.30"</formula>
    </cfRule>
  </conditionalFormatting>
  <conditionalFormatting sqref="CJ26:CM26">
    <cfRule type="cellIs" dxfId="5862" priority="12193" operator="equal">
      <formula>"11.30 – 19.30"</formula>
    </cfRule>
  </conditionalFormatting>
  <conditionalFormatting sqref="CJ26:CM26">
    <cfRule type="cellIs" dxfId="5861" priority="12194" operator="equal">
      <formula>_FV(13,"3")</formula>
    </cfRule>
  </conditionalFormatting>
  <conditionalFormatting sqref="CJ26:CM26">
    <cfRule type="cellIs" dxfId="5860" priority="12195" operator="equal">
      <formula>_FV(13,"3")</formula>
    </cfRule>
  </conditionalFormatting>
  <conditionalFormatting sqref="CJ26:CM26">
    <cfRule type="cellIs" dxfId="5859" priority="12196" operator="equal">
      <formula>_FV(13,"3")</formula>
    </cfRule>
  </conditionalFormatting>
  <conditionalFormatting sqref="CJ26:CM26">
    <cfRule type="containsText" dxfId="5858" priority="12179" operator="containsText" text="DOMENICA">
      <formula>NOT(ISERROR(SEARCH("DOMENICA",CJ26)))</formula>
    </cfRule>
    <cfRule type="containsText" dxfId="5857" priority="12180" operator="containsText" text="08.30 – 14.30">
      <formula>NOT(ISERROR(SEARCH("08.30 – 14.30",CJ26)))</formula>
    </cfRule>
    <cfRule type="containsText" dxfId="5856" priority="12181" operator="containsText" text="09.30 – 18.30">
      <formula>NOT(ISERROR(SEARCH("09.30 – 18.30",CJ26)))</formula>
    </cfRule>
    <cfRule type="containsText" dxfId="5855" priority="12182" operator="containsText" text="08.30 – 16.30">
      <formula>NOT(ISERROR(SEARCH("08.30 – 16.30",CJ26)))</formula>
    </cfRule>
    <cfRule type="containsText" dxfId="5854" priority="12183" operator="containsText" text="08.30 – 17.30">
      <formula>NOT(ISERROR(SEARCH("08.30 – 17.30",CJ26)))</formula>
    </cfRule>
    <cfRule type="containsText" dxfId="5853" priority="12184" operator="containsText" text="09.00 – 18.00">
      <formula>NOT(ISERROR(SEARCH("09.00 – 18.00",CJ26)))</formula>
    </cfRule>
    <cfRule type="containsText" dxfId="5852" priority="12185" operator="containsText" text="09.00 – 15.00">
      <formula>NOT(ISERROR(SEARCH("09.00 – 15.00",CJ26)))</formula>
    </cfRule>
    <cfRule type="containsText" dxfId="5851" priority="12186" operator="containsText" text="10.30 – 19.30">
      <formula>NOT(ISERROR(SEARCH("10.30 – 19.30",CJ26)))</formula>
    </cfRule>
    <cfRule type="containsText" dxfId="5850" priority="12187" operator="containsText" text="09.00 – 13.00">
      <formula>NOT(ISERROR(SEARCH("09.00 – 13.00",CJ26)))</formula>
    </cfRule>
    <cfRule type="containsText" dxfId="5849" priority="12188" operator="containsText" text="11.30 – 19.30">
      <formula>NOT(ISERROR(SEARCH("11.30 – 19.30",CJ26)))</formula>
    </cfRule>
  </conditionalFormatting>
  <conditionalFormatting sqref="CJ26:CM26">
    <cfRule type="cellIs" dxfId="5848" priority="12172" operator="equal">
      <formula>"09.00 – 18.00"</formula>
    </cfRule>
  </conditionalFormatting>
  <conditionalFormatting sqref="CJ26:CM26">
    <cfRule type="cellIs" dxfId="5847" priority="12173" operator="equal">
      <formula>"09.30 – 13.00"</formula>
    </cfRule>
  </conditionalFormatting>
  <conditionalFormatting sqref="CJ26:CM26">
    <cfRule type="cellIs" dxfId="5846" priority="12174" operator="equal">
      <formula>"10.30 – 19.30"</formula>
    </cfRule>
  </conditionalFormatting>
  <conditionalFormatting sqref="CJ26:CM26">
    <cfRule type="cellIs" dxfId="5845" priority="12175" operator="equal">
      <formula>"11.30 – 19.30"</formula>
    </cfRule>
  </conditionalFormatting>
  <conditionalFormatting sqref="CJ26:CM26">
    <cfRule type="cellIs" dxfId="5844" priority="12176" operator="equal">
      <formula>_FV(13,"3")</formula>
    </cfRule>
  </conditionalFormatting>
  <conditionalFormatting sqref="CJ26:CM26">
    <cfRule type="cellIs" dxfId="5843" priority="12177" operator="equal">
      <formula>_FV(13,"3")</formula>
    </cfRule>
  </conditionalFormatting>
  <conditionalFormatting sqref="CJ26:CM26">
    <cfRule type="cellIs" dxfId="5842" priority="12178" operator="equal">
      <formula>_FV(13,"3")</formula>
    </cfRule>
  </conditionalFormatting>
  <conditionalFormatting sqref="CJ26:CM26">
    <cfRule type="cellIs" dxfId="5841" priority="12165" operator="equal">
      <formula>"09.00 – 18.00"</formula>
    </cfRule>
  </conditionalFormatting>
  <conditionalFormatting sqref="CJ26:CM26">
    <cfRule type="cellIs" dxfId="5840" priority="12166" operator="equal">
      <formula>"09.30 – 13.00"</formula>
    </cfRule>
  </conditionalFormatting>
  <conditionalFormatting sqref="CJ26:CM26">
    <cfRule type="cellIs" dxfId="5839" priority="12167" operator="equal">
      <formula>"10.30 – 19.30"</formula>
    </cfRule>
  </conditionalFormatting>
  <conditionalFormatting sqref="CJ26:CM26">
    <cfRule type="cellIs" dxfId="5838" priority="12168" operator="equal">
      <formula>"11.30 – 19.30"</formula>
    </cfRule>
  </conditionalFormatting>
  <conditionalFormatting sqref="CJ26:CM26">
    <cfRule type="cellIs" dxfId="5837" priority="12169" operator="equal">
      <formula>_FV(13,"3")</formula>
    </cfRule>
  </conditionalFormatting>
  <conditionalFormatting sqref="CJ26:CM26">
    <cfRule type="cellIs" dxfId="5836" priority="12170" operator="equal">
      <formula>_FV(13,"3")</formula>
    </cfRule>
  </conditionalFormatting>
  <conditionalFormatting sqref="CJ26:CM26">
    <cfRule type="cellIs" dxfId="5835" priority="12171" operator="equal">
      <formula>_FV(13,"3")</formula>
    </cfRule>
  </conditionalFormatting>
  <conditionalFormatting sqref="CJ27:CM34">
    <cfRule type="containsText" dxfId="5834" priority="12147" operator="containsText" text="08.30 – 14.30">
      <formula>NOT(ISERROR(SEARCH("08.30 – 14.30",CJ27)))</formula>
    </cfRule>
    <cfRule type="containsText" dxfId="5833" priority="12148" operator="containsText" text="09:30 – 18.30">
      <formula>NOT(ISERROR(SEARCH("09:30 – 18.30",CJ27)))</formula>
    </cfRule>
    <cfRule type="containsText" dxfId="5832" priority="12149" operator="containsText" text="10.30 – 18.30">
      <formula>NOT(ISERROR(SEARCH("10.30 – 18.30",CJ27)))</formula>
    </cfRule>
    <cfRule type="containsText" dxfId="5831" priority="12150" operator="containsText" text="09.30 – 18.30">
      <formula>NOT(ISERROR(SEARCH("09.30 – 18.30",CJ27)))</formula>
    </cfRule>
    <cfRule type="containsText" dxfId="5830" priority="12152" operator="containsText" text="09.00 – 13:00">
      <formula>NOT(ISERROR(SEARCH("09.00 – 13:00",CJ27)))</formula>
    </cfRule>
    <cfRule type="containsText" dxfId="5829" priority="12153" operator="containsText" text="08.30 – 16.30">
      <formula>NOT(ISERROR(SEARCH("08.30 – 16.30",CJ27)))</formula>
    </cfRule>
    <cfRule type="containsText" dxfId="5828" priority="12154" operator="containsText" text="08:30 – 17.30">
      <formula>NOT(ISERROR(SEARCH("08:30 – 17.30",CJ27)))</formula>
    </cfRule>
    <cfRule type="containsText" dxfId="5827" priority="12155" operator="containsText" text="08.30 – 17.30">
      <formula>NOT(ISERROR(SEARCH("08.30 – 17.30",CJ27)))</formula>
    </cfRule>
    <cfRule type="containsText" dxfId="5826" priority="12156" operator="containsText" text="09.00 – 18.00">
      <formula>NOT(ISERROR(SEARCH("09.00 – 18.00",CJ27)))</formula>
    </cfRule>
    <cfRule type="containsText" dxfId="5825" priority="12157" operator="containsText" text="09.00 – 13.00">
      <formula>NOT(ISERROR(SEARCH("09.00 – 13.00",CJ27)))</formula>
    </cfRule>
    <cfRule type="containsText" dxfId="5824" priority="12158" operator="containsText" text="11.30 – 19.30">
      <formula>NOT(ISERROR(SEARCH("11.30 – 19.30",CJ27)))</formula>
    </cfRule>
    <cfRule type="containsText" dxfId="5823" priority="12159" operator="containsText" text="10.30 – 19.30">
      <formula>NOT(ISERROR(SEARCH("10.30 – 19.30",CJ27)))</formula>
    </cfRule>
    <cfRule type="containsText" dxfId="5822" priority="12160" operator="containsText" text="09.00 – 15.00">
      <formula>NOT(ISERROR(SEARCH("09.00 – 15.00",CJ27)))</formula>
    </cfRule>
    <cfRule type="containsText" dxfId="5821" priority="12161" operator="containsText" text="1 2 : 3 0">
      <formula>NOT(ISERROR(SEARCH("1 2 : 3 0",CJ27)))</formula>
    </cfRule>
    <cfRule type="containsText" dxfId="5820" priority="12162" operator="containsText" text="1 3 : 3 0">
      <formula>NOT(ISERROR(SEARCH("1 3 : 3 0",CJ27)))</formula>
    </cfRule>
    <cfRule type="containsText" dxfId="5819" priority="12163" operator="containsText" text="FESTIVITÁ">
      <formula>NOT(ISERROR(SEARCH("FESTIVITÁ",CJ27)))</formula>
    </cfRule>
    <cfRule type="cellIs" dxfId="5818" priority="12164" operator="equal">
      <formula>"DOMENICA"</formula>
    </cfRule>
  </conditionalFormatting>
  <conditionalFormatting sqref="CJ27:CM34">
    <cfRule type="containsText" dxfId="5817" priority="12139" operator="containsText" text="09.00 - 13.00">
      <formula>NOT(ISERROR(SEARCH("09.00 - 13.00",CJ27)))</formula>
    </cfRule>
    <cfRule type="containsText" dxfId="5816" priority="12142" operator="containsText" text="09.00 – 15:00">
      <formula>NOT(ISERROR(SEARCH("09.00 – 15:00",CJ27)))</formula>
    </cfRule>
    <cfRule type="containsText" dxfId="5815" priority="12143" operator="containsText" text="09.00 – 16.00">
      <formula>NOT(ISERROR(SEARCH("09.00 – 16.00",CJ27)))</formula>
    </cfRule>
    <cfRule type="containsText" dxfId="5814" priority="12144" operator="containsText" text="09.00 - 13:00">
      <formula>NOT(ISERROR(SEARCH("09.00 - 13:00",CJ27)))</formula>
    </cfRule>
    <cfRule type="containsText" dxfId="5813" priority="12145" operator="containsText" text="08.30 – 16:30 ">
      <formula>NOT(ISERROR(SEARCH("08.30 – 16:30 ",CJ27)))</formula>
    </cfRule>
    <cfRule type="containsText" dxfId="5812" priority="12146" operator="containsText" text="08.30 – 17:30 ">
      <formula>NOT(ISERROR(SEARCH("08.30 – 17:30 ",CJ27)))</formula>
    </cfRule>
  </conditionalFormatting>
  <conditionalFormatting sqref="CJ27:CM34">
    <cfRule type="containsText" dxfId="5811" priority="12141" operator="containsText" text="1 3 : 0 0">
      <formula>NOT(ISERROR(SEARCH("1 3 : 0 0",CJ27)))</formula>
    </cfRule>
  </conditionalFormatting>
  <conditionalFormatting sqref="CJ27:CM27">
    <cfRule type="containsText" dxfId="5810" priority="12140" operator="containsText" text="13:00">
      <formula>NOT(ISERROR(SEARCH("13:00",CJ27)))</formula>
    </cfRule>
  </conditionalFormatting>
  <conditionalFormatting sqref="CJ27:CM34">
    <cfRule type="containsText" dxfId="5809" priority="12151" operator="containsText" text="09:00 – 13.00 ">
      <formula>NOT(ISERROR(SEARCH("09:00 – 13.00 ",CJ27)))</formula>
    </cfRule>
  </conditionalFormatting>
  <conditionalFormatting sqref="CJ33:CM33">
    <cfRule type="containsText" dxfId="5808" priority="12138" operator="containsText" text="09:00 – 13.00 ">
      <formula>NOT(ISERROR(SEARCH("09:00 – 13.00 ",CJ33)))</formula>
    </cfRule>
  </conditionalFormatting>
  <conditionalFormatting sqref="CJ27:CM34">
    <cfRule type="containsText" dxfId="5807" priority="12137" operator="containsText" text="09:00 – 13.00 ">
      <formula>NOT(ISERROR(SEARCH("09:00 – 13.00 ",CJ27)))</formula>
    </cfRule>
  </conditionalFormatting>
  <conditionalFormatting sqref="CJ33:CM34">
    <cfRule type="containsText" dxfId="5806" priority="12136" operator="containsText" text="09:00 – 13.00 ">
      <formula>NOT(ISERROR(SEARCH("09:00 – 13.00 ",CJ33)))</formula>
    </cfRule>
  </conditionalFormatting>
  <conditionalFormatting sqref="CJ28:CM28">
    <cfRule type="containsText" dxfId="5805" priority="12133" operator="containsText" text="09.00 -13.00">
      <formula>NOT(ISERROR(SEARCH("09.00 -13.00",CJ28)))</formula>
    </cfRule>
    <cfRule type="containsText" dxfId="5804" priority="12134" operator="containsText" text="09.00 -15:00">
      <formula>NOT(ISERROR(SEARCH("09.00 -15:00",CJ28)))</formula>
    </cfRule>
    <cfRule type="containsText" dxfId="5803" priority="12135" operator="containsText" text="09.00 -16.00">
      <formula>NOT(ISERROR(SEARCH("09.00 -16.00",CJ28)))</formula>
    </cfRule>
  </conditionalFormatting>
  <conditionalFormatting sqref="CJ29:CM34">
    <cfRule type="containsText" dxfId="5802" priority="12130" operator="containsText" text="09.00 -13.00">
      <formula>NOT(ISERROR(SEARCH("09.00 -13.00",CJ29)))</formula>
    </cfRule>
    <cfRule type="containsText" dxfId="5801" priority="12131" operator="containsText" text="09.00 -15:00">
      <formula>NOT(ISERROR(SEARCH("09.00 -15:00",CJ29)))</formula>
    </cfRule>
    <cfRule type="containsText" dxfId="5800" priority="12132" operator="containsText" text="09.00 -16.00">
      <formula>NOT(ISERROR(SEARCH("09.00 -16.00",CJ29)))</formula>
    </cfRule>
  </conditionalFormatting>
  <conditionalFormatting sqref="CJ27:CM27">
    <cfRule type="containsText" dxfId="5799" priority="12127" operator="containsText" text="09.00 -13.00">
      <formula>NOT(ISERROR(SEARCH("09.00 -13.00",CJ27)))</formula>
    </cfRule>
    <cfRule type="containsText" dxfId="5798" priority="12128" operator="containsText" text="09.00 -15:00">
      <formula>NOT(ISERROR(SEARCH("09.00 -15:00",CJ27)))</formula>
    </cfRule>
    <cfRule type="containsText" dxfId="5797" priority="12129" operator="containsText" text="09.00 -16.00">
      <formula>NOT(ISERROR(SEARCH("09.00 -16.00",CJ27)))</formula>
    </cfRule>
  </conditionalFormatting>
  <conditionalFormatting sqref="CJ33:CM33">
    <cfRule type="containsText" dxfId="5796" priority="12126" operator="containsText" text="09:00 – 13.00 ">
      <formula>NOT(ISERROR(SEARCH("09:00 – 13.00 ",CJ33)))</formula>
    </cfRule>
  </conditionalFormatting>
  <conditionalFormatting sqref="CJ27:CM34">
    <cfRule type="containsText" dxfId="5795" priority="12125" operator="containsText" text="09:00 – 13.00 ">
      <formula>NOT(ISERROR(SEARCH("09:00 – 13.00 ",CJ27)))</formula>
    </cfRule>
  </conditionalFormatting>
  <conditionalFormatting sqref="CJ33:CM34">
    <cfRule type="containsText" dxfId="5794" priority="12124" operator="containsText" text="09:00 – 13.00 ">
      <formula>NOT(ISERROR(SEARCH("09:00 – 13.00 ",CJ33)))</formula>
    </cfRule>
  </conditionalFormatting>
  <conditionalFormatting sqref="CJ28:CM28">
    <cfRule type="containsText" dxfId="5793" priority="12121" operator="containsText" text="09.00 -13.00">
      <formula>NOT(ISERROR(SEARCH("09.00 -13.00",CJ28)))</formula>
    </cfRule>
    <cfRule type="containsText" dxfId="5792" priority="12122" operator="containsText" text="09.00 -15:00">
      <formula>NOT(ISERROR(SEARCH("09.00 -15:00",CJ28)))</formula>
    </cfRule>
    <cfRule type="containsText" dxfId="5791" priority="12123" operator="containsText" text="09.00 -16.00">
      <formula>NOT(ISERROR(SEARCH("09.00 -16.00",CJ28)))</formula>
    </cfRule>
  </conditionalFormatting>
  <conditionalFormatting sqref="CJ29:CM34">
    <cfRule type="containsText" dxfId="5790" priority="12118" operator="containsText" text="09.00 -13.00">
      <formula>NOT(ISERROR(SEARCH("09.00 -13.00",CJ29)))</formula>
    </cfRule>
    <cfRule type="containsText" dxfId="5789" priority="12119" operator="containsText" text="09.00 -15:00">
      <formula>NOT(ISERROR(SEARCH("09.00 -15:00",CJ29)))</formula>
    </cfRule>
    <cfRule type="containsText" dxfId="5788" priority="12120" operator="containsText" text="09.00 -16.00">
      <formula>NOT(ISERROR(SEARCH("09.00 -16.00",CJ29)))</formula>
    </cfRule>
  </conditionalFormatting>
  <conditionalFormatting sqref="CJ27:CM27">
    <cfRule type="containsText" dxfId="5787" priority="12115" operator="containsText" text="09.00 -13.00">
      <formula>NOT(ISERROR(SEARCH("09.00 -13.00",CJ27)))</formula>
    </cfRule>
    <cfRule type="containsText" dxfId="5786" priority="12116" operator="containsText" text="09.00 -15:00">
      <formula>NOT(ISERROR(SEARCH("09.00 -15:00",CJ27)))</formula>
    </cfRule>
    <cfRule type="containsText" dxfId="5785" priority="12117" operator="containsText" text="09.00 -16.00">
      <formula>NOT(ISERROR(SEARCH("09.00 -16.00",CJ27)))</formula>
    </cfRule>
  </conditionalFormatting>
  <conditionalFormatting sqref="CJ28:CM28">
    <cfRule type="containsText" dxfId="5784" priority="12112" operator="containsText" text="09.00 -13:00">
      <formula>NOT(ISERROR(SEARCH("09.00 -13:00",CJ28)))</formula>
    </cfRule>
    <cfRule type="containsText" dxfId="5783" priority="12113" operator="containsText" text="08.30 -17.30">
      <formula>NOT(ISERROR(SEARCH("08.30 -17.30",CJ28)))</formula>
    </cfRule>
    <cfRule type="containsText" dxfId="5782" priority="12114" operator="containsText" text="08.30 -15:30">
      <formula>NOT(ISERROR(SEARCH("08.30 -15:30",CJ28)))</formula>
    </cfRule>
  </conditionalFormatting>
  <conditionalFormatting sqref="CJ29:CM34">
    <cfRule type="containsText" dxfId="5781" priority="12109" operator="containsText" text="09.00 -13.00">
      <formula>NOT(ISERROR(SEARCH("09.00 -13.00",CJ29)))</formula>
    </cfRule>
    <cfRule type="containsText" dxfId="5780" priority="12110" operator="containsText" text="09.00 -15:00">
      <formula>NOT(ISERROR(SEARCH("09.00 -15:00",CJ29)))</formula>
    </cfRule>
    <cfRule type="containsText" dxfId="5779" priority="12111" operator="containsText" text="09.00 -16.00">
      <formula>NOT(ISERROR(SEARCH("09.00 -16.00",CJ29)))</formula>
    </cfRule>
  </conditionalFormatting>
  <conditionalFormatting sqref="CJ29:CM34">
    <cfRule type="containsText" dxfId="5778" priority="12106" operator="containsText" text="09.00 -13:00">
      <formula>NOT(ISERROR(SEARCH("09.00 -13:00",CJ29)))</formula>
    </cfRule>
    <cfRule type="containsText" dxfId="5777" priority="12107" operator="containsText" text="08.30 -17.30">
      <formula>NOT(ISERROR(SEARCH("08.30 -17.30",CJ29)))</formula>
    </cfRule>
    <cfRule type="containsText" dxfId="5776" priority="12108" operator="containsText" text="08.30 -15:30">
      <formula>NOT(ISERROR(SEARCH("08.30 -15:30",CJ29)))</formula>
    </cfRule>
  </conditionalFormatting>
  <conditionalFormatting sqref="CJ27:CM27">
    <cfRule type="containsText" dxfId="5775" priority="12103" operator="containsText" text="09.00 -13.00">
      <formula>NOT(ISERROR(SEARCH("09.00 -13.00",CJ27)))</formula>
    </cfRule>
    <cfRule type="containsText" dxfId="5774" priority="12104" operator="containsText" text="09.00 -15:00">
      <formula>NOT(ISERROR(SEARCH("09.00 -15:00",CJ27)))</formula>
    </cfRule>
    <cfRule type="containsText" dxfId="5773" priority="12105" operator="containsText" text="09.00 -16.00">
      <formula>NOT(ISERROR(SEARCH("09.00 -16.00",CJ27)))</formula>
    </cfRule>
  </conditionalFormatting>
  <conditionalFormatting sqref="CJ27:CM27">
    <cfRule type="containsText" dxfId="5772" priority="12100" operator="containsText" text="09.00 -13:00">
      <formula>NOT(ISERROR(SEARCH("09.00 -13:00",CJ27)))</formula>
    </cfRule>
    <cfRule type="containsText" dxfId="5771" priority="12101" operator="containsText" text="08.30 -17.30">
      <formula>NOT(ISERROR(SEARCH("08.30 -17.30",CJ27)))</formula>
    </cfRule>
    <cfRule type="containsText" dxfId="5770" priority="12102" operator="containsText" text="08.30 -15:30">
      <formula>NOT(ISERROR(SEARCH("08.30 -15:30",CJ27)))</formula>
    </cfRule>
  </conditionalFormatting>
  <conditionalFormatting sqref="CJ16:CM16">
    <cfRule type="cellIs" dxfId="5769" priority="12091" operator="equal">
      <formula>"09.00 – 13.00"</formula>
    </cfRule>
  </conditionalFormatting>
  <conditionalFormatting sqref="CJ16:CM16">
    <cfRule type="cellIs" dxfId="5768" priority="12092" operator="equal">
      <formula>"09.00 – 15.00"</formula>
    </cfRule>
  </conditionalFormatting>
  <conditionalFormatting sqref="CJ16:CM16">
    <cfRule type="cellIs" dxfId="5767" priority="12093" operator="equal">
      <formula>"09.00 – 18.00"</formula>
    </cfRule>
  </conditionalFormatting>
  <conditionalFormatting sqref="CJ16:CM16">
    <cfRule type="cellIs" dxfId="5766" priority="12094" operator="equal">
      <formula>"09.30 – 13.00"</formula>
    </cfRule>
  </conditionalFormatting>
  <conditionalFormatting sqref="CJ16:CM16">
    <cfRule type="cellIs" dxfId="5765" priority="12095" operator="equal">
      <formula>"10.30 – 19.30"</formula>
    </cfRule>
  </conditionalFormatting>
  <conditionalFormatting sqref="CJ16:CM16">
    <cfRule type="cellIs" dxfId="5764" priority="12096" operator="equal">
      <formula>"11.30 – 19.30"</formula>
    </cfRule>
  </conditionalFormatting>
  <conditionalFormatting sqref="CJ16:CM16">
    <cfRule type="cellIs" dxfId="5763" priority="12097" operator="equal">
      <formula>_FV(13,"3")</formula>
    </cfRule>
  </conditionalFormatting>
  <conditionalFormatting sqref="CJ16:CM16">
    <cfRule type="cellIs" dxfId="5762" priority="12098" operator="equal">
      <formula>_FV(13,"3")</formula>
    </cfRule>
  </conditionalFormatting>
  <conditionalFormatting sqref="CJ16:CM16">
    <cfRule type="cellIs" dxfId="5761" priority="12099" operator="equal">
      <formula>_FV(13,"3")</formula>
    </cfRule>
  </conditionalFormatting>
  <conditionalFormatting sqref="CJ16:CM16">
    <cfRule type="containsText" dxfId="5760" priority="12081" operator="containsText" text="DOMENICA">
      <formula>NOT(ISERROR(SEARCH("DOMENICA",CJ16)))</formula>
    </cfRule>
    <cfRule type="containsText" dxfId="5759" priority="12082" operator="containsText" text="08.30 – 14.30">
      <formula>NOT(ISERROR(SEARCH("08.30 – 14.30",CJ16)))</formula>
    </cfRule>
    <cfRule type="containsText" dxfId="5758" priority="12083" operator="containsText" text="09.30 – 18.30">
      <formula>NOT(ISERROR(SEARCH("09.30 – 18.30",CJ16)))</formula>
    </cfRule>
    <cfRule type="containsText" dxfId="5757" priority="12084" operator="containsText" text="08.30 – 16.30">
      <formula>NOT(ISERROR(SEARCH("08.30 – 16.30",CJ16)))</formula>
    </cfRule>
    <cfRule type="containsText" dxfId="5756" priority="12085" operator="containsText" text="08.30 – 17.30">
      <formula>NOT(ISERROR(SEARCH("08.30 – 17.30",CJ16)))</formula>
    </cfRule>
    <cfRule type="containsText" dxfId="5755" priority="12086" operator="containsText" text="09.00 – 18.00">
      <formula>NOT(ISERROR(SEARCH("09.00 – 18.00",CJ16)))</formula>
    </cfRule>
    <cfRule type="containsText" dxfId="5754" priority="12087" operator="containsText" text="09.00 – 15.00">
      <formula>NOT(ISERROR(SEARCH("09.00 – 15.00",CJ16)))</formula>
    </cfRule>
    <cfRule type="containsText" dxfId="5753" priority="12088" operator="containsText" text="10.30 – 19.30">
      <formula>NOT(ISERROR(SEARCH("10.30 – 19.30",CJ16)))</formula>
    </cfRule>
    <cfRule type="containsText" dxfId="5752" priority="12089" operator="containsText" text="09.00 – 13.00">
      <formula>NOT(ISERROR(SEARCH("09.00 – 13.00",CJ16)))</formula>
    </cfRule>
    <cfRule type="containsText" dxfId="5751" priority="12090" operator="containsText" text="11.30 – 19.30">
      <formula>NOT(ISERROR(SEARCH("11.30 – 19.30",CJ16)))</formula>
    </cfRule>
  </conditionalFormatting>
  <conditionalFormatting sqref="CJ16:CM16">
    <cfRule type="cellIs" dxfId="5750" priority="12073" operator="equal">
      <formula>"09.00 – 15.00"</formula>
    </cfRule>
  </conditionalFormatting>
  <conditionalFormatting sqref="CJ16:CM16">
    <cfRule type="cellIs" dxfId="5749" priority="12074" operator="equal">
      <formula>"09.00 – 18.00"</formula>
    </cfRule>
  </conditionalFormatting>
  <conditionalFormatting sqref="CJ16:CM16">
    <cfRule type="cellIs" dxfId="5748" priority="12075" operator="equal">
      <formula>"09.30 – 13.00"</formula>
    </cfRule>
  </conditionalFormatting>
  <conditionalFormatting sqref="CJ16:CM16">
    <cfRule type="cellIs" dxfId="5747" priority="12076" operator="equal">
      <formula>"10.30 – 19.30"</formula>
    </cfRule>
  </conditionalFormatting>
  <conditionalFormatting sqref="CJ16:CM16">
    <cfRule type="cellIs" dxfId="5746" priority="12077" operator="equal">
      <formula>"11.30 – 19.30"</formula>
    </cfRule>
  </conditionalFormatting>
  <conditionalFormatting sqref="CJ16:CM16">
    <cfRule type="cellIs" dxfId="5745" priority="12078" operator="equal">
      <formula>_FV(13,"3")</formula>
    </cfRule>
  </conditionalFormatting>
  <conditionalFormatting sqref="CJ16:CM16">
    <cfRule type="cellIs" dxfId="5744" priority="12079" operator="equal">
      <formula>_FV(13,"3")</formula>
    </cfRule>
  </conditionalFormatting>
  <conditionalFormatting sqref="CJ16:CM16">
    <cfRule type="cellIs" dxfId="5743" priority="12080" operator="equal">
      <formula>_FV(13,"3")</formula>
    </cfRule>
  </conditionalFormatting>
  <conditionalFormatting sqref="CJ16:CM16">
    <cfRule type="cellIs" dxfId="5742" priority="12065" operator="equal">
      <formula>"09.00 – 15.00"</formula>
    </cfRule>
  </conditionalFormatting>
  <conditionalFormatting sqref="CJ16:CM16">
    <cfRule type="cellIs" dxfId="5741" priority="12066" operator="equal">
      <formula>"09.00 – 18.00"</formula>
    </cfRule>
  </conditionalFormatting>
  <conditionalFormatting sqref="CJ16:CM16">
    <cfRule type="cellIs" dxfId="5740" priority="12067" operator="equal">
      <formula>"09.30 – 13.00"</formula>
    </cfRule>
  </conditionalFormatting>
  <conditionalFormatting sqref="CJ16:CM16">
    <cfRule type="cellIs" dxfId="5739" priority="12068" operator="equal">
      <formula>"10.30 – 19.30"</formula>
    </cfRule>
  </conditionalFormatting>
  <conditionalFormatting sqref="CJ16:CM16">
    <cfRule type="cellIs" dxfId="5738" priority="12069" operator="equal">
      <formula>"11.30 – 19.30"</formula>
    </cfRule>
  </conditionalFormatting>
  <conditionalFormatting sqref="CJ16:CM16">
    <cfRule type="cellIs" dxfId="5737" priority="12070" operator="equal">
      <formula>_FV(13,"3")</formula>
    </cfRule>
  </conditionalFormatting>
  <conditionalFormatting sqref="CJ16:CM16">
    <cfRule type="cellIs" dxfId="5736" priority="12071" operator="equal">
      <formula>_FV(13,"3")</formula>
    </cfRule>
  </conditionalFormatting>
  <conditionalFormatting sqref="CJ16:CM16">
    <cfRule type="cellIs" dxfId="5735" priority="12072" operator="equal">
      <formula>_FV(13,"3")</formula>
    </cfRule>
  </conditionalFormatting>
  <conditionalFormatting sqref="CJ16:CM16">
    <cfRule type="containsText" dxfId="5734" priority="12059" operator="containsText" text="09.00 - 13.00">
      <formula>NOT(ISERROR(SEARCH("09.00 - 13.00",CJ16)))</formula>
    </cfRule>
    <cfRule type="containsText" dxfId="5733" priority="12060" operator="containsText" text="09.00 – 15:00">
      <formula>NOT(ISERROR(SEARCH("09.00 – 15:00",CJ16)))</formula>
    </cfRule>
    <cfRule type="containsText" dxfId="5732" priority="12061" operator="containsText" text="09.00 – 16.00">
      <formula>NOT(ISERROR(SEARCH("09.00 – 16.00",CJ16)))</formula>
    </cfRule>
    <cfRule type="containsText" dxfId="5731" priority="12062" operator="containsText" text="09.00 - 13:00">
      <formula>NOT(ISERROR(SEARCH("09.00 - 13:00",CJ16)))</formula>
    </cfRule>
    <cfRule type="containsText" dxfId="5730" priority="12063" operator="containsText" text="08.30 – 16:30 ">
      <formula>NOT(ISERROR(SEARCH("08.30 – 16:30 ",CJ16)))</formula>
    </cfRule>
    <cfRule type="containsText" dxfId="5729" priority="12064" operator="containsText" text="08.30 – 17:30 ">
      <formula>NOT(ISERROR(SEARCH("08.30 – 17:30 ",CJ16)))</formula>
    </cfRule>
  </conditionalFormatting>
  <conditionalFormatting sqref="CJ16:CM16">
    <cfRule type="cellIs" dxfId="5728" priority="12051" operator="equal">
      <formula>"09.00 – 15.00"</formula>
    </cfRule>
  </conditionalFormatting>
  <conditionalFormatting sqref="CJ16:CM16">
    <cfRule type="cellIs" dxfId="5727" priority="12052" operator="equal">
      <formula>"09.00 – 18.00"</formula>
    </cfRule>
  </conditionalFormatting>
  <conditionalFormatting sqref="CJ16:CM16">
    <cfRule type="cellIs" dxfId="5726" priority="12053" operator="equal">
      <formula>"09.30 – 13.00"</formula>
    </cfRule>
  </conditionalFormatting>
  <conditionalFormatting sqref="CJ16:CM16">
    <cfRule type="cellIs" dxfId="5725" priority="12054" operator="equal">
      <formula>"10.30 – 19.30"</formula>
    </cfRule>
  </conditionalFormatting>
  <conditionalFormatting sqref="CJ16:CM16">
    <cfRule type="cellIs" dxfId="5724" priority="12055" operator="equal">
      <formula>"11.30 – 19.30"</formula>
    </cfRule>
  </conditionalFormatting>
  <conditionalFormatting sqref="CJ16:CM16">
    <cfRule type="cellIs" dxfId="5723" priority="12056" operator="equal">
      <formula>_FV(13,"3")</formula>
    </cfRule>
  </conditionalFormatting>
  <conditionalFormatting sqref="CJ16:CM16">
    <cfRule type="cellIs" dxfId="5722" priority="12057" operator="equal">
      <formula>_FV(13,"3")</formula>
    </cfRule>
  </conditionalFormatting>
  <conditionalFormatting sqref="CJ16:CM16">
    <cfRule type="cellIs" dxfId="5721" priority="12058" operator="equal">
      <formula>_FV(13,"3")</formula>
    </cfRule>
  </conditionalFormatting>
  <conditionalFormatting sqref="CJ16:CM16">
    <cfRule type="containsText" dxfId="5720" priority="12041" operator="containsText" text="DOMENICA">
      <formula>NOT(ISERROR(SEARCH("DOMENICA",CJ16)))</formula>
    </cfRule>
    <cfRule type="containsText" dxfId="5719" priority="12042" operator="containsText" text="08.30 – 14.30">
      <formula>NOT(ISERROR(SEARCH("08.30 – 14.30",CJ16)))</formula>
    </cfRule>
    <cfRule type="containsText" dxfId="5718" priority="12043" operator="containsText" text="09.30 – 18.30">
      <formula>NOT(ISERROR(SEARCH("09.30 – 18.30",CJ16)))</formula>
    </cfRule>
    <cfRule type="containsText" dxfId="5717" priority="12044" operator="containsText" text="08.30 – 16.30">
      <formula>NOT(ISERROR(SEARCH("08.30 – 16.30",CJ16)))</formula>
    </cfRule>
    <cfRule type="containsText" dxfId="5716" priority="12045" operator="containsText" text="08.30 – 17.30">
      <formula>NOT(ISERROR(SEARCH("08.30 – 17.30",CJ16)))</formula>
    </cfRule>
    <cfRule type="containsText" dxfId="5715" priority="12046" operator="containsText" text="09.00 – 18.00">
      <formula>NOT(ISERROR(SEARCH("09.00 – 18.00",CJ16)))</formula>
    </cfRule>
    <cfRule type="containsText" dxfId="5714" priority="12047" operator="containsText" text="09.00 – 15.00">
      <formula>NOT(ISERROR(SEARCH("09.00 – 15.00",CJ16)))</formula>
    </cfRule>
    <cfRule type="containsText" dxfId="5713" priority="12048" operator="containsText" text="10.30 – 19.30">
      <formula>NOT(ISERROR(SEARCH("10.30 – 19.30",CJ16)))</formula>
    </cfRule>
    <cfRule type="containsText" dxfId="5712" priority="12049" operator="containsText" text="09.00 – 13.00">
      <formula>NOT(ISERROR(SEARCH("09.00 – 13.00",CJ16)))</formula>
    </cfRule>
    <cfRule type="containsText" dxfId="5711" priority="12050" operator="containsText" text="11.30 – 19.30">
      <formula>NOT(ISERROR(SEARCH("11.30 – 19.30",CJ16)))</formula>
    </cfRule>
  </conditionalFormatting>
  <conditionalFormatting sqref="CJ16:CM16">
    <cfRule type="cellIs" dxfId="5710" priority="12034" operator="equal">
      <formula>"09.00 – 18.00"</formula>
    </cfRule>
  </conditionalFormatting>
  <conditionalFormatting sqref="CJ16:CM16">
    <cfRule type="cellIs" dxfId="5709" priority="12035" operator="equal">
      <formula>"09.30 – 13.00"</formula>
    </cfRule>
  </conditionalFormatting>
  <conditionalFormatting sqref="CJ16:CM16">
    <cfRule type="cellIs" dxfId="5708" priority="12036" operator="equal">
      <formula>"10.30 – 19.30"</formula>
    </cfRule>
  </conditionalFormatting>
  <conditionalFormatting sqref="CJ16:CM16">
    <cfRule type="cellIs" dxfId="5707" priority="12037" operator="equal">
      <formula>"11.30 – 19.30"</formula>
    </cfRule>
  </conditionalFormatting>
  <conditionalFormatting sqref="CJ16:CM16">
    <cfRule type="cellIs" dxfId="5706" priority="12038" operator="equal">
      <formula>_FV(13,"3")</formula>
    </cfRule>
  </conditionalFormatting>
  <conditionalFormatting sqref="CJ16:CM16">
    <cfRule type="cellIs" dxfId="5705" priority="12039" operator="equal">
      <formula>_FV(13,"3")</formula>
    </cfRule>
  </conditionalFormatting>
  <conditionalFormatting sqref="CJ16:CM16">
    <cfRule type="cellIs" dxfId="5704" priority="12040" operator="equal">
      <formula>_FV(13,"3")</formula>
    </cfRule>
  </conditionalFormatting>
  <conditionalFormatting sqref="CJ16:CM16">
    <cfRule type="cellIs" dxfId="5703" priority="12027" operator="equal">
      <formula>"09.00 – 18.00"</formula>
    </cfRule>
  </conditionalFormatting>
  <conditionalFormatting sqref="CJ16:CM16">
    <cfRule type="cellIs" dxfId="5702" priority="12028" operator="equal">
      <formula>"09.30 – 13.00"</formula>
    </cfRule>
  </conditionalFormatting>
  <conditionalFormatting sqref="CJ16:CM16">
    <cfRule type="cellIs" dxfId="5701" priority="12029" operator="equal">
      <formula>"10.30 – 19.30"</formula>
    </cfRule>
  </conditionalFormatting>
  <conditionalFormatting sqref="CJ16:CM16">
    <cfRule type="cellIs" dxfId="5700" priority="12030" operator="equal">
      <formula>"11.30 – 19.30"</formula>
    </cfRule>
  </conditionalFormatting>
  <conditionalFormatting sqref="CJ16:CM16">
    <cfRule type="cellIs" dxfId="5699" priority="12031" operator="equal">
      <formula>_FV(13,"3")</formula>
    </cfRule>
  </conditionalFormatting>
  <conditionalFormatting sqref="CJ16:CM16">
    <cfRule type="cellIs" dxfId="5698" priority="12032" operator="equal">
      <formula>_FV(13,"3")</formula>
    </cfRule>
  </conditionalFormatting>
  <conditionalFormatting sqref="CJ16:CM16">
    <cfRule type="cellIs" dxfId="5697" priority="12033" operator="equal">
      <formula>_FV(13,"3")</formula>
    </cfRule>
  </conditionalFormatting>
  <conditionalFormatting sqref="CJ17:CM24">
    <cfRule type="containsText" dxfId="5696" priority="12009" operator="containsText" text="08.30 – 14.30">
      <formula>NOT(ISERROR(SEARCH("08.30 – 14.30",CJ17)))</formula>
    </cfRule>
    <cfRule type="containsText" dxfId="5695" priority="12010" operator="containsText" text="09:30 – 18.30">
      <formula>NOT(ISERROR(SEARCH("09:30 – 18.30",CJ17)))</formula>
    </cfRule>
    <cfRule type="containsText" dxfId="5694" priority="12011" operator="containsText" text="10.30 – 18.30">
      <formula>NOT(ISERROR(SEARCH("10.30 – 18.30",CJ17)))</formula>
    </cfRule>
    <cfRule type="containsText" dxfId="5693" priority="12012" operator="containsText" text="09.30 – 18.30">
      <formula>NOT(ISERROR(SEARCH("09.30 – 18.30",CJ17)))</formula>
    </cfRule>
    <cfRule type="containsText" dxfId="5692" priority="12014" operator="containsText" text="09.00 – 13:00">
      <formula>NOT(ISERROR(SEARCH("09.00 – 13:00",CJ17)))</formula>
    </cfRule>
    <cfRule type="containsText" dxfId="5691" priority="12015" operator="containsText" text="08.30 – 16.30">
      <formula>NOT(ISERROR(SEARCH("08.30 – 16.30",CJ17)))</formula>
    </cfRule>
    <cfRule type="containsText" dxfId="5690" priority="12016" operator="containsText" text="08:30 – 17.30">
      <formula>NOT(ISERROR(SEARCH("08:30 – 17.30",CJ17)))</formula>
    </cfRule>
    <cfRule type="containsText" dxfId="5689" priority="12017" operator="containsText" text="08.30 – 17.30">
      <formula>NOT(ISERROR(SEARCH("08.30 – 17.30",CJ17)))</formula>
    </cfRule>
    <cfRule type="containsText" dxfId="5688" priority="12018" operator="containsText" text="09.00 – 18.00">
      <formula>NOT(ISERROR(SEARCH("09.00 – 18.00",CJ17)))</formula>
    </cfRule>
    <cfRule type="containsText" dxfId="5687" priority="12019" operator="containsText" text="09.00 – 13.00">
      <formula>NOT(ISERROR(SEARCH("09.00 – 13.00",CJ17)))</formula>
    </cfRule>
    <cfRule type="containsText" dxfId="5686" priority="12020" operator="containsText" text="11.30 – 19.30">
      <formula>NOT(ISERROR(SEARCH("11.30 – 19.30",CJ17)))</formula>
    </cfRule>
    <cfRule type="containsText" dxfId="5685" priority="12021" operator="containsText" text="10.30 – 19.30">
      <formula>NOT(ISERROR(SEARCH("10.30 – 19.30",CJ17)))</formula>
    </cfRule>
    <cfRule type="containsText" dxfId="5684" priority="12022" operator="containsText" text="09.00 – 15.00">
      <formula>NOT(ISERROR(SEARCH("09.00 – 15.00",CJ17)))</formula>
    </cfRule>
    <cfRule type="containsText" dxfId="5683" priority="12023" operator="containsText" text="1 2 : 3 0">
      <formula>NOT(ISERROR(SEARCH("1 2 : 3 0",CJ17)))</formula>
    </cfRule>
    <cfRule type="containsText" dxfId="5682" priority="12024" operator="containsText" text="1 3 : 3 0">
      <formula>NOT(ISERROR(SEARCH("1 3 : 3 0",CJ17)))</formula>
    </cfRule>
    <cfRule type="containsText" dxfId="5681" priority="12025" operator="containsText" text="FESTIVITÁ">
      <formula>NOT(ISERROR(SEARCH("FESTIVITÁ",CJ17)))</formula>
    </cfRule>
    <cfRule type="cellIs" dxfId="5680" priority="12026" operator="equal">
      <formula>"DOMENICA"</formula>
    </cfRule>
  </conditionalFormatting>
  <conditionalFormatting sqref="CJ17:CM24">
    <cfRule type="containsText" dxfId="5679" priority="12001" operator="containsText" text="09.00 - 13.00">
      <formula>NOT(ISERROR(SEARCH("09.00 - 13.00",CJ17)))</formula>
    </cfRule>
    <cfRule type="containsText" dxfId="5678" priority="12004" operator="containsText" text="09.00 – 15:00">
      <formula>NOT(ISERROR(SEARCH("09.00 – 15:00",CJ17)))</formula>
    </cfRule>
    <cfRule type="containsText" dxfId="5677" priority="12005" operator="containsText" text="09.00 – 16.00">
      <formula>NOT(ISERROR(SEARCH("09.00 – 16.00",CJ17)))</formula>
    </cfRule>
    <cfRule type="containsText" dxfId="5676" priority="12006" operator="containsText" text="09.00 - 13:00">
      <formula>NOT(ISERROR(SEARCH("09.00 - 13:00",CJ17)))</formula>
    </cfRule>
    <cfRule type="containsText" dxfId="5675" priority="12007" operator="containsText" text="08.30 – 16:30 ">
      <formula>NOT(ISERROR(SEARCH("08.30 – 16:30 ",CJ17)))</formula>
    </cfRule>
    <cfRule type="containsText" dxfId="5674" priority="12008" operator="containsText" text="08.30 – 17:30 ">
      <formula>NOT(ISERROR(SEARCH("08.30 – 17:30 ",CJ17)))</formula>
    </cfRule>
  </conditionalFormatting>
  <conditionalFormatting sqref="CJ17:CM24">
    <cfRule type="containsText" dxfId="5673" priority="12003" operator="containsText" text="1 3 : 0 0">
      <formula>NOT(ISERROR(SEARCH("1 3 : 0 0",CJ17)))</formula>
    </cfRule>
  </conditionalFormatting>
  <conditionalFormatting sqref="CJ17:CM17">
    <cfRule type="containsText" dxfId="5672" priority="12002" operator="containsText" text="13:00">
      <formula>NOT(ISERROR(SEARCH("13:00",CJ17)))</formula>
    </cfRule>
  </conditionalFormatting>
  <conditionalFormatting sqref="CJ17:CM24">
    <cfRule type="containsText" dxfId="5671" priority="12013" operator="containsText" text="09:00 – 13.00 ">
      <formula>NOT(ISERROR(SEARCH("09:00 – 13.00 ",CJ17)))</formula>
    </cfRule>
  </conditionalFormatting>
  <conditionalFormatting sqref="CJ23:CM23">
    <cfRule type="containsText" dxfId="5670" priority="12000" operator="containsText" text="09:00 – 13.00 ">
      <formula>NOT(ISERROR(SEARCH("09:00 – 13.00 ",CJ23)))</formula>
    </cfRule>
  </conditionalFormatting>
  <conditionalFormatting sqref="CJ17:CM24">
    <cfRule type="containsText" dxfId="5669" priority="11999" operator="containsText" text="09:00 – 13.00 ">
      <formula>NOT(ISERROR(SEARCH("09:00 – 13.00 ",CJ17)))</formula>
    </cfRule>
  </conditionalFormatting>
  <conditionalFormatting sqref="CJ23:CM24">
    <cfRule type="containsText" dxfId="5668" priority="11998" operator="containsText" text="09:00 – 13.00 ">
      <formula>NOT(ISERROR(SEARCH("09:00 – 13.00 ",CJ23)))</formula>
    </cfRule>
  </conditionalFormatting>
  <conditionalFormatting sqref="CJ18:CM18">
    <cfRule type="containsText" dxfId="5667" priority="11995" operator="containsText" text="09.00 -13.00">
      <formula>NOT(ISERROR(SEARCH("09.00 -13.00",CJ18)))</formula>
    </cfRule>
    <cfRule type="containsText" dxfId="5666" priority="11996" operator="containsText" text="09.00 -15:00">
      <formula>NOT(ISERROR(SEARCH("09.00 -15:00",CJ18)))</formula>
    </cfRule>
    <cfRule type="containsText" dxfId="5665" priority="11997" operator="containsText" text="09.00 -16.00">
      <formula>NOT(ISERROR(SEARCH("09.00 -16.00",CJ18)))</formula>
    </cfRule>
  </conditionalFormatting>
  <conditionalFormatting sqref="CJ19:CM24">
    <cfRule type="containsText" dxfId="5664" priority="11992" operator="containsText" text="09.00 -13.00">
      <formula>NOT(ISERROR(SEARCH("09.00 -13.00",CJ19)))</formula>
    </cfRule>
    <cfRule type="containsText" dxfId="5663" priority="11993" operator="containsText" text="09.00 -15:00">
      <formula>NOT(ISERROR(SEARCH("09.00 -15:00",CJ19)))</formula>
    </cfRule>
    <cfRule type="containsText" dxfId="5662" priority="11994" operator="containsText" text="09.00 -16.00">
      <formula>NOT(ISERROR(SEARCH("09.00 -16.00",CJ19)))</formula>
    </cfRule>
  </conditionalFormatting>
  <conditionalFormatting sqref="CJ17:CM17">
    <cfRule type="containsText" dxfId="5661" priority="11989" operator="containsText" text="09.00 -13.00">
      <formula>NOT(ISERROR(SEARCH("09.00 -13.00",CJ17)))</formula>
    </cfRule>
    <cfRule type="containsText" dxfId="5660" priority="11990" operator="containsText" text="09.00 -15:00">
      <formula>NOT(ISERROR(SEARCH("09.00 -15:00",CJ17)))</formula>
    </cfRule>
    <cfRule type="containsText" dxfId="5659" priority="11991" operator="containsText" text="09.00 -16.00">
      <formula>NOT(ISERROR(SEARCH("09.00 -16.00",CJ17)))</formula>
    </cfRule>
  </conditionalFormatting>
  <conditionalFormatting sqref="CJ23:CM23">
    <cfRule type="containsText" dxfId="5658" priority="11988" operator="containsText" text="09:00 – 13.00 ">
      <formula>NOT(ISERROR(SEARCH("09:00 – 13.00 ",CJ23)))</formula>
    </cfRule>
  </conditionalFormatting>
  <conditionalFormatting sqref="CJ17:CM24">
    <cfRule type="containsText" dxfId="5657" priority="11987" operator="containsText" text="09:00 – 13.00 ">
      <formula>NOT(ISERROR(SEARCH("09:00 – 13.00 ",CJ17)))</formula>
    </cfRule>
  </conditionalFormatting>
  <conditionalFormatting sqref="CJ23:CM24">
    <cfRule type="containsText" dxfId="5656" priority="11986" operator="containsText" text="09:00 – 13.00 ">
      <formula>NOT(ISERROR(SEARCH("09:00 – 13.00 ",CJ23)))</formula>
    </cfRule>
  </conditionalFormatting>
  <conditionalFormatting sqref="CJ18:CM18">
    <cfRule type="containsText" dxfId="5655" priority="11983" operator="containsText" text="09.00 -13.00">
      <formula>NOT(ISERROR(SEARCH("09.00 -13.00",CJ18)))</formula>
    </cfRule>
    <cfRule type="containsText" dxfId="5654" priority="11984" operator="containsText" text="09.00 -15:00">
      <formula>NOT(ISERROR(SEARCH("09.00 -15:00",CJ18)))</formula>
    </cfRule>
    <cfRule type="containsText" dxfId="5653" priority="11985" operator="containsText" text="09.00 -16.00">
      <formula>NOT(ISERROR(SEARCH("09.00 -16.00",CJ18)))</formula>
    </cfRule>
  </conditionalFormatting>
  <conditionalFormatting sqref="CJ19:CM24">
    <cfRule type="containsText" dxfId="5652" priority="11980" operator="containsText" text="09.00 -13.00">
      <formula>NOT(ISERROR(SEARCH("09.00 -13.00",CJ19)))</formula>
    </cfRule>
    <cfRule type="containsText" dxfId="5651" priority="11981" operator="containsText" text="09.00 -15:00">
      <formula>NOT(ISERROR(SEARCH("09.00 -15:00",CJ19)))</formula>
    </cfRule>
    <cfRule type="containsText" dxfId="5650" priority="11982" operator="containsText" text="09.00 -16.00">
      <formula>NOT(ISERROR(SEARCH("09.00 -16.00",CJ19)))</formula>
    </cfRule>
  </conditionalFormatting>
  <conditionalFormatting sqref="CJ17:CM17">
    <cfRule type="containsText" dxfId="5649" priority="11977" operator="containsText" text="09.00 -13.00">
      <formula>NOT(ISERROR(SEARCH("09.00 -13.00",CJ17)))</formula>
    </cfRule>
    <cfRule type="containsText" dxfId="5648" priority="11978" operator="containsText" text="09.00 -15:00">
      <formula>NOT(ISERROR(SEARCH("09.00 -15:00",CJ17)))</formula>
    </cfRule>
    <cfRule type="containsText" dxfId="5647" priority="11979" operator="containsText" text="09.00 -16.00">
      <formula>NOT(ISERROR(SEARCH("09.00 -16.00",CJ17)))</formula>
    </cfRule>
  </conditionalFormatting>
  <conditionalFormatting sqref="CJ18:CM18">
    <cfRule type="containsText" dxfId="5646" priority="11974" operator="containsText" text="09.00 -13:00">
      <formula>NOT(ISERROR(SEARCH("09.00 -13:00",CJ18)))</formula>
    </cfRule>
    <cfRule type="containsText" dxfId="5645" priority="11975" operator="containsText" text="08.30 -17.30">
      <formula>NOT(ISERROR(SEARCH("08.30 -17.30",CJ18)))</formula>
    </cfRule>
    <cfRule type="containsText" dxfId="5644" priority="11976" operator="containsText" text="08.30 -15:30">
      <formula>NOT(ISERROR(SEARCH("08.30 -15:30",CJ18)))</formula>
    </cfRule>
  </conditionalFormatting>
  <conditionalFormatting sqref="CJ19:CM24">
    <cfRule type="containsText" dxfId="5643" priority="11971" operator="containsText" text="09.00 -13.00">
      <formula>NOT(ISERROR(SEARCH("09.00 -13.00",CJ19)))</formula>
    </cfRule>
    <cfRule type="containsText" dxfId="5642" priority="11972" operator="containsText" text="09.00 -15:00">
      <formula>NOT(ISERROR(SEARCH("09.00 -15:00",CJ19)))</formula>
    </cfRule>
    <cfRule type="containsText" dxfId="5641" priority="11973" operator="containsText" text="09.00 -16.00">
      <formula>NOT(ISERROR(SEARCH("09.00 -16.00",CJ19)))</formula>
    </cfRule>
  </conditionalFormatting>
  <conditionalFormatting sqref="CJ19:CM24">
    <cfRule type="containsText" dxfId="5640" priority="11968" operator="containsText" text="09.00 -13:00">
      <formula>NOT(ISERROR(SEARCH("09.00 -13:00",CJ19)))</formula>
    </cfRule>
    <cfRule type="containsText" dxfId="5639" priority="11969" operator="containsText" text="08.30 -17.30">
      <formula>NOT(ISERROR(SEARCH("08.30 -17.30",CJ19)))</formula>
    </cfRule>
    <cfRule type="containsText" dxfId="5638" priority="11970" operator="containsText" text="08.30 -15:30">
      <formula>NOT(ISERROR(SEARCH("08.30 -15:30",CJ19)))</formula>
    </cfRule>
  </conditionalFormatting>
  <conditionalFormatting sqref="CJ17:CM17">
    <cfRule type="containsText" dxfId="5637" priority="11965" operator="containsText" text="09.00 -13.00">
      <formula>NOT(ISERROR(SEARCH("09.00 -13.00",CJ17)))</formula>
    </cfRule>
    <cfRule type="containsText" dxfId="5636" priority="11966" operator="containsText" text="09.00 -15:00">
      <formula>NOT(ISERROR(SEARCH("09.00 -15:00",CJ17)))</formula>
    </cfRule>
    <cfRule type="containsText" dxfId="5635" priority="11967" operator="containsText" text="09.00 -16.00">
      <formula>NOT(ISERROR(SEARCH("09.00 -16.00",CJ17)))</formula>
    </cfRule>
  </conditionalFormatting>
  <conditionalFormatting sqref="CJ17:CM17">
    <cfRule type="containsText" dxfId="5634" priority="11962" operator="containsText" text="09.00 -13:00">
      <formula>NOT(ISERROR(SEARCH("09.00 -13:00",CJ17)))</formula>
    </cfRule>
    <cfRule type="containsText" dxfId="5633" priority="11963" operator="containsText" text="08.30 -17.30">
      <formula>NOT(ISERROR(SEARCH("08.30 -17.30",CJ17)))</formula>
    </cfRule>
    <cfRule type="containsText" dxfId="5632" priority="11964" operator="containsText" text="08.30 -15:30">
      <formula>NOT(ISERROR(SEARCH("08.30 -15:30",CJ17)))</formula>
    </cfRule>
  </conditionalFormatting>
  <conditionalFormatting sqref="CJ6:CM6">
    <cfRule type="cellIs" dxfId="5631" priority="11953" operator="equal">
      <formula>"09.00 – 13.00"</formula>
    </cfRule>
  </conditionalFormatting>
  <conditionalFormatting sqref="CJ6:CM6">
    <cfRule type="cellIs" dxfId="5630" priority="11954" operator="equal">
      <formula>"09.00 – 15.00"</formula>
    </cfRule>
  </conditionalFormatting>
  <conditionalFormatting sqref="CJ6:CM6">
    <cfRule type="cellIs" dxfId="5629" priority="11955" operator="equal">
      <formula>"09.00 – 18.00"</formula>
    </cfRule>
  </conditionalFormatting>
  <conditionalFormatting sqref="CJ6:CM6">
    <cfRule type="cellIs" dxfId="5628" priority="11956" operator="equal">
      <formula>"09.30 – 13.00"</formula>
    </cfRule>
  </conditionalFormatting>
  <conditionalFormatting sqref="CJ6:CM6">
    <cfRule type="cellIs" dxfId="5627" priority="11957" operator="equal">
      <formula>"10.30 – 19.30"</formula>
    </cfRule>
  </conditionalFormatting>
  <conditionalFormatting sqref="CJ6:CM6">
    <cfRule type="cellIs" dxfId="5626" priority="11958" operator="equal">
      <formula>"11.30 – 19.30"</formula>
    </cfRule>
  </conditionalFormatting>
  <conditionalFormatting sqref="CJ6:CM6">
    <cfRule type="cellIs" dxfId="5625" priority="11959" operator="equal">
      <formula>_FV(13,"3")</formula>
    </cfRule>
  </conditionalFormatting>
  <conditionalFormatting sqref="CJ6:CM6">
    <cfRule type="cellIs" dxfId="5624" priority="11960" operator="equal">
      <formula>_FV(13,"3")</formula>
    </cfRule>
  </conditionalFormatting>
  <conditionalFormatting sqref="CJ6:CM6">
    <cfRule type="cellIs" dxfId="5623" priority="11961" operator="equal">
      <formula>_FV(13,"3")</formula>
    </cfRule>
  </conditionalFormatting>
  <conditionalFormatting sqref="CJ6:CM6">
    <cfRule type="containsText" dxfId="5622" priority="11943" operator="containsText" text="DOMENICA">
      <formula>NOT(ISERROR(SEARCH("DOMENICA",CJ6)))</formula>
    </cfRule>
    <cfRule type="containsText" dxfId="5621" priority="11944" operator="containsText" text="08.30 – 14.30">
      <formula>NOT(ISERROR(SEARCH("08.30 – 14.30",CJ6)))</formula>
    </cfRule>
    <cfRule type="containsText" dxfId="5620" priority="11945" operator="containsText" text="09.30 – 18.30">
      <formula>NOT(ISERROR(SEARCH("09.30 – 18.30",CJ6)))</formula>
    </cfRule>
    <cfRule type="containsText" dxfId="5619" priority="11946" operator="containsText" text="08.30 – 16.30">
      <formula>NOT(ISERROR(SEARCH("08.30 – 16.30",CJ6)))</formula>
    </cfRule>
    <cfRule type="containsText" dxfId="5618" priority="11947" operator="containsText" text="08.30 – 17.30">
      <formula>NOT(ISERROR(SEARCH("08.30 – 17.30",CJ6)))</formula>
    </cfRule>
    <cfRule type="containsText" dxfId="5617" priority="11948" operator="containsText" text="09.00 – 18.00">
      <formula>NOT(ISERROR(SEARCH("09.00 – 18.00",CJ6)))</formula>
    </cfRule>
    <cfRule type="containsText" dxfId="5616" priority="11949" operator="containsText" text="09.00 – 15.00">
      <formula>NOT(ISERROR(SEARCH("09.00 – 15.00",CJ6)))</formula>
    </cfRule>
    <cfRule type="containsText" dxfId="5615" priority="11950" operator="containsText" text="10.30 – 19.30">
      <formula>NOT(ISERROR(SEARCH("10.30 – 19.30",CJ6)))</formula>
    </cfRule>
    <cfRule type="containsText" dxfId="5614" priority="11951" operator="containsText" text="09.00 – 13.00">
      <formula>NOT(ISERROR(SEARCH("09.00 – 13.00",CJ6)))</formula>
    </cfRule>
    <cfRule type="containsText" dxfId="5613" priority="11952" operator="containsText" text="11.30 – 19.30">
      <formula>NOT(ISERROR(SEARCH("11.30 – 19.30",CJ6)))</formula>
    </cfRule>
  </conditionalFormatting>
  <conditionalFormatting sqref="CJ6:CM6">
    <cfRule type="cellIs" dxfId="5612" priority="11935" operator="equal">
      <formula>"09.00 – 15.00"</formula>
    </cfRule>
  </conditionalFormatting>
  <conditionalFormatting sqref="CJ6:CM6">
    <cfRule type="cellIs" dxfId="5611" priority="11936" operator="equal">
      <formula>"09.00 – 18.00"</formula>
    </cfRule>
  </conditionalFormatting>
  <conditionalFormatting sqref="CJ6:CM6">
    <cfRule type="cellIs" dxfId="5610" priority="11937" operator="equal">
      <formula>"09.30 – 13.00"</formula>
    </cfRule>
  </conditionalFormatting>
  <conditionalFormatting sqref="CJ6:CM6">
    <cfRule type="cellIs" dxfId="5609" priority="11938" operator="equal">
      <formula>"10.30 – 19.30"</formula>
    </cfRule>
  </conditionalFormatting>
  <conditionalFormatting sqref="CJ6:CM6">
    <cfRule type="cellIs" dxfId="5608" priority="11939" operator="equal">
      <formula>"11.30 – 19.30"</formula>
    </cfRule>
  </conditionalFormatting>
  <conditionalFormatting sqref="CJ6:CM6">
    <cfRule type="cellIs" dxfId="5607" priority="11940" operator="equal">
      <formula>_FV(13,"3")</formula>
    </cfRule>
  </conditionalFormatting>
  <conditionalFormatting sqref="CJ6:CM6">
    <cfRule type="cellIs" dxfId="5606" priority="11941" operator="equal">
      <formula>_FV(13,"3")</formula>
    </cfRule>
  </conditionalFormatting>
  <conditionalFormatting sqref="CJ6:CM6">
    <cfRule type="cellIs" dxfId="5605" priority="11942" operator="equal">
      <formula>_FV(13,"3")</formula>
    </cfRule>
  </conditionalFormatting>
  <conditionalFormatting sqref="CJ6:CM6">
    <cfRule type="cellIs" dxfId="5604" priority="11927" operator="equal">
      <formula>"09.00 – 15.00"</formula>
    </cfRule>
  </conditionalFormatting>
  <conditionalFormatting sqref="CJ6:CM6">
    <cfRule type="cellIs" dxfId="5603" priority="11928" operator="equal">
      <formula>"09.00 – 18.00"</formula>
    </cfRule>
  </conditionalFormatting>
  <conditionalFormatting sqref="CJ6:CM6">
    <cfRule type="cellIs" dxfId="5602" priority="11929" operator="equal">
      <formula>"09.30 – 13.00"</formula>
    </cfRule>
  </conditionalFormatting>
  <conditionalFormatting sqref="CJ6:CM6">
    <cfRule type="cellIs" dxfId="5601" priority="11930" operator="equal">
      <formula>"10.30 – 19.30"</formula>
    </cfRule>
  </conditionalFormatting>
  <conditionalFormatting sqref="CJ6:CM6">
    <cfRule type="cellIs" dxfId="5600" priority="11931" operator="equal">
      <formula>"11.30 – 19.30"</formula>
    </cfRule>
  </conditionalFormatting>
  <conditionalFormatting sqref="CJ6:CM6">
    <cfRule type="cellIs" dxfId="5599" priority="11932" operator="equal">
      <formula>_FV(13,"3")</formula>
    </cfRule>
  </conditionalFormatting>
  <conditionalFormatting sqref="CJ6:CM6">
    <cfRule type="cellIs" dxfId="5598" priority="11933" operator="equal">
      <formula>_FV(13,"3")</formula>
    </cfRule>
  </conditionalFormatting>
  <conditionalFormatting sqref="CJ6:CM6">
    <cfRule type="cellIs" dxfId="5597" priority="11934" operator="equal">
      <formula>_FV(13,"3")</formula>
    </cfRule>
  </conditionalFormatting>
  <conditionalFormatting sqref="CJ6:CM6">
    <cfRule type="containsText" dxfId="5596" priority="11921" operator="containsText" text="09.00 - 13.00">
      <formula>NOT(ISERROR(SEARCH("09.00 - 13.00",CJ6)))</formula>
    </cfRule>
    <cfRule type="containsText" dxfId="5595" priority="11922" operator="containsText" text="09.00 – 15:00">
      <formula>NOT(ISERROR(SEARCH("09.00 – 15:00",CJ6)))</formula>
    </cfRule>
    <cfRule type="containsText" dxfId="5594" priority="11923" operator="containsText" text="09.00 – 16.00">
      <formula>NOT(ISERROR(SEARCH("09.00 – 16.00",CJ6)))</formula>
    </cfRule>
    <cfRule type="containsText" dxfId="5593" priority="11924" operator="containsText" text="09.00 - 13:00">
      <formula>NOT(ISERROR(SEARCH("09.00 - 13:00",CJ6)))</formula>
    </cfRule>
    <cfRule type="containsText" dxfId="5592" priority="11925" operator="containsText" text="08.30 – 16:30 ">
      <formula>NOT(ISERROR(SEARCH("08.30 – 16:30 ",CJ6)))</formula>
    </cfRule>
    <cfRule type="containsText" dxfId="5591" priority="11926" operator="containsText" text="08.30 – 17:30 ">
      <formula>NOT(ISERROR(SEARCH("08.30 – 17:30 ",CJ6)))</formula>
    </cfRule>
  </conditionalFormatting>
  <conditionalFormatting sqref="CJ6:CM6">
    <cfRule type="cellIs" dxfId="5590" priority="11913" operator="equal">
      <formula>"09.00 – 15.00"</formula>
    </cfRule>
  </conditionalFormatting>
  <conditionalFormatting sqref="CJ6:CM6">
    <cfRule type="cellIs" dxfId="5589" priority="11914" operator="equal">
      <formula>"09.00 – 18.00"</formula>
    </cfRule>
  </conditionalFormatting>
  <conditionalFormatting sqref="CJ6:CM6">
    <cfRule type="cellIs" dxfId="5588" priority="11915" operator="equal">
      <formula>"09.30 – 13.00"</formula>
    </cfRule>
  </conditionalFormatting>
  <conditionalFormatting sqref="CJ6:CM6">
    <cfRule type="cellIs" dxfId="5587" priority="11916" operator="equal">
      <formula>"10.30 – 19.30"</formula>
    </cfRule>
  </conditionalFormatting>
  <conditionalFormatting sqref="CJ6:CM6">
    <cfRule type="cellIs" dxfId="5586" priority="11917" operator="equal">
      <formula>"11.30 – 19.30"</formula>
    </cfRule>
  </conditionalFormatting>
  <conditionalFormatting sqref="CJ6:CM6">
    <cfRule type="cellIs" dxfId="5585" priority="11918" operator="equal">
      <formula>_FV(13,"3")</formula>
    </cfRule>
  </conditionalFormatting>
  <conditionalFormatting sqref="CJ6:CM6">
    <cfRule type="cellIs" dxfId="5584" priority="11919" operator="equal">
      <formula>_FV(13,"3")</formula>
    </cfRule>
  </conditionalFormatting>
  <conditionalFormatting sqref="CJ6:CM6">
    <cfRule type="containsText" dxfId="5583" priority="11903" operator="containsText" text="DOMENICA">
      <formula>NOT(ISERROR(SEARCH("DOMENICA",CJ6)))</formula>
    </cfRule>
    <cfRule type="containsText" dxfId="5582" priority="11904" operator="containsText" text="08.30 – 14.30">
      <formula>NOT(ISERROR(SEARCH("08.30 – 14.30",CJ6)))</formula>
    </cfRule>
    <cfRule type="containsText" dxfId="5581" priority="11905" operator="containsText" text="09.30 – 18.30">
      <formula>NOT(ISERROR(SEARCH("09.30 – 18.30",CJ6)))</formula>
    </cfRule>
    <cfRule type="containsText" dxfId="5580" priority="11906" operator="containsText" text="08.30 – 16.30">
      <formula>NOT(ISERROR(SEARCH("08.30 – 16.30",CJ6)))</formula>
    </cfRule>
    <cfRule type="containsText" dxfId="5579" priority="11907" operator="containsText" text="08.30 – 17.30">
      <formula>NOT(ISERROR(SEARCH("08.30 – 17.30",CJ6)))</formula>
    </cfRule>
    <cfRule type="containsText" dxfId="5578" priority="11908" operator="containsText" text="09.00 – 18.00">
      <formula>NOT(ISERROR(SEARCH("09.00 – 18.00",CJ6)))</formula>
    </cfRule>
    <cfRule type="containsText" dxfId="5577" priority="11909" operator="containsText" text="09.00 – 15.00">
      <formula>NOT(ISERROR(SEARCH("09.00 – 15.00",CJ6)))</formula>
    </cfRule>
    <cfRule type="containsText" dxfId="5576" priority="11910" operator="containsText" text="10.30 – 19.30">
      <formula>NOT(ISERROR(SEARCH("10.30 – 19.30",CJ6)))</formula>
    </cfRule>
    <cfRule type="containsText" dxfId="5575" priority="11911" operator="containsText" text="09.00 – 13.00">
      <formula>NOT(ISERROR(SEARCH("09.00 – 13.00",CJ6)))</formula>
    </cfRule>
    <cfRule type="containsText" dxfId="5574" priority="11912" operator="containsText" text="11.30 – 19.30">
      <formula>NOT(ISERROR(SEARCH("11.30 – 19.30",CJ6)))</formula>
    </cfRule>
  </conditionalFormatting>
  <conditionalFormatting sqref="CJ6:CM6">
    <cfRule type="cellIs" dxfId="5573" priority="11896" operator="equal">
      <formula>"09.00 – 18.00"</formula>
    </cfRule>
  </conditionalFormatting>
  <conditionalFormatting sqref="CJ6:CM6">
    <cfRule type="cellIs" dxfId="5572" priority="11897" operator="equal">
      <formula>"09.30 – 13.00"</formula>
    </cfRule>
  </conditionalFormatting>
  <conditionalFormatting sqref="CJ6:CM6">
    <cfRule type="cellIs" dxfId="5571" priority="11898" operator="equal">
      <formula>"10.30 – 19.30"</formula>
    </cfRule>
  </conditionalFormatting>
  <conditionalFormatting sqref="CJ6:CM6">
    <cfRule type="cellIs" dxfId="5570" priority="11899" operator="equal">
      <formula>"11.30 – 19.30"</formula>
    </cfRule>
  </conditionalFormatting>
  <conditionalFormatting sqref="CJ6:CM6">
    <cfRule type="cellIs" dxfId="5569" priority="11900" operator="equal">
      <formula>_FV(13,"3")</formula>
    </cfRule>
  </conditionalFormatting>
  <conditionalFormatting sqref="CJ6:CM6">
    <cfRule type="cellIs" dxfId="5568" priority="11889" operator="equal">
      <formula>"09.00 – 18.00"</formula>
    </cfRule>
  </conditionalFormatting>
  <conditionalFormatting sqref="CJ6:CM6">
    <cfRule type="cellIs" dxfId="5567" priority="11890" operator="equal">
      <formula>"09.30 – 13.00"</formula>
    </cfRule>
  </conditionalFormatting>
  <conditionalFormatting sqref="CJ6:CM6">
    <cfRule type="cellIs" dxfId="5566" priority="11891" operator="equal">
      <formula>"10.30 – 19.30"</formula>
    </cfRule>
  </conditionalFormatting>
  <conditionalFormatting sqref="CJ6:CM6">
    <cfRule type="cellIs" dxfId="5565" priority="11892" operator="equal">
      <formula>"11.30 – 19.30"</formula>
    </cfRule>
  </conditionalFormatting>
  <conditionalFormatting sqref="CJ6:CM6">
    <cfRule type="cellIs" dxfId="5564" priority="11893" operator="equal">
      <formula>_FV(13,"3")</formula>
    </cfRule>
  </conditionalFormatting>
  <conditionalFormatting sqref="CJ7:CM14">
    <cfRule type="containsText" dxfId="5563" priority="11871" operator="containsText" text="08.30 – 14.30">
      <formula>NOT(ISERROR(SEARCH("08.30 – 14.30",CJ7)))</formula>
    </cfRule>
    <cfRule type="containsText" dxfId="5562" priority="11872" operator="containsText" text="09:30 – 18.30">
      <formula>NOT(ISERROR(SEARCH("09:30 – 18.30",CJ7)))</formula>
    </cfRule>
    <cfRule type="containsText" dxfId="5561" priority="11873" operator="containsText" text="10.30 – 18.30">
      <formula>NOT(ISERROR(SEARCH("10.30 – 18.30",CJ7)))</formula>
    </cfRule>
    <cfRule type="containsText" dxfId="5560" priority="11874" operator="containsText" text="09.30 – 18.30">
      <formula>NOT(ISERROR(SEARCH("09.30 – 18.30",CJ7)))</formula>
    </cfRule>
    <cfRule type="containsText" dxfId="5559" priority="11876" operator="containsText" text="09.00 – 13:00">
      <formula>NOT(ISERROR(SEARCH("09.00 – 13:00",CJ7)))</formula>
    </cfRule>
    <cfRule type="containsText" dxfId="5558" priority="11877" operator="containsText" text="08.30 – 16.30">
      <formula>NOT(ISERROR(SEARCH("08.30 – 16.30",CJ7)))</formula>
    </cfRule>
    <cfRule type="containsText" dxfId="5557" priority="11878" operator="containsText" text="08:30 – 17.30">
      <formula>NOT(ISERROR(SEARCH("08:30 – 17.30",CJ7)))</formula>
    </cfRule>
    <cfRule type="containsText" dxfId="5556" priority="11879" operator="containsText" text="08.30 – 17.30">
      <formula>NOT(ISERROR(SEARCH("08.30 – 17.30",CJ7)))</formula>
    </cfRule>
    <cfRule type="containsText" dxfId="5555" priority="11880" operator="containsText" text="09.00 – 18.00">
      <formula>NOT(ISERROR(SEARCH("09.00 – 18.00",CJ7)))</formula>
    </cfRule>
    <cfRule type="containsText" dxfId="5554" priority="11881" operator="containsText" text="09.00 – 13.00">
      <formula>NOT(ISERROR(SEARCH("09.00 – 13.00",CJ7)))</formula>
    </cfRule>
    <cfRule type="containsText" dxfId="5553" priority="11882" operator="containsText" text="11.30 – 19.30">
      <formula>NOT(ISERROR(SEARCH("11.30 – 19.30",CJ7)))</formula>
    </cfRule>
    <cfRule type="containsText" dxfId="5552" priority="11883" operator="containsText" text="10.30 – 19.30">
      <formula>NOT(ISERROR(SEARCH("10.30 – 19.30",CJ7)))</formula>
    </cfRule>
    <cfRule type="containsText" dxfId="5551" priority="11884" operator="containsText" text="09.00 – 15.00">
      <formula>NOT(ISERROR(SEARCH("09.00 – 15.00",CJ7)))</formula>
    </cfRule>
    <cfRule type="containsText" dxfId="5550" priority="11885" operator="containsText" text="1 2 : 3 0">
      <formula>NOT(ISERROR(SEARCH("1 2 : 3 0",CJ7)))</formula>
    </cfRule>
    <cfRule type="containsText" dxfId="5549" priority="11886" operator="containsText" text="1 3 : 3 0">
      <formula>NOT(ISERROR(SEARCH("1 3 : 3 0",CJ7)))</formula>
    </cfRule>
    <cfRule type="containsText" dxfId="5548" priority="11887" operator="containsText" text="FESTIVITÁ">
      <formula>NOT(ISERROR(SEARCH("FESTIVITÁ",CJ7)))</formula>
    </cfRule>
    <cfRule type="cellIs" dxfId="5547" priority="11888" operator="equal">
      <formula>"DOMENICA"</formula>
    </cfRule>
  </conditionalFormatting>
  <conditionalFormatting sqref="CJ7:CM14">
    <cfRule type="containsText" dxfId="5546" priority="11863" operator="containsText" text="09.00 - 13.00">
      <formula>NOT(ISERROR(SEARCH("09.00 - 13.00",CJ7)))</formula>
    </cfRule>
    <cfRule type="containsText" dxfId="5545" priority="11866" operator="containsText" text="09.00 – 15:00">
      <formula>NOT(ISERROR(SEARCH("09.00 – 15:00",CJ7)))</formula>
    </cfRule>
    <cfRule type="containsText" dxfId="5544" priority="11867" operator="containsText" text="09.00 – 16.00">
      <formula>NOT(ISERROR(SEARCH("09.00 – 16.00",CJ7)))</formula>
    </cfRule>
    <cfRule type="containsText" dxfId="5543" priority="11868" operator="containsText" text="09.00 - 13:00">
      <formula>NOT(ISERROR(SEARCH("09.00 - 13:00",CJ7)))</formula>
    </cfRule>
    <cfRule type="containsText" dxfId="5542" priority="11869" operator="containsText" text="08.30 – 16:30 ">
      <formula>NOT(ISERROR(SEARCH("08.30 – 16:30 ",CJ7)))</formula>
    </cfRule>
    <cfRule type="containsText" dxfId="5541" priority="11870" operator="containsText" text="08.30 – 17:30 ">
      <formula>NOT(ISERROR(SEARCH("08.30 – 17:30 ",CJ7)))</formula>
    </cfRule>
  </conditionalFormatting>
  <conditionalFormatting sqref="CJ7:CM14">
    <cfRule type="containsText" dxfId="5540" priority="11865" operator="containsText" text="1 3 : 0 0">
      <formula>NOT(ISERROR(SEARCH("1 3 : 0 0",CJ7)))</formula>
    </cfRule>
  </conditionalFormatting>
  <conditionalFormatting sqref="CJ7:CM7">
    <cfRule type="containsText" dxfId="5539" priority="11864" operator="containsText" text="13:00">
      <formula>NOT(ISERROR(SEARCH("13:00",CJ7)))</formula>
    </cfRule>
  </conditionalFormatting>
  <conditionalFormatting sqref="CJ7:CM14">
    <cfRule type="containsText" dxfId="5538" priority="11875" operator="containsText" text="09:00 – 13.00 ">
      <formula>NOT(ISERROR(SEARCH("09:00 – 13.00 ",CJ7)))</formula>
    </cfRule>
  </conditionalFormatting>
  <conditionalFormatting sqref="CJ13:CM13">
    <cfRule type="containsText" dxfId="5537" priority="11862" operator="containsText" text="09:00 – 13.00 ">
      <formula>NOT(ISERROR(SEARCH("09:00 – 13.00 ",CJ13)))</formula>
    </cfRule>
  </conditionalFormatting>
  <conditionalFormatting sqref="CJ7:CM14">
    <cfRule type="containsText" dxfId="5536" priority="11861" operator="containsText" text="09:00 – 13.00 ">
      <formula>NOT(ISERROR(SEARCH("09:00 – 13.00 ",CJ7)))</formula>
    </cfRule>
  </conditionalFormatting>
  <conditionalFormatting sqref="CJ13:CM14">
    <cfRule type="containsText" dxfId="5535" priority="11860" operator="containsText" text="09:00 – 13.00 ">
      <formula>NOT(ISERROR(SEARCH("09:00 – 13.00 ",CJ13)))</formula>
    </cfRule>
  </conditionalFormatting>
  <conditionalFormatting sqref="CJ8:CM8">
    <cfRule type="containsText" dxfId="5534" priority="11857" operator="containsText" text="09.00 -13.00">
      <formula>NOT(ISERROR(SEARCH("09.00 -13.00",CJ8)))</formula>
    </cfRule>
    <cfRule type="containsText" dxfId="5533" priority="11858" operator="containsText" text="09.00 -15:00">
      <formula>NOT(ISERROR(SEARCH("09.00 -15:00",CJ8)))</formula>
    </cfRule>
    <cfRule type="containsText" dxfId="5532" priority="11859" operator="containsText" text="09.00 -16.00">
      <formula>NOT(ISERROR(SEARCH("09.00 -16.00",CJ8)))</formula>
    </cfRule>
  </conditionalFormatting>
  <conditionalFormatting sqref="CJ9:CM14">
    <cfRule type="containsText" dxfId="5531" priority="11854" operator="containsText" text="09.00 -13.00">
      <formula>NOT(ISERROR(SEARCH("09.00 -13.00",CJ9)))</formula>
    </cfRule>
    <cfRule type="containsText" dxfId="5530" priority="11855" operator="containsText" text="09.00 -15:00">
      <formula>NOT(ISERROR(SEARCH("09.00 -15:00",CJ9)))</formula>
    </cfRule>
    <cfRule type="containsText" dxfId="5529" priority="11856" operator="containsText" text="09.00 -16.00">
      <formula>NOT(ISERROR(SEARCH("09.00 -16.00",CJ9)))</formula>
    </cfRule>
  </conditionalFormatting>
  <conditionalFormatting sqref="CJ7:CM7">
    <cfRule type="containsText" dxfId="5528" priority="11851" operator="containsText" text="09.00 -13.00">
      <formula>NOT(ISERROR(SEARCH("09.00 -13.00",CJ7)))</formula>
    </cfRule>
    <cfRule type="containsText" dxfId="5527" priority="11852" operator="containsText" text="09.00 -15:00">
      <formula>NOT(ISERROR(SEARCH("09.00 -15:00",CJ7)))</formula>
    </cfRule>
    <cfRule type="containsText" dxfId="5526" priority="11853" operator="containsText" text="09.00 -16.00">
      <formula>NOT(ISERROR(SEARCH("09.00 -16.00",CJ7)))</formula>
    </cfRule>
  </conditionalFormatting>
  <conditionalFormatting sqref="CJ13:CM13">
    <cfRule type="containsText" dxfId="5525" priority="11850" operator="containsText" text="09:00 – 13.00 ">
      <formula>NOT(ISERROR(SEARCH("09:00 – 13.00 ",CJ13)))</formula>
    </cfRule>
  </conditionalFormatting>
  <conditionalFormatting sqref="CJ7:CM14">
    <cfRule type="containsText" dxfId="5524" priority="11849" operator="containsText" text="09:00 – 13.00 ">
      <formula>NOT(ISERROR(SEARCH("09:00 – 13.00 ",CJ7)))</formula>
    </cfRule>
  </conditionalFormatting>
  <conditionalFormatting sqref="CJ13:CM14">
    <cfRule type="containsText" dxfId="5523" priority="11848" operator="containsText" text="09:00 – 13.00 ">
      <formula>NOT(ISERROR(SEARCH("09:00 – 13.00 ",CJ13)))</formula>
    </cfRule>
  </conditionalFormatting>
  <conditionalFormatting sqref="CJ8:CM8">
    <cfRule type="containsText" dxfId="5522" priority="11845" operator="containsText" text="09.00 -13.00">
      <formula>NOT(ISERROR(SEARCH("09.00 -13.00",CJ8)))</formula>
    </cfRule>
    <cfRule type="containsText" dxfId="5521" priority="11846" operator="containsText" text="09.00 -15:00">
      <formula>NOT(ISERROR(SEARCH("09.00 -15:00",CJ8)))</formula>
    </cfRule>
    <cfRule type="containsText" dxfId="5520" priority="11847" operator="containsText" text="09.00 -16.00">
      <formula>NOT(ISERROR(SEARCH("09.00 -16.00",CJ8)))</formula>
    </cfRule>
  </conditionalFormatting>
  <conditionalFormatting sqref="CJ9:CM14">
    <cfRule type="containsText" dxfId="5519" priority="11842" operator="containsText" text="09.00 -13.00">
      <formula>NOT(ISERROR(SEARCH("09.00 -13.00",CJ9)))</formula>
    </cfRule>
    <cfRule type="containsText" dxfId="5518" priority="11843" operator="containsText" text="09.00 -15:00">
      <formula>NOT(ISERROR(SEARCH("09.00 -15:00",CJ9)))</formula>
    </cfRule>
    <cfRule type="containsText" dxfId="5517" priority="11844" operator="containsText" text="09.00 -16.00">
      <formula>NOT(ISERROR(SEARCH("09.00 -16.00",CJ9)))</formula>
    </cfRule>
  </conditionalFormatting>
  <conditionalFormatting sqref="CJ7:CM7">
    <cfRule type="containsText" dxfId="5516" priority="11839" operator="containsText" text="09.00 -13.00">
      <formula>NOT(ISERROR(SEARCH("09.00 -13.00",CJ7)))</formula>
    </cfRule>
    <cfRule type="containsText" dxfId="5515" priority="11840" operator="containsText" text="09.00 -15:00">
      <formula>NOT(ISERROR(SEARCH("09.00 -15:00",CJ7)))</formula>
    </cfRule>
    <cfRule type="containsText" dxfId="5514" priority="11841" operator="containsText" text="09.00 -16.00">
      <formula>NOT(ISERROR(SEARCH("09.00 -16.00",CJ7)))</formula>
    </cfRule>
  </conditionalFormatting>
  <conditionalFormatting sqref="CJ8:CM8">
    <cfRule type="containsText" dxfId="5513" priority="11836" operator="containsText" text="09.00 -13:00">
      <formula>NOT(ISERROR(SEARCH("09.00 -13:00",CJ8)))</formula>
    </cfRule>
    <cfRule type="containsText" dxfId="5512" priority="11837" operator="containsText" text="08.30 -17.30">
      <formula>NOT(ISERROR(SEARCH("08.30 -17.30",CJ8)))</formula>
    </cfRule>
    <cfRule type="containsText" dxfId="5511" priority="11838" operator="containsText" text="08.30 -15:30">
      <formula>NOT(ISERROR(SEARCH("08.30 -15:30",CJ8)))</formula>
    </cfRule>
  </conditionalFormatting>
  <conditionalFormatting sqref="CJ9:CM14">
    <cfRule type="containsText" dxfId="5510" priority="11833" operator="containsText" text="09.00 -13.00">
      <formula>NOT(ISERROR(SEARCH("09.00 -13.00",CJ9)))</formula>
    </cfRule>
    <cfRule type="containsText" dxfId="5509" priority="11834" operator="containsText" text="09.00 -15:00">
      <formula>NOT(ISERROR(SEARCH("09.00 -15:00",CJ9)))</formula>
    </cfRule>
    <cfRule type="containsText" dxfId="5508" priority="11835" operator="containsText" text="09.00 -16.00">
      <formula>NOT(ISERROR(SEARCH("09.00 -16.00",CJ9)))</formula>
    </cfRule>
  </conditionalFormatting>
  <conditionalFormatting sqref="CJ9:CM14">
    <cfRule type="containsText" dxfId="5507" priority="11830" operator="containsText" text="09.00 -13:00">
      <formula>NOT(ISERROR(SEARCH("09.00 -13:00",CJ9)))</formula>
    </cfRule>
    <cfRule type="containsText" dxfId="5506" priority="11831" operator="containsText" text="08.30 -17.30">
      <formula>NOT(ISERROR(SEARCH("08.30 -17.30",CJ9)))</formula>
    </cfRule>
    <cfRule type="containsText" dxfId="5505" priority="11832" operator="containsText" text="08.30 -15:30">
      <formula>NOT(ISERROR(SEARCH("08.30 -15:30",CJ9)))</formula>
    </cfRule>
  </conditionalFormatting>
  <conditionalFormatting sqref="CJ7:CM7">
    <cfRule type="containsText" dxfId="5504" priority="11827" operator="containsText" text="09.00 -13.00">
      <formula>NOT(ISERROR(SEARCH("09.00 -13.00",CJ7)))</formula>
    </cfRule>
    <cfRule type="containsText" dxfId="5503" priority="11828" operator="containsText" text="09.00 -15:00">
      <formula>NOT(ISERROR(SEARCH("09.00 -15:00",CJ7)))</formula>
    </cfRule>
    <cfRule type="containsText" dxfId="5502" priority="11829" operator="containsText" text="09.00 -16.00">
      <formula>NOT(ISERROR(SEARCH("09.00 -16.00",CJ7)))</formula>
    </cfRule>
  </conditionalFormatting>
  <conditionalFormatting sqref="CJ7:CM7">
    <cfRule type="containsText" dxfId="5501" priority="11824" operator="containsText" text="09.00 -13:00">
      <formula>NOT(ISERROR(SEARCH("09.00 -13:00",CJ7)))</formula>
    </cfRule>
    <cfRule type="containsText" dxfId="5500" priority="11825" operator="containsText" text="08.30 -17.30">
      <formula>NOT(ISERROR(SEARCH("08.30 -17.30",CJ7)))</formula>
    </cfRule>
    <cfRule type="containsText" dxfId="5499" priority="11826" operator="containsText" text="08.30 -15:30">
      <formula>NOT(ISERROR(SEARCH("08.30 -15:30",CJ7)))</formula>
    </cfRule>
  </conditionalFormatting>
  <conditionalFormatting sqref="CJ47:CM54">
    <cfRule type="containsText" dxfId="5498" priority="11806" operator="containsText" text="08.30 – 14.30">
      <formula>NOT(ISERROR(SEARCH("08.30 – 14.30",CJ47)))</formula>
    </cfRule>
    <cfRule type="containsText" dxfId="5497" priority="11807" operator="containsText" text="09:30 – 18.30">
      <formula>NOT(ISERROR(SEARCH("09:30 – 18.30",CJ47)))</formula>
    </cfRule>
    <cfRule type="containsText" dxfId="5496" priority="11808" operator="containsText" text="10.30 – 18.30">
      <formula>NOT(ISERROR(SEARCH("10.30 – 18.30",CJ47)))</formula>
    </cfRule>
    <cfRule type="containsText" dxfId="5495" priority="11809" operator="containsText" text="09.30 – 18.30">
      <formula>NOT(ISERROR(SEARCH("09.30 – 18.30",CJ47)))</formula>
    </cfRule>
    <cfRule type="containsText" dxfId="5494" priority="11811" operator="containsText" text="09.00 – 13:00">
      <formula>NOT(ISERROR(SEARCH("09.00 – 13:00",CJ47)))</formula>
    </cfRule>
    <cfRule type="containsText" dxfId="5493" priority="11812" operator="containsText" text="08.30 – 16.30">
      <formula>NOT(ISERROR(SEARCH("08.30 – 16.30",CJ47)))</formula>
    </cfRule>
    <cfRule type="containsText" dxfId="5492" priority="11813" operator="containsText" text="08:30 – 17.30">
      <formula>NOT(ISERROR(SEARCH("08:30 – 17.30",CJ47)))</formula>
    </cfRule>
    <cfRule type="containsText" dxfId="5491" priority="11814" operator="containsText" text="08.30 – 17.30">
      <formula>NOT(ISERROR(SEARCH("08.30 – 17.30",CJ47)))</formula>
    </cfRule>
    <cfRule type="containsText" dxfId="5490" priority="11815" operator="containsText" text="09.00 – 18.00">
      <formula>NOT(ISERROR(SEARCH("09.00 – 18.00",CJ47)))</formula>
    </cfRule>
    <cfRule type="containsText" dxfId="5489" priority="11816" operator="containsText" text="09.00 – 13.00">
      <formula>NOT(ISERROR(SEARCH("09.00 – 13.00",CJ47)))</formula>
    </cfRule>
    <cfRule type="containsText" dxfId="5488" priority="11817" operator="containsText" text="11.30 – 19.30">
      <formula>NOT(ISERROR(SEARCH("11.30 – 19.30",CJ47)))</formula>
    </cfRule>
    <cfRule type="containsText" dxfId="5487" priority="11818" operator="containsText" text="10.30 – 19.30">
      <formula>NOT(ISERROR(SEARCH("10.30 – 19.30",CJ47)))</formula>
    </cfRule>
    <cfRule type="containsText" dxfId="5486" priority="11819" operator="containsText" text="09.00 – 15.00">
      <formula>NOT(ISERROR(SEARCH("09.00 – 15.00",CJ47)))</formula>
    </cfRule>
    <cfRule type="containsText" dxfId="5485" priority="11820" operator="containsText" text="1 2 : 3 0">
      <formula>NOT(ISERROR(SEARCH("1 2 : 3 0",CJ47)))</formula>
    </cfRule>
    <cfRule type="containsText" dxfId="5484" priority="11821" operator="containsText" text="1 3 : 3 0">
      <formula>NOT(ISERROR(SEARCH("1 3 : 3 0",CJ47)))</formula>
    </cfRule>
    <cfRule type="containsText" dxfId="5483" priority="11822" operator="containsText" text="FESTIVITÁ">
      <formula>NOT(ISERROR(SEARCH("FESTIVITÁ",CJ47)))</formula>
    </cfRule>
    <cfRule type="cellIs" dxfId="5482" priority="11823" operator="equal">
      <formula>"DOMENICA"</formula>
    </cfRule>
  </conditionalFormatting>
  <conditionalFormatting sqref="CJ47:CM54">
    <cfRule type="containsText" dxfId="5481" priority="11798" operator="containsText" text="09.00 - 13.00">
      <formula>NOT(ISERROR(SEARCH("09.00 - 13.00",CJ47)))</formula>
    </cfRule>
    <cfRule type="containsText" dxfId="5480" priority="11801" operator="containsText" text="09.00 – 15:00">
      <formula>NOT(ISERROR(SEARCH("09.00 – 15:00",CJ47)))</formula>
    </cfRule>
    <cfRule type="containsText" dxfId="5479" priority="11802" operator="containsText" text="09.00 – 16.00">
      <formula>NOT(ISERROR(SEARCH("09.00 – 16.00",CJ47)))</formula>
    </cfRule>
    <cfRule type="containsText" dxfId="5478" priority="11803" operator="containsText" text="09.00 - 13:00">
      <formula>NOT(ISERROR(SEARCH("09.00 - 13:00",CJ47)))</formula>
    </cfRule>
    <cfRule type="containsText" dxfId="5477" priority="11804" operator="containsText" text="08.30 – 16:30 ">
      <formula>NOT(ISERROR(SEARCH("08.30 – 16:30 ",CJ47)))</formula>
    </cfRule>
    <cfRule type="containsText" dxfId="5476" priority="11805" operator="containsText" text="08.30 – 17:30 ">
      <formula>NOT(ISERROR(SEARCH("08.30 – 17:30 ",CJ47)))</formula>
    </cfRule>
  </conditionalFormatting>
  <conditionalFormatting sqref="CJ47:CM54">
    <cfRule type="containsText" dxfId="5475" priority="11800" operator="containsText" text="1 3 : 0 0">
      <formula>NOT(ISERROR(SEARCH("1 3 : 0 0",CJ47)))</formula>
    </cfRule>
  </conditionalFormatting>
  <conditionalFormatting sqref="CJ47:CM47">
    <cfRule type="containsText" dxfId="5474" priority="11799" operator="containsText" text="13:00">
      <formula>NOT(ISERROR(SEARCH("13:00",CJ47)))</formula>
    </cfRule>
  </conditionalFormatting>
  <conditionalFormatting sqref="CJ47:CM54">
    <cfRule type="containsText" dxfId="5473" priority="11810" operator="containsText" text="09:00 – 13.00 ">
      <formula>NOT(ISERROR(SEARCH("09:00 – 13.00 ",CJ47)))</formula>
    </cfRule>
  </conditionalFormatting>
  <conditionalFormatting sqref="CJ53:CM53">
    <cfRule type="containsText" dxfId="5472" priority="11797" operator="containsText" text="09:00 – 13.00 ">
      <formula>NOT(ISERROR(SEARCH("09:00 – 13.00 ",CJ53)))</formula>
    </cfRule>
  </conditionalFormatting>
  <conditionalFormatting sqref="CJ47:CM54">
    <cfRule type="containsText" dxfId="5471" priority="11796" operator="containsText" text="09:00 – 13.00 ">
      <formula>NOT(ISERROR(SEARCH("09:00 – 13.00 ",CJ47)))</formula>
    </cfRule>
  </conditionalFormatting>
  <conditionalFormatting sqref="CJ53:CM54">
    <cfRule type="containsText" dxfId="5470" priority="11795" operator="containsText" text="09:00 – 13.00 ">
      <formula>NOT(ISERROR(SEARCH("09:00 – 13.00 ",CJ53)))</formula>
    </cfRule>
  </conditionalFormatting>
  <conditionalFormatting sqref="CJ48:CM48">
    <cfRule type="containsText" dxfId="5469" priority="11792" operator="containsText" text="09.00 -13.00">
      <formula>NOT(ISERROR(SEARCH("09.00 -13.00",CJ48)))</formula>
    </cfRule>
    <cfRule type="containsText" dxfId="5468" priority="11793" operator="containsText" text="09.00 -15:00">
      <formula>NOT(ISERROR(SEARCH("09.00 -15:00",CJ48)))</formula>
    </cfRule>
    <cfRule type="containsText" dxfId="5467" priority="11794" operator="containsText" text="09.00 -16.00">
      <formula>NOT(ISERROR(SEARCH("09.00 -16.00",CJ48)))</formula>
    </cfRule>
  </conditionalFormatting>
  <conditionalFormatting sqref="CJ49:CM54">
    <cfRule type="containsText" dxfId="5466" priority="11789" operator="containsText" text="09.00 -13.00">
      <formula>NOT(ISERROR(SEARCH("09.00 -13.00",CJ49)))</formula>
    </cfRule>
    <cfRule type="containsText" dxfId="5465" priority="11790" operator="containsText" text="09.00 -15:00">
      <formula>NOT(ISERROR(SEARCH("09.00 -15:00",CJ49)))</formula>
    </cfRule>
    <cfRule type="containsText" dxfId="5464" priority="11791" operator="containsText" text="09.00 -16.00">
      <formula>NOT(ISERROR(SEARCH("09.00 -16.00",CJ49)))</formula>
    </cfRule>
  </conditionalFormatting>
  <conditionalFormatting sqref="CJ47:CM47">
    <cfRule type="containsText" dxfId="5463" priority="11786" operator="containsText" text="09.00 -13.00">
      <formula>NOT(ISERROR(SEARCH("09.00 -13.00",CJ47)))</formula>
    </cfRule>
    <cfRule type="containsText" dxfId="5462" priority="11787" operator="containsText" text="09.00 -15:00">
      <formula>NOT(ISERROR(SEARCH("09.00 -15:00",CJ47)))</formula>
    </cfRule>
    <cfRule type="containsText" dxfId="5461" priority="11788" operator="containsText" text="09.00 -16.00">
      <formula>NOT(ISERROR(SEARCH("09.00 -16.00",CJ47)))</formula>
    </cfRule>
  </conditionalFormatting>
  <conditionalFormatting sqref="CJ53:CM53">
    <cfRule type="containsText" dxfId="5460" priority="11785" operator="containsText" text="09:00 – 13.00 ">
      <formula>NOT(ISERROR(SEARCH("09:00 – 13.00 ",CJ53)))</formula>
    </cfRule>
  </conditionalFormatting>
  <conditionalFormatting sqref="CJ47:CM54">
    <cfRule type="containsText" dxfId="5459" priority="11784" operator="containsText" text="09:00 – 13.00 ">
      <formula>NOT(ISERROR(SEARCH("09:00 – 13.00 ",CJ47)))</formula>
    </cfRule>
  </conditionalFormatting>
  <conditionalFormatting sqref="CJ53:CM54">
    <cfRule type="containsText" dxfId="5458" priority="11783" operator="containsText" text="09:00 – 13.00 ">
      <formula>NOT(ISERROR(SEARCH("09:00 – 13.00 ",CJ53)))</formula>
    </cfRule>
  </conditionalFormatting>
  <conditionalFormatting sqref="CJ48:CM48">
    <cfRule type="containsText" dxfId="5457" priority="11780" operator="containsText" text="09.00 -13.00">
      <formula>NOT(ISERROR(SEARCH("09.00 -13.00",CJ48)))</formula>
    </cfRule>
    <cfRule type="containsText" dxfId="5456" priority="11781" operator="containsText" text="09.00 -15:00">
      <formula>NOT(ISERROR(SEARCH("09.00 -15:00",CJ48)))</formula>
    </cfRule>
    <cfRule type="containsText" dxfId="5455" priority="11782" operator="containsText" text="09.00 -16.00">
      <formula>NOT(ISERROR(SEARCH("09.00 -16.00",CJ48)))</formula>
    </cfRule>
  </conditionalFormatting>
  <conditionalFormatting sqref="CJ49:CM54">
    <cfRule type="containsText" dxfId="5454" priority="11777" operator="containsText" text="09.00 -13.00">
      <formula>NOT(ISERROR(SEARCH("09.00 -13.00",CJ49)))</formula>
    </cfRule>
    <cfRule type="containsText" dxfId="5453" priority="11778" operator="containsText" text="09.00 -15:00">
      <formula>NOT(ISERROR(SEARCH("09.00 -15:00",CJ49)))</formula>
    </cfRule>
    <cfRule type="containsText" dxfId="5452" priority="11779" operator="containsText" text="09.00 -16.00">
      <formula>NOT(ISERROR(SEARCH("09.00 -16.00",CJ49)))</formula>
    </cfRule>
  </conditionalFormatting>
  <conditionalFormatting sqref="CJ47:CM47">
    <cfRule type="containsText" dxfId="5451" priority="11774" operator="containsText" text="09.00 -13.00">
      <formula>NOT(ISERROR(SEARCH("09.00 -13.00",CJ47)))</formula>
    </cfRule>
    <cfRule type="containsText" dxfId="5450" priority="11775" operator="containsText" text="09.00 -15:00">
      <formula>NOT(ISERROR(SEARCH("09.00 -15:00",CJ47)))</formula>
    </cfRule>
    <cfRule type="containsText" dxfId="5449" priority="11776" operator="containsText" text="09.00 -16.00">
      <formula>NOT(ISERROR(SEARCH("09.00 -16.00",CJ47)))</formula>
    </cfRule>
  </conditionalFormatting>
  <conditionalFormatting sqref="CJ48:CM48">
    <cfRule type="containsText" dxfId="5448" priority="11771" operator="containsText" text="09.00 -13:00">
      <formula>NOT(ISERROR(SEARCH("09.00 -13:00",CJ48)))</formula>
    </cfRule>
    <cfRule type="containsText" dxfId="5447" priority="11772" operator="containsText" text="08.30 -17.30">
      <formula>NOT(ISERROR(SEARCH("08.30 -17.30",CJ48)))</formula>
    </cfRule>
    <cfRule type="containsText" dxfId="5446" priority="11773" operator="containsText" text="08.30 -15:30">
      <formula>NOT(ISERROR(SEARCH("08.30 -15:30",CJ48)))</formula>
    </cfRule>
  </conditionalFormatting>
  <conditionalFormatting sqref="CJ49:CM54">
    <cfRule type="containsText" dxfId="5445" priority="11768" operator="containsText" text="09.00 -13.00">
      <formula>NOT(ISERROR(SEARCH("09.00 -13.00",CJ49)))</formula>
    </cfRule>
    <cfRule type="containsText" dxfId="5444" priority="11769" operator="containsText" text="09.00 -15:00">
      <formula>NOT(ISERROR(SEARCH("09.00 -15:00",CJ49)))</formula>
    </cfRule>
    <cfRule type="containsText" dxfId="5443" priority="11770" operator="containsText" text="09.00 -16.00">
      <formula>NOT(ISERROR(SEARCH("09.00 -16.00",CJ49)))</formula>
    </cfRule>
  </conditionalFormatting>
  <conditionalFormatting sqref="CJ49:CM54">
    <cfRule type="containsText" dxfId="5442" priority="11765" operator="containsText" text="09.00 -13:00">
      <formula>NOT(ISERROR(SEARCH("09.00 -13:00",CJ49)))</formula>
    </cfRule>
    <cfRule type="containsText" dxfId="5441" priority="11766" operator="containsText" text="08.30 -17.30">
      <formula>NOT(ISERROR(SEARCH("08.30 -17.30",CJ49)))</formula>
    </cfRule>
    <cfRule type="containsText" dxfId="5440" priority="11767" operator="containsText" text="08.30 -15:30">
      <formula>NOT(ISERROR(SEARCH("08.30 -15:30",CJ49)))</formula>
    </cfRule>
  </conditionalFormatting>
  <conditionalFormatting sqref="CJ47:CM47">
    <cfRule type="containsText" dxfId="5439" priority="11762" operator="containsText" text="09.00 -13.00">
      <formula>NOT(ISERROR(SEARCH("09.00 -13.00",CJ47)))</formula>
    </cfRule>
    <cfRule type="containsText" dxfId="5438" priority="11763" operator="containsText" text="09.00 -15:00">
      <formula>NOT(ISERROR(SEARCH("09.00 -15:00",CJ47)))</formula>
    </cfRule>
    <cfRule type="containsText" dxfId="5437" priority="11764" operator="containsText" text="09.00 -16.00">
      <formula>NOT(ISERROR(SEARCH("09.00 -16.00",CJ47)))</formula>
    </cfRule>
  </conditionalFormatting>
  <conditionalFormatting sqref="CJ47:CM47">
    <cfRule type="containsText" dxfId="5436" priority="11759" operator="containsText" text="09.00 -13:00">
      <formula>NOT(ISERROR(SEARCH("09.00 -13:00",CJ47)))</formula>
    </cfRule>
    <cfRule type="containsText" dxfId="5435" priority="11760" operator="containsText" text="08.30 -17.30">
      <formula>NOT(ISERROR(SEARCH("08.30 -17.30",CJ47)))</formula>
    </cfRule>
    <cfRule type="containsText" dxfId="5434" priority="11761" operator="containsText" text="08.30 -15:30">
      <formula>NOT(ISERROR(SEARCH("08.30 -15:30",CJ47)))</formula>
    </cfRule>
  </conditionalFormatting>
  <conditionalFormatting sqref="AI25:BW25">
    <cfRule type="containsText" dxfId="5433" priority="11742" operator="containsText" text="08.30 – 14.30">
      <formula>NOT(ISERROR(SEARCH("08.30 – 14.30",AI25)))</formula>
    </cfRule>
    <cfRule type="containsText" dxfId="5432" priority="11743" operator="containsText" text="09:30 – 18.30">
      <formula>NOT(ISERROR(SEARCH("09:30 – 18.30",AI25)))</formula>
    </cfRule>
    <cfRule type="containsText" dxfId="5431" priority="11744" operator="containsText" text="10.30 – 18.30">
      <formula>NOT(ISERROR(SEARCH("10.30 – 18.30",AI25)))</formula>
    </cfRule>
    <cfRule type="containsText" dxfId="5430" priority="11745" operator="containsText" text="09.30 – 18.30">
      <formula>NOT(ISERROR(SEARCH("09.30 – 18.30",AI25)))</formula>
    </cfRule>
    <cfRule type="containsText" dxfId="5429" priority="11746" operator="containsText" text="09.00 – 13:00">
      <formula>NOT(ISERROR(SEARCH("09.00 – 13:00",AI25)))</formula>
    </cfRule>
    <cfRule type="containsText" dxfId="5428" priority="11747" operator="containsText" text="08.30 – 16.30">
      <formula>NOT(ISERROR(SEARCH("08.30 – 16.30",AI25)))</formula>
    </cfRule>
    <cfRule type="containsText" dxfId="5427" priority="11748" operator="containsText" text="08:30 – 17.30">
      <formula>NOT(ISERROR(SEARCH("08:30 – 17.30",AI25)))</formula>
    </cfRule>
    <cfRule type="containsText" dxfId="5426" priority="11749" operator="containsText" text="08.30 – 17.30">
      <formula>NOT(ISERROR(SEARCH("08.30 – 17.30",AI25)))</formula>
    </cfRule>
    <cfRule type="containsText" dxfId="5425" priority="11750" operator="containsText" text="09.00 – 18.00">
      <formula>NOT(ISERROR(SEARCH("09.00 – 18.00",AI25)))</formula>
    </cfRule>
    <cfRule type="containsText" dxfId="5424" priority="11751" operator="containsText" text="09.00 – 13.00">
      <formula>NOT(ISERROR(SEARCH("09.00 – 13.00",AI25)))</formula>
    </cfRule>
    <cfRule type="containsText" dxfId="5423" priority="11752" operator="containsText" text="11.30 – 19.30">
      <formula>NOT(ISERROR(SEARCH("11.30 – 19.30",AI25)))</formula>
    </cfRule>
    <cfRule type="containsText" dxfId="5422" priority="11753" operator="containsText" text="10.30 – 19.30">
      <formula>NOT(ISERROR(SEARCH("10.30 – 19.30",AI25)))</formula>
    </cfRule>
    <cfRule type="containsText" dxfId="5421" priority="11754" operator="containsText" text="09.00 – 15.00">
      <formula>NOT(ISERROR(SEARCH("09.00 – 15.00",AI25)))</formula>
    </cfRule>
    <cfRule type="containsText" dxfId="5420" priority="11755" operator="containsText" text="12:30">
      <formula>NOT(ISERROR(SEARCH("12:30",AI25)))</formula>
    </cfRule>
    <cfRule type="containsText" dxfId="5419" priority="11756" operator="containsText" text="13:30">
      <formula>NOT(ISERROR(SEARCH("13:30",AI25)))</formula>
    </cfRule>
    <cfRule type="containsText" dxfId="5418" priority="11757" operator="containsText" text="FESTIVITÁ">
      <formula>NOT(ISERROR(SEARCH("FESTIVITÁ",AI25)))</formula>
    </cfRule>
    <cfRule type="cellIs" dxfId="5417" priority="11758" operator="equal">
      <formula>"DOMENICA"</formula>
    </cfRule>
  </conditionalFormatting>
  <conditionalFormatting sqref="AI15:BW15">
    <cfRule type="containsText" dxfId="5416" priority="11725" operator="containsText" text="08.30 – 14.30">
      <formula>NOT(ISERROR(SEARCH("08.30 – 14.30",AI15)))</formula>
    </cfRule>
    <cfRule type="containsText" dxfId="5415" priority="11726" operator="containsText" text="09:30 – 18.30">
      <formula>NOT(ISERROR(SEARCH("09:30 – 18.30",AI15)))</formula>
    </cfRule>
    <cfRule type="containsText" dxfId="5414" priority="11727" operator="containsText" text="10.30 – 18.30">
      <formula>NOT(ISERROR(SEARCH("10.30 – 18.30",AI15)))</formula>
    </cfRule>
    <cfRule type="containsText" dxfId="5413" priority="11728" operator="containsText" text="09.30 – 18.30">
      <formula>NOT(ISERROR(SEARCH("09.30 – 18.30",AI15)))</formula>
    </cfRule>
    <cfRule type="containsText" dxfId="5412" priority="11729" operator="containsText" text="09.00 – 13:00">
      <formula>NOT(ISERROR(SEARCH("09.00 – 13:00",AI15)))</formula>
    </cfRule>
    <cfRule type="containsText" dxfId="5411" priority="11730" operator="containsText" text="08.30 – 16.30">
      <formula>NOT(ISERROR(SEARCH("08.30 – 16.30",AI15)))</formula>
    </cfRule>
    <cfRule type="containsText" dxfId="5410" priority="11731" operator="containsText" text="08:30 – 17.30">
      <formula>NOT(ISERROR(SEARCH("08:30 – 17.30",AI15)))</formula>
    </cfRule>
    <cfRule type="containsText" dxfId="5409" priority="11732" operator="containsText" text="08.30 – 17.30">
      <formula>NOT(ISERROR(SEARCH("08.30 – 17.30",AI15)))</formula>
    </cfRule>
    <cfRule type="containsText" dxfId="5408" priority="11733" operator="containsText" text="09.00 – 18.00">
      <formula>NOT(ISERROR(SEARCH("09.00 – 18.00",AI15)))</formula>
    </cfRule>
    <cfRule type="containsText" dxfId="5407" priority="11734" operator="containsText" text="09.00 – 13.00">
      <formula>NOT(ISERROR(SEARCH("09.00 – 13.00",AI15)))</formula>
    </cfRule>
    <cfRule type="containsText" dxfId="5406" priority="11735" operator="containsText" text="11.30 – 19.30">
      <formula>NOT(ISERROR(SEARCH("11.30 – 19.30",AI15)))</formula>
    </cfRule>
    <cfRule type="containsText" dxfId="5405" priority="11736" operator="containsText" text="10.30 – 19.30">
      <formula>NOT(ISERROR(SEARCH("10.30 – 19.30",AI15)))</formula>
    </cfRule>
    <cfRule type="containsText" dxfId="5404" priority="11737" operator="containsText" text="09.00 – 15.00">
      <formula>NOT(ISERROR(SEARCH("09.00 – 15.00",AI15)))</formula>
    </cfRule>
    <cfRule type="containsText" dxfId="5403" priority="11738" operator="containsText" text="12:30">
      <formula>NOT(ISERROR(SEARCH("12:30",AI15)))</formula>
    </cfRule>
    <cfRule type="containsText" dxfId="5402" priority="11739" operator="containsText" text="13:30">
      <formula>NOT(ISERROR(SEARCH("13:30",AI15)))</formula>
    </cfRule>
    <cfRule type="containsText" dxfId="5401" priority="11740" operator="containsText" text="FESTIVITÁ">
      <formula>NOT(ISERROR(SEARCH("FESTIVITÁ",AI15)))</formula>
    </cfRule>
    <cfRule type="cellIs" dxfId="5400" priority="11741" operator="equal">
      <formula>"DOMENICA"</formula>
    </cfRule>
  </conditionalFormatting>
  <conditionalFormatting sqref="AI35:BW35">
    <cfRule type="containsText" dxfId="5399" priority="11708" operator="containsText" text="08.30 – 14.30">
      <formula>NOT(ISERROR(SEARCH("08.30 – 14.30",AI35)))</formula>
    </cfRule>
    <cfRule type="containsText" dxfId="5398" priority="11709" operator="containsText" text="09:30 – 18.30">
      <formula>NOT(ISERROR(SEARCH("09:30 – 18.30",AI35)))</formula>
    </cfRule>
    <cfRule type="containsText" dxfId="5397" priority="11710" operator="containsText" text="10.30 – 18.30">
      <formula>NOT(ISERROR(SEARCH("10.30 – 18.30",AI35)))</formula>
    </cfRule>
    <cfRule type="containsText" dxfId="5396" priority="11711" operator="containsText" text="09.30 – 18.30">
      <formula>NOT(ISERROR(SEARCH("09.30 – 18.30",AI35)))</formula>
    </cfRule>
    <cfRule type="containsText" dxfId="5395" priority="11712" operator="containsText" text="09.00 – 13:00">
      <formula>NOT(ISERROR(SEARCH("09.00 – 13:00",AI35)))</formula>
    </cfRule>
    <cfRule type="containsText" dxfId="5394" priority="11713" operator="containsText" text="08.30 – 16.30">
      <formula>NOT(ISERROR(SEARCH("08.30 – 16.30",AI35)))</formula>
    </cfRule>
    <cfRule type="containsText" dxfId="5393" priority="11714" operator="containsText" text="08:30 – 17.30">
      <formula>NOT(ISERROR(SEARCH("08:30 – 17.30",AI35)))</formula>
    </cfRule>
    <cfRule type="containsText" dxfId="5392" priority="11715" operator="containsText" text="08.30 – 17.30">
      <formula>NOT(ISERROR(SEARCH("08.30 – 17.30",AI35)))</formula>
    </cfRule>
    <cfRule type="containsText" dxfId="5391" priority="11716" operator="containsText" text="09.00 – 18.00">
      <formula>NOT(ISERROR(SEARCH("09.00 – 18.00",AI35)))</formula>
    </cfRule>
    <cfRule type="containsText" dxfId="5390" priority="11717" operator="containsText" text="09.00 – 13.00">
      <formula>NOT(ISERROR(SEARCH("09.00 – 13.00",AI35)))</formula>
    </cfRule>
    <cfRule type="containsText" dxfId="5389" priority="11718" operator="containsText" text="11.30 – 19.30">
      <formula>NOT(ISERROR(SEARCH("11.30 – 19.30",AI35)))</formula>
    </cfRule>
    <cfRule type="containsText" dxfId="5388" priority="11719" operator="containsText" text="10.30 – 19.30">
      <formula>NOT(ISERROR(SEARCH("10.30 – 19.30",AI35)))</formula>
    </cfRule>
    <cfRule type="containsText" dxfId="5387" priority="11720" operator="containsText" text="09.00 – 15.00">
      <formula>NOT(ISERROR(SEARCH("09.00 – 15.00",AI35)))</formula>
    </cfRule>
    <cfRule type="containsText" dxfId="5386" priority="11721" operator="containsText" text="12:30">
      <formula>NOT(ISERROR(SEARCH("12:30",AI35)))</formula>
    </cfRule>
    <cfRule type="containsText" dxfId="5385" priority="11722" operator="containsText" text="13:30">
      <formula>NOT(ISERROR(SEARCH("13:30",AI35)))</formula>
    </cfRule>
    <cfRule type="containsText" dxfId="5384" priority="11723" operator="containsText" text="FESTIVITÁ">
      <formula>NOT(ISERROR(SEARCH("FESTIVITÁ",AI35)))</formula>
    </cfRule>
    <cfRule type="cellIs" dxfId="5383" priority="11724" operator="equal">
      <formula>"DOMENICA"</formula>
    </cfRule>
  </conditionalFormatting>
  <conditionalFormatting sqref="AI45:BW45">
    <cfRule type="containsText" dxfId="5382" priority="11691" operator="containsText" text="08.30 – 14.30">
      <formula>NOT(ISERROR(SEARCH("08.30 – 14.30",AI45)))</formula>
    </cfRule>
    <cfRule type="containsText" dxfId="5381" priority="11692" operator="containsText" text="09:30 – 18.30">
      <formula>NOT(ISERROR(SEARCH("09:30 – 18.30",AI45)))</formula>
    </cfRule>
    <cfRule type="containsText" dxfId="5380" priority="11693" operator="containsText" text="10.30 – 18.30">
      <formula>NOT(ISERROR(SEARCH("10.30 – 18.30",AI45)))</formula>
    </cfRule>
    <cfRule type="containsText" dxfId="5379" priority="11694" operator="containsText" text="09.30 – 18.30">
      <formula>NOT(ISERROR(SEARCH("09.30 – 18.30",AI45)))</formula>
    </cfRule>
    <cfRule type="containsText" dxfId="5378" priority="11695" operator="containsText" text="09.00 – 13:00">
      <formula>NOT(ISERROR(SEARCH("09.00 – 13:00",AI45)))</formula>
    </cfRule>
    <cfRule type="containsText" dxfId="5377" priority="11696" operator="containsText" text="08.30 – 16.30">
      <formula>NOT(ISERROR(SEARCH("08.30 – 16.30",AI45)))</formula>
    </cfRule>
    <cfRule type="containsText" dxfId="5376" priority="11697" operator="containsText" text="08:30 – 17.30">
      <formula>NOT(ISERROR(SEARCH("08:30 – 17.30",AI45)))</formula>
    </cfRule>
    <cfRule type="containsText" dxfId="5375" priority="11698" operator="containsText" text="08.30 – 17.30">
      <formula>NOT(ISERROR(SEARCH("08.30 – 17.30",AI45)))</formula>
    </cfRule>
    <cfRule type="containsText" dxfId="5374" priority="11699" operator="containsText" text="09.00 – 18.00">
      <formula>NOT(ISERROR(SEARCH("09.00 – 18.00",AI45)))</formula>
    </cfRule>
    <cfRule type="containsText" dxfId="5373" priority="11700" operator="containsText" text="09.00 – 13.00">
      <formula>NOT(ISERROR(SEARCH("09.00 – 13.00",AI45)))</formula>
    </cfRule>
    <cfRule type="containsText" dxfId="5372" priority="11701" operator="containsText" text="11.30 – 19.30">
      <formula>NOT(ISERROR(SEARCH("11.30 – 19.30",AI45)))</formula>
    </cfRule>
    <cfRule type="containsText" dxfId="5371" priority="11702" operator="containsText" text="10.30 – 19.30">
      <formula>NOT(ISERROR(SEARCH("10.30 – 19.30",AI45)))</formula>
    </cfRule>
    <cfRule type="containsText" dxfId="5370" priority="11703" operator="containsText" text="09.00 – 15.00">
      <formula>NOT(ISERROR(SEARCH("09.00 – 15.00",AI45)))</formula>
    </cfRule>
    <cfRule type="containsText" dxfId="5369" priority="11704" operator="containsText" text="12:30">
      <formula>NOT(ISERROR(SEARCH("12:30",AI45)))</formula>
    </cfRule>
    <cfRule type="containsText" dxfId="5368" priority="11705" operator="containsText" text="13:30">
      <formula>NOT(ISERROR(SEARCH("13:30",AI45)))</formula>
    </cfRule>
    <cfRule type="containsText" dxfId="5367" priority="11706" operator="containsText" text="FESTIVITÁ">
      <formula>NOT(ISERROR(SEARCH("FESTIVITÁ",AI45)))</formula>
    </cfRule>
    <cfRule type="cellIs" dxfId="5366" priority="11707" operator="equal">
      <formula>"DOMENICA"</formula>
    </cfRule>
  </conditionalFormatting>
  <conditionalFormatting sqref="AI45:BW45 AI35:BW35 AI25:BW25 AI15:BW15">
    <cfRule type="containsText" dxfId="5365" priority="11685" operator="containsText" text="09.00 - 13.00">
      <formula>NOT(ISERROR(SEARCH("09.00 - 13.00",AI15)))</formula>
    </cfRule>
    <cfRule type="containsText" dxfId="5364" priority="11686" operator="containsText" text="09.00 – 15:00">
      <formula>NOT(ISERROR(SEARCH("09.00 – 15:00",AI15)))</formula>
    </cfRule>
    <cfRule type="containsText" dxfId="5363" priority="11687" operator="containsText" text="09.00 – 16.00">
      <formula>NOT(ISERROR(SEARCH("09.00 – 16.00",AI15)))</formula>
    </cfRule>
    <cfRule type="containsText" dxfId="5362" priority="11688" operator="containsText" text="09.00 - 13:00">
      <formula>NOT(ISERROR(SEARCH("09.00 - 13:00",AI15)))</formula>
    </cfRule>
    <cfRule type="containsText" dxfId="5361" priority="11689" operator="containsText" text="08.30 – 16:30 ">
      <formula>NOT(ISERROR(SEARCH("08.30 – 16:30 ",AI15)))</formula>
    </cfRule>
    <cfRule type="containsText" dxfId="5360" priority="11690" operator="containsText" text="08.30 – 17:30 ">
      <formula>NOT(ISERROR(SEARCH("08.30 – 17:30 ",AI15)))</formula>
    </cfRule>
  </conditionalFormatting>
  <conditionalFormatting sqref="AI47:BW53">
    <cfRule type="containsText" dxfId="5359" priority="11590" operator="containsText" text="08.30 – 14.30">
      <formula>NOT(ISERROR(SEARCH("08.30 – 14.30",AI47)))</formula>
    </cfRule>
    <cfRule type="containsText" dxfId="5358" priority="11591" operator="containsText" text="09:30 – 18.30">
      <formula>NOT(ISERROR(SEARCH("09:30 – 18.30",AI47)))</formula>
    </cfRule>
    <cfRule type="containsText" dxfId="5357" priority="11592" operator="containsText" text="10.30 – 18.30">
      <formula>NOT(ISERROR(SEARCH("10.30 – 18.30",AI47)))</formula>
    </cfRule>
    <cfRule type="containsText" dxfId="5356" priority="11593" operator="containsText" text="09.30 – 18.30">
      <formula>NOT(ISERROR(SEARCH("09.30 – 18.30",AI47)))</formula>
    </cfRule>
    <cfRule type="containsText" dxfId="5355" priority="11594" operator="containsText" text="09.00 – 13:00">
      <formula>NOT(ISERROR(SEARCH("09.00 – 13:00",AI47)))</formula>
    </cfRule>
    <cfRule type="containsText" dxfId="5354" priority="11595" operator="containsText" text="08.30 – 16.30">
      <formula>NOT(ISERROR(SEARCH("08.30 – 16.30",AI47)))</formula>
    </cfRule>
    <cfRule type="containsText" dxfId="5353" priority="11596" operator="containsText" text="08:30 – 17.30">
      <formula>NOT(ISERROR(SEARCH("08:30 – 17.30",AI47)))</formula>
    </cfRule>
    <cfRule type="containsText" dxfId="5352" priority="11597" operator="containsText" text="08.30 – 17.30">
      <formula>NOT(ISERROR(SEARCH("08.30 – 17.30",AI47)))</formula>
    </cfRule>
    <cfRule type="containsText" dxfId="5351" priority="11598" operator="containsText" text="09.00 – 18.00">
      <formula>NOT(ISERROR(SEARCH("09.00 – 18.00",AI47)))</formula>
    </cfRule>
    <cfRule type="containsText" dxfId="5350" priority="11599" operator="containsText" text="09.00 – 13.00">
      <formula>NOT(ISERROR(SEARCH("09.00 – 13.00",AI47)))</formula>
    </cfRule>
    <cfRule type="containsText" dxfId="5349" priority="11600" operator="containsText" text="11.30 – 19.30">
      <formula>NOT(ISERROR(SEARCH("11.30 – 19.30",AI47)))</formula>
    </cfRule>
    <cfRule type="containsText" dxfId="5348" priority="11601" operator="containsText" text="10.30 – 19.30">
      <formula>NOT(ISERROR(SEARCH("10.30 – 19.30",AI47)))</formula>
    </cfRule>
    <cfRule type="containsText" dxfId="5347" priority="11602" operator="containsText" text="09.00 – 15.00">
      <formula>NOT(ISERROR(SEARCH("09.00 – 15.00",AI47)))</formula>
    </cfRule>
    <cfRule type="containsText" dxfId="5346" priority="11603" operator="containsText" text="1 2 : 3 0">
      <formula>NOT(ISERROR(SEARCH("1 2 : 3 0",AI47)))</formula>
    </cfRule>
    <cfRule type="containsText" dxfId="5345" priority="11604" operator="containsText" text="1 3 : 3 0">
      <formula>NOT(ISERROR(SEARCH("1 3 : 3 0",AI47)))</formula>
    </cfRule>
    <cfRule type="containsText" dxfId="5344" priority="11605" operator="containsText" text="FESTIVITÁ">
      <formula>NOT(ISERROR(SEARCH("FESTIVITÁ",AI47)))</formula>
    </cfRule>
    <cfRule type="cellIs" dxfId="5343" priority="11606" operator="equal">
      <formula>"DOMENICA"</formula>
    </cfRule>
  </conditionalFormatting>
  <conditionalFormatting sqref="AI47:BW53">
    <cfRule type="containsText" dxfId="5342" priority="11584" operator="containsText" text="09.00 - 13.00">
      <formula>NOT(ISERROR(SEARCH("09.00 - 13.00",AI47)))</formula>
    </cfRule>
    <cfRule type="containsText" dxfId="5341" priority="11585" operator="containsText" text="09.00 – 15:00">
      <formula>NOT(ISERROR(SEARCH("09.00 – 15:00",AI47)))</formula>
    </cfRule>
    <cfRule type="containsText" dxfId="5340" priority="11586" operator="containsText" text="09.00 – 16.00">
      <formula>NOT(ISERROR(SEARCH("09.00 – 16.00",AI47)))</formula>
    </cfRule>
    <cfRule type="containsText" dxfId="5339" priority="11587" operator="containsText" text="09.00 - 13:00">
      <formula>NOT(ISERROR(SEARCH("09.00 - 13:00",AI47)))</formula>
    </cfRule>
    <cfRule type="containsText" dxfId="5338" priority="11588" operator="containsText" text="08.30 – 16:30 ">
      <formula>NOT(ISERROR(SEARCH("08.30 – 16:30 ",AI47)))</formula>
    </cfRule>
    <cfRule type="containsText" dxfId="5337" priority="11589" operator="containsText" text="08.30 – 17:30 ">
      <formula>NOT(ISERROR(SEARCH("08.30 – 17:30 ",AI47)))</formula>
    </cfRule>
  </conditionalFormatting>
  <conditionalFormatting sqref="AI47:BW53">
    <cfRule type="containsText" dxfId="5336" priority="11583" operator="containsText" text="1 3 : 0 0">
      <formula>NOT(ISERROR(SEARCH("1 3 : 0 0",AI47)))</formula>
    </cfRule>
  </conditionalFormatting>
  <conditionalFormatting sqref="AI47:BW47">
    <cfRule type="containsText" dxfId="5335" priority="11582" operator="containsText" text="13:00">
      <formula>NOT(ISERROR(SEARCH("13:00",AI47)))</formula>
    </cfRule>
  </conditionalFormatting>
  <conditionalFormatting sqref="AI47:BW53">
    <cfRule type="containsText" dxfId="5334" priority="11581" operator="containsText" text="09:00 – 13.00 ">
      <formula>NOT(ISERROR(SEARCH("09:00 – 13.00 ",AI47)))</formula>
    </cfRule>
  </conditionalFormatting>
  <conditionalFormatting sqref="AI53:BW53">
    <cfRule type="containsText" dxfId="5333" priority="11580" operator="containsText" text="09:00 – 13.00 ">
      <formula>NOT(ISERROR(SEARCH("09:00 – 13.00 ",AI53)))</formula>
    </cfRule>
  </conditionalFormatting>
  <conditionalFormatting sqref="AI47:BW53">
    <cfRule type="containsText" dxfId="5332" priority="11579" operator="containsText" text="09:00 – 13.00 ">
      <formula>NOT(ISERROR(SEARCH("09:00 – 13.00 ",AI47)))</formula>
    </cfRule>
  </conditionalFormatting>
  <conditionalFormatting sqref="AI53:BW53">
    <cfRule type="containsText" dxfId="5331" priority="11578" operator="containsText" text="09:00 – 13.00 ">
      <formula>NOT(ISERROR(SEARCH("09:00 – 13.00 ",AI53)))</formula>
    </cfRule>
  </conditionalFormatting>
  <conditionalFormatting sqref="AI48:BW48">
    <cfRule type="containsText" dxfId="5330" priority="11575" operator="containsText" text="09.00 -13.00">
      <formula>NOT(ISERROR(SEARCH("09.00 -13.00",AI48)))</formula>
    </cfRule>
    <cfRule type="containsText" dxfId="5329" priority="11576" operator="containsText" text="09.00 -15:00">
      <formula>NOT(ISERROR(SEARCH("09.00 -15:00",AI48)))</formula>
    </cfRule>
    <cfRule type="containsText" dxfId="5328" priority="11577" operator="containsText" text="09.00 -16.00">
      <formula>NOT(ISERROR(SEARCH("09.00 -16.00",AI48)))</formula>
    </cfRule>
  </conditionalFormatting>
  <conditionalFormatting sqref="AI49:BW53">
    <cfRule type="containsText" dxfId="5327" priority="11572" operator="containsText" text="09.00 -13.00">
      <formula>NOT(ISERROR(SEARCH("09.00 -13.00",AI49)))</formula>
    </cfRule>
    <cfRule type="containsText" dxfId="5326" priority="11573" operator="containsText" text="09.00 -15:00">
      <formula>NOT(ISERROR(SEARCH("09.00 -15:00",AI49)))</formula>
    </cfRule>
    <cfRule type="containsText" dxfId="5325" priority="11574" operator="containsText" text="09.00 -16.00">
      <formula>NOT(ISERROR(SEARCH("09.00 -16.00",AI49)))</formula>
    </cfRule>
  </conditionalFormatting>
  <conditionalFormatting sqref="AI47:BW47">
    <cfRule type="containsText" dxfId="5324" priority="11569" operator="containsText" text="09.00 -13.00">
      <formula>NOT(ISERROR(SEARCH("09.00 -13.00",AI47)))</formula>
    </cfRule>
    <cfRule type="containsText" dxfId="5323" priority="11570" operator="containsText" text="09.00 -15:00">
      <formula>NOT(ISERROR(SEARCH("09.00 -15:00",AI47)))</formula>
    </cfRule>
    <cfRule type="containsText" dxfId="5322" priority="11571" operator="containsText" text="09.00 -16.00">
      <formula>NOT(ISERROR(SEARCH("09.00 -16.00",AI47)))</formula>
    </cfRule>
  </conditionalFormatting>
  <conditionalFormatting sqref="AI53:BW53">
    <cfRule type="containsText" dxfId="5321" priority="11568" operator="containsText" text="09:00 – 13.00 ">
      <formula>NOT(ISERROR(SEARCH("09:00 – 13.00 ",AI53)))</formula>
    </cfRule>
  </conditionalFormatting>
  <conditionalFormatting sqref="AI47:BW53">
    <cfRule type="containsText" dxfId="5320" priority="11567" operator="containsText" text="09:00 – 13.00 ">
      <formula>NOT(ISERROR(SEARCH("09:00 – 13.00 ",AI47)))</formula>
    </cfRule>
  </conditionalFormatting>
  <conditionalFormatting sqref="AI53:BW53">
    <cfRule type="containsText" dxfId="5319" priority="11566" operator="containsText" text="09:00 – 13.00 ">
      <formula>NOT(ISERROR(SEARCH("09:00 – 13.00 ",AI53)))</formula>
    </cfRule>
  </conditionalFormatting>
  <conditionalFormatting sqref="AI48:BW48">
    <cfRule type="containsText" dxfId="5318" priority="11563" operator="containsText" text="09.00 -13.00">
      <formula>NOT(ISERROR(SEARCH("09.00 -13.00",AI48)))</formula>
    </cfRule>
    <cfRule type="containsText" dxfId="5317" priority="11564" operator="containsText" text="09.00 -15:00">
      <formula>NOT(ISERROR(SEARCH("09.00 -15:00",AI48)))</formula>
    </cfRule>
    <cfRule type="containsText" dxfId="5316" priority="11565" operator="containsText" text="09.00 -16.00">
      <formula>NOT(ISERROR(SEARCH("09.00 -16.00",AI48)))</formula>
    </cfRule>
  </conditionalFormatting>
  <conditionalFormatting sqref="AI49:BW53">
    <cfRule type="containsText" dxfId="5315" priority="11560" operator="containsText" text="09.00 -13.00">
      <formula>NOT(ISERROR(SEARCH("09.00 -13.00",AI49)))</formula>
    </cfRule>
    <cfRule type="containsText" dxfId="5314" priority="11561" operator="containsText" text="09.00 -15:00">
      <formula>NOT(ISERROR(SEARCH("09.00 -15:00",AI49)))</formula>
    </cfRule>
    <cfRule type="containsText" dxfId="5313" priority="11562" operator="containsText" text="09.00 -16.00">
      <formula>NOT(ISERROR(SEARCH("09.00 -16.00",AI49)))</formula>
    </cfRule>
  </conditionalFormatting>
  <conditionalFormatting sqref="AI47:BW47">
    <cfRule type="containsText" dxfId="5312" priority="11557" operator="containsText" text="09.00 -13.00">
      <formula>NOT(ISERROR(SEARCH("09.00 -13.00",AI47)))</formula>
    </cfRule>
    <cfRule type="containsText" dxfId="5311" priority="11558" operator="containsText" text="09.00 -15:00">
      <formula>NOT(ISERROR(SEARCH("09.00 -15:00",AI47)))</formula>
    </cfRule>
    <cfRule type="containsText" dxfId="5310" priority="11559" operator="containsText" text="09.00 -16.00">
      <formula>NOT(ISERROR(SEARCH("09.00 -16.00",AI47)))</formula>
    </cfRule>
  </conditionalFormatting>
  <conditionalFormatting sqref="AI48:BW48">
    <cfRule type="containsText" dxfId="5309" priority="11554" operator="containsText" text="09.00 -13:00">
      <formula>NOT(ISERROR(SEARCH("09.00 -13:00",AI48)))</formula>
    </cfRule>
    <cfRule type="containsText" dxfId="5308" priority="11555" operator="containsText" text="08.30 -17.30">
      <formula>NOT(ISERROR(SEARCH("08.30 -17.30",AI48)))</formula>
    </cfRule>
    <cfRule type="containsText" dxfId="5307" priority="11556" operator="containsText" text="08.30 -15:30">
      <formula>NOT(ISERROR(SEARCH("08.30 -15:30",AI48)))</formula>
    </cfRule>
  </conditionalFormatting>
  <conditionalFormatting sqref="AI49:BW53">
    <cfRule type="containsText" dxfId="5306" priority="11551" operator="containsText" text="09.00 -13.00">
      <formula>NOT(ISERROR(SEARCH("09.00 -13.00",AI49)))</formula>
    </cfRule>
    <cfRule type="containsText" dxfId="5305" priority="11552" operator="containsText" text="09.00 -15:00">
      <formula>NOT(ISERROR(SEARCH("09.00 -15:00",AI49)))</formula>
    </cfRule>
    <cfRule type="containsText" dxfId="5304" priority="11553" operator="containsText" text="09.00 -16.00">
      <formula>NOT(ISERROR(SEARCH("09.00 -16.00",AI49)))</formula>
    </cfRule>
  </conditionalFormatting>
  <conditionalFormatting sqref="AI49:BW53">
    <cfRule type="containsText" dxfId="5303" priority="11548" operator="containsText" text="09.00 -13:00">
      <formula>NOT(ISERROR(SEARCH("09.00 -13:00",AI49)))</formula>
    </cfRule>
    <cfRule type="containsText" dxfId="5302" priority="11549" operator="containsText" text="08.30 -17.30">
      <formula>NOT(ISERROR(SEARCH("08.30 -17.30",AI49)))</formula>
    </cfRule>
    <cfRule type="containsText" dxfId="5301" priority="11550" operator="containsText" text="08.30 -15:30">
      <formula>NOT(ISERROR(SEARCH("08.30 -15:30",AI49)))</formula>
    </cfRule>
  </conditionalFormatting>
  <conditionalFormatting sqref="AI47:BW47">
    <cfRule type="containsText" dxfId="5300" priority="11545" operator="containsText" text="09.00 -13.00">
      <formula>NOT(ISERROR(SEARCH("09.00 -13.00",AI47)))</formula>
    </cfRule>
    <cfRule type="containsText" dxfId="5299" priority="11546" operator="containsText" text="09.00 -15:00">
      <formula>NOT(ISERROR(SEARCH("09.00 -15:00",AI47)))</formula>
    </cfRule>
    <cfRule type="containsText" dxfId="5298" priority="11547" operator="containsText" text="09.00 -16.00">
      <formula>NOT(ISERROR(SEARCH("09.00 -16.00",AI47)))</formula>
    </cfRule>
  </conditionalFormatting>
  <conditionalFormatting sqref="AI47:BW47">
    <cfRule type="containsText" dxfId="5297" priority="11542" operator="containsText" text="09.00 -13:00">
      <formula>NOT(ISERROR(SEARCH("09.00 -13:00",AI47)))</formula>
    </cfRule>
    <cfRule type="containsText" dxfId="5296" priority="11543" operator="containsText" text="08.30 -17.30">
      <formula>NOT(ISERROR(SEARCH("08.30 -17.30",AI47)))</formula>
    </cfRule>
    <cfRule type="containsText" dxfId="5295" priority="11544" operator="containsText" text="08.30 -15:30">
      <formula>NOT(ISERROR(SEARCH("08.30 -15:30",AI47)))</formula>
    </cfRule>
  </conditionalFormatting>
  <conditionalFormatting sqref="AI37:BW43">
    <cfRule type="containsText" dxfId="5294" priority="11452" operator="containsText" text="08.30 – 14.30">
      <formula>NOT(ISERROR(SEARCH("08.30 – 14.30",AI37)))</formula>
    </cfRule>
    <cfRule type="containsText" dxfId="5293" priority="11453" operator="containsText" text="09:30 – 18.30">
      <formula>NOT(ISERROR(SEARCH("09:30 – 18.30",AI37)))</formula>
    </cfRule>
    <cfRule type="containsText" dxfId="5292" priority="11454" operator="containsText" text="10.30 – 18.30">
      <formula>NOT(ISERROR(SEARCH("10.30 – 18.30",AI37)))</formula>
    </cfRule>
    <cfRule type="containsText" dxfId="5291" priority="11455" operator="containsText" text="09.30 – 18.30">
      <formula>NOT(ISERROR(SEARCH("09.30 – 18.30",AI37)))</formula>
    </cfRule>
    <cfRule type="containsText" dxfId="5290" priority="11456" operator="containsText" text="09.00 – 13:00">
      <formula>NOT(ISERROR(SEARCH("09.00 – 13:00",AI37)))</formula>
    </cfRule>
    <cfRule type="containsText" dxfId="5289" priority="11457" operator="containsText" text="08.30 – 16.30">
      <formula>NOT(ISERROR(SEARCH("08.30 – 16.30",AI37)))</formula>
    </cfRule>
    <cfRule type="containsText" dxfId="5288" priority="11458" operator="containsText" text="08:30 – 17.30">
      <formula>NOT(ISERROR(SEARCH("08:30 – 17.30",AI37)))</formula>
    </cfRule>
    <cfRule type="containsText" dxfId="5287" priority="11459" operator="containsText" text="08.30 – 17.30">
      <formula>NOT(ISERROR(SEARCH("08.30 – 17.30",AI37)))</formula>
    </cfRule>
    <cfRule type="containsText" dxfId="5286" priority="11460" operator="containsText" text="09.00 – 18.00">
      <formula>NOT(ISERROR(SEARCH("09.00 – 18.00",AI37)))</formula>
    </cfRule>
    <cfRule type="containsText" dxfId="5285" priority="11461" operator="containsText" text="09.00 – 13.00">
      <formula>NOT(ISERROR(SEARCH("09.00 – 13.00",AI37)))</formula>
    </cfRule>
    <cfRule type="containsText" dxfId="5284" priority="11462" operator="containsText" text="11.30 – 19.30">
      <formula>NOT(ISERROR(SEARCH("11.30 – 19.30",AI37)))</formula>
    </cfRule>
    <cfRule type="containsText" dxfId="5283" priority="11463" operator="containsText" text="10.30 – 19.30">
      <formula>NOT(ISERROR(SEARCH("10.30 – 19.30",AI37)))</formula>
    </cfRule>
    <cfRule type="containsText" dxfId="5282" priority="11464" operator="containsText" text="09.00 – 15.00">
      <formula>NOT(ISERROR(SEARCH("09.00 – 15.00",AI37)))</formula>
    </cfRule>
    <cfRule type="containsText" dxfId="5281" priority="11465" operator="containsText" text="1 2 : 3 0">
      <formula>NOT(ISERROR(SEARCH("1 2 : 3 0",AI37)))</formula>
    </cfRule>
    <cfRule type="containsText" dxfId="5280" priority="11466" operator="containsText" text="1 3 : 3 0">
      <formula>NOT(ISERROR(SEARCH("1 3 : 3 0",AI37)))</formula>
    </cfRule>
    <cfRule type="containsText" dxfId="5279" priority="11467" operator="containsText" text="FESTIVITÁ">
      <formula>NOT(ISERROR(SEARCH("FESTIVITÁ",AI37)))</formula>
    </cfRule>
    <cfRule type="cellIs" dxfId="5278" priority="11468" operator="equal">
      <formula>"DOMENICA"</formula>
    </cfRule>
  </conditionalFormatting>
  <conditionalFormatting sqref="AI37:BW43">
    <cfRule type="containsText" dxfId="5277" priority="11446" operator="containsText" text="09.00 - 13.00">
      <formula>NOT(ISERROR(SEARCH("09.00 - 13.00",AI37)))</formula>
    </cfRule>
    <cfRule type="containsText" dxfId="5276" priority="11447" operator="containsText" text="09.00 – 15:00">
      <formula>NOT(ISERROR(SEARCH("09.00 – 15:00",AI37)))</formula>
    </cfRule>
    <cfRule type="containsText" dxfId="5275" priority="11448" operator="containsText" text="09.00 – 16.00">
      <formula>NOT(ISERROR(SEARCH("09.00 – 16.00",AI37)))</formula>
    </cfRule>
    <cfRule type="containsText" dxfId="5274" priority="11449" operator="containsText" text="09.00 - 13:00">
      <formula>NOT(ISERROR(SEARCH("09.00 - 13:00",AI37)))</formula>
    </cfRule>
    <cfRule type="containsText" dxfId="5273" priority="11450" operator="containsText" text="08.30 – 16:30 ">
      <formula>NOT(ISERROR(SEARCH("08.30 – 16:30 ",AI37)))</formula>
    </cfRule>
    <cfRule type="containsText" dxfId="5272" priority="11451" operator="containsText" text="08.30 – 17:30 ">
      <formula>NOT(ISERROR(SEARCH("08.30 – 17:30 ",AI37)))</formula>
    </cfRule>
  </conditionalFormatting>
  <conditionalFormatting sqref="AI37:BW43">
    <cfRule type="containsText" dxfId="5271" priority="11445" operator="containsText" text="1 3 : 0 0">
      <formula>NOT(ISERROR(SEARCH("1 3 : 0 0",AI37)))</formula>
    </cfRule>
  </conditionalFormatting>
  <conditionalFormatting sqref="AI37:BW37">
    <cfRule type="containsText" dxfId="5270" priority="11444" operator="containsText" text="13:00">
      <formula>NOT(ISERROR(SEARCH("13:00",AI37)))</formula>
    </cfRule>
  </conditionalFormatting>
  <conditionalFormatting sqref="AI37:BW43">
    <cfRule type="containsText" dxfId="5269" priority="11443" operator="containsText" text="09:00 – 13.00 ">
      <formula>NOT(ISERROR(SEARCH("09:00 – 13.00 ",AI37)))</formula>
    </cfRule>
  </conditionalFormatting>
  <conditionalFormatting sqref="AI43:BW43">
    <cfRule type="containsText" dxfId="5268" priority="11442" operator="containsText" text="09:00 – 13.00 ">
      <formula>NOT(ISERROR(SEARCH("09:00 – 13.00 ",AI43)))</formula>
    </cfRule>
  </conditionalFormatting>
  <conditionalFormatting sqref="AI37:BW43">
    <cfRule type="containsText" dxfId="5267" priority="11441" operator="containsText" text="09:00 – 13.00 ">
      <formula>NOT(ISERROR(SEARCH("09:00 – 13.00 ",AI37)))</formula>
    </cfRule>
  </conditionalFormatting>
  <conditionalFormatting sqref="AI43:BW43">
    <cfRule type="containsText" dxfId="5266" priority="11440" operator="containsText" text="09:00 – 13.00 ">
      <formula>NOT(ISERROR(SEARCH("09:00 – 13.00 ",AI43)))</formula>
    </cfRule>
  </conditionalFormatting>
  <conditionalFormatting sqref="AI38:BW38">
    <cfRule type="containsText" dxfId="5265" priority="11437" operator="containsText" text="09.00 -13.00">
      <formula>NOT(ISERROR(SEARCH("09.00 -13.00",AI38)))</formula>
    </cfRule>
    <cfRule type="containsText" dxfId="5264" priority="11438" operator="containsText" text="09.00 -15:00">
      <formula>NOT(ISERROR(SEARCH("09.00 -15:00",AI38)))</formula>
    </cfRule>
    <cfRule type="containsText" dxfId="5263" priority="11439" operator="containsText" text="09.00 -16.00">
      <formula>NOT(ISERROR(SEARCH("09.00 -16.00",AI38)))</formula>
    </cfRule>
  </conditionalFormatting>
  <conditionalFormatting sqref="AI39:BW43">
    <cfRule type="containsText" dxfId="5262" priority="11434" operator="containsText" text="09.00 -13.00">
      <formula>NOT(ISERROR(SEARCH("09.00 -13.00",AI39)))</formula>
    </cfRule>
    <cfRule type="containsText" dxfId="5261" priority="11435" operator="containsText" text="09.00 -15:00">
      <formula>NOT(ISERROR(SEARCH("09.00 -15:00",AI39)))</formula>
    </cfRule>
    <cfRule type="containsText" dxfId="5260" priority="11436" operator="containsText" text="09.00 -16.00">
      <formula>NOT(ISERROR(SEARCH("09.00 -16.00",AI39)))</formula>
    </cfRule>
  </conditionalFormatting>
  <conditionalFormatting sqref="AI37:BW37">
    <cfRule type="containsText" dxfId="5259" priority="11431" operator="containsText" text="09.00 -13.00">
      <formula>NOT(ISERROR(SEARCH("09.00 -13.00",AI37)))</formula>
    </cfRule>
    <cfRule type="containsText" dxfId="5258" priority="11432" operator="containsText" text="09.00 -15:00">
      <formula>NOT(ISERROR(SEARCH("09.00 -15:00",AI37)))</formula>
    </cfRule>
    <cfRule type="containsText" dxfId="5257" priority="11433" operator="containsText" text="09.00 -16.00">
      <formula>NOT(ISERROR(SEARCH("09.00 -16.00",AI37)))</formula>
    </cfRule>
  </conditionalFormatting>
  <conditionalFormatting sqref="AI43:BW43">
    <cfRule type="containsText" dxfId="5256" priority="11430" operator="containsText" text="09:00 – 13.00 ">
      <formula>NOT(ISERROR(SEARCH("09:00 – 13.00 ",AI43)))</formula>
    </cfRule>
  </conditionalFormatting>
  <conditionalFormatting sqref="AI37:BW43">
    <cfRule type="containsText" dxfId="5255" priority="11429" operator="containsText" text="09:00 – 13.00 ">
      <formula>NOT(ISERROR(SEARCH("09:00 – 13.00 ",AI37)))</formula>
    </cfRule>
  </conditionalFormatting>
  <conditionalFormatting sqref="AI43:BW43">
    <cfRule type="containsText" dxfId="5254" priority="11428" operator="containsText" text="09:00 – 13.00 ">
      <formula>NOT(ISERROR(SEARCH("09:00 – 13.00 ",AI43)))</formula>
    </cfRule>
  </conditionalFormatting>
  <conditionalFormatting sqref="AI38:BW38">
    <cfRule type="containsText" dxfId="5253" priority="11425" operator="containsText" text="09.00 -13.00">
      <formula>NOT(ISERROR(SEARCH("09.00 -13.00",AI38)))</formula>
    </cfRule>
    <cfRule type="containsText" dxfId="5252" priority="11426" operator="containsText" text="09.00 -15:00">
      <formula>NOT(ISERROR(SEARCH("09.00 -15:00",AI38)))</formula>
    </cfRule>
    <cfRule type="containsText" dxfId="5251" priority="11427" operator="containsText" text="09.00 -16.00">
      <formula>NOT(ISERROR(SEARCH("09.00 -16.00",AI38)))</formula>
    </cfRule>
  </conditionalFormatting>
  <conditionalFormatting sqref="AI39:BW43">
    <cfRule type="containsText" dxfId="5250" priority="11422" operator="containsText" text="09.00 -13.00">
      <formula>NOT(ISERROR(SEARCH("09.00 -13.00",AI39)))</formula>
    </cfRule>
    <cfRule type="containsText" dxfId="5249" priority="11423" operator="containsText" text="09.00 -15:00">
      <formula>NOT(ISERROR(SEARCH("09.00 -15:00",AI39)))</formula>
    </cfRule>
    <cfRule type="containsText" dxfId="5248" priority="11424" operator="containsText" text="09.00 -16.00">
      <formula>NOT(ISERROR(SEARCH("09.00 -16.00",AI39)))</formula>
    </cfRule>
  </conditionalFormatting>
  <conditionalFormatting sqref="AI37:BW37">
    <cfRule type="containsText" dxfId="5247" priority="11419" operator="containsText" text="09.00 -13.00">
      <formula>NOT(ISERROR(SEARCH("09.00 -13.00",AI37)))</formula>
    </cfRule>
    <cfRule type="containsText" dxfId="5246" priority="11420" operator="containsText" text="09.00 -15:00">
      <formula>NOT(ISERROR(SEARCH("09.00 -15:00",AI37)))</formula>
    </cfRule>
    <cfRule type="containsText" dxfId="5245" priority="11421" operator="containsText" text="09.00 -16.00">
      <formula>NOT(ISERROR(SEARCH("09.00 -16.00",AI37)))</formula>
    </cfRule>
  </conditionalFormatting>
  <conditionalFormatting sqref="AI38:BW38">
    <cfRule type="containsText" dxfId="5244" priority="11416" operator="containsText" text="09.00 -13:00">
      <formula>NOT(ISERROR(SEARCH("09.00 -13:00",AI38)))</formula>
    </cfRule>
    <cfRule type="containsText" dxfId="5243" priority="11417" operator="containsText" text="08.30 -17.30">
      <formula>NOT(ISERROR(SEARCH("08.30 -17.30",AI38)))</formula>
    </cfRule>
    <cfRule type="containsText" dxfId="5242" priority="11418" operator="containsText" text="08.30 -15:30">
      <formula>NOT(ISERROR(SEARCH("08.30 -15:30",AI38)))</formula>
    </cfRule>
  </conditionalFormatting>
  <conditionalFormatting sqref="AI39:BW43">
    <cfRule type="containsText" dxfId="5241" priority="11413" operator="containsText" text="09.00 -13.00">
      <formula>NOT(ISERROR(SEARCH("09.00 -13.00",AI39)))</formula>
    </cfRule>
    <cfRule type="containsText" dxfId="5240" priority="11414" operator="containsText" text="09.00 -15:00">
      <formula>NOT(ISERROR(SEARCH("09.00 -15:00",AI39)))</formula>
    </cfRule>
    <cfRule type="containsText" dxfId="5239" priority="11415" operator="containsText" text="09.00 -16.00">
      <formula>NOT(ISERROR(SEARCH("09.00 -16.00",AI39)))</formula>
    </cfRule>
  </conditionalFormatting>
  <conditionalFormatting sqref="AI39:BW43">
    <cfRule type="containsText" dxfId="5238" priority="11410" operator="containsText" text="09.00 -13:00">
      <formula>NOT(ISERROR(SEARCH("09.00 -13:00",AI39)))</formula>
    </cfRule>
    <cfRule type="containsText" dxfId="5237" priority="11411" operator="containsText" text="08.30 -17.30">
      <formula>NOT(ISERROR(SEARCH("08.30 -17.30",AI39)))</formula>
    </cfRule>
    <cfRule type="containsText" dxfId="5236" priority="11412" operator="containsText" text="08.30 -15:30">
      <formula>NOT(ISERROR(SEARCH("08.30 -15:30",AI39)))</formula>
    </cfRule>
  </conditionalFormatting>
  <conditionalFormatting sqref="AI37:BW37">
    <cfRule type="containsText" dxfId="5235" priority="11407" operator="containsText" text="09.00 -13.00">
      <formula>NOT(ISERROR(SEARCH("09.00 -13.00",AI37)))</formula>
    </cfRule>
    <cfRule type="containsText" dxfId="5234" priority="11408" operator="containsText" text="09.00 -15:00">
      <formula>NOT(ISERROR(SEARCH("09.00 -15:00",AI37)))</formula>
    </cfRule>
    <cfRule type="containsText" dxfId="5233" priority="11409" operator="containsText" text="09.00 -16.00">
      <formula>NOT(ISERROR(SEARCH("09.00 -16.00",AI37)))</formula>
    </cfRule>
  </conditionalFormatting>
  <conditionalFormatting sqref="AI37:BW37">
    <cfRule type="containsText" dxfId="5232" priority="11404" operator="containsText" text="09.00 -13:00">
      <formula>NOT(ISERROR(SEARCH("09.00 -13:00",AI37)))</formula>
    </cfRule>
    <cfRule type="containsText" dxfId="5231" priority="11405" operator="containsText" text="08.30 -17.30">
      <formula>NOT(ISERROR(SEARCH("08.30 -17.30",AI37)))</formula>
    </cfRule>
    <cfRule type="containsText" dxfId="5230" priority="11406" operator="containsText" text="08.30 -15:30">
      <formula>NOT(ISERROR(SEARCH("08.30 -15:30",AI37)))</formula>
    </cfRule>
  </conditionalFormatting>
  <conditionalFormatting sqref="AI33:BW33">
    <cfRule type="containsText" dxfId="5229" priority="11304" operator="containsText" text="09:00 – 13.00 ">
      <formula>NOT(ISERROR(SEARCH("09:00 – 13.00 ",AI33)))</formula>
    </cfRule>
  </conditionalFormatting>
  <conditionalFormatting sqref="AI33:BW33">
    <cfRule type="containsText" dxfId="5228" priority="11302" operator="containsText" text="09:00 – 13.00 ">
      <formula>NOT(ISERROR(SEARCH("09:00 – 13.00 ",AI33)))</formula>
    </cfRule>
  </conditionalFormatting>
  <conditionalFormatting sqref="AI28:BW28">
    <cfRule type="containsText" dxfId="5227" priority="11299" operator="containsText" text="09.00 -13.00">
      <formula>NOT(ISERROR(SEARCH("09.00 -13.00",AI28)))</formula>
    </cfRule>
    <cfRule type="containsText" dxfId="5226" priority="11300" operator="containsText" text="09.00 -15:00">
      <formula>NOT(ISERROR(SEARCH("09.00 -15:00",AI28)))</formula>
    </cfRule>
    <cfRule type="containsText" dxfId="5225" priority="11301" operator="containsText" text="09.00 -16.00">
      <formula>NOT(ISERROR(SEARCH("09.00 -16.00",AI28)))</formula>
    </cfRule>
  </conditionalFormatting>
  <conditionalFormatting sqref="AI29:BW33">
    <cfRule type="containsText" dxfId="5224" priority="11296" operator="containsText" text="09.00 -13.00">
      <formula>NOT(ISERROR(SEARCH("09.00 -13.00",AI29)))</formula>
    </cfRule>
    <cfRule type="containsText" dxfId="5223" priority="11297" operator="containsText" text="09.00 -15:00">
      <formula>NOT(ISERROR(SEARCH("09.00 -15:00",AI29)))</formula>
    </cfRule>
    <cfRule type="containsText" dxfId="5222" priority="11298" operator="containsText" text="09.00 -16.00">
      <formula>NOT(ISERROR(SEARCH("09.00 -16.00",AI29)))</formula>
    </cfRule>
  </conditionalFormatting>
  <conditionalFormatting sqref="AI33:BW33">
    <cfRule type="containsText" dxfId="5221" priority="11292" operator="containsText" text="09:00 – 13.00 ">
      <formula>NOT(ISERROR(SEARCH("09:00 – 13.00 ",AI33)))</formula>
    </cfRule>
  </conditionalFormatting>
  <conditionalFormatting sqref="AI33:BW33">
    <cfRule type="containsText" dxfId="5220" priority="11290" operator="containsText" text="09:00 – 13.00 ">
      <formula>NOT(ISERROR(SEARCH("09:00 – 13.00 ",AI33)))</formula>
    </cfRule>
  </conditionalFormatting>
  <conditionalFormatting sqref="AI28:BW28">
    <cfRule type="containsText" dxfId="5219" priority="11287" operator="containsText" text="09.00 -13.00">
      <formula>NOT(ISERROR(SEARCH("09.00 -13.00",AI28)))</formula>
    </cfRule>
    <cfRule type="containsText" dxfId="5218" priority="11288" operator="containsText" text="09.00 -15:00">
      <formula>NOT(ISERROR(SEARCH("09.00 -15:00",AI28)))</formula>
    </cfRule>
    <cfRule type="containsText" dxfId="5217" priority="11289" operator="containsText" text="09.00 -16.00">
      <formula>NOT(ISERROR(SEARCH("09.00 -16.00",AI28)))</formula>
    </cfRule>
  </conditionalFormatting>
  <conditionalFormatting sqref="AI29:BW33">
    <cfRule type="containsText" dxfId="5216" priority="11284" operator="containsText" text="09.00 -13.00">
      <formula>NOT(ISERROR(SEARCH("09.00 -13.00",AI29)))</formula>
    </cfRule>
    <cfRule type="containsText" dxfId="5215" priority="11285" operator="containsText" text="09.00 -15:00">
      <formula>NOT(ISERROR(SEARCH("09.00 -15:00",AI29)))</formula>
    </cfRule>
    <cfRule type="containsText" dxfId="5214" priority="11286" operator="containsText" text="09.00 -16.00">
      <formula>NOT(ISERROR(SEARCH("09.00 -16.00",AI29)))</formula>
    </cfRule>
  </conditionalFormatting>
  <conditionalFormatting sqref="AI28:BW28">
    <cfRule type="containsText" dxfId="5213" priority="11278" operator="containsText" text="09.00 -13:00">
      <formula>NOT(ISERROR(SEARCH("09.00 -13:00",AI28)))</formula>
    </cfRule>
    <cfRule type="containsText" dxfId="5212" priority="11279" operator="containsText" text="08.30 -17.30">
      <formula>NOT(ISERROR(SEARCH("08.30 -17.30",AI28)))</formula>
    </cfRule>
    <cfRule type="containsText" dxfId="5211" priority="11280" operator="containsText" text="08.30 -15:30">
      <formula>NOT(ISERROR(SEARCH("08.30 -15:30",AI28)))</formula>
    </cfRule>
  </conditionalFormatting>
  <conditionalFormatting sqref="AI29:BW33">
    <cfRule type="containsText" dxfId="5210" priority="11275" operator="containsText" text="09.00 -13.00">
      <formula>NOT(ISERROR(SEARCH("09.00 -13.00",AI29)))</formula>
    </cfRule>
    <cfRule type="containsText" dxfId="5209" priority="11276" operator="containsText" text="09.00 -15:00">
      <formula>NOT(ISERROR(SEARCH("09.00 -15:00",AI29)))</formula>
    </cfRule>
    <cfRule type="containsText" dxfId="5208" priority="11277" operator="containsText" text="09.00 -16.00">
      <formula>NOT(ISERROR(SEARCH("09.00 -16.00",AI29)))</formula>
    </cfRule>
  </conditionalFormatting>
  <conditionalFormatting sqref="AI29:BW33">
    <cfRule type="containsText" dxfId="5207" priority="11272" operator="containsText" text="09.00 -13:00">
      <formula>NOT(ISERROR(SEARCH("09.00 -13:00",AI29)))</formula>
    </cfRule>
    <cfRule type="containsText" dxfId="5206" priority="11273" operator="containsText" text="08.30 -17.30">
      <formula>NOT(ISERROR(SEARCH("08.30 -17.30",AI29)))</formula>
    </cfRule>
    <cfRule type="containsText" dxfId="5205" priority="11274" operator="containsText" text="08.30 -15:30">
      <formula>NOT(ISERROR(SEARCH("08.30 -15:30",AI29)))</formula>
    </cfRule>
  </conditionalFormatting>
  <conditionalFormatting sqref="AF23:BW23">
    <cfRule type="containsText" dxfId="5204" priority="11166" operator="containsText" text="09:00 – 13.00 ">
      <formula>NOT(ISERROR(SEARCH("09:00 – 13.00 ",AF23)))</formula>
    </cfRule>
  </conditionalFormatting>
  <conditionalFormatting sqref="AF23:BW23">
    <cfRule type="containsText" dxfId="5203" priority="11164" operator="containsText" text="09:00 – 13.00 ">
      <formula>NOT(ISERROR(SEARCH("09:00 – 13.00 ",AF23)))</formula>
    </cfRule>
  </conditionalFormatting>
  <conditionalFormatting sqref="AF18:BW18">
    <cfRule type="containsText" dxfId="5202" priority="11161" operator="containsText" text="09.00 -13.00">
      <formula>NOT(ISERROR(SEARCH("09.00 -13.00",AF18)))</formula>
    </cfRule>
    <cfRule type="containsText" dxfId="5201" priority="11162" operator="containsText" text="09.00 -15:00">
      <formula>NOT(ISERROR(SEARCH("09.00 -15:00",AF18)))</formula>
    </cfRule>
    <cfRule type="containsText" dxfId="5200" priority="11163" operator="containsText" text="09.00 -16.00">
      <formula>NOT(ISERROR(SEARCH("09.00 -16.00",AF18)))</formula>
    </cfRule>
  </conditionalFormatting>
  <conditionalFormatting sqref="AF19:BW23">
    <cfRule type="containsText" dxfId="5199" priority="11158" operator="containsText" text="09.00 -13.00">
      <formula>NOT(ISERROR(SEARCH("09.00 -13.00",AF19)))</formula>
    </cfRule>
    <cfRule type="containsText" dxfId="5198" priority="11159" operator="containsText" text="09.00 -15:00">
      <formula>NOT(ISERROR(SEARCH("09.00 -15:00",AF19)))</formula>
    </cfRule>
    <cfRule type="containsText" dxfId="5197" priority="11160" operator="containsText" text="09.00 -16.00">
      <formula>NOT(ISERROR(SEARCH("09.00 -16.00",AF19)))</formula>
    </cfRule>
  </conditionalFormatting>
  <conditionalFormatting sqref="AF23:BW23">
    <cfRule type="containsText" dxfId="5196" priority="11154" operator="containsText" text="09:00 – 13.00 ">
      <formula>NOT(ISERROR(SEARCH("09:00 – 13.00 ",AF23)))</formula>
    </cfRule>
  </conditionalFormatting>
  <conditionalFormatting sqref="AF23:BW23">
    <cfRule type="containsText" dxfId="5195" priority="11152" operator="containsText" text="09:00 – 13.00 ">
      <formula>NOT(ISERROR(SEARCH("09:00 – 13.00 ",AF23)))</formula>
    </cfRule>
  </conditionalFormatting>
  <conditionalFormatting sqref="AF18:BW18">
    <cfRule type="containsText" dxfId="5194" priority="11149" operator="containsText" text="09.00 -13.00">
      <formula>NOT(ISERROR(SEARCH("09.00 -13.00",AF18)))</formula>
    </cfRule>
    <cfRule type="containsText" dxfId="5193" priority="11150" operator="containsText" text="09.00 -15:00">
      <formula>NOT(ISERROR(SEARCH("09.00 -15:00",AF18)))</formula>
    </cfRule>
    <cfRule type="containsText" dxfId="5192" priority="11151" operator="containsText" text="09.00 -16.00">
      <formula>NOT(ISERROR(SEARCH("09.00 -16.00",AF18)))</formula>
    </cfRule>
  </conditionalFormatting>
  <conditionalFormatting sqref="AF19:BW23">
    <cfRule type="containsText" dxfId="5191" priority="11146" operator="containsText" text="09.00 -13.00">
      <formula>NOT(ISERROR(SEARCH("09.00 -13.00",AF19)))</formula>
    </cfRule>
    <cfRule type="containsText" dxfId="5190" priority="11147" operator="containsText" text="09.00 -15:00">
      <formula>NOT(ISERROR(SEARCH("09.00 -15:00",AF19)))</formula>
    </cfRule>
    <cfRule type="containsText" dxfId="5189" priority="11148" operator="containsText" text="09.00 -16.00">
      <formula>NOT(ISERROR(SEARCH("09.00 -16.00",AF19)))</formula>
    </cfRule>
  </conditionalFormatting>
  <conditionalFormatting sqref="AF18:BW18">
    <cfRule type="containsText" dxfId="5188" priority="11140" operator="containsText" text="09.00 -13:00">
      <formula>NOT(ISERROR(SEARCH("09.00 -13:00",AF18)))</formula>
    </cfRule>
    <cfRule type="containsText" dxfId="5187" priority="11141" operator="containsText" text="08.30 -17.30">
      <formula>NOT(ISERROR(SEARCH("08.30 -17.30",AF18)))</formula>
    </cfRule>
    <cfRule type="containsText" dxfId="5186" priority="11142" operator="containsText" text="08.30 -15:30">
      <formula>NOT(ISERROR(SEARCH("08.30 -15:30",AF18)))</formula>
    </cfRule>
  </conditionalFormatting>
  <conditionalFormatting sqref="AF19:BW23">
    <cfRule type="containsText" dxfId="5185" priority="11137" operator="containsText" text="09.00 -13.00">
      <formula>NOT(ISERROR(SEARCH("09.00 -13.00",AF19)))</formula>
    </cfRule>
    <cfRule type="containsText" dxfId="5184" priority="11138" operator="containsText" text="09.00 -15:00">
      <formula>NOT(ISERROR(SEARCH("09.00 -15:00",AF19)))</formula>
    </cfRule>
    <cfRule type="containsText" dxfId="5183" priority="11139" operator="containsText" text="09.00 -16.00">
      <formula>NOT(ISERROR(SEARCH("09.00 -16.00",AF19)))</formula>
    </cfRule>
  </conditionalFormatting>
  <conditionalFormatting sqref="AF19:BW23">
    <cfRule type="containsText" dxfId="5182" priority="11134" operator="containsText" text="09.00 -13:00">
      <formula>NOT(ISERROR(SEARCH("09.00 -13:00",AF19)))</formula>
    </cfRule>
    <cfRule type="containsText" dxfId="5181" priority="11135" operator="containsText" text="08.30 -17.30">
      <formula>NOT(ISERROR(SEARCH("08.30 -17.30",AF19)))</formula>
    </cfRule>
    <cfRule type="containsText" dxfId="5180" priority="11136" operator="containsText" text="08.30 -15:30">
      <formula>NOT(ISERROR(SEARCH("08.30 -15:30",AF19)))</formula>
    </cfRule>
  </conditionalFormatting>
  <conditionalFormatting sqref="AI13:BW13">
    <cfRule type="containsText" dxfId="5179" priority="11033" operator="containsText" text="09:00 – 13.00 ">
      <formula>NOT(ISERROR(SEARCH("09:00 – 13.00 ",AI13)))</formula>
    </cfRule>
  </conditionalFormatting>
  <conditionalFormatting sqref="AI13:BW13">
    <cfRule type="containsText" dxfId="5178" priority="11031" operator="containsText" text="09:00 – 13.00 ">
      <formula>NOT(ISERROR(SEARCH("09:00 – 13.00 ",AI13)))</formula>
    </cfRule>
  </conditionalFormatting>
  <conditionalFormatting sqref="AI8:BW8">
    <cfRule type="containsText" dxfId="5177" priority="11028" operator="containsText" text="09.00 -13.00">
      <formula>NOT(ISERROR(SEARCH("09.00 -13.00",AI8)))</formula>
    </cfRule>
    <cfRule type="containsText" dxfId="5176" priority="11029" operator="containsText" text="09.00 -15:00">
      <formula>NOT(ISERROR(SEARCH("09.00 -15:00",AI8)))</formula>
    </cfRule>
    <cfRule type="containsText" dxfId="5175" priority="11030" operator="containsText" text="09.00 -16.00">
      <formula>NOT(ISERROR(SEARCH("09.00 -16.00",AI8)))</formula>
    </cfRule>
  </conditionalFormatting>
  <conditionalFormatting sqref="AI9:BW13">
    <cfRule type="containsText" dxfId="5174" priority="11025" operator="containsText" text="09.00 -13.00">
      <formula>NOT(ISERROR(SEARCH("09.00 -13.00",AI9)))</formula>
    </cfRule>
    <cfRule type="containsText" dxfId="5173" priority="11026" operator="containsText" text="09.00 -15:00">
      <formula>NOT(ISERROR(SEARCH("09.00 -15:00",AI9)))</formula>
    </cfRule>
    <cfRule type="containsText" dxfId="5172" priority="11027" operator="containsText" text="09.00 -16.00">
      <formula>NOT(ISERROR(SEARCH("09.00 -16.00",AI9)))</formula>
    </cfRule>
  </conditionalFormatting>
  <conditionalFormatting sqref="AI13:BW13">
    <cfRule type="containsText" dxfId="5171" priority="11021" operator="containsText" text="09:00 – 13.00 ">
      <formula>NOT(ISERROR(SEARCH("09:00 – 13.00 ",AI13)))</formula>
    </cfRule>
  </conditionalFormatting>
  <conditionalFormatting sqref="AI13:BW13">
    <cfRule type="containsText" dxfId="5170" priority="11019" operator="containsText" text="09:00 – 13.00 ">
      <formula>NOT(ISERROR(SEARCH("09:00 – 13.00 ",AI13)))</formula>
    </cfRule>
  </conditionalFormatting>
  <conditionalFormatting sqref="AI8:BW8">
    <cfRule type="containsText" dxfId="5169" priority="11016" operator="containsText" text="09.00 -13.00">
      <formula>NOT(ISERROR(SEARCH("09.00 -13.00",AI8)))</formula>
    </cfRule>
    <cfRule type="containsText" dxfId="5168" priority="11017" operator="containsText" text="09.00 -15:00">
      <formula>NOT(ISERROR(SEARCH("09.00 -15:00",AI8)))</formula>
    </cfRule>
    <cfRule type="containsText" dxfId="5167" priority="11018" operator="containsText" text="09.00 -16.00">
      <formula>NOT(ISERROR(SEARCH("09.00 -16.00",AI8)))</formula>
    </cfRule>
  </conditionalFormatting>
  <conditionalFormatting sqref="AI9:BW13">
    <cfRule type="containsText" dxfId="5166" priority="11013" operator="containsText" text="09.00 -13.00">
      <formula>NOT(ISERROR(SEARCH("09.00 -13.00",AI9)))</formula>
    </cfRule>
    <cfRule type="containsText" dxfId="5165" priority="11014" operator="containsText" text="09.00 -15:00">
      <formula>NOT(ISERROR(SEARCH("09.00 -15:00",AI9)))</formula>
    </cfRule>
    <cfRule type="containsText" dxfId="5164" priority="11015" operator="containsText" text="09.00 -16.00">
      <formula>NOT(ISERROR(SEARCH("09.00 -16.00",AI9)))</formula>
    </cfRule>
  </conditionalFormatting>
  <conditionalFormatting sqref="AI8:BW8">
    <cfRule type="containsText" dxfId="5163" priority="11007" operator="containsText" text="09.00 -13:00">
      <formula>NOT(ISERROR(SEARCH("09.00 -13:00",AI8)))</formula>
    </cfRule>
    <cfRule type="containsText" dxfId="5162" priority="11008" operator="containsText" text="08.30 -17.30">
      <formula>NOT(ISERROR(SEARCH("08.30 -17.30",AI8)))</formula>
    </cfRule>
    <cfRule type="containsText" dxfId="5161" priority="11009" operator="containsText" text="08.30 -15:30">
      <formula>NOT(ISERROR(SEARCH("08.30 -15:30",AI8)))</formula>
    </cfRule>
  </conditionalFormatting>
  <conditionalFormatting sqref="AI9:BW13">
    <cfRule type="containsText" dxfId="5160" priority="11004" operator="containsText" text="09.00 -13.00">
      <formula>NOT(ISERROR(SEARCH("09.00 -13.00",AI9)))</formula>
    </cfRule>
    <cfRule type="containsText" dxfId="5159" priority="11005" operator="containsText" text="09.00 -15:00">
      <formula>NOT(ISERROR(SEARCH("09.00 -15:00",AI9)))</formula>
    </cfRule>
    <cfRule type="containsText" dxfId="5158" priority="11006" operator="containsText" text="09.00 -16.00">
      <formula>NOT(ISERROR(SEARCH("09.00 -16.00",AI9)))</formula>
    </cfRule>
  </conditionalFormatting>
  <conditionalFormatting sqref="AI9:BW13">
    <cfRule type="containsText" dxfId="5157" priority="11001" operator="containsText" text="09.00 -13:00">
      <formula>NOT(ISERROR(SEARCH("09.00 -13:00",AI9)))</formula>
    </cfRule>
    <cfRule type="containsText" dxfId="5156" priority="11002" operator="containsText" text="08.30 -17.30">
      <formula>NOT(ISERROR(SEARCH("08.30 -17.30",AI9)))</formula>
    </cfRule>
    <cfRule type="containsText" dxfId="5155" priority="11003" operator="containsText" text="08.30 -15:30">
      <formula>NOT(ISERROR(SEARCH("08.30 -15:30",AI9)))</formula>
    </cfRule>
  </conditionalFormatting>
  <conditionalFormatting sqref="AI79:BW79">
    <cfRule type="containsText" dxfId="5154" priority="10978" operator="containsText" text="08.30 – 14.30">
      <formula>NOT(ISERROR(SEARCH("08.30 – 14.30",AI79)))</formula>
    </cfRule>
    <cfRule type="containsText" dxfId="5153" priority="10979" operator="containsText" text="09:30 – 18.30">
      <formula>NOT(ISERROR(SEARCH("09:30 – 18.30",AI79)))</formula>
    </cfRule>
    <cfRule type="containsText" dxfId="5152" priority="10980" operator="containsText" text="10.30 – 18.30">
      <formula>NOT(ISERROR(SEARCH("10.30 – 18.30",AI79)))</formula>
    </cfRule>
    <cfRule type="containsText" dxfId="5151" priority="10981" operator="containsText" text="09.30 – 18.30">
      <formula>NOT(ISERROR(SEARCH("09.30 – 18.30",AI79)))</formula>
    </cfRule>
    <cfRule type="containsText" dxfId="5150" priority="10982" operator="containsText" text="09.00 – 13:00">
      <formula>NOT(ISERROR(SEARCH("09.00 – 13:00",AI79)))</formula>
    </cfRule>
    <cfRule type="containsText" dxfId="5149" priority="10983" operator="containsText" text="08.30 – 16.30">
      <formula>NOT(ISERROR(SEARCH("08.30 – 16.30",AI79)))</formula>
    </cfRule>
    <cfRule type="containsText" dxfId="5148" priority="10984" operator="containsText" text="08:30 – 17.30">
      <formula>NOT(ISERROR(SEARCH("08:30 – 17.30",AI79)))</formula>
    </cfRule>
    <cfRule type="containsText" dxfId="5147" priority="10985" operator="containsText" text="08.30 – 17.30">
      <formula>NOT(ISERROR(SEARCH("08.30 – 17.30",AI79)))</formula>
    </cfRule>
    <cfRule type="containsText" dxfId="5146" priority="10986" operator="containsText" text="09.00 – 18.00">
      <formula>NOT(ISERROR(SEARCH("09.00 – 18.00",AI79)))</formula>
    </cfRule>
    <cfRule type="containsText" dxfId="5145" priority="10987" operator="containsText" text="09.00 – 13.00">
      <formula>NOT(ISERROR(SEARCH("09.00 – 13.00",AI79)))</formula>
    </cfRule>
    <cfRule type="containsText" dxfId="5144" priority="10988" operator="containsText" text="11.30 – 19.30">
      <formula>NOT(ISERROR(SEARCH("11.30 – 19.30",AI79)))</formula>
    </cfRule>
    <cfRule type="containsText" dxfId="5143" priority="10989" operator="containsText" text="10.30 – 19.30">
      <formula>NOT(ISERROR(SEARCH("10.30 – 19.30",AI79)))</formula>
    </cfRule>
    <cfRule type="containsText" dxfId="5142" priority="10990" operator="containsText" text="09.00 – 15.00">
      <formula>NOT(ISERROR(SEARCH("09.00 – 15.00",AI79)))</formula>
    </cfRule>
    <cfRule type="containsText" dxfId="5141" priority="10991" operator="containsText" text="12:30">
      <formula>NOT(ISERROR(SEARCH("12:30",AI79)))</formula>
    </cfRule>
    <cfRule type="containsText" dxfId="5140" priority="10992" operator="containsText" text="13:30">
      <formula>NOT(ISERROR(SEARCH("13:30",AI79)))</formula>
    </cfRule>
    <cfRule type="containsText" dxfId="5139" priority="10993" operator="containsText" text="FESTIVITÁ">
      <formula>NOT(ISERROR(SEARCH("FESTIVITÁ",AI79)))</formula>
    </cfRule>
    <cfRule type="cellIs" dxfId="5138" priority="10994" operator="equal">
      <formula>"DOMENICA"</formula>
    </cfRule>
  </conditionalFormatting>
  <conditionalFormatting sqref="AI69:BW69">
    <cfRule type="containsText" dxfId="5137" priority="10961" operator="containsText" text="08.30 – 14.30">
      <formula>NOT(ISERROR(SEARCH("08.30 – 14.30",AI69)))</formula>
    </cfRule>
    <cfRule type="containsText" dxfId="5136" priority="10962" operator="containsText" text="09:30 – 18.30">
      <formula>NOT(ISERROR(SEARCH("09:30 – 18.30",AI69)))</formula>
    </cfRule>
    <cfRule type="containsText" dxfId="5135" priority="10963" operator="containsText" text="10.30 – 18.30">
      <formula>NOT(ISERROR(SEARCH("10.30 – 18.30",AI69)))</formula>
    </cfRule>
    <cfRule type="containsText" dxfId="5134" priority="10964" operator="containsText" text="09.30 – 18.30">
      <formula>NOT(ISERROR(SEARCH("09.30 – 18.30",AI69)))</formula>
    </cfRule>
    <cfRule type="containsText" dxfId="5133" priority="10965" operator="containsText" text="09.00 – 13:00">
      <formula>NOT(ISERROR(SEARCH("09.00 – 13:00",AI69)))</formula>
    </cfRule>
    <cfRule type="containsText" dxfId="5132" priority="10966" operator="containsText" text="08.30 – 16.30">
      <formula>NOT(ISERROR(SEARCH("08.30 – 16.30",AI69)))</formula>
    </cfRule>
    <cfRule type="containsText" dxfId="5131" priority="10967" operator="containsText" text="08:30 – 17.30">
      <formula>NOT(ISERROR(SEARCH("08:30 – 17.30",AI69)))</formula>
    </cfRule>
    <cfRule type="containsText" dxfId="5130" priority="10968" operator="containsText" text="08.30 – 17.30">
      <formula>NOT(ISERROR(SEARCH("08.30 – 17.30",AI69)))</formula>
    </cfRule>
    <cfRule type="containsText" dxfId="5129" priority="10969" operator="containsText" text="09.00 – 18.00">
      <formula>NOT(ISERROR(SEARCH("09.00 – 18.00",AI69)))</formula>
    </cfRule>
    <cfRule type="containsText" dxfId="5128" priority="10970" operator="containsText" text="09.00 – 13.00">
      <formula>NOT(ISERROR(SEARCH("09.00 – 13.00",AI69)))</formula>
    </cfRule>
    <cfRule type="containsText" dxfId="5127" priority="10971" operator="containsText" text="11.30 – 19.30">
      <formula>NOT(ISERROR(SEARCH("11.30 – 19.30",AI69)))</formula>
    </cfRule>
    <cfRule type="containsText" dxfId="5126" priority="10972" operator="containsText" text="10.30 – 19.30">
      <formula>NOT(ISERROR(SEARCH("10.30 – 19.30",AI69)))</formula>
    </cfRule>
    <cfRule type="containsText" dxfId="5125" priority="10973" operator="containsText" text="09.00 – 15.00">
      <formula>NOT(ISERROR(SEARCH("09.00 – 15.00",AI69)))</formula>
    </cfRule>
    <cfRule type="containsText" dxfId="5124" priority="10974" operator="containsText" text="12:30">
      <formula>NOT(ISERROR(SEARCH("12:30",AI69)))</formula>
    </cfRule>
    <cfRule type="containsText" dxfId="5123" priority="10975" operator="containsText" text="13:30">
      <formula>NOT(ISERROR(SEARCH("13:30",AI69)))</formula>
    </cfRule>
    <cfRule type="containsText" dxfId="5122" priority="10976" operator="containsText" text="FESTIVITÁ">
      <formula>NOT(ISERROR(SEARCH("FESTIVITÁ",AI69)))</formula>
    </cfRule>
    <cfRule type="cellIs" dxfId="5121" priority="10977" operator="equal">
      <formula>"DOMENICA"</formula>
    </cfRule>
  </conditionalFormatting>
  <conditionalFormatting sqref="AI79:BW79 AI69:BW69">
    <cfRule type="containsText" dxfId="5120" priority="10955" operator="containsText" text="09.00 - 13.00">
      <formula>NOT(ISERROR(SEARCH("09.00 - 13.00",AI69)))</formula>
    </cfRule>
    <cfRule type="containsText" dxfId="5119" priority="10956" operator="containsText" text="09.00 – 15:00">
      <formula>NOT(ISERROR(SEARCH("09.00 – 15:00",AI69)))</formula>
    </cfRule>
    <cfRule type="containsText" dxfId="5118" priority="10957" operator="containsText" text="09.00 – 16.00">
      <formula>NOT(ISERROR(SEARCH("09.00 – 16.00",AI69)))</formula>
    </cfRule>
    <cfRule type="containsText" dxfId="5117" priority="10958" operator="containsText" text="09.00 - 13:00">
      <formula>NOT(ISERROR(SEARCH("09.00 - 13:00",AI69)))</formula>
    </cfRule>
    <cfRule type="containsText" dxfId="5116" priority="10959" operator="containsText" text="08.30 – 16:30 ">
      <formula>NOT(ISERROR(SEARCH("08.30 – 16:30 ",AI69)))</formula>
    </cfRule>
    <cfRule type="containsText" dxfId="5115" priority="10960" operator="containsText" text="08.30 – 17:30 ">
      <formula>NOT(ISERROR(SEARCH("08.30 – 17:30 ",AI69)))</formula>
    </cfRule>
  </conditionalFormatting>
  <conditionalFormatting sqref="AI61:BW67">
    <cfRule type="containsText" dxfId="5114" priority="10864" operator="containsText" text="08.30 – 14.30">
      <formula>NOT(ISERROR(SEARCH("08.30 – 14.30",AI61)))</formula>
    </cfRule>
    <cfRule type="containsText" dxfId="5113" priority="10865" operator="containsText" text="09:30 – 18.30">
      <formula>NOT(ISERROR(SEARCH("09:30 – 18.30",AI61)))</formula>
    </cfRule>
    <cfRule type="containsText" dxfId="5112" priority="10866" operator="containsText" text="10.30 – 18.30">
      <formula>NOT(ISERROR(SEARCH("10.30 – 18.30",AI61)))</formula>
    </cfRule>
    <cfRule type="containsText" dxfId="5111" priority="10867" operator="containsText" text="09.30 – 18.30">
      <formula>NOT(ISERROR(SEARCH("09.30 – 18.30",AI61)))</formula>
    </cfRule>
    <cfRule type="containsText" dxfId="5110" priority="10869" operator="containsText" text="09.00 – 13:00">
      <formula>NOT(ISERROR(SEARCH("09.00 – 13:00",AI61)))</formula>
    </cfRule>
    <cfRule type="containsText" dxfId="5109" priority="10870" operator="containsText" text="08.30 – 16.30">
      <formula>NOT(ISERROR(SEARCH("08.30 – 16.30",AI61)))</formula>
    </cfRule>
    <cfRule type="containsText" dxfId="5108" priority="10871" operator="containsText" text="08:30 – 17.30">
      <formula>NOT(ISERROR(SEARCH("08:30 – 17.30",AI61)))</formula>
    </cfRule>
    <cfRule type="containsText" dxfId="5107" priority="10872" operator="containsText" text="08.30 – 17.30">
      <formula>NOT(ISERROR(SEARCH("08.30 – 17.30",AI61)))</formula>
    </cfRule>
    <cfRule type="containsText" dxfId="5106" priority="10873" operator="containsText" text="09.00 – 18.00">
      <formula>NOT(ISERROR(SEARCH("09.00 – 18.00",AI61)))</formula>
    </cfRule>
    <cfRule type="containsText" dxfId="5105" priority="10874" operator="containsText" text="09.00 – 13.00">
      <formula>NOT(ISERROR(SEARCH("09.00 – 13.00",AI61)))</formula>
    </cfRule>
    <cfRule type="containsText" dxfId="5104" priority="10875" operator="containsText" text="11.30 – 19.30">
      <formula>NOT(ISERROR(SEARCH("11.30 – 19.30",AI61)))</formula>
    </cfRule>
    <cfRule type="containsText" dxfId="5103" priority="10876" operator="containsText" text="10.30 – 19.30">
      <formula>NOT(ISERROR(SEARCH("10.30 – 19.30",AI61)))</formula>
    </cfRule>
    <cfRule type="containsText" dxfId="5102" priority="10877" operator="containsText" text="09.00 – 15.00">
      <formula>NOT(ISERROR(SEARCH("09.00 – 15.00",AI61)))</formula>
    </cfRule>
    <cfRule type="containsText" dxfId="5101" priority="10878" operator="containsText" text="1 2 : 3 0">
      <formula>NOT(ISERROR(SEARCH("1 2 : 3 0",AI61)))</formula>
    </cfRule>
    <cfRule type="containsText" dxfId="5100" priority="10879" operator="containsText" text="1 3 : 3 0">
      <formula>NOT(ISERROR(SEARCH("1 3 : 3 0",AI61)))</formula>
    </cfRule>
    <cfRule type="containsText" dxfId="5099" priority="10880" operator="containsText" text="FESTIVITÁ">
      <formula>NOT(ISERROR(SEARCH("FESTIVITÁ",AI61)))</formula>
    </cfRule>
    <cfRule type="cellIs" dxfId="5098" priority="10881" operator="equal">
      <formula>"DOMENICA"</formula>
    </cfRule>
  </conditionalFormatting>
  <conditionalFormatting sqref="AI61:BW67">
    <cfRule type="containsText" dxfId="5097" priority="10856" operator="containsText" text="09.00 - 13.00">
      <formula>NOT(ISERROR(SEARCH("09.00 - 13.00",AI61)))</formula>
    </cfRule>
    <cfRule type="containsText" dxfId="5096" priority="10859" operator="containsText" text="09.00 – 15:00">
      <formula>NOT(ISERROR(SEARCH("09.00 – 15:00",AI61)))</formula>
    </cfRule>
    <cfRule type="containsText" dxfId="5095" priority="10860" operator="containsText" text="09.00 – 16.00">
      <formula>NOT(ISERROR(SEARCH("09.00 – 16.00",AI61)))</formula>
    </cfRule>
    <cfRule type="containsText" dxfId="5094" priority="10861" operator="containsText" text="09.00 - 13:00">
      <formula>NOT(ISERROR(SEARCH("09.00 - 13:00",AI61)))</formula>
    </cfRule>
    <cfRule type="containsText" dxfId="5093" priority="10862" operator="containsText" text="08.30 – 16:30 ">
      <formula>NOT(ISERROR(SEARCH("08.30 – 16:30 ",AI61)))</formula>
    </cfRule>
    <cfRule type="containsText" dxfId="5092" priority="10863" operator="containsText" text="08.30 – 17:30 ">
      <formula>NOT(ISERROR(SEARCH("08.30 – 17:30 ",AI61)))</formula>
    </cfRule>
  </conditionalFormatting>
  <conditionalFormatting sqref="AI61:BW67">
    <cfRule type="containsText" dxfId="5091" priority="10858" operator="containsText" text="1 3 : 0 0">
      <formula>NOT(ISERROR(SEARCH("1 3 : 0 0",AI61)))</formula>
    </cfRule>
  </conditionalFormatting>
  <conditionalFormatting sqref="AI61:BW61">
    <cfRule type="containsText" dxfId="5090" priority="10857" operator="containsText" text="13:00">
      <formula>NOT(ISERROR(SEARCH("13:00",AI61)))</formula>
    </cfRule>
  </conditionalFormatting>
  <conditionalFormatting sqref="AI61:BW67">
    <cfRule type="containsText" dxfId="5089" priority="10868" operator="containsText" text="09:00 – 13.00 ">
      <formula>NOT(ISERROR(SEARCH("09:00 – 13.00 ",AI61)))</formula>
    </cfRule>
  </conditionalFormatting>
  <conditionalFormatting sqref="AI67:BW67">
    <cfRule type="containsText" dxfId="5088" priority="10855" operator="containsText" text="09:00 – 13.00 ">
      <formula>NOT(ISERROR(SEARCH("09:00 – 13.00 ",AI67)))</formula>
    </cfRule>
  </conditionalFormatting>
  <conditionalFormatting sqref="AI61:BW67">
    <cfRule type="containsText" dxfId="5087" priority="10854" operator="containsText" text="09:00 – 13.00 ">
      <formula>NOT(ISERROR(SEARCH("09:00 – 13.00 ",AI61)))</formula>
    </cfRule>
  </conditionalFormatting>
  <conditionalFormatting sqref="AI67:BW67">
    <cfRule type="containsText" dxfId="5086" priority="10853" operator="containsText" text="09:00 – 13.00 ">
      <formula>NOT(ISERROR(SEARCH("09:00 – 13.00 ",AI67)))</formula>
    </cfRule>
  </conditionalFormatting>
  <conditionalFormatting sqref="AI62:BW62">
    <cfRule type="containsText" dxfId="5085" priority="10850" operator="containsText" text="09.00 -13.00">
      <formula>NOT(ISERROR(SEARCH("09.00 -13.00",AI62)))</formula>
    </cfRule>
    <cfRule type="containsText" dxfId="5084" priority="10851" operator="containsText" text="09.00 -15:00">
      <formula>NOT(ISERROR(SEARCH("09.00 -15:00",AI62)))</formula>
    </cfRule>
    <cfRule type="containsText" dxfId="5083" priority="10852" operator="containsText" text="09.00 -16.00">
      <formula>NOT(ISERROR(SEARCH("09.00 -16.00",AI62)))</formula>
    </cfRule>
  </conditionalFormatting>
  <conditionalFormatting sqref="AI63:BW67">
    <cfRule type="containsText" dxfId="5082" priority="10847" operator="containsText" text="09.00 -13.00">
      <formula>NOT(ISERROR(SEARCH("09.00 -13.00",AI63)))</formula>
    </cfRule>
    <cfRule type="containsText" dxfId="5081" priority="10848" operator="containsText" text="09.00 -15:00">
      <formula>NOT(ISERROR(SEARCH("09.00 -15:00",AI63)))</formula>
    </cfRule>
    <cfRule type="containsText" dxfId="5080" priority="10849" operator="containsText" text="09.00 -16.00">
      <formula>NOT(ISERROR(SEARCH("09.00 -16.00",AI63)))</formula>
    </cfRule>
  </conditionalFormatting>
  <conditionalFormatting sqref="AI61:BW61">
    <cfRule type="containsText" dxfId="5079" priority="10844" operator="containsText" text="09.00 -13.00">
      <formula>NOT(ISERROR(SEARCH("09.00 -13.00",AI61)))</formula>
    </cfRule>
    <cfRule type="containsText" dxfId="5078" priority="10845" operator="containsText" text="09.00 -15:00">
      <formula>NOT(ISERROR(SEARCH("09.00 -15:00",AI61)))</formula>
    </cfRule>
    <cfRule type="containsText" dxfId="5077" priority="10846" operator="containsText" text="09.00 -16.00">
      <formula>NOT(ISERROR(SEARCH("09.00 -16.00",AI61)))</formula>
    </cfRule>
  </conditionalFormatting>
  <conditionalFormatting sqref="AI67:BW67">
    <cfRule type="containsText" dxfId="5076" priority="10843" operator="containsText" text="09:00 – 13.00 ">
      <formula>NOT(ISERROR(SEARCH("09:00 – 13.00 ",AI67)))</formula>
    </cfRule>
  </conditionalFormatting>
  <conditionalFormatting sqref="AI61:BW67">
    <cfRule type="containsText" dxfId="5075" priority="10842" operator="containsText" text="09:00 – 13.00 ">
      <formula>NOT(ISERROR(SEARCH("09:00 – 13.00 ",AI61)))</formula>
    </cfRule>
  </conditionalFormatting>
  <conditionalFormatting sqref="AI67:BW67">
    <cfRule type="containsText" dxfId="5074" priority="10841" operator="containsText" text="09:00 – 13.00 ">
      <formula>NOT(ISERROR(SEARCH("09:00 – 13.00 ",AI67)))</formula>
    </cfRule>
  </conditionalFormatting>
  <conditionalFormatting sqref="AI62:BW62">
    <cfRule type="containsText" dxfId="5073" priority="10838" operator="containsText" text="09.00 -13.00">
      <formula>NOT(ISERROR(SEARCH("09.00 -13.00",AI62)))</formula>
    </cfRule>
    <cfRule type="containsText" dxfId="5072" priority="10839" operator="containsText" text="09.00 -15:00">
      <formula>NOT(ISERROR(SEARCH("09.00 -15:00",AI62)))</formula>
    </cfRule>
    <cfRule type="containsText" dxfId="5071" priority="10840" operator="containsText" text="09.00 -16.00">
      <formula>NOT(ISERROR(SEARCH("09.00 -16.00",AI62)))</formula>
    </cfRule>
  </conditionalFormatting>
  <conditionalFormatting sqref="AI63:BW67">
    <cfRule type="containsText" dxfId="5070" priority="10835" operator="containsText" text="09.00 -13.00">
      <formula>NOT(ISERROR(SEARCH("09.00 -13.00",AI63)))</formula>
    </cfRule>
    <cfRule type="containsText" dxfId="5069" priority="10836" operator="containsText" text="09.00 -15:00">
      <formula>NOT(ISERROR(SEARCH("09.00 -15:00",AI63)))</formula>
    </cfRule>
    <cfRule type="containsText" dxfId="5068" priority="10837" operator="containsText" text="09.00 -16.00">
      <formula>NOT(ISERROR(SEARCH("09.00 -16.00",AI63)))</formula>
    </cfRule>
  </conditionalFormatting>
  <conditionalFormatting sqref="AI61:BW61">
    <cfRule type="containsText" dxfId="5067" priority="10832" operator="containsText" text="09.00 -13.00">
      <formula>NOT(ISERROR(SEARCH("09.00 -13.00",AI61)))</formula>
    </cfRule>
    <cfRule type="containsText" dxfId="5066" priority="10833" operator="containsText" text="09.00 -15:00">
      <formula>NOT(ISERROR(SEARCH("09.00 -15:00",AI61)))</formula>
    </cfRule>
    <cfRule type="containsText" dxfId="5065" priority="10834" operator="containsText" text="09.00 -16.00">
      <formula>NOT(ISERROR(SEARCH("09.00 -16.00",AI61)))</formula>
    </cfRule>
  </conditionalFormatting>
  <conditionalFormatting sqref="AI62:BW62">
    <cfRule type="containsText" dxfId="5064" priority="10829" operator="containsText" text="09.00 -13:00">
      <formula>NOT(ISERROR(SEARCH("09.00 -13:00",AI62)))</formula>
    </cfRule>
    <cfRule type="containsText" dxfId="5063" priority="10830" operator="containsText" text="08.30 -17.30">
      <formula>NOT(ISERROR(SEARCH("08.30 -17.30",AI62)))</formula>
    </cfRule>
    <cfRule type="containsText" dxfId="5062" priority="10831" operator="containsText" text="08.30 -15:30">
      <formula>NOT(ISERROR(SEARCH("08.30 -15:30",AI62)))</formula>
    </cfRule>
  </conditionalFormatting>
  <conditionalFormatting sqref="AI63:BW67">
    <cfRule type="containsText" dxfId="5061" priority="10826" operator="containsText" text="09.00 -13.00">
      <formula>NOT(ISERROR(SEARCH("09.00 -13.00",AI63)))</formula>
    </cfRule>
    <cfRule type="containsText" dxfId="5060" priority="10827" operator="containsText" text="09.00 -15:00">
      <formula>NOT(ISERROR(SEARCH("09.00 -15:00",AI63)))</formula>
    </cfRule>
    <cfRule type="containsText" dxfId="5059" priority="10828" operator="containsText" text="09.00 -16.00">
      <formula>NOT(ISERROR(SEARCH("09.00 -16.00",AI63)))</formula>
    </cfRule>
  </conditionalFormatting>
  <conditionalFormatting sqref="AI63:BW67">
    <cfRule type="containsText" dxfId="5058" priority="10823" operator="containsText" text="09.00 -13:00">
      <formula>NOT(ISERROR(SEARCH("09.00 -13:00",AI63)))</formula>
    </cfRule>
    <cfRule type="containsText" dxfId="5057" priority="10824" operator="containsText" text="08.30 -17.30">
      <formula>NOT(ISERROR(SEARCH("08.30 -17.30",AI63)))</formula>
    </cfRule>
    <cfRule type="containsText" dxfId="5056" priority="10825" operator="containsText" text="08.30 -15:30">
      <formula>NOT(ISERROR(SEARCH("08.30 -15:30",AI63)))</formula>
    </cfRule>
  </conditionalFormatting>
  <conditionalFormatting sqref="AI61:BW61">
    <cfRule type="containsText" dxfId="5055" priority="10820" operator="containsText" text="09.00 -13.00">
      <formula>NOT(ISERROR(SEARCH("09.00 -13.00",AI61)))</formula>
    </cfRule>
    <cfRule type="containsText" dxfId="5054" priority="10821" operator="containsText" text="09.00 -15:00">
      <formula>NOT(ISERROR(SEARCH("09.00 -15:00",AI61)))</formula>
    </cfRule>
    <cfRule type="containsText" dxfId="5053" priority="10822" operator="containsText" text="09.00 -16.00">
      <formula>NOT(ISERROR(SEARCH("09.00 -16.00",AI61)))</formula>
    </cfRule>
  </conditionalFormatting>
  <conditionalFormatting sqref="AI61:BW61">
    <cfRule type="containsText" dxfId="5052" priority="10817" operator="containsText" text="09.00 -13:00">
      <formula>NOT(ISERROR(SEARCH("09.00 -13:00",AI61)))</formula>
    </cfRule>
    <cfRule type="containsText" dxfId="5051" priority="10818" operator="containsText" text="08.30 -17.30">
      <formula>NOT(ISERROR(SEARCH("08.30 -17.30",AI61)))</formula>
    </cfRule>
    <cfRule type="containsText" dxfId="5050" priority="10819" operator="containsText" text="08.30 -15:30">
      <formula>NOT(ISERROR(SEARCH("08.30 -15:30",AI61)))</formula>
    </cfRule>
  </conditionalFormatting>
  <conditionalFormatting sqref="AI71:BW77">
    <cfRule type="containsText" dxfId="5049" priority="10799" operator="containsText" text="08.30 – 14.30">
      <formula>NOT(ISERROR(SEARCH("08.30 – 14.30",AI71)))</formula>
    </cfRule>
    <cfRule type="containsText" dxfId="5048" priority="10800" operator="containsText" text="09:30 – 18.30">
      <formula>NOT(ISERROR(SEARCH("09:30 – 18.30",AI71)))</formula>
    </cfRule>
    <cfRule type="containsText" dxfId="5047" priority="10801" operator="containsText" text="10.30 – 18.30">
      <formula>NOT(ISERROR(SEARCH("10.30 – 18.30",AI71)))</formula>
    </cfRule>
    <cfRule type="containsText" dxfId="5046" priority="10802" operator="containsText" text="09.30 – 18.30">
      <formula>NOT(ISERROR(SEARCH("09.30 – 18.30",AI71)))</formula>
    </cfRule>
    <cfRule type="containsText" dxfId="5045" priority="10804" operator="containsText" text="09.00 – 13:00">
      <formula>NOT(ISERROR(SEARCH("09.00 – 13:00",AI71)))</formula>
    </cfRule>
    <cfRule type="containsText" dxfId="5044" priority="10805" operator="containsText" text="08.30 – 16.30">
      <formula>NOT(ISERROR(SEARCH("08.30 – 16.30",AI71)))</formula>
    </cfRule>
    <cfRule type="containsText" dxfId="5043" priority="10806" operator="containsText" text="08:30 – 17.30">
      <formula>NOT(ISERROR(SEARCH("08:30 – 17.30",AI71)))</formula>
    </cfRule>
    <cfRule type="containsText" dxfId="5042" priority="10807" operator="containsText" text="08.30 – 17.30">
      <formula>NOT(ISERROR(SEARCH("08.30 – 17.30",AI71)))</formula>
    </cfRule>
    <cfRule type="containsText" dxfId="5041" priority="10808" operator="containsText" text="09.00 – 18.00">
      <formula>NOT(ISERROR(SEARCH("09.00 – 18.00",AI71)))</formula>
    </cfRule>
    <cfRule type="containsText" dxfId="5040" priority="10809" operator="containsText" text="09.00 – 13.00">
      <formula>NOT(ISERROR(SEARCH("09.00 – 13.00",AI71)))</formula>
    </cfRule>
    <cfRule type="containsText" dxfId="5039" priority="10810" operator="containsText" text="11.30 – 19.30">
      <formula>NOT(ISERROR(SEARCH("11.30 – 19.30",AI71)))</formula>
    </cfRule>
    <cfRule type="containsText" dxfId="5038" priority="10811" operator="containsText" text="10.30 – 19.30">
      <formula>NOT(ISERROR(SEARCH("10.30 – 19.30",AI71)))</formula>
    </cfRule>
    <cfRule type="containsText" dxfId="5037" priority="10812" operator="containsText" text="09.00 – 15.00">
      <formula>NOT(ISERROR(SEARCH("09.00 – 15.00",AI71)))</formula>
    </cfRule>
    <cfRule type="containsText" dxfId="5036" priority="10813" operator="containsText" text="1 2 : 3 0">
      <formula>NOT(ISERROR(SEARCH("1 2 : 3 0",AI71)))</formula>
    </cfRule>
    <cfRule type="containsText" dxfId="5035" priority="10814" operator="containsText" text="1 3 : 3 0">
      <formula>NOT(ISERROR(SEARCH("1 3 : 3 0",AI71)))</formula>
    </cfRule>
    <cfRule type="containsText" dxfId="5034" priority="10815" operator="containsText" text="FESTIVITÁ">
      <formula>NOT(ISERROR(SEARCH("FESTIVITÁ",AI71)))</formula>
    </cfRule>
    <cfRule type="cellIs" dxfId="5033" priority="10816" operator="equal">
      <formula>"DOMENICA"</formula>
    </cfRule>
  </conditionalFormatting>
  <conditionalFormatting sqref="AI71:BW77">
    <cfRule type="containsText" dxfId="5032" priority="10791" operator="containsText" text="09.00 - 13.00">
      <formula>NOT(ISERROR(SEARCH("09.00 - 13.00",AI71)))</formula>
    </cfRule>
    <cfRule type="containsText" dxfId="5031" priority="10794" operator="containsText" text="09.00 – 15:00">
      <formula>NOT(ISERROR(SEARCH("09.00 – 15:00",AI71)))</formula>
    </cfRule>
    <cfRule type="containsText" dxfId="5030" priority="10795" operator="containsText" text="09.00 – 16.00">
      <formula>NOT(ISERROR(SEARCH("09.00 – 16.00",AI71)))</formula>
    </cfRule>
    <cfRule type="containsText" dxfId="5029" priority="10796" operator="containsText" text="09.00 - 13:00">
      <formula>NOT(ISERROR(SEARCH("09.00 - 13:00",AI71)))</formula>
    </cfRule>
    <cfRule type="containsText" dxfId="5028" priority="10797" operator="containsText" text="08.30 – 16:30 ">
      <formula>NOT(ISERROR(SEARCH("08.30 – 16:30 ",AI71)))</formula>
    </cfRule>
    <cfRule type="containsText" dxfId="5027" priority="10798" operator="containsText" text="08.30 – 17:30 ">
      <formula>NOT(ISERROR(SEARCH("08.30 – 17:30 ",AI71)))</formula>
    </cfRule>
  </conditionalFormatting>
  <conditionalFormatting sqref="AI71:BW77">
    <cfRule type="containsText" dxfId="5026" priority="10793" operator="containsText" text="1 3 : 0 0">
      <formula>NOT(ISERROR(SEARCH("1 3 : 0 0",AI71)))</formula>
    </cfRule>
  </conditionalFormatting>
  <conditionalFormatting sqref="AI71:BW71">
    <cfRule type="containsText" dxfId="5025" priority="10792" operator="containsText" text="13:00">
      <formula>NOT(ISERROR(SEARCH("13:00",AI71)))</formula>
    </cfRule>
  </conditionalFormatting>
  <conditionalFormatting sqref="AI71:BW77">
    <cfRule type="containsText" dxfId="5024" priority="10803" operator="containsText" text="09:00 – 13.00 ">
      <formula>NOT(ISERROR(SEARCH("09:00 – 13.00 ",AI71)))</formula>
    </cfRule>
  </conditionalFormatting>
  <conditionalFormatting sqref="AI77:BW77">
    <cfRule type="containsText" dxfId="5023" priority="10790" operator="containsText" text="09:00 – 13.00 ">
      <formula>NOT(ISERROR(SEARCH("09:00 – 13.00 ",AI77)))</formula>
    </cfRule>
  </conditionalFormatting>
  <conditionalFormatting sqref="AI71:BW77">
    <cfRule type="containsText" dxfId="5022" priority="10789" operator="containsText" text="09:00 – 13.00 ">
      <formula>NOT(ISERROR(SEARCH("09:00 – 13.00 ",AI71)))</formula>
    </cfRule>
  </conditionalFormatting>
  <conditionalFormatting sqref="AI77:BW77">
    <cfRule type="containsText" dxfId="5021" priority="10788" operator="containsText" text="09:00 – 13.00 ">
      <formula>NOT(ISERROR(SEARCH("09:00 – 13.00 ",AI77)))</formula>
    </cfRule>
  </conditionalFormatting>
  <conditionalFormatting sqref="AI72:BW72">
    <cfRule type="containsText" dxfId="5020" priority="10785" operator="containsText" text="09.00 -13.00">
      <formula>NOT(ISERROR(SEARCH("09.00 -13.00",AI72)))</formula>
    </cfRule>
    <cfRule type="containsText" dxfId="5019" priority="10786" operator="containsText" text="09.00 -15:00">
      <formula>NOT(ISERROR(SEARCH("09.00 -15:00",AI72)))</formula>
    </cfRule>
    <cfRule type="containsText" dxfId="5018" priority="10787" operator="containsText" text="09.00 -16.00">
      <formula>NOT(ISERROR(SEARCH("09.00 -16.00",AI72)))</formula>
    </cfRule>
  </conditionalFormatting>
  <conditionalFormatting sqref="AI73:BW77">
    <cfRule type="containsText" dxfId="5017" priority="10782" operator="containsText" text="09.00 -13.00">
      <formula>NOT(ISERROR(SEARCH("09.00 -13.00",AI73)))</formula>
    </cfRule>
    <cfRule type="containsText" dxfId="5016" priority="10783" operator="containsText" text="09.00 -15:00">
      <formula>NOT(ISERROR(SEARCH("09.00 -15:00",AI73)))</formula>
    </cfRule>
    <cfRule type="containsText" dxfId="5015" priority="10784" operator="containsText" text="09.00 -16.00">
      <formula>NOT(ISERROR(SEARCH("09.00 -16.00",AI73)))</formula>
    </cfRule>
  </conditionalFormatting>
  <conditionalFormatting sqref="AI71:BW71">
    <cfRule type="containsText" dxfId="5014" priority="10779" operator="containsText" text="09.00 -13.00">
      <formula>NOT(ISERROR(SEARCH("09.00 -13.00",AI71)))</formula>
    </cfRule>
    <cfRule type="containsText" dxfId="5013" priority="10780" operator="containsText" text="09.00 -15:00">
      <formula>NOT(ISERROR(SEARCH("09.00 -15:00",AI71)))</formula>
    </cfRule>
    <cfRule type="containsText" dxfId="5012" priority="10781" operator="containsText" text="09.00 -16.00">
      <formula>NOT(ISERROR(SEARCH("09.00 -16.00",AI71)))</formula>
    </cfRule>
  </conditionalFormatting>
  <conditionalFormatting sqref="AI77:BW77">
    <cfRule type="containsText" dxfId="5011" priority="10778" operator="containsText" text="09:00 – 13.00 ">
      <formula>NOT(ISERROR(SEARCH("09:00 – 13.00 ",AI77)))</formula>
    </cfRule>
  </conditionalFormatting>
  <conditionalFormatting sqref="AI71:BW77">
    <cfRule type="containsText" dxfId="5010" priority="10777" operator="containsText" text="09:00 – 13.00 ">
      <formula>NOT(ISERROR(SEARCH("09:00 – 13.00 ",AI71)))</formula>
    </cfRule>
  </conditionalFormatting>
  <conditionalFormatting sqref="AI77:BW77">
    <cfRule type="containsText" dxfId="5009" priority="10776" operator="containsText" text="09:00 – 13.00 ">
      <formula>NOT(ISERROR(SEARCH("09:00 – 13.00 ",AI77)))</formula>
    </cfRule>
  </conditionalFormatting>
  <conditionalFormatting sqref="AI72:BW72">
    <cfRule type="containsText" dxfId="5008" priority="10773" operator="containsText" text="09.00 -13.00">
      <formula>NOT(ISERROR(SEARCH("09.00 -13.00",AI72)))</formula>
    </cfRule>
    <cfRule type="containsText" dxfId="5007" priority="10774" operator="containsText" text="09.00 -15:00">
      <formula>NOT(ISERROR(SEARCH("09.00 -15:00",AI72)))</formula>
    </cfRule>
    <cfRule type="containsText" dxfId="5006" priority="10775" operator="containsText" text="09.00 -16.00">
      <formula>NOT(ISERROR(SEARCH("09.00 -16.00",AI72)))</formula>
    </cfRule>
  </conditionalFormatting>
  <conditionalFormatting sqref="AI73:BW77">
    <cfRule type="containsText" dxfId="5005" priority="10770" operator="containsText" text="09.00 -13.00">
      <formula>NOT(ISERROR(SEARCH("09.00 -13.00",AI73)))</formula>
    </cfRule>
    <cfRule type="containsText" dxfId="5004" priority="10771" operator="containsText" text="09.00 -15:00">
      <formula>NOT(ISERROR(SEARCH("09.00 -15:00",AI73)))</formula>
    </cfRule>
    <cfRule type="containsText" dxfId="5003" priority="10772" operator="containsText" text="09.00 -16.00">
      <formula>NOT(ISERROR(SEARCH("09.00 -16.00",AI73)))</formula>
    </cfRule>
  </conditionalFormatting>
  <conditionalFormatting sqref="AI71:BW71">
    <cfRule type="containsText" dxfId="5002" priority="10767" operator="containsText" text="09.00 -13.00">
      <formula>NOT(ISERROR(SEARCH("09.00 -13.00",AI71)))</formula>
    </cfRule>
    <cfRule type="containsText" dxfId="5001" priority="10768" operator="containsText" text="09.00 -15:00">
      <formula>NOT(ISERROR(SEARCH("09.00 -15:00",AI71)))</formula>
    </cfRule>
    <cfRule type="containsText" dxfId="5000" priority="10769" operator="containsText" text="09.00 -16.00">
      <formula>NOT(ISERROR(SEARCH("09.00 -16.00",AI71)))</formula>
    </cfRule>
  </conditionalFormatting>
  <conditionalFormatting sqref="AI72:BW72">
    <cfRule type="containsText" dxfId="4999" priority="10764" operator="containsText" text="09.00 -13:00">
      <formula>NOT(ISERROR(SEARCH("09.00 -13:00",AI72)))</formula>
    </cfRule>
    <cfRule type="containsText" dxfId="4998" priority="10765" operator="containsText" text="08.30 -17.30">
      <formula>NOT(ISERROR(SEARCH("08.30 -17.30",AI72)))</formula>
    </cfRule>
    <cfRule type="containsText" dxfId="4997" priority="10766" operator="containsText" text="08.30 -15:30">
      <formula>NOT(ISERROR(SEARCH("08.30 -15:30",AI72)))</formula>
    </cfRule>
  </conditionalFormatting>
  <conditionalFormatting sqref="AI73:BW77">
    <cfRule type="containsText" dxfId="4996" priority="10761" operator="containsText" text="09.00 -13.00">
      <formula>NOT(ISERROR(SEARCH("09.00 -13.00",AI73)))</formula>
    </cfRule>
    <cfRule type="containsText" dxfId="4995" priority="10762" operator="containsText" text="09.00 -15:00">
      <formula>NOT(ISERROR(SEARCH("09.00 -15:00",AI73)))</formula>
    </cfRule>
    <cfRule type="containsText" dxfId="4994" priority="10763" operator="containsText" text="09.00 -16.00">
      <formula>NOT(ISERROR(SEARCH("09.00 -16.00",AI73)))</formula>
    </cfRule>
  </conditionalFormatting>
  <conditionalFormatting sqref="AI73:BW77">
    <cfRule type="containsText" dxfId="4993" priority="10758" operator="containsText" text="09.00 -13:00">
      <formula>NOT(ISERROR(SEARCH("09.00 -13:00",AI73)))</formula>
    </cfRule>
    <cfRule type="containsText" dxfId="4992" priority="10759" operator="containsText" text="08.30 -17.30">
      <formula>NOT(ISERROR(SEARCH("08.30 -17.30",AI73)))</formula>
    </cfRule>
    <cfRule type="containsText" dxfId="4991" priority="10760" operator="containsText" text="08.30 -15:30">
      <formula>NOT(ISERROR(SEARCH("08.30 -15:30",AI73)))</formula>
    </cfRule>
  </conditionalFormatting>
  <conditionalFormatting sqref="AI71:BW71">
    <cfRule type="containsText" dxfId="4990" priority="10755" operator="containsText" text="09.00 -13.00">
      <formula>NOT(ISERROR(SEARCH("09.00 -13.00",AI71)))</formula>
    </cfRule>
    <cfRule type="containsText" dxfId="4989" priority="10756" operator="containsText" text="09.00 -15:00">
      <formula>NOT(ISERROR(SEARCH("09.00 -15:00",AI71)))</formula>
    </cfRule>
    <cfRule type="containsText" dxfId="4988" priority="10757" operator="containsText" text="09.00 -16.00">
      <formula>NOT(ISERROR(SEARCH("09.00 -16.00",AI71)))</formula>
    </cfRule>
  </conditionalFormatting>
  <conditionalFormatting sqref="AI71:BW71">
    <cfRule type="containsText" dxfId="4987" priority="10752" operator="containsText" text="09.00 -13:00">
      <formula>NOT(ISERROR(SEARCH("09.00 -13:00",AI71)))</formula>
    </cfRule>
    <cfRule type="containsText" dxfId="4986" priority="10753" operator="containsText" text="08.30 -17.30">
      <formula>NOT(ISERROR(SEARCH("08.30 -17.30",AI71)))</formula>
    </cfRule>
    <cfRule type="containsText" dxfId="4985" priority="10754" operator="containsText" text="08.30 -15:30">
      <formula>NOT(ISERROR(SEARCH("08.30 -15:30",AI71)))</formula>
    </cfRule>
  </conditionalFormatting>
  <conditionalFormatting sqref="AI81:BW87">
    <cfRule type="containsText" dxfId="4984" priority="10734" operator="containsText" text="08.30 – 14.30">
      <formula>NOT(ISERROR(SEARCH("08.30 – 14.30",AI81)))</formula>
    </cfRule>
    <cfRule type="containsText" dxfId="4983" priority="10735" operator="containsText" text="09:30 – 18.30">
      <formula>NOT(ISERROR(SEARCH("09:30 – 18.30",AI81)))</formula>
    </cfRule>
    <cfRule type="containsText" dxfId="4982" priority="10736" operator="containsText" text="10.30 – 18.30">
      <formula>NOT(ISERROR(SEARCH("10.30 – 18.30",AI81)))</formula>
    </cfRule>
    <cfRule type="containsText" dxfId="4981" priority="10737" operator="containsText" text="09.30 – 18.30">
      <formula>NOT(ISERROR(SEARCH("09.30 – 18.30",AI81)))</formula>
    </cfRule>
    <cfRule type="containsText" dxfId="4980" priority="10739" operator="containsText" text="09.00 – 13:00">
      <formula>NOT(ISERROR(SEARCH("09.00 – 13:00",AI81)))</formula>
    </cfRule>
    <cfRule type="containsText" dxfId="4979" priority="10740" operator="containsText" text="08.30 – 16.30">
      <formula>NOT(ISERROR(SEARCH("08.30 – 16.30",AI81)))</formula>
    </cfRule>
    <cfRule type="containsText" dxfId="4978" priority="10741" operator="containsText" text="08:30 – 17.30">
      <formula>NOT(ISERROR(SEARCH("08:30 – 17.30",AI81)))</formula>
    </cfRule>
    <cfRule type="containsText" dxfId="4977" priority="10742" operator="containsText" text="08.30 – 17.30">
      <formula>NOT(ISERROR(SEARCH("08.30 – 17.30",AI81)))</formula>
    </cfRule>
    <cfRule type="containsText" dxfId="4976" priority="10743" operator="containsText" text="09.00 – 18.00">
      <formula>NOT(ISERROR(SEARCH("09.00 – 18.00",AI81)))</formula>
    </cfRule>
    <cfRule type="containsText" dxfId="4975" priority="10744" operator="containsText" text="09.00 – 13.00">
      <formula>NOT(ISERROR(SEARCH("09.00 – 13.00",AI81)))</formula>
    </cfRule>
    <cfRule type="containsText" dxfId="4974" priority="10745" operator="containsText" text="11.30 – 19.30">
      <formula>NOT(ISERROR(SEARCH("11.30 – 19.30",AI81)))</formula>
    </cfRule>
    <cfRule type="containsText" dxfId="4973" priority="10746" operator="containsText" text="10.30 – 19.30">
      <formula>NOT(ISERROR(SEARCH("10.30 – 19.30",AI81)))</formula>
    </cfRule>
    <cfRule type="containsText" dxfId="4972" priority="10747" operator="containsText" text="09.00 – 15.00">
      <formula>NOT(ISERROR(SEARCH("09.00 – 15.00",AI81)))</formula>
    </cfRule>
    <cfRule type="containsText" dxfId="4971" priority="10748" operator="containsText" text="1 2 : 3 0">
      <formula>NOT(ISERROR(SEARCH("1 2 : 3 0",AI81)))</formula>
    </cfRule>
    <cfRule type="containsText" dxfId="4970" priority="10749" operator="containsText" text="1 3 : 3 0">
      <formula>NOT(ISERROR(SEARCH("1 3 : 3 0",AI81)))</formula>
    </cfRule>
    <cfRule type="containsText" dxfId="4969" priority="10750" operator="containsText" text="FESTIVITÁ">
      <formula>NOT(ISERROR(SEARCH("FESTIVITÁ",AI81)))</formula>
    </cfRule>
    <cfRule type="cellIs" dxfId="4968" priority="10751" operator="equal">
      <formula>"DOMENICA"</formula>
    </cfRule>
  </conditionalFormatting>
  <conditionalFormatting sqref="AI81:BW87">
    <cfRule type="containsText" dxfId="4967" priority="10726" operator="containsText" text="09.00 - 13.00">
      <formula>NOT(ISERROR(SEARCH("09.00 - 13.00",AI81)))</formula>
    </cfRule>
    <cfRule type="containsText" dxfId="4966" priority="10729" operator="containsText" text="09.00 – 15:00">
      <formula>NOT(ISERROR(SEARCH("09.00 – 15:00",AI81)))</formula>
    </cfRule>
    <cfRule type="containsText" dxfId="4965" priority="10730" operator="containsText" text="09.00 – 16.00">
      <formula>NOT(ISERROR(SEARCH("09.00 – 16.00",AI81)))</formula>
    </cfRule>
    <cfRule type="containsText" dxfId="4964" priority="10731" operator="containsText" text="09.00 - 13:00">
      <formula>NOT(ISERROR(SEARCH("09.00 - 13:00",AI81)))</formula>
    </cfRule>
    <cfRule type="containsText" dxfId="4963" priority="10732" operator="containsText" text="08.30 – 16:30 ">
      <formula>NOT(ISERROR(SEARCH("08.30 – 16:30 ",AI81)))</formula>
    </cfRule>
    <cfRule type="containsText" dxfId="4962" priority="10733" operator="containsText" text="08.30 – 17:30 ">
      <formula>NOT(ISERROR(SEARCH("08.30 – 17:30 ",AI81)))</formula>
    </cfRule>
  </conditionalFormatting>
  <conditionalFormatting sqref="AI81:BW87">
    <cfRule type="containsText" dxfId="4961" priority="10728" operator="containsText" text="1 3 : 0 0">
      <formula>NOT(ISERROR(SEARCH("1 3 : 0 0",AI81)))</formula>
    </cfRule>
  </conditionalFormatting>
  <conditionalFormatting sqref="AI81:BW81">
    <cfRule type="containsText" dxfId="4960" priority="10727" operator="containsText" text="13:00">
      <formula>NOT(ISERROR(SEARCH("13:00",AI81)))</formula>
    </cfRule>
  </conditionalFormatting>
  <conditionalFormatting sqref="AI81:BW87">
    <cfRule type="containsText" dxfId="4959" priority="10738" operator="containsText" text="09:00 – 13.00 ">
      <formula>NOT(ISERROR(SEARCH("09:00 – 13.00 ",AI81)))</formula>
    </cfRule>
  </conditionalFormatting>
  <conditionalFormatting sqref="AI87:BW87">
    <cfRule type="containsText" dxfId="4958" priority="10725" operator="containsText" text="09:00 – 13.00 ">
      <formula>NOT(ISERROR(SEARCH("09:00 – 13.00 ",AI87)))</formula>
    </cfRule>
  </conditionalFormatting>
  <conditionalFormatting sqref="AI81:BW87">
    <cfRule type="containsText" dxfId="4957" priority="10724" operator="containsText" text="09:00 – 13.00 ">
      <formula>NOT(ISERROR(SEARCH("09:00 – 13.00 ",AI81)))</formula>
    </cfRule>
  </conditionalFormatting>
  <conditionalFormatting sqref="AI87:BW87">
    <cfRule type="containsText" dxfId="4956" priority="10723" operator="containsText" text="09:00 – 13.00 ">
      <formula>NOT(ISERROR(SEARCH("09:00 – 13.00 ",AI87)))</formula>
    </cfRule>
  </conditionalFormatting>
  <conditionalFormatting sqref="AI82:BW82">
    <cfRule type="containsText" dxfId="4955" priority="10720" operator="containsText" text="09.00 -13.00">
      <formula>NOT(ISERROR(SEARCH("09.00 -13.00",AI82)))</formula>
    </cfRule>
    <cfRule type="containsText" dxfId="4954" priority="10721" operator="containsText" text="09.00 -15:00">
      <formula>NOT(ISERROR(SEARCH("09.00 -15:00",AI82)))</formula>
    </cfRule>
    <cfRule type="containsText" dxfId="4953" priority="10722" operator="containsText" text="09.00 -16.00">
      <formula>NOT(ISERROR(SEARCH("09.00 -16.00",AI82)))</formula>
    </cfRule>
  </conditionalFormatting>
  <conditionalFormatting sqref="AI83:BW87">
    <cfRule type="containsText" dxfId="4952" priority="10717" operator="containsText" text="09.00 -13.00">
      <formula>NOT(ISERROR(SEARCH("09.00 -13.00",AI83)))</formula>
    </cfRule>
    <cfRule type="containsText" dxfId="4951" priority="10718" operator="containsText" text="09.00 -15:00">
      <formula>NOT(ISERROR(SEARCH("09.00 -15:00",AI83)))</formula>
    </cfRule>
    <cfRule type="containsText" dxfId="4950" priority="10719" operator="containsText" text="09.00 -16.00">
      <formula>NOT(ISERROR(SEARCH("09.00 -16.00",AI83)))</formula>
    </cfRule>
  </conditionalFormatting>
  <conditionalFormatting sqref="AI81:BW81">
    <cfRule type="containsText" dxfId="4949" priority="10714" operator="containsText" text="09.00 -13.00">
      <formula>NOT(ISERROR(SEARCH("09.00 -13.00",AI81)))</formula>
    </cfRule>
    <cfRule type="containsText" dxfId="4948" priority="10715" operator="containsText" text="09.00 -15:00">
      <formula>NOT(ISERROR(SEARCH("09.00 -15:00",AI81)))</formula>
    </cfRule>
    <cfRule type="containsText" dxfId="4947" priority="10716" operator="containsText" text="09.00 -16.00">
      <formula>NOT(ISERROR(SEARCH("09.00 -16.00",AI81)))</formula>
    </cfRule>
  </conditionalFormatting>
  <conditionalFormatting sqref="AI87:BW87">
    <cfRule type="containsText" dxfId="4946" priority="10713" operator="containsText" text="09:00 – 13.00 ">
      <formula>NOT(ISERROR(SEARCH("09:00 – 13.00 ",AI87)))</formula>
    </cfRule>
  </conditionalFormatting>
  <conditionalFormatting sqref="AI81:BW87">
    <cfRule type="containsText" dxfId="4945" priority="10712" operator="containsText" text="09:00 – 13.00 ">
      <formula>NOT(ISERROR(SEARCH("09:00 – 13.00 ",AI81)))</formula>
    </cfRule>
  </conditionalFormatting>
  <conditionalFormatting sqref="AI87:BW87">
    <cfRule type="containsText" dxfId="4944" priority="10711" operator="containsText" text="09:00 – 13.00 ">
      <formula>NOT(ISERROR(SEARCH("09:00 – 13.00 ",AI87)))</formula>
    </cfRule>
  </conditionalFormatting>
  <conditionalFormatting sqref="AI82:BW82">
    <cfRule type="containsText" dxfId="4943" priority="10708" operator="containsText" text="09.00 -13.00">
      <formula>NOT(ISERROR(SEARCH("09.00 -13.00",AI82)))</formula>
    </cfRule>
    <cfRule type="containsText" dxfId="4942" priority="10709" operator="containsText" text="09.00 -15:00">
      <formula>NOT(ISERROR(SEARCH("09.00 -15:00",AI82)))</formula>
    </cfRule>
    <cfRule type="containsText" dxfId="4941" priority="10710" operator="containsText" text="09.00 -16.00">
      <formula>NOT(ISERROR(SEARCH("09.00 -16.00",AI82)))</formula>
    </cfRule>
  </conditionalFormatting>
  <conditionalFormatting sqref="AI83:BW87">
    <cfRule type="containsText" dxfId="4940" priority="10705" operator="containsText" text="09.00 -13.00">
      <formula>NOT(ISERROR(SEARCH("09.00 -13.00",AI83)))</formula>
    </cfRule>
    <cfRule type="containsText" dxfId="4939" priority="10706" operator="containsText" text="09.00 -15:00">
      <formula>NOT(ISERROR(SEARCH("09.00 -15:00",AI83)))</formula>
    </cfRule>
    <cfRule type="containsText" dxfId="4938" priority="10707" operator="containsText" text="09.00 -16.00">
      <formula>NOT(ISERROR(SEARCH("09.00 -16.00",AI83)))</formula>
    </cfRule>
  </conditionalFormatting>
  <conditionalFormatting sqref="AI81:BW81">
    <cfRule type="containsText" dxfId="4937" priority="10702" operator="containsText" text="09.00 -13.00">
      <formula>NOT(ISERROR(SEARCH("09.00 -13.00",AI81)))</formula>
    </cfRule>
    <cfRule type="containsText" dxfId="4936" priority="10703" operator="containsText" text="09.00 -15:00">
      <formula>NOT(ISERROR(SEARCH("09.00 -15:00",AI81)))</formula>
    </cfRule>
    <cfRule type="containsText" dxfId="4935" priority="10704" operator="containsText" text="09.00 -16.00">
      <formula>NOT(ISERROR(SEARCH("09.00 -16.00",AI81)))</formula>
    </cfRule>
  </conditionalFormatting>
  <conditionalFormatting sqref="AI82:BW82">
    <cfRule type="containsText" dxfId="4934" priority="10699" operator="containsText" text="09.00 -13:00">
      <formula>NOT(ISERROR(SEARCH("09.00 -13:00",AI82)))</formula>
    </cfRule>
    <cfRule type="containsText" dxfId="4933" priority="10700" operator="containsText" text="08.30 -17.30">
      <formula>NOT(ISERROR(SEARCH("08.30 -17.30",AI82)))</formula>
    </cfRule>
    <cfRule type="containsText" dxfId="4932" priority="10701" operator="containsText" text="08.30 -15:30">
      <formula>NOT(ISERROR(SEARCH("08.30 -15:30",AI82)))</formula>
    </cfRule>
  </conditionalFormatting>
  <conditionalFormatting sqref="AI83:BW87">
    <cfRule type="containsText" dxfId="4931" priority="10696" operator="containsText" text="09.00 -13.00">
      <formula>NOT(ISERROR(SEARCH("09.00 -13.00",AI83)))</formula>
    </cfRule>
    <cfRule type="containsText" dxfId="4930" priority="10697" operator="containsText" text="09.00 -15:00">
      <formula>NOT(ISERROR(SEARCH("09.00 -15:00",AI83)))</formula>
    </cfRule>
    <cfRule type="containsText" dxfId="4929" priority="10698" operator="containsText" text="09.00 -16.00">
      <formula>NOT(ISERROR(SEARCH("09.00 -16.00",AI83)))</formula>
    </cfRule>
  </conditionalFormatting>
  <conditionalFormatting sqref="AI83:BW87">
    <cfRule type="containsText" dxfId="4928" priority="10693" operator="containsText" text="09.00 -13:00">
      <formula>NOT(ISERROR(SEARCH("09.00 -13:00",AI83)))</formula>
    </cfRule>
    <cfRule type="containsText" dxfId="4927" priority="10694" operator="containsText" text="08.30 -17.30">
      <formula>NOT(ISERROR(SEARCH("08.30 -17.30",AI83)))</formula>
    </cfRule>
    <cfRule type="containsText" dxfId="4926" priority="10695" operator="containsText" text="08.30 -15:30">
      <formula>NOT(ISERROR(SEARCH("08.30 -15:30",AI83)))</formula>
    </cfRule>
  </conditionalFormatting>
  <conditionalFormatting sqref="AI81:BW81">
    <cfRule type="containsText" dxfId="4925" priority="10690" operator="containsText" text="09.00 -13.00">
      <formula>NOT(ISERROR(SEARCH("09.00 -13.00",AI81)))</formula>
    </cfRule>
    <cfRule type="containsText" dxfId="4924" priority="10691" operator="containsText" text="09.00 -15:00">
      <formula>NOT(ISERROR(SEARCH("09.00 -15:00",AI81)))</formula>
    </cfRule>
    <cfRule type="containsText" dxfId="4923" priority="10692" operator="containsText" text="09.00 -16.00">
      <formula>NOT(ISERROR(SEARCH("09.00 -16.00",AI81)))</formula>
    </cfRule>
  </conditionalFormatting>
  <conditionalFormatting sqref="AI81:BW81">
    <cfRule type="containsText" dxfId="4922" priority="10687" operator="containsText" text="09.00 -13:00">
      <formula>NOT(ISERROR(SEARCH("09.00 -13:00",AI81)))</formula>
    </cfRule>
    <cfRule type="containsText" dxfId="4921" priority="10688" operator="containsText" text="08.30 -17.30">
      <formula>NOT(ISERROR(SEARCH("08.30 -17.30",AI81)))</formula>
    </cfRule>
    <cfRule type="containsText" dxfId="4920" priority="10689" operator="containsText" text="08.30 -15:30">
      <formula>NOT(ISERROR(SEARCH("08.30 -15:30",AI81)))</formula>
    </cfRule>
  </conditionalFormatting>
  <conditionalFormatting sqref="AI91:BW97">
    <cfRule type="containsText" dxfId="4919" priority="10669" operator="containsText" text="08.30 – 14.30">
      <formula>NOT(ISERROR(SEARCH("08.30 – 14.30",AI91)))</formula>
    </cfRule>
    <cfRule type="containsText" dxfId="4918" priority="10670" operator="containsText" text="09:30 – 18.30">
      <formula>NOT(ISERROR(SEARCH("09:30 – 18.30",AI91)))</formula>
    </cfRule>
    <cfRule type="containsText" dxfId="4917" priority="10671" operator="containsText" text="10.30 – 18.30">
      <formula>NOT(ISERROR(SEARCH("10.30 – 18.30",AI91)))</formula>
    </cfRule>
    <cfRule type="containsText" dxfId="4916" priority="10672" operator="containsText" text="09.30 – 18.30">
      <formula>NOT(ISERROR(SEARCH("09.30 – 18.30",AI91)))</formula>
    </cfRule>
    <cfRule type="containsText" dxfId="4915" priority="10674" operator="containsText" text="09.00 – 13:00">
      <formula>NOT(ISERROR(SEARCH("09.00 – 13:00",AI91)))</formula>
    </cfRule>
    <cfRule type="containsText" dxfId="4914" priority="10675" operator="containsText" text="08.30 – 16.30">
      <formula>NOT(ISERROR(SEARCH("08.30 – 16.30",AI91)))</formula>
    </cfRule>
    <cfRule type="containsText" dxfId="4913" priority="10676" operator="containsText" text="08:30 – 17.30">
      <formula>NOT(ISERROR(SEARCH("08:30 – 17.30",AI91)))</formula>
    </cfRule>
    <cfRule type="containsText" dxfId="4912" priority="10677" operator="containsText" text="08.30 – 17.30">
      <formula>NOT(ISERROR(SEARCH("08.30 – 17.30",AI91)))</formula>
    </cfRule>
    <cfRule type="containsText" dxfId="4911" priority="10678" operator="containsText" text="09.00 – 18.00">
      <formula>NOT(ISERROR(SEARCH("09.00 – 18.00",AI91)))</formula>
    </cfRule>
    <cfRule type="containsText" dxfId="4910" priority="10679" operator="containsText" text="09.00 – 13.00">
      <formula>NOT(ISERROR(SEARCH("09.00 – 13.00",AI91)))</formula>
    </cfRule>
    <cfRule type="containsText" dxfId="4909" priority="10680" operator="containsText" text="11.30 – 19.30">
      <formula>NOT(ISERROR(SEARCH("11.30 – 19.30",AI91)))</formula>
    </cfRule>
    <cfRule type="containsText" dxfId="4908" priority="10681" operator="containsText" text="10.30 – 19.30">
      <formula>NOT(ISERROR(SEARCH("10.30 – 19.30",AI91)))</formula>
    </cfRule>
    <cfRule type="containsText" dxfId="4907" priority="10682" operator="containsText" text="09.00 – 15.00">
      <formula>NOT(ISERROR(SEARCH("09.00 – 15.00",AI91)))</formula>
    </cfRule>
    <cfRule type="containsText" dxfId="4906" priority="10683" operator="containsText" text="1 2 : 3 0">
      <formula>NOT(ISERROR(SEARCH("1 2 : 3 0",AI91)))</formula>
    </cfRule>
    <cfRule type="containsText" dxfId="4905" priority="10684" operator="containsText" text="1 3 : 3 0">
      <formula>NOT(ISERROR(SEARCH("1 3 : 3 0",AI91)))</formula>
    </cfRule>
    <cfRule type="containsText" dxfId="4904" priority="10685" operator="containsText" text="FESTIVITÁ">
      <formula>NOT(ISERROR(SEARCH("FESTIVITÁ",AI91)))</formula>
    </cfRule>
    <cfRule type="cellIs" dxfId="4903" priority="10686" operator="equal">
      <formula>"DOMENICA"</formula>
    </cfRule>
  </conditionalFormatting>
  <conditionalFormatting sqref="AI91:BW97">
    <cfRule type="containsText" dxfId="4902" priority="10661" operator="containsText" text="09.00 - 13.00">
      <formula>NOT(ISERROR(SEARCH("09.00 - 13.00",AI91)))</formula>
    </cfRule>
    <cfRule type="containsText" dxfId="4901" priority="10664" operator="containsText" text="09.00 – 15:00">
      <formula>NOT(ISERROR(SEARCH("09.00 – 15:00",AI91)))</formula>
    </cfRule>
    <cfRule type="containsText" dxfId="4900" priority="10665" operator="containsText" text="09.00 – 16.00">
      <formula>NOT(ISERROR(SEARCH("09.00 – 16.00",AI91)))</formula>
    </cfRule>
    <cfRule type="containsText" dxfId="4899" priority="10666" operator="containsText" text="09.00 - 13:00">
      <formula>NOT(ISERROR(SEARCH("09.00 - 13:00",AI91)))</formula>
    </cfRule>
    <cfRule type="containsText" dxfId="4898" priority="10667" operator="containsText" text="08.30 – 16:30 ">
      <formula>NOT(ISERROR(SEARCH("08.30 – 16:30 ",AI91)))</formula>
    </cfRule>
    <cfRule type="containsText" dxfId="4897" priority="10668" operator="containsText" text="08.30 – 17:30 ">
      <formula>NOT(ISERROR(SEARCH("08.30 – 17:30 ",AI91)))</formula>
    </cfRule>
  </conditionalFormatting>
  <conditionalFormatting sqref="AI91:BW97">
    <cfRule type="containsText" dxfId="4896" priority="10663" operator="containsText" text="1 3 : 0 0">
      <formula>NOT(ISERROR(SEARCH("1 3 : 0 0",AI91)))</formula>
    </cfRule>
  </conditionalFormatting>
  <conditionalFormatting sqref="AI91:BW91">
    <cfRule type="containsText" dxfId="4895" priority="10662" operator="containsText" text="13:00">
      <formula>NOT(ISERROR(SEARCH("13:00",AI91)))</formula>
    </cfRule>
  </conditionalFormatting>
  <conditionalFormatting sqref="AI91:BW97">
    <cfRule type="containsText" dxfId="4894" priority="10673" operator="containsText" text="09:00 – 13.00 ">
      <formula>NOT(ISERROR(SEARCH("09:00 – 13.00 ",AI91)))</formula>
    </cfRule>
  </conditionalFormatting>
  <conditionalFormatting sqref="AI97:BW97">
    <cfRule type="containsText" dxfId="4893" priority="10660" operator="containsText" text="09:00 – 13.00 ">
      <formula>NOT(ISERROR(SEARCH("09:00 – 13.00 ",AI97)))</formula>
    </cfRule>
  </conditionalFormatting>
  <conditionalFormatting sqref="AI91:BW97">
    <cfRule type="containsText" dxfId="4892" priority="10659" operator="containsText" text="09:00 – 13.00 ">
      <formula>NOT(ISERROR(SEARCH("09:00 – 13.00 ",AI91)))</formula>
    </cfRule>
  </conditionalFormatting>
  <conditionalFormatting sqref="AI97:BW97">
    <cfRule type="containsText" dxfId="4891" priority="10658" operator="containsText" text="09:00 – 13.00 ">
      <formula>NOT(ISERROR(SEARCH("09:00 – 13.00 ",AI97)))</formula>
    </cfRule>
  </conditionalFormatting>
  <conditionalFormatting sqref="AI92:BW92">
    <cfRule type="containsText" dxfId="4890" priority="10655" operator="containsText" text="09.00 -13.00">
      <formula>NOT(ISERROR(SEARCH("09.00 -13.00",AI92)))</formula>
    </cfRule>
    <cfRule type="containsText" dxfId="4889" priority="10656" operator="containsText" text="09.00 -15:00">
      <formula>NOT(ISERROR(SEARCH("09.00 -15:00",AI92)))</formula>
    </cfRule>
    <cfRule type="containsText" dxfId="4888" priority="10657" operator="containsText" text="09.00 -16.00">
      <formula>NOT(ISERROR(SEARCH("09.00 -16.00",AI92)))</formula>
    </cfRule>
  </conditionalFormatting>
  <conditionalFormatting sqref="AI93:BW97">
    <cfRule type="containsText" dxfId="4887" priority="10652" operator="containsText" text="09.00 -13.00">
      <formula>NOT(ISERROR(SEARCH("09.00 -13.00",AI93)))</formula>
    </cfRule>
    <cfRule type="containsText" dxfId="4886" priority="10653" operator="containsText" text="09.00 -15:00">
      <formula>NOT(ISERROR(SEARCH("09.00 -15:00",AI93)))</formula>
    </cfRule>
    <cfRule type="containsText" dxfId="4885" priority="10654" operator="containsText" text="09.00 -16.00">
      <formula>NOT(ISERROR(SEARCH("09.00 -16.00",AI93)))</formula>
    </cfRule>
  </conditionalFormatting>
  <conditionalFormatting sqref="AI91:BW91">
    <cfRule type="containsText" dxfId="4884" priority="10649" operator="containsText" text="09.00 -13.00">
      <formula>NOT(ISERROR(SEARCH("09.00 -13.00",AI91)))</formula>
    </cfRule>
    <cfRule type="containsText" dxfId="4883" priority="10650" operator="containsText" text="09.00 -15:00">
      <formula>NOT(ISERROR(SEARCH("09.00 -15:00",AI91)))</formula>
    </cfRule>
    <cfRule type="containsText" dxfId="4882" priority="10651" operator="containsText" text="09.00 -16.00">
      <formula>NOT(ISERROR(SEARCH("09.00 -16.00",AI91)))</formula>
    </cfRule>
  </conditionalFormatting>
  <conditionalFormatting sqref="AI97:BW97">
    <cfRule type="containsText" dxfId="4881" priority="10648" operator="containsText" text="09:00 – 13.00 ">
      <formula>NOT(ISERROR(SEARCH("09:00 – 13.00 ",AI97)))</formula>
    </cfRule>
  </conditionalFormatting>
  <conditionalFormatting sqref="AI91:BW97">
    <cfRule type="containsText" dxfId="4880" priority="10647" operator="containsText" text="09:00 – 13.00 ">
      <formula>NOT(ISERROR(SEARCH("09:00 – 13.00 ",AI91)))</formula>
    </cfRule>
  </conditionalFormatting>
  <conditionalFormatting sqref="AI97:BW97">
    <cfRule type="containsText" dxfId="4879" priority="10646" operator="containsText" text="09:00 – 13.00 ">
      <formula>NOT(ISERROR(SEARCH("09:00 – 13.00 ",AI97)))</formula>
    </cfRule>
  </conditionalFormatting>
  <conditionalFormatting sqref="AI92:BW92">
    <cfRule type="containsText" dxfId="4878" priority="10643" operator="containsText" text="09.00 -13.00">
      <formula>NOT(ISERROR(SEARCH("09.00 -13.00",AI92)))</formula>
    </cfRule>
    <cfRule type="containsText" dxfId="4877" priority="10644" operator="containsText" text="09.00 -15:00">
      <formula>NOT(ISERROR(SEARCH("09.00 -15:00",AI92)))</formula>
    </cfRule>
    <cfRule type="containsText" dxfId="4876" priority="10645" operator="containsText" text="09.00 -16.00">
      <formula>NOT(ISERROR(SEARCH("09.00 -16.00",AI92)))</formula>
    </cfRule>
  </conditionalFormatting>
  <conditionalFormatting sqref="AI93:BW97">
    <cfRule type="containsText" dxfId="4875" priority="10640" operator="containsText" text="09.00 -13.00">
      <formula>NOT(ISERROR(SEARCH("09.00 -13.00",AI93)))</formula>
    </cfRule>
    <cfRule type="containsText" dxfId="4874" priority="10641" operator="containsText" text="09.00 -15:00">
      <formula>NOT(ISERROR(SEARCH("09.00 -15:00",AI93)))</formula>
    </cfRule>
    <cfRule type="containsText" dxfId="4873" priority="10642" operator="containsText" text="09.00 -16.00">
      <formula>NOT(ISERROR(SEARCH("09.00 -16.00",AI93)))</formula>
    </cfRule>
  </conditionalFormatting>
  <conditionalFormatting sqref="AI91:BW91">
    <cfRule type="containsText" dxfId="4872" priority="10637" operator="containsText" text="09.00 -13.00">
      <formula>NOT(ISERROR(SEARCH("09.00 -13.00",AI91)))</formula>
    </cfRule>
    <cfRule type="containsText" dxfId="4871" priority="10638" operator="containsText" text="09.00 -15:00">
      <formula>NOT(ISERROR(SEARCH("09.00 -15:00",AI91)))</formula>
    </cfRule>
    <cfRule type="containsText" dxfId="4870" priority="10639" operator="containsText" text="09.00 -16.00">
      <formula>NOT(ISERROR(SEARCH("09.00 -16.00",AI91)))</formula>
    </cfRule>
  </conditionalFormatting>
  <conditionalFormatting sqref="AI92:BW92">
    <cfRule type="containsText" dxfId="4869" priority="10634" operator="containsText" text="09.00 -13:00">
      <formula>NOT(ISERROR(SEARCH("09.00 -13:00",AI92)))</formula>
    </cfRule>
    <cfRule type="containsText" dxfId="4868" priority="10635" operator="containsText" text="08.30 -17.30">
      <formula>NOT(ISERROR(SEARCH("08.30 -17.30",AI92)))</formula>
    </cfRule>
    <cfRule type="containsText" dxfId="4867" priority="10636" operator="containsText" text="08.30 -15:30">
      <formula>NOT(ISERROR(SEARCH("08.30 -15:30",AI92)))</formula>
    </cfRule>
  </conditionalFormatting>
  <conditionalFormatting sqref="AI93:BW97">
    <cfRule type="containsText" dxfId="4866" priority="10631" operator="containsText" text="09.00 -13.00">
      <formula>NOT(ISERROR(SEARCH("09.00 -13.00",AI93)))</formula>
    </cfRule>
    <cfRule type="containsText" dxfId="4865" priority="10632" operator="containsText" text="09.00 -15:00">
      <formula>NOT(ISERROR(SEARCH("09.00 -15:00",AI93)))</formula>
    </cfRule>
    <cfRule type="containsText" dxfId="4864" priority="10633" operator="containsText" text="09.00 -16.00">
      <formula>NOT(ISERROR(SEARCH("09.00 -16.00",AI93)))</formula>
    </cfRule>
  </conditionalFormatting>
  <conditionalFormatting sqref="AI93:BW97">
    <cfRule type="containsText" dxfId="4863" priority="10628" operator="containsText" text="09.00 -13:00">
      <formula>NOT(ISERROR(SEARCH("09.00 -13:00",AI93)))</formula>
    </cfRule>
    <cfRule type="containsText" dxfId="4862" priority="10629" operator="containsText" text="08.30 -17.30">
      <formula>NOT(ISERROR(SEARCH("08.30 -17.30",AI93)))</formula>
    </cfRule>
    <cfRule type="containsText" dxfId="4861" priority="10630" operator="containsText" text="08.30 -15:30">
      <formula>NOT(ISERROR(SEARCH("08.30 -15:30",AI93)))</formula>
    </cfRule>
  </conditionalFormatting>
  <conditionalFormatting sqref="AI91:BW91">
    <cfRule type="containsText" dxfId="4860" priority="10625" operator="containsText" text="09.00 -13.00">
      <formula>NOT(ISERROR(SEARCH("09.00 -13.00",AI91)))</formula>
    </cfRule>
    <cfRule type="containsText" dxfId="4859" priority="10626" operator="containsText" text="09.00 -15:00">
      <formula>NOT(ISERROR(SEARCH("09.00 -15:00",AI91)))</formula>
    </cfRule>
    <cfRule type="containsText" dxfId="4858" priority="10627" operator="containsText" text="09.00 -16.00">
      <formula>NOT(ISERROR(SEARCH("09.00 -16.00",AI91)))</formula>
    </cfRule>
  </conditionalFormatting>
  <conditionalFormatting sqref="AI91:BW91">
    <cfRule type="containsText" dxfId="4857" priority="10622" operator="containsText" text="09.00 -13:00">
      <formula>NOT(ISERROR(SEARCH("09.00 -13:00",AI91)))</formula>
    </cfRule>
    <cfRule type="containsText" dxfId="4856" priority="10623" operator="containsText" text="08.30 -17.30">
      <formula>NOT(ISERROR(SEARCH("08.30 -17.30",AI91)))</formula>
    </cfRule>
    <cfRule type="containsText" dxfId="4855" priority="10624" operator="containsText" text="08.30 -15:30">
      <formula>NOT(ISERROR(SEARCH("08.30 -15:30",AI91)))</formula>
    </cfRule>
  </conditionalFormatting>
  <conditionalFormatting sqref="AI89:BW89">
    <cfRule type="containsText" dxfId="4854" priority="10386" operator="containsText" text="08.30 – 14.30">
      <formula>NOT(ISERROR(SEARCH("08.30 – 14.30",AI89)))</formula>
    </cfRule>
    <cfRule type="containsText" dxfId="4853" priority="10387" operator="containsText" text="09:30 – 18.30">
      <formula>NOT(ISERROR(SEARCH("09:30 – 18.30",AI89)))</formula>
    </cfRule>
    <cfRule type="containsText" dxfId="4852" priority="10388" operator="containsText" text="10.30 – 18.30">
      <formula>NOT(ISERROR(SEARCH("10.30 – 18.30",AI89)))</formula>
    </cfRule>
    <cfRule type="containsText" dxfId="4851" priority="10389" operator="containsText" text="09.30 – 18.30">
      <formula>NOT(ISERROR(SEARCH("09.30 – 18.30",AI89)))</formula>
    </cfRule>
    <cfRule type="containsText" dxfId="4850" priority="10390" operator="containsText" text="09.00 – 13:00">
      <formula>NOT(ISERROR(SEARCH("09.00 – 13:00",AI89)))</formula>
    </cfRule>
    <cfRule type="containsText" dxfId="4849" priority="10391" operator="containsText" text="08.30 – 16.30">
      <formula>NOT(ISERROR(SEARCH("08.30 – 16.30",AI89)))</formula>
    </cfRule>
    <cfRule type="containsText" dxfId="4848" priority="10392" operator="containsText" text="08:30 – 17.30">
      <formula>NOT(ISERROR(SEARCH("08:30 – 17.30",AI89)))</formula>
    </cfRule>
    <cfRule type="containsText" dxfId="4847" priority="10393" operator="containsText" text="08.30 – 17.30">
      <formula>NOT(ISERROR(SEARCH("08.30 – 17.30",AI89)))</formula>
    </cfRule>
    <cfRule type="containsText" dxfId="4846" priority="10394" operator="containsText" text="09.00 – 18.00">
      <formula>NOT(ISERROR(SEARCH("09.00 – 18.00",AI89)))</formula>
    </cfRule>
    <cfRule type="containsText" dxfId="4845" priority="10395" operator="containsText" text="09.00 – 13.00">
      <formula>NOT(ISERROR(SEARCH("09.00 – 13.00",AI89)))</formula>
    </cfRule>
    <cfRule type="containsText" dxfId="4844" priority="10396" operator="containsText" text="11.30 – 19.30">
      <formula>NOT(ISERROR(SEARCH("11.30 – 19.30",AI89)))</formula>
    </cfRule>
    <cfRule type="containsText" dxfId="4843" priority="10397" operator="containsText" text="10.30 – 19.30">
      <formula>NOT(ISERROR(SEARCH("10.30 – 19.30",AI89)))</formula>
    </cfRule>
    <cfRule type="containsText" dxfId="4842" priority="10398" operator="containsText" text="09.00 – 15.00">
      <formula>NOT(ISERROR(SEARCH("09.00 – 15.00",AI89)))</formula>
    </cfRule>
    <cfRule type="containsText" dxfId="4841" priority="10399" operator="containsText" text="12:30">
      <formula>NOT(ISERROR(SEARCH("12:30",AI89)))</formula>
    </cfRule>
    <cfRule type="containsText" dxfId="4840" priority="10400" operator="containsText" text="13:30">
      <formula>NOT(ISERROR(SEARCH("13:30",AI89)))</formula>
    </cfRule>
    <cfRule type="containsText" dxfId="4839" priority="10401" operator="containsText" text="FESTIVITÁ">
      <formula>NOT(ISERROR(SEARCH("FESTIVITÁ",AI89)))</formula>
    </cfRule>
    <cfRule type="cellIs" dxfId="4838" priority="10402" operator="equal">
      <formula>"DOMENICA"</formula>
    </cfRule>
  </conditionalFormatting>
  <conditionalFormatting sqref="AI89:BW89">
    <cfRule type="containsText" dxfId="4837" priority="10380" operator="containsText" text="09.00 - 13.00">
      <formula>NOT(ISERROR(SEARCH("09.00 - 13.00",AI89)))</formula>
    </cfRule>
    <cfRule type="containsText" dxfId="4836" priority="10381" operator="containsText" text="09.00 – 15:00">
      <formula>NOT(ISERROR(SEARCH("09.00 – 15:00",AI89)))</formula>
    </cfRule>
    <cfRule type="containsText" dxfId="4835" priority="10382" operator="containsText" text="09.00 – 16.00">
      <formula>NOT(ISERROR(SEARCH("09.00 – 16.00",AI89)))</formula>
    </cfRule>
    <cfRule type="containsText" dxfId="4834" priority="10383" operator="containsText" text="09.00 - 13:00">
      <formula>NOT(ISERROR(SEARCH("09.00 - 13:00",AI89)))</formula>
    </cfRule>
    <cfRule type="containsText" dxfId="4833" priority="10384" operator="containsText" text="08.30 – 16:30 ">
      <formula>NOT(ISERROR(SEARCH("08.30 – 16:30 ",AI89)))</formula>
    </cfRule>
    <cfRule type="containsText" dxfId="4832" priority="10385" operator="containsText" text="08.30 – 17:30 ">
      <formula>NOT(ISERROR(SEARCH("08.30 – 17:30 ",AI89)))</formula>
    </cfRule>
  </conditionalFormatting>
  <conditionalFormatting sqref="AI133:BW133 AI143:BW143 AI153:BW153">
    <cfRule type="containsText" dxfId="4831" priority="10363" operator="containsText" text="08.30 – 14.30">
      <formula>NOT(ISERROR(SEARCH("08.30 – 14.30",AI133)))</formula>
    </cfRule>
    <cfRule type="containsText" dxfId="4830" priority="10364" operator="containsText" text="09:30 – 18.30">
      <formula>NOT(ISERROR(SEARCH("09:30 – 18.30",AI133)))</formula>
    </cfRule>
    <cfRule type="containsText" dxfId="4829" priority="10365" operator="containsText" text="10.30 – 18.30">
      <formula>NOT(ISERROR(SEARCH("10.30 – 18.30",AI133)))</formula>
    </cfRule>
    <cfRule type="containsText" dxfId="4828" priority="10366" operator="containsText" text="09.30 – 18.30">
      <formula>NOT(ISERROR(SEARCH("09.30 – 18.30",AI133)))</formula>
    </cfRule>
    <cfRule type="containsText" dxfId="4827" priority="10367" operator="containsText" text="09.00 – 13:00">
      <formula>NOT(ISERROR(SEARCH("09.00 – 13:00",AI133)))</formula>
    </cfRule>
    <cfRule type="containsText" dxfId="4826" priority="10368" operator="containsText" text="08.30 – 16.30">
      <formula>NOT(ISERROR(SEARCH("08.30 – 16.30",AI133)))</formula>
    </cfRule>
    <cfRule type="containsText" dxfId="4825" priority="10369" operator="containsText" text="08:30 – 17.30">
      <formula>NOT(ISERROR(SEARCH("08:30 – 17.30",AI133)))</formula>
    </cfRule>
    <cfRule type="containsText" dxfId="4824" priority="10370" operator="containsText" text="08.30 – 17.30">
      <formula>NOT(ISERROR(SEARCH("08.30 – 17.30",AI133)))</formula>
    </cfRule>
    <cfRule type="containsText" dxfId="4823" priority="10371" operator="containsText" text="09.00 – 18.00">
      <formula>NOT(ISERROR(SEARCH("09.00 – 18.00",AI133)))</formula>
    </cfRule>
    <cfRule type="containsText" dxfId="4822" priority="10372" operator="containsText" text="09.00 – 13.00">
      <formula>NOT(ISERROR(SEARCH("09.00 – 13.00",AI133)))</formula>
    </cfRule>
    <cfRule type="containsText" dxfId="4821" priority="10373" operator="containsText" text="11.30 – 19.30">
      <formula>NOT(ISERROR(SEARCH("11.30 – 19.30",AI133)))</formula>
    </cfRule>
    <cfRule type="containsText" dxfId="4820" priority="10374" operator="containsText" text="10.30 – 19.30">
      <formula>NOT(ISERROR(SEARCH("10.30 – 19.30",AI133)))</formula>
    </cfRule>
    <cfRule type="containsText" dxfId="4819" priority="10375" operator="containsText" text="09.00 – 15.00">
      <formula>NOT(ISERROR(SEARCH("09.00 – 15.00",AI133)))</formula>
    </cfRule>
    <cfRule type="containsText" dxfId="4818" priority="10376" operator="containsText" text="12:30">
      <formula>NOT(ISERROR(SEARCH("12:30",AI133)))</formula>
    </cfRule>
    <cfRule type="containsText" dxfId="4817" priority="10377" operator="containsText" text="13:30">
      <formula>NOT(ISERROR(SEARCH("13:30",AI133)))</formula>
    </cfRule>
    <cfRule type="containsText" dxfId="4816" priority="10378" operator="containsText" text="FESTIVITÁ">
      <formula>NOT(ISERROR(SEARCH("FESTIVITÁ",AI133)))</formula>
    </cfRule>
    <cfRule type="cellIs" dxfId="4815" priority="10379" operator="equal">
      <formula>"DOMENICA"</formula>
    </cfRule>
  </conditionalFormatting>
  <conditionalFormatting sqref="AI123:BW123">
    <cfRule type="containsText" dxfId="4814" priority="10210" operator="containsText" text="08.30 – 14.30">
      <formula>NOT(ISERROR(SEARCH("08.30 – 14.30",AI123)))</formula>
    </cfRule>
    <cfRule type="containsText" dxfId="4813" priority="10211" operator="containsText" text="09:30 – 18.30">
      <formula>NOT(ISERROR(SEARCH("09:30 – 18.30",AI123)))</formula>
    </cfRule>
    <cfRule type="containsText" dxfId="4812" priority="10212" operator="containsText" text="10.30 – 18.30">
      <formula>NOT(ISERROR(SEARCH("10.30 – 18.30",AI123)))</formula>
    </cfRule>
    <cfRule type="containsText" dxfId="4811" priority="10213" operator="containsText" text="09.30 – 18.30">
      <formula>NOT(ISERROR(SEARCH("09.30 – 18.30",AI123)))</formula>
    </cfRule>
    <cfRule type="containsText" dxfId="4810" priority="10214" operator="containsText" text="09.00 – 13:00">
      <formula>NOT(ISERROR(SEARCH("09.00 – 13:00",AI123)))</formula>
    </cfRule>
    <cfRule type="containsText" dxfId="4809" priority="10215" operator="containsText" text="08.30 – 16.30">
      <formula>NOT(ISERROR(SEARCH("08.30 – 16.30",AI123)))</formula>
    </cfRule>
    <cfRule type="containsText" dxfId="4808" priority="10216" operator="containsText" text="08:30 – 17.30">
      <formula>NOT(ISERROR(SEARCH("08:30 – 17.30",AI123)))</formula>
    </cfRule>
    <cfRule type="containsText" dxfId="4807" priority="10217" operator="containsText" text="08.30 – 17.30">
      <formula>NOT(ISERROR(SEARCH("08.30 – 17.30",AI123)))</formula>
    </cfRule>
    <cfRule type="containsText" dxfId="4806" priority="10218" operator="containsText" text="09.00 – 18.00">
      <formula>NOT(ISERROR(SEARCH("09.00 – 18.00",AI123)))</formula>
    </cfRule>
    <cfRule type="containsText" dxfId="4805" priority="10219" operator="containsText" text="09.00 – 13.00">
      <formula>NOT(ISERROR(SEARCH("09.00 – 13.00",AI123)))</formula>
    </cfRule>
    <cfRule type="containsText" dxfId="4804" priority="10220" operator="containsText" text="11.30 – 19.30">
      <formula>NOT(ISERROR(SEARCH("11.30 – 19.30",AI123)))</formula>
    </cfRule>
    <cfRule type="containsText" dxfId="4803" priority="10221" operator="containsText" text="10.30 – 19.30">
      <formula>NOT(ISERROR(SEARCH("10.30 – 19.30",AI123)))</formula>
    </cfRule>
    <cfRule type="containsText" dxfId="4802" priority="10222" operator="containsText" text="09.00 – 15.00">
      <formula>NOT(ISERROR(SEARCH("09.00 – 15.00",AI123)))</formula>
    </cfRule>
    <cfRule type="containsText" dxfId="4801" priority="10223" operator="containsText" text="12:30">
      <formula>NOT(ISERROR(SEARCH("12:30",AI123)))</formula>
    </cfRule>
    <cfRule type="containsText" dxfId="4800" priority="10224" operator="containsText" text="13:30">
      <formula>NOT(ISERROR(SEARCH("13:30",AI123)))</formula>
    </cfRule>
    <cfRule type="containsText" dxfId="4799" priority="10225" operator="containsText" text="FESTIVITÁ">
      <formula>NOT(ISERROR(SEARCH("FESTIVITÁ",AI123)))</formula>
    </cfRule>
    <cfRule type="cellIs" dxfId="4798" priority="10226" operator="equal">
      <formula>"DOMENICA"</formula>
    </cfRule>
  </conditionalFormatting>
  <conditionalFormatting sqref="AI133:BW133 AI123:BW123 AI143:BW143 AI153:BW153">
    <cfRule type="containsText" dxfId="4797" priority="10204" operator="containsText" text="09.00 - 13.00">
      <formula>NOT(ISERROR(SEARCH("09.00 - 13.00",AI123)))</formula>
    </cfRule>
    <cfRule type="containsText" dxfId="4796" priority="10205" operator="containsText" text="09.00 – 15:00">
      <formula>NOT(ISERROR(SEARCH("09.00 – 15:00",AI123)))</formula>
    </cfRule>
    <cfRule type="containsText" dxfId="4795" priority="10206" operator="containsText" text="09.00 – 16.00">
      <formula>NOT(ISERROR(SEARCH("09.00 – 16.00",AI123)))</formula>
    </cfRule>
    <cfRule type="containsText" dxfId="4794" priority="10207" operator="containsText" text="09.00 - 13:00">
      <formula>NOT(ISERROR(SEARCH("09.00 - 13:00",AI123)))</formula>
    </cfRule>
    <cfRule type="containsText" dxfId="4793" priority="10208" operator="containsText" text="08.30 – 16:30 ">
      <formula>NOT(ISERROR(SEARCH("08.30 – 16:30 ",AI123)))</formula>
    </cfRule>
    <cfRule type="containsText" dxfId="4792" priority="10209" operator="containsText" text="08.30 – 17:30 ">
      <formula>NOT(ISERROR(SEARCH("08.30 – 17:30 ",AI123)))</formula>
    </cfRule>
  </conditionalFormatting>
  <conditionalFormatting sqref="AI135:BW135">
    <cfRule type="containsText" dxfId="4791" priority="9720" operator="containsText" text="13:00">
      <formula>NOT(ISERROR(SEARCH("13:00",AI135)))</formula>
    </cfRule>
  </conditionalFormatting>
  <conditionalFormatting sqref="AI137:BW141">
    <cfRule type="containsText" dxfId="4790" priority="9710" operator="containsText" text="09.00 -13.00">
      <formula>NOT(ISERROR(SEARCH("09.00 -13.00",AI137)))</formula>
    </cfRule>
    <cfRule type="containsText" dxfId="4789" priority="9711" operator="containsText" text="09.00 -15:00">
      <formula>NOT(ISERROR(SEARCH("09.00 -15:00",AI137)))</formula>
    </cfRule>
    <cfRule type="containsText" dxfId="4788" priority="9712" operator="containsText" text="09.00 -16.00">
      <formula>NOT(ISERROR(SEARCH("09.00 -16.00",AI137)))</formula>
    </cfRule>
  </conditionalFormatting>
  <conditionalFormatting sqref="AI135:BW135">
    <cfRule type="containsText" dxfId="4787" priority="9707" operator="containsText" text="09.00 -13.00">
      <formula>NOT(ISERROR(SEARCH("09.00 -13.00",AI135)))</formula>
    </cfRule>
    <cfRule type="containsText" dxfId="4786" priority="9708" operator="containsText" text="09.00 -15:00">
      <formula>NOT(ISERROR(SEARCH("09.00 -15:00",AI135)))</formula>
    </cfRule>
    <cfRule type="containsText" dxfId="4785" priority="9709" operator="containsText" text="09.00 -16.00">
      <formula>NOT(ISERROR(SEARCH("09.00 -16.00",AI135)))</formula>
    </cfRule>
  </conditionalFormatting>
  <conditionalFormatting sqref="AI137:BW141">
    <cfRule type="containsText" dxfId="4784" priority="9698" operator="containsText" text="09.00 -13.00">
      <formula>NOT(ISERROR(SEARCH("09.00 -13.00",AI137)))</formula>
    </cfRule>
    <cfRule type="containsText" dxfId="4783" priority="9699" operator="containsText" text="09.00 -15:00">
      <formula>NOT(ISERROR(SEARCH("09.00 -15:00",AI137)))</formula>
    </cfRule>
    <cfRule type="containsText" dxfId="4782" priority="9700" operator="containsText" text="09.00 -16.00">
      <formula>NOT(ISERROR(SEARCH("09.00 -16.00",AI137)))</formula>
    </cfRule>
  </conditionalFormatting>
  <conditionalFormatting sqref="AI135:BW135">
    <cfRule type="containsText" dxfId="4781" priority="9695" operator="containsText" text="09.00 -13.00">
      <formula>NOT(ISERROR(SEARCH("09.00 -13.00",AI135)))</formula>
    </cfRule>
    <cfRule type="containsText" dxfId="4780" priority="9696" operator="containsText" text="09.00 -15:00">
      <formula>NOT(ISERROR(SEARCH("09.00 -15:00",AI135)))</formula>
    </cfRule>
    <cfRule type="containsText" dxfId="4779" priority="9697" operator="containsText" text="09.00 -16.00">
      <formula>NOT(ISERROR(SEARCH("09.00 -16.00",AI135)))</formula>
    </cfRule>
  </conditionalFormatting>
  <conditionalFormatting sqref="AI136:BW136">
    <cfRule type="containsText" dxfId="4778" priority="9701" operator="containsText" text="09.00 -13.00">
      <formula>NOT(ISERROR(SEARCH("09.00 -13.00",AI136)))</formula>
    </cfRule>
    <cfRule type="containsText" dxfId="4777" priority="9702" operator="containsText" text="09.00 -15:00">
      <formula>NOT(ISERROR(SEARCH("09.00 -15:00",AI136)))</formula>
    </cfRule>
    <cfRule type="containsText" dxfId="4776" priority="9703" operator="containsText" text="09.00 -16.00">
      <formula>NOT(ISERROR(SEARCH("09.00 -16.00",AI136)))</formula>
    </cfRule>
  </conditionalFormatting>
  <conditionalFormatting sqref="AI137:BW141">
    <cfRule type="containsText" dxfId="4775" priority="9689" operator="containsText" text="09.00 -13.00">
      <formula>NOT(ISERROR(SEARCH("09.00 -13.00",AI137)))</formula>
    </cfRule>
    <cfRule type="containsText" dxfId="4774" priority="9690" operator="containsText" text="09.00 -15:00">
      <formula>NOT(ISERROR(SEARCH("09.00 -15:00",AI137)))</formula>
    </cfRule>
    <cfRule type="containsText" dxfId="4773" priority="9691" operator="containsText" text="09.00 -16.00">
      <formula>NOT(ISERROR(SEARCH("09.00 -16.00",AI137)))</formula>
    </cfRule>
  </conditionalFormatting>
  <conditionalFormatting sqref="AI145:BW151">
    <cfRule type="containsText" dxfId="4772" priority="9640" operator="containsText" text="09:00 – 13.00 ">
      <formula>NOT(ISERROR(SEARCH("09:00 – 13.00 ",AI145)))</formula>
    </cfRule>
  </conditionalFormatting>
  <conditionalFormatting sqref="AI151:BW151">
    <cfRule type="containsText" dxfId="4771" priority="9639" operator="containsText" text="09:00 – 13.00 ">
      <formula>NOT(ISERROR(SEARCH("09:00 – 13.00 ",AI151)))</formula>
    </cfRule>
  </conditionalFormatting>
  <conditionalFormatting sqref="AI115:BW121">
    <cfRule type="containsText" dxfId="4770" priority="9857" operator="containsText" text="08.30 – 14.30">
      <formula>NOT(ISERROR(SEARCH("08.30 – 14.30",AI115)))</formula>
    </cfRule>
    <cfRule type="containsText" dxfId="4769" priority="9858" operator="containsText" text="09:30 – 18.30">
      <formula>NOT(ISERROR(SEARCH("09:30 – 18.30",AI115)))</formula>
    </cfRule>
    <cfRule type="containsText" dxfId="4768" priority="9859" operator="containsText" text="10.30 – 18.30">
      <formula>NOT(ISERROR(SEARCH("10.30 – 18.30",AI115)))</formula>
    </cfRule>
    <cfRule type="containsText" dxfId="4767" priority="9860" operator="containsText" text="09.30 – 18.30">
      <formula>NOT(ISERROR(SEARCH("09.30 – 18.30",AI115)))</formula>
    </cfRule>
    <cfRule type="containsText" dxfId="4766" priority="9862" operator="containsText" text="09.00 – 13:00">
      <formula>NOT(ISERROR(SEARCH("09.00 – 13:00",AI115)))</formula>
    </cfRule>
    <cfRule type="containsText" dxfId="4765" priority="9863" operator="containsText" text="08.30 – 16.30">
      <formula>NOT(ISERROR(SEARCH("08.30 – 16.30",AI115)))</formula>
    </cfRule>
    <cfRule type="containsText" dxfId="4764" priority="9864" operator="containsText" text="08:30 – 17.30">
      <formula>NOT(ISERROR(SEARCH("08:30 – 17.30",AI115)))</formula>
    </cfRule>
    <cfRule type="containsText" dxfId="4763" priority="9865" operator="containsText" text="08.30 – 17.30">
      <formula>NOT(ISERROR(SEARCH("08.30 – 17.30",AI115)))</formula>
    </cfRule>
    <cfRule type="containsText" dxfId="4762" priority="9866" operator="containsText" text="09.00 – 18.00">
      <formula>NOT(ISERROR(SEARCH("09.00 – 18.00",AI115)))</formula>
    </cfRule>
    <cfRule type="containsText" dxfId="4761" priority="9867" operator="containsText" text="09.00 – 13.00">
      <formula>NOT(ISERROR(SEARCH("09.00 – 13.00",AI115)))</formula>
    </cfRule>
    <cfRule type="containsText" dxfId="4760" priority="9868" operator="containsText" text="11.30 – 19.30">
      <formula>NOT(ISERROR(SEARCH("11.30 – 19.30",AI115)))</formula>
    </cfRule>
    <cfRule type="containsText" dxfId="4759" priority="9869" operator="containsText" text="10.30 – 19.30">
      <formula>NOT(ISERROR(SEARCH("10.30 – 19.30",AI115)))</formula>
    </cfRule>
    <cfRule type="containsText" dxfId="4758" priority="9870" operator="containsText" text="09.00 – 15.00">
      <formula>NOT(ISERROR(SEARCH("09.00 – 15.00",AI115)))</formula>
    </cfRule>
    <cfRule type="containsText" dxfId="4757" priority="9871" operator="containsText" text="1 2 : 3 0">
      <formula>NOT(ISERROR(SEARCH("1 2 : 3 0",AI115)))</formula>
    </cfRule>
    <cfRule type="containsText" dxfId="4756" priority="9872" operator="containsText" text="1 3 : 3 0">
      <formula>NOT(ISERROR(SEARCH("1 3 : 3 0",AI115)))</formula>
    </cfRule>
    <cfRule type="containsText" dxfId="4755" priority="9873" operator="containsText" text="FESTIVITÁ">
      <formula>NOT(ISERROR(SEARCH("FESTIVITÁ",AI115)))</formula>
    </cfRule>
    <cfRule type="cellIs" dxfId="4754" priority="9874" operator="equal">
      <formula>"DOMENICA"</formula>
    </cfRule>
  </conditionalFormatting>
  <conditionalFormatting sqref="AI115:BW121">
    <cfRule type="containsText" dxfId="4753" priority="9849" operator="containsText" text="09.00 - 13.00">
      <formula>NOT(ISERROR(SEARCH("09.00 - 13.00",AI115)))</formula>
    </cfRule>
    <cfRule type="containsText" dxfId="4752" priority="9852" operator="containsText" text="09.00 – 15:00">
      <formula>NOT(ISERROR(SEARCH("09.00 – 15:00",AI115)))</formula>
    </cfRule>
    <cfRule type="containsText" dxfId="4751" priority="9853" operator="containsText" text="09.00 – 16.00">
      <formula>NOT(ISERROR(SEARCH("09.00 – 16.00",AI115)))</formula>
    </cfRule>
    <cfRule type="containsText" dxfId="4750" priority="9854" operator="containsText" text="09.00 - 13:00">
      <formula>NOT(ISERROR(SEARCH("09.00 - 13:00",AI115)))</formula>
    </cfRule>
    <cfRule type="containsText" dxfId="4749" priority="9855" operator="containsText" text="08.30 – 16:30 ">
      <formula>NOT(ISERROR(SEARCH("08.30 – 16:30 ",AI115)))</formula>
    </cfRule>
    <cfRule type="containsText" dxfId="4748" priority="9856" operator="containsText" text="08.30 – 17:30 ">
      <formula>NOT(ISERROR(SEARCH("08.30 – 17:30 ",AI115)))</formula>
    </cfRule>
  </conditionalFormatting>
  <conditionalFormatting sqref="AI115:BW121">
    <cfRule type="containsText" dxfId="4747" priority="9851" operator="containsText" text="1 3 : 0 0">
      <formula>NOT(ISERROR(SEARCH("1 3 : 0 0",AI115)))</formula>
    </cfRule>
  </conditionalFormatting>
  <conditionalFormatting sqref="AI115:BW115">
    <cfRule type="containsText" dxfId="4746" priority="9850" operator="containsText" text="13:00">
      <formula>NOT(ISERROR(SEARCH("13:00",AI115)))</formula>
    </cfRule>
  </conditionalFormatting>
  <conditionalFormatting sqref="AI115:BW121">
    <cfRule type="containsText" dxfId="4745" priority="9861" operator="containsText" text="09:00 – 13.00 ">
      <formula>NOT(ISERROR(SEARCH("09:00 – 13.00 ",AI115)))</formula>
    </cfRule>
  </conditionalFormatting>
  <conditionalFormatting sqref="AI121:BW121">
    <cfRule type="containsText" dxfId="4744" priority="9848" operator="containsText" text="09:00 – 13.00 ">
      <formula>NOT(ISERROR(SEARCH("09:00 – 13.00 ",AI121)))</formula>
    </cfRule>
  </conditionalFormatting>
  <conditionalFormatting sqref="AI115:BW121">
    <cfRule type="containsText" dxfId="4743" priority="9847" operator="containsText" text="09:00 – 13.00 ">
      <formula>NOT(ISERROR(SEARCH("09:00 – 13.00 ",AI115)))</formula>
    </cfRule>
  </conditionalFormatting>
  <conditionalFormatting sqref="AI121:BW121">
    <cfRule type="containsText" dxfId="4742" priority="9846" operator="containsText" text="09:00 – 13.00 ">
      <formula>NOT(ISERROR(SEARCH("09:00 – 13.00 ",AI121)))</formula>
    </cfRule>
  </conditionalFormatting>
  <conditionalFormatting sqref="AI116:BW116">
    <cfRule type="containsText" dxfId="4741" priority="9843" operator="containsText" text="09.00 -13.00">
      <formula>NOT(ISERROR(SEARCH("09.00 -13.00",AI116)))</formula>
    </cfRule>
    <cfRule type="containsText" dxfId="4740" priority="9844" operator="containsText" text="09.00 -15:00">
      <formula>NOT(ISERROR(SEARCH("09.00 -15:00",AI116)))</formula>
    </cfRule>
    <cfRule type="containsText" dxfId="4739" priority="9845" operator="containsText" text="09.00 -16.00">
      <formula>NOT(ISERROR(SEARCH("09.00 -16.00",AI116)))</formula>
    </cfRule>
  </conditionalFormatting>
  <conditionalFormatting sqref="AI117:BW121">
    <cfRule type="containsText" dxfId="4738" priority="9840" operator="containsText" text="09.00 -13.00">
      <formula>NOT(ISERROR(SEARCH("09.00 -13.00",AI117)))</formula>
    </cfRule>
    <cfRule type="containsText" dxfId="4737" priority="9841" operator="containsText" text="09.00 -15:00">
      <formula>NOT(ISERROR(SEARCH("09.00 -15:00",AI117)))</formula>
    </cfRule>
    <cfRule type="containsText" dxfId="4736" priority="9842" operator="containsText" text="09.00 -16.00">
      <formula>NOT(ISERROR(SEARCH("09.00 -16.00",AI117)))</formula>
    </cfRule>
  </conditionalFormatting>
  <conditionalFormatting sqref="AI115:BW115">
    <cfRule type="containsText" dxfId="4735" priority="9837" operator="containsText" text="09.00 -13.00">
      <formula>NOT(ISERROR(SEARCH("09.00 -13.00",AI115)))</formula>
    </cfRule>
    <cfRule type="containsText" dxfId="4734" priority="9838" operator="containsText" text="09.00 -15:00">
      <formula>NOT(ISERROR(SEARCH("09.00 -15:00",AI115)))</formula>
    </cfRule>
    <cfRule type="containsText" dxfId="4733" priority="9839" operator="containsText" text="09.00 -16.00">
      <formula>NOT(ISERROR(SEARCH("09.00 -16.00",AI115)))</formula>
    </cfRule>
  </conditionalFormatting>
  <conditionalFormatting sqref="AI121:BW121">
    <cfRule type="containsText" dxfId="4732" priority="9836" operator="containsText" text="09:00 – 13.00 ">
      <formula>NOT(ISERROR(SEARCH("09:00 – 13.00 ",AI121)))</formula>
    </cfRule>
  </conditionalFormatting>
  <conditionalFormatting sqref="AI115:BW121">
    <cfRule type="containsText" dxfId="4731" priority="9835" operator="containsText" text="09:00 – 13.00 ">
      <formula>NOT(ISERROR(SEARCH("09:00 – 13.00 ",AI115)))</formula>
    </cfRule>
  </conditionalFormatting>
  <conditionalFormatting sqref="AI121:BW121">
    <cfRule type="containsText" dxfId="4730" priority="9834" operator="containsText" text="09:00 – 13.00 ">
      <formula>NOT(ISERROR(SEARCH("09:00 – 13.00 ",AI121)))</formula>
    </cfRule>
  </conditionalFormatting>
  <conditionalFormatting sqref="AI116:BW116">
    <cfRule type="containsText" dxfId="4729" priority="9831" operator="containsText" text="09.00 -13.00">
      <formula>NOT(ISERROR(SEARCH("09.00 -13.00",AI116)))</formula>
    </cfRule>
    <cfRule type="containsText" dxfId="4728" priority="9832" operator="containsText" text="09.00 -15:00">
      <formula>NOT(ISERROR(SEARCH("09.00 -15:00",AI116)))</formula>
    </cfRule>
    <cfRule type="containsText" dxfId="4727" priority="9833" operator="containsText" text="09.00 -16.00">
      <formula>NOT(ISERROR(SEARCH("09.00 -16.00",AI116)))</formula>
    </cfRule>
  </conditionalFormatting>
  <conditionalFormatting sqref="AI117:BW121">
    <cfRule type="containsText" dxfId="4726" priority="9828" operator="containsText" text="09.00 -13.00">
      <formula>NOT(ISERROR(SEARCH("09.00 -13.00",AI117)))</formula>
    </cfRule>
    <cfRule type="containsText" dxfId="4725" priority="9829" operator="containsText" text="09.00 -15:00">
      <formula>NOT(ISERROR(SEARCH("09.00 -15:00",AI117)))</formula>
    </cfRule>
    <cfRule type="containsText" dxfId="4724" priority="9830" operator="containsText" text="09.00 -16.00">
      <formula>NOT(ISERROR(SEARCH("09.00 -16.00",AI117)))</formula>
    </cfRule>
  </conditionalFormatting>
  <conditionalFormatting sqref="AI115:BW115">
    <cfRule type="containsText" dxfId="4723" priority="9825" operator="containsText" text="09.00 -13.00">
      <formula>NOT(ISERROR(SEARCH("09.00 -13.00",AI115)))</formula>
    </cfRule>
    <cfRule type="containsText" dxfId="4722" priority="9826" operator="containsText" text="09.00 -15:00">
      <formula>NOT(ISERROR(SEARCH("09.00 -15:00",AI115)))</formula>
    </cfRule>
    <cfRule type="containsText" dxfId="4721" priority="9827" operator="containsText" text="09.00 -16.00">
      <formula>NOT(ISERROR(SEARCH("09.00 -16.00",AI115)))</formula>
    </cfRule>
  </conditionalFormatting>
  <conditionalFormatting sqref="AI116:BW116">
    <cfRule type="containsText" dxfId="4720" priority="9822" operator="containsText" text="09.00 -13:00">
      <formula>NOT(ISERROR(SEARCH("09.00 -13:00",AI116)))</formula>
    </cfRule>
    <cfRule type="containsText" dxfId="4719" priority="9823" operator="containsText" text="08.30 -17.30">
      <formula>NOT(ISERROR(SEARCH("08.30 -17.30",AI116)))</formula>
    </cfRule>
    <cfRule type="containsText" dxfId="4718" priority="9824" operator="containsText" text="08.30 -15:30">
      <formula>NOT(ISERROR(SEARCH("08.30 -15:30",AI116)))</formula>
    </cfRule>
  </conditionalFormatting>
  <conditionalFormatting sqref="AI117:BW121">
    <cfRule type="containsText" dxfId="4717" priority="9819" operator="containsText" text="09.00 -13.00">
      <formula>NOT(ISERROR(SEARCH("09.00 -13.00",AI117)))</formula>
    </cfRule>
    <cfRule type="containsText" dxfId="4716" priority="9820" operator="containsText" text="09.00 -15:00">
      <formula>NOT(ISERROR(SEARCH("09.00 -15:00",AI117)))</formula>
    </cfRule>
    <cfRule type="containsText" dxfId="4715" priority="9821" operator="containsText" text="09.00 -16.00">
      <formula>NOT(ISERROR(SEARCH("09.00 -16.00",AI117)))</formula>
    </cfRule>
  </conditionalFormatting>
  <conditionalFormatting sqref="AI117:BW121">
    <cfRule type="containsText" dxfId="4714" priority="9816" operator="containsText" text="09.00 -13:00">
      <formula>NOT(ISERROR(SEARCH("09.00 -13:00",AI117)))</formula>
    </cfRule>
    <cfRule type="containsText" dxfId="4713" priority="9817" operator="containsText" text="08.30 -17.30">
      <formula>NOT(ISERROR(SEARCH("08.30 -17.30",AI117)))</formula>
    </cfRule>
    <cfRule type="containsText" dxfId="4712" priority="9818" operator="containsText" text="08.30 -15:30">
      <formula>NOT(ISERROR(SEARCH("08.30 -15:30",AI117)))</formula>
    </cfRule>
  </conditionalFormatting>
  <conditionalFormatting sqref="AI115:BW115">
    <cfRule type="containsText" dxfId="4711" priority="9813" operator="containsText" text="09.00 -13.00">
      <formula>NOT(ISERROR(SEARCH("09.00 -13.00",AI115)))</formula>
    </cfRule>
    <cfRule type="containsText" dxfId="4710" priority="9814" operator="containsText" text="09.00 -15:00">
      <formula>NOT(ISERROR(SEARCH("09.00 -15:00",AI115)))</formula>
    </cfRule>
    <cfRule type="containsText" dxfId="4709" priority="9815" operator="containsText" text="09.00 -16.00">
      <formula>NOT(ISERROR(SEARCH("09.00 -16.00",AI115)))</formula>
    </cfRule>
  </conditionalFormatting>
  <conditionalFormatting sqref="AI115:BW115">
    <cfRule type="containsText" dxfId="4708" priority="9810" operator="containsText" text="09.00 -13:00">
      <formula>NOT(ISERROR(SEARCH("09.00 -13:00",AI115)))</formula>
    </cfRule>
    <cfRule type="containsText" dxfId="4707" priority="9811" operator="containsText" text="08.30 -17.30">
      <formula>NOT(ISERROR(SEARCH("08.30 -17.30",AI115)))</formula>
    </cfRule>
    <cfRule type="containsText" dxfId="4706" priority="9812" operator="containsText" text="08.30 -15:30">
      <formula>NOT(ISERROR(SEARCH("08.30 -15:30",AI115)))</formula>
    </cfRule>
  </conditionalFormatting>
  <conditionalFormatting sqref="AI125:BW131">
    <cfRule type="containsText" dxfId="4705" priority="9792" operator="containsText" text="08.30 – 14.30">
      <formula>NOT(ISERROR(SEARCH("08.30 – 14.30",AI125)))</formula>
    </cfRule>
    <cfRule type="containsText" dxfId="4704" priority="9793" operator="containsText" text="09:30 – 18.30">
      <formula>NOT(ISERROR(SEARCH("09:30 – 18.30",AI125)))</formula>
    </cfRule>
    <cfRule type="containsText" dxfId="4703" priority="9794" operator="containsText" text="10.30 – 18.30">
      <formula>NOT(ISERROR(SEARCH("10.30 – 18.30",AI125)))</formula>
    </cfRule>
    <cfRule type="containsText" dxfId="4702" priority="9795" operator="containsText" text="09.30 – 18.30">
      <formula>NOT(ISERROR(SEARCH("09.30 – 18.30",AI125)))</formula>
    </cfRule>
    <cfRule type="containsText" dxfId="4701" priority="9797" operator="containsText" text="09.00 – 13:00">
      <formula>NOT(ISERROR(SEARCH("09.00 – 13:00",AI125)))</formula>
    </cfRule>
    <cfRule type="containsText" dxfId="4700" priority="9798" operator="containsText" text="08.30 – 16.30">
      <formula>NOT(ISERROR(SEARCH("08.30 – 16.30",AI125)))</formula>
    </cfRule>
    <cfRule type="containsText" dxfId="4699" priority="9799" operator="containsText" text="08:30 – 17.30">
      <formula>NOT(ISERROR(SEARCH("08:30 – 17.30",AI125)))</formula>
    </cfRule>
    <cfRule type="containsText" dxfId="4698" priority="9800" operator="containsText" text="08.30 – 17.30">
      <formula>NOT(ISERROR(SEARCH("08.30 – 17.30",AI125)))</formula>
    </cfRule>
    <cfRule type="containsText" dxfId="4697" priority="9801" operator="containsText" text="09.00 – 18.00">
      <formula>NOT(ISERROR(SEARCH("09.00 – 18.00",AI125)))</formula>
    </cfRule>
    <cfRule type="containsText" dxfId="4696" priority="9802" operator="containsText" text="09.00 – 13.00">
      <formula>NOT(ISERROR(SEARCH("09.00 – 13.00",AI125)))</formula>
    </cfRule>
    <cfRule type="containsText" dxfId="4695" priority="9803" operator="containsText" text="11.30 – 19.30">
      <formula>NOT(ISERROR(SEARCH("11.30 – 19.30",AI125)))</formula>
    </cfRule>
    <cfRule type="containsText" dxfId="4694" priority="9804" operator="containsText" text="10.30 – 19.30">
      <formula>NOT(ISERROR(SEARCH("10.30 – 19.30",AI125)))</formula>
    </cfRule>
    <cfRule type="containsText" dxfId="4693" priority="9805" operator="containsText" text="09.00 – 15.00">
      <formula>NOT(ISERROR(SEARCH("09.00 – 15.00",AI125)))</formula>
    </cfRule>
    <cfRule type="containsText" dxfId="4692" priority="9806" operator="containsText" text="1 2 : 3 0">
      <formula>NOT(ISERROR(SEARCH("1 2 : 3 0",AI125)))</formula>
    </cfRule>
    <cfRule type="containsText" dxfId="4691" priority="9807" operator="containsText" text="1 3 : 3 0">
      <formula>NOT(ISERROR(SEARCH("1 3 : 3 0",AI125)))</formula>
    </cfRule>
    <cfRule type="containsText" dxfId="4690" priority="9808" operator="containsText" text="FESTIVITÁ">
      <formula>NOT(ISERROR(SEARCH("FESTIVITÁ",AI125)))</formula>
    </cfRule>
    <cfRule type="cellIs" dxfId="4689" priority="9809" operator="equal">
      <formula>"DOMENICA"</formula>
    </cfRule>
  </conditionalFormatting>
  <conditionalFormatting sqref="AI125:BW131">
    <cfRule type="containsText" dxfId="4688" priority="9784" operator="containsText" text="09.00 - 13.00">
      <formula>NOT(ISERROR(SEARCH("09.00 - 13.00",AI125)))</formula>
    </cfRule>
    <cfRule type="containsText" dxfId="4687" priority="9787" operator="containsText" text="09.00 – 15:00">
      <formula>NOT(ISERROR(SEARCH("09.00 – 15:00",AI125)))</formula>
    </cfRule>
    <cfRule type="containsText" dxfId="4686" priority="9788" operator="containsText" text="09.00 – 16.00">
      <formula>NOT(ISERROR(SEARCH("09.00 – 16.00",AI125)))</formula>
    </cfRule>
    <cfRule type="containsText" dxfId="4685" priority="9789" operator="containsText" text="09.00 - 13:00">
      <formula>NOT(ISERROR(SEARCH("09.00 - 13:00",AI125)))</formula>
    </cfRule>
    <cfRule type="containsText" dxfId="4684" priority="9790" operator="containsText" text="08.30 – 16:30 ">
      <formula>NOT(ISERROR(SEARCH("08.30 – 16:30 ",AI125)))</formula>
    </cfRule>
    <cfRule type="containsText" dxfId="4683" priority="9791" operator="containsText" text="08.30 – 17:30 ">
      <formula>NOT(ISERROR(SEARCH("08.30 – 17:30 ",AI125)))</formula>
    </cfRule>
  </conditionalFormatting>
  <conditionalFormatting sqref="AI125:BW131">
    <cfRule type="containsText" dxfId="4682" priority="9786" operator="containsText" text="1 3 : 0 0">
      <formula>NOT(ISERROR(SEARCH("1 3 : 0 0",AI125)))</formula>
    </cfRule>
  </conditionalFormatting>
  <conditionalFormatting sqref="AI125:BW125">
    <cfRule type="containsText" dxfId="4681" priority="9785" operator="containsText" text="13:00">
      <formula>NOT(ISERROR(SEARCH("13:00",AI125)))</formula>
    </cfRule>
  </conditionalFormatting>
  <conditionalFormatting sqref="AI125:BW131">
    <cfRule type="containsText" dxfId="4680" priority="9796" operator="containsText" text="09:00 – 13.00 ">
      <formula>NOT(ISERROR(SEARCH("09:00 – 13.00 ",AI125)))</formula>
    </cfRule>
  </conditionalFormatting>
  <conditionalFormatting sqref="AI131:BW131">
    <cfRule type="containsText" dxfId="4679" priority="9783" operator="containsText" text="09:00 – 13.00 ">
      <formula>NOT(ISERROR(SEARCH("09:00 – 13.00 ",AI131)))</formula>
    </cfRule>
  </conditionalFormatting>
  <conditionalFormatting sqref="AI125:BW131">
    <cfRule type="containsText" dxfId="4678" priority="9782" operator="containsText" text="09:00 – 13.00 ">
      <formula>NOT(ISERROR(SEARCH("09:00 – 13.00 ",AI125)))</formula>
    </cfRule>
  </conditionalFormatting>
  <conditionalFormatting sqref="AI131:BW131">
    <cfRule type="containsText" dxfId="4677" priority="9781" operator="containsText" text="09:00 – 13.00 ">
      <formula>NOT(ISERROR(SEARCH("09:00 – 13.00 ",AI131)))</formula>
    </cfRule>
  </conditionalFormatting>
  <conditionalFormatting sqref="AI126:BW126">
    <cfRule type="containsText" dxfId="4676" priority="9778" operator="containsText" text="09.00 -13.00">
      <formula>NOT(ISERROR(SEARCH("09.00 -13.00",AI126)))</formula>
    </cfRule>
    <cfRule type="containsText" dxfId="4675" priority="9779" operator="containsText" text="09.00 -15:00">
      <formula>NOT(ISERROR(SEARCH("09.00 -15:00",AI126)))</formula>
    </cfRule>
    <cfRule type="containsText" dxfId="4674" priority="9780" operator="containsText" text="09.00 -16.00">
      <formula>NOT(ISERROR(SEARCH("09.00 -16.00",AI126)))</formula>
    </cfRule>
  </conditionalFormatting>
  <conditionalFormatting sqref="AI127:BW131">
    <cfRule type="containsText" dxfId="4673" priority="9775" operator="containsText" text="09.00 -13.00">
      <formula>NOT(ISERROR(SEARCH("09.00 -13.00",AI127)))</formula>
    </cfRule>
    <cfRule type="containsText" dxfId="4672" priority="9776" operator="containsText" text="09.00 -15:00">
      <formula>NOT(ISERROR(SEARCH("09.00 -15:00",AI127)))</formula>
    </cfRule>
    <cfRule type="containsText" dxfId="4671" priority="9777" operator="containsText" text="09.00 -16.00">
      <formula>NOT(ISERROR(SEARCH("09.00 -16.00",AI127)))</formula>
    </cfRule>
  </conditionalFormatting>
  <conditionalFormatting sqref="AI125:BW125">
    <cfRule type="containsText" dxfId="4670" priority="9772" operator="containsText" text="09.00 -13.00">
      <formula>NOT(ISERROR(SEARCH("09.00 -13.00",AI125)))</formula>
    </cfRule>
    <cfRule type="containsText" dxfId="4669" priority="9773" operator="containsText" text="09.00 -15:00">
      <formula>NOT(ISERROR(SEARCH("09.00 -15:00",AI125)))</formula>
    </cfRule>
    <cfRule type="containsText" dxfId="4668" priority="9774" operator="containsText" text="09.00 -16.00">
      <formula>NOT(ISERROR(SEARCH("09.00 -16.00",AI125)))</formula>
    </cfRule>
  </conditionalFormatting>
  <conditionalFormatting sqref="AI131:BW131">
    <cfRule type="containsText" dxfId="4667" priority="9771" operator="containsText" text="09:00 – 13.00 ">
      <formula>NOT(ISERROR(SEARCH("09:00 – 13.00 ",AI131)))</formula>
    </cfRule>
  </conditionalFormatting>
  <conditionalFormatting sqref="AI125:BW131">
    <cfRule type="containsText" dxfId="4666" priority="9770" operator="containsText" text="09:00 – 13.00 ">
      <formula>NOT(ISERROR(SEARCH("09:00 – 13.00 ",AI125)))</formula>
    </cfRule>
  </conditionalFormatting>
  <conditionalFormatting sqref="AI131:BW131">
    <cfRule type="containsText" dxfId="4665" priority="9769" operator="containsText" text="09:00 – 13.00 ">
      <formula>NOT(ISERROR(SEARCH("09:00 – 13.00 ",AI131)))</formula>
    </cfRule>
  </conditionalFormatting>
  <conditionalFormatting sqref="AI126:BW126">
    <cfRule type="containsText" dxfId="4664" priority="9766" operator="containsText" text="09.00 -13.00">
      <formula>NOT(ISERROR(SEARCH("09.00 -13.00",AI126)))</formula>
    </cfRule>
    <cfRule type="containsText" dxfId="4663" priority="9767" operator="containsText" text="09.00 -15:00">
      <formula>NOT(ISERROR(SEARCH("09.00 -15:00",AI126)))</formula>
    </cfRule>
    <cfRule type="containsText" dxfId="4662" priority="9768" operator="containsText" text="09.00 -16.00">
      <formula>NOT(ISERROR(SEARCH("09.00 -16.00",AI126)))</formula>
    </cfRule>
  </conditionalFormatting>
  <conditionalFormatting sqref="AI127:BW131">
    <cfRule type="containsText" dxfId="4661" priority="9763" operator="containsText" text="09.00 -13.00">
      <formula>NOT(ISERROR(SEARCH("09.00 -13.00",AI127)))</formula>
    </cfRule>
    <cfRule type="containsText" dxfId="4660" priority="9764" operator="containsText" text="09.00 -15:00">
      <formula>NOT(ISERROR(SEARCH("09.00 -15:00",AI127)))</formula>
    </cfRule>
    <cfRule type="containsText" dxfId="4659" priority="9765" operator="containsText" text="09.00 -16.00">
      <formula>NOT(ISERROR(SEARCH("09.00 -16.00",AI127)))</formula>
    </cfRule>
  </conditionalFormatting>
  <conditionalFormatting sqref="AI125:BW125">
    <cfRule type="containsText" dxfId="4658" priority="9760" operator="containsText" text="09.00 -13.00">
      <formula>NOT(ISERROR(SEARCH("09.00 -13.00",AI125)))</formula>
    </cfRule>
    <cfRule type="containsText" dxfId="4657" priority="9761" operator="containsText" text="09.00 -15:00">
      <formula>NOT(ISERROR(SEARCH("09.00 -15:00",AI125)))</formula>
    </cfRule>
    <cfRule type="containsText" dxfId="4656" priority="9762" operator="containsText" text="09.00 -16.00">
      <formula>NOT(ISERROR(SEARCH("09.00 -16.00",AI125)))</formula>
    </cfRule>
  </conditionalFormatting>
  <conditionalFormatting sqref="AI126:BW126">
    <cfRule type="containsText" dxfId="4655" priority="9757" operator="containsText" text="09.00 -13:00">
      <formula>NOT(ISERROR(SEARCH("09.00 -13:00",AI126)))</formula>
    </cfRule>
    <cfRule type="containsText" dxfId="4654" priority="9758" operator="containsText" text="08.30 -17.30">
      <formula>NOT(ISERROR(SEARCH("08.30 -17.30",AI126)))</formula>
    </cfRule>
    <cfRule type="containsText" dxfId="4653" priority="9759" operator="containsText" text="08.30 -15:30">
      <formula>NOT(ISERROR(SEARCH("08.30 -15:30",AI126)))</formula>
    </cfRule>
  </conditionalFormatting>
  <conditionalFormatting sqref="AI127:BW131">
    <cfRule type="containsText" dxfId="4652" priority="9754" operator="containsText" text="09.00 -13.00">
      <formula>NOT(ISERROR(SEARCH("09.00 -13.00",AI127)))</formula>
    </cfRule>
    <cfRule type="containsText" dxfId="4651" priority="9755" operator="containsText" text="09.00 -15:00">
      <formula>NOT(ISERROR(SEARCH("09.00 -15:00",AI127)))</formula>
    </cfRule>
    <cfRule type="containsText" dxfId="4650" priority="9756" operator="containsText" text="09.00 -16.00">
      <formula>NOT(ISERROR(SEARCH("09.00 -16.00",AI127)))</formula>
    </cfRule>
  </conditionalFormatting>
  <conditionalFormatting sqref="AI127:BW131">
    <cfRule type="containsText" dxfId="4649" priority="9751" operator="containsText" text="09.00 -13:00">
      <formula>NOT(ISERROR(SEARCH("09.00 -13:00",AI127)))</formula>
    </cfRule>
    <cfRule type="containsText" dxfId="4648" priority="9752" operator="containsText" text="08.30 -17.30">
      <formula>NOT(ISERROR(SEARCH("08.30 -17.30",AI127)))</formula>
    </cfRule>
    <cfRule type="containsText" dxfId="4647" priority="9753" operator="containsText" text="08.30 -15:30">
      <formula>NOT(ISERROR(SEARCH("08.30 -15:30",AI127)))</formula>
    </cfRule>
  </conditionalFormatting>
  <conditionalFormatting sqref="AI125:BW125">
    <cfRule type="containsText" dxfId="4646" priority="9748" operator="containsText" text="09.00 -13.00">
      <formula>NOT(ISERROR(SEARCH("09.00 -13.00",AI125)))</formula>
    </cfRule>
    <cfRule type="containsText" dxfId="4645" priority="9749" operator="containsText" text="09.00 -15:00">
      <formula>NOT(ISERROR(SEARCH("09.00 -15:00",AI125)))</formula>
    </cfRule>
    <cfRule type="containsText" dxfId="4644" priority="9750" operator="containsText" text="09.00 -16.00">
      <formula>NOT(ISERROR(SEARCH("09.00 -16.00",AI125)))</formula>
    </cfRule>
  </conditionalFormatting>
  <conditionalFormatting sqref="AI125:BW125">
    <cfRule type="containsText" dxfId="4643" priority="9745" operator="containsText" text="09.00 -13:00">
      <formula>NOT(ISERROR(SEARCH("09.00 -13:00",AI125)))</formula>
    </cfRule>
    <cfRule type="containsText" dxfId="4642" priority="9746" operator="containsText" text="08.30 -17.30">
      <formula>NOT(ISERROR(SEARCH("08.30 -17.30",AI125)))</formula>
    </cfRule>
    <cfRule type="containsText" dxfId="4641" priority="9747" operator="containsText" text="08.30 -15:30">
      <formula>NOT(ISERROR(SEARCH("08.30 -15:30",AI125)))</formula>
    </cfRule>
  </conditionalFormatting>
  <conditionalFormatting sqref="AI135:BW141">
    <cfRule type="containsText" dxfId="4640" priority="9727" operator="containsText" text="08.30 – 14.30">
      <formula>NOT(ISERROR(SEARCH("08.30 – 14.30",AI135)))</formula>
    </cfRule>
    <cfRule type="containsText" dxfId="4639" priority="9728" operator="containsText" text="09:30 – 18.30">
      <formula>NOT(ISERROR(SEARCH("09:30 – 18.30",AI135)))</formula>
    </cfRule>
    <cfRule type="containsText" dxfId="4638" priority="9729" operator="containsText" text="10.30 – 18.30">
      <formula>NOT(ISERROR(SEARCH("10.30 – 18.30",AI135)))</formula>
    </cfRule>
    <cfRule type="containsText" dxfId="4637" priority="9730" operator="containsText" text="09.30 – 18.30">
      <formula>NOT(ISERROR(SEARCH("09.30 – 18.30",AI135)))</formula>
    </cfRule>
    <cfRule type="containsText" dxfId="4636" priority="9732" operator="containsText" text="09.00 – 13:00">
      <formula>NOT(ISERROR(SEARCH("09.00 – 13:00",AI135)))</formula>
    </cfRule>
    <cfRule type="containsText" dxfId="4635" priority="9733" operator="containsText" text="08.30 – 16.30">
      <formula>NOT(ISERROR(SEARCH("08.30 – 16.30",AI135)))</formula>
    </cfRule>
    <cfRule type="containsText" dxfId="4634" priority="9734" operator="containsText" text="08:30 – 17.30">
      <formula>NOT(ISERROR(SEARCH("08:30 – 17.30",AI135)))</formula>
    </cfRule>
    <cfRule type="containsText" dxfId="4633" priority="9735" operator="containsText" text="08.30 – 17.30">
      <formula>NOT(ISERROR(SEARCH("08.30 – 17.30",AI135)))</formula>
    </cfRule>
    <cfRule type="containsText" dxfId="4632" priority="9736" operator="containsText" text="09.00 – 18.00">
      <formula>NOT(ISERROR(SEARCH("09.00 – 18.00",AI135)))</formula>
    </cfRule>
    <cfRule type="containsText" dxfId="4631" priority="9737" operator="containsText" text="09.00 – 13.00">
      <formula>NOT(ISERROR(SEARCH("09.00 – 13.00",AI135)))</formula>
    </cfRule>
    <cfRule type="containsText" dxfId="4630" priority="9738" operator="containsText" text="11.30 – 19.30">
      <formula>NOT(ISERROR(SEARCH("11.30 – 19.30",AI135)))</formula>
    </cfRule>
    <cfRule type="containsText" dxfId="4629" priority="9739" operator="containsText" text="10.30 – 19.30">
      <formula>NOT(ISERROR(SEARCH("10.30 – 19.30",AI135)))</formula>
    </cfRule>
    <cfRule type="containsText" dxfId="4628" priority="9740" operator="containsText" text="09.00 – 15.00">
      <formula>NOT(ISERROR(SEARCH("09.00 – 15.00",AI135)))</formula>
    </cfRule>
    <cfRule type="containsText" dxfId="4627" priority="9741" operator="containsText" text="1 2 : 3 0">
      <formula>NOT(ISERROR(SEARCH("1 2 : 3 0",AI135)))</formula>
    </cfRule>
    <cfRule type="containsText" dxfId="4626" priority="9742" operator="containsText" text="1 3 : 3 0">
      <formula>NOT(ISERROR(SEARCH("1 3 : 3 0",AI135)))</formula>
    </cfRule>
    <cfRule type="containsText" dxfId="4625" priority="9743" operator="containsText" text="FESTIVITÁ">
      <formula>NOT(ISERROR(SEARCH("FESTIVITÁ",AI135)))</formula>
    </cfRule>
    <cfRule type="cellIs" dxfId="4624" priority="9744" operator="equal">
      <formula>"DOMENICA"</formula>
    </cfRule>
  </conditionalFormatting>
  <conditionalFormatting sqref="AI135:BW141">
    <cfRule type="containsText" dxfId="4623" priority="9719" operator="containsText" text="09.00 - 13.00">
      <formula>NOT(ISERROR(SEARCH("09.00 - 13.00",AI135)))</formula>
    </cfRule>
    <cfRule type="containsText" dxfId="4622" priority="9722" operator="containsText" text="09.00 – 15:00">
      <formula>NOT(ISERROR(SEARCH("09.00 – 15:00",AI135)))</formula>
    </cfRule>
    <cfRule type="containsText" dxfId="4621" priority="9723" operator="containsText" text="09.00 – 16.00">
      <formula>NOT(ISERROR(SEARCH("09.00 – 16.00",AI135)))</formula>
    </cfRule>
    <cfRule type="containsText" dxfId="4620" priority="9724" operator="containsText" text="09.00 - 13:00">
      <formula>NOT(ISERROR(SEARCH("09.00 - 13:00",AI135)))</formula>
    </cfRule>
    <cfRule type="containsText" dxfId="4619" priority="9725" operator="containsText" text="08.30 – 16:30 ">
      <formula>NOT(ISERROR(SEARCH("08.30 – 16:30 ",AI135)))</formula>
    </cfRule>
    <cfRule type="containsText" dxfId="4618" priority="9726" operator="containsText" text="08.30 – 17:30 ">
      <formula>NOT(ISERROR(SEARCH("08.30 – 17:30 ",AI135)))</formula>
    </cfRule>
  </conditionalFormatting>
  <conditionalFormatting sqref="AI135:BW141">
    <cfRule type="containsText" dxfId="4617" priority="9721" operator="containsText" text="1 3 : 0 0">
      <formula>NOT(ISERROR(SEARCH("1 3 : 0 0",AI135)))</formula>
    </cfRule>
  </conditionalFormatting>
  <conditionalFormatting sqref="AI135:BW141">
    <cfRule type="containsText" dxfId="4616" priority="9731" operator="containsText" text="09:00 – 13.00 ">
      <formula>NOT(ISERROR(SEARCH("09:00 – 13.00 ",AI135)))</formula>
    </cfRule>
  </conditionalFormatting>
  <conditionalFormatting sqref="AI141:BW141">
    <cfRule type="containsText" dxfId="4615" priority="9718" operator="containsText" text="09:00 – 13.00 ">
      <formula>NOT(ISERROR(SEARCH("09:00 – 13.00 ",AI141)))</formula>
    </cfRule>
  </conditionalFormatting>
  <conditionalFormatting sqref="AI135:BW141">
    <cfRule type="containsText" dxfId="4614" priority="9717" operator="containsText" text="09:00 – 13.00 ">
      <formula>NOT(ISERROR(SEARCH("09:00 – 13.00 ",AI135)))</formula>
    </cfRule>
  </conditionalFormatting>
  <conditionalFormatting sqref="AI141:BW141">
    <cfRule type="containsText" dxfId="4613" priority="9716" operator="containsText" text="09:00 – 13.00 ">
      <formula>NOT(ISERROR(SEARCH("09:00 – 13.00 ",AI141)))</formula>
    </cfRule>
  </conditionalFormatting>
  <conditionalFormatting sqref="AI136:BW136">
    <cfRule type="containsText" dxfId="4612" priority="9713" operator="containsText" text="09.00 -13.00">
      <formula>NOT(ISERROR(SEARCH("09.00 -13.00",AI136)))</formula>
    </cfRule>
    <cfRule type="containsText" dxfId="4611" priority="9714" operator="containsText" text="09.00 -15:00">
      <formula>NOT(ISERROR(SEARCH("09.00 -15:00",AI136)))</formula>
    </cfRule>
    <cfRule type="containsText" dxfId="4610" priority="9715" operator="containsText" text="09.00 -16.00">
      <formula>NOT(ISERROR(SEARCH("09.00 -16.00",AI136)))</formula>
    </cfRule>
  </conditionalFormatting>
  <conditionalFormatting sqref="AI141:BW141">
    <cfRule type="containsText" dxfId="4609" priority="9706" operator="containsText" text="09:00 – 13.00 ">
      <formula>NOT(ISERROR(SEARCH("09:00 – 13.00 ",AI141)))</formula>
    </cfRule>
  </conditionalFormatting>
  <conditionalFormatting sqref="AI135:BW141">
    <cfRule type="containsText" dxfId="4608" priority="9705" operator="containsText" text="09:00 – 13.00 ">
      <formula>NOT(ISERROR(SEARCH("09:00 – 13.00 ",AI135)))</formula>
    </cfRule>
  </conditionalFormatting>
  <conditionalFormatting sqref="AI141:BW141">
    <cfRule type="containsText" dxfId="4607" priority="9704" operator="containsText" text="09:00 – 13.00 ">
      <formula>NOT(ISERROR(SEARCH("09:00 – 13.00 ",AI141)))</formula>
    </cfRule>
  </conditionalFormatting>
  <conditionalFormatting sqref="AI136:BW136">
    <cfRule type="containsText" dxfId="4606" priority="9692" operator="containsText" text="09.00 -13:00">
      <formula>NOT(ISERROR(SEARCH("09.00 -13:00",AI136)))</formula>
    </cfRule>
    <cfRule type="containsText" dxfId="4605" priority="9693" operator="containsText" text="08.30 -17.30">
      <formula>NOT(ISERROR(SEARCH("08.30 -17.30",AI136)))</formula>
    </cfRule>
    <cfRule type="containsText" dxfId="4604" priority="9694" operator="containsText" text="08.30 -15:30">
      <formula>NOT(ISERROR(SEARCH("08.30 -15:30",AI136)))</formula>
    </cfRule>
  </conditionalFormatting>
  <conditionalFormatting sqref="AI137:BW141">
    <cfRule type="containsText" dxfId="4603" priority="9686" operator="containsText" text="09.00 -13:00">
      <formula>NOT(ISERROR(SEARCH("09.00 -13:00",AI137)))</formula>
    </cfRule>
    <cfRule type="containsText" dxfId="4602" priority="9687" operator="containsText" text="08.30 -17.30">
      <formula>NOT(ISERROR(SEARCH("08.30 -17.30",AI137)))</formula>
    </cfRule>
    <cfRule type="containsText" dxfId="4601" priority="9688" operator="containsText" text="08.30 -15:30">
      <formula>NOT(ISERROR(SEARCH("08.30 -15:30",AI137)))</formula>
    </cfRule>
  </conditionalFormatting>
  <conditionalFormatting sqref="AI135:BW135">
    <cfRule type="containsText" dxfId="4600" priority="9683" operator="containsText" text="09.00 -13.00">
      <formula>NOT(ISERROR(SEARCH("09.00 -13.00",AI135)))</formula>
    </cfRule>
    <cfRule type="containsText" dxfId="4599" priority="9684" operator="containsText" text="09.00 -15:00">
      <formula>NOT(ISERROR(SEARCH("09.00 -15:00",AI135)))</formula>
    </cfRule>
    <cfRule type="containsText" dxfId="4598" priority="9685" operator="containsText" text="09.00 -16.00">
      <formula>NOT(ISERROR(SEARCH("09.00 -16.00",AI135)))</formula>
    </cfRule>
  </conditionalFormatting>
  <conditionalFormatting sqref="AI135:BW135">
    <cfRule type="containsText" dxfId="4597" priority="9680" operator="containsText" text="09.00 -13:00">
      <formula>NOT(ISERROR(SEARCH("09.00 -13:00",AI135)))</formula>
    </cfRule>
    <cfRule type="containsText" dxfId="4596" priority="9681" operator="containsText" text="08.30 -17.30">
      <formula>NOT(ISERROR(SEARCH("08.30 -17.30",AI135)))</formula>
    </cfRule>
    <cfRule type="containsText" dxfId="4595" priority="9682" operator="containsText" text="08.30 -15:30">
      <formula>NOT(ISERROR(SEARCH("08.30 -15:30",AI135)))</formula>
    </cfRule>
  </conditionalFormatting>
  <conditionalFormatting sqref="AI145:BW151">
    <cfRule type="containsText" dxfId="4594" priority="9662" operator="containsText" text="08.30 – 14.30">
      <formula>NOT(ISERROR(SEARCH("08.30 – 14.30",AI145)))</formula>
    </cfRule>
    <cfRule type="containsText" dxfId="4593" priority="9663" operator="containsText" text="09:30 – 18.30">
      <formula>NOT(ISERROR(SEARCH("09:30 – 18.30",AI145)))</formula>
    </cfRule>
    <cfRule type="containsText" dxfId="4592" priority="9664" operator="containsText" text="10.30 – 18.30">
      <formula>NOT(ISERROR(SEARCH("10.30 – 18.30",AI145)))</formula>
    </cfRule>
    <cfRule type="containsText" dxfId="4591" priority="9665" operator="containsText" text="09.30 – 18.30">
      <formula>NOT(ISERROR(SEARCH("09.30 – 18.30",AI145)))</formula>
    </cfRule>
    <cfRule type="containsText" dxfId="4590" priority="9667" operator="containsText" text="09.00 – 13:00">
      <formula>NOT(ISERROR(SEARCH("09.00 – 13:00",AI145)))</formula>
    </cfRule>
    <cfRule type="containsText" dxfId="4589" priority="9668" operator="containsText" text="08.30 – 16.30">
      <formula>NOT(ISERROR(SEARCH("08.30 – 16.30",AI145)))</formula>
    </cfRule>
    <cfRule type="containsText" dxfId="4588" priority="9669" operator="containsText" text="08:30 – 17.30">
      <formula>NOT(ISERROR(SEARCH("08:30 – 17.30",AI145)))</formula>
    </cfRule>
    <cfRule type="containsText" dxfId="4587" priority="9670" operator="containsText" text="08.30 – 17.30">
      <formula>NOT(ISERROR(SEARCH("08.30 – 17.30",AI145)))</formula>
    </cfRule>
    <cfRule type="containsText" dxfId="4586" priority="9671" operator="containsText" text="09.00 – 18.00">
      <formula>NOT(ISERROR(SEARCH("09.00 – 18.00",AI145)))</formula>
    </cfRule>
    <cfRule type="containsText" dxfId="4585" priority="9672" operator="containsText" text="09.00 – 13.00">
      <formula>NOT(ISERROR(SEARCH("09.00 – 13.00",AI145)))</formula>
    </cfRule>
    <cfRule type="containsText" dxfId="4584" priority="9673" operator="containsText" text="11.30 – 19.30">
      <formula>NOT(ISERROR(SEARCH("11.30 – 19.30",AI145)))</formula>
    </cfRule>
    <cfRule type="containsText" dxfId="4583" priority="9674" operator="containsText" text="10.30 – 19.30">
      <formula>NOT(ISERROR(SEARCH("10.30 – 19.30",AI145)))</formula>
    </cfRule>
    <cfRule type="containsText" dxfId="4582" priority="9675" operator="containsText" text="09.00 – 15.00">
      <formula>NOT(ISERROR(SEARCH("09.00 – 15.00",AI145)))</formula>
    </cfRule>
    <cfRule type="containsText" dxfId="4581" priority="9676" operator="containsText" text="1 2 : 3 0">
      <formula>NOT(ISERROR(SEARCH("1 2 : 3 0",AI145)))</formula>
    </cfRule>
    <cfRule type="containsText" dxfId="4580" priority="9677" operator="containsText" text="1 3 : 3 0">
      <formula>NOT(ISERROR(SEARCH("1 3 : 3 0",AI145)))</formula>
    </cfRule>
    <cfRule type="containsText" dxfId="4579" priority="9678" operator="containsText" text="FESTIVITÁ">
      <formula>NOT(ISERROR(SEARCH("FESTIVITÁ",AI145)))</formula>
    </cfRule>
    <cfRule type="cellIs" dxfId="4578" priority="9679" operator="equal">
      <formula>"DOMENICA"</formula>
    </cfRule>
  </conditionalFormatting>
  <conditionalFormatting sqref="AI145:BW151">
    <cfRule type="containsText" dxfId="4577" priority="9654" operator="containsText" text="09.00 - 13.00">
      <formula>NOT(ISERROR(SEARCH("09.00 - 13.00",AI145)))</formula>
    </cfRule>
    <cfRule type="containsText" dxfId="4576" priority="9657" operator="containsText" text="09.00 – 15:00">
      <formula>NOT(ISERROR(SEARCH("09.00 – 15:00",AI145)))</formula>
    </cfRule>
    <cfRule type="containsText" dxfId="4575" priority="9658" operator="containsText" text="09.00 – 16.00">
      <formula>NOT(ISERROR(SEARCH("09.00 – 16.00",AI145)))</formula>
    </cfRule>
    <cfRule type="containsText" dxfId="4574" priority="9659" operator="containsText" text="09.00 - 13:00">
      <formula>NOT(ISERROR(SEARCH("09.00 - 13:00",AI145)))</formula>
    </cfRule>
    <cfRule type="containsText" dxfId="4573" priority="9660" operator="containsText" text="08.30 – 16:30 ">
      <formula>NOT(ISERROR(SEARCH("08.30 – 16:30 ",AI145)))</formula>
    </cfRule>
    <cfRule type="containsText" dxfId="4572" priority="9661" operator="containsText" text="08.30 – 17:30 ">
      <formula>NOT(ISERROR(SEARCH("08.30 – 17:30 ",AI145)))</formula>
    </cfRule>
  </conditionalFormatting>
  <conditionalFormatting sqref="AI145:BW151">
    <cfRule type="containsText" dxfId="4571" priority="9656" operator="containsText" text="1 3 : 0 0">
      <formula>NOT(ISERROR(SEARCH("1 3 : 0 0",AI145)))</formula>
    </cfRule>
  </conditionalFormatting>
  <conditionalFormatting sqref="AI145:BW145">
    <cfRule type="containsText" dxfId="4570" priority="9655" operator="containsText" text="13:00">
      <formula>NOT(ISERROR(SEARCH("13:00",AI145)))</formula>
    </cfRule>
  </conditionalFormatting>
  <conditionalFormatting sqref="AI145:BW151">
    <cfRule type="containsText" dxfId="4569" priority="9666" operator="containsText" text="09:00 – 13.00 ">
      <formula>NOT(ISERROR(SEARCH("09:00 – 13.00 ",AI145)))</formula>
    </cfRule>
  </conditionalFormatting>
  <conditionalFormatting sqref="AI151:BW151">
    <cfRule type="containsText" dxfId="4568" priority="9653" operator="containsText" text="09:00 – 13.00 ">
      <formula>NOT(ISERROR(SEARCH("09:00 – 13.00 ",AI151)))</formula>
    </cfRule>
  </conditionalFormatting>
  <conditionalFormatting sqref="AI145:BW151">
    <cfRule type="containsText" dxfId="4567" priority="9652" operator="containsText" text="09:00 – 13.00 ">
      <formula>NOT(ISERROR(SEARCH("09:00 – 13.00 ",AI145)))</formula>
    </cfRule>
  </conditionalFormatting>
  <conditionalFormatting sqref="AI151:BW151">
    <cfRule type="containsText" dxfId="4566" priority="9651" operator="containsText" text="09:00 – 13.00 ">
      <formula>NOT(ISERROR(SEARCH("09:00 – 13.00 ",AI151)))</formula>
    </cfRule>
  </conditionalFormatting>
  <conditionalFormatting sqref="AI146:BW146">
    <cfRule type="containsText" dxfId="4565" priority="9648" operator="containsText" text="09.00 -13.00">
      <formula>NOT(ISERROR(SEARCH("09.00 -13.00",AI146)))</formula>
    </cfRule>
    <cfRule type="containsText" dxfId="4564" priority="9649" operator="containsText" text="09.00 -15:00">
      <formula>NOT(ISERROR(SEARCH("09.00 -15:00",AI146)))</formula>
    </cfRule>
    <cfRule type="containsText" dxfId="4563" priority="9650" operator="containsText" text="09.00 -16.00">
      <formula>NOT(ISERROR(SEARCH("09.00 -16.00",AI146)))</formula>
    </cfRule>
  </conditionalFormatting>
  <conditionalFormatting sqref="AI147:BW151">
    <cfRule type="containsText" dxfId="4562" priority="9645" operator="containsText" text="09.00 -13.00">
      <formula>NOT(ISERROR(SEARCH("09.00 -13.00",AI147)))</formula>
    </cfRule>
    <cfRule type="containsText" dxfId="4561" priority="9646" operator="containsText" text="09.00 -15:00">
      <formula>NOT(ISERROR(SEARCH("09.00 -15:00",AI147)))</formula>
    </cfRule>
    <cfRule type="containsText" dxfId="4560" priority="9647" operator="containsText" text="09.00 -16.00">
      <formula>NOT(ISERROR(SEARCH("09.00 -16.00",AI147)))</formula>
    </cfRule>
  </conditionalFormatting>
  <conditionalFormatting sqref="AI145:BW145">
    <cfRule type="containsText" dxfId="4559" priority="9642" operator="containsText" text="09.00 -13.00">
      <formula>NOT(ISERROR(SEARCH("09.00 -13.00",AI145)))</formula>
    </cfRule>
    <cfRule type="containsText" dxfId="4558" priority="9643" operator="containsText" text="09.00 -15:00">
      <formula>NOT(ISERROR(SEARCH("09.00 -15:00",AI145)))</formula>
    </cfRule>
    <cfRule type="containsText" dxfId="4557" priority="9644" operator="containsText" text="09.00 -16.00">
      <formula>NOT(ISERROR(SEARCH("09.00 -16.00",AI145)))</formula>
    </cfRule>
  </conditionalFormatting>
  <conditionalFormatting sqref="AI151:BW151">
    <cfRule type="containsText" dxfId="4556" priority="9641" operator="containsText" text="09:00 – 13.00 ">
      <formula>NOT(ISERROR(SEARCH("09:00 – 13.00 ",AI151)))</formula>
    </cfRule>
  </conditionalFormatting>
  <conditionalFormatting sqref="AI146:BW146">
    <cfRule type="containsText" dxfId="4555" priority="9636" operator="containsText" text="09.00 -13.00">
      <formula>NOT(ISERROR(SEARCH("09.00 -13.00",AI146)))</formula>
    </cfRule>
    <cfRule type="containsText" dxfId="4554" priority="9637" operator="containsText" text="09.00 -15:00">
      <formula>NOT(ISERROR(SEARCH("09.00 -15:00",AI146)))</formula>
    </cfRule>
    <cfRule type="containsText" dxfId="4553" priority="9638" operator="containsText" text="09.00 -16.00">
      <formula>NOT(ISERROR(SEARCH("09.00 -16.00",AI146)))</formula>
    </cfRule>
  </conditionalFormatting>
  <conditionalFormatting sqref="AI147:BW151">
    <cfRule type="containsText" dxfId="4552" priority="9633" operator="containsText" text="09.00 -13.00">
      <formula>NOT(ISERROR(SEARCH("09.00 -13.00",AI147)))</formula>
    </cfRule>
    <cfRule type="containsText" dxfId="4551" priority="9634" operator="containsText" text="09.00 -15:00">
      <formula>NOT(ISERROR(SEARCH("09.00 -15:00",AI147)))</formula>
    </cfRule>
    <cfRule type="containsText" dxfId="4550" priority="9635" operator="containsText" text="09.00 -16.00">
      <formula>NOT(ISERROR(SEARCH("09.00 -16.00",AI147)))</formula>
    </cfRule>
  </conditionalFormatting>
  <conditionalFormatting sqref="AI145:BW145">
    <cfRule type="containsText" dxfId="4549" priority="9630" operator="containsText" text="09.00 -13.00">
      <formula>NOT(ISERROR(SEARCH("09.00 -13.00",AI145)))</formula>
    </cfRule>
    <cfRule type="containsText" dxfId="4548" priority="9631" operator="containsText" text="09.00 -15:00">
      <formula>NOT(ISERROR(SEARCH("09.00 -15:00",AI145)))</formula>
    </cfRule>
    <cfRule type="containsText" dxfId="4547" priority="9632" operator="containsText" text="09.00 -16.00">
      <formula>NOT(ISERROR(SEARCH("09.00 -16.00",AI145)))</formula>
    </cfRule>
  </conditionalFormatting>
  <conditionalFormatting sqref="AI146:BW146">
    <cfRule type="containsText" dxfId="4546" priority="9627" operator="containsText" text="09.00 -13:00">
      <formula>NOT(ISERROR(SEARCH("09.00 -13:00",AI146)))</formula>
    </cfRule>
    <cfRule type="containsText" dxfId="4545" priority="9628" operator="containsText" text="08.30 -17.30">
      <formula>NOT(ISERROR(SEARCH("08.30 -17.30",AI146)))</formula>
    </cfRule>
    <cfRule type="containsText" dxfId="4544" priority="9629" operator="containsText" text="08.30 -15:30">
      <formula>NOT(ISERROR(SEARCH("08.30 -15:30",AI146)))</formula>
    </cfRule>
  </conditionalFormatting>
  <conditionalFormatting sqref="AI147:BW151">
    <cfRule type="containsText" dxfId="4543" priority="9624" operator="containsText" text="09.00 -13.00">
      <formula>NOT(ISERROR(SEARCH("09.00 -13.00",AI147)))</formula>
    </cfRule>
    <cfRule type="containsText" dxfId="4542" priority="9625" operator="containsText" text="09.00 -15:00">
      <formula>NOT(ISERROR(SEARCH("09.00 -15:00",AI147)))</formula>
    </cfRule>
    <cfRule type="containsText" dxfId="4541" priority="9626" operator="containsText" text="09.00 -16.00">
      <formula>NOT(ISERROR(SEARCH("09.00 -16.00",AI147)))</formula>
    </cfRule>
  </conditionalFormatting>
  <conditionalFormatting sqref="AI147:BW151">
    <cfRule type="containsText" dxfId="4540" priority="9621" operator="containsText" text="09.00 -13:00">
      <formula>NOT(ISERROR(SEARCH("09.00 -13:00",AI147)))</formula>
    </cfRule>
    <cfRule type="containsText" dxfId="4539" priority="9622" operator="containsText" text="08.30 -17.30">
      <formula>NOT(ISERROR(SEARCH("08.30 -17.30",AI147)))</formula>
    </cfRule>
    <cfRule type="containsText" dxfId="4538" priority="9623" operator="containsText" text="08.30 -15:30">
      <formula>NOT(ISERROR(SEARCH("08.30 -15:30",AI147)))</formula>
    </cfRule>
  </conditionalFormatting>
  <conditionalFormatting sqref="AI145:BW145">
    <cfRule type="containsText" dxfId="4537" priority="9618" operator="containsText" text="09.00 -13.00">
      <formula>NOT(ISERROR(SEARCH("09.00 -13.00",AI145)))</formula>
    </cfRule>
    <cfRule type="containsText" dxfId="4536" priority="9619" operator="containsText" text="09.00 -15:00">
      <formula>NOT(ISERROR(SEARCH("09.00 -15:00",AI145)))</formula>
    </cfRule>
    <cfRule type="containsText" dxfId="4535" priority="9620" operator="containsText" text="09.00 -16.00">
      <formula>NOT(ISERROR(SEARCH("09.00 -16.00",AI145)))</formula>
    </cfRule>
  </conditionalFormatting>
  <conditionalFormatting sqref="AI145:BW145">
    <cfRule type="containsText" dxfId="4534" priority="9615" operator="containsText" text="09.00 -13:00">
      <formula>NOT(ISERROR(SEARCH("09.00 -13:00",AI145)))</formula>
    </cfRule>
    <cfRule type="containsText" dxfId="4533" priority="9616" operator="containsText" text="08.30 -17.30">
      <formula>NOT(ISERROR(SEARCH("08.30 -17.30",AI145)))</formula>
    </cfRule>
    <cfRule type="containsText" dxfId="4532" priority="9617" operator="containsText" text="08.30 -15:30">
      <formula>NOT(ISERROR(SEARCH("08.30 -15:30",AI145)))</formula>
    </cfRule>
  </conditionalFormatting>
  <conditionalFormatting sqref="AI155:BW161">
    <cfRule type="containsText" dxfId="4531" priority="9597" operator="containsText" text="08.30 – 14.30">
      <formula>NOT(ISERROR(SEARCH("08.30 – 14.30",AI155)))</formula>
    </cfRule>
    <cfRule type="containsText" dxfId="4530" priority="9598" operator="containsText" text="09:30 – 18.30">
      <formula>NOT(ISERROR(SEARCH("09:30 – 18.30",AI155)))</formula>
    </cfRule>
    <cfRule type="containsText" dxfId="4529" priority="9599" operator="containsText" text="10.30 – 18.30">
      <formula>NOT(ISERROR(SEARCH("10.30 – 18.30",AI155)))</formula>
    </cfRule>
    <cfRule type="containsText" dxfId="4528" priority="9600" operator="containsText" text="09.30 – 18.30">
      <formula>NOT(ISERROR(SEARCH("09.30 – 18.30",AI155)))</formula>
    </cfRule>
    <cfRule type="containsText" dxfId="4527" priority="9602" operator="containsText" text="09.00 – 13:00">
      <formula>NOT(ISERROR(SEARCH("09.00 – 13:00",AI155)))</formula>
    </cfRule>
    <cfRule type="containsText" dxfId="4526" priority="9603" operator="containsText" text="08.30 – 16.30">
      <formula>NOT(ISERROR(SEARCH("08.30 – 16.30",AI155)))</formula>
    </cfRule>
    <cfRule type="containsText" dxfId="4525" priority="9604" operator="containsText" text="08:30 – 17.30">
      <formula>NOT(ISERROR(SEARCH("08:30 – 17.30",AI155)))</formula>
    </cfRule>
    <cfRule type="containsText" dxfId="4524" priority="9605" operator="containsText" text="08.30 – 17.30">
      <formula>NOT(ISERROR(SEARCH("08.30 – 17.30",AI155)))</formula>
    </cfRule>
    <cfRule type="containsText" dxfId="4523" priority="9606" operator="containsText" text="09.00 – 18.00">
      <formula>NOT(ISERROR(SEARCH("09.00 – 18.00",AI155)))</formula>
    </cfRule>
    <cfRule type="containsText" dxfId="4522" priority="9607" operator="containsText" text="09.00 – 13.00">
      <formula>NOT(ISERROR(SEARCH("09.00 – 13.00",AI155)))</formula>
    </cfRule>
    <cfRule type="containsText" dxfId="4521" priority="9608" operator="containsText" text="11.30 – 19.30">
      <formula>NOT(ISERROR(SEARCH("11.30 – 19.30",AI155)))</formula>
    </cfRule>
    <cfRule type="containsText" dxfId="4520" priority="9609" operator="containsText" text="10.30 – 19.30">
      <formula>NOT(ISERROR(SEARCH("10.30 – 19.30",AI155)))</formula>
    </cfRule>
    <cfRule type="containsText" dxfId="4519" priority="9610" operator="containsText" text="09.00 – 15.00">
      <formula>NOT(ISERROR(SEARCH("09.00 – 15.00",AI155)))</formula>
    </cfRule>
    <cfRule type="containsText" dxfId="4518" priority="9611" operator="containsText" text="1 2 : 3 0">
      <formula>NOT(ISERROR(SEARCH("1 2 : 3 0",AI155)))</formula>
    </cfRule>
    <cfRule type="containsText" dxfId="4517" priority="9612" operator="containsText" text="1 3 : 3 0">
      <formula>NOT(ISERROR(SEARCH("1 3 : 3 0",AI155)))</formula>
    </cfRule>
    <cfRule type="containsText" dxfId="4516" priority="9613" operator="containsText" text="FESTIVITÁ">
      <formula>NOT(ISERROR(SEARCH("FESTIVITÁ",AI155)))</formula>
    </cfRule>
    <cfRule type="cellIs" dxfId="4515" priority="9614" operator="equal">
      <formula>"DOMENICA"</formula>
    </cfRule>
  </conditionalFormatting>
  <conditionalFormatting sqref="AI155:BW161">
    <cfRule type="containsText" dxfId="4514" priority="9589" operator="containsText" text="09.00 - 13.00">
      <formula>NOT(ISERROR(SEARCH("09.00 - 13.00",AI155)))</formula>
    </cfRule>
    <cfRule type="containsText" dxfId="4513" priority="9592" operator="containsText" text="09.00 – 15:00">
      <formula>NOT(ISERROR(SEARCH("09.00 – 15:00",AI155)))</formula>
    </cfRule>
    <cfRule type="containsText" dxfId="4512" priority="9593" operator="containsText" text="09.00 – 16.00">
      <formula>NOT(ISERROR(SEARCH("09.00 – 16.00",AI155)))</formula>
    </cfRule>
    <cfRule type="containsText" dxfId="4511" priority="9594" operator="containsText" text="09.00 - 13:00">
      <formula>NOT(ISERROR(SEARCH("09.00 - 13:00",AI155)))</formula>
    </cfRule>
    <cfRule type="containsText" dxfId="4510" priority="9595" operator="containsText" text="08.30 – 16:30 ">
      <formula>NOT(ISERROR(SEARCH("08.30 – 16:30 ",AI155)))</formula>
    </cfRule>
    <cfRule type="containsText" dxfId="4509" priority="9596" operator="containsText" text="08.30 – 17:30 ">
      <formula>NOT(ISERROR(SEARCH("08.30 – 17:30 ",AI155)))</formula>
    </cfRule>
  </conditionalFormatting>
  <conditionalFormatting sqref="AI155:BW161">
    <cfRule type="containsText" dxfId="4508" priority="9591" operator="containsText" text="1 3 : 0 0">
      <formula>NOT(ISERROR(SEARCH("1 3 : 0 0",AI155)))</formula>
    </cfRule>
  </conditionalFormatting>
  <conditionalFormatting sqref="AI155:BW155">
    <cfRule type="containsText" dxfId="4507" priority="9590" operator="containsText" text="13:00">
      <formula>NOT(ISERROR(SEARCH("13:00",AI155)))</formula>
    </cfRule>
  </conditionalFormatting>
  <conditionalFormatting sqref="AI155:BW161">
    <cfRule type="containsText" dxfId="4506" priority="9601" operator="containsText" text="09:00 – 13.00 ">
      <formula>NOT(ISERROR(SEARCH("09:00 – 13.00 ",AI155)))</formula>
    </cfRule>
  </conditionalFormatting>
  <conditionalFormatting sqref="AI161:BW161">
    <cfRule type="containsText" dxfId="4505" priority="9588" operator="containsText" text="09:00 – 13.00 ">
      <formula>NOT(ISERROR(SEARCH("09:00 – 13.00 ",AI161)))</formula>
    </cfRule>
  </conditionalFormatting>
  <conditionalFormatting sqref="AI155:BW161">
    <cfRule type="containsText" dxfId="4504" priority="9587" operator="containsText" text="09:00 – 13.00 ">
      <formula>NOT(ISERROR(SEARCH("09:00 – 13.00 ",AI155)))</formula>
    </cfRule>
  </conditionalFormatting>
  <conditionalFormatting sqref="AI161:BW161">
    <cfRule type="containsText" dxfId="4503" priority="9586" operator="containsText" text="09:00 – 13.00 ">
      <formula>NOT(ISERROR(SEARCH("09:00 – 13.00 ",AI161)))</formula>
    </cfRule>
  </conditionalFormatting>
  <conditionalFormatting sqref="AI156:BW156">
    <cfRule type="containsText" dxfId="4502" priority="9583" operator="containsText" text="09.00 -13.00">
      <formula>NOT(ISERROR(SEARCH("09.00 -13.00",AI156)))</formula>
    </cfRule>
    <cfRule type="containsText" dxfId="4501" priority="9584" operator="containsText" text="09.00 -15:00">
      <formula>NOT(ISERROR(SEARCH("09.00 -15:00",AI156)))</formula>
    </cfRule>
    <cfRule type="containsText" dxfId="4500" priority="9585" operator="containsText" text="09.00 -16.00">
      <formula>NOT(ISERROR(SEARCH("09.00 -16.00",AI156)))</formula>
    </cfRule>
  </conditionalFormatting>
  <conditionalFormatting sqref="AI157:BW161">
    <cfRule type="containsText" dxfId="4499" priority="9580" operator="containsText" text="09.00 -13.00">
      <formula>NOT(ISERROR(SEARCH("09.00 -13.00",AI157)))</formula>
    </cfRule>
    <cfRule type="containsText" dxfId="4498" priority="9581" operator="containsText" text="09.00 -15:00">
      <formula>NOT(ISERROR(SEARCH("09.00 -15:00",AI157)))</formula>
    </cfRule>
    <cfRule type="containsText" dxfId="4497" priority="9582" operator="containsText" text="09.00 -16.00">
      <formula>NOT(ISERROR(SEARCH("09.00 -16.00",AI157)))</formula>
    </cfRule>
  </conditionalFormatting>
  <conditionalFormatting sqref="AI155:BW155">
    <cfRule type="containsText" dxfId="4496" priority="9577" operator="containsText" text="09.00 -13.00">
      <formula>NOT(ISERROR(SEARCH("09.00 -13.00",AI155)))</formula>
    </cfRule>
    <cfRule type="containsText" dxfId="4495" priority="9578" operator="containsText" text="09.00 -15:00">
      <formula>NOT(ISERROR(SEARCH("09.00 -15:00",AI155)))</formula>
    </cfRule>
    <cfRule type="containsText" dxfId="4494" priority="9579" operator="containsText" text="09.00 -16.00">
      <formula>NOT(ISERROR(SEARCH("09.00 -16.00",AI155)))</formula>
    </cfRule>
  </conditionalFormatting>
  <conditionalFormatting sqref="AI161:BW161">
    <cfRule type="containsText" dxfId="4493" priority="9576" operator="containsText" text="09:00 – 13.00 ">
      <formula>NOT(ISERROR(SEARCH("09:00 – 13.00 ",AI161)))</formula>
    </cfRule>
  </conditionalFormatting>
  <conditionalFormatting sqref="AI155:BW161">
    <cfRule type="containsText" dxfId="4492" priority="9575" operator="containsText" text="09:00 – 13.00 ">
      <formula>NOT(ISERROR(SEARCH("09:00 – 13.00 ",AI155)))</formula>
    </cfRule>
  </conditionalFormatting>
  <conditionalFormatting sqref="AI161:BW161">
    <cfRule type="containsText" dxfId="4491" priority="9574" operator="containsText" text="09:00 – 13.00 ">
      <formula>NOT(ISERROR(SEARCH("09:00 – 13.00 ",AI161)))</formula>
    </cfRule>
  </conditionalFormatting>
  <conditionalFormatting sqref="AI156:BW156">
    <cfRule type="containsText" dxfId="4490" priority="9571" operator="containsText" text="09.00 -13.00">
      <formula>NOT(ISERROR(SEARCH("09.00 -13.00",AI156)))</formula>
    </cfRule>
    <cfRule type="containsText" dxfId="4489" priority="9572" operator="containsText" text="09.00 -15:00">
      <formula>NOT(ISERROR(SEARCH("09.00 -15:00",AI156)))</formula>
    </cfRule>
    <cfRule type="containsText" dxfId="4488" priority="9573" operator="containsText" text="09.00 -16.00">
      <formula>NOT(ISERROR(SEARCH("09.00 -16.00",AI156)))</formula>
    </cfRule>
  </conditionalFormatting>
  <conditionalFormatting sqref="AI157:BW161">
    <cfRule type="containsText" dxfId="4487" priority="9568" operator="containsText" text="09.00 -13.00">
      <formula>NOT(ISERROR(SEARCH("09.00 -13.00",AI157)))</formula>
    </cfRule>
    <cfRule type="containsText" dxfId="4486" priority="9569" operator="containsText" text="09.00 -15:00">
      <formula>NOT(ISERROR(SEARCH("09.00 -15:00",AI157)))</formula>
    </cfRule>
    <cfRule type="containsText" dxfId="4485" priority="9570" operator="containsText" text="09.00 -16.00">
      <formula>NOT(ISERROR(SEARCH("09.00 -16.00",AI157)))</formula>
    </cfRule>
  </conditionalFormatting>
  <conditionalFormatting sqref="AI155:BW155">
    <cfRule type="containsText" dxfId="4484" priority="9565" operator="containsText" text="09.00 -13.00">
      <formula>NOT(ISERROR(SEARCH("09.00 -13.00",AI155)))</formula>
    </cfRule>
    <cfRule type="containsText" dxfId="4483" priority="9566" operator="containsText" text="09.00 -15:00">
      <formula>NOT(ISERROR(SEARCH("09.00 -15:00",AI155)))</formula>
    </cfRule>
    <cfRule type="containsText" dxfId="4482" priority="9567" operator="containsText" text="09.00 -16.00">
      <formula>NOT(ISERROR(SEARCH("09.00 -16.00",AI155)))</formula>
    </cfRule>
  </conditionalFormatting>
  <conditionalFormatting sqref="AI156:BW156">
    <cfRule type="containsText" dxfId="4481" priority="9562" operator="containsText" text="09.00 -13:00">
      <formula>NOT(ISERROR(SEARCH("09.00 -13:00",AI156)))</formula>
    </cfRule>
    <cfRule type="containsText" dxfId="4480" priority="9563" operator="containsText" text="08.30 -17.30">
      <formula>NOT(ISERROR(SEARCH("08.30 -17.30",AI156)))</formula>
    </cfRule>
    <cfRule type="containsText" dxfId="4479" priority="9564" operator="containsText" text="08.30 -15:30">
      <formula>NOT(ISERROR(SEARCH("08.30 -15:30",AI156)))</formula>
    </cfRule>
  </conditionalFormatting>
  <conditionalFormatting sqref="AI157:BW161">
    <cfRule type="containsText" dxfId="4478" priority="9559" operator="containsText" text="09.00 -13.00">
      <formula>NOT(ISERROR(SEARCH("09.00 -13.00",AI157)))</formula>
    </cfRule>
    <cfRule type="containsText" dxfId="4477" priority="9560" operator="containsText" text="09.00 -15:00">
      <formula>NOT(ISERROR(SEARCH("09.00 -15:00",AI157)))</formula>
    </cfRule>
    <cfRule type="containsText" dxfId="4476" priority="9561" operator="containsText" text="09.00 -16.00">
      <formula>NOT(ISERROR(SEARCH("09.00 -16.00",AI157)))</formula>
    </cfRule>
  </conditionalFormatting>
  <conditionalFormatting sqref="AI157:BW161">
    <cfRule type="containsText" dxfId="4475" priority="9556" operator="containsText" text="09.00 -13:00">
      <formula>NOT(ISERROR(SEARCH("09.00 -13:00",AI157)))</formula>
    </cfRule>
    <cfRule type="containsText" dxfId="4474" priority="9557" operator="containsText" text="08.30 -17.30">
      <formula>NOT(ISERROR(SEARCH("08.30 -17.30",AI157)))</formula>
    </cfRule>
    <cfRule type="containsText" dxfId="4473" priority="9558" operator="containsText" text="08.30 -15:30">
      <formula>NOT(ISERROR(SEARCH("08.30 -15:30",AI157)))</formula>
    </cfRule>
  </conditionalFormatting>
  <conditionalFormatting sqref="AI155:BW155">
    <cfRule type="containsText" dxfId="4472" priority="9553" operator="containsText" text="09.00 -13.00">
      <formula>NOT(ISERROR(SEARCH("09.00 -13.00",AI155)))</formula>
    </cfRule>
    <cfRule type="containsText" dxfId="4471" priority="9554" operator="containsText" text="09.00 -15:00">
      <formula>NOT(ISERROR(SEARCH("09.00 -15:00",AI155)))</formula>
    </cfRule>
    <cfRule type="containsText" dxfId="4470" priority="9555" operator="containsText" text="09.00 -16.00">
      <formula>NOT(ISERROR(SEARCH("09.00 -16.00",AI155)))</formula>
    </cfRule>
  </conditionalFormatting>
  <conditionalFormatting sqref="AI155:BW155">
    <cfRule type="containsText" dxfId="4469" priority="9550" operator="containsText" text="09.00 -13:00">
      <formula>NOT(ISERROR(SEARCH("09.00 -13:00",AI155)))</formula>
    </cfRule>
    <cfRule type="containsText" dxfId="4468" priority="9551" operator="containsText" text="08.30 -17.30">
      <formula>NOT(ISERROR(SEARCH("08.30 -17.30",AI155)))</formula>
    </cfRule>
    <cfRule type="containsText" dxfId="4467" priority="9552" operator="containsText" text="08.30 -15:30">
      <formula>NOT(ISERROR(SEARCH("08.30 -15:30",AI155)))</formula>
    </cfRule>
  </conditionalFormatting>
  <conditionalFormatting sqref="AF5 AH5 AJ5 AL5 AN5 AP5 AR5 AT5 AV5 AX5 AZ5 BB5 BD5 BF5 BH5 BJ5 BL5 BN5 BP5 BR5 BT5 BV5">
    <cfRule type="containsText" dxfId="4466" priority="9393" operator="containsText" text="08.30 – 14.30">
      <formula>NOT(ISERROR(SEARCH("08.30 – 14.30",AF5)))</formula>
    </cfRule>
    <cfRule type="containsText" dxfId="4465" priority="9394" operator="containsText" text="09:30 – 18.30">
      <formula>NOT(ISERROR(SEARCH("09:30 – 18.30",AF5)))</formula>
    </cfRule>
    <cfRule type="containsText" dxfId="4464" priority="9395" operator="containsText" text="10.30 – 18.30">
      <formula>NOT(ISERROR(SEARCH("10.30 – 18.30",AF5)))</formula>
    </cfRule>
    <cfRule type="containsText" dxfId="4463" priority="9396" operator="containsText" text="09.30 – 18.30">
      <formula>NOT(ISERROR(SEARCH("09.30 – 18.30",AF5)))</formula>
    </cfRule>
    <cfRule type="containsText" dxfId="4462" priority="9397" operator="containsText" text="09.00 – 13:00">
      <formula>NOT(ISERROR(SEARCH("09.00 – 13:00",AF5)))</formula>
    </cfRule>
    <cfRule type="containsText" dxfId="4461" priority="9398" operator="containsText" text="08.30 – 16.30">
      <formula>NOT(ISERROR(SEARCH("08.30 – 16.30",AF5)))</formula>
    </cfRule>
    <cfRule type="containsText" dxfId="4460" priority="9399" operator="containsText" text="08:30 – 17.30">
      <formula>NOT(ISERROR(SEARCH("08:30 – 17.30",AF5)))</formula>
    </cfRule>
    <cfRule type="containsText" dxfId="4459" priority="9400" operator="containsText" text="08.30 – 17.30">
      <formula>NOT(ISERROR(SEARCH("08.30 – 17.30",AF5)))</formula>
    </cfRule>
    <cfRule type="containsText" dxfId="4458" priority="9401" operator="containsText" text="09.00 – 18.00">
      <formula>NOT(ISERROR(SEARCH("09.00 – 18.00",AF5)))</formula>
    </cfRule>
    <cfRule type="containsText" dxfId="4457" priority="9402" operator="containsText" text="09.00 – 13.00">
      <formula>NOT(ISERROR(SEARCH("09.00 – 13.00",AF5)))</formula>
    </cfRule>
    <cfRule type="containsText" dxfId="4456" priority="9403" operator="containsText" text="11.30 – 19.30">
      <formula>NOT(ISERROR(SEARCH("11.30 – 19.30",AF5)))</formula>
    </cfRule>
    <cfRule type="containsText" dxfId="4455" priority="9404" operator="containsText" text="10.30 – 19.30">
      <formula>NOT(ISERROR(SEARCH("10.30 – 19.30",AF5)))</formula>
    </cfRule>
    <cfRule type="containsText" dxfId="4454" priority="9405" operator="containsText" text="09.00 – 15.00">
      <formula>NOT(ISERROR(SEARCH("09.00 – 15.00",AF5)))</formula>
    </cfRule>
    <cfRule type="containsText" dxfId="4453" priority="9406" operator="containsText" text="12:30">
      <formula>NOT(ISERROR(SEARCH("12:30",AF5)))</formula>
    </cfRule>
    <cfRule type="containsText" dxfId="4452" priority="9407" operator="containsText" text="13:30">
      <formula>NOT(ISERROR(SEARCH("13:30",AF5)))</formula>
    </cfRule>
    <cfRule type="containsText" dxfId="4451" priority="9408" operator="containsText" text="FESTIVITÁ">
      <formula>NOT(ISERROR(SEARCH("FESTIVITÁ",AF5)))</formula>
    </cfRule>
    <cfRule type="cellIs" dxfId="4450" priority="9409" operator="equal">
      <formula>"DOMENICA"</formula>
    </cfRule>
  </conditionalFormatting>
  <conditionalFormatting sqref="CQ14 CS14 CU14 CW14 CY14 DA14 DC14">
    <cfRule type="containsText" dxfId="4449" priority="9369" operator="containsText" text="09.00 -13.00">
      <formula>NOT(ISERROR(SEARCH("09.00 -13.00",CQ14)))</formula>
    </cfRule>
    <cfRule type="containsText" dxfId="4448" priority="9370" operator="containsText" text="09.00 -15:00">
      <formula>NOT(ISERROR(SEARCH("09.00 -15:00",CQ14)))</formula>
    </cfRule>
    <cfRule type="containsText" dxfId="4447" priority="9371" operator="containsText" text="09.00 -16.00">
      <formula>NOT(ISERROR(SEARCH("09.00 -16.00",CQ14)))</formula>
    </cfRule>
  </conditionalFormatting>
  <conditionalFormatting sqref="CQ14 CS14 CU14 CW14 CY14 DA14 DC14">
    <cfRule type="containsText" dxfId="4446" priority="9368" operator="containsText" text="09:00 – 13.00 ">
      <formula>NOT(ISERROR(SEARCH("09:00 – 13.00 ",CQ14)))</formula>
    </cfRule>
  </conditionalFormatting>
  <conditionalFormatting sqref="CQ14 CS14 CU14 CW14 CY14 DA14 DC14">
    <cfRule type="containsText" dxfId="4445" priority="9376" operator="containsText" text="08.30 – 14.30">
      <formula>NOT(ISERROR(SEARCH("08.30 – 14.30",CQ14)))</formula>
    </cfRule>
    <cfRule type="containsText" dxfId="4444" priority="9377" operator="containsText" text="09:30 – 18.30">
      <formula>NOT(ISERROR(SEARCH("09:30 – 18.30",CQ14)))</formula>
    </cfRule>
    <cfRule type="containsText" dxfId="4443" priority="9378" operator="containsText" text="10.30 – 18.30">
      <formula>NOT(ISERROR(SEARCH("10.30 – 18.30",CQ14)))</formula>
    </cfRule>
    <cfRule type="containsText" dxfId="4442" priority="9379" operator="containsText" text="09.30 – 18.30">
      <formula>NOT(ISERROR(SEARCH("09.30 – 18.30",CQ14)))</formula>
    </cfRule>
    <cfRule type="containsText" dxfId="4441" priority="9380" operator="containsText" text="09.00 – 13:00">
      <formula>NOT(ISERROR(SEARCH("09.00 – 13:00",CQ14)))</formula>
    </cfRule>
    <cfRule type="containsText" dxfId="4440" priority="9381" operator="containsText" text="08.30 – 16.30">
      <formula>NOT(ISERROR(SEARCH("08.30 – 16.30",CQ14)))</formula>
    </cfRule>
    <cfRule type="containsText" dxfId="4439" priority="9382" operator="containsText" text="08:30 – 17.30">
      <formula>NOT(ISERROR(SEARCH("08:30 – 17.30",CQ14)))</formula>
    </cfRule>
    <cfRule type="containsText" dxfId="4438" priority="9383" operator="containsText" text="08.30 – 17.30">
      <formula>NOT(ISERROR(SEARCH("08.30 – 17.30",CQ14)))</formula>
    </cfRule>
    <cfRule type="containsText" dxfId="4437" priority="9384" operator="containsText" text="09.00 – 18.00">
      <formula>NOT(ISERROR(SEARCH("09.00 – 18.00",CQ14)))</formula>
    </cfRule>
    <cfRule type="containsText" dxfId="4436" priority="9385" operator="containsText" text="09.00 – 13.00">
      <formula>NOT(ISERROR(SEARCH("09.00 – 13.00",CQ14)))</formula>
    </cfRule>
    <cfRule type="containsText" dxfId="4435" priority="9386" operator="containsText" text="11.30 – 19.30">
      <formula>NOT(ISERROR(SEARCH("11.30 – 19.30",CQ14)))</formula>
    </cfRule>
    <cfRule type="containsText" dxfId="4434" priority="9387" operator="containsText" text="10.30 – 19.30">
      <formula>NOT(ISERROR(SEARCH("10.30 – 19.30",CQ14)))</formula>
    </cfRule>
    <cfRule type="containsText" dxfId="4433" priority="9388" operator="containsText" text="09.00 – 15.00">
      <formula>NOT(ISERROR(SEARCH("09.00 – 15.00",CQ14)))</formula>
    </cfRule>
    <cfRule type="containsText" dxfId="4432" priority="9389" operator="containsText" text="1 2 : 3 0">
      <formula>NOT(ISERROR(SEARCH("1 2 : 3 0",CQ14)))</formula>
    </cfRule>
    <cfRule type="containsText" dxfId="4431" priority="9390" operator="containsText" text="1 3 : 3 0">
      <formula>NOT(ISERROR(SEARCH("1 3 : 3 0",CQ14)))</formula>
    </cfRule>
    <cfRule type="containsText" dxfId="4430" priority="9391" operator="containsText" text="FESTIVITÁ">
      <formula>NOT(ISERROR(SEARCH("FESTIVITÁ",CQ14)))</formula>
    </cfRule>
    <cfRule type="cellIs" dxfId="4429" priority="9392" operator="equal">
      <formula>"DOMENICA"</formula>
    </cfRule>
  </conditionalFormatting>
  <conditionalFormatting sqref="CQ14 CS14 CU14 CW14 CY14 DA14 DC14">
    <cfRule type="containsText" dxfId="4428" priority="9375" operator="containsText" text="1 3 : 0 0">
      <formula>NOT(ISERROR(SEARCH("1 3 : 0 0",CQ14)))</formula>
    </cfRule>
  </conditionalFormatting>
  <conditionalFormatting sqref="CQ14 CS14 CU14 CW14 CY14 DA14 DC14">
    <cfRule type="containsText" dxfId="4427" priority="9372" operator="containsText" text="09.00 -13:00">
      <formula>NOT(ISERROR(SEARCH("09.00 -13:00",CQ14)))</formula>
    </cfRule>
    <cfRule type="containsText" dxfId="4426" priority="9373" operator="containsText" text="08.30 -17.30">
      <formula>NOT(ISERROR(SEARCH("08.30 -17.30",CQ14)))</formula>
    </cfRule>
    <cfRule type="containsText" dxfId="4425" priority="9374" operator="containsText" text="08.30 -15:30">
      <formula>NOT(ISERROR(SEARCH("08.30 -15:30",CQ14)))</formula>
    </cfRule>
  </conditionalFormatting>
  <conditionalFormatting sqref="CQ5">
    <cfRule type="containsText" dxfId="4424" priority="8986" operator="containsText" text="08.30 – 14.30">
      <formula>NOT(ISERROR(SEARCH("08.30 – 14.30",CQ5)))</formula>
    </cfRule>
    <cfRule type="containsText" dxfId="4423" priority="8987" operator="containsText" text="09:30 – 18.30">
      <formula>NOT(ISERROR(SEARCH("09:30 – 18.30",CQ5)))</formula>
    </cfRule>
    <cfRule type="containsText" dxfId="4422" priority="8988" operator="containsText" text="10.30 – 18.30">
      <formula>NOT(ISERROR(SEARCH("10.30 – 18.30",CQ5)))</formula>
    </cfRule>
    <cfRule type="containsText" dxfId="4421" priority="8989" operator="containsText" text="09.30 – 18.30">
      <formula>NOT(ISERROR(SEARCH("09.30 – 18.30",CQ5)))</formula>
    </cfRule>
    <cfRule type="containsText" dxfId="4420" priority="8990" operator="containsText" text="09.00 – 13:00">
      <formula>NOT(ISERROR(SEARCH("09.00 – 13:00",CQ5)))</formula>
    </cfRule>
    <cfRule type="containsText" dxfId="4419" priority="8991" operator="containsText" text="08.30 – 16.30">
      <formula>NOT(ISERROR(SEARCH("08.30 – 16.30",CQ5)))</formula>
    </cfRule>
    <cfRule type="containsText" dxfId="4418" priority="8992" operator="containsText" text="08:30 – 17.30">
      <formula>NOT(ISERROR(SEARCH("08:30 – 17.30",CQ5)))</formula>
    </cfRule>
    <cfRule type="containsText" dxfId="4417" priority="8993" operator="containsText" text="08.30 – 17.30">
      <formula>NOT(ISERROR(SEARCH("08.30 – 17.30",CQ5)))</formula>
    </cfRule>
    <cfRule type="containsText" dxfId="4416" priority="8994" operator="containsText" text="09.00 – 18.00">
      <formula>NOT(ISERROR(SEARCH("09.00 – 18.00",CQ5)))</formula>
    </cfRule>
    <cfRule type="containsText" dxfId="4415" priority="8995" operator="containsText" text="09.00 – 13.00">
      <formula>NOT(ISERROR(SEARCH("09.00 – 13.00",CQ5)))</formula>
    </cfRule>
    <cfRule type="containsText" dxfId="4414" priority="8996" operator="containsText" text="11.30 – 19.30">
      <formula>NOT(ISERROR(SEARCH("11.30 – 19.30",CQ5)))</formula>
    </cfRule>
    <cfRule type="containsText" dxfId="4413" priority="8997" operator="containsText" text="10.30 – 19.30">
      <formula>NOT(ISERROR(SEARCH("10.30 – 19.30",CQ5)))</formula>
    </cfRule>
    <cfRule type="containsText" dxfId="4412" priority="8998" operator="containsText" text="09.00 – 15.00">
      <formula>NOT(ISERROR(SEARCH("09.00 – 15.00",CQ5)))</formula>
    </cfRule>
    <cfRule type="containsText" dxfId="4411" priority="8999" operator="containsText" text="12:30">
      <formula>NOT(ISERROR(SEARCH("12:30",CQ5)))</formula>
    </cfRule>
    <cfRule type="containsText" dxfId="4410" priority="9000" operator="containsText" text="13:30">
      <formula>NOT(ISERROR(SEARCH("13:30",CQ5)))</formula>
    </cfRule>
    <cfRule type="containsText" dxfId="4409" priority="9001" operator="containsText" text="FESTIVITÁ">
      <formula>NOT(ISERROR(SEARCH("FESTIVITÁ",CQ5)))</formula>
    </cfRule>
    <cfRule type="cellIs" dxfId="4408" priority="9002" operator="equal">
      <formula>"DOMENICA"</formula>
    </cfRule>
  </conditionalFormatting>
  <conditionalFormatting sqref="CQ5">
    <cfRule type="containsText" dxfId="4407" priority="8980" operator="containsText" text="09.00 - 13.00">
      <formula>NOT(ISERROR(SEARCH("09.00 - 13.00",CQ5)))</formula>
    </cfRule>
    <cfRule type="containsText" dxfId="4406" priority="8981" operator="containsText" text="09.00 – 15:00">
      <formula>NOT(ISERROR(SEARCH("09.00 – 15:00",CQ5)))</formula>
    </cfRule>
    <cfRule type="containsText" dxfId="4405" priority="8982" operator="containsText" text="09.00 – 16.00">
      <formula>NOT(ISERROR(SEARCH("09.00 – 16.00",CQ5)))</formula>
    </cfRule>
    <cfRule type="containsText" dxfId="4404" priority="8983" operator="containsText" text="09.00 - 13:00">
      <formula>NOT(ISERROR(SEARCH("09.00 - 13:00",CQ5)))</formula>
    </cfRule>
    <cfRule type="containsText" dxfId="4403" priority="8984" operator="containsText" text="08.30 – 16:30 ">
      <formula>NOT(ISERROR(SEARCH("08.30 – 16:30 ",CQ5)))</formula>
    </cfRule>
    <cfRule type="containsText" dxfId="4402" priority="8985" operator="containsText" text="08.30 – 17:30 ">
      <formula>NOT(ISERROR(SEARCH("08.30 – 17:30 ",CQ5)))</formula>
    </cfRule>
  </conditionalFormatting>
  <conditionalFormatting sqref="CS5 CU5 CW5 CY5 DA5 DC5">
    <cfRule type="containsText" dxfId="4401" priority="8963" operator="containsText" text="08.30 – 14.30">
      <formula>NOT(ISERROR(SEARCH("08.30 – 14.30",CS5)))</formula>
    </cfRule>
    <cfRule type="containsText" dxfId="4400" priority="8964" operator="containsText" text="09:30 – 18.30">
      <formula>NOT(ISERROR(SEARCH("09:30 – 18.30",CS5)))</formula>
    </cfRule>
    <cfRule type="containsText" dxfId="4399" priority="8965" operator="containsText" text="10.30 – 18.30">
      <formula>NOT(ISERROR(SEARCH("10.30 – 18.30",CS5)))</formula>
    </cfRule>
    <cfRule type="containsText" dxfId="4398" priority="8966" operator="containsText" text="09.30 – 18.30">
      <formula>NOT(ISERROR(SEARCH("09.30 – 18.30",CS5)))</formula>
    </cfRule>
    <cfRule type="containsText" dxfId="4397" priority="8967" operator="containsText" text="09.00 – 13:00">
      <formula>NOT(ISERROR(SEARCH("09.00 – 13:00",CS5)))</formula>
    </cfRule>
    <cfRule type="containsText" dxfId="4396" priority="8968" operator="containsText" text="08.30 – 16.30">
      <formula>NOT(ISERROR(SEARCH("08.30 – 16.30",CS5)))</formula>
    </cfRule>
    <cfRule type="containsText" dxfId="4395" priority="8969" operator="containsText" text="08:30 – 17.30">
      <formula>NOT(ISERROR(SEARCH("08:30 – 17.30",CS5)))</formula>
    </cfRule>
    <cfRule type="containsText" dxfId="4394" priority="8970" operator="containsText" text="08.30 – 17.30">
      <formula>NOT(ISERROR(SEARCH("08.30 – 17.30",CS5)))</formula>
    </cfRule>
    <cfRule type="containsText" dxfId="4393" priority="8971" operator="containsText" text="09.00 – 18.00">
      <formula>NOT(ISERROR(SEARCH("09.00 – 18.00",CS5)))</formula>
    </cfRule>
    <cfRule type="containsText" dxfId="4392" priority="8972" operator="containsText" text="09.00 – 13.00">
      <formula>NOT(ISERROR(SEARCH("09.00 – 13.00",CS5)))</formula>
    </cfRule>
    <cfRule type="containsText" dxfId="4391" priority="8973" operator="containsText" text="11.30 – 19.30">
      <formula>NOT(ISERROR(SEARCH("11.30 – 19.30",CS5)))</formula>
    </cfRule>
    <cfRule type="containsText" dxfId="4390" priority="8974" operator="containsText" text="10.30 – 19.30">
      <formula>NOT(ISERROR(SEARCH("10.30 – 19.30",CS5)))</formula>
    </cfRule>
    <cfRule type="containsText" dxfId="4389" priority="8975" operator="containsText" text="09.00 – 15.00">
      <formula>NOT(ISERROR(SEARCH("09.00 – 15.00",CS5)))</formula>
    </cfRule>
    <cfRule type="containsText" dxfId="4388" priority="8976" operator="containsText" text="12:30">
      <formula>NOT(ISERROR(SEARCH("12:30",CS5)))</formula>
    </cfRule>
    <cfRule type="containsText" dxfId="4387" priority="8977" operator="containsText" text="13:30">
      <formula>NOT(ISERROR(SEARCH("13:30",CS5)))</formula>
    </cfRule>
    <cfRule type="containsText" dxfId="4386" priority="8978" operator="containsText" text="FESTIVITÁ">
      <formula>NOT(ISERROR(SEARCH("FESTIVITÁ",CS5)))</formula>
    </cfRule>
    <cfRule type="cellIs" dxfId="4385" priority="8979" operator="equal">
      <formula>"DOMENICA"</formula>
    </cfRule>
  </conditionalFormatting>
  <conditionalFormatting sqref="CS5 CU5 CW5 CY5 DA5 DC5">
    <cfRule type="containsText" dxfId="4384" priority="8957" operator="containsText" text="09.00 - 13.00">
      <formula>NOT(ISERROR(SEARCH("09.00 - 13.00",CS5)))</formula>
    </cfRule>
    <cfRule type="containsText" dxfId="4383" priority="8958" operator="containsText" text="09.00 – 15:00">
      <formula>NOT(ISERROR(SEARCH("09.00 – 15:00",CS5)))</formula>
    </cfRule>
    <cfRule type="containsText" dxfId="4382" priority="8959" operator="containsText" text="09.00 – 16.00">
      <formula>NOT(ISERROR(SEARCH("09.00 – 16.00",CS5)))</formula>
    </cfRule>
    <cfRule type="containsText" dxfId="4381" priority="8960" operator="containsText" text="09.00 - 13:00">
      <formula>NOT(ISERROR(SEARCH("09.00 - 13:00",CS5)))</formula>
    </cfRule>
    <cfRule type="containsText" dxfId="4380" priority="8961" operator="containsText" text="08.30 – 16:30 ">
      <formula>NOT(ISERROR(SEARCH("08.30 – 16:30 ",CS5)))</formula>
    </cfRule>
    <cfRule type="containsText" dxfId="4379" priority="8962" operator="containsText" text="08.30 – 17:30 ">
      <formula>NOT(ISERROR(SEARCH("08.30 – 17:30 ",CS5)))</formula>
    </cfRule>
  </conditionalFormatting>
  <conditionalFormatting sqref="AF17">
    <cfRule type="containsText" dxfId="4378" priority="7748" operator="containsText" text="09.00 - 13.00">
      <formula>NOT(ISERROR(SEARCH("09.00 - 13.00",AF17)))</formula>
    </cfRule>
    <cfRule type="containsText" dxfId="4377" priority="7749" operator="containsText" text="09.00 – 15:00">
      <formula>NOT(ISERROR(SEARCH("09.00 – 15:00",AF17)))</formula>
    </cfRule>
    <cfRule type="containsText" dxfId="4376" priority="7750" operator="containsText" text="09.00 – 16.00">
      <formula>NOT(ISERROR(SEARCH("09.00 – 16.00",AF17)))</formula>
    </cfRule>
    <cfRule type="containsText" dxfId="4375" priority="7751" operator="containsText" text="09.00 - 13:00">
      <formula>NOT(ISERROR(SEARCH("09.00 - 13:00",AF17)))</formula>
    </cfRule>
    <cfRule type="containsText" dxfId="4374" priority="7752" operator="containsText" text="08.30 – 16:30 ">
      <formula>NOT(ISERROR(SEARCH("08.30 – 16:30 ",AF17)))</formula>
    </cfRule>
    <cfRule type="containsText" dxfId="4373" priority="7753" operator="containsText" text="08.30 – 17:30 ">
      <formula>NOT(ISERROR(SEARCH("08.30 – 17:30 ",AF17)))</formula>
    </cfRule>
  </conditionalFormatting>
  <conditionalFormatting sqref="AF17">
    <cfRule type="containsText" dxfId="4372" priority="7724" operator="containsText" text="09.00 -13.00">
      <formula>NOT(ISERROR(SEARCH("09.00 -13.00",AF17)))</formula>
    </cfRule>
    <cfRule type="containsText" dxfId="4371" priority="7725" operator="containsText" text="09.00 -15:00">
      <formula>NOT(ISERROR(SEARCH("09.00 -15:00",AF17)))</formula>
    </cfRule>
    <cfRule type="containsText" dxfId="4370" priority="7726" operator="containsText" text="09.00 -16.00">
      <formula>NOT(ISERROR(SEARCH("09.00 -16.00",AF17)))</formula>
    </cfRule>
  </conditionalFormatting>
  <conditionalFormatting sqref="AF17">
    <cfRule type="containsText" dxfId="4369" priority="7723" operator="containsText" text="13:00">
      <formula>NOT(ISERROR(SEARCH("13:00",AF17)))</formula>
    </cfRule>
  </conditionalFormatting>
  <conditionalFormatting sqref="AF17">
    <cfRule type="containsText" dxfId="4368" priority="7722" operator="containsText" text="09:00 – 13.00 ">
      <formula>NOT(ISERROR(SEARCH("09:00 – 13.00 ",AF17)))</formula>
    </cfRule>
  </conditionalFormatting>
  <conditionalFormatting sqref="AF17">
    <cfRule type="containsText" dxfId="4367" priority="7731" operator="containsText" text="08.30 – 14.30">
      <formula>NOT(ISERROR(SEARCH("08.30 – 14.30",AF17)))</formula>
    </cfRule>
    <cfRule type="containsText" dxfId="4366" priority="7732" operator="containsText" text="09:30 – 18.30">
      <formula>NOT(ISERROR(SEARCH("09:30 – 18.30",AF17)))</formula>
    </cfRule>
    <cfRule type="containsText" dxfId="4365" priority="7733" operator="containsText" text="10.30 – 18.30">
      <formula>NOT(ISERROR(SEARCH("10.30 – 18.30",AF17)))</formula>
    </cfRule>
    <cfRule type="containsText" dxfId="4364" priority="7734" operator="containsText" text="09.30 – 18.30">
      <formula>NOT(ISERROR(SEARCH("09.30 – 18.30",AF17)))</formula>
    </cfRule>
    <cfRule type="containsText" dxfId="4363" priority="7735" operator="containsText" text="09.00 – 13:00">
      <formula>NOT(ISERROR(SEARCH("09.00 – 13:00",AF17)))</formula>
    </cfRule>
    <cfRule type="containsText" dxfId="4362" priority="7736" operator="containsText" text="08.30 – 16.30">
      <formula>NOT(ISERROR(SEARCH("08.30 – 16.30",AF17)))</formula>
    </cfRule>
    <cfRule type="containsText" dxfId="4361" priority="7737" operator="containsText" text="08:30 – 17.30">
      <formula>NOT(ISERROR(SEARCH("08:30 – 17.30",AF17)))</formula>
    </cfRule>
    <cfRule type="containsText" dxfId="4360" priority="7738" operator="containsText" text="08.30 – 17.30">
      <formula>NOT(ISERROR(SEARCH("08.30 – 17.30",AF17)))</formula>
    </cfRule>
    <cfRule type="containsText" dxfId="4359" priority="7739" operator="containsText" text="09.00 – 18.00">
      <formula>NOT(ISERROR(SEARCH("09.00 – 18.00",AF17)))</formula>
    </cfRule>
    <cfRule type="containsText" dxfId="4358" priority="7740" operator="containsText" text="09.00 – 13.00">
      <formula>NOT(ISERROR(SEARCH("09.00 – 13.00",AF17)))</formula>
    </cfRule>
    <cfRule type="containsText" dxfId="4357" priority="7741" operator="containsText" text="11.30 – 19.30">
      <formula>NOT(ISERROR(SEARCH("11.30 – 19.30",AF17)))</formula>
    </cfRule>
    <cfRule type="containsText" dxfId="4356" priority="7742" operator="containsText" text="10.30 – 19.30">
      <formula>NOT(ISERROR(SEARCH("10.30 – 19.30",AF17)))</formula>
    </cfRule>
    <cfRule type="containsText" dxfId="4355" priority="7743" operator="containsText" text="09.00 – 15.00">
      <formula>NOT(ISERROR(SEARCH("09.00 – 15.00",AF17)))</formula>
    </cfRule>
    <cfRule type="containsText" dxfId="4354" priority="7744" operator="containsText" text="1 2 : 3 0">
      <formula>NOT(ISERROR(SEARCH("1 2 : 3 0",AF17)))</formula>
    </cfRule>
    <cfRule type="containsText" dxfId="4353" priority="7745" operator="containsText" text="1 3 : 3 0">
      <formula>NOT(ISERROR(SEARCH("1 3 : 3 0",AF17)))</formula>
    </cfRule>
    <cfRule type="containsText" dxfId="4352" priority="7746" operator="containsText" text="FESTIVITÁ">
      <formula>NOT(ISERROR(SEARCH("FESTIVITÁ",AF17)))</formula>
    </cfRule>
    <cfRule type="cellIs" dxfId="4351" priority="7747" operator="equal">
      <formula>"DOMENICA"</formula>
    </cfRule>
  </conditionalFormatting>
  <conditionalFormatting sqref="AF17">
    <cfRule type="containsText" dxfId="4350" priority="7730" operator="containsText" text="1 3 : 0 0">
      <formula>NOT(ISERROR(SEARCH("1 3 : 0 0",AF17)))</formula>
    </cfRule>
  </conditionalFormatting>
  <conditionalFormatting sqref="AF17">
    <cfRule type="containsText" dxfId="4349" priority="7727" operator="containsText" text="09.00 -13:00">
      <formula>NOT(ISERROR(SEARCH("09.00 -13:00",AF17)))</formula>
    </cfRule>
    <cfRule type="containsText" dxfId="4348" priority="7728" operator="containsText" text="08.30 -17.30">
      <formula>NOT(ISERROR(SEARCH("08.30 -17.30",AF17)))</formula>
    </cfRule>
    <cfRule type="containsText" dxfId="4347" priority="7729" operator="containsText" text="08.30 -15:30">
      <formula>NOT(ISERROR(SEARCH("08.30 -15:30",AF17)))</formula>
    </cfRule>
  </conditionalFormatting>
  <conditionalFormatting sqref="AF27">
    <cfRule type="containsText" dxfId="4346" priority="7643" operator="containsText" text="09.00 - 13.00">
      <formula>NOT(ISERROR(SEARCH("09.00 - 13.00",AF27)))</formula>
    </cfRule>
    <cfRule type="containsText" dxfId="4345" priority="7644" operator="containsText" text="09.00 – 15:00">
      <formula>NOT(ISERROR(SEARCH("09.00 – 15:00",AF27)))</formula>
    </cfRule>
    <cfRule type="containsText" dxfId="4344" priority="7645" operator="containsText" text="09.00 – 16.00">
      <formula>NOT(ISERROR(SEARCH("09.00 – 16.00",AF27)))</formula>
    </cfRule>
    <cfRule type="containsText" dxfId="4343" priority="7646" operator="containsText" text="09.00 - 13:00">
      <formula>NOT(ISERROR(SEARCH("09.00 - 13:00",AF27)))</formula>
    </cfRule>
    <cfRule type="containsText" dxfId="4342" priority="7647" operator="containsText" text="08.30 – 16:30 ">
      <formula>NOT(ISERROR(SEARCH("08.30 – 16:30 ",AF27)))</formula>
    </cfRule>
    <cfRule type="containsText" dxfId="4341" priority="7648" operator="containsText" text="08.30 – 17:30 ">
      <formula>NOT(ISERROR(SEARCH("08.30 – 17:30 ",AF27)))</formula>
    </cfRule>
  </conditionalFormatting>
  <conditionalFormatting sqref="AF27">
    <cfRule type="containsText" dxfId="4340" priority="7619" operator="containsText" text="09.00 -13.00">
      <formula>NOT(ISERROR(SEARCH("09.00 -13.00",AF27)))</formula>
    </cfRule>
    <cfRule type="containsText" dxfId="4339" priority="7620" operator="containsText" text="09.00 -15:00">
      <formula>NOT(ISERROR(SEARCH("09.00 -15:00",AF27)))</formula>
    </cfRule>
    <cfRule type="containsText" dxfId="4338" priority="7621" operator="containsText" text="09.00 -16.00">
      <formula>NOT(ISERROR(SEARCH("09.00 -16.00",AF27)))</formula>
    </cfRule>
  </conditionalFormatting>
  <conditionalFormatting sqref="AF27">
    <cfRule type="containsText" dxfId="4337" priority="7618" operator="containsText" text="13:00">
      <formula>NOT(ISERROR(SEARCH("13:00",AF27)))</formula>
    </cfRule>
  </conditionalFormatting>
  <conditionalFormatting sqref="AF27">
    <cfRule type="containsText" dxfId="4336" priority="7617" operator="containsText" text="09:00 – 13.00 ">
      <formula>NOT(ISERROR(SEARCH("09:00 – 13.00 ",AF27)))</formula>
    </cfRule>
  </conditionalFormatting>
  <conditionalFormatting sqref="AF27">
    <cfRule type="containsText" dxfId="4335" priority="7626" operator="containsText" text="08.30 – 14.30">
      <formula>NOT(ISERROR(SEARCH("08.30 – 14.30",AF27)))</formula>
    </cfRule>
    <cfRule type="containsText" dxfId="4334" priority="7627" operator="containsText" text="09:30 – 18.30">
      <formula>NOT(ISERROR(SEARCH("09:30 – 18.30",AF27)))</formula>
    </cfRule>
    <cfRule type="containsText" dxfId="4333" priority="7628" operator="containsText" text="10.30 – 18.30">
      <formula>NOT(ISERROR(SEARCH("10.30 – 18.30",AF27)))</formula>
    </cfRule>
    <cfRule type="containsText" dxfId="4332" priority="7629" operator="containsText" text="09.30 – 18.30">
      <formula>NOT(ISERROR(SEARCH("09.30 – 18.30",AF27)))</formula>
    </cfRule>
    <cfRule type="containsText" dxfId="4331" priority="7630" operator="containsText" text="09.00 – 13:00">
      <formula>NOT(ISERROR(SEARCH("09.00 – 13:00",AF27)))</formula>
    </cfRule>
    <cfRule type="containsText" dxfId="4330" priority="7631" operator="containsText" text="08.30 – 16.30">
      <formula>NOT(ISERROR(SEARCH("08.30 – 16.30",AF27)))</formula>
    </cfRule>
    <cfRule type="containsText" dxfId="4329" priority="7632" operator="containsText" text="08:30 – 17.30">
      <formula>NOT(ISERROR(SEARCH("08:30 – 17.30",AF27)))</formula>
    </cfRule>
    <cfRule type="containsText" dxfId="4328" priority="7633" operator="containsText" text="08.30 – 17.30">
      <formula>NOT(ISERROR(SEARCH("08.30 – 17.30",AF27)))</formula>
    </cfRule>
    <cfRule type="containsText" dxfId="4327" priority="7634" operator="containsText" text="09.00 – 18.00">
      <formula>NOT(ISERROR(SEARCH("09.00 – 18.00",AF27)))</formula>
    </cfRule>
    <cfRule type="containsText" dxfId="4326" priority="7635" operator="containsText" text="09.00 – 13.00">
      <formula>NOT(ISERROR(SEARCH("09.00 – 13.00",AF27)))</formula>
    </cfRule>
    <cfRule type="containsText" dxfId="4325" priority="7636" operator="containsText" text="11.30 – 19.30">
      <formula>NOT(ISERROR(SEARCH("11.30 – 19.30",AF27)))</formula>
    </cfRule>
    <cfRule type="containsText" dxfId="4324" priority="7637" operator="containsText" text="10.30 – 19.30">
      <formula>NOT(ISERROR(SEARCH("10.30 – 19.30",AF27)))</formula>
    </cfRule>
    <cfRule type="containsText" dxfId="4323" priority="7638" operator="containsText" text="09.00 – 15.00">
      <formula>NOT(ISERROR(SEARCH("09.00 – 15.00",AF27)))</formula>
    </cfRule>
    <cfRule type="containsText" dxfId="4322" priority="7639" operator="containsText" text="1 2 : 3 0">
      <formula>NOT(ISERROR(SEARCH("1 2 : 3 0",AF27)))</formula>
    </cfRule>
    <cfRule type="containsText" dxfId="4321" priority="7640" operator="containsText" text="1 3 : 3 0">
      <formula>NOT(ISERROR(SEARCH("1 3 : 3 0",AF27)))</formula>
    </cfRule>
    <cfRule type="containsText" dxfId="4320" priority="7641" operator="containsText" text="FESTIVITÁ">
      <formula>NOT(ISERROR(SEARCH("FESTIVITÁ",AF27)))</formula>
    </cfRule>
    <cfRule type="cellIs" dxfId="4319" priority="7642" operator="equal">
      <formula>"DOMENICA"</formula>
    </cfRule>
  </conditionalFormatting>
  <conditionalFormatting sqref="AF27">
    <cfRule type="containsText" dxfId="4318" priority="7625" operator="containsText" text="1 3 : 0 0">
      <formula>NOT(ISERROR(SEARCH("1 3 : 0 0",AF27)))</formula>
    </cfRule>
  </conditionalFormatting>
  <conditionalFormatting sqref="AF27">
    <cfRule type="containsText" dxfId="4317" priority="7622" operator="containsText" text="09.00 -13:00">
      <formula>NOT(ISERROR(SEARCH("09.00 -13:00",AF27)))</formula>
    </cfRule>
    <cfRule type="containsText" dxfId="4316" priority="7623" operator="containsText" text="08.30 -17.30">
      <formula>NOT(ISERROR(SEARCH("08.30 -17.30",AF27)))</formula>
    </cfRule>
    <cfRule type="containsText" dxfId="4315" priority="7624" operator="containsText" text="08.30 -15:30">
      <formula>NOT(ISERROR(SEARCH("08.30 -15:30",AF27)))</formula>
    </cfRule>
  </conditionalFormatting>
  <conditionalFormatting sqref="C113 E113 G113 I113 K113 M113 O113 Q113 S113">
    <cfRule type="containsText" dxfId="4314" priority="4534" operator="containsText" text="08.30 – 14.30">
      <formula>NOT(ISERROR(SEARCH("08.30 – 14.30",C113)))</formula>
    </cfRule>
    <cfRule type="containsText" dxfId="4313" priority="4535" operator="containsText" text="09:30 – 18.30">
      <formula>NOT(ISERROR(SEARCH("09:30 – 18.30",C113)))</formula>
    </cfRule>
    <cfRule type="containsText" dxfId="4312" priority="4536" operator="containsText" text="10.30 – 18.30">
      <formula>NOT(ISERROR(SEARCH("10.30 – 18.30",C113)))</formula>
    </cfRule>
    <cfRule type="containsText" dxfId="4311" priority="4537" operator="containsText" text="09.30 – 18.30">
      <formula>NOT(ISERROR(SEARCH("09.30 – 18.30",C113)))</formula>
    </cfRule>
    <cfRule type="containsText" dxfId="4310" priority="4538" operator="containsText" text="09.00 – 13:00">
      <formula>NOT(ISERROR(SEARCH("09.00 – 13:00",C113)))</formula>
    </cfRule>
    <cfRule type="containsText" dxfId="4309" priority="4539" operator="containsText" text="08.30 – 16.30">
      <formula>NOT(ISERROR(SEARCH("08.30 – 16.30",C113)))</formula>
    </cfRule>
    <cfRule type="containsText" dxfId="4308" priority="4540" operator="containsText" text="08:30 – 17.30">
      <formula>NOT(ISERROR(SEARCH("08:30 – 17.30",C113)))</formula>
    </cfRule>
    <cfRule type="containsText" dxfId="4307" priority="4541" operator="containsText" text="08.30 – 17.30">
      <formula>NOT(ISERROR(SEARCH("08.30 – 17.30",C113)))</formula>
    </cfRule>
    <cfRule type="containsText" dxfId="4306" priority="4542" operator="containsText" text="09.00 – 18.00">
      <formula>NOT(ISERROR(SEARCH("09.00 – 18.00",C113)))</formula>
    </cfRule>
    <cfRule type="containsText" dxfId="4305" priority="4543" operator="containsText" text="09.00 – 13.00">
      <formula>NOT(ISERROR(SEARCH("09.00 – 13.00",C113)))</formula>
    </cfRule>
    <cfRule type="containsText" dxfId="4304" priority="4544" operator="containsText" text="11.30 – 19.30">
      <formula>NOT(ISERROR(SEARCH("11.30 – 19.30",C113)))</formula>
    </cfRule>
    <cfRule type="containsText" dxfId="4303" priority="4545" operator="containsText" text="10.30 – 19.30">
      <formula>NOT(ISERROR(SEARCH("10.30 – 19.30",C113)))</formula>
    </cfRule>
    <cfRule type="containsText" dxfId="4302" priority="4546" operator="containsText" text="09.00 – 15.00">
      <formula>NOT(ISERROR(SEARCH("09.00 – 15.00",C113)))</formula>
    </cfRule>
    <cfRule type="containsText" dxfId="4301" priority="4547" operator="containsText" text="12:30">
      <formula>NOT(ISERROR(SEARCH("12:30",C113)))</formula>
    </cfRule>
    <cfRule type="containsText" dxfId="4300" priority="4548" operator="containsText" text="13:30">
      <formula>NOT(ISERROR(SEARCH("13:30",C113)))</formula>
    </cfRule>
    <cfRule type="containsText" dxfId="4299" priority="4549" operator="containsText" text="FESTIVITÁ">
      <formula>NOT(ISERROR(SEARCH("FESTIVITÁ",C113)))</formula>
    </cfRule>
    <cfRule type="cellIs" dxfId="4298" priority="4550" operator="equal">
      <formula>"DOMENICA"</formula>
    </cfRule>
  </conditionalFormatting>
  <conditionalFormatting sqref="AF113 AH113 AJ113 AL113 AN113 AP113 AR113 AT113 AV113 AX113 AZ113 BB113 BD113 BF113 BH113 BJ113 BL113 BN113 BP113 BR113 BT113 BV113">
    <cfRule type="containsText" dxfId="4297" priority="4517" operator="containsText" text="08.30 – 14.30">
      <formula>NOT(ISERROR(SEARCH("08.30 – 14.30",AF113)))</formula>
    </cfRule>
    <cfRule type="containsText" dxfId="4296" priority="4518" operator="containsText" text="09:30 – 18.30">
      <formula>NOT(ISERROR(SEARCH("09:30 – 18.30",AF113)))</formula>
    </cfRule>
    <cfRule type="containsText" dxfId="4295" priority="4519" operator="containsText" text="10.30 – 18.30">
      <formula>NOT(ISERROR(SEARCH("10.30 – 18.30",AF113)))</formula>
    </cfRule>
    <cfRule type="containsText" dxfId="4294" priority="4520" operator="containsText" text="09.30 – 18.30">
      <formula>NOT(ISERROR(SEARCH("09.30 – 18.30",AF113)))</formula>
    </cfRule>
    <cfRule type="containsText" dxfId="4293" priority="4521" operator="containsText" text="09.00 – 13:00">
      <formula>NOT(ISERROR(SEARCH("09.00 – 13:00",AF113)))</formula>
    </cfRule>
    <cfRule type="containsText" dxfId="4292" priority="4522" operator="containsText" text="08.30 – 16.30">
      <formula>NOT(ISERROR(SEARCH("08.30 – 16.30",AF113)))</formula>
    </cfRule>
    <cfRule type="containsText" dxfId="4291" priority="4523" operator="containsText" text="08:30 – 17.30">
      <formula>NOT(ISERROR(SEARCH("08:30 – 17.30",AF113)))</formula>
    </cfRule>
    <cfRule type="containsText" dxfId="4290" priority="4524" operator="containsText" text="08.30 – 17.30">
      <formula>NOT(ISERROR(SEARCH("08.30 – 17.30",AF113)))</formula>
    </cfRule>
    <cfRule type="containsText" dxfId="4289" priority="4525" operator="containsText" text="09.00 – 18.00">
      <formula>NOT(ISERROR(SEARCH("09.00 – 18.00",AF113)))</formula>
    </cfRule>
    <cfRule type="containsText" dxfId="4288" priority="4526" operator="containsText" text="09.00 – 13.00">
      <formula>NOT(ISERROR(SEARCH("09.00 – 13.00",AF113)))</formula>
    </cfRule>
    <cfRule type="containsText" dxfId="4287" priority="4527" operator="containsText" text="11.30 – 19.30">
      <formula>NOT(ISERROR(SEARCH("11.30 – 19.30",AF113)))</formula>
    </cfRule>
    <cfRule type="containsText" dxfId="4286" priority="4528" operator="containsText" text="10.30 – 19.30">
      <formula>NOT(ISERROR(SEARCH("10.30 – 19.30",AF113)))</formula>
    </cfRule>
    <cfRule type="containsText" dxfId="4285" priority="4529" operator="containsText" text="09.00 – 15.00">
      <formula>NOT(ISERROR(SEARCH("09.00 – 15.00",AF113)))</formula>
    </cfRule>
    <cfRule type="containsText" dxfId="4284" priority="4530" operator="containsText" text="12:30">
      <formula>NOT(ISERROR(SEARCH("12:30",AF113)))</formula>
    </cfRule>
    <cfRule type="containsText" dxfId="4283" priority="4531" operator="containsText" text="13:30">
      <formula>NOT(ISERROR(SEARCH("13:30",AF113)))</formula>
    </cfRule>
    <cfRule type="containsText" dxfId="4282" priority="4532" operator="containsText" text="FESTIVITÁ">
      <formula>NOT(ISERROR(SEARCH("FESTIVITÁ",AF113)))</formula>
    </cfRule>
    <cfRule type="cellIs" dxfId="4281" priority="4533" operator="equal">
      <formula>"DOMENICA"</formula>
    </cfRule>
  </conditionalFormatting>
  <conditionalFormatting sqref="CF113 CH113">
    <cfRule type="containsText" dxfId="4280" priority="4500" operator="containsText" text="08.30 – 14.30">
      <formula>NOT(ISERROR(SEARCH("08.30 – 14.30",CF113)))</formula>
    </cfRule>
    <cfRule type="containsText" dxfId="4279" priority="4501" operator="containsText" text="09:30 – 18.30">
      <formula>NOT(ISERROR(SEARCH("09:30 – 18.30",CF113)))</formula>
    </cfRule>
    <cfRule type="containsText" dxfId="4278" priority="4502" operator="containsText" text="10.30 – 18.30">
      <formula>NOT(ISERROR(SEARCH("10.30 – 18.30",CF113)))</formula>
    </cfRule>
    <cfRule type="containsText" dxfId="4277" priority="4503" operator="containsText" text="09.30 – 18.30">
      <formula>NOT(ISERROR(SEARCH("09.30 – 18.30",CF113)))</formula>
    </cfRule>
    <cfRule type="containsText" dxfId="4276" priority="4504" operator="containsText" text="09.00 – 13:00">
      <formula>NOT(ISERROR(SEARCH("09.00 – 13:00",CF113)))</formula>
    </cfRule>
    <cfRule type="containsText" dxfId="4275" priority="4505" operator="containsText" text="08.30 – 16.30">
      <formula>NOT(ISERROR(SEARCH("08.30 – 16.30",CF113)))</formula>
    </cfRule>
    <cfRule type="containsText" dxfId="4274" priority="4506" operator="containsText" text="08:30 – 17.30">
      <formula>NOT(ISERROR(SEARCH("08:30 – 17.30",CF113)))</formula>
    </cfRule>
    <cfRule type="containsText" dxfId="4273" priority="4507" operator="containsText" text="08.30 – 17.30">
      <formula>NOT(ISERROR(SEARCH("08.30 – 17.30",CF113)))</formula>
    </cfRule>
    <cfRule type="containsText" dxfId="4272" priority="4508" operator="containsText" text="09.00 – 18.00">
      <formula>NOT(ISERROR(SEARCH("09.00 – 18.00",CF113)))</formula>
    </cfRule>
    <cfRule type="containsText" dxfId="4271" priority="4509" operator="containsText" text="09.00 – 13.00">
      <formula>NOT(ISERROR(SEARCH("09.00 – 13.00",CF113)))</formula>
    </cfRule>
    <cfRule type="containsText" dxfId="4270" priority="4510" operator="containsText" text="11.30 – 19.30">
      <formula>NOT(ISERROR(SEARCH("11.30 – 19.30",CF113)))</formula>
    </cfRule>
    <cfRule type="containsText" dxfId="4269" priority="4511" operator="containsText" text="10.30 – 19.30">
      <formula>NOT(ISERROR(SEARCH("10.30 – 19.30",CF113)))</formula>
    </cfRule>
    <cfRule type="containsText" dxfId="4268" priority="4512" operator="containsText" text="09.00 – 15.00">
      <formula>NOT(ISERROR(SEARCH("09.00 – 15.00",CF113)))</formula>
    </cfRule>
    <cfRule type="containsText" dxfId="4267" priority="4513" operator="containsText" text="12:30">
      <formula>NOT(ISERROR(SEARCH("12:30",CF113)))</formula>
    </cfRule>
    <cfRule type="containsText" dxfId="4266" priority="4514" operator="containsText" text="13:30">
      <formula>NOT(ISERROR(SEARCH("13:30",CF113)))</formula>
    </cfRule>
    <cfRule type="containsText" dxfId="4265" priority="4515" operator="containsText" text="FESTIVITÁ">
      <formula>NOT(ISERROR(SEARCH("FESTIVITÁ",CF113)))</formula>
    </cfRule>
    <cfRule type="cellIs" dxfId="4264" priority="4516" operator="equal">
      <formula>"DOMENICA"</formula>
    </cfRule>
  </conditionalFormatting>
  <conditionalFormatting sqref="CQ113 CS113 CU113 CW113 CY113 DA113 DC113">
    <cfRule type="containsText" dxfId="4263" priority="4483" operator="containsText" text="08.30 – 14.30">
      <formula>NOT(ISERROR(SEARCH("08.30 – 14.30",CQ113)))</formula>
    </cfRule>
    <cfRule type="containsText" dxfId="4262" priority="4484" operator="containsText" text="09:30 – 18.30">
      <formula>NOT(ISERROR(SEARCH("09:30 – 18.30",CQ113)))</formula>
    </cfRule>
    <cfRule type="containsText" dxfId="4261" priority="4485" operator="containsText" text="10.30 – 18.30">
      <formula>NOT(ISERROR(SEARCH("10.30 – 18.30",CQ113)))</formula>
    </cfRule>
    <cfRule type="containsText" dxfId="4260" priority="4486" operator="containsText" text="09.30 – 18.30">
      <formula>NOT(ISERROR(SEARCH("09.30 – 18.30",CQ113)))</formula>
    </cfRule>
    <cfRule type="containsText" dxfId="4259" priority="4487" operator="containsText" text="09.00 – 13:00">
      <formula>NOT(ISERROR(SEARCH("09.00 – 13:00",CQ113)))</formula>
    </cfRule>
    <cfRule type="containsText" dxfId="4258" priority="4488" operator="containsText" text="08.30 – 16.30">
      <formula>NOT(ISERROR(SEARCH("08.30 – 16.30",CQ113)))</formula>
    </cfRule>
    <cfRule type="containsText" dxfId="4257" priority="4489" operator="containsText" text="08:30 – 17.30">
      <formula>NOT(ISERROR(SEARCH("08:30 – 17.30",CQ113)))</formula>
    </cfRule>
    <cfRule type="containsText" dxfId="4256" priority="4490" operator="containsText" text="08.30 – 17.30">
      <formula>NOT(ISERROR(SEARCH("08.30 – 17.30",CQ113)))</formula>
    </cfRule>
    <cfRule type="containsText" dxfId="4255" priority="4491" operator="containsText" text="09.00 – 18.00">
      <formula>NOT(ISERROR(SEARCH("09.00 – 18.00",CQ113)))</formula>
    </cfRule>
    <cfRule type="containsText" dxfId="4254" priority="4492" operator="containsText" text="09.00 – 13.00">
      <formula>NOT(ISERROR(SEARCH("09.00 – 13.00",CQ113)))</formula>
    </cfRule>
    <cfRule type="containsText" dxfId="4253" priority="4493" operator="containsText" text="11.30 – 19.30">
      <formula>NOT(ISERROR(SEARCH("11.30 – 19.30",CQ113)))</formula>
    </cfRule>
    <cfRule type="containsText" dxfId="4252" priority="4494" operator="containsText" text="10.30 – 19.30">
      <formula>NOT(ISERROR(SEARCH("10.30 – 19.30",CQ113)))</formula>
    </cfRule>
    <cfRule type="containsText" dxfId="4251" priority="4495" operator="containsText" text="09.00 – 15.00">
      <formula>NOT(ISERROR(SEARCH("09.00 – 15.00",CQ113)))</formula>
    </cfRule>
    <cfRule type="containsText" dxfId="4250" priority="4496" operator="containsText" text="12:30">
      <formula>NOT(ISERROR(SEARCH("12:30",CQ113)))</formula>
    </cfRule>
    <cfRule type="containsText" dxfId="4249" priority="4497" operator="containsText" text="13:30">
      <formula>NOT(ISERROR(SEARCH("13:30",CQ113)))</formula>
    </cfRule>
    <cfRule type="containsText" dxfId="4248" priority="4498" operator="containsText" text="FESTIVITÁ">
      <formula>NOT(ISERROR(SEARCH("FESTIVITÁ",CQ113)))</formula>
    </cfRule>
    <cfRule type="cellIs" dxfId="4247" priority="4499" operator="equal">
      <formula>"DOMENICA"</formula>
    </cfRule>
  </conditionalFormatting>
  <conditionalFormatting sqref="CF1">
    <cfRule type="cellIs" dxfId="4246" priority="82173" operator="equal">
      <formula>$CF1</formula>
    </cfRule>
  </conditionalFormatting>
  <conditionalFormatting sqref="CF1">
    <cfRule type="cellIs" dxfId="4245" priority="82175" operator="greaterThan">
      <formula>$CF1</formula>
    </cfRule>
  </conditionalFormatting>
  <conditionalFormatting sqref="C9:C13">
    <cfRule type="containsText" dxfId="4244" priority="4477" operator="containsText" text="09.00 -13.00">
      <formula>NOT(ISERROR(SEARCH("09.00 -13.00",C9)))</formula>
    </cfRule>
    <cfRule type="containsText" dxfId="4243" priority="4478" operator="containsText" text="09.00 -15:00">
      <formula>NOT(ISERROR(SEARCH("09.00 -15:00",C9)))</formula>
    </cfRule>
    <cfRule type="containsText" dxfId="4242" priority="4479" operator="containsText" text="09.00 -16.00">
      <formula>NOT(ISERROR(SEARCH("09.00 -16.00",C9)))</formula>
    </cfRule>
  </conditionalFormatting>
  <conditionalFormatting sqref="C9:C13">
    <cfRule type="containsText" dxfId="4241" priority="4480" operator="containsText" text="09.00 -13:00">
      <formula>NOT(ISERROR(SEARCH("09.00 -13:00",C9)))</formula>
    </cfRule>
    <cfRule type="containsText" dxfId="4240" priority="4481" operator="containsText" text="08.30 -17.30">
      <formula>NOT(ISERROR(SEARCH("08.30 -17.30",C9)))</formula>
    </cfRule>
    <cfRule type="containsText" dxfId="4239" priority="4482" operator="containsText" text="08.30 -15:30">
      <formula>NOT(ISERROR(SEARCH("08.30 -15:30",C9)))</formula>
    </cfRule>
  </conditionalFormatting>
  <conditionalFormatting sqref="D6">
    <cfRule type="cellIs" dxfId="4238" priority="4003" operator="equal">
      <formula>_FV(13,"3")</formula>
    </cfRule>
  </conditionalFormatting>
  <conditionalFormatting sqref="D6">
    <cfRule type="cellIs" dxfId="4237" priority="3984" operator="equal">
      <formula>_FV(13,"3")</formula>
    </cfRule>
  </conditionalFormatting>
  <conditionalFormatting sqref="D6">
    <cfRule type="cellIs" dxfId="4236" priority="3985" operator="equal">
      <formula>_FV(13,"3")</formula>
    </cfRule>
  </conditionalFormatting>
  <conditionalFormatting sqref="D6">
    <cfRule type="cellIs" dxfId="4235" priority="3977" operator="equal">
      <formula>_FV(13,"3")</formula>
    </cfRule>
  </conditionalFormatting>
  <conditionalFormatting sqref="D6">
    <cfRule type="cellIs" dxfId="4234" priority="3978" operator="equal">
      <formula>_FV(13,"3")</formula>
    </cfRule>
  </conditionalFormatting>
  <conditionalFormatting sqref="D6">
    <cfRule type="cellIs" dxfId="4233" priority="4036" operator="equal">
      <formula>"09.00 – 13.00"</formula>
    </cfRule>
  </conditionalFormatting>
  <conditionalFormatting sqref="D6">
    <cfRule type="cellIs" dxfId="4232" priority="4037" operator="equal">
      <formula>"09.00 – 15.00"</formula>
    </cfRule>
  </conditionalFormatting>
  <conditionalFormatting sqref="D6">
    <cfRule type="cellIs" dxfId="4231" priority="4038" operator="equal">
      <formula>"09.00 – 18.00"</formula>
    </cfRule>
  </conditionalFormatting>
  <conditionalFormatting sqref="D6">
    <cfRule type="cellIs" dxfId="4230" priority="4039" operator="equal">
      <formula>"09.30 – 13.00"</formula>
    </cfRule>
  </conditionalFormatting>
  <conditionalFormatting sqref="D6">
    <cfRule type="cellIs" dxfId="4229" priority="4040" operator="equal">
      <formula>"10.30 – 19.30"</formula>
    </cfRule>
  </conditionalFormatting>
  <conditionalFormatting sqref="D6">
    <cfRule type="cellIs" dxfId="4228" priority="4041" operator="equal">
      <formula>"11.30 – 19.30"</formula>
    </cfRule>
  </conditionalFormatting>
  <conditionalFormatting sqref="D6">
    <cfRule type="cellIs" dxfId="4227" priority="4042" operator="equal">
      <formula>_FV(13,"3")</formula>
    </cfRule>
  </conditionalFormatting>
  <conditionalFormatting sqref="D6">
    <cfRule type="cellIs" dxfId="4226" priority="4043" operator="equal">
      <formula>_FV(13,"3")</formula>
    </cfRule>
  </conditionalFormatting>
  <conditionalFormatting sqref="D6">
    <cfRule type="cellIs" dxfId="4225" priority="4044" operator="equal">
      <formula>_FV(13,"3")</formula>
    </cfRule>
  </conditionalFormatting>
  <conditionalFormatting sqref="D6">
    <cfRule type="containsText" dxfId="4224" priority="4026" operator="containsText" text="DOMENICA">
      <formula>NOT(ISERROR(SEARCH("DOMENICA",D6)))</formula>
    </cfRule>
    <cfRule type="containsText" dxfId="4223" priority="4027" operator="containsText" text="08.30 – 14.30">
      <formula>NOT(ISERROR(SEARCH("08.30 – 14.30",D6)))</formula>
    </cfRule>
    <cfRule type="containsText" dxfId="4222" priority="4028" operator="containsText" text="09.30 – 18.30">
      <formula>NOT(ISERROR(SEARCH("09.30 – 18.30",D6)))</formula>
    </cfRule>
    <cfRule type="containsText" dxfId="4221" priority="4029" operator="containsText" text="08.30 – 16.30">
      <formula>NOT(ISERROR(SEARCH("08.30 – 16.30",D6)))</formula>
    </cfRule>
    <cfRule type="containsText" dxfId="4220" priority="4030" operator="containsText" text="08.30 – 17.30">
      <formula>NOT(ISERROR(SEARCH("08.30 – 17.30",D6)))</formula>
    </cfRule>
    <cfRule type="containsText" dxfId="4219" priority="4031" operator="containsText" text="09.00 – 18.00">
      <formula>NOT(ISERROR(SEARCH("09.00 – 18.00",D6)))</formula>
    </cfRule>
    <cfRule type="containsText" dxfId="4218" priority="4032" operator="containsText" text="09.00 – 15.00">
      <formula>NOT(ISERROR(SEARCH("09.00 – 15.00",D6)))</formula>
    </cfRule>
    <cfRule type="containsText" dxfId="4217" priority="4033" operator="containsText" text="10.30 – 19.30">
      <formula>NOT(ISERROR(SEARCH("10.30 – 19.30",D6)))</formula>
    </cfRule>
    <cfRule type="containsText" dxfId="4216" priority="4034" operator="containsText" text="09.00 – 13.00">
      <formula>NOT(ISERROR(SEARCH("09.00 – 13.00",D6)))</formula>
    </cfRule>
    <cfRule type="containsText" dxfId="4215" priority="4035" operator="containsText" text="11.30 – 19.30">
      <formula>NOT(ISERROR(SEARCH("11.30 – 19.30",D6)))</formula>
    </cfRule>
  </conditionalFormatting>
  <conditionalFormatting sqref="D6">
    <cfRule type="cellIs" dxfId="4214" priority="4018" operator="equal">
      <formula>"09.00 – 15.00"</formula>
    </cfRule>
  </conditionalFormatting>
  <conditionalFormatting sqref="D6">
    <cfRule type="cellIs" dxfId="4213" priority="4019" operator="equal">
      <formula>"09.00 – 18.00"</formula>
    </cfRule>
  </conditionalFormatting>
  <conditionalFormatting sqref="D6">
    <cfRule type="cellIs" dxfId="4212" priority="4020" operator="equal">
      <formula>"09.30 – 13.00"</formula>
    </cfRule>
  </conditionalFormatting>
  <conditionalFormatting sqref="D6">
    <cfRule type="cellIs" dxfId="4211" priority="4021" operator="equal">
      <formula>"10.30 – 19.30"</formula>
    </cfRule>
  </conditionalFormatting>
  <conditionalFormatting sqref="D6">
    <cfRule type="cellIs" dxfId="4210" priority="4022" operator="equal">
      <formula>"11.30 – 19.30"</formula>
    </cfRule>
  </conditionalFormatting>
  <conditionalFormatting sqref="D6">
    <cfRule type="cellIs" dxfId="4209" priority="4023" operator="equal">
      <formula>_FV(13,"3")</formula>
    </cfRule>
  </conditionalFormatting>
  <conditionalFormatting sqref="D6">
    <cfRule type="cellIs" dxfId="4208" priority="4024" operator="equal">
      <formula>_FV(13,"3")</formula>
    </cfRule>
  </conditionalFormatting>
  <conditionalFormatting sqref="D6">
    <cfRule type="cellIs" dxfId="4207" priority="4025" operator="equal">
      <formula>_FV(13,"3")</formula>
    </cfRule>
  </conditionalFormatting>
  <conditionalFormatting sqref="D6">
    <cfRule type="cellIs" dxfId="4206" priority="4010" operator="equal">
      <formula>"09.00 – 15.00"</formula>
    </cfRule>
  </conditionalFormatting>
  <conditionalFormatting sqref="D6">
    <cfRule type="cellIs" dxfId="4205" priority="4011" operator="equal">
      <formula>"09.00 – 18.00"</formula>
    </cfRule>
  </conditionalFormatting>
  <conditionalFormatting sqref="D6">
    <cfRule type="cellIs" dxfId="4204" priority="4012" operator="equal">
      <formula>"09.30 – 13.00"</formula>
    </cfRule>
  </conditionalFormatting>
  <conditionalFormatting sqref="D6">
    <cfRule type="cellIs" dxfId="4203" priority="4013" operator="equal">
      <formula>"10.30 – 19.30"</formula>
    </cfRule>
  </conditionalFormatting>
  <conditionalFormatting sqref="D6">
    <cfRule type="cellIs" dxfId="4202" priority="4014" operator="equal">
      <formula>"11.30 – 19.30"</formula>
    </cfRule>
  </conditionalFormatting>
  <conditionalFormatting sqref="D6">
    <cfRule type="cellIs" dxfId="4201" priority="4015" operator="equal">
      <formula>_FV(13,"3")</formula>
    </cfRule>
  </conditionalFormatting>
  <conditionalFormatting sqref="D6">
    <cfRule type="cellIs" dxfId="4200" priority="4016" operator="equal">
      <formula>_FV(13,"3")</formula>
    </cfRule>
  </conditionalFormatting>
  <conditionalFormatting sqref="D6">
    <cfRule type="cellIs" dxfId="4199" priority="4017" operator="equal">
      <formula>_FV(13,"3")</formula>
    </cfRule>
  </conditionalFormatting>
  <conditionalFormatting sqref="D6">
    <cfRule type="containsText" dxfId="4198" priority="4004" operator="containsText" text="09.00 - 13.00">
      <formula>NOT(ISERROR(SEARCH("09.00 - 13.00",D6)))</formula>
    </cfRule>
    <cfRule type="containsText" dxfId="4197" priority="4005" operator="containsText" text="09.00 – 15:00">
      <formula>NOT(ISERROR(SEARCH("09.00 – 15:00",D6)))</formula>
    </cfRule>
    <cfRule type="containsText" dxfId="4196" priority="4006" operator="containsText" text="09.00 – 16.00">
      <formula>NOT(ISERROR(SEARCH("09.00 – 16.00",D6)))</formula>
    </cfRule>
    <cfRule type="containsText" dxfId="4195" priority="4007" operator="containsText" text="09.00 - 13:00">
      <formula>NOT(ISERROR(SEARCH("09.00 - 13:00",D6)))</formula>
    </cfRule>
    <cfRule type="containsText" dxfId="4194" priority="4008" operator="containsText" text="08.30 – 16:30 ">
      <formula>NOT(ISERROR(SEARCH("08.30 – 16:30 ",D6)))</formula>
    </cfRule>
    <cfRule type="containsText" dxfId="4193" priority="4009" operator="containsText" text="08.30 – 17:30 ">
      <formula>NOT(ISERROR(SEARCH("08.30 – 17:30 ",D6)))</formula>
    </cfRule>
  </conditionalFormatting>
  <conditionalFormatting sqref="D6">
    <cfRule type="cellIs" dxfId="4192" priority="3996" operator="equal">
      <formula>"09.00 – 15.00"</formula>
    </cfRule>
  </conditionalFormatting>
  <conditionalFormatting sqref="D6">
    <cfRule type="cellIs" dxfId="4191" priority="3997" operator="equal">
      <formula>"09.00 – 18.00"</formula>
    </cfRule>
  </conditionalFormatting>
  <conditionalFormatting sqref="D6">
    <cfRule type="cellIs" dxfId="4190" priority="3998" operator="equal">
      <formula>"09.30 – 13.00"</formula>
    </cfRule>
  </conditionalFormatting>
  <conditionalFormatting sqref="D6">
    <cfRule type="cellIs" dxfId="4189" priority="3999" operator="equal">
      <formula>"10.30 – 19.30"</formula>
    </cfRule>
  </conditionalFormatting>
  <conditionalFormatting sqref="D6">
    <cfRule type="cellIs" dxfId="4188" priority="4000" operator="equal">
      <formula>"11.30 – 19.30"</formula>
    </cfRule>
  </conditionalFormatting>
  <conditionalFormatting sqref="D6">
    <cfRule type="cellIs" dxfId="4187" priority="4001" operator="equal">
      <formula>_FV(13,"3")</formula>
    </cfRule>
  </conditionalFormatting>
  <conditionalFormatting sqref="D6">
    <cfRule type="cellIs" dxfId="4186" priority="4002" operator="equal">
      <formula>_FV(13,"3")</formula>
    </cfRule>
  </conditionalFormatting>
  <conditionalFormatting sqref="D6">
    <cfRule type="containsText" dxfId="4185" priority="3986" operator="containsText" text="DOMENICA">
      <formula>NOT(ISERROR(SEARCH("DOMENICA",D6)))</formula>
    </cfRule>
    <cfRule type="containsText" dxfId="4184" priority="3987" operator="containsText" text="08.30 – 14.30">
      <formula>NOT(ISERROR(SEARCH("08.30 – 14.30",D6)))</formula>
    </cfRule>
    <cfRule type="containsText" dxfId="4183" priority="3988" operator="containsText" text="09.30 – 18.30">
      <formula>NOT(ISERROR(SEARCH("09.30 – 18.30",D6)))</formula>
    </cfRule>
    <cfRule type="containsText" dxfId="4182" priority="3989" operator="containsText" text="08.30 – 16.30">
      <formula>NOT(ISERROR(SEARCH("08.30 – 16.30",D6)))</formula>
    </cfRule>
    <cfRule type="containsText" dxfId="4181" priority="3990" operator="containsText" text="08.30 – 17.30">
      <formula>NOT(ISERROR(SEARCH("08.30 – 17.30",D6)))</formula>
    </cfRule>
    <cfRule type="containsText" dxfId="4180" priority="3991" operator="containsText" text="09.00 – 18.00">
      <formula>NOT(ISERROR(SEARCH("09.00 – 18.00",D6)))</formula>
    </cfRule>
    <cfRule type="containsText" dxfId="4179" priority="3992" operator="containsText" text="09.00 – 15.00">
      <formula>NOT(ISERROR(SEARCH("09.00 – 15.00",D6)))</formula>
    </cfRule>
    <cfRule type="containsText" dxfId="4178" priority="3993" operator="containsText" text="10.30 – 19.30">
      <formula>NOT(ISERROR(SEARCH("10.30 – 19.30",D6)))</formula>
    </cfRule>
    <cfRule type="containsText" dxfId="4177" priority="3994" operator="containsText" text="09.00 – 13.00">
      <formula>NOT(ISERROR(SEARCH("09.00 – 13.00",D6)))</formula>
    </cfRule>
    <cfRule type="containsText" dxfId="4176" priority="3995" operator="containsText" text="11.30 – 19.30">
      <formula>NOT(ISERROR(SEARCH("11.30 – 19.30",D6)))</formula>
    </cfRule>
  </conditionalFormatting>
  <conditionalFormatting sqref="D6">
    <cfRule type="cellIs" dxfId="4175" priority="3979" operator="equal">
      <formula>"09.00 – 18.00"</formula>
    </cfRule>
  </conditionalFormatting>
  <conditionalFormatting sqref="D6">
    <cfRule type="cellIs" dxfId="4174" priority="3980" operator="equal">
      <formula>"09.30 – 13.00"</formula>
    </cfRule>
  </conditionalFormatting>
  <conditionalFormatting sqref="D6">
    <cfRule type="cellIs" dxfId="4173" priority="3981" operator="equal">
      <formula>"10.30 – 19.30"</formula>
    </cfRule>
  </conditionalFormatting>
  <conditionalFormatting sqref="D6">
    <cfRule type="cellIs" dxfId="4172" priority="3982" operator="equal">
      <formula>"11.30 – 19.30"</formula>
    </cfRule>
  </conditionalFormatting>
  <conditionalFormatting sqref="D6">
    <cfRule type="cellIs" dxfId="4171" priority="3983" operator="equal">
      <formula>_FV(13,"3")</formula>
    </cfRule>
  </conditionalFormatting>
  <conditionalFormatting sqref="D6">
    <cfRule type="cellIs" dxfId="4170" priority="3972" operator="equal">
      <formula>"09.00 – 18.00"</formula>
    </cfRule>
  </conditionalFormatting>
  <conditionalFormatting sqref="D6">
    <cfRule type="cellIs" dxfId="4169" priority="3973" operator="equal">
      <formula>"09.30 – 13.00"</formula>
    </cfRule>
  </conditionalFormatting>
  <conditionalFormatting sqref="D6">
    <cfRule type="cellIs" dxfId="4168" priority="3974" operator="equal">
      <formula>"10.30 – 19.30"</formula>
    </cfRule>
  </conditionalFormatting>
  <conditionalFormatting sqref="D6">
    <cfRule type="cellIs" dxfId="4167" priority="3975" operator="equal">
      <formula>"11.30 – 19.30"</formula>
    </cfRule>
  </conditionalFormatting>
  <conditionalFormatting sqref="D6">
    <cfRule type="cellIs" dxfId="4166" priority="3976" operator="equal">
      <formula>_FV(13,"3")</formula>
    </cfRule>
  </conditionalFormatting>
  <conditionalFormatting sqref="F6 H6 J6 L6 N6 P6 R6 T6">
    <cfRule type="cellIs" dxfId="4165" priority="3930" operator="equal">
      <formula>_FV(13,"3")</formula>
    </cfRule>
  </conditionalFormatting>
  <conditionalFormatting sqref="F6 H6 J6 L6 N6 P6 R6 T6">
    <cfRule type="cellIs" dxfId="4164" priority="3911" operator="equal">
      <formula>_FV(13,"3")</formula>
    </cfRule>
  </conditionalFormatting>
  <conditionalFormatting sqref="F6 H6 J6 L6 N6 P6 R6 T6">
    <cfRule type="cellIs" dxfId="4163" priority="3912" operator="equal">
      <formula>_FV(13,"3")</formula>
    </cfRule>
  </conditionalFormatting>
  <conditionalFormatting sqref="F6 H6 J6 L6 N6 P6 R6 T6">
    <cfRule type="cellIs" dxfId="4162" priority="3904" operator="equal">
      <formula>_FV(13,"3")</formula>
    </cfRule>
  </conditionalFormatting>
  <conditionalFormatting sqref="F6 H6 J6 L6 N6 P6 R6 T6">
    <cfRule type="cellIs" dxfId="4161" priority="3905" operator="equal">
      <formula>_FV(13,"3")</formula>
    </cfRule>
  </conditionalFormatting>
  <conditionalFormatting sqref="F6 H6 J6 L6 N6 P6 R6 T6">
    <cfRule type="cellIs" dxfId="4160" priority="3963" operator="equal">
      <formula>"09.00 – 13.00"</formula>
    </cfRule>
  </conditionalFormatting>
  <conditionalFormatting sqref="F6 H6 J6 L6 N6 P6 R6 T6">
    <cfRule type="cellIs" dxfId="4159" priority="3964" operator="equal">
      <formula>"09.00 – 15.00"</formula>
    </cfRule>
  </conditionalFormatting>
  <conditionalFormatting sqref="F6 H6 J6 L6 N6 P6 R6 T6">
    <cfRule type="cellIs" dxfId="4158" priority="3965" operator="equal">
      <formula>"09.00 – 18.00"</formula>
    </cfRule>
  </conditionalFormatting>
  <conditionalFormatting sqref="F6 H6 J6 L6 N6 P6 R6 T6">
    <cfRule type="cellIs" dxfId="4157" priority="3966" operator="equal">
      <formula>"09.30 – 13.00"</formula>
    </cfRule>
  </conditionalFormatting>
  <conditionalFormatting sqref="F6 H6 J6 L6 N6 P6 R6 T6">
    <cfRule type="cellIs" dxfId="4156" priority="3967" operator="equal">
      <formula>"10.30 – 19.30"</formula>
    </cfRule>
  </conditionalFormatting>
  <conditionalFormatting sqref="F6 H6 J6 L6 N6 P6 R6 T6">
    <cfRule type="cellIs" dxfId="4155" priority="3968" operator="equal">
      <formula>"11.30 – 19.30"</formula>
    </cfRule>
  </conditionalFormatting>
  <conditionalFormatting sqref="F6 H6 J6 L6 N6 P6 R6 T6">
    <cfRule type="cellIs" dxfId="4154" priority="3969" operator="equal">
      <formula>_FV(13,"3")</formula>
    </cfRule>
  </conditionalFormatting>
  <conditionalFormatting sqref="F6 H6 J6 L6 N6 P6 R6 T6">
    <cfRule type="cellIs" dxfId="4153" priority="3970" operator="equal">
      <formula>_FV(13,"3")</formula>
    </cfRule>
  </conditionalFormatting>
  <conditionalFormatting sqref="F6 H6 J6 L6 N6 P6 R6 T6">
    <cfRule type="cellIs" dxfId="4152" priority="3971" operator="equal">
      <formula>_FV(13,"3")</formula>
    </cfRule>
  </conditionalFormatting>
  <conditionalFormatting sqref="F6 H6 J6 L6 N6 P6 R6 T6">
    <cfRule type="containsText" dxfId="4151" priority="3953" operator="containsText" text="DOMENICA">
      <formula>NOT(ISERROR(SEARCH("DOMENICA",F6)))</formula>
    </cfRule>
    <cfRule type="containsText" dxfId="4150" priority="3954" operator="containsText" text="08.30 – 14.30">
      <formula>NOT(ISERROR(SEARCH("08.30 – 14.30",F6)))</formula>
    </cfRule>
    <cfRule type="containsText" dxfId="4149" priority="3955" operator="containsText" text="09.30 – 18.30">
      <formula>NOT(ISERROR(SEARCH("09.30 – 18.30",F6)))</formula>
    </cfRule>
    <cfRule type="containsText" dxfId="4148" priority="3956" operator="containsText" text="08.30 – 16.30">
      <formula>NOT(ISERROR(SEARCH("08.30 – 16.30",F6)))</formula>
    </cfRule>
    <cfRule type="containsText" dxfId="4147" priority="3957" operator="containsText" text="08.30 – 17.30">
      <formula>NOT(ISERROR(SEARCH("08.30 – 17.30",F6)))</formula>
    </cfRule>
    <cfRule type="containsText" dxfId="4146" priority="3958" operator="containsText" text="09.00 – 18.00">
      <formula>NOT(ISERROR(SEARCH("09.00 – 18.00",F6)))</formula>
    </cfRule>
    <cfRule type="containsText" dxfId="4145" priority="3959" operator="containsText" text="09.00 – 15.00">
      <formula>NOT(ISERROR(SEARCH("09.00 – 15.00",F6)))</formula>
    </cfRule>
    <cfRule type="containsText" dxfId="4144" priority="3960" operator="containsText" text="10.30 – 19.30">
      <formula>NOT(ISERROR(SEARCH("10.30 – 19.30",F6)))</formula>
    </cfRule>
    <cfRule type="containsText" dxfId="4143" priority="3961" operator="containsText" text="09.00 – 13.00">
      <formula>NOT(ISERROR(SEARCH("09.00 – 13.00",F6)))</formula>
    </cfRule>
    <cfRule type="containsText" dxfId="4142" priority="3962" operator="containsText" text="11.30 – 19.30">
      <formula>NOT(ISERROR(SEARCH("11.30 – 19.30",F6)))</formula>
    </cfRule>
  </conditionalFormatting>
  <conditionalFormatting sqref="F6 H6 J6 L6 N6 P6 R6 T6">
    <cfRule type="cellIs" dxfId="4141" priority="3945" operator="equal">
      <formula>"09.00 – 15.00"</formula>
    </cfRule>
  </conditionalFormatting>
  <conditionalFormatting sqref="F6 H6 J6 L6 N6 P6 R6 T6">
    <cfRule type="cellIs" dxfId="4140" priority="3946" operator="equal">
      <formula>"09.00 – 18.00"</formula>
    </cfRule>
  </conditionalFormatting>
  <conditionalFormatting sqref="F6 H6 J6 L6 N6 P6 R6 T6">
    <cfRule type="cellIs" dxfId="4139" priority="3947" operator="equal">
      <formula>"09.30 – 13.00"</formula>
    </cfRule>
  </conditionalFormatting>
  <conditionalFormatting sqref="F6 H6 J6 L6 N6 P6 R6 T6">
    <cfRule type="cellIs" dxfId="4138" priority="3948" operator="equal">
      <formula>"10.30 – 19.30"</formula>
    </cfRule>
  </conditionalFormatting>
  <conditionalFormatting sqref="F6 H6 J6 L6 N6 P6 R6 T6">
    <cfRule type="cellIs" dxfId="4137" priority="3949" operator="equal">
      <formula>"11.30 – 19.30"</formula>
    </cfRule>
  </conditionalFormatting>
  <conditionalFormatting sqref="F6 H6 J6 L6 N6 P6 R6 T6">
    <cfRule type="cellIs" dxfId="4136" priority="3950" operator="equal">
      <formula>_FV(13,"3")</formula>
    </cfRule>
  </conditionalFormatting>
  <conditionalFormatting sqref="F6 H6 J6 L6 N6 P6 R6 T6">
    <cfRule type="cellIs" dxfId="4135" priority="3951" operator="equal">
      <formula>_FV(13,"3")</formula>
    </cfRule>
  </conditionalFormatting>
  <conditionalFormatting sqref="F6 H6 J6 L6 N6 P6 R6 T6">
    <cfRule type="cellIs" dxfId="4134" priority="3952" operator="equal">
      <formula>_FV(13,"3")</formula>
    </cfRule>
  </conditionalFormatting>
  <conditionalFormatting sqref="F6 H6 J6 L6 N6 P6 R6 T6">
    <cfRule type="cellIs" dxfId="4133" priority="3937" operator="equal">
      <formula>"09.00 – 15.00"</formula>
    </cfRule>
  </conditionalFormatting>
  <conditionalFormatting sqref="F6 H6 J6 L6 N6 P6 R6 T6">
    <cfRule type="cellIs" dxfId="4132" priority="3938" operator="equal">
      <formula>"09.00 – 18.00"</formula>
    </cfRule>
  </conditionalFormatting>
  <conditionalFormatting sqref="F6 H6 J6 L6 N6 P6 R6 T6">
    <cfRule type="cellIs" dxfId="4131" priority="3939" operator="equal">
      <formula>"09.30 – 13.00"</formula>
    </cfRule>
  </conditionalFormatting>
  <conditionalFormatting sqref="F6 H6 J6 L6 N6 P6 R6 T6">
    <cfRule type="cellIs" dxfId="4130" priority="3940" operator="equal">
      <formula>"10.30 – 19.30"</formula>
    </cfRule>
  </conditionalFormatting>
  <conditionalFormatting sqref="F6 H6 J6 L6 N6 P6 R6 T6">
    <cfRule type="cellIs" dxfId="4129" priority="3941" operator="equal">
      <formula>"11.30 – 19.30"</formula>
    </cfRule>
  </conditionalFormatting>
  <conditionalFormatting sqref="F6 H6 J6 L6 N6 P6 R6 T6">
    <cfRule type="cellIs" dxfId="4128" priority="3942" operator="equal">
      <formula>_FV(13,"3")</formula>
    </cfRule>
  </conditionalFormatting>
  <conditionalFormatting sqref="F6 H6 J6 L6 N6 P6 R6 T6">
    <cfRule type="cellIs" dxfId="4127" priority="3943" operator="equal">
      <formula>_FV(13,"3")</formula>
    </cfRule>
  </conditionalFormatting>
  <conditionalFormatting sqref="F6 H6 J6 L6 N6 P6 R6 T6">
    <cfRule type="cellIs" dxfId="4126" priority="3944" operator="equal">
      <formula>_FV(13,"3")</formula>
    </cfRule>
  </conditionalFormatting>
  <conditionalFormatting sqref="F6 H6 J6 L6 N6 P6 R6 T6">
    <cfRule type="containsText" dxfId="4125" priority="3931" operator="containsText" text="09.00 - 13.00">
      <formula>NOT(ISERROR(SEARCH("09.00 - 13.00",F6)))</formula>
    </cfRule>
    <cfRule type="containsText" dxfId="4124" priority="3932" operator="containsText" text="09.00 – 15:00">
      <formula>NOT(ISERROR(SEARCH("09.00 – 15:00",F6)))</formula>
    </cfRule>
    <cfRule type="containsText" dxfId="4123" priority="3933" operator="containsText" text="09.00 – 16.00">
      <formula>NOT(ISERROR(SEARCH("09.00 – 16.00",F6)))</formula>
    </cfRule>
    <cfRule type="containsText" dxfId="4122" priority="3934" operator="containsText" text="09.00 - 13:00">
      <formula>NOT(ISERROR(SEARCH("09.00 - 13:00",F6)))</formula>
    </cfRule>
    <cfRule type="containsText" dxfId="4121" priority="3935" operator="containsText" text="08.30 – 16:30 ">
      <formula>NOT(ISERROR(SEARCH("08.30 – 16:30 ",F6)))</formula>
    </cfRule>
    <cfRule type="containsText" dxfId="4120" priority="3936" operator="containsText" text="08.30 – 17:30 ">
      <formula>NOT(ISERROR(SEARCH("08.30 – 17:30 ",F6)))</formula>
    </cfRule>
  </conditionalFormatting>
  <conditionalFormatting sqref="F6 H6 J6 L6 N6 P6 R6 T6">
    <cfRule type="cellIs" dxfId="4119" priority="3923" operator="equal">
      <formula>"09.00 – 15.00"</formula>
    </cfRule>
  </conditionalFormatting>
  <conditionalFormatting sqref="F6 H6 J6 L6 N6 P6 R6 T6">
    <cfRule type="cellIs" dxfId="4118" priority="3924" operator="equal">
      <formula>"09.00 – 18.00"</formula>
    </cfRule>
  </conditionalFormatting>
  <conditionalFormatting sqref="F6 H6 J6 L6 N6 P6 R6 T6">
    <cfRule type="cellIs" dxfId="4117" priority="3925" operator="equal">
      <formula>"09.30 – 13.00"</formula>
    </cfRule>
  </conditionalFormatting>
  <conditionalFormatting sqref="F6 H6 J6 L6 N6 P6 R6 T6">
    <cfRule type="cellIs" dxfId="4116" priority="3926" operator="equal">
      <formula>"10.30 – 19.30"</formula>
    </cfRule>
  </conditionalFormatting>
  <conditionalFormatting sqref="F6 H6 J6 L6 N6 P6 R6 T6">
    <cfRule type="cellIs" dxfId="4115" priority="3927" operator="equal">
      <formula>"11.30 – 19.30"</formula>
    </cfRule>
  </conditionalFormatting>
  <conditionalFormatting sqref="F6 H6 J6 L6 N6 P6 R6 T6">
    <cfRule type="cellIs" dxfId="4114" priority="3928" operator="equal">
      <formula>_FV(13,"3")</formula>
    </cfRule>
  </conditionalFormatting>
  <conditionalFormatting sqref="F6 H6 J6 L6 N6 P6 R6 T6">
    <cfRule type="cellIs" dxfId="4113" priority="3929" operator="equal">
      <formula>_FV(13,"3")</formula>
    </cfRule>
  </conditionalFormatting>
  <conditionalFormatting sqref="F6 H6 J6 L6 N6 P6 R6 T6">
    <cfRule type="containsText" dxfId="4112" priority="3913" operator="containsText" text="DOMENICA">
      <formula>NOT(ISERROR(SEARCH("DOMENICA",F6)))</formula>
    </cfRule>
    <cfRule type="containsText" dxfId="4111" priority="3914" operator="containsText" text="08.30 – 14.30">
      <formula>NOT(ISERROR(SEARCH("08.30 – 14.30",F6)))</formula>
    </cfRule>
    <cfRule type="containsText" dxfId="4110" priority="3915" operator="containsText" text="09.30 – 18.30">
      <formula>NOT(ISERROR(SEARCH("09.30 – 18.30",F6)))</formula>
    </cfRule>
    <cfRule type="containsText" dxfId="4109" priority="3916" operator="containsText" text="08.30 – 16.30">
      <formula>NOT(ISERROR(SEARCH("08.30 – 16.30",F6)))</formula>
    </cfRule>
    <cfRule type="containsText" dxfId="4108" priority="3917" operator="containsText" text="08.30 – 17.30">
      <formula>NOT(ISERROR(SEARCH("08.30 – 17.30",F6)))</formula>
    </cfRule>
    <cfRule type="containsText" dxfId="4107" priority="3918" operator="containsText" text="09.00 – 18.00">
      <formula>NOT(ISERROR(SEARCH("09.00 – 18.00",F6)))</formula>
    </cfRule>
    <cfRule type="containsText" dxfId="4106" priority="3919" operator="containsText" text="09.00 – 15.00">
      <formula>NOT(ISERROR(SEARCH("09.00 – 15.00",F6)))</formula>
    </cfRule>
    <cfRule type="containsText" dxfId="4105" priority="3920" operator="containsText" text="10.30 – 19.30">
      <formula>NOT(ISERROR(SEARCH("10.30 – 19.30",F6)))</formula>
    </cfRule>
    <cfRule type="containsText" dxfId="4104" priority="3921" operator="containsText" text="09.00 – 13.00">
      <formula>NOT(ISERROR(SEARCH("09.00 – 13.00",F6)))</formula>
    </cfRule>
    <cfRule type="containsText" dxfId="4103" priority="3922" operator="containsText" text="11.30 – 19.30">
      <formula>NOT(ISERROR(SEARCH("11.30 – 19.30",F6)))</formula>
    </cfRule>
  </conditionalFormatting>
  <conditionalFormatting sqref="F6 H6 J6 L6 N6 P6 R6 T6">
    <cfRule type="cellIs" dxfId="4102" priority="3906" operator="equal">
      <formula>"09.00 – 18.00"</formula>
    </cfRule>
  </conditionalFormatting>
  <conditionalFormatting sqref="F6 H6 J6 L6 N6 P6 R6 T6">
    <cfRule type="cellIs" dxfId="4101" priority="3907" operator="equal">
      <formula>"09.30 – 13.00"</formula>
    </cfRule>
  </conditionalFormatting>
  <conditionalFormatting sqref="F6 H6 J6 L6 N6 P6 R6 T6">
    <cfRule type="cellIs" dxfId="4100" priority="3908" operator="equal">
      <formula>"10.30 – 19.30"</formula>
    </cfRule>
  </conditionalFormatting>
  <conditionalFormatting sqref="F6 H6 J6 L6 N6 P6 R6 T6">
    <cfRule type="cellIs" dxfId="4099" priority="3909" operator="equal">
      <formula>"11.30 – 19.30"</formula>
    </cfRule>
  </conditionalFormatting>
  <conditionalFormatting sqref="F6 H6 J6 L6 N6 P6 R6 T6">
    <cfRule type="cellIs" dxfId="4098" priority="3910" operator="equal">
      <formula>_FV(13,"3")</formula>
    </cfRule>
  </conditionalFormatting>
  <conditionalFormatting sqref="F6 H6 J6 L6 N6 P6 R6 T6">
    <cfRule type="cellIs" dxfId="4097" priority="3899" operator="equal">
      <formula>"09.00 – 18.00"</formula>
    </cfRule>
  </conditionalFormatting>
  <conditionalFormatting sqref="F6 H6 J6 L6 N6 P6 R6 T6">
    <cfRule type="cellIs" dxfId="4096" priority="3900" operator="equal">
      <formula>"09.30 – 13.00"</formula>
    </cfRule>
  </conditionalFormatting>
  <conditionalFormatting sqref="F6 H6 J6 L6 N6 P6 R6 T6">
    <cfRule type="cellIs" dxfId="4095" priority="3901" operator="equal">
      <formula>"10.30 – 19.30"</formula>
    </cfRule>
  </conditionalFormatting>
  <conditionalFormatting sqref="F6 H6 J6 L6 N6 P6 R6 T6">
    <cfRule type="cellIs" dxfId="4094" priority="3902" operator="equal">
      <formula>"11.30 – 19.30"</formula>
    </cfRule>
  </conditionalFormatting>
  <conditionalFormatting sqref="F6 H6 J6 L6 N6 P6 R6 T6">
    <cfRule type="cellIs" dxfId="4093" priority="3903" operator="equal">
      <formula>_FV(13,"3")</formula>
    </cfRule>
  </conditionalFormatting>
  <conditionalFormatting sqref="D16">
    <cfRule type="cellIs" dxfId="4092" priority="3857" operator="equal">
      <formula>_FV(13,"3")</formula>
    </cfRule>
  </conditionalFormatting>
  <conditionalFormatting sqref="D16">
    <cfRule type="cellIs" dxfId="4091" priority="3838" operator="equal">
      <formula>_FV(13,"3")</formula>
    </cfRule>
  </conditionalFormatting>
  <conditionalFormatting sqref="D16">
    <cfRule type="cellIs" dxfId="4090" priority="3839" operator="equal">
      <formula>_FV(13,"3")</formula>
    </cfRule>
  </conditionalFormatting>
  <conditionalFormatting sqref="D16">
    <cfRule type="cellIs" dxfId="4089" priority="3831" operator="equal">
      <formula>_FV(13,"3")</formula>
    </cfRule>
  </conditionalFormatting>
  <conditionalFormatting sqref="D16">
    <cfRule type="cellIs" dxfId="4088" priority="3832" operator="equal">
      <formula>_FV(13,"3")</formula>
    </cfRule>
  </conditionalFormatting>
  <conditionalFormatting sqref="D16">
    <cfRule type="cellIs" dxfId="4087" priority="3890" operator="equal">
      <formula>"09.00 – 13.00"</formula>
    </cfRule>
  </conditionalFormatting>
  <conditionalFormatting sqref="D16">
    <cfRule type="cellIs" dxfId="4086" priority="3891" operator="equal">
      <formula>"09.00 – 15.00"</formula>
    </cfRule>
  </conditionalFormatting>
  <conditionalFormatting sqref="D16">
    <cfRule type="cellIs" dxfId="4085" priority="3892" operator="equal">
      <formula>"09.00 – 18.00"</formula>
    </cfRule>
  </conditionalFormatting>
  <conditionalFormatting sqref="D16">
    <cfRule type="cellIs" dxfId="4084" priority="3893" operator="equal">
      <formula>"09.30 – 13.00"</formula>
    </cfRule>
  </conditionalFormatting>
  <conditionalFormatting sqref="D16">
    <cfRule type="cellIs" dxfId="4083" priority="3894" operator="equal">
      <formula>"10.30 – 19.30"</formula>
    </cfRule>
  </conditionalFormatting>
  <conditionalFormatting sqref="D16">
    <cfRule type="cellIs" dxfId="4082" priority="3895" operator="equal">
      <formula>"11.30 – 19.30"</formula>
    </cfRule>
  </conditionalFormatting>
  <conditionalFormatting sqref="D16">
    <cfRule type="cellIs" dxfId="4081" priority="3896" operator="equal">
      <formula>_FV(13,"3")</formula>
    </cfRule>
  </conditionalFormatting>
  <conditionalFormatting sqref="D16">
    <cfRule type="cellIs" dxfId="4080" priority="3897" operator="equal">
      <formula>_FV(13,"3")</formula>
    </cfRule>
  </conditionalFormatting>
  <conditionalFormatting sqref="D16">
    <cfRule type="cellIs" dxfId="4079" priority="3898" operator="equal">
      <formula>_FV(13,"3")</formula>
    </cfRule>
  </conditionalFormatting>
  <conditionalFormatting sqref="D16">
    <cfRule type="containsText" dxfId="4078" priority="3880" operator="containsText" text="DOMENICA">
      <formula>NOT(ISERROR(SEARCH("DOMENICA",D16)))</formula>
    </cfRule>
    <cfRule type="containsText" dxfId="4077" priority="3881" operator="containsText" text="08.30 – 14.30">
      <formula>NOT(ISERROR(SEARCH("08.30 – 14.30",D16)))</formula>
    </cfRule>
    <cfRule type="containsText" dxfId="4076" priority="3882" operator="containsText" text="09.30 – 18.30">
      <formula>NOT(ISERROR(SEARCH("09.30 – 18.30",D16)))</formula>
    </cfRule>
    <cfRule type="containsText" dxfId="4075" priority="3883" operator="containsText" text="08.30 – 16.30">
      <formula>NOT(ISERROR(SEARCH("08.30 – 16.30",D16)))</formula>
    </cfRule>
    <cfRule type="containsText" dxfId="4074" priority="3884" operator="containsText" text="08.30 – 17.30">
      <formula>NOT(ISERROR(SEARCH("08.30 – 17.30",D16)))</formula>
    </cfRule>
    <cfRule type="containsText" dxfId="4073" priority="3885" operator="containsText" text="09.00 – 18.00">
      <formula>NOT(ISERROR(SEARCH("09.00 – 18.00",D16)))</formula>
    </cfRule>
    <cfRule type="containsText" dxfId="4072" priority="3886" operator="containsText" text="09.00 – 15.00">
      <formula>NOT(ISERROR(SEARCH("09.00 – 15.00",D16)))</formula>
    </cfRule>
    <cfRule type="containsText" dxfId="4071" priority="3887" operator="containsText" text="10.30 – 19.30">
      <formula>NOT(ISERROR(SEARCH("10.30 – 19.30",D16)))</formula>
    </cfRule>
    <cfRule type="containsText" dxfId="4070" priority="3888" operator="containsText" text="09.00 – 13.00">
      <formula>NOT(ISERROR(SEARCH("09.00 – 13.00",D16)))</formula>
    </cfRule>
    <cfRule type="containsText" dxfId="4069" priority="3889" operator="containsText" text="11.30 – 19.30">
      <formula>NOT(ISERROR(SEARCH("11.30 – 19.30",D16)))</formula>
    </cfRule>
  </conditionalFormatting>
  <conditionalFormatting sqref="D16">
    <cfRule type="cellIs" dxfId="4068" priority="3872" operator="equal">
      <formula>"09.00 – 15.00"</formula>
    </cfRule>
  </conditionalFormatting>
  <conditionalFormatting sqref="D16">
    <cfRule type="cellIs" dxfId="4067" priority="3873" operator="equal">
      <formula>"09.00 – 18.00"</formula>
    </cfRule>
  </conditionalFormatting>
  <conditionalFormatting sqref="D16">
    <cfRule type="cellIs" dxfId="4066" priority="3874" operator="equal">
      <formula>"09.30 – 13.00"</formula>
    </cfRule>
  </conditionalFormatting>
  <conditionalFormatting sqref="D16">
    <cfRule type="cellIs" dxfId="4065" priority="3875" operator="equal">
      <formula>"10.30 – 19.30"</formula>
    </cfRule>
  </conditionalFormatting>
  <conditionalFormatting sqref="D16">
    <cfRule type="cellIs" dxfId="4064" priority="3876" operator="equal">
      <formula>"11.30 – 19.30"</formula>
    </cfRule>
  </conditionalFormatting>
  <conditionalFormatting sqref="D16">
    <cfRule type="cellIs" dxfId="4063" priority="3877" operator="equal">
      <formula>_FV(13,"3")</formula>
    </cfRule>
  </conditionalFormatting>
  <conditionalFormatting sqref="D16">
    <cfRule type="cellIs" dxfId="4062" priority="3878" operator="equal">
      <formula>_FV(13,"3")</formula>
    </cfRule>
  </conditionalFormatting>
  <conditionalFormatting sqref="D16">
    <cfRule type="cellIs" dxfId="4061" priority="3879" operator="equal">
      <formula>_FV(13,"3")</formula>
    </cfRule>
  </conditionalFormatting>
  <conditionalFormatting sqref="D16">
    <cfRule type="cellIs" dxfId="4060" priority="3864" operator="equal">
      <formula>"09.00 – 15.00"</formula>
    </cfRule>
  </conditionalFormatting>
  <conditionalFormatting sqref="D16">
    <cfRule type="cellIs" dxfId="4059" priority="3865" operator="equal">
      <formula>"09.00 – 18.00"</formula>
    </cfRule>
  </conditionalFormatting>
  <conditionalFormatting sqref="D16">
    <cfRule type="cellIs" dxfId="4058" priority="3866" operator="equal">
      <formula>"09.30 – 13.00"</formula>
    </cfRule>
  </conditionalFormatting>
  <conditionalFormatting sqref="D16">
    <cfRule type="cellIs" dxfId="4057" priority="3867" operator="equal">
      <formula>"10.30 – 19.30"</formula>
    </cfRule>
  </conditionalFormatting>
  <conditionalFormatting sqref="D16">
    <cfRule type="cellIs" dxfId="4056" priority="3868" operator="equal">
      <formula>"11.30 – 19.30"</formula>
    </cfRule>
  </conditionalFormatting>
  <conditionalFormatting sqref="D16">
    <cfRule type="cellIs" dxfId="4055" priority="3869" operator="equal">
      <formula>_FV(13,"3")</formula>
    </cfRule>
  </conditionalFormatting>
  <conditionalFormatting sqref="D16">
    <cfRule type="cellIs" dxfId="4054" priority="3870" operator="equal">
      <formula>_FV(13,"3")</formula>
    </cfRule>
  </conditionalFormatting>
  <conditionalFormatting sqref="D16">
    <cfRule type="cellIs" dxfId="4053" priority="3871" operator="equal">
      <formula>_FV(13,"3")</formula>
    </cfRule>
  </conditionalFormatting>
  <conditionalFormatting sqref="D16">
    <cfRule type="containsText" dxfId="4052" priority="3858" operator="containsText" text="09.00 - 13.00">
      <formula>NOT(ISERROR(SEARCH("09.00 - 13.00",D16)))</formula>
    </cfRule>
    <cfRule type="containsText" dxfId="4051" priority="3859" operator="containsText" text="09.00 – 15:00">
      <formula>NOT(ISERROR(SEARCH("09.00 – 15:00",D16)))</formula>
    </cfRule>
    <cfRule type="containsText" dxfId="4050" priority="3860" operator="containsText" text="09.00 – 16.00">
      <formula>NOT(ISERROR(SEARCH("09.00 – 16.00",D16)))</formula>
    </cfRule>
    <cfRule type="containsText" dxfId="4049" priority="3861" operator="containsText" text="09.00 - 13:00">
      <formula>NOT(ISERROR(SEARCH("09.00 - 13:00",D16)))</formula>
    </cfRule>
    <cfRule type="containsText" dxfId="4048" priority="3862" operator="containsText" text="08.30 – 16:30 ">
      <formula>NOT(ISERROR(SEARCH("08.30 – 16:30 ",D16)))</formula>
    </cfRule>
    <cfRule type="containsText" dxfId="4047" priority="3863" operator="containsText" text="08.30 – 17:30 ">
      <formula>NOT(ISERROR(SEARCH("08.30 – 17:30 ",D16)))</formula>
    </cfRule>
  </conditionalFormatting>
  <conditionalFormatting sqref="D16">
    <cfRule type="cellIs" dxfId="4046" priority="3850" operator="equal">
      <formula>"09.00 – 15.00"</formula>
    </cfRule>
  </conditionalFormatting>
  <conditionalFormatting sqref="D16">
    <cfRule type="cellIs" dxfId="4045" priority="3851" operator="equal">
      <formula>"09.00 – 18.00"</formula>
    </cfRule>
  </conditionalFormatting>
  <conditionalFormatting sqref="D16">
    <cfRule type="cellIs" dxfId="4044" priority="3852" operator="equal">
      <formula>"09.30 – 13.00"</formula>
    </cfRule>
  </conditionalFormatting>
  <conditionalFormatting sqref="D16">
    <cfRule type="cellIs" dxfId="4043" priority="3853" operator="equal">
      <formula>"10.30 – 19.30"</formula>
    </cfRule>
  </conditionalFormatting>
  <conditionalFormatting sqref="D16">
    <cfRule type="cellIs" dxfId="4042" priority="3854" operator="equal">
      <formula>"11.30 – 19.30"</formula>
    </cfRule>
  </conditionalFormatting>
  <conditionalFormatting sqref="D16">
    <cfRule type="cellIs" dxfId="4041" priority="3855" operator="equal">
      <formula>_FV(13,"3")</formula>
    </cfRule>
  </conditionalFormatting>
  <conditionalFormatting sqref="D16">
    <cfRule type="cellIs" dxfId="4040" priority="3856" operator="equal">
      <formula>_FV(13,"3")</formula>
    </cfRule>
  </conditionalFormatting>
  <conditionalFormatting sqref="D16">
    <cfRule type="containsText" dxfId="4039" priority="3840" operator="containsText" text="DOMENICA">
      <formula>NOT(ISERROR(SEARCH("DOMENICA",D16)))</formula>
    </cfRule>
    <cfRule type="containsText" dxfId="4038" priority="3841" operator="containsText" text="08.30 – 14.30">
      <formula>NOT(ISERROR(SEARCH("08.30 – 14.30",D16)))</formula>
    </cfRule>
    <cfRule type="containsText" dxfId="4037" priority="3842" operator="containsText" text="09.30 – 18.30">
      <formula>NOT(ISERROR(SEARCH("09.30 – 18.30",D16)))</formula>
    </cfRule>
    <cfRule type="containsText" dxfId="4036" priority="3843" operator="containsText" text="08.30 – 16.30">
      <formula>NOT(ISERROR(SEARCH("08.30 – 16.30",D16)))</formula>
    </cfRule>
    <cfRule type="containsText" dxfId="4035" priority="3844" operator="containsText" text="08.30 – 17.30">
      <formula>NOT(ISERROR(SEARCH("08.30 – 17.30",D16)))</formula>
    </cfRule>
    <cfRule type="containsText" dxfId="4034" priority="3845" operator="containsText" text="09.00 – 18.00">
      <formula>NOT(ISERROR(SEARCH("09.00 – 18.00",D16)))</formula>
    </cfRule>
    <cfRule type="containsText" dxfId="4033" priority="3846" operator="containsText" text="09.00 – 15.00">
      <formula>NOT(ISERROR(SEARCH("09.00 – 15.00",D16)))</formula>
    </cfRule>
    <cfRule type="containsText" dxfId="4032" priority="3847" operator="containsText" text="10.30 – 19.30">
      <formula>NOT(ISERROR(SEARCH("10.30 – 19.30",D16)))</formula>
    </cfRule>
    <cfRule type="containsText" dxfId="4031" priority="3848" operator="containsText" text="09.00 – 13.00">
      <formula>NOT(ISERROR(SEARCH("09.00 – 13.00",D16)))</formula>
    </cfRule>
    <cfRule type="containsText" dxfId="4030" priority="3849" operator="containsText" text="11.30 – 19.30">
      <formula>NOT(ISERROR(SEARCH("11.30 – 19.30",D16)))</formula>
    </cfRule>
  </conditionalFormatting>
  <conditionalFormatting sqref="D16">
    <cfRule type="cellIs" dxfId="4029" priority="3833" operator="equal">
      <formula>"09.00 – 18.00"</formula>
    </cfRule>
  </conditionalFormatting>
  <conditionalFormatting sqref="D16">
    <cfRule type="cellIs" dxfId="4028" priority="3834" operator="equal">
      <formula>"09.30 – 13.00"</formula>
    </cfRule>
  </conditionalFormatting>
  <conditionalFormatting sqref="D16">
    <cfRule type="cellIs" dxfId="4027" priority="3835" operator="equal">
      <formula>"10.30 – 19.30"</formula>
    </cfRule>
  </conditionalFormatting>
  <conditionalFormatting sqref="D16">
    <cfRule type="cellIs" dxfId="4026" priority="3836" operator="equal">
      <formula>"11.30 – 19.30"</formula>
    </cfRule>
  </conditionalFormatting>
  <conditionalFormatting sqref="D16">
    <cfRule type="cellIs" dxfId="4025" priority="3837" operator="equal">
      <formula>_FV(13,"3")</formula>
    </cfRule>
  </conditionalFormatting>
  <conditionalFormatting sqref="D16">
    <cfRule type="cellIs" dxfId="4024" priority="3826" operator="equal">
      <formula>"09.00 – 18.00"</formula>
    </cfRule>
  </conditionalFormatting>
  <conditionalFormatting sqref="D16">
    <cfRule type="cellIs" dxfId="4023" priority="3827" operator="equal">
      <formula>"09.30 – 13.00"</formula>
    </cfRule>
  </conditionalFormatting>
  <conditionalFormatting sqref="D16">
    <cfRule type="cellIs" dxfId="4022" priority="3828" operator="equal">
      <formula>"10.30 – 19.30"</formula>
    </cfRule>
  </conditionalFormatting>
  <conditionalFormatting sqref="D16">
    <cfRule type="cellIs" dxfId="4021" priority="3829" operator="equal">
      <formula>"11.30 – 19.30"</formula>
    </cfRule>
  </conditionalFormatting>
  <conditionalFormatting sqref="D16">
    <cfRule type="cellIs" dxfId="4020" priority="3830" operator="equal">
      <formula>_FV(13,"3")</formula>
    </cfRule>
  </conditionalFormatting>
  <conditionalFormatting sqref="F16 H16 J16 L16 N16 P16 R16 T16">
    <cfRule type="cellIs" dxfId="4019" priority="3784" operator="equal">
      <formula>_FV(13,"3")</formula>
    </cfRule>
  </conditionalFormatting>
  <conditionalFormatting sqref="F16 H16 J16 L16 N16 P16 R16 T16">
    <cfRule type="cellIs" dxfId="4018" priority="3765" operator="equal">
      <formula>_FV(13,"3")</formula>
    </cfRule>
  </conditionalFormatting>
  <conditionalFormatting sqref="F16 H16 J16 L16 N16 P16 R16 T16">
    <cfRule type="cellIs" dxfId="4017" priority="3766" operator="equal">
      <formula>_FV(13,"3")</formula>
    </cfRule>
  </conditionalFormatting>
  <conditionalFormatting sqref="F16 H16 J16 L16 N16 P16 R16 T16">
    <cfRule type="cellIs" dxfId="4016" priority="3758" operator="equal">
      <formula>_FV(13,"3")</formula>
    </cfRule>
  </conditionalFormatting>
  <conditionalFormatting sqref="F16 H16 J16 L16 N16 P16 R16 T16">
    <cfRule type="cellIs" dxfId="4015" priority="3759" operator="equal">
      <formula>_FV(13,"3")</formula>
    </cfRule>
  </conditionalFormatting>
  <conditionalFormatting sqref="F16 H16 J16 L16 N16 P16 R16 T16">
    <cfRule type="cellIs" dxfId="4014" priority="3817" operator="equal">
      <formula>"09.00 – 13.00"</formula>
    </cfRule>
  </conditionalFormatting>
  <conditionalFormatting sqref="F16 H16 J16 L16 N16 P16 R16 T16">
    <cfRule type="cellIs" dxfId="4013" priority="3818" operator="equal">
      <formula>"09.00 – 15.00"</formula>
    </cfRule>
  </conditionalFormatting>
  <conditionalFormatting sqref="F16 H16 J16 L16 N16 P16 R16 T16">
    <cfRule type="cellIs" dxfId="4012" priority="3819" operator="equal">
      <formula>"09.00 – 18.00"</formula>
    </cfRule>
  </conditionalFormatting>
  <conditionalFormatting sqref="F16 H16 J16 L16 N16 P16 R16 T16">
    <cfRule type="cellIs" dxfId="4011" priority="3820" operator="equal">
      <formula>"09.30 – 13.00"</formula>
    </cfRule>
  </conditionalFormatting>
  <conditionalFormatting sqref="F16 H16 J16 L16 N16 P16 R16 T16">
    <cfRule type="cellIs" dxfId="4010" priority="3821" operator="equal">
      <formula>"10.30 – 19.30"</formula>
    </cfRule>
  </conditionalFormatting>
  <conditionalFormatting sqref="F16 H16 J16 L16 N16 P16 R16 T16">
    <cfRule type="cellIs" dxfId="4009" priority="3822" operator="equal">
      <formula>"11.30 – 19.30"</formula>
    </cfRule>
  </conditionalFormatting>
  <conditionalFormatting sqref="F16 H16 J16 L16 N16 P16 R16 T16">
    <cfRule type="cellIs" dxfId="4008" priority="3823" operator="equal">
      <formula>_FV(13,"3")</formula>
    </cfRule>
  </conditionalFormatting>
  <conditionalFormatting sqref="F16 H16 J16 L16 N16 P16 R16 T16">
    <cfRule type="cellIs" dxfId="4007" priority="3824" operator="equal">
      <formula>_FV(13,"3")</formula>
    </cfRule>
  </conditionalFormatting>
  <conditionalFormatting sqref="F16 H16 J16 L16 N16 P16 R16 T16">
    <cfRule type="cellIs" dxfId="4006" priority="3825" operator="equal">
      <formula>_FV(13,"3")</formula>
    </cfRule>
  </conditionalFormatting>
  <conditionalFormatting sqref="F16 H16 J16 L16 N16 P16 R16 T16">
    <cfRule type="containsText" dxfId="4005" priority="3807" operator="containsText" text="DOMENICA">
      <formula>NOT(ISERROR(SEARCH("DOMENICA",F16)))</formula>
    </cfRule>
    <cfRule type="containsText" dxfId="4004" priority="3808" operator="containsText" text="08.30 – 14.30">
      <formula>NOT(ISERROR(SEARCH("08.30 – 14.30",F16)))</formula>
    </cfRule>
    <cfRule type="containsText" dxfId="4003" priority="3809" operator="containsText" text="09.30 – 18.30">
      <formula>NOT(ISERROR(SEARCH("09.30 – 18.30",F16)))</formula>
    </cfRule>
    <cfRule type="containsText" dxfId="4002" priority="3810" operator="containsText" text="08.30 – 16.30">
      <formula>NOT(ISERROR(SEARCH("08.30 – 16.30",F16)))</formula>
    </cfRule>
    <cfRule type="containsText" dxfId="4001" priority="3811" operator="containsText" text="08.30 – 17.30">
      <formula>NOT(ISERROR(SEARCH("08.30 – 17.30",F16)))</formula>
    </cfRule>
    <cfRule type="containsText" dxfId="4000" priority="3812" operator="containsText" text="09.00 – 18.00">
      <formula>NOT(ISERROR(SEARCH("09.00 – 18.00",F16)))</formula>
    </cfRule>
    <cfRule type="containsText" dxfId="3999" priority="3813" operator="containsText" text="09.00 – 15.00">
      <formula>NOT(ISERROR(SEARCH("09.00 – 15.00",F16)))</formula>
    </cfRule>
    <cfRule type="containsText" dxfId="3998" priority="3814" operator="containsText" text="10.30 – 19.30">
      <formula>NOT(ISERROR(SEARCH("10.30 – 19.30",F16)))</formula>
    </cfRule>
    <cfRule type="containsText" dxfId="3997" priority="3815" operator="containsText" text="09.00 – 13.00">
      <formula>NOT(ISERROR(SEARCH("09.00 – 13.00",F16)))</formula>
    </cfRule>
    <cfRule type="containsText" dxfId="3996" priority="3816" operator="containsText" text="11.30 – 19.30">
      <formula>NOT(ISERROR(SEARCH("11.30 – 19.30",F16)))</formula>
    </cfRule>
  </conditionalFormatting>
  <conditionalFormatting sqref="F16 H16 J16 L16 N16 P16 R16 T16">
    <cfRule type="cellIs" dxfId="3995" priority="3799" operator="equal">
      <formula>"09.00 – 15.00"</formula>
    </cfRule>
  </conditionalFormatting>
  <conditionalFormatting sqref="F16 H16 J16 L16 N16 P16 R16 T16">
    <cfRule type="cellIs" dxfId="3994" priority="3800" operator="equal">
      <formula>"09.00 – 18.00"</formula>
    </cfRule>
  </conditionalFormatting>
  <conditionalFormatting sqref="F16 H16 J16 L16 N16 P16 R16 T16">
    <cfRule type="cellIs" dxfId="3993" priority="3801" operator="equal">
      <formula>"09.30 – 13.00"</formula>
    </cfRule>
  </conditionalFormatting>
  <conditionalFormatting sqref="F16 H16 J16 L16 N16 P16 R16 T16">
    <cfRule type="cellIs" dxfId="3992" priority="3802" operator="equal">
      <formula>"10.30 – 19.30"</formula>
    </cfRule>
  </conditionalFormatting>
  <conditionalFormatting sqref="F16 H16 J16 L16 N16 P16 R16 T16">
    <cfRule type="cellIs" dxfId="3991" priority="3803" operator="equal">
      <formula>"11.30 – 19.30"</formula>
    </cfRule>
  </conditionalFormatting>
  <conditionalFormatting sqref="F16 H16 J16 L16 N16 P16 R16 T16">
    <cfRule type="cellIs" dxfId="3990" priority="3804" operator="equal">
      <formula>_FV(13,"3")</formula>
    </cfRule>
  </conditionalFormatting>
  <conditionalFormatting sqref="F16 H16 J16 L16 N16 P16 R16 T16">
    <cfRule type="cellIs" dxfId="3989" priority="3805" operator="equal">
      <formula>_FV(13,"3")</formula>
    </cfRule>
  </conditionalFormatting>
  <conditionalFormatting sqref="F16 H16 J16 L16 N16 P16 R16 T16">
    <cfRule type="cellIs" dxfId="3988" priority="3806" operator="equal">
      <formula>_FV(13,"3")</formula>
    </cfRule>
  </conditionalFormatting>
  <conditionalFormatting sqref="F16 H16 J16 L16 N16 P16 R16 T16">
    <cfRule type="cellIs" dxfId="3987" priority="3791" operator="equal">
      <formula>"09.00 – 15.00"</formula>
    </cfRule>
  </conditionalFormatting>
  <conditionalFormatting sqref="F16 H16 J16 L16 N16 P16 R16 T16">
    <cfRule type="cellIs" dxfId="3986" priority="3792" operator="equal">
      <formula>"09.00 – 18.00"</formula>
    </cfRule>
  </conditionalFormatting>
  <conditionalFormatting sqref="F16 H16 J16 L16 N16 P16 R16 T16">
    <cfRule type="cellIs" dxfId="3985" priority="3793" operator="equal">
      <formula>"09.30 – 13.00"</formula>
    </cfRule>
  </conditionalFormatting>
  <conditionalFormatting sqref="F16 H16 J16 L16 N16 P16 R16 T16">
    <cfRule type="cellIs" dxfId="3984" priority="3794" operator="equal">
      <formula>"10.30 – 19.30"</formula>
    </cfRule>
  </conditionalFormatting>
  <conditionalFormatting sqref="F16 H16 J16 L16 N16 P16 R16 T16">
    <cfRule type="cellIs" dxfId="3983" priority="3795" operator="equal">
      <formula>"11.30 – 19.30"</formula>
    </cfRule>
  </conditionalFormatting>
  <conditionalFormatting sqref="F16 H16 J16 L16 N16 P16 R16 T16">
    <cfRule type="cellIs" dxfId="3982" priority="3796" operator="equal">
      <formula>_FV(13,"3")</formula>
    </cfRule>
  </conditionalFormatting>
  <conditionalFormatting sqref="F16 H16 J16 L16 N16 P16 R16 T16">
    <cfRule type="cellIs" dxfId="3981" priority="3797" operator="equal">
      <formula>_FV(13,"3")</formula>
    </cfRule>
  </conditionalFormatting>
  <conditionalFormatting sqref="F16 H16 J16 L16 N16 P16 R16 T16">
    <cfRule type="cellIs" dxfId="3980" priority="3798" operator="equal">
      <formula>_FV(13,"3")</formula>
    </cfRule>
  </conditionalFormatting>
  <conditionalFormatting sqref="F16 H16 J16 L16 N16 P16 R16 T16">
    <cfRule type="containsText" dxfId="3979" priority="3785" operator="containsText" text="09.00 - 13.00">
      <formula>NOT(ISERROR(SEARCH("09.00 - 13.00",F16)))</formula>
    </cfRule>
    <cfRule type="containsText" dxfId="3978" priority="3786" operator="containsText" text="09.00 – 15:00">
      <formula>NOT(ISERROR(SEARCH("09.00 – 15:00",F16)))</formula>
    </cfRule>
    <cfRule type="containsText" dxfId="3977" priority="3787" operator="containsText" text="09.00 – 16.00">
      <formula>NOT(ISERROR(SEARCH("09.00 – 16.00",F16)))</formula>
    </cfRule>
    <cfRule type="containsText" dxfId="3976" priority="3788" operator="containsText" text="09.00 - 13:00">
      <formula>NOT(ISERROR(SEARCH("09.00 - 13:00",F16)))</formula>
    </cfRule>
    <cfRule type="containsText" dxfId="3975" priority="3789" operator="containsText" text="08.30 – 16:30 ">
      <formula>NOT(ISERROR(SEARCH("08.30 – 16:30 ",F16)))</formula>
    </cfRule>
    <cfRule type="containsText" dxfId="3974" priority="3790" operator="containsText" text="08.30 – 17:30 ">
      <formula>NOT(ISERROR(SEARCH("08.30 – 17:30 ",F16)))</formula>
    </cfRule>
  </conditionalFormatting>
  <conditionalFormatting sqref="F16 H16 J16 L16 N16 P16 R16 T16">
    <cfRule type="cellIs" dxfId="3973" priority="3777" operator="equal">
      <formula>"09.00 – 15.00"</formula>
    </cfRule>
  </conditionalFormatting>
  <conditionalFormatting sqref="F16 H16 J16 L16 N16 P16 R16 T16">
    <cfRule type="cellIs" dxfId="3972" priority="3778" operator="equal">
      <formula>"09.00 – 18.00"</formula>
    </cfRule>
  </conditionalFormatting>
  <conditionalFormatting sqref="F16 H16 J16 L16 N16 P16 R16 T16">
    <cfRule type="cellIs" dxfId="3971" priority="3779" operator="equal">
      <formula>"09.30 – 13.00"</formula>
    </cfRule>
  </conditionalFormatting>
  <conditionalFormatting sqref="F16 H16 J16 L16 N16 P16 R16 T16">
    <cfRule type="cellIs" dxfId="3970" priority="3780" operator="equal">
      <formula>"10.30 – 19.30"</formula>
    </cfRule>
  </conditionalFormatting>
  <conditionalFormatting sqref="F16 H16 J16 L16 N16 P16 R16 T16">
    <cfRule type="cellIs" dxfId="3969" priority="3781" operator="equal">
      <formula>"11.30 – 19.30"</formula>
    </cfRule>
  </conditionalFormatting>
  <conditionalFormatting sqref="F16 H16 J16 L16 N16 P16 R16 T16">
    <cfRule type="cellIs" dxfId="3968" priority="3782" operator="equal">
      <formula>_FV(13,"3")</formula>
    </cfRule>
  </conditionalFormatting>
  <conditionalFormatting sqref="F16 H16 J16 L16 N16 P16 R16 T16">
    <cfRule type="cellIs" dxfId="3967" priority="3783" operator="equal">
      <formula>_FV(13,"3")</formula>
    </cfRule>
  </conditionalFormatting>
  <conditionalFormatting sqref="F16 H16 J16 L16 N16 P16 R16 T16">
    <cfRule type="containsText" dxfId="3966" priority="3767" operator="containsText" text="DOMENICA">
      <formula>NOT(ISERROR(SEARCH("DOMENICA",F16)))</formula>
    </cfRule>
    <cfRule type="containsText" dxfId="3965" priority="3768" operator="containsText" text="08.30 – 14.30">
      <formula>NOT(ISERROR(SEARCH("08.30 – 14.30",F16)))</formula>
    </cfRule>
    <cfRule type="containsText" dxfId="3964" priority="3769" operator="containsText" text="09.30 – 18.30">
      <formula>NOT(ISERROR(SEARCH("09.30 – 18.30",F16)))</formula>
    </cfRule>
    <cfRule type="containsText" dxfId="3963" priority="3770" operator="containsText" text="08.30 – 16.30">
      <formula>NOT(ISERROR(SEARCH("08.30 – 16.30",F16)))</formula>
    </cfRule>
    <cfRule type="containsText" dxfId="3962" priority="3771" operator="containsText" text="08.30 – 17.30">
      <formula>NOT(ISERROR(SEARCH("08.30 – 17.30",F16)))</formula>
    </cfRule>
    <cfRule type="containsText" dxfId="3961" priority="3772" operator="containsText" text="09.00 – 18.00">
      <formula>NOT(ISERROR(SEARCH("09.00 – 18.00",F16)))</formula>
    </cfRule>
    <cfRule type="containsText" dxfId="3960" priority="3773" operator="containsText" text="09.00 – 15.00">
      <formula>NOT(ISERROR(SEARCH("09.00 – 15.00",F16)))</formula>
    </cfRule>
    <cfRule type="containsText" dxfId="3959" priority="3774" operator="containsText" text="10.30 – 19.30">
      <formula>NOT(ISERROR(SEARCH("10.30 – 19.30",F16)))</formula>
    </cfRule>
    <cfRule type="containsText" dxfId="3958" priority="3775" operator="containsText" text="09.00 – 13.00">
      <formula>NOT(ISERROR(SEARCH("09.00 – 13.00",F16)))</formula>
    </cfRule>
    <cfRule type="containsText" dxfId="3957" priority="3776" operator="containsText" text="11.30 – 19.30">
      <formula>NOT(ISERROR(SEARCH("11.30 – 19.30",F16)))</formula>
    </cfRule>
  </conditionalFormatting>
  <conditionalFormatting sqref="F16 H16 J16 L16 N16 P16 R16 T16">
    <cfRule type="cellIs" dxfId="3956" priority="3760" operator="equal">
      <formula>"09.00 – 18.00"</formula>
    </cfRule>
  </conditionalFormatting>
  <conditionalFormatting sqref="F16 H16 J16 L16 N16 P16 R16 T16">
    <cfRule type="cellIs" dxfId="3955" priority="3761" operator="equal">
      <formula>"09.30 – 13.00"</formula>
    </cfRule>
  </conditionalFormatting>
  <conditionalFormatting sqref="F16 H16 J16 L16 N16 P16 R16 T16">
    <cfRule type="cellIs" dxfId="3954" priority="3762" operator="equal">
      <formula>"10.30 – 19.30"</formula>
    </cfRule>
  </conditionalFormatting>
  <conditionalFormatting sqref="F16 H16 J16 L16 N16 P16 R16 T16">
    <cfRule type="cellIs" dxfId="3953" priority="3763" operator="equal">
      <formula>"11.30 – 19.30"</formula>
    </cfRule>
  </conditionalFormatting>
  <conditionalFormatting sqref="F16 H16 J16 L16 N16 P16 R16 T16">
    <cfRule type="cellIs" dxfId="3952" priority="3764" operator="equal">
      <formula>_FV(13,"3")</formula>
    </cfRule>
  </conditionalFormatting>
  <conditionalFormatting sqref="F16 H16 J16 L16 N16 P16 R16 T16">
    <cfRule type="cellIs" dxfId="3951" priority="3753" operator="equal">
      <formula>"09.00 – 18.00"</formula>
    </cfRule>
  </conditionalFormatting>
  <conditionalFormatting sqref="F16 H16 J16 L16 N16 P16 R16 T16">
    <cfRule type="cellIs" dxfId="3950" priority="3754" operator="equal">
      <formula>"09.30 – 13.00"</formula>
    </cfRule>
  </conditionalFormatting>
  <conditionalFormatting sqref="F16 H16 J16 L16 N16 P16 R16 T16">
    <cfRule type="cellIs" dxfId="3949" priority="3755" operator="equal">
      <formula>"10.30 – 19.30"</formula>
    </cfRule>
  </conditionalFormatting>
  <conditionalFormatting sqref="F16 H16 J16 L16 N16 P16 R16 T16">
    <cfRule type="cellIs" dxfId="3948" priority="3756" operator="equal">
      <formula>"11.30 – 19.30"</formula>
    </cfRule>
  </conditionalFormatting>
  <conditionalFormatting sqref="F16 H16 J16 L16 N16 P16 R16 T16">
    <cfRule type="cellIs" dxfId="3947" priority="3757" operator="equal">
      <formula>_FV(13,"3")</formula>
    </cfRule>
  </conditionalFormatting>
  <conditionalFormatting sqref="D26">
    <cfRule type="cellIs" dxfId="3946" priority="3711" operator="equal">
      <formula>_FV(13,"3")</formula>
    </cfRule>
  </conditionalFormatting>
  <conditionalFormatting sqref="D26">
    <cfRule type="cellIs" dxfId="3945" priority="3692" operator="equal">
      <formula>_FV(13,"3")</formula>
    </cfRule>
  </conditionalFormatting>
  <conditionalFormatting sqref="D26">
    <cfRule type="cellIs" dxfId="3944" priority="3693" operator="equal">
      <formula>_FV(13,"3")</formula>
    </cfRule>
  </conditionalFormatting>
  <conditionalFormatting sqref="D26">
    <cfRule type="cellIs" dxfId="3943" priority="3685" operator="equal">
      <formula>_FV(13,"3")</formula>
    </cfRule>
  </conditionalFormatting>
  <conditionalFormatting sqref="D26">
    <cfRule type="cellIs" dxfId="3942" priority="3686" operator="equal">
      <formula>_FV(13,"3")</formula>
    </cfRule>
  </conditionalFormatting>
  <conditionalFormatting sqref="D26">
    <cfRule type="cellIs" dxfId="3941" priority="3744" operator="equal">
      <formula>"09.00 – 13.00"</formula>
    </cfRule>
  </conditionalFormatting>
  <conditionalFormatting sqref="D26">
    <cfRule type="cellIs" dxfId="3940" priority="3745" operator="equal">
      <formula>"09.00 – 15.00"</formula>
    </cfRule>
  </conditionalFormatting>
  <conditionalFormatting sqref="D26">
    <cfRule type="cellIs" dxfId="3939" priority="3746" operator="equal">
      <formula>"09.00 – 18.00"</formula>
    </cfRule>
  </conditionalFormatting>
  <conditionalFormatting sqref="D26">
    <cfRule type="cellIs" dxfId="3938" priority="3747" operator="equal">
      <formula>"09.30 – 13.00"</formula>
    </cfRule>
  </conditionalFormatting>
  <conditionalFormatting sqref="D26">
    <cfRule type="cellIs" dxfId="3937" priority="3748" operator="equal">
      <formula>"10.30 – 19.30"</formula>
    </cfRule>
  </conditionalFormatting>
  <conditionalFormatting sqref="D26">
    <cfRule type="cellIs" dxfId="3936" priority="3749" operator="equal">
      <formula>"11.30 – 19.30"</formula>
    </cfRule>
  </conditionalFormatting>
  <conditionalFormatting sqref="D26">
    <cfRule type="cellIs" dxfId="3935" priority="3750" operator="equal">
      <formula>_FV(13,"3")</formula>
    </cfRule>
  </conditionalFormatting>
  <conditionalFormatting sqref="D26">
    <cfRule type="cellIs" dxfId="3934" priority="3751" operator="equal">
      <formula>_FV(13,"3")</formula>
    </cfRule>
  </conditionalFormatting>
  <conditionalFormatting sqref="D26">
    <cfRule type="cellIs" dxfId="3933" priority="3752" operator="equal">
      <formula>_FV(13,"3")</formula>
    </cfRule>
  </conditionalFormatting>
  <conditionalFormatting sqref="D26">
    <cfRule type="containsText" dxfId="3932" priority="3734" operator="containsText" text="DOMENICA">
      <formula>NOT(ISERROR(SEARCH("DOMENICA",D26)))</formula>
    </cfRule>
    <cfRule type="containsText" dxfId="3931" priority="3735" operator="containsText" text="08.30 – 14.30">
      <formula>NOT(ISERROR(SEARCH("08.30 – 14.30",D26)))</formula>
    </cfRule>
    <cfRule type="containsText" dxfId="3930" priority="3736" operator="containsText" text="09.30 – 18.30">
      <formula>NOT(ISERROR(SEARCH("09.30 – 18.30",D26)))</formula>
    </cfRule>
    <cfRule type="containsText" dxfId="3929" priority="3737" operator="containsText" text="08.30 – 16.30">
      <formula>NOT(ISERROR(SEARCH("08.30 – 16.30",D26)))</formula>
    </cfRule>
    <cfRule type="containsText" dxfId="3928" priority="3738" operator="containsText" text="08.30 – 17.30">
      <formula>NOT(ISERROR(SEARCH("08.30 – 17.30",D26)))</formula>
    </cfRule>
    <cfRule type="containsText" dxfId="3927" priority="3739" operator="containsText" text="09.00 – 18.00">
      <formula>NOT(ISERROR(SEARCH("09.00 – 18.00",D26)))</formula>
    </cfRule>
    <cfRule type="containsText" dxfId="3926" priority="3740" operator="containsText" text="09.00 – 15.00">
      <formula>NOT(ISERROR(SEARCH("09.00 – 15.00",D26)))</formula>
    </cfRule>
    <cfRule type="containsText" dxfId="3925" priority="3741" operator="containsText" text="10.30 – 19.30">
      <formula>NOT(ISERROR(SEARCH("10.30 – 19.30",D26)))</formula>
    </cfRule>
    <cfRule type="containsText" dxfId="3924" priority="3742" operator="containsText" text="09.00 – 13.00">
      <formula>NOT(ISERROR(SEARCH("09.00 – 13.00",D26)))</formula>
    </cfRule>
    <cfRule type="containsText" dxfId="3923" priority="3743" operator="containsText" text="11.30 – 19.30">
      <formula>NOT(ISERROR(SEARCH("11.30 – 19.30",D26)))</formula>
    </cfRule>
  </conditionalFormatting>
  <conditionalFormatting sqref="D26">
    <cfRule type="cellIs" dxfId="3922" priority="3726" operator="equal">
      <formula>"09.00 – 15.00"</formula>
    </cfRule>
  </conditionalFormatting>
  <conditionalFormatting sqref="D26">
    <cfRule type="cellIs" dxfId="3921" priority="3727" operator="equal">
      <formula>"09.00 – 18.00"</formula>
    </cfRule>
  </conditionalFormatting>
  <conditionalFormatting sqref="D26">
    <cfRule type="cellIs" dxfId="3920" priority="3728" operator="equal">
      <formula>"09.30 – 13.00"</formula>
    </cfRule>
  </conditionalFormatting>
  <conditionalFormatting sqref="D26">
    <cfRule type="cellIs" dxfId="3919" priority="3729" operator="equal">
      <formula>"10.30 – 19.30"</formula>
    </cfRule>
  </conditionalFormatting>
  <conditionalFormatting sqref="D26">
    <cfRule type="cellIs" dxfId="3918" priority="3730" operator="equal">
      <formula>"11.30 – 19.30"</formula>
    </cfRule>
  </conditionalFormatting>
  <conditionalFormatting sqref="D26">
    <cfRule type="cellIs" dxfId="3917" priority="3731" operator="equal">
      <formula>_FV(13,"3")</formula>
    </cfRule>
  </conditionalFormatting>
  <conditionalFormatting sqref="D26">
    <cfRule type="cellIs" dxfId="3916" priority="3732" operator="equal">
      <formula>_FV(13,"3")</formula>
    </cfRule>
  </conditionalFormatting>
  <conditionalFormatting sqref="D26">
    <cfRule type="cellIs" dxfId="3915" priority="3733" operator="equal">
      <formula>_FV(13,"3")</formula>
    </cfRule>
  </conditionalFormatting>
  <conditionalFormatting sqref="D26">
    <cfRule type="cellIs" dxfId="3914" priority="3718" operator="equal">
      <formula>"09.00 – 15.00"</formula>
    </cfRule>
  </conditionalFormatting>
  <conditionalFormatting sqref="D26">
    <cfRule type="cellIs" dxfId="3913" priority="3719" operator="equal">
      <formula>"09.00 – 18.00"</formula>
    </cfRule>
  </conditionalFormatting>
  <conditionalFormatting sqref="D26">
    <cfRule type="cellIs" dxfId="3912" priority="3720" operator="equal">
      <formula>"09.30 – 13.00"</formula>
    </cfRule>
  </conditionalFormatting>
  <conditionalFormatting sqref="D26">
    <cfRule type="cellIs" dxfId="3911" priority="3721" operator="equal">
      <formula>"10.30 – 19.30"</formula>
    </cfRule>
  </conditionalFormatting>
  <conditionalFormatting sqref="D26">
    <cfRule type="cellIs" dxfId="3910" priority="3722" operator="equal">
      <formula>"11.30 – 19.30"</formula>
    </cfRule>
  </conditionalFormatting>
  <conditionalFormatting sqref="D26">
    <cfRule type="cellIs" dxfId="3909" priority="3723" operator="equal">
      <formula>_FV(13,"3")</formula>
    </cfRule>
  </conditionalFormatting>
  <conditionalFormatting sqref="D26">
    <cfRule type="cellIs" dxfId="3908" priority="3724" operator="equal">
      <formula>_FV(13,"3")</formula>
    </cfRule>
  </conditionalFormatting>
  <conditionalFormatting sqref="D26">
    <cfRule type="cellIs" dxfId="3907" priority="3725" operator="equal">
      <formula>_FV(13,"3")</formula>
    </cfRule>
  </conditionalFormatting>
  <conditionalFormatting sqref="D26">
    <cfRule type="containsText" dxfId="3906" priority="3712" operator="containsText" text="09.00 - 13.00">
      <formula>NOT(ISERROR(SEARCH("09.00 - 13.00",D26)))</formula>
    </cfRule>
    <cfRule type="containsText" dxfId="3905" priority="3713" operator="containsText" text="09.00 – 15:00">
      <formula>NOT(ISERROR(SEARCH("09.00 – 15:00",D26)))</formula>
    </cfRule>
    <cfRule type="containsText" dxfId="3904" priority="3714" operator="containsText" text="09.00 – 16.00">
      <formula>NOT(ISERROR(SEARCH("09.00 – 16.00",D26)))</formula>
    </cfRule>
    <cfRule type="containsText" dxfId="3903" priority="3715" operator="containsText" text="09.00 - 13:00">
      <formula>NOT(ISERROR(SEARCH("09.00 - 13:00",D26)))</formula>
    </cfRule>
    <cfRule type="containsText" dxfId="3902" priority="3716" operator="containsText" text="08.30 – 16:30 ">
      <formula>NOT(ISERROR(SEARCH("08.30 – 16:30 ",D26)))</formula>
    </cfRule>
    <cfRule type="containsText" dxfId="3901" priority="3717" operator="containsText" text="08.30 – 17:30 ">
      <formula>NOT(ISERROR(SEARCH("08.30 – 17:30 ",D26)))</formula>
    </cfRule>
  </conditionalFormatting>
  <conditionalFormatting sqref="D26">
    <cfRule type="cellIs" dxfId="3900" priority="3704" operator="equal">
      <formula>"09.00 – 15.00"</formula>
    </cfRule>
  </conditionalFormatting>
  <conditionalFormatting sqref="D26">
    <cfRule type="cellIs" dxfId="3899" priority="3705" operator="equal">
      <formula>"09.00 – 18.00"</formula>
    </cfRule>
  </conditionalFormatting>
  <conditionalFormatting sqref="D26">
    <cfRule type="cellIs" dxfId="3898" priority="3706" operator="equal">
      <formula>"09.30 – 13.00"</formula>
    </cfRule>
  </conditionalFormatting>
  <conditionalFormatting sqref="D26">
    <cfRule type="cellIs" dxfId="3897" priority="3707" operator="equal">
      <formula>"10.30 – 19.30"</formula>
    </cfRule>
  </conditionalFormatting>
  <conditionalFormatting sqref="D26">
    <cfRule type="cellIs" dxfId="3896" priority="3708" operator="equal">
      <formula>"11.30 – 19.30"</formula>
    </cfRule>
  </conditionalFormatting>
  <conditionalFormatting sqref="D26">
    <cfRule type="cellIs" dxfId="3895" priority="3709" operator="equal">
      <formula>_FV(13,"3")</formula>
    </cfRule>
  </conditionalFormatting>
  <conditionalFormatting sqref="D26">
    <cfRule type="cellIs" dxfId="3894" priority="3710" operator="equal">
      <formula>_FV(13,"3")</formula>
    </cfRule>
  </conditionalFormatting>
  <conditionalFormatting sqref="D26">
    <cfRule type="containsText" dxfId="3893" priority="3694" operator="containsText" text="DOMENICA">
      <formula>NOT(ISERROR(SEARCH("DOMENICA",D26)))</formula>
    </cfRule>
    <cfRule type="containsText" dxfId="3892" priority="3695" operator="containsText" text="08.30 – 14.30">
      <formula>NOT(ISERROR(SEARCH("08.30 – 14.30",D26)))</formula>
    </cfRule>
    <cfRule type="containsText" dxfId="3891" priority="3696" operator="containsText" text="09.30 – 18.30">
      <formula>NOT(ISERROR(SEARCH("09.30 – 18.30",D26)))</formula>
    </cfRule>
    <cfRule type="containsText" dxfId="3890" priority="3697" operator="containsText" text="08.30 – 16.30">
      <formula>NOT(ISERROR(SEARCH("08.30 – 16.30",D26)))</formula>
    </cfRule>
    <cfRule type="containsText" dxfId="3889" priority="3698" operator="containsText" text="08.30 – 17.30">
      <formula>NOT(ISERROR(SEARCH("08.30 – 17.30",D26)))</formula>
    </cfRule>
    <cfRule type="containsText" dxfId="3888" priority="3699" operator="containsText" text="09.00 – 18.00">
      <formula>NOT(ISERROR(SEARCH("09.00 – 18.00",D26)))</formula>
    </cfRule>
    <cfRule type="containsText" dxfId="3887" priority="3700" operator="containsText" text="09.00 – 15.00">
      <formula>NOT(ISERROR(SEARCH("09.00 – 15.00",D26)))</formula>
    </cfRule>
    <cfRule type="containsText" dxfId="3886" priority="3701" operator="containsText" text="10.30 – 19.30">
      <formula>NOT(ISERROR(SEARCH("10.30 – 19.30",D26)))</formula>
    </cfRule>
    <cfRule type="containsText" dxfId="3885" priority="3702" operator="containsText" text="09.00 – 13.00">
      <formula>NOT(ISERROR(SEARCH("09.00 – 13.00",D26)))</formula>
    </cfRule>
    <cfRule type="containsText" dxfId="3884" priority="3703" operator="containsText" text="11.30 – 19.30">
      <formula>NOT(ISERROR(SEARCH("11.30 – 19.30",D26)))</formula>
    </cfRule>
  </conditionalFormatting>
  <conditionalFormatting sqref="D26">
    <cfRule type="cellIs" dxfId="3883" priority="3687" operator="equal">
      <formula>"09.00 – 18.00"</formula>
    </cfRule>
  </conditionalFormatting>
  <conditionalFormatting sqref="D26">
    <cfRule type="cellIs" dxfId="3882" priority="3688" operator="equal">
      <formula>"09.30 – 13.00"</formula>
    </cfRule>
  </conditionalFormatting>
  <conditionalFormatting sqref="D26">
    <cfRule type="cellIs" dxfId="3881" priority="3689" operator="equal">
      <formula>"10.30 – 19.30"</formula>
    </cfRule>
  </conditionalFormatting>
  <conditionalFormatting sqref="D26">
    <cfRule type="cellIs" dxfId="3880" priority="3690" operator="equal">
      <formula>"11.30 – 19.30"</formula>
    </cfRule>
  </conditionalFormatting>
  <conditionalFormatting sqref="D26">
    <cfRule type="cellIs" dxfId="3879" priority="3691" operator="equal">
      <formula>_FV(13,"3")</formula>
    </cfRule>
  </conditionalFormatting>
  <conditionalFormatting sqref="D26">
    <cfRule type="cellIs" dxfId="3878" priority="3680" operator="equal">
      <formula>"09.00 – 18.00"</formula>
    </cfRule>
  </conditionalFormatting>
  <conditionalFormatting sqref="D26">
    <cfRule type="cellIs" dxfId="3877" priority="3681" operator="equal">
      <formula>"09.30 – 13.00"</formula>
    </cfRule>
  </conditionalFormatting>
  <conditionalFormatting sqref="D26">
    <cfRule type="cellIs" dxfId="3876" priority="3682" operator="equal">
      <formula>"10.30 – 19.30"</formula>
    </cfRule>
  </conditionalFormatting>
  <conditionalFormatting sqref="D26">
    <cfRule type="cellIs" dxfId="3875" priority="3683" operator="equal">
      <formula>"11.30 – 19.30"</formula>
    </cfRule>
  </conditionalFormatting>
  <conditionalFormatting sqref="D26">
    <cfRule type="cellIs" dxfId="3874" priority="3684" operator="equal">
      <formula>_FV(13,"3")</formula>
    </cfRule>
  </conditionalFormatting>
  <conditionalFormatting sqref="F26 H26 J26 L26 N26 P26 R26 T26">
    <cfRule type="cellIs" dxfId="3873" priority="3638" operator="equal">
      <formula>_FV(13,"3")</formula>
    </cfRule>
  </conditionalFormatting>
  <conditionalFormatting sqref="F26 H26 J26 L26 N26 P26 R26 T26">
    <cfRule type="cellIs" dxfId="3872" priority="3619" operator="equal">
      <formula>_FV(13,"3")</formula>
    </cfRule>
  </conditionalFormatting>
  <conditionalFormatting sqref="F26 H26 J26 L26 N26 P26 R26 T26">
    <cfRule type="cellIs" dxfId="3871" priority="3620" operator="equal">
      <formula>_FV(13,"3")</formula>
    </cfRule>
  </conditionalFormatting>
  <conditionalFormatting sqref="F26 H26 J26 L26 N26 P26 R26 T26">
    <cfRule type="cellIs" dxfId="3870" priority="3612" operator="equal">
      <formula>_FV(13,"3")</formula>
    </cfRule>
  </conditionalFormatting>
  <conditionalFormatting sqref="F26 H26 J26 L26 N26 P26 R26 T26">
    <cfRule type="cellIs" dxfId="3869" priority="3613" operator="equal">
      <formula>_FV(13,"3")</formula>
    </cfRule>
  </conditionalFormatting>
  <conditionalFormatting sqref="F26 H26 J26 L26 N26 P26 R26 T26">
    <cfRule type="cellIs" dxfId="3868" priority="3671" operator="equal">
      <formula>"09.00 – 13.00"</formula>
    </cfRule>
  </conditionalFormatting>
  <conditionalFormatting sqref="F26 H26 J26 L26 N26 P26 R26 T26">
    <cfRule type="cellIs" dxfId="3867" priority="3672" operator="equal">
      <formula>"09.00 – 15.00"</formula>
    </cfRule>
  </conditionalFormatting>
  <conditionalFormatting sqref="F26 H26 J26 L26 N26 P26 R26 T26">
    <cfRule type="cellIs" dxfId="3866" priority="3673" operator="equal">
      <formula>"09.00 – 18.00"</formula>
    </cfRule>
  </conditionalFormatting>
  <conditionalFormatting sqref="F26 H26 J26 L26 N26 P26 R26 T26">
    <cfRule type="cellIs" dxfId="3865" priority="3674" operator="equal">
      <formula>"09.30 – 13.00"</formula>
    </cfRule>
  </conditionalFormatting>
  <conditionalFormatting sqref="F26 H26 J26 L26 N26 P26 R26 T26">
    <cfRule type="cellIs" dxfId="3864" priority="3675" operator="equal">
      <formula>"10.30 – 19.30"</formula>
    </cfRule>
  </conditionalFormatting>
  <conditionalFormatting sqref="F26 H26 J26 L26 N26 P26 R26 T26">
    <cfRule type="cellIs" dxfId="3863" priority="3676" operator="equal">
      <formula>"11.30 – 19.30"</formula>
    </cfRule>
  </conditionalFormatting>
  <conditionalFormatting sqref="F26 H26 J26 L26 N26 P26 R26 T26">
    <cfRule type="cellIs" dxfId="3862" priority="3677" operator="equal">
      <formula>_FV(13,"3")</formula>
    </cfRule>
  </conditionalFormatting>
  <conditionalFormatting sqref="F26 H26 J26 L26 N26 P26 R26 T26">
    <cfRule type="cellIs" dxfId="3861" priority="3678" operator="equal">
      <formula>_FV(13,"3")</formula>
    </cfRule>
  </conditionalFormatting>
  <conditionalFormatting sqref="F26 H26 J26 L26 N26 P26 R26 T26">
    <cfRule type="cellIs" dxfId="3860" priority="3679" operator="equal">
      <formula>_FV(13,"3")</formula>
    </cfRule>
  </conditionalFormatting>
  <conditionalFormatting sqref="F26 H26 J26 L26 N26 P26 R26 T26">
    <cfRule type="containsText" dxfId="3859" priority="3661" operator="containsText" text="DOMENICA">
      <formula>NOT(ISERROR(SEARCH("DOMENICA",F26)))</formula>
    </cfRule>
    <cfRule type="containsText" dxfId="3858" priority="3662" operator="containsText" text="08.30 – 14.30">
      <formula>NOT(ISERROR(SEARCH("08.30 – 14.30",F26)))</formula>
    </cfRule>
    <cfRule type="containsText" dxfId="3857" priority="3663" operator="containsText" text="09.30 – 18.30">
      <formula>NOT(ISERROR(SEARCH("09.30 – 18.30",F26)))</formula>
    </cfRule>
    <cfRule type="containsText" dxfId="3856" priority="3664" operator="containsText" text="08.30 – 16.30">
      <formula>NOT(ISERROR(SEARCH("08.30 – 16.30",F26)))</formula>
    </cfRule>
    <cfRule type="containsText" dxfId="3855" priority="3665" operator="containsText" text="08.30 – 17.30">
      <formula>NOT(ISERROR(SEARCH("08.30 – 17.30",F26)))</formula>
    </cfRule>
    <cfRule type="containsText" dxfId="3854" priority="3666" operator="containsText" text="09.00 – 18.00">
      <formula>NOT(ISERROR(SEARCH("09.00 – 18.00",F26)))</formula>
    </cfRule>
    <cfRule type="containsText" dxfId="3853" priority="3667" operator="containsText" text="09.00 – 15.00">
      <formula>NOT(ISERROR(SEARCH("09.00 – 15.00",F26)))</formula>
    </cfRule>
    <cfRule type="containsText" dxfId="3852" priority="3668" operator="containsText" text="10.30 – 19.30">
      <formula>NOT(ISERROR(SEARCH("10.30 – 19.30",F26)))</formula>
    </cfRule>
    <cfRule type="containsText" dxfId="3851" priority="3669" operator="containsText" text="09.00 – 13.00">
      <formula>NOT(ISERROR(SEARCH("09.00 – 13.00",F26)))</formula>
    </cfRule>
    <cfRule type="containsText" dxfId="3850" priority="3670" operator="containsText" text="11.30 – 19.30">
      <formula>NOT(ISERROR(SEARCH("11.30 – 19.30",F26)))</formula>
    </cfRule>
  </conditionalFormatting>
  <conditionalFormatting sqref="F26 H26 J26 L26 N26 P26 R26 T26">
    <cfRule type="cellIs" dxfId="3849" priority="3653" operator="equal">
      <formula>"09.00 – 15.00"</formula>
    </cfRule>
  </conditionalFormatting>
  <conditionalFormatting sqref="F26 H26 J26 L26 N26 P26 R26 T26">
    <cfRule type="cellIs" dxfId="3848" priority="3654" operator="equal">
      <formula>"09.00 – 18.00"</formula>
    </cfRule>
  </conditionalFormatting>
  <conditionalFormatting sqref="F26 H26 J26 L26 N26 P26 R26 T26">
    <cfRule type="cellIs" dxfId="3847" priority="3655" operator="equal">
      <formula>"09.30 – 13.00"</formula>
    </cfRule>
  </conditionalFormatting>
  <conditionalFormatting sqref="F26 H26 J26 L26 N26 P26 R26 T26">
    <cfRule type="cellIs" dxfId="3846" priority="3656" operator="equal">
      <formula>"10.30 – 19.30"</formula>
    </cfRule>
  </conditionalFormatting>
  <conditionalFormatting sqref="F26 H26 J26 L26 N26 P26 R26 T26">
    <cfRule type="cellIs" dxfId="3845" priority="3657" operator="equal">
      <formula>"11.30 – 19.30"</formula>
    </cfRule>
  </conditionalFormatting>
  <conditionalFormatting sqref="F26 H26 J26 L26 N26 P26 R26 T26">
    <cfRule type="cellIs" dxfId="3844" priority="3658" operator="equal">
      <formula>_FV(13,"3")</formula>
    </cfRule>
  </conditionalFormatting>
  <conditionalFormatting sqref="F26 H26 J26 L26 N26 P26 R26 T26">
    <cfRule type="cellIs" dxfId="3843" priority="3659" operator="equal">
      <formula>_FV(13,"3")</formula>
    </cfRule>
  </conditionalFormatting>
  <conditionalFormatting sqref="F26 H26 J26 L26 N26 P26 R26 T26">
    <cfRule type="cellIs" dxfId="3842" priority="3660" operator="equal">
      <formula>_FV(13,"3")</formula>
    </cfRule>
  </conditionalFormatting>
  <conditionalFormatting sqref="F26 H26 J26 L26 N26 P26 R26 T26">
    <cfRule type="cellIs" dxfId="3841" priority="3645" operator="equal">
      <formula>"09.00 – 15.00"</formula>
    </cfRule>
  </conditionalFormatting>
  <conditionalFormatting sqref="F26 H26 J26 L26 N26 P26 R26 T26">
    <cfRule type="cellIs" dxfId="3840" priority="3646" operator="equal">
      <formula>"09.00 – 18.00"</formula>
    </cfRule>
  </conditionalFormatting>
  <conditionalFormatting sqref="F26 H26 J26 L26 N26 P26 R26 T26">
    <cfRule type="cellIs" dxfId="3839" priority="3647" operator="equal">
      <formula>"09.30 – 13.00"</formula>
    </cfRule>
  </conditionalFormatting>
  <conditionalFormatting sqref="F26 H26 J26 L26 N26 P26 R26 T26">
    <cfRule type="cellIs" dxfId="3838" priority="3648" operator="equal">
      <formula>"10.30 – 19.30"</formula>
    </cfRule>
  </conditionalFormatting>
  <conditionalFormatting sqref="F26 H26 J26 L26 N26 P26 R26 T26">
    <cfRule type="cellIs" dxfId="3837" priority="3649" operator="equal">
      <formula>"11.30 – 19.30"</formula>
    </cfRule>
  </conditionalFormatting>
  <conditionalFormatting sqref="F26 H26 J26 L26 N26 P26 R26 T26">
    <cfRule type="cellIs" dxfId="3836" priority="3650" operator="equal">
      <formula>_FV(13,"3")</formula>
    </cfRule>
  </conditionalFormatting>
  <conditionalFormatting sqref="F26 H26 J26 L26 N26 P26 R26 T26">
    <cfRule type="cellIs" dxfId="3835" priority="3651" operator="equal">
      <formula>_FV(13,"3")</formula>
    </cfRule>
  </conditionalFormatting>
  <conditionalFormatting sqref="F26 H26 J26 L26 N26 P26 R26 T26">
    <cfRule type="cellIs" dxfId="3834" priority="3652" operator="equal">
      <formula>_FV(13,"3")</formula>
    </cfRule>
  </conditionalFormatting>
  <conditionalFormatting sqref="F26 H26 J26 L26 N26 P26 R26 T26">
    <cfRule type="containsText" dxfId="3833" priority="3639" operator="containsText" text="09.00 - 13.00">
      <formula>NOT(ISERROR(SEARCH("09.00 - 13.00",F26)))</formula>
    </cfRule>
    <cfRule type="containsText" dxfId="3832" priority="3640" operator="containsText" text="09.00 – 15:00">
      <formula>NOT(ISERROR(SEARCH("09.00 – 15:00",F26)))</formula>
    </cfRule>
    <cfRule type="containsText" dxfId="3831" priority="3641" operator="containsText" text="09.00 – 16.00">
      <formula>NOT(ISERROR(SEARCH("09.00 – 16.00",F26)))</formula>
    </cfRule>
    <cfRule type="containsText" dxfId="3830" priority="3642" operator="containsText" text="09.00 - 13:00">
      <formula>NOT(ISERROR(SEARCH("09.00 - 13:00",F26)))</formula>
    </cfRule>
    <cfRule type="containsText" dxfId="3829" priority="3643" operator="containsText" text="08.30 – 16:30 ">
      <formula>NOT(ISERROR(SEARCH("08.30 – 16:30 ",F26)))</formula>
    </cfRule>
    <cfRule type="containsText" dxfId="3828" priority="3644" operator="containsText" text="08.30 – 17:30 ">
      <formula>NOT(ISERROR(SEARCH("08.30 – 17:30 ",F26)))</formula>
    </cfRule>
  </conditionalFormatting>
  <conditionalFormatting sqref="F26 H26 J26 L26 N26 P26 R26 T26">
    <cfRule type="cellIs" dxfId="3827" priority="3631" operator="equal">
      <formula>"09.00 – 15.00"</formula>
    </cfRule>
  </conditionalFormatting>
  <conditionalFormatting sqref="F26 H26 J26 L26 N26 P26 R26 T26">
    <cfRule type="cellIs" dxfId="3826" priority="3632" operator="equal">
      <formula>"09.00 – 18.00"</formula>
    </cfRule>
  </conditionalFormatting>
  <conditionalFormatting sqref="F26 H26 J26 L26 N26 P26 R26 T26">
    <cfRule type="cellIs" dxfId="3825" priority="3633" operator="equal">
      <formula>"09.30 – 13.00"</formula>
    </cfRule>
  </conditionalFormatting>
  <conditionalFormatting sqref="F26 H26 J26 L26 N26 P26 R26 T26">
    <cfRule type="cellIs" dxfId="3824" priority="3634" operator="equal">
      <formula>"10.30 – 19.30"</formula>
    </cfRule>
  </conditionalFormatting>
  <conditionalFormatting sqref="F26 H26 J26 L26 N26 P26 R26 T26">
    <cfRule type="cellIs" dxfId="3823" priority="3635" operator="equal">
      <formula>"11.30 – 19.30"</formula>
    </cfRule>
  </conditionalFormatting>
  <conditionalFormatting sqref="F26 H26 J26 L26 N26 P26 R26 T26">
    <cfRule type="cellIs" dxfId="3822" priority="3636" operator="equal">
      <formula>_FV(13,"3")</formula>
    </cfRule>
  </conditionalFormatting>
  <conditionalFormatting sqref="F26 H26 J26 L26 N26 P26 R26 T26">
    <cfRule type="cellIs" dxfId="3821" priority="3637" operator="equal">
      <formula>_FV(13,"3")</formula>
    </cfRule>
  </conditionalFormatting>
  <conditionalFormatting sqref="F26 H26 J26 L26 N26 P26 R26 T26">
    <cfRule type="containsText" dxfId="3820" priority="3621" operator="containsText" text="DOMENICA">
      <formula>NOT(ISERROR(SEARCH("DOMENICA",F26)))</formula>
    </cfRule>
    <cfRule type="containsText" dxfId="3819" priority="3622" operator="containsText" text="08.30 – 14.30">
      <formula>NOT(ISERROR(SEARCH("08.30 – 14.30",F26)))</formula>
    </cfRule>
    <cfRule type="containsText" dxfId="3818" priority="3623" operator="containsText" text="09.30 – 18.30">
      <formula>NOT(ISERROR(SEARCH("09.30 – 18.30",F26)))</formula>
    </cfRule>
    <cfRule type="containsText" dxfId="3817" priority="3624" operator="containsText" text="08.30 – 16.30">
      <formula>NOT(ISERROR(SEARCH("08.30 – 16.30",F26)))</formula>
    </cfRule>
    <cfRule type="containsText" dxfId="3816" priority="3625" operator="containsText" text="08.30 – 17.30">
      <formula>NOT(ISERROR(SEARCH("08.30 – 17.30",F26)))</formula>
    </cfRule>
    <cfRule type="containsText" dxfId="3815" priority="3626" operator="containsText" text="09.00 – 18.00">
      <formula>NOT(ISERROR(SEARCH("09.00 – 18.00",F26)))</formula>
    </cfRule>
    <cfRule type="containsText" dxfId="3814" priority="3627" operator="containsText" text="09.00 – 15.00">
      <formula>NOT(ISERROR(SEARCH("09.00 – 15.00",F26)))</formula>
    </cfRule>
    <cfRule type="containsText" dxfId="3813" priority="3628" operator="containsText" text="10.30 – 19.30">
      <formula>NOT(ISERROR(SEARCH("10.30 – 19.30",F26)))</formula>
    </cfRule>
    <cfRule type="containsText" dxfId="3812" priority="3629" operator="containsText" text="09.00 – 13.00">
      <formula>NOT(ISERROR(SEARCH("09.00 – 13.00",F26)))</formula>
    </cfRule>
    <cfRule type="containsText" dxfId="3811" priority="3630" operator="containsText" text="11.30 – 19.30">
      <formula>NOT(ISERROR(SEARCH("11.30 – 19.30",F26)))</formula>
    </cfRule>
  </conditionalFormatting>
  <conditionalFormatting sqref="F26 H26 J26 L26 N26 P26 R26 T26">
    <cfRule type="cellIs" dxfId="3810" priority="3614" operator="equal">
      <formula>"09.00 – 18.00"</formula>
    </cfRule>
  </conditionalFormatting>
  <conditionalFormatting sqref="F26 H26 J26 L26 N26 P26 R26 T26">
    <cfRule type="cellIs" dxfId="3809" priority="3615" operator="equal">
      <formula>"09.30 – 13.00"</formula>
    </cfRule>
  </conditionalFormatting>
  <conditionalFormatting sqref="F26 H26 J26 L26 N26 P26 R26 T26">
    <cfRule type="cellIs" dxfId="3808" priority="3616" operator="equal">
      <formula>"10.30 – 19.30"</formula>
    </cfRule>
  </conditionalFormatting>
  <conditionalFormatting sqref="F26 H26 J26 L26 N26 P26 R26 T26">
    <cfRule type="cellIs" dxfId="3807" priority="3617" operator="equal">
      <formula>"11.30 – 19.30"</formula>
    </cfRule>
  </conditionalFormatting>
  <conditionalFormatting sqref="F26 H26 J26 L26 N26 P26 R26 T26">
    <cfRule type="cellIs" dxfId="3806" priority="3618" operator="equal">
      <formula>_FV(13,"3")</formula>
    </cfRule>
  </conditionalFormatting>
  <conditionalFormatting sqref="F26 H26 J26 L26 N26 P26 R26 T26">
    <cfRule type="cellIs" dxfId="3805" priority="3607" operator="equal">
      <formula>"09.00 – 18.00"</formula>
    </cfRule>
  </conditionalFormatting>
  <conditionalFormatting sqref="F26 H26 J26 L26 N26 P26 R26 T26">
    <cfRule type="cellIs" dxfId="3804" priority="3608" operator="equal">
      <formula>"09.30 – 13.00"</formula>
    </cfRule>
  </conditionalFormatting>
  <conditionalFormatting sqref="F26 H26 J26 L26 N26 P26 R26 T26">
    <cfRule type="cellIs" dxfId="3803" priority="3609" operator="equal">
      <formula>"10.30 – 19.30"</formula>
    </cfRule>
  </conditionalFormatting>
  <conditionalFormatting sqref="F26 H26 J26 L26 N26 P26 R26 T26">
    <cfRule type="cellIs" dxfId="3802" priority="3610" operator="equal">
      <formula>"11.30 – 19.30"</formula>
    </cfRule>
  </conditionalFormatting>
  <conditionalFormatting sqref="F26 H26 J26 L26 N26 P26 R26 T26">
    <cfRule type="cellIs" dxfId="3801" priority="3611" operator="equal">
      <formula>_FV(13,"3")</formula>
    </cfRule>
  </conditionalFormatting>
  <conditionalFormatting sqref="D36">
    <cfRule type="cellIs" dxfId="3800" priority="3565" operator="equal">
      <formula>_FV(13,"3")</formula>
    </cfRule>
  </conditionalFormatting>
  <conditionalFormatting sqref="D36">
    <cfRule type="cellIs" dxfId="3799" priority="3546" operator="equal">
      <formula>_FV(13,"3")</formula>
    </cfRule>
  </conditionalFormatting>
  <conditionalFormatting sqref="D36">
    <cfRule type="cellIs" dxfId="3798" priority="3547" operator="equal">
      <formula>_FV(13,"3")</formula>
    </cfRule>
  </conditionalFormatting>
  <conditionalFormatting sqref="D36">
    <cfRule type="cellIs" dxfId="3797" priority="3539" operator="equal">
      <formula>_FV(13,"3")</formula>
    </cfRule>
  </conditionalFormatting>
  <conditionalFormatting sqref="D36">
    <cfRule type="cellIs" dxfId="3796" priority="3540" operator="equal">
      <formula>_FV(13,"3")</formula>
    </cfRule>
  </conditionalFormatting>
  <conditionalFormatting sqref="D36">
    <cfRule type="cellIs" dxfId="3795" priority="3598" operator="equal">
      <formula>"09.00 – 13.00"</formula>
    </cfRule>
  </conditionalFormatting>
  <conditionalFormatting sqref="D36">
    <cfRule type="cellIs" dxfId="3794" priority="3599" operator="equal">
      <formula>"09.00 – 15.00"</formula>
    </cfRule>
  </conditionalFormatting>
  <conditionalFormatting sqref="D36">
    <cfRule type="cellIs" dxfId="3793" priority="3600" operator="equal">
      <formula>"09.00 – 18.00"</formula>
    </cfRule>
  </conditionalFormatting>
  <conditionalFormatting sqref="D36">
    <cfRule type="cellIs" dxfId="3792" priority="3601" operator="equal">
      <formula>"09.30 – 13.00"</formula>
    </cfRule>
  </conditionalFormatting>
  <conditionalFormatting sqref="D36">
    <cfRule type="cellIs" dxfId="3791" priority="3602" operator="equal">
      <formula>"10.30 – 19.30"</formula>
    </cfRule>
  </conditionalFormatting>
  <conditionalFormatting sqref="D36">
    <cfRule type="cellIs" dxfId="3790" priority="3603" operator="equal">
      <formula>"11.30 – 19.30"</formula>
    </cfRule>
  </conditionalFormatting>
  <conditionalFormatting sqref="D36">
    <cfRule type="cellIs" dxfId="3789" priority="3604" operator="equal">
      <formula>_FV(13,"3")</formula>
    </cfRule>
  </conditionalFormatting>
  <conditionalFormatting sqref="D36">
    <cfRule type="cellIs" dxfId="3788" priority="3605" operator="equal">
      <formula>_FV(13,"3")</formula>
    </cfRule>
  </conditionalFormatting>
  <conditionalFormatting sqref="D36">
    <cfRule type="cellIs" dxfId="3787" priority="3606" operator="equal">
      <formula>_FV(13,"3")</formula>
    </cfRule>
  </conditionalFormatting>
  <conditionalFormatting sqref="D36">
    <cfRule type="containsText" dxfId="3786" priority="3588" operator="containsText" text="DOMENICA">
      <formula>NOT(ISERROR(SEARCH("DOMENICA",D36)))</formula>
    </cfRule>
    <cfRule type="containsText" dxfId="3785" priority="3589" operator="containsText" text="08.30 – 14.30">
      <formula>NOT(ISERROR(SEARCH("08.30 – 14.30",D36)))</formula>
    </cfRule>
    <cfRule type="containsText" dxfId="3784" priority="3590" operator="containsText" text="09.30 – 18.30">
      <formula>NOT(ISERROR(SEARCH("09.30 – 18.30",D36)))</formula>
    </cfRule>
    <cfRule type="containsText" dxfId="3783" priority="3591" operator="containsText" text="08.30 – 16.30">
      <formula>NOT(ISERROR(SEARCH("08.30 – 16.30",D36)))</formula>
    </cfRule>
    <cfRule type="containsText" dxfId="3782" priority="3592" operator="containsText" text="08.30 – 17.30">
      <formula>NOT(ISERROR(SEARCH("08.30 – 17.30",D36)))</formula>
    </cfRule>
    <cfRule type="containsText" dxfId="3781" priority="3593" operator="containsText" text="09.00 – 18.00">
      <formula>NOT(ISERROR(SEARCH("09.00 – 18.00",D36)))</formula>
    </cfRule>
    <cfRule type="containsText" dxfId="3780" priority="3594" operator="containsText" text="09.00 – 15.00">
      <formula>NOT(ISERROR(SEARCH("09.00 – 15.00",D36)))</formula>
    </cfRule>
    <cfRule type="containsText" dxfId="3779" priority="3595" operator="containsText" text="10.30 – 19.30">
      <formula>NOT(ISERROR(SEARCH("10.30 – 19.30",D36)))</formula>
    </cfRule>
    <cfRule type="containsText" dxfId="3778" priority="3596" operator="containsText" text="09.00 – 13.00">
      <formula>NOT(ISERROR(SEARCH("09.00 – 13.00",D36)))</formula>
    </cfRule>
    <cfRule type="containsText" dxfId="3777" priority="3597" operator="containsText" text="11.30 – 19.30">
      <formula>NOT(ISERROR(SEARCH("11.30 – 19.30",D36)))</formula>
    </cfRule>
  </conditionalFormatting>
  <conditionalFormatting sqref="D36">
    <cfRule type="cellIs" dxfId="3776" priority="3580" operator="equal">
      <formula>"09.00 – 15.00"</formula>
    </cfRule>
  </conditionalFormatting>
  <conditionalFormatting sqref="D36">
    <cfRule type="cellIs" dxfId="3775" priority="3581" operator="equal">
      <formula>"09.00 – 18.00"</formula>
    </cfRule>
  </conditionalFormatting>
  <conditionalFormatting sqref="D36">
    <cfRule type="cellIs" dxfId="3774" priority="3582" operator="equal">
      <formula>"09.30 – 13.00"</formula>
    </cfRule>
  </conditionalFormatting>
  <conditionalFormatting sqref="D36">
    <cfRule type="cellIs" dxfId="3773" priority="3583" operator="equal">
      <formula>"10.30 – 19.30"</formula>
    </cfRule>
  </conditionalFormatting>
  <conditionalFormatting sqref="D36">
    <cfRule type="cellIs" dxfId="3772" priority="3584" operator="equal">
      <formula>"11.30 – 19.30"</formula>
    </cfRule>
  </conditionalFormatting>
  <conditionalFormatting sqref="D36">
    <cfRule type="cellIs" dxfId="3771" priority="3585" operator="equal">
      <formula>_FV(13,"3")</formula>
    </cfRule>
  </conditionalFormatting>
  <conditionalFormatting sqref="D36">
    <cfRule type="cellIs" dxfId="3770" priority="3586" operator="equal">
      <formula>_FV(13,"3")</formula>
    </cfRule>
  </conditionalFormatting>
  <conditionalFormatting sqref="D36">
    <cfRule type="cellIs" dxfId="3769" priority="3587" operator="equal">
      <formula>_FV(13,"3")</formula>
    </cfRule>
  </conditionalFormatting>
  <conditionalFormatting sqref="D36">
    <cfRule type="cellIs" dxfId="3768" priority="3572" operator="equal">
      <formula>"09.00 – 15.00"</formula>
    </cfRule>
  </conditionalFormatting>
  <conditionalFormatting sqref="D36">
    <cfRule type="cellIs" dxfId="3767" priority="3573" operator="equal">
      <formula>"09.00 – 18.00"</formula>
    </cfRule>
  </conditionalFormatting>
  <conditionalFormatting sqref="D36">
    <cfRule type="cellIs" dxfId="3766" priority="3574" operator="equal">
      <formula>"09.30 – 13.00"</formula>
    </cfRule>
  </conditionalFormatting>
  <conditionalFormatting sqref="D36">
    <cfRule type="cellIs" dxfId="3765" priority="3575" operator="equal">
      <formula>"10.30 – 19.30"</formula>
    </cfRule>
  </conditionalFormatting>
  <conditionalFormatting sqref="D36">
    <cfRule type="cellIs" dxfId="3764" priority="3576" operator="equal">
      <formula>"11.30 – 19.30"</formula>
    </cfRule>
  </conditionalFormatting>
  <conditionalFormatting sqref="D36">
    <cfRule type="cellIs" dxfId="3763" priority="3577" operator="equal">
      <formula>_FV(13,"3")</formula>
    </cfRule>
  </conditionalFormatting>
  <conditionalFormatting sqref="D36">
    <cfRule type="cellIs" dxfId="3762" priority="3578" operator="equal">
      <formula>_FV(13,"3")</formula>
    </cfRule>
  </conditionalFormatting>
  <conditionalFormatting sqref="D36">
    <cfRule type="cellIs" dxfId="3761" priority="3579" operator="equal">
      <formula>_FV(13,"3")</formula>
    </cfRule>
  </conditionalFormatting>
  <conditionalFormatting sqref="D36">
    <cfRule type="containsText" dxfId="3760" priority="3566" operator="containsText" text="09.00 - 13.00">
      <formula>NOT(ISERROR(SEARCH("09.00 - 13.00",D36)))</formula>
    </cfRule>
    <cfRule type="containsText" dxfId="3759" priority="3567" operator="containsText" text="09.00 – 15:00">
      <formula>NOT(ISERROR(SEARCH("09.00 – 15:00",D36)))</formula>
    </cfRule>
    <cfRule type="containsText" dxfId="3758" priority="3568" operator="containsText" text="09.00 – 16.00">
      <formula>NOT(ISERROR(SEARCH("09.00 – 16.00",D36)))</formula>
    </cfRule>
    <cfRule type="containsText" dxfId="3757" priority="3569" operator="containsText" text="09.00 - 13:00">
      <formula>NOT(ISERROR(SEARCH("09.00 - 13:00",D36)))</formula>
    </cfRule>
    <cfRule type="containsText" dxfId="3756" priority="3570" operator="containsText" text="08.30 – 16:30 ">
      <formula>NOT(ISERROR(SEARCH("08.30 – 16:30 ",D36)))</formula>
    </cfRule>
    <cfRule type="containsText" dxfId="3755" priority="3571" operator="containsText" text="08.30 – 17:30 ">
      <formula>NOT(ISERROR(SEARCH("08.30 – 17:30 ",D36)))</formula>
    </cfRule>
  </conditionalFormatting>
  <conditionalFormatting sqref="D36">
    <cfRule type="cellIs" dxfId="3754" priority="3558" operator="equal">
      <formula>"09.00 – 15.00"</formula>
    </cfRule>
  </conditionalFormatting>
  <conditionalFormatting sqref="D36">
    <cfRule type="cellIs" dxfId="3753" priority="3559" operator="equal">
      <formula>"09.00 – 18.00"</formula>
    </cfRule>
  </conditionalFormatting>
  <conditionalFormatting sqref="D36">
    <cfRule type="cellIs" dxfId="3752" priority="3560" operator="equal">
      <formula>"09.30 – 13.00"</formula>
    </cfRule>
  </conditionalFormatting>
  <conditionalFormatting sqref="D36">
    <cfRule type="cellIs" dxfId="3751" priority="3561" operator="equal">
      <formula>"10.30 – 19.30"</formula>
    </cfRule>
  </conditionalFormatting>
  <conditionalFormatting sqref="D36">
    <cfRule type="cellIs" dxfId="3750" priority="3562" operator="equal">
      <formula>"11.30 – 19.30"</formula>
    </cfRule>
  </conditionalFormatting>
  <conditionalFormatting sqref="D36">
    <cfRule type="cellIs" dxfId="3749" priority="3563" operator="equal">
      <formula>_FV(13,"3")</formula>
    </cfRule>
  </conditionalFormatting>
  <conditionalFormatting sqref="D36">
    <cfRule type="cellIs" dxfId="3748" priority="3564" operator="equal">
      <formula>_FV(13,"3")</formula>
    </cfRule>
  </conditionalFormatting>
  <conditionalFormatting sqref="D36">
    <cfRule type="containsText" dxfId="3747" priority="3548" operator="containsText" text="DOMENICA">
      <formula>NOT(ISERROR(SEARCH("DOMENICA",D36)))</formula>
    </cfRule>
    <cfRule type="containsText" dxfId="3746" priority="3549" operator="containsText" text="08.30 – 14.30">
      <formula>NOT(ISERROR(SEARCH("08.30 – 14.30",D36)))</formula>
    </cfRule>
    <cfRule type="containsText" dxfId="3745" priority="3550" operator="containsText" text="09.30 – 18.30">
      <formula>NOT(ISERROR(SEARCH("09.30 – 18.30",D36)))</formula>
    </cfRule>
    <cfRule type="containsText" dxfId="3744" priority="3551" operator="containsText" text="08.30 – 16.30">
      <formula>NOT(ISERROR(SEARCH("08.30 – 16.30",D36)))</formula>
    </cfRule>
    <cfRule type="containsText" dxfId="3743" priority="3552" operator="containsText" text="08.30 – 17.30">
      <formula>NOT(ISERROR(SEARCH("08.30 – 17.30",D36)))</formula>
    </cfRule>
    <cfRule type="containsText" dxfId="3742" priority="3553" operator="containsText" text="09.00 – 18.00">
      <formula>NOT(ISERROR(SEARCH("09.00 – 18.00",D36)))</formula>
    </cfRule>
    <cfRule type="containsText" dxfId="3741" priority="3554" operator="containsText" text="09.00 – 15.00">
      <formula>NOT(ISERROR(SEARCH("09.00 – 15.00",D36)))</formula>
    </cfRule>
    <cfRule type="containsText" dxfId="3740" priority="3555" operator="containsText" text="10.30 – 19.30">
      <formula>NOT(ISERROR(SEARCH("10.30 – 19.30",D36)))</formula>
    </cfRule>
    <cfRule type="containsText" dxfId="3739" priority="3556" operator="containsText" text="09.00 – 13.00">
      <formula>NOT(ISERROR(SEARCH("09.00 – 13.00",D36)))</formula>
    </cfRule>
    <cfRule type="containsText" dxfId="3738" priority="3557" operator="containsText" text="11.30 – 19.30">
      <formula>NOT(ISERROR(SEARCH("11.30 – 19.30",D36)))</formula>
    </cfRule>
  </conditionalFormatting>
  <conditionalFormatting sqref="D36">
    <cfRule type="cellIs" dxfId="3737" priority="3541" operator="equal">
      <formula>"09.00 – 18.00"</formula>
    </cfRule>
  </conditionalFormatting>
  <conditionalFormatting sqref="D36">
    <cfRule type="cellIs" dxfId="3736" priority="3542" operator="equal">
      <formula>"09.30 – 13.00"</formula>
    </cfRule>
  </conditionalFormatting>
  <conditionalFormatting sqref="D36">
    <cfRule type="cellIs" dxfId="3735" priority="3543" operator="equal">
      <formula>"10.30 – 19.30"</formula>
    </cfRule>
  </conditionalFormatting>
  <conditionalFormatting sqref="D36">
    <cfRule type="cellIs" dxfId="3734" priority="3544" operator="equal">
      <formula>"11.30 – 19.30"</formula>
    </cfRule>
  </conditionalFormatting>
  <conditionalFormatting sqref="D36">
    <cfRule type="cellIs" dxfId="3733" priority="3545" operator="equal">
      <formula>_FV(13,"3")</formula>
    </cfRule>
  </conditionalFormatting>
  <conditionalFormatting sqref="D36">
    <cfRule type="cellIs" dxfId="3732" priority="3534" operator="equal">
      <formula>"09.00 – 18.00"</formula>
    </cfRule>
  </conditionalFormatting>
  <conditionalFormatting sqref="D36">
    <cfRule type="cellIs" dxfId="3731" priority="3535" operator="equal">
      <formula>"09.30 – 13.00"</formula>
    </cfRule>
  </conditionalFormatting>
  <conditionalFormatting sqref="D36">
    <cfRule type="cellIs" dxfId="3730" priority="3536" operator="equal">
      <formula>"10.30 – 19.30"</formula>
    </cfRule>
  </conditionalFormatting>
  <conditionalFormatting sqref="D36">
    <cfRule type="cellIs" dxfId="3729" priority="3537" operator="equal">
      <formula>"11.30 – 19.30"</formula>
    </cfRule>
  </conditionalFormatting>
  <conditionalFormatting sqref="D36">
    <cfRule type="cellIs" dxfId="3728" priority="3538" operator="equal">
      <formula>_FV(13,"3")</formula>
    </cfRule>
  </conditionalFormatting>
  <conditionalFormatting sqref="F36 H36 J36 L36 N36 P36 R36 T36">
    <cfRule type="cellIs" dxfId="3727" priority="3492" operator="equal">
      <formula>_FV(13,"3")</formula>
    </cfRule>
  </conditionalFormatting>
  <conditionalFormatting sqref="F36 H36 J36 L36 N36 P36 R36 T36">
    <cfRule type="cellIs" dxfId="3726" priority="3473" operator="equal">
      <formula>_FV(13,"3")</formula>
    </cfRule>
  </conditionalFormatting>
  <conditionalFormatting sqref="F36 H36 J36 L36 N36 P36 R36 T36">
    <cfRule type="cellIs" dxfId="3725" priority="3474" operator="equal">
      <formula>_FV(13,"3")</formula>
    </cfRule>
  </conditionalFormatting>
  <conditionalFormatting sqref="F36 H36 J36 L36 N36 P36 R36 T36">
    <cfRule type="cellIs" dxfId="3724" priority="3466" operator="equal">
      <formula>_FV(13,"3")</formula>
    </cfRule>
  </conditionalFormatting>
  <conditionalFormatting sqref="F36 H36 J36 L36 N36 P36 R36 T36">
    <cfRule type="cellIs" dxfId="3723" priority="3467" operator="equal">
      <formula>_FV(13,"3")</formula>
    </cfRule>
  </conditionalFormatting>
  <conditionalFormatting sqref="F36 H36 J36 L36 N36 P36 R36 T36">
    <cfRule type="cellIs" dxfId="3722" priority="3525" operator="equal">
      <formula>"09.00 – 13.00"</formula>
    </cfRule>
  </conditionalFormatting>
  <conditionalFormatting sqref="F36 H36 J36 L36 N36 P36 R36 T36">
    <cfRule type="cellIs" dxfId="3721" priority="3526" operator="equal">
      <formula>"09.00 – 15.00"</formula>
    </cfRule>
  </conditionalFormatting>
  <conditionalFormatting sqref="F36 H36 J36 L36 N36 P36 R36 T36">
    <cfRule type="cellIs" dxfId="3720" priority="3527" operator="equal">
      <formula>"09.00 – 18.00"</formula>
    </cfRule>
  </conditionalFormatting>
  <conditionalFormatting sqref="F36 H36 J36 L36 N36 P36 R36 T36">
    <cfRule type="cellIs" dxfId="3719" priority="3528" operator="equal">
      <formula>"09.30 – 13.00"</formula>
    </cfRule>
  </conditionalFormatting>
  <conditionalFormatting sqref="F36 H36 J36 L36 N36 P36 R36 T36">
    <cfRule type="cellIs" dxfId="3718" priority="3529" operator="equal">
      <formula>"10.30 – 19.30"</formula>
    </cfRule>
  </conditionalFormatting>
  <conditionalFormatting sqref="F36 H36 J36 L36 N36 P36 R36 T36">
    <cfRule type="cellIs" dxfId="3717" priority="3530" operator="equal">
      <formula>"11.30 – 19.30"</formula>
    </cfRule>
  </conditionalFormatting>
  <conditionalFormatting sqref="F36 H36 J36 L36 N36 P36 R36 T36">
    <cfRule type="cellIs" dxfId="3716" priority="3531" operator="equal">
      <formula>_FV(13,"3")</formula>
    </cfRule>
  </conditionalFormatting>
  <conditionalFormatting sqref="F36 H36 J36 L36 N36 P36 R36 T36">
    <cfRule type="cellIs" dxfId="3715" priority="3532" operator="equal">
      <formula>_FV(13,"3")</formula>
    </cfRule>
  </conditionalFormatting>
  <conditionalFormatting sqref="F36 H36 J36 L36 N36 P36 R36 T36">
    <cfRule type="cellIs" dxfId="3714" priority="3533" operator="equal">
      <formula>_FV(13,"3")</formula>
    </cfRule>
  </conditionalFormatting>
  <conditionalFormatting sqref="F36 H36 J36 L36 N36 P36 R36 T36">
    <cfRule type="containsText" dxfId="3713" priority="3515" operator="containsText" text="DOMENICA">
      <formula>NOT(ISERROR(SEARCH("DOMENICA",F36)))</formula>
    </cfRule>
    <cfRule type="containsText" dxfId="3712" priority="3516" operator="containsText" text="08.30 – 14.30">
      <formula>NOT(ISERROR(SEARCH("08.30 – 14.30",F36)))</formula>
    </cfRule>
    <cfRule type="containsText" dxfId="3711" priority="3517" operator="containsText" text="09.30 – 18.30">
      <formula>NOT(ISERROR(SEARCH("09.30 – 18.30",F36)))</formula>
    </cfRule>
    <cfRule type="containsText" dxfId="3710" priority="3518" operator="containsText" text="08.30 – 16.30">
      <formula>NOT(ISERROR(SEARCH("08.30 – 16.30",F36)))</formula>
    </cfRule>
    <cfRule type="containsText" dxfId="3709" priority="3519" operator="containsText" text="08.30 – 17.30">
      <formula>NOT(ISERROR(SEARCH("08.30 – 17.30",F36)))</formula>
    </cfRule>
    <cfRule type="containsText" dxfId="3708" priority="3520" operator="containsText" text="09.00 – 18.00">
      <formula>NOT(ISERROR(SEARCH("09.00 – 18.00",F36)))</formula>
    </cfRule>
    <cfRule type="containsText" dxfId="3707" priority="3521" operator="containsText" text="09.00 – 15.00">
      <formula>NOT(ISERROR(SEARCH("09.00 – 15.00",F36)))</formula>
    </cfRule>
    <cfRule type="containsText" dxfId="3706" priority="3522" operator="containsText" text="10.30 – 19.30">
      <formula>NOT(ISERROR(SEARCH("10.30 – 19.30",F36)))</formula>
    </cfRule>
    <cfRule type="containsText" dxfId="3705" priority="3523" operator="containsText" text="09.00 – 13.00">
      <formula>NOT(ISERROR(SEARCH("09.00 – 13.00",F36)))</formula>
    </cfRule>
    <cfRule type="containsText" dxfId="3704" priority="3524" operator="containsText" text="11.30 – 19.30">
      <formula>NOT(ISERROR(SEARCH("11.30 – 19.30",F36)))</formula>
    </cfRule>
  </conditionalFormatting>
  <conditionalFormatting sqref="F36 H36 J36 L36 N36 P36 R36 T36">
    <cfRule type="cellIs" dxfId="3703" priority="3507" operator="equal">
      <formula>"09.00 – 15.00"</formula>
    </cfRule>
  </conditionalFormatting>
  <conditionalFormatting sqref="F36 H36 J36 L36 N36 P36 R36 T36">
    <cfRule type="cellIs" dxfId="3702" priority="3508" operator="equal">
      <formula>"09.00 – 18.00"</formula>
    </cfRule>
  </conditionalFormatting>
  <conditionalFormatting sqref="F36 H36 J36 L36 N36 P36 R36 T36">
    <cfRule type="cellIs" dxfId="3701" priority="3509" operator="equal">
      <formula>"09.30 – 13.00"</formula>
    </cfRule>
  </conditionalFormatting>
  <conditionalFormatting sqref="F36 H36 J36 L36 N36 P36 R36 T36">
    <cfRule type="cellIs" dxfId="3700" priority="3510" operator="equal">
      <formula>"10.30 – 19.30"</formula>
    </cfRule>
  </conditionalFormatting>
  <conditionalFormatting sqref="F36 H36 J36 L36 N36 P36 R36 T36">
    <cfRule type="cellIs" dxfId="3699" priority="3511" operator="equal">
      <formula>"11.30 – 19.30"</formula>
    </cfRule>
  </conditionalFormatting>
  <conditionalFormatting sqref="F36 H36 J36 L36 N36 P36 R36 T36">
    <cfRule type="cellIs" dxfId="3698" priority="3512" operator="equal">
      <formula>_FV(13,"3")</formula>
    </cfRule>
  </conditionalFormatting>
  <conditionalFormatting sqref="F36 H36 J36 L36 N36 P36 R36 T36">
    <cfRule type="cellIs" dxfId="3697" priority="3513" operator="equal">
      <formula>_FV(13,"3")</formula>
    </cfRule>
  </conditionalFormatting>
  <conditionalFormatting sqref="F36 H36 J36 L36 N36 P36 R36 T36">
    <cfRule type="cellIs" dxfId="3696" priority="3514" operator="equal">
      <formula>_FV(13,"3")</formula>
    </cfRule>
  </conditionalFormatting>
  <conditionalFormatting sqref="F36 H36 J36 L36 N36 P36 R36 T36">
    <cfRule type="cellIs" dxfId="3695" priority="3499" operator="equal">
      <formula>"09.00 – 15.00"</formula>
    </cfRule>
  </conditionalFormatting>
  <conditionalFormatting sqref="F36 H36 J36 L36 N36 P36 R36 T36">
    <cfRule type="cellIs" dxfId="3694" priority="3500" operator="equal">
      <formula>"09.00 – 18.00"</formula>
    </cfRule>
  </conditionalFormatting>
  <conditionalFormatting sqref="F36 H36 J36 L36 N36 P36 R36 T36">
    <cfRule type="cellIs" dxfId="3693" priority="3501" operator="equal">
      <formula>"09.30 – 13.00"</formula>
    </cfRule>
  </conditionalFormatting>
  <conditionalFormatting sqref="F36 H36 J36 L36 N36 P36 R36 T36">
    <cfRule type="cellIs" dxfId="3692" priority="3502" operator="equal">
      <formula>"10.30 – 19.30"</formula>
    </cfRule>
  </conditionalFormatting>
  <conditionalFormatting sqref="F36 H36 J36 L36 N36 P36 R36 T36">
    <cfRule type="cellIs" dxfId="3691" priority="3503" operator="equal">
      <formula>"11.30 – 19.30"</formula>
    </cfRule>
  </conditionalFormatting>
  <conditionalFormatting sqref="F36 H36 J36 L36 N36 P36 R36 T36">
    <cfRule type="cellIs" dxfId="3690" priority="3504" operator="equal">
      <formula>_FV(13,"3")</formula>
    </cfRule>
  </conditionalFormatting>
  <conditionalFormatting sqref="F36 H36 J36 L36 N36 P36 R36 T36">
    <cfRule type="cellIs" dxfId="3689" priority="3505" operator="equal">
      <formula>_FV(13,"3")</formula>
    </cfRule>
  </conditionalFormatting>
  <conditionalFormatting sqref="F36 H36 J36 L36 N36 P36 R36 T36">
    <cfRule type="cellIs" dxfId="3688" priority="3506" operator="equal">
      <formula>_FV(13,"3")</formula>
    </cfRule>
  </conditionalFormatting>
  <conditionalFormatting sqref="F36 H36 J36 L36 N36 P36 R36 T36">
    <cfRule type="containsText" dxfId="3687" priority="3493" operator="containsText" text="09.00 - 13.00">
      <formula>NOT(ISERROR(SEARCH("09.00 - 13.00",F36)))</formula>
    </cfRule>
    <cfRule type="containsText" dxfId="3686" priority="3494" operator="containsText" text="09.00 – 15:00">
      <formula>NOT(ISERROR(SEARCH("09.00 – 15:00",F36)))</formula>
    </cfRule>
    <cfRule type="containsText" dxfId="3685" priority="3495" operator="containsText" text="09.00 – 16.00">
      <formula>NOT(ISERROR(SEARCH("09.00 – 16.00",F36)))</formula>
    </cfRule>
    <cfRule type="containsText" dxfId="3684" priority="3496" operator="containsText" text="09.00 - 13:00">
      <formula>NOT(ISERROR(SEARCH("09.00 - 13:00",F36)))</formula>
    </cfRule>
    <cfRule type="containsText" dxfId="3683" priority="3497" operator="containsText" text="08.30 – 16:30 ">
      <formula>NOT(ISERROR(SEARCH("08.30 – 16:30 ",F36)))</formula>
    </cfRule>
    <cfRule type="containsText" dxfId="3682" priority="3498" operator="containsText" text="08.30 – 17:30 ">
      <formula>NOT(ISERROR(SEARCH("08.30 – 17:30 ",F36)))</formula>
    </cfRule>
  </conditionalFormatting>
  <conditionalFormatting sqref="F36 H36 J36 L36 N36 P36 R36 T36">
    <cfRule type="cellIs" dxfId="3681" priority="3485" operator="equal">
      <formula>"09.00 – 15.00"</formula>
    </cfRule>
  </conditionalFormatting>
  <conditionalFormatting sqref="F36 H36 J36 L36 N36 P36 R36 T36">
    <cfRule type="cellIs" dxfId="3680" priority="3486" operator="equal">
      <formula>"09.00 – 18.00"</formula>
    </cfRule>
  </conditionalFormatting>
  <conditionalFormatting sqref="F36 H36 J36 L36 N36 P36 R36 T36">
    <cfRule type="cellIs" dxfId="3679" priority="3487" operator="equal">
      <formula>"09.30 – 13.00"</formula>
    </cfRule>
  </conditionalFormatting>
  <conditionalFormatting sqref="F36 H36 J36 L36 N36 P36 R36 T36">
    <cfRule type="cellIs" dxfId="3678" priority="3488" operator="equal">
      <formula>"10.30 – 19.30"</formula>
    </cfRule>
  </conditionalFormatting>
  <conditionalFormatting sqref="F36 H36 J36 L36 N36 P36 R36 T36">
    <cfRule type="cellIs" dxfId="3677" priority="3489" operator="equal">
      <formula>"11.30 – 19.30"</formula>
    </cfRule>
  </conditionalFormatting>
  <conditionalFormatting sqref="F36 H36 J36 L36 N36 P36 R36 T36">
    <cfRule type="cellIs" dxfId="3676" priority="3490" operator="equal">
      <formula>_FV(13,"3")</formula>
    </cfRule>
  </conditionalFormatting>
  <conditionalFormatting sqref="F36 H36 J36 L36 N36 P36 R36 T36">
    <cfRule type="cellIs" dxfId="3675" priority="3491" operator="equal">
      <formula>_FV(13,"3")</formula>
    </cfRule>
  </conditionalFormatting>
  <conditionalFormatting sqref="F36 H36 J36 L36 N36 P36 R36 T36">
    <cfRule type="containsText" dxfId="3674" priority="3475" operator="containsText" text="DOMENICA">
      <formula>NOT(ISERROR(SEARCH("DOMENICA",F36)))</formula>
    </cfRule>
    <cfRule type="containsText" dxfId="3673" priority="3476" operator="containsText" text="08.30 – 14.30">
      <formula>NOT(ISERROR(SEARCH("08.30 – 14.30",F36)))</formula>
    </cfRule>
    <cfRule type="containsText" dxfId="3672" priority="3477" operator="containsText" text="09.30 – 18.30">
      <formula>NOT(ISERROR(SEARCH("09.30 – 18.30",F36)))</formula>
    </cfRule>
    <cfRule type="containsText" dxfId="3671" priority="3478" operator="containsText" text="08.30 – 16.30">
      <formula>NOT(ISERROR(SEARCH("08.30 – 16.30",F36)))</formula>
    </cfRule>
    <cfRule type="containsText" dxfId="3670" priority="3479" operator="containsText" text="08.30 – 17.30">
      <formula>NOT(ISERROR(SEARCH("08.30 – 17.30",F36)))</formula>
    </cfRule>
    <cfRule type="containsText" dxfId="3669" priority="3480" operator="containsText" text="09.00 – 18.00">
      <formula>NOT(ISERROR(SEARCH("09.00 – 18.00",F36)))</formula>
    </cfRule>
    <cfRule type="containsText" dxfId="3668" priority="3481" operator="containsText" text="09.00 – 15.00">
      <formula>NOT(ISERROR(SEARCH("09.00 – 15.00",F36)))</formula>
    </cfRule>
    <cfRule type="containsText" dxfId="3667" priority="3482" operator="containsText" text="10.30 – 19.30">
      <formula>NOT(ISERROR(SEARCH("10.30 – 19.30",F36)))</formula>
    </cfRule>
    <cfRule type="containsText" dxfId="3666" priority="3483" operator="containsText" text="09.00 – 13.00">
      <formula>NOT(ISERROR(SEARCH("09.00 – 13.00",F36)))</formula>
    </cfRule>
    <cfRule type="containsText" dxfId="3665" priority="3484" operator="containsText" text="11.30 – 19.30">
      <formula>NOT(ISERROR(SEARCH("11.30 – 19.30",F36)))</formula>
    </cfRule>
  </conditionalFormatting>
  <conditionalFormatting sqref="F36 H36 J36 L36 N36 P36 R36 T36">
    <cfRule type="cellIs" dxfId="3664" priority="3468" operator="equal">
      <formula>"09.00 – 18.00"</formula>
    </cfRule>
  </conditionalFormatting>
  <conditionalFormatting sqref="F36 H36 J36 L36 N36 P36 R36 T36">
    <cfRule type="cellIs" dxfId="3663" priority="3469" operator="equal">
      <formula>"09.30 – 13.00"</formula>
    </cfRule>
  </conditionalFormatting>
  <conditionalFormatting sqref="F36 H36 J36 L36 N36 P36 R36 T36">
    <cfRule type="cellIs" dxfId="3662" priority="3470" operator="equal">
      <formula>"10.30 – 19.30"</formula>
    </cfRule>
  </conditionalFormatting>
  <conditionalFormatting sqref="F36 H36 J36 L36 N36 P36 R36 T36">
    <cfRule type="cellIs" dxfId="3661" priority="3471" operator="equal">
      <formula>"11.30 – 19.30"</formula>
    </cfRule>
  </conditionalFormatting>
  <conditionalFormatting sqref="F36 H36 J36 L36 N36 P36 R36 T36">
    <cfRule type="cellIs" dxfId="3660" priority="3472" operator="equal">
      <formula>_FV(13,"3")</formula>
    </cfRule>
  </conditionalFormatting>
  <conditionalFormatting sqref="F36 H36 J36 L36 N36 P36 R36 T36">
    <cfRule type="cellIs" dxfId="3659" priority="3461" operator="equal">
      <formula>"09.00 – 18.00"</formula>
    </cfRule>
  </conditionalFormatting>
  <conditionalFormatting sqref="F36 H36 J36 L36 N36 P36 R36 T36">
    <cfRule type="cellIs" dxfId="3658" priority="3462" operator="equal">
      <formula>"09.30 – 13.00"</formula>
    </cfRule>
  </conditionalFormatting>
  <conditionalFormatting sqref="F36 H36 J36 L36 N36 P36 R36 T36">
    <cfRule type="cellIs" dxfId="3657" priority="3463" operator="equal">
      <formula>"10.30 – 19.30"</formula>
    </cfRule>
  </conditionalFormatting>
  <conditionalFormatting sqref="F36 H36 J36 L36 N36 P36 R36 T36">
    <cfRule type="cellIs" dxfId="3656" priority="3464" operator="equal">
      <formula>"11.30 – 19.30"</formula>
    </cfRule>
  </conditionalFormatting>
  <conditionalFormatting sqref="F36 H36 J36 L36 N36 P36 R36 T36">
    <cfRule type="cellIs" dxfId="3655" priority="3465" operator="equal">
      <formula>_FV(13,"3")</formula>
    </cfRule>
  </conditionalFormatting>
  <conditionalFormatting sqref="D46">
    <cfRule type="cellIs" dxfId="3654" priority="3419" operator="equal">
      <formula>_FV(13,"3")</formula>
    </cfRule>
  </conditionalFormatting>
  <conditionalFormatting sqref="D46">
    <cfRule type="cellIs" dxfId="3653" priority="3400" operator="equal">
      <formula>_FV(13,"3")</formula>
    </cfRule>
  </conditionalFormatting>
  <conditionalFormatting sqref="D46">
    <cfRule type="cellIs" dxfId="3652" priority="3401" operator="equal">
      <formula>_FV(13,"3")</formula>
    </cfRule>
  </conditionalFormatting>
  <conditionalFormatting sqref="D46">
    <cfRule type="cellIs" dxfId="3651" priority="3393" operator="equal">
      <formula>_FV(13,"3")</formula>
    </cfRule>
  </conditionalFormatting>
  <conditionalFormatting sqref="D46">
    <cfRule type="cellIs" dxfId="3650" priority="3394" operator="equal">
      <formula>_FV(13,"3")</formula>
    </cfRule>
  </conditionalFormatting>
  <conditionalFormatting sqref="D46">
    <cfRule type="cellIs" dxfId="3649" priority="3452" operator="equal">
      <formula>"09.00 – 13.00"</formula>
    </cfRule>
  </conditionalFormatting>
  <conditionalFormatting sqref="D46">
    <cfRule type="cellIs" dxfId="3648" priority="3453" operator="equal">
      <formula>"09.00 – 15.00"</formula>
    </cfRule>
  </conditionalFormatting>
  <conditionalFormatting sqref="D46">
    <cfRule type="cellIs" dxfId="3647" priority="3454" operator="equal">
      <formula>"09.00 – 18.00"</formula>
    </cfRule>
  </conditionalFormatting>
  <conditionalFormatting sqref="D46">
    <cfRule type="cellIs" dxfId="3646" priority="3455" operator="equal">
      <formula>"09.30 – 13.00"</formula>
    </cfRule>
  </conditionalFormatting>
  <conditionalFormatting sqref="D46">
    <cfRule type="cellIs" dxfId="3645" priority="3456" operator="equal">
      <formula>"10.30 – 19.30"</formula>
    </cfRule>
  </conditionalFormatting>
  <conditionalFormatting sqref="D46">
    <cfRule type="cellIs" dxfId="3644" priority="3457" operator="equal">
      <formula>"11.30 – 19.30"</formula>
    </cfRule>
  </conditionalFormatting>
  <conditionalFormatting sqref="D46">
    <cfRule type="cellIs" dxfId="3643" priority="3458" operator="equal">
      <formula>_FV(13,"3")</formula>
    </cfRule>
  </conditionalFormatting>
  <conditionalFormatting sqref="D46">
    <cfRule type="cellIs" dxfId="3642" priority="3459" operator="equal">
      <formula>_FV(13,"3")</formula>
    </cfRule>
  </conditionalFormatting>
  <conditionalFormatting sqref="D46">
    <cfRule type="cellIs" dxfId="3641" priority="3460" operator="equal">
      <formula>_FV(13,"3")</formula>
    </cfRule>
  </conditionalFormatting>
  <conditionalFormatting sqref="D46">
    <cfRule type="containsText" dxfId="3640" priority="3442" operator="containsText" text="DOMENICA">
      <formula>NOT(ISERROR(SEARCH("DOMENICA",D46)))</formula>
    </cfRule>
    <cfRule type="containsText" dxfId="3639" priority="3443" operator="containsText" text="08.30 – 14.30">
      <formula>NOT(ISERROR(SEARCH("08.30 – 14.30",D46)))</formula>
    </cfRule>
    <cfRule type="containsText" dxfId="3638" priority="3444" operator="containsText" text="09.30 – 18.30">
      <formula>NOT(ISERROR(SEARCH("09.30 – 18.30",D46)))</formula>
    </cfRule>
    <cfRule type="containsText" dxfId="3637" priority="3445" operator="containsText" text="08.30 – 16.30">
      <formula>NOT(ISERROR(SEARCH("08.30 – 16.30",D46)))</formula>
    </cfRule>
    <cfRule type="containsText" dxfId="3636" priority="3446" operator="containsText" text="08.30 – 17.30">
      <formula>NOT(ISERROR(SEARCH("08.30 – 17.30",D46)))</formula>
    </cfRule>
    <cfRule type="containsText" dxfId="3635" priority="3447" operator="containsText" text="09.00 – 18.00">
      <formula>NOT(ISERROR(SEARCH("09.00 – 18.00",D46)))</formula>
    </cfRule>
    <cfRule type="containsText" dxfId="3634" priority="3448" operator="containsText" text="09.00 – 15.00">
      <formula>NOT(ISERROR(SEARCH("09.00 – 15.00",D46)))</formula>
    </cfRule>
    <cfRule type="containsText" dxfId="3633" priority="3449" operator="containsText" text="10.30 – 19.30">
      <formula>NOT(ISERROR(SEARCH("10.30 – 19.30",D46)))</formula>
    </cfRule>
    <cfRule type="containsText" dxfId="3632" priority="3450" operator="containsText" text="09.00 – 13.00">
      <formula>NOT(ISERROR(SEARCH("09.00 – 13.00",D46)))</formula>
    </cfRule>
    <cfRule type="containsText" dxfId="3631" priority="3451" operator="containsText" text="11.30 – 19.30">
      <formula>NOT(ISERROR(SEARCH("11.30 – 19.30",D46)))</formula>
    </cfRule>
  </conditionalFormatting>
  <conditionalFormatting sqref="D46">
    <cfRule type="cellIs" dxfId="3630" priority="3434" operator="equal">
      <formula>"09.00 – 15.00"</formula>
    </cfRule>
  </conditionalFormatting>
  <conditionalFormatting sqref="D46">
    <cfRule type="cellIs" dxfId="3629" priority="3435" operator="equal">
      <formula>"09.00 – 18.00"</formula>
    </cfRule>
  </conditionalFormatting>
  <conditionalFormatting sqref="D46">
    <cfRule type="cellIs" dxfId="3628" priority="3436" operator="equal">
      <formula>"09.30 – 13.00"</formula>
    </cfRule>
  </conditionalFormatting>
  <conditionalFormatting sqref="D46">
    <cfRule type="cellIs" dxfId="3627" priority="3437" operator="equal">
      <formula>"10.30 – 19.30"</formula>
    </cfRule>
  </conditionalFormatting>
  <conditionalFormatting sqref="D46">
    <cfRule type="cellIs" dxfId="3626" priority="3438" operator="equal">
      <formula>"11.30 – 19.30"</formula>
    </cfRule>
  </conditionalFormatting>
  <conditionalFormatting sqref="D46">
    <cfRule type="cellIs" dxfId="3625" priority="3439" operator="equal">
      <formula>_FV(13,"3")</formula>
    </cfRule>
  </conditionalFormatting>
  <conditionalFormatting sqref="D46">
    <cfRule type="cellIs" dxfId="3624" priority="3440" operator="equal">
      <formula>_FV(13,"3")</formula>
    </cfRule>
  </conditionalFormatting>
  <conditionalFormatting sqref="D46">
    <cfRule type="cellIs" dxfId="3623" priority="3441" operator="equal">
      <formula>_FV(13,"3")</formula>
    </cfRule>
  </conditionalFormatting>
  <conditionalFormatting sqref="D46">
    <cfRule type="cellIs" dxfId="3622" priority="3426" operator="equal">
      <formula>"09.00 – 15.00"</formula>
    </cfRule>
  </conditionalFormatting>
  <conditionalFormatting sqref="D46">
    <cfRule type="cellIs" dxfId="3621" priority="3427" operator="equal">
      <formula>"09.00 – 18.00"</formula>
    </cfRule>
  </conditionalFormatting>
  <conditionalFormatting sqref="D46">
    <cfRule type="cellIs" dxfId="3620" priority="3428" operator="equal">
      <formula>"09.30 – 13.00"</formula>
    </cfRule>
  </conditionalFormatting>
  <conditionalFormatting sqref="D46">
    <cfRule type="cellIs" dxfId="3619" priority="3429" operator="equal">
      <formula>"10.30 – 19.30"</formula>
    </cfRule>
  </conditionalFormatting>
  <conditionalFormatting sqref="D46">
    <cfRule type="cellIs" dxfId="3618" priority="3430" operator="equal">
      <formula>"11.30 – 19.30"</formula>
    </cfRule>
  </conditionalFormatting>
  <conditionalFormatting sqref="D46">
    <cfRule type="cellIs" dxfId="3617" priority="3431" operator="equal">
      <formula>_FV(13,"3")</formula>
    </cfRule>
  </conditionalFormatting>
  <conditionalFormatting sqref="D46">
    <cfRule type="cellIs" dxfId="3616" priority="3432" operator="equal">
      <formula>_FV(13,"3")</formula>
    </cfRule>
  </conditionalFormatting>
  <conditionalFormatting sqref="D46">
    <cfRule type="cellIs" dxfId="3615" priority="3433" operator="equal">
      <formula>_FV(13,"3")</formula>
    </cfRule>
  </conditionalFormatting>
  <conditionalFormatting sqref="D46">
    <cfRule type="containsText" dxfId="3614" priority="3420" operator="containsText" text="09.00 - 13.00">
      <formula>NOT(ISERROR(SEARCH("09.00 - 13.00",D46)))</formula>
    </cfRule>
    <cfRule type="containsText" dxfId="3613" priority="3421" operator="containsText" text="09.00 – 15:00">
      <formula>NOT(ISERROR(SEARCH("09.00 – 15:00",D46)))</formula>
    </cfRule>
    <cfRule type="containsText" dxfId="3612" priority="3422" operator="containsText" text="09.00 – 16.00">
      <formula>NOT(ISERROR(SEARCH("09.00 – 16.00",D46)))</formula>
    </cfRule>
    <cfRule type="containsText" dxfId="3611" priority="3423" operator="containsText" text="09.00 - 13:00">
      <formula>NOT(ISERROR(SEARCH("09.00 - 13:00",D46)))</formula>
    </cfRule>
    <cfRule type="containsText" dxfId="3610" priority="3424" operator="containsText" text="08.30 – 16:30 ">
      <formula>NOT(ISERROR(SEARCH("08.30 – 16:30 ",D46)))</formula>
    </cfRule>
    <cfRule type="containsText" dxfId="3609" priority="3425" operator="containsText" text="08.30 – 17:30 ">
      <formula>NOT(ISERROR(SEARCH("08.30 – 17:30 ",D46)))</formula>
    </cfRule>
  </conditionalFormatting>
  <conditionalFormatting sqref="D46">
    <cfRule type="cellIs" dxfId="3608" priority="3412" operator="equal">
      <formula>"09.00 – 15.00"</formula>
    </cfRule>
  </conditionalFormatting>
  <conditionalFormatting sqref="D46">
    <cfRule type="cellIs" dxfId="3607" priority="3413" operator="equal">
      <formula>"09.00 – 18.00"</formula>
    </cfRule>
  </conditionalFormatting>
  <conditionalFormatting sqref="D46">
    <cfRule type="cellIs" dxfId="3606" priority="3414" operator="equal">
      <formula>"09.30 – 13.00"</formula>
    </cfRule>
  </conditionalFormatting>
  <conditionalFormatting sqref="D46">
    <cfRule type="cellIs" dxfId="3605" priority="3415" operator="equal">
      <formula>"10.30 – 19.30"</formula>
    </cfRule>
  </conditionalFormatting>
  <conditionalFormatting sqref="D46">
    <cfRule type="cellIs" dxfId="3604" priority="3416" operator="equal">
      <formula>"11.30 – 19.30"</formula>
    </cfRule>
  </conditionalFormatting>
  <conditionalFormatting sqref="D46">
    <cfRule type="cellIs" dxfId="3603" priority="3417" operator="equal">
      <formula>_FV(13,"3")</formula>
    </cfRule>
  </conditionalFormatting>
  <conditionalFormatting sqref="D46">
    <cfRule type="cellIs" dxfId="3602" priority="3418" operator="equal">
      <formula>_FV(13,"3")</formula>
    </cfRule>
  </conditionalFormatting>
  <conditionalFormatting sqref="D46">
    <cfRule type="containsText" dxfId="3601" priority="3402" operator="containsText" text="DOMENICA">
      <formula>NOT(ISERROR(SEARCH("DOMENICA",D46)))</formula>
    </cfRule>
    <cfRule type="containsText" dxfId="3600" priority="3403" operator="containsText" text="08.30 – 14.30">
      <formula>NOT(ISERROR(SEARCH("08.30 – 14.30",D46)))</formula>
    </cfRule>
    <cfRule type="containsText" dxfId="3599" priority="3404" operator="containsText" text="09.30 – 18.30">
      <formula>NOT(ISERROR(SEARCH("09.30 – 18.30",D46)))</formula>
    </cfRule>
    <cfRule type="containsText" dxfId="3598" priority="3405" operator="containsText" text="08.30 – 16.30">
      <formula>NOT(ISERROR(SEARCH("08.30 – 16.30",D46)))</formula>
    </cfRule>
    <cfRule type="containsText" dxfId="3597" priority="3406" operator="containsText" text="08.30 – 17.30">
      <formula>NOT(ISERROR(SEARCH("08.30 – 17.30",D46)))</formula>
    </cfRule>
    <cfRule type="containsText" dxfId="3596" priority="3407" operator="containsText" text="09.00 – 18.00">
      <formula>NOT(ISERROR(SEARCH("09.00 – 18.00",D46)))</formula>
    </cfRule>
    <cfRule type="containsText" dxfId="3595" priority="3408" operator="containsText" text="09.00 – 15.00">
      <formula>NOT(ISERROR(SEARCH("09.00 – 15.00",D46)))</formula>
    </cfRule>
    <cfRule type="containsText" dxfId="3594" priority="3409" operator="containsText" text="10.30 – 19.30">
      <formula>NOT(ISERROR(SEARCH("10.30 – 19.30",D46)))</formula>
    </cfRule>
    <cfRule type="containsText" dxfId="3593" priority="3410" operator="containsText" text="09.00 – 13.00">
      <formula>NOT(ISERROR(SEARCH("09.00 – 13.00",D46)))</formula>
    </cfRule>
    <cfRule type="containsText" dxfId="3592" priority="3411" operator="containsText" text="11.30 – 19.30">
      <formula>NOT(ISERROR(SEARCH("11.30 – 19.30",D46)))</formula>
    </cfRule>
  </conditionalFormatting>
  <conditionalFormatting sqref="D46">
    <cfRule type="cellIs" dxfId="3591" priority="3395" operator="equal">
      <formula>"09.00 – 18.00"</formula>
    </cfRule>
  </conditionalFormatting>
  <conditionalFormatting sqref="D46">
    <cfRule type="cellIs" dxfId="3590" priority="3396" operator="equal">
      <formula>"09.30 – 13.00"</formula>
    </cfRule>
  </conditionalFormatting>
  <conditionalFormatting sqref="D46">
    <cfRule type="cellIs" dxfId="3589" priority="3397" operator="equal">
      <formula>"10.30 – 19.30"</formula>
    </cfRule>
  </conditionalFormatting>
  <conditionalFormatting sqref="D46">
    <cfRule type="cellIs" dxfId="3588" priority="3398" operator="equal">
      <formula>"11.30 – 19.30"</formula>
    </cfRule>
  </conditionalFormatting>
  <conditionalFormatting sqref="D46">
    <cfRule type="cellIs" dxfId="3587" priority="3399" operator="equal">
      <formula>_FV(13,"3")</formula>
    </cfRule>
  </conditionalFormatting>
  <conditionalFormatting sqref="D46">
    <cfRule type="cellIs" dxfId="3586" priority="3388" operator="equal">
      <formula>"09.00 – 18.00"</formula>
    </cfRule>
  </conditionalFormatting>
  <conditionalFormatting sqref="D46">
    <cfRule type="cellIs" dxfId="3585" priority="3389" operator="equal">
      <formula>"09.30 – 13.00"</formula>
    </cfRule>
  </conditionalFormatting>
  <conditionalFormatting sqref="D46">
    <cfRule type="cellIs" dxfId="3584" priority="3390" operator="equal">
      <formula>"10.30 – 19.30"</formula>
    </cfRule>
  </conditionalFormatting>
  <conditionalFormatting sqref="D46">
    <cfRule type="cellIs" dxfId="3583" priority="3391" operator="equal">
      <formula>"11.30 – 19.30"</formula>
    </cfRule>
  </conditionalFormatting>
  <conditionalFormatting sqref="D46">
    <cfRule type="cellIs" dxfId="3582" priority="3392" operator="equal">
      <formula>_FV(13,"3")</formula>
    </cfRule>
  </conditionalFormatting>
  <conditionalFormatting sqref="F46 H46 J46 L46 N46 P46 R46 T46">
    <cfRule type="cellIs" dxfId="3581" priority="3346" operator="equal">
      <formula>_FV(13,"3")</formula>
    </cfRule>
  </conditionalFormatting>
  <conditionalFormatting sqref="F46 H46 J46 L46 N46 P46 R46 T46">
    <cfRule type="cellIs" dxfId="3580" priority="3327" operator="equal">
      <formula>_FV(13,"3")</formula>
    </cfRule>
  </conditionalFormatting>
  <conditionalFormatting sqref="F46 H46 J46 L46 N46 P46 R46 T46">
    <cfRule type="cellIs" dxfId="3579" priority="3328" operator="equal">
      <formula>_FV(13,"3")</formula>
    </cfRule>
  </conditionalFormatting>
  <conditionalFormatting sqref="F46 H46 J46 L46 N46 P46 R46 T46">
    <cfRule type="cellIs" dxfId="3578" priority="3320" operator="equal">
      <formula>_FV(13,"3")</formula>
    </cfRule>
  </conditionalFormatting>
  <conditionalFormatting sqref="F46 H46 J46 L46 N46 P46 R46 T46">
    <cfRule type="cellIs" dxfId="3577" priority="3321" operator="equal">
      <formula>_FV(13,"3")</formula>
    </cfRule>
  </conditionalFormatting>
  <conditionalFormatting sqref="F46 H46 J46 L46 N46 P46 R46 T46">
    <cfRule type="cellIs" dxfId="3576" priority="3379" operator="equal">
      <formula>"09.00 – 13.00"</formula>
    </cfRule>
  </conditionalFormatting>
  <conditionalFormatting sqref="F46 H46 J46 L46 N46 P46 R46 T46">
    <cfRule type="cellIs" dxfId="3575" priority="3380" operator="equal">
      <formula>"09.00 – 15.00"</formula>
    </cfRule>
  </conditionalFormatting>
  <conditionalFormatting sqref="F46 H46 J46 L46 N46 P46 R46 T46">
    <cfRule type="cellIs" dxfId="3574" priority="3381" operator="equal">
      <formula>"09.00 – 18.00"</formula>
    </cfRule>
  </conditionalFormatting>
  <conditionalFormatting sqref="F46 H46 J46 L46 N46 P46 R46 T46">
    <cfRule type="cellIs" dxfId="3573" priority="3382" operator="equal">
      <formula>"09.30 – 13.00"</formula>
    </cfRule>
  </conditionalFormatting>
  <conditionalFormatting sqref="F46 H46 J46 L46 N46 P46 R46 T46">
    <cfRule type="cellIs" dxfId="3572" priority="3383" operator="equal">
      <formula>"10.30 – 19.30"</formula>
    </cfRule>
  </conditionalFormatting>
  <conditionalFormatting sqref="F46 H46 J46 L46 N46 P46 R46 T46">
    <cfRule type="cellIs" dxfId="3571" priority="3384" operator="equal">
      <formula>"11.30 – 19.30"</formula>
    </cfRule>
  </conditionalFormatting>
  <conditionalFormatting sqref="F46 H46 J46 L46 N46 P46 R46 T46">
    <cfRule type="cellIs" dxfId="3570" priority="3385" operator="equal">
      <formula>_FV(13,"3")</formula>
    </cfRule>
  </conditionalFormatting>
  <conditionalFormatting sqref="F46 H46 J46 L46 N46 P46 R46 T46">
    <cfRule type="cellIs" dxfId="3569" priority="3386" operator="equal">
      <formula>_FV(13,"3")</formula>
    </cfRule>
  </conditionalFormatting>
  <conditionalFormatting sqref="F46 H46 J46 L46 N46 P46 R46 T46">
    <cfRule type="cellIs" dxfId="3568" priority="3387" operator="equal">
      <formula>_FV(13,"3")</formula>
    </cfRule>
  </conditionalFormatting>
  <conditionalFormatting sqref="F46 H46 J46 L46 N46 P46 R46 T46">
    <cfRule type="containsText" dxfId="3567" priority="3369" operator="containsText" text="DOMENICA">
      <formula>NOT(ISERROR(SEARCH("DOMENICA",F46)))</formula>
    </cfRule>
    <cfRule type="containsText" dxfId="3566" priority="3370" operator="containsText" text="08.30 – 14.30">
      <formula>NOT(ISERROR(SEARCH("08.30 – 14.30",F46)))</formula>
    </cfRule>
    <cfRule type="containsText" dxfId="3565" priority="3371" operator="containsText" text="09.30 – 18.30">
      <formula>NOT(ISERROR(SEARCH("09.30 – 18.30",F46)))</formula>
    </cfRule>
    <cfRule type="containsText" dxfId="3564" priority="3372" operator="containsText" text="08.30 – 16.30">
      <formula>NOT(ISERROR(SEARCH("08.30 – 16.30",F46)))</formula>
    </cfRule>
    <cfRule type="containsText" dxfId="3563" priority="3373" operator="containsText" text="08.30 – 17.30">
      <formula>NOT(ISERROR(SEARCH("08.30 – 17.30",F46)))</formula>
    </cfRule>
    <cfRule type="containsText" dxfId="3562" priority="3374" operator="containsText" text="09.00 – 18.00">
      <formula>NOT(ISERROR(SEARCH("09.00 – 18.00",F46)))</formula>
    </cfRule>
    <cfRule type="containsText" dxfId="3561" priority="3375" operator="containsText" text="09.00 – 15.00">
      <formula>NOT(ISERROR(SEARCH("09.00 – 15.00",F46)))</formula>
    </cfRule>
    <cfRule type="containsText" dxfId="3560" priority="3376" operator="containsText" text="10.30 – 19.30">
      <formula>NOT(ISERROR(SEARCH("10.30 – 19.30",F46)))</formula>
    </cfRule>
    <cfRule type="containsText" dxfId="3559" priority="3377" operator="containsText" text="09.00 – 13.00">
      <formula>NOT(ISERROR(SEARCH("09.00 – 13.00",F46)))</formula>
    </cfRule>
    <cfRule type="containsText" dxfId="3558" priority="3378" operator="containsText" text="11.30 – 19.30">
      <formula>NOT(ISERROR(SEARCH("11.30 – 19.30",F46)))</formula>
    </cfRule>
  </conditionalFormatting>
  <conditionalFormatting sqref="F46 H46 J46 L46 N46 P46 R46 T46">
    <cfRule type="cellIs" dxfId="3557" priority="3361" operator="equal">
      <formula>"09.00 – 15.00"</formula>
    </cfRule>
  </conditionalFormatting>
  <conditionalFormatting sqref="F46 H46 J46 L46 N46 P46 R46 T46">
    <cfRule type="cellIs" dxfId="3556" priority="3362" operator="equal">
      <formula>"09.00 – 18.00"</formula>
    </cfRule>
  </conditionalFormatting>
  <conditionalFormatting sqref="F46 H46 J46 L46 N46 P46 R46 T46">
    <cfRule type="cellIs" dxfId="3555" priority="3363" operator="equal">
      <formula>"09.30 – 13.00"</formula>
    </cfRule>
  </conditionalFormatting>
  <conditionalFormatting sqref="F46 H46 J46 L46 N46 P46 R46 T46">
    <cfRule type="cellIs" dxfId="3554" priority="3364" operator="equal">
      <formula>"10.30 – 19.30"</formula>
    </cfRule>
  </conditionalFormatting>
  <conditionalFormatting sqref="F46 H46 J46 L46 N46 P46 R46 T46">
    <cfRule type="cellIs" dxfId="3553" priority="3365" operator="equal">
      <formula>"11.30 – 19.30"</formula>
    </cfRule>
  </conditionalFormatting>
  <conditionalFormatting sqref="F46 H46 J46 L46 N46 P46 R46 T46">
    <cfRule type="cellIs" dxfId="3552" priority="3366" operator="equal">
      <formula>_FV(13,"3")</formula>
    </cfRule>
  </conditionalFormatting>
  <conditionalFormatting sqref="F46 H46 J46 L46 N46 P46 R46 T46">
    <cfRule type="cellIs" dxfId="3551" priority="3367" operator="equal">
      <formula>_FV(13,"3")</formula>
    </cfRule>
  </conditionalFormatting>
  <conditionalFormatting sqref="F46 H46 J46 L46 N46 P46 R46 T46">
    <cfRule type="cellIs" dxfId="3550" priority="3368" operator="equal">
      <formula>_FV(13,"3")</formula>
    </cfRule>
  </conditionalFormatting>
  <conditionalFormatting sqref="F46 H46 J46 L46 N46 P46 R46 T46">
    <cfRule type="cellIs" dxfId="3549" priority="3353" operator="equal">
      <formula>"09.00 – 15.00"</formula>
    </cfRule>
  </conditionalFormatting>
  <conditionalFormatting sqref="F46 H46 J46 L46 N46 P46 R46 T46">
    <cfRule type="cellIs" dxfId="3548" priority="3354" operator="equal">
      <formula>"09.00 – 18.00"</formula>
    </cfRule>
  </conditionalFormatting>
  <conditionalFormatting sqref="F46 H46 J46 L46 N46 P46 R46 T46">
    <cfRule type="cellIs" dxfId="3547" priority="3355" operator="equal">
      <formula>"09.30 – 13.00"</formula>
    </cfRule>
  </conditionalFormatting>
  <conditionalFormatting sqref="F46 H46 J46 L46 N46 P46 R46 T46">
    <cfRule type="cellIs" dxfId="3546" priority="3356" operator="equal">
      <formula>"10.30 – 19.30"</formula>
    </cfRule>
  </conditionalFormatting>
  <conditionalFormatting sqref="F46 H46 J46 L46 N46 P46 R46 T46">
    <cfRule type="cellIs" dxfId="3545" priority="3357" operator="equal">
      <formula>"11.30 – 19.30"</formula>
    </cfRule>
  </conditionalFormatting>
  <conditionalFormatting sqref="F46 H46 J46 L46 N46 P46 R46 T46">
    <cfRule type="cellIs" dxfId="3544" priority="3358" operator="equal">
      <formula>_FV(13,"3")</formula>
    </cfRule>
  </conditionalFormatting>
  <conditionalFormatting sqref="F46 H46 J46 L46 N46 P46 R46 T46">
    <cfRule type="cellIs" dxfId="3543" priority="3359" operator="equal">
      <formula>_FV(13,"3")</formula>
    </cfRule>
  </conditionalFormatting>
  <conditionalFormatting sqref="F46 H46 J46 L46 N46 P46 R46 T46">
    <cfRule type="cellIs" dxfId="3542" priority="3360" operator="equal">
      <formula>_FV(13,"3")</formula>
    </cfRule>
  </conditionalFormatting>
  <conditionalFormatting sqref="F46 H46 J46 L46 N46 P46 R46 T46">
    <cfRule type="containsText" dxfId="3541" priority="3347" operator="containsText" text="09.00 - 13.00">
      <formula>NOT(ISERROR(SEARCH("09.00 - 13.00",F46)))</formula>
    </cfRule>
    <cfRule type="containsText" dxfId="3540" priority="3348" operator="containsText" text="09.00 – 15:00">
      <formula>NOT(ISERROR(SEARCH("09.00 – 15:00",F46)))</formula>
    </cfRule>
    <cfRule type="containsText" dxfId="3539" priority="3349" operator="containsText" text="09.00 – 16.00">
      <formula>NOT(ISERROR(SEARCH("09.00 – 16.00",F46)))</formula>
    </cfRule>
    <cfRule type="containsText" dxfId="3538" priority="3350" operator="containsText" text="09.00 - 13:00">
      <formula>NOT(ISERROR(SEARCH("09.00 - 13:00",F46)))</formula>
    </cfRule>
    <cfRule type="containsText" dxfId="3537" priority="3351" operator="containsText" text="08.30 – 16:30 ">
      <formula>NOT(ISERROR(SEARCH("08.30 – 16:30 ",F46)))</formula>
    </cfRule>
    <cfRule type="containsText" dxfId="3536" priority="3352" operator="containsText" text="08.30 – 17:30 ">
      <formula>NOT(ISERROR(SEARCH("08.30 – 17:30 ",F46)))</formula>
    </cfRule>
  </conditionalFormatting>
  <conditionalFormatting sqref="F46 H46 J46 L46 N46 P46 R46 T46">
    <cfRule type="cellIs" dxfId="3535" priority="3339" operator="equal">
      <formula>"09.00 – 15.00"</formula>
    </cfRule>
  </conditionalFormatting>
  <conditionalFormatting sqref="F46 H46 J46 L46 N46 P46 R46 T46">
    <cfRule type="cellIs" dxfId="3534" priority="3340" operator="equal">
      <formula>"09.00 – 18.00"</formula>
    </cfRule>
  </conditionalFormatting>
  <conditionalFormatting sqref="F46 H46 J46 L46 N46 P46 R46 T46">
    <cfRule type="cellIs" dxfId="3533" priority="3341" operator="equal">
      <formula>"09.30 – 13.00"</formula>
    </cfRule>
  </conditionalFormatting>
  <conditionalFormatting sqref="F46 H46 J46 L46 N46 P46 R46 T46">
    <cfRule type="cellIs" dxfId="3532" priority="3342" operator="equal">
      <formula>"10.30 – 19.30"</formula>
    </cfRule>
  </conditionalFormatting>
  <conditionalFormatting sqref="F46 H46 J46 L46 N46 P46 R46 T46">
    <cfRule type="cellIs" dxfId="3531" priority="3343" operator="equal">
      <formula>"11.30 – 19.30"</formula>
    </cfRule>
  </conditionalFormatting>
  <conditionalFormatting sqref="F46 H46 J46 L46 N46 P46 R46 T46">
    <cfRule type="cellIs" dxfId="3530" priority="3344" operator="equal">
      <formula>_FV(13,"3")</formula>
    </cfRule>
  </conditionalFormatting>
  <conditionalFormatting sqref="F46 H46 J46 L46 N46 P46 R46 T46">
    <cfRule type="cellIs" dxfId="3529" priority="3345" operator="equal">
      <formula>_FV(13,"3")</formula>
    </cfRule>
  </conditionalFormatting>
  <conditionalFormatting sqref="F46 H46 J46 L46 N46 P46 R46 T46">
    <cfRule type="containsText" dxfId="3528" priority="3329" operator="containsText" text="DOMENICA">
      <formula>NOT(ISERROR(SEARCH("DOMENICA",F46)))</formula>
    </cfRule>
    <cfRule type="containsText" dxfId="3527" priority="3330" operator="containsText" text="08.30 – 14.30">
      <formula>NOT(ISERROR(SEARCH("08.30 – 14.30",F46)))</formula>
    </cfRule>
    <cfRule type="containsText" dxfId="3526" priority="3331" operator="containsText" text="09.30 – 18.30">
      <formula>NOT(ISERROR(SEARCH("09.30 – 18.30",F46)))</formula>
    </cfRule>
    <cfRule type="containsText" dxfId="3525" priority="3332" operator="containsText" text="08.30 – 16.30">
      <formula>NOT(ISERROR(SEARCH("08.30 – 16.30",F46)))</formula>
    </cfRule>
    <cfRule type="containsText" dxfId="3524" priority="3333" operator="containsText" text="08.30 – 17.30">
      <formula>NOT(ISERROR(SEARCH("08.30 – 17.30",F46)))</formula>
    </cfRule>
    <cfRule type="containsText" dxfId="3523" priority="3334" operator="containsText" text="09.00 – 18.00">
      <formula>NOT(ISERROR(SEARCH("09.00 – 18.00",F46)))</formula>
    </cfRule>
    <cfRule type="containsText" dxfId="3522" priority="3335" operator="containsText" text="09.00 – 15.00">
      <formula>NOT(ISERROR(SEARCH("09.00 – 15.00",F46)))</formula>
    </cfRule>
    <cfRule type="containsText" dxfId="3521" priority="3336" operator="containsText" text="10.30 – 19.30">
      <formula>NOT(ISERROR(SEARCH("10.30 – 19.30",F46)))</formula>
    </cfRule>
    <cfRule type="containsText" dxfId="3520" priority="3337" operator="containsText" text="09.00 – 13.00">
      <formula>NOT(ISERROR(SEARCH("09.00 – 13.00",F46)))</formula>
    </cfRule>
    <cfRule type="containsText" dxfId="3519" priority="3338" operator="containsText" text="11.30 – 19.30">
      <formula>NOT(ISERROR(SEARCH("11.30 – 19.30",F46)))</formula>
    </cfRule>
  </conditionalFormatting>
  <conditionalFormatting sqref="F46 H46 J46 L46 N46 P46 R46 T46">
    <cfRule type="cellIs" dxfId="3518" priority="3322" operator="equal">
      <formula>"09.00 – 18.00"</formula>
    </cfRule>
  </conditionalFormatting>
  <conditionalFormatting sqref="F46 H46 J46 L46 N46 P46 R46 T46">
    <cfRule type="cellIs" dxfId="3517" priority="3323" operator="equal">
      <formula>"09.30 – 13.00"</formula>
    </cfRule>
  </conditionalFormatting>
  <conditionalFormatting sqref="F46 H46 J46 L46 N46 P46 R46 T46">
    <cfRule type="cellIs" dxfId="3516" priority="3324" operator="equal">
      <formula>"10.30 – 19.30"</formula>
    </cfRule>
  </conditionalFormatting>
  <conditionalFormatting sqref="F46 H46 J46 L46 N46 P46 R46 T46">
    <cfRule type="cellIs" dxfId="3515" priority="3325" operator="equal">
      <formula>"11.30 – 19.30"</formula>
    </cfRule>
  </conditionalFormatting>
  <conditionalFormatting sqref="F46 H46 J46 L46 N46 P46 R46 T46">
    <cfRule type="cellIs" dxfId="3514" priority="3326" operator="equal">
      <formula>_FV(13,"3")</formula>
    </cfRule>
  </conditionalFormatting>
  <conditionalFormatting sqref="F46 H46 J46 L46 N46 P46 R46 T46">
    <cfRule type="cellIs" dxfId="3513" priority="3315" operator="equal">
      <formula>"09.00 – 18.00"</formula>
    </cfRule>
  </conditionalFormatting>
  <conditionalFormatting sqref="F46 H46 J46 L46 N46 P46 R46 T46">
    <cfRule type="cellIs" dxfId="3512" priority="3316" operator="equal">
      <formula>"09.30 – 13.00"</formula>
    </cfRule>
  </conditionalFormatting>
  <conditionalFormatting sqref="F46 H46 J46 L46 N46 P46 R46 T46">
    <cfRule type="cellIs" dxfId="3511" priority="3317" operator="equal">
      <formula>"10.30 – 19.30"</formula>
    </cfRule>
  </conditionalFormatting>
  <conditionalFormatting sqref="F46 H46 J46 L46 N46 P46 R46 T46">
    <cfRule type="cellIs" dxfId="3510" priority="3318" operator="equal">
      <formula>"11.30 – 19.30"</formula>
    </cfRule>
  </conditionalFormatting>
  <conditionalFormatting sqref="F46 H46 J46 L46 N46 P46 R46 T46">
    <cfRule type="cellIs" dxfId="3509" priority="3319" operator="equal">
      <formula>_FV(13,"3")</formula>
    </cfRule>
  </conditionalFormatting>
  <conditionalFormatting sqref="D60">
    <cfRule type="cellIs" dxfId="3508" priority="3273" operator="equal">
      <formula>_FV(13,"3")</formula>
    </cfRule>
  </conditionalFormatting>
  <conditionalFormatting sqref="D60">
    <cfRule type="cellIs" dxfId="3507" priority="3254" operator="equal">
      <formula>_FV(13,"3")</formula>
    </cfRule>
  </conditionalFormatting>
  <conditionalFormatting sqref="D60">
    <cfRule type="cellIs" dxfId="3506" priority="3255" operator="equal">
      <formula>_FV(13,"3")</formula>
    </cfRule>
  </conditionalFormatting>
  <conditionalFormatting sqref="D60">
    <cfRule type="cellIs" dxfId="3505" priority="3247" operator="equal">
      <formula>_FV(13,"3")</formula>
    </cfRule>
  </conditionalFormatting>
  <conditionalFormatting sqref="D60">
    <cfRule type="cellIs" dxfId="3504" priority="3248" operator="equal">
      <formula>_FV(13,"3")</formula>
    </cfRule>
  </conditionalFormatting>
  <conditionalFormatting sqref="D60">
    <cfRule type="cellIs" dxfId="3503" priority="3306" operator="equal">
      <formula>"09.00 – 13.00"</formula>
    </cfRule>
  </conditionalFormatting>
  <conditionalFormatting sqref="D60">
    <cfRule type="cellIs" dxfId="3502" priority="3307" operator="equal">
      <formula>"09.00 – 15.00"</formula>
    </cfRule>
  </conditionalFormatting>
  <conditionalFormatting sqref="D60">
    <cfRule type="cellIs" dxfId="3501" priority="3308" operator="equal">
      <formula>"09.00 – 18.00"</formula>
    </cfRule>
  </conditionalFormatting>
  <conditionalFormatting sqref="D60">
    <cfRule type="cellIs" dxfId="3500" priority="3309" operator="equal">
      <formula>"09.30 – 13.00"</formula>
    </cfRule>
  </conditionalFormatting>
  <conditionalFormatting sqref="D60">
    <cfRule type="cellIs" dxfId="3499" priority="3310" operator="equal">
      <formula>"10.30 – 19.30"</formula>
    </cfRule>
  </conditionalFormatting>
  <conditionalFormatting sqref="D60">
    <cfRule type="cellIs" dxfId="3498" priority="3311" operator="equal">
      <formula>"11.30 – 19.30"</formula>
    </cfRule>
  </conditionalFormatting>
  <conditionalFormatting sqref="D60">
    <cfRule type="cellIs" dxfId="3497" priority="3312" operator="equal">
      <formula>_FV(13,"3")</formula>
    </cfRule>
  </conditionalFormatting>
  <conditionalFormatting sqref="D60">
    <cfRule type="cellIs" dxfId="3496" priority="3313" operator="equal">
      <formula>_FV(13,"3")</formula>
    </cfRule>
  </conditionalFormatting>
  <conditionalFormatting sqref="D60">
    <cfRule type="cellIs" dxfId="3495" priority="3314" operator="equal">
      <formula>_FV(13,"3")</formula>
    </cfRule>
  </conditionalFormatting>
  <conditionalFormatting sqref="D60">
    <cfRule type="containsText" dxfId="3494" priority="3296" operator="containsText" text="DOMENICA">
      <formula>NOT(ISERROR(SEARCH("DOMENICA",D60)))</formula>
    </cfRule>
    <cfRule type="containsText" dxfId="3493" priority="3297" operator="containsText" text="08.30 – 14.30">
      <formula>NOT(ISERROR(SEARCH("08.30 – 14.30",D60)))</formula>
    </cfRule>
    <cfRule type="containsText" dxfId="3492" priority="3298" operator="containsText" text="09.30 – 18.30">
      <formula>NOT(ISERROR(SEARCH("09.30 – 18.30",D60)))</formula>
    </cfRule>
    <cfRule type="containsText" dxfId="3491" priority="3299" operator="containsText" text="08.30 – 16.30">
      <formula>NOT(ISERROR(SEARCH("08.30 – 16.30",D60)))</formula>
    </cfRule>
    <cfRule type="containsText" dxfId="3490" priority="3300" operator="containsText" text="08.30 – 17.30">
      <formula>NOT(ISERROR(SEARCH("08.30 – 17.30",D60)))</formula>
    </cfRule>
    <cfRule type="containsText" dxfId="3489" priority="3301" operator="containsText" text="09.00 – 18.00">
      <formula>NOT(ISERROR(SEARCH("09.00 – 18.00",D60)))</formula>
    </cfRule>
    <cfRule type="containsText" dxfId="3488" priority="3302" operator="containsText" text="09.00 – 15.00">
      <formula>NOT(ISERROR(SEARCH("09.00 – 15.00",D60)))</formula>
    </cfRule>
    <cfRule type="containsText" dxfId="3487" priority="3303" operator="containsText" text="10.30 – 19.30">
      <formula>NOT(ISERROR(SEARCH("10.30 – 19.30",D60)))</formula>
    </cfRule>
    <cfRule type="containsText" dxfId="3486" priority="3304" operator="containsText" text="09.00 – 13.00">
      <formula>NOT(ISERROR(SEARCH("09.00 – 13.00",D60)))</formula>
    </cfRule>
    <cfRule type="containsText" dxfId="3485" priority="3305" operator="containsText" text="11.30 – 19.30">
      <formula>NOT(ISERROR(SEARCH("11.30 – 19.30",D60)))</formula>
    </cfRule>
  </conditionalFormatting>
  <conditionalFormatting sqref="D60">
    <cfRule type="cellIs" dxfId="3484" priority="3288" operator="equal">
      <formula>"09.00 – 15.00"</formula>
    </cfRule>
  </conditionalFormatting>
  <conditionalFormatting sqref="D60">
    <cfRule type="cellIs" dxfId="3483" priority="3289" operator="equal">
      <formula>"09.00 – 18.00"</formula>
    </cfRule>
  </conditionalFormatting>
  <conditionalFormatting sqref="D60">
    <cfRule type="cellIs" dxfId="3482" priority="3290" operator="equal">
      <formula>"09.30 – 13.00"</formula>
    </cfRule>
  </conditionalFormatting>
  <conditionalFormatting sqref="D60">
    <cfRule type="cellIs" dxfId="3481" priority="3291" operator="equal">
      <formula>"10.30 – 19.30"</formula>
    </cfRule>
  </conditionalFormatting>
  <conditionalFormatting sqref="D60">
    <cfRule type="cellIs" dxfId="3480" priority="3292" operator="equal">
      <formula>"11.30 – 19.30"</formula>
    </cfRule>
  </conditionalFormatting>
  <conditionalFormatting sqref="D60">
    <cfRule type="cellIs" dxfId="3479" priority="3293" operator="equal">
      <formula>_FV(13,"3")</formula>
    </cfRule>
  </conditionalFormatting>
  <conditionalFormatting sqref="D60">
    <cfRule type="cellIs" dxfId="3478" priority="3294" operator="equal">
      <formula>_FV(13,"3")</formula>
    </cfRule>
  </conditionalFormatting>
  <conditionalFormatting sqref="D60">
    <cfRule type="cellIs" dxfId="3477" priority="3295" operator="equal">
      <formula>_FV(13,"3")</formula>
    </cfRule>
  </conditionalFormatting>
  <conditionalFormatting sqref="D60">
    <cfRule type="cellIs" dxfId="3476" priority="3280" operator="equal">
      <formula>"09.00 – 15.00"</formula>
    </cfRule>
  </conditionalFormatting>
  <conditionalFormatting sqref="D60">
    <cfRule type="cellIs" dxfId="3475" priority="3281" operator="equal">
      <formula>"09.00 – 18.00"</formula>
    </cfRule>
  </conditionalFormatting>
  <conditionalFormatting sqref="D60">
    <cfRule type="cellIs" dxfId="3474" priority="3282" operator="equal">
      <formula>"09.30 – 13.00"</formula>
    </cfRule>
  </conditionalFormatting>
  <conditionalFormatting sqref="D60">
    <cfRule type="cellIs" dxfId="3473" priority="3283" operator="equal">
      <formula>"10.30 – 19.30"</formula>
    </cfRule>
  </conditionalFormatting>
  <conditionalFormatting sqref="D60">
    <cfRule type="cellIs" dxfId="3472" priority="3284" operator="equal">
      <formula>"11.30 – 19.30"</formula>
    </cfRule>
  </conditionalFormatting>
  <conditionalFormatting sqref="D60">
    <cfRule type="cellIs" dxfId="3471" priority="3285" operator="equal">
      <formula>_FV(13,"3")</formula>
    </cfRule>
  </conditionalFormatting>
  <conditionalFormatting sqref="D60">
    <cfRule type="cellIs" dxfId="3470" priority="3286" operator="equal">
      <formula>_FV(13,"3")</formula>
    </cfRule>
  </conditionalFormatting>
  <conditionalFormatting sqref="D60">
    <cfRule type="cellIs" dxfId="3469" priority="3287" operator="equal">
      <formula>_FV(13,"3")</formula>
    </cfRule>
  </conditionalFormatting>
  <conditionalFormatting sqref="D60">
    <cfRule type="containsText" dxfId="3468" priority="3274" operator="containsText" text="09.00 - 13.00">
      <formula>NOT(ISERROR(SEARCH("09.00 - 13.00",D60)))</formula>
    </cfRule>
    <cfRule type="containsText" dxfId="3467" priority="3275" operator="containsText" text="09.00 – 15:00">
      <formula>NOT(ISERROR(SEARCH("09.00 – 15:00",D60)))</formula>
    </cfRule>
    <cfRule type="containsText" dxfId="3466" priority="3276" operator="containsText" text="09.00 – 16.00">
      <formula>NOT(ISERROR(SEARCH("09.00 – 16.00",D60)))</formula>
    </cfRule>
    <cfRule type="containsText" dxfId="3465" priority="3277" operator="containsText" text="09.00 - 13:00">
      <formula>NOT(ISERROR(SEARCH("09.00 - 13:00",D60)))</formula>
    </cfRule>
    <cfRule type="containsText" dxfId="3464" priority="3278" operator="containsText" text="08.30 – 16:30 ">
      <formula>NOT(ISERROR(SEARCH("08.30 – 16:30 ",D60)))</formula>
    </cfRule>
    <cfRule type="containsText" dxfId="3463" priority="3279" operator="containsText" text="08.30 – 17:30 ">
      <formula>NOT(ISERROR(SEARCH("08.30 – 17:30 ",D60)))</formula>
    </cfRule>
  </conditionalFormatting>
  <conditionalFormatting sqref="D60">
    <cfRule type="cellIs" dxfId="3462" priority="3266" operator="equal">
      <formula>"09.00 – 15.00"</formula>
    </cfRule>
  </conditionalFormatting>
  <conditionalFormatting sqref="D60">
    <cfRule type="cellIs" dxfId="3461" priority="3267" operator="equal">
      <formula>"09.00 – 18.00"</formula>
    </cfRule>
  </conditionalFormatting>
  <conditionalFormatting sqref="D60">
    <cfRule type="cellIs" dxfId="3460" priority="3268" operator="equal">
      <formula>"09.30 – 13.00"</formula>
    </cfRule>
  </conditionalFormatting>
  <conditionalFormatting sqref="D60">
    <cfRule type="cellIs" dxfId="3459" priority="3269" operator="equal">
      <formula>"10.30 – 19.30"</formula>
    </cfRule>
  </conditionalFormatting>
  <conditionalFormatting sqref="D60">
    <cfRule type="cellIs" dxfId="3458" priority="3270" operator="equal">
      <formula>"11.30 – 19.30"</formula>
    </cfRule>
  </conditionalFormatting>
  <conditionalFormatting sqref="D60">
    <cfRule type="cellIs" dxfId="3457" priority="3271" operator="equal">
      <formula>_FV(13,"3")</formula>
    </cfRule>
  </conditionalFormatting>
  <conditionalFormatting sqref="D60">
    <cfRule type="cellIs" dxfId="3456" priority="3272" operator="equal">
      <formula>_FV(13,"3")</formula>
    </cfRule>
  </conditionalFormatting>
  <conditionalFormatting sqref="D60">
    <cfRule type="containsText" dxfId="3455" priority="3256" operator="containsText" text="DOMENICA">
      <formula>NOT(ISERROR(SEARCH("DOMENICA",D60)))</formula>
    </cfRule>
    <cfRule type="containsText" dxfId="3454" priority="3257" operator="containsText" text="08.30 – 14.30">
      <formula>NOT(ISERROR(SEARCH("08.30 – 14.30",D60)))</formula>
    </cfRule>
    <cfRule type="containsText" dxfId="3453" priority="3258" operator="containsText" text="09.30 – 18.30">
      <formula>NOT(ISERROR(SEARCH("09.30 – 18.30",D60)))</formula>
    </cfRule>
    <cfRule type="containsText" dxfId="3452" priority="3259" operator="containsText" text="08.30 – 16.30">
      <formula>NOT(ISERROR(SEARCH("08.30 – 16.30",D60)))</formula>
    </cfRule>
    <cfRule type="containsText" dxfId="3451" priority="3260" operator="containsText" text="08.30 – 17.30">
      <formula>NOT(ISERROR(SEARCH("08.30 – 17.30",D60)))</formula>
    </cfRule>
    <cfRule type="containsText" dxfId="3450" priority="3261" operator="containsText" text="09.00 – 18.00">
      <formula>NOT(ISERROR(SEARCH("09.00 – 18.00",D60)))</formula>
    </cfRule>
    <cfRule type="containsText" dxfId="3449" priority="3262" operator="containsText" text="09.00 – 15.00">
      <formula>NOT(ISERROR(SEARCH("09.00 – 15.00",D60)))</formula>
    </cfRule>
    <cfRule type="containsText" dxfId="3448" priority="3263" operator="containsText" text="10.30 – 19.30">
      <formula>NOT(ISERROR(SEARCH("10.30 – 19.30",D60)))</formula>
    </cfRule>
    <cfRule type="containsText" dxfId="3447" priority="3264" operator="containsText" text="09.00 – 13.00">
      <formula>NOT(ISERROR(SEARCH("09.00 – 13.00",D60)))</formula>
    </cfRule>
    <cfRule type="containsText" dxfId="3446" priority="3265" operator="containsText" text="11.30 – 19.30">
      <formula>NOT(ISERROR(SEARCH("11.30 – 19.30",D60)))</formula>
    </cfRule>
  </conditionalFormatting>
  <conditionalFormatting sqref="D60">
    <cfRule type="cellIs" dxfId="3445" priority="3249" operator="equal">
      <formula>"09.00 – 18.00"</formula>
    </cfRule>
  </conditionalFormatting>
  <conditionalFormatting sqref="D60">
    <cfRule type="cellIs" dxfId="3444" priority="3250" operator="equal">
      <formula>"09.30 – 13.00"</formula>
    </cfRule>
  </conditionalFormatting>
  <conditionalFormatting sqref="D60">
    <cfRule type="cellIs" dxfId="3443" priority="3251" operator="equal">
      <formula>"10.30 – 19.30"</formula>
    </cfRule>
  </conditionalFormatting>
  <conditionalFormatting sqref="D60">
    <cfRule type="cellIs" dxfId="3442" priority="3252" operator="equal">
      <formula>"11.30 – 19.30"</formula>
    </cfRule>
  </conditionalFormatting>
  <conditionalFormatting sqref="D60">
    <cfRule type="cellIs" dxfId="3441" priority="3253" operator="equal">
      <formula>_FV(13,"3")</formula>
    </cfRule>
  </conditionalFormatting>
  <conditionalFormatting sqref="D60">
    <cfRule type="cellIs" dxfId="3440" priority="3242" operator="equal">
      <formula>"09.00 – 18.00"</formula>
    </cfRule>
  </conditionalFormatting>
  <conditionalFormatting sqref="D60">
    <cfRule type="cellIs" dxfId="3439" priority="3243" operator="equal">
      <formula>"09.30 – 13.00"</formula>
    </cfRule>
  </conditionalFormatting>
  <conditionalFormatting sqref="D60">
    <cfRule type="cellIs" dxfId="3438" priority="3244" operator="equal">
      <formula>"10.30 – 19.30"</formula>
    </cfRule>
  </conditionalFormatting>
  <conditionalFormatting sqref="D60">
    <cfRule type="cellIs" dxfId="3437" priority="3245" operator="equal">
      <formula>"11.30 – 19.30"</formula>
    </cfRule>
  </conditionalFormatting>
  <conditionalFormatting sqref="D60">
    <cfRule type="cellIs" dxfId="3436" priority="3246" operator="equal">
      <formula>_FV(13,"3")</formula>
    </cfRule>
  </conditionalFormatting>
  <conditionalFormatting sqref="F60 H60 J60 L60 N60 P60 R60 T60">
    <cfRule type="cellIs" dxfId="3435" priority="3200" operator="equal">
      <formula>_FV(13,"3")</formula>
    </cfRule>
  </conditionalFormatting>
  <conditionalFormatting sqref="F60 H60 J60 L60 N60 P60 R60 T60">
    <cfRule type="cellIs" dxfId="3434" priority="3181" operator="equal">
      <formula>_FV(13,"3")</formula>
    </cfRule>
  </conditionalFormatting>
  <conditionalFormatting sqref="F60 H60 J60 L60 N60 P60 R60 T60">
    <cfRule type="cellIs" dxfId="3433" priority="3182" operator="equal">
      <formula>_FV(13,"3")</formula>
    </cfRule>
  </conditionalFormatting>
  <conditionalFormatting sqref="F60 H60 J60 L60 N60 P60 R60 T60">
    <cfRule type="cellIs" dxfId="3432" priority="3174" operator="equal">
      <formula>_FV(13,"3")</formula>
    </cfRule>
  </conditionalFormatting>
  <conditionalFormatting sqref="F60 H60 J60 L60 N60 P60 R60 T60">
    <cfRule type="cellIs" dxfId="3431" priority="3175" operator="equal">
      <formula>_FV(13,"3")</formula>
    </cfRule>
  </conditionalFormatting>
  <conditionalFormatting sqref="F60 H60 J60 L60 N60 P60 R60 T60">
    <cfRule type="cellIs" dxfId="3430" priority="3233" operator="equal">
      <formula>"09.00 – 13.00"</formula>
    </cfRule>
  </conditionalFormatting>
  <conditionalFormatting sqref="F60 H60 J60 L60 N60 P60 R60 T60">
    <cfRule type="cellIs" dxfId="3429" priority="3234" operator="equal">
      <formula>"09.00 – 15.00"</formula>
    </cfRule>
  </conditionalFormatting>
  <conditionalFormatting sqref="F60 H60 J60 L60 N60 P60 R60 T60">
    <cfRule type="cellIs" dxfId="3428" priority="3235" operator="equal">
      <formula>"09.00 – 18.00"</formula>
    </cfRule>
  </conditionalFormatting>
  <conditionalFormatting sqref="F60 H60 J60 L60 N60 P60 R60 T60">
    <cfRule type="cellIs" dxfId="3427" priority="3236" operator="equal">
      <formula>"09.30 – 13.00"</formula>
    </cfRule>
  </conditionalFormatting>
  <conditionalFormatting sqref="F60 H60 J60 L60 N60 P60 R60 T60">
    <cfRule type="cellIs" dxfId="3426" priority="3237" operator="equal">
      <formula>"10.30 – 19.30"</formula>
    </cfRule>
  </conditionalFormatting>
  <conditionalFormatting sqref="F60 H60 J60 L60 N60 P60 R60 T60">
    <cfRule type="cellIs" dxfId="3425" priority="3238" operator="equal">
      <formula>"11.30 – 19.30"</formula>
    </cfRule>
  </conditionalFormatting>
  <conditionalFormatting sqref="F60 H60 J60 L60 N60 P60 R60 T60">
    <cfRule type="cellIs" dxfId="3424" priority="3239" operator="equal">
      <formula>_FV(13,"3")</formula>
    </cfRule>
  </conditionalFormatting>
  <conditionalFormatting sqref="F60 H60 J60 L60 N60 P60 R60 T60">
    <cfRule type="cellIs" dxfId="3423" priority="3240" operator="equal">
      <formula>_FV(13,"3")</formula>
    </cfRule>
  </conditionalFormatting>
  <conditionalFormatting sqref="F60 H60 J60 L60 N60 P60 R60 T60">
    <cfRule type="cellIs" dxfId="3422" priority="3241" operator="equal">
      <formula>_FV(13,"3")</formula>
    </cfRule>
  </conditionalFormatting>
  <conditionalFormatting sqref="F60 H60 J60 L60 N60 P60 R60 T60">
    <cfRule type="containsText" dxfId="3421" priority="3223" operator="containsText" text="DOMENICA">
      <formula>NOT(ISERROR(SEARCH("DOMENICA",F60)))</formula>
    </cfRule>
    <cfRule type="containsText" dxfId="3420" priority="3224" operator="containsText" text="08.30 – 14.30">
      <formula>NOT(ISERROR(SEARCH("08.30 – 14.30",F60)))</formula>
    </cfRule>
    <cfRule type="containsText" dxfId="3419" priority="3225" operator="containsText" text="09.30 – 18.30">
      <formula>NOT(ISERROR(SEARCH("09.30 – 18.30",F60)))</formula>
    </cfRule>
    <cfRule type="containsText" dxfId="3418" priority="3226" operator="containsText" text="08.30 – 16.30">
      <formula>NOT(ISERROR(SEARCH("08.30 – 16.30",F60)))</formula>
    </cfRule>
    <cfRule type="containsText" dxfId="3417" priority="3227" operator="containsText" text="08.30 – 17.30">
      <formula>NOT(ISERROR(SEARCH("08.30 – 17.30",F60)))</formula>
    </cfRule>
    <cfRule type="containsText" dxfId="3416" priority="3228" operator="containsText" text="09.00 – 18.00">
      <formula>NOT(ISERROR(SEARCH("09.00 – 18.00",F60)))</formula>
    </cfRule>
    <cfRule type="containsText" dxfId="3415" priority="3229" operator="containsText" text="09.00 – 15.00">
      <formula>NOT(ISERROR(SEARCH("09.00 – 15.00",F60)))</formula>
    </cfRule>
    <cfRule type="containsText" dxfId="3414" priority="3230" operator="containsText" text="10.30 – 19.30">
      <formula>NOT(ISERROR(SEARCH("10.30 – 19.30",F60)))</formula>
    </cfRule>
    <cfRule type="containsText" dxfId="3413" priority="3231" operator="containsText" text="09.00 – 13.00">
      <formula>NOT(ISERROR(SEARCH("09.00 – 13.00",F60)))</formula>
    </cfRule>
    <cfRule type="containsText" dxfId="3412" priority="3232" operator="containsText" text="11.30 – 19.30">
      <formula>NOT(ISERROR(SEARCH("11.30 – 19.30",F60)))</formula>
    </cfRule>
  </conditionalFormatting>
  <conditionalFormatting sqref="F60 H60 J60 L60 N60 P60 R60 T60">
    <cfRule type="cellIs" dxfId="3411" priority="3215" operator="equal">
      <formula>"09.00 – 15.00"</formula>
    </cfRule>
  </conditionalFormatting>
  <conditionalFormatting sqref="F60 H60 J60 L60 N60 P60 R60 T60">
    <cfRule type="cellIs" dxfId="3410" priority="3216" operator="equal">
      <formula>"09.00 – 18.00"</formula>
    </cfRule>
  </conditionalFormatting>
  <conditionalFormatting sqref="F60 H60 J60 L60 N60 P60 R60 T60">
    <cfRule type="cellIs" dxfId="3409" priority="3217" operator="equal">
      <formula>"09.30 – 13.00"</formula>
    </cfRule>
  </conditionalFormatting>
  <conditionalFormatting sqref="F60 H60 J60 L60 N60 P60 R60 T60">
    <cfRule type="cellIs" dxfId="3408" priority="3218" operator="equal">
      <formula>"10.30 – 19.30"</formula>
    </cfRule>
  </conditionalFormatting>
  <conditionalFormatting sqref="F60 H60 J60 L60 N60 P60 R60 T60">
    <cfRule type="cellIs" dxfId="3407" priority="3219" operator="equal">
      <formula>"11.30 – 19.30"</formula>
    </cfRule>
  </conditionalFormatting>
  <conditionalFormatting sqref="F60 H60 J60 L60 N60 P60 R60 T60">
    <cfRule type="cellIs" dxfId="3406" priority="3220" operator="equal">
      <formula>_FV(13,"3")</formula>
    </cfRule>
  </conditionalFormatting>
  <conditionalFormatting sqref="F60 H60 J60 L60 N60 P60 R60 T60">
    <cfRule type="cellIs" dxfId="3405" priority="3221" operator="equal">
      <formula>_FV(13,"3")</formula>
    </cfRule>
  </conditionalFormatting>
  <conditionalFormatting sqref="F60 H60 J60 L60 N60 P60 R60 T60">
    <cfRule type="cellIs" dxfId="3404" priority="3222" operator="equal">
      <formula>_FV(13,"3")</formula>
    </cfRule>
  </conditionalFormatting>
  <conditionalFormatting sqref="F60 H60 J60 L60 N60 P60 R60 T60">
    <cfRule type="cellIs" dxfId="3403" priority="3207" operator="equal">
      <formula>"09.00 – 15.00"</formula>
    </cfRule>
  </conditionalFormatting>
  <conditionalFormatting sqref="F60 H60 J60 L60 N60 P60 R60 T60">
    <cfRule type="cellIs" dxfId="3402" priority="3208" operator="equal">
      <formula>"09.00 – 18.00"</formula>
    </cfRule>
  </conditionalFormatting>
  <conditionalFormatting sqref="F60 H60 J60 L60 N60 P60 R60 T60">
    <cfRule type="cellIs" dxfId="3401" priority="3209" operator="equal">
      <formula>"09.30 – 13.00"</formula>
    </cfRule>
  </conditionalFormatting>
  <conditionalFormatting sqref="F60 H60 J60 L60 N60 P60 R60 T60">
    <cfRule type="cellIs" dxfId="3400" priority="3210" operator="equal">
      <formula>"10.30 – 19.30"</formula>
    </cfRule>
  </conditionalFormatting>
  <conditionalFormatting sqref="F60 H60 J60 L60 N60 P60 R60 T60">
    <cfRule type="cellIs" dxfId="3399" priority="3211" operator="equal">
      <formula>"11.30 – 19.30"</formula>
    </cfRule>
  </conditionalFormatting>
  <conditionalFormatting sqref="F60 H60 J60 L60 N60 P60 R60 T60">
    <cfRule type="cellIs" dxfId="3398" priority="3212" operator="equal">
      <formula>_FV(13,"3")</formula>
    </cfRule>
  </conditionalFormatting>
  <conditionalFormatting sqref="F60 H60 J60 L60 N60 P60 R60 T60">
    <cfRule type="cellIs" dxfId="3397" priority="3213" operator="equal">
      <formula>_FV(13,"3")</formula>
    </cfRule>
  </conditionalFormatting>
  <conditionalFormatting sqref="F60 H60 J60 L60 N60 P60 R60 T60">
    <cfRule type="cellIs" dxfId="3396" priority="3214" operator="equal">
      <formula>_FV(13,"3")</formula>
    </cfRule>
  </conditionalFormatting>
  <conditionalFormatting sqref="F60 H60 J60 L60 N60 P60 R60 T60">
    <cfRule type="containsText" dxfId="3395" priority="3201" operator="containsText" text="09.00 - 13.00">
      <formula>NOT(ISERROR(SEARCH("09.00 - 13.00",F60)))</formula>
    </cfRule>
    <cfRule type="containsText" dxfId="3394" priority="3202" operator="containsText" text="09.00 – 15:00">
      <formula>NOT(ISERROR(SEARCH("09.00 – 15:00",F60)))</formula>
    </cfRule>
    <cfRule type="containsText" dxfId="3393" priority="3203" operator="containsText" text="09.00 – 16.00">
      <formula>NOT(ISERROR(SEARCH("09.00 – 16.00",F60)))</formula>
    </cfRule>
    <cfRule type="containsText" dxfId="3392" priority="3204" operator="containsText" text="09.00 - 13:00">
      <formula>NOT(ISERROR(SEARCH("09.00 - 13:00",F60)))</formula>
    </cfRule>
    <cfRule type="containsText" dxfId="3391" priority="3205" operator="containsText" text="08.30 – 16:30 ">
      <formula>NOT(ISERROR(SEARCH("08.30 – 16:30 ",F60)))</formula>
    </cfRule>
    <cfRule type="containsText" dxfId="3390" priority="3206" operator="containsText" text="08.30 – 17:30 ">
      <formula>NOT(ISERROR(SEARCH("08.30 – 17:30 ",F60)))</formula>
    </cfRule>
  </conditionalFormatting>
  <conditionalFormatting sqref="F60 H60 J60 L60 N60 P60 R60 T60">
    <cfRule type="cellIs" dxfId="3389" priority="3193" operator="equal">
      <formula>"09.00 – 15.00"</formula>
    </cfRule>
  </conditionalFormatting>
  <conditionalFormatting sqref="F60 H60 J60 L60 N60 P60 R60 T60">
    <cfRule type="cellIs" dxfId="3388" priority="3194" operator="equal">
      <formula>"09.00 – 18.00"</formula>
    </cfRule>
  </conditionalFormatting>
  <conditionalFormatting sqref="F60 H60 J60 L60 N60 P60 R60 T60">
    <cfRule type="cellIs" dxfId="3387" priority="3195" operator="equal">
      <formula>"09.30 – 13.00"</formula>
    </cfRule>
  </conditionalFormatting>
  <conditionalFormatting sqref="F60 H60 J60 L60 N60 P60 R60 T60">
    <cfRule type="cellIs" dxfId="3386" priority="3196" operator="equal">
      <formula>"10.30 – 19.30"</formula>
    </cfRule>
  </conditionalFormatting>
  <conditionalFormatting sqref="F60 H60 J60 L60 N60 P60 R60 T60">
    <cfRule type="cellIs" dxfId="3385" priority="3197" operator="equal">
      <formula>"11.30 – 19.30"</formula>
    </cfRule>
  </conditionalFormatting>
  <conditionalFormatting sqref="F60 H60 J60 L60 N60 P60 R60 T60">
    <cfRule type="cellIs" dxfId="3384" priority="3198" operator="equal">
      <formula>_FV(13,"3")</formula>
    </cfRule>
  </conditionalFormatting>
  <conditionalFormatting sqref="F60 H60 J60 L60 N60 P60 R60 T60">
    <cfRule type="cellIs" dxfId="3383" priority="3199" operator="equal">
      <formula>_FV(13,"3")</formula>
    </cfRule>
  </conditionalFormatting>
  <conditionalFormatting sqref="F60 H60 J60 L60 N60 P60 R60 T60">
    <cfRule type="containsText" dxfId="3382" priority="3183" operator="containsText" text="DOMENICA">
      <formula>NOT(ISERROR(SEARCH("DOMENICA",F60)))</formula>
    </cfRule>
    <cfRule type="containsText" dxfId="3381" priority="3184" operator="containsText" text="08.30 – 14.30">
      <formula>NOT(ISERROR(SEARCH("08.30 – 14.30",F60)))</formula>
    </cfRule>
    <cfRule type="containsText" dxfId="3380" priority="3185" operator="containsText" text="09.30 – 18.30">
      <formula>NOT(ISERROR(SEARCH("09.30 – 18.30",F60)))</formula>
    </cfRule>
    <cfRule type="containsText" dxfId="3379" priority="3186" operator="containsText" text="08.30 – 16.30">
      <formula>NOT(ISERROR(SEARCH("08.30 – 16.30",F60)))</formula>
    </cfRule>
    <cfRule type="containsText" dxfId="3378" priority="3187" operator="containsText" text="08.30 – 17.30">
      <formula>NOT(ISERROR(SEARCH("08.30 – 17.30",F60)))</formula>
    </cfRule>
    <cfRule type="containsText" dxfId="3377" priority="3188" operator="containsText" text="09.00 – 18.00">
      <formula>NOT(ISERROR(SEARCH("09.00 – 18.00",F60)))</formula>
    </cfRule>
    <cfRule type="containsText" dxfId="3376" priority="3189" operator="containsText" text="09.00 – 15.00">
      <formula>NOT(ISERROR(SEARCH("09.00 – 15.00",F60)))</formula>
    </cfRule>
    <cfRule type="containsText" dxfId="3375" priority="3190" operator="containsText" text="10.30 – 19.30">
      <formula>NOT(ISERROR(SEARCH("10.30 – 19.30",F60)))</formula>
    </cfRule>
    <cfRule type="containsText" dxfId="3374" priority="3191" operator="containsText" text="09.00 – 13.00">
      <formula>NOT(ISERROR(SEARCH("09.00 – 13.00",F60)))</formula>
    </cfRule>
    <cfRule type="containsText" dxfId="3373" priority="3192" operator="containsText" text="11.30 – 19.30">
      <formula>NOT(ISERROR(SEARCH("11.30 – 19.30",F60)))</formula>
    </cfRule>
  </conditionalFormatting>
  <conditionalFormatting sqref="F60 H60 J60 L60 N60 P60 R60 T60">
    <cfRule type="cellIs" dxfId="3372" priority="3176" operator="equal">
      <formula>"09.00 – 18.00"</formula>
    </cfRule>
  </conditionalFormatting>
  <conditionalFormatting sqref="F60 H60 J60 L60 N60 P60 R60 T60">
    <cfRule type="cellIs" dxfId="3371" priority="3177" operator="equal">
      <formula>"09.30 – 13.00"</formula>
    </cfRule>
  </conditionalFormatting>
  <conditionalFormatting sqref="F60 H60 J60 L60 N60 P60 R60 T60">
    <cfRule type="cellIs" dxfId="3370" priority="3178" operator="equal">
      <formula>"10.30 – 19.30"</formula>
    </cfRule>
  </conditionalFormatting>
  <conditionalFormatting sqref="F60 H60 J60 L60 N60 P60 R60 T60">
    <cfRule type="cellIs" dxfId="3369" priority="3179" operator="equal">
      <formula>"11.30 – 19.30"</formula>
    </cfRule>
  </conditionalFormatting>
  <conditionalFormatting sqref="F60 H60 J60 L60 N60 P60 R60 T60">
    <cfRule type="cellIs" dxfId="3368" priority="3180" operator="equal">
      <formula>_FV(13,"3")</formula>
    </cfRule>
  </conditionalFormatting>
  <conditionalFormatting sqref="F60 H60 J60 L60 N60 P60 R60 T60">
    <cfRule type="cellIs" dxfId="3367" priority="3169" operator="equal">
      <formula>"09.00 – 18.00"</formula>
    </cfRule>
  </conditionalFormatting>
  <conditionalFormatting sqref="F60 H60 J60 L60 N60 P60 R60 T60">
    <cfRule type="cellIs" dxfId="3366" priority="3170" operator="equal">
      <formula>"09.30 – 13.00"</formula>
    </cfRule>
  </conditionalFormatting>
  <conditionalFormatting sqref="F60 H60 J60 L60 N60 P60 R60 T60">
    <cfRule type="cellIs" dxfId="3365" priority="3171" operator="equal">
      <formula>"10.30 – 19.30"</formula>
    </cfRule>
  </conditionalFormatting>
  <conditionalFormatting sqref="F60 H60 J60 L60 N60 P60 R60 T60">
    <cfRule type="cellIs" dxfId="3364" priority="3172" operator="equal">
      <formula>"11.30 – 19.30"</formula>
    </cfRule>
  </conditionalFormatting>
  <conditionalFormatting sqref="F60 H60 J60 L60 N60 P60 R60 T60">
    <cfRule type="cellIs" dxfId="3363" priority="3173" operator="equal">
      <formula>_FV(13,"3")</formula>
    </cfRule>
  </conditionalFormatting>
  <conditionalFormatting sqref="D90 D80 D70">
    <cfRule type="cellIs" dxfId="3362" priority="3127" operator="equal">
      <formula>_FV(13,"3")</formula>
    </cfRule>
  </conditionalFormatting>
  <conditionalFormatting sqref="D90 D80 D70">
    <cfRule type="cellIs" dxfId="3361" priority="3108" operator="equal">
      <formula>_FV(13,"3")</formula>
    </cfRule>
  </conditionalFormatting>
  <conditionalFormatting sqref="D90 D80 D70">
    <cfRule type="cellIs" dxfId="3360" priority="3109" operator="equal">
      <formula>_FV(13,"3")</formula>
    </cfRule>
  </conditionalFormatting>
  <conditionalFormatting sqref="D90 D80 D70">
    <cfRule type="cellIs" dxfId="3359" priority="3101" operator="equal">
      <formula>_FV(13,"3")</formula>
    </cfRule>
  </conditionalFormatting>
  <conditionalFormatting sqref="D90 D80 D70">
    <cfRule type="cellIs" dxfId="3358" priority="3102" operator="equal">
      <formula>_FV(13,"3")</formula>
    </cfRule>
  </conditionalFormatting>
  <conditionalFormatting sqref="D90 D80 D70">
    <cfRule type="cellIs" dxfId="3357" priority="3160" operator="equal">
      <formula>"09.00 – 13.00"</formula>
    </cfRule>
  </conditionalFormatting>
  <conditionalFormatting sqref="D90 D80 D70">
    <cfRule type="cellIs" dxfId="3356" priority="3161" operator="equal">
      <formula>"09.00 – 15.00"</formula>
    </cfRule>
  </conditionalFormatting>
  <conditionalFormatting sqref="D90 D80 D70">
    <cfRule type="cellIs" dxfId="3355" priority="3162" operator="equal">
      <formula>"09.00 – 18.00"</formula>
    </cfRule>
  </conditionalFormatting>
  <conditionalFormatting sqref="D90 D80 D70">
    <cfRule type="cellIs" dxfId="3354" priority="3163" operator="equal">
      <formula>"09.30 – 13.00"</formula>
    </cfRule>
  </conditionalFormatting>
  <conditionalFormatting sqref="D90 D80 D70">
    <cfRule type="cellIs" dxfId="3353" priority="3164" operator="equal">
      <formula>"10.30 – 19.30"</formula>
    </cfRule>
  </conditionalFormatting>
  <conditionalFormatting sqref="D90 D80 D70">
    <cfRule type="cellIs" dxfId="3352" priority="3165" operator="equal">
      <formula>"11.30 – 19.30"</formula>
    </cfRule>
  </conditionalFormatting>
  <conditionalFormatting sqref="D90 D80 D70">
    <cfRule type="cellIs" dxfId="3351" priority="3166" operator="equal">
      <formula>_FV(13,"3")</formula>
    </cfRule>
  </conditionalFormatting>
  <conditionalFormatting sqref="D90 D80 D70">
    <cfRule type="cellIs" dxfId="3350" priority="3167" operator="equal">
      <formula>_FV(13,"3")</formula>
    </cfRule>
  </conditionalFormatting>
  <conditionalFormatting sqref="D90 D80 D70">
    <cfRule type="cellIs" dxfId="3349" priority="3168" operator="equal">
      <formula>_FV(13,"3")</formula>
    </cfRule>
  </conditionalFormatting>
  <conditionalFormatting sqref="D90 D80 D70">
    <cfRule type="containsText" dxfId="3348" priority="3150" operator="containsText" text="DOMENICA">
      <formula>NOT(ISERROR(SEARCH("DOMENICA",D70)))</formula>
    </cfRule>
    <cfRule type="containsText" dxfId="3347" priority="3151" operator="containsText" text="08.30 – 14.30">
      <formula>NOT(ISERROR(SEARCH("08.30 – 14.30",D70)))</formula>
    </cfRule>
    <cfRule type="containsText" dxfId="3346" priority="3152" operator="containsText" text="09.30 – 18.30">
      <formula>NOT(ISERROR(SEARCH("09.30 – 18.30",D70)))</formula>
    </cfRule>
    <cfRule type="containsText" dxfId="3345" priority="3153" operator="containsText" text="08.30 – 16.30">
      <formula>NOT(ISERROR(SEARCH("08.30 – 16.30",D70)))</formula>
    </cfRule>
    <cfRule type="containsText" dxfId="3344" priority="3154" operator="containsText" text="08.30 – 17.30">
      <formula>NOT(ISERROR(SEARCH("08.30 – 17.30",D70)))</formula>
    </cfRule>
    <cfRule type="containsText" dxfId="3343" priority="3155" operator="containsText" text="09.00 – 18.00">
      <formula>NOT(ISERROR(SEARCH("09.00 – 18.00",D70)))</formula>
    </cfRule>
    <cfRule type="containsText" dxfId="3342" priority="3156" operator="containsText" text="09.00 – 15.00">
      <formula>NOT(ISERROR(SEARCH("09.00 – 15.00",D70)))</formula>
    </cfRule>
    <cfRule type="containsText" dxfId="3341" priority="3157" operator="containsText" text="10.30 – 19.30">
      <formula>NOT(ISERROR(SEARCH("10.30 – 19.30",D70)))</formula>
    </cfRule>
    <cfRule type="containsText" dxfId="3340" priority="3158" operator="containsText" text="09.00 – 13.00">
      <formula>NOT(ISERROR(SEARCH("09.00 – 13.00",D70)))</formula>
    </cfRule>
    <cfRule type="containsText" dxfId="3339" priority="3159" operator="containsText" text="11.30 – 19.30">
      <formula>NOT(ISERROR(SEARCH("11.30 – 19.30",D70)))</formula>
    </cfRule>
  </conditionalFormatting>
  <conditionalFormatting sqref="D90 D80 D70">
    <cfRule type="cellIs" dxfId="3338" priority="3142" operator="equal">
      <formula>"09.00 – 15.00"</formula>
    </cfRule>
  </conditionalFormatting>
  <conditionalFormatting sqref="D90 D80 D70">
    <cfRule type="cellIs" dxfId="3337" priority="3143" operator="equal">
      <formula>"09.00 – 18.00"</formula>
    </cfRule>
  </conditionalFormatting>
  <conditionalFormatting sqref="D90 D80 D70">
    <cfRule type="cellIs" dxfId="3336" priority="3144" operator="equal">
      <formula>"09.30 – 13.00"</formula>
    </cfRule>
  </conditionalFormatting>
  <conditionalFormatting sqref="D90 D80 D70">
    <cfRule type="cellIs" dxfId="3335" priority="3145" operator="equal">
      <formula>"10.30 – 19.30"</formula>
    </cfRule>
  </conditionalFormatting>
  <conditionalFormatting sqref="D90 D80 D70">
    <cfRule type="cellIs" dxfId="3334" priority="3146" operator="equal">
      <formula>"11.30 – 19.30"</formula>
    </cfRule>
  </conditionalFormatting>
  <conditionalFormatting sqref="D90 D80 D70">
    <cfRule type="cellIs" dxfId="3333" priority="3147" operator="equal">
      <formula>_FV(13,"3")</formula>
    </cfRule>
  </conditionalFormatting>
  <conditionalFormatting sqref="D90 D80 D70">
    <cfRule type="cellIs" dxfId="3332" priority="3148" operator="equal">
      <formula>_FV(13,"3")</formula>
    </cfRule>
  </conditionalFormatting>
  <conditionalFormatting sqref="D90 D80 D70">
    <cfRule type="cellIs" dxfId="3331" priority="3149" operator="equal">
      <formula>_FV(13,"3")</formula>
    </cfRule>
  </conditionalFormatting>
  <conditionalFormatting sqref="D90 D80 D70">
    <cfRule type="cellIs" dxfId="3330" priority="3134" operator="equal">
      <formula>"09.00 – 15.00"</formula>
    </cfRule>
  </conditionalFormatting>
  <conditionalFormatting sqref="D90 D80 D70">
    <cfRule type="cellIs" dxfId="3329" priority="3135" operator="equal">
      <formula>"09.00 – 18.00"</formula>
    </cfRule>
  </conditionalFormatting>
  <conditionalFormatting sqref="D90 D80 D70">
    <cfRule type="cellIs" dxfId="3328" priority="3136" operator="equal">
      <formula>"09.30 – 13.00"</formula>
    </cfRule>
  </conditionalFormatting>
  <conditionalFormatting sqref="D90 D80 D70">
    <cfRule type="cellIs" dxfId="3327" priority="3137" operator="equal">
      <formula>"10.30 – 19.30"</formula>
    </cfRule>
  </conditionalFormatting>
  <conditionalFormatting sqref="D90 D80 D70">
    <cfRule type="cellIs" dxfId="3326" priority="3138" operator="equal">
      <formula>"11.30 – 19.30"</formula>
    </cfRule>
  </conditionalFormatting>
  <conditionalFormatting sqref="D90 D80 D70">
    <cfRule type="cellIs" dxfId="3325" priority="3139" operator="equal">
      <formula>_FV(13,"3")</formula>
    </cfRule>
  </conditionalFormatting>
  <conditionalFormatting sqref="D90 D80 D70">
    <cfRule type="cellIs" dxfId="3324" priority="3140" operator="equal">
      <formula>_FV(13,"3")</formula>
    </cfRule>
  </conditionalFormatting>
  <conditionalFormatting sqref="D90 D80 D70">
    <cfRule type="cellIs" dxfId="3323" priority="3141" operator="equal">
      <formula>_FV(13,"3")</formula>
    </cfRule>
  </conditionalFormatting>
  <conditionalFormatting sqref="D90 D80 D70">
    <cfRule type="containsText" dxfId="3322" priority="3128" operator="containsText" text="09.00 - 13.00">
      <formula>NOT(ISERROR(SEARCH("09.00 - 13.00",D70)))</formula>
    </cfRule>
    <cfRule type="containsText" dxfId="3321" priority="3129" operator="containsText" text="09.00 – 15:00">
      <formula>NOT(ISERROR(SEARCH("09.00 – 15:00",D70)))</formula>
    </cfRule>
    <cfRule type="containsText" dxfId="3320" priority="3130" operator="containsText" text="09.00 – 16.00">
      <formula>NOT(ISERROR(SEARCH("09.00 – 16.00",D70)))</formula>
    </cfRule>
    <cfRule type="containsText" dxfId="3319" priority="3131" operator="containsText" text="09.00 - 13:00">
      <formula>NOT(ISERROR(SEARCH("09.00 - 13:00",D70)))</formula>
    </cfRule>
    <cfRule type="containsText" dxfId="3318" priority="3132" operator="containsText" text="08.30 – 16:30 ">
      <formula>NOT(ISERROR(SEARCH("08.30 – 16:30 ",D70)))</formula>
    </cfRule>
    <cfRule type="containsText" dxfId="3317" priority="3133" operator="containsText" text="08.30 – 17:30 ">
      <formula>NOT(ISERROR(SEARCH("08.30 – 17:30 ",D70)))</formula>
    </cfRule>
  </conditionalFormatting>
  <conditionalFormatting sqref="D90 D80 D70">
    <cfRule type="cellIs" dxfId="3316" priority="3120" operator="equal">
      <formula>"09.00 – 15.00"</formula>
    </cfRule>
  </conditionalFormatting>
  <conditionalFormatting sqref="D90 D80 D70">
    <cfRule type="cellIs" dxfId="3315" priority="3121" operator="equal">
      <formula>"09.00 – 18.00"</formula>
    </cfRule>
  </conditionalFormatting>
  <conditionalFormatting sqref="D90 D80 D70">
    <cfRule type="cellIs" dxfId="3314" priority="3122" operator="equal">
      <formula>"09.30 – 13.00"</formula>
    </cfRule>
  </conditionalFormatting>
  <conditionalFormatting sqref="D90 D80 D70">
    <cfRule type="cellIs" dxfId="3313" priority="3123" operator="equal">
      <formula>"10.30 – 19.30"</formula>
    </cfRule>
  </conditionalFormatting>
  <conditionalFormatting sqref="D90 D80 D70">
    <cfRule type="cellIs" dxfId="3312" priority="3124" operator="equal">
      <formula>"11.30 – 19.30"</formula>
    </cfRule>
  </conditionalFormatting>
  <conditionalFormatting sqref="D90 D80 D70">
    <cfRule type="cellIs" dxfId="3311" priority="3125" operator="equal">
      <formula>_FV(13,"3")</formula>
    </cfRule>
  </conditionalFormatting>
  <conditionalFormatting sqref="D90 D80 D70">
    <cfRule type="cellIs" dxfId="3310" priority="3126" operator="equal">
      <formula>_FV(13,"3")</formula>
    </cfRule>
  </conditionalFormatting>
  <conditionalFormatting sqref="D90 D80 D70">
    <cfRule type="containsText" dxfId="3309" priority="3110" operator="containsText" text="DOMENICA">
      <formula>NOT(ISERROR(SEARCH("DOMENICA",D70)))</formula>
    </cfRule>
    <cfRule type="containsText" dxfId="3308" priority="3111" operator="containsText" text="08.30 – 14.30">
      <formula>NOT(ISERROR(SEARCH("08.30 – 14.30",D70)))</formula>
    </cfRule>
    <cfRule type="containsText" dxfId="3307" priority="3112" operator="containsText" text="09.30 – 18.30">
      <formula>NOT(ISERROR(SEARCH("09.30 – 18.30",D70)))</formula>
    </cfRule>
    <cfRule type="containsText" dxfId="3306" priority="3113" operator="containsText" text="08.30 – 16.30">
      <formula>NOT(ISERROR(SEARCH("08.30 – 16.30",D70)))</formula>
    </cfRule>
    <cfRule type="containsText" dxfId="3305" priority="3114" operator="containsText" text="08.30 – 17.30">
      <formula>NOT(ISERROR(SEARCH("08.30 – 17.30",D70)))</formula>
    </cfRule>
    <cfRule type="containsText" dxfId="3304" priority="3115" operator="containsText" text="09.00 – 18.00">
      <formula>NOT(ISERROR(SEARCH("09.00 – 18.00",D70)))</formula>
    </cfRule>
    <cfRule type="containsText" dxfId="3303" priority="3116" operator="containsText" text="09.00 – 15.00">
      <formula>NOT(ISERROR(SEARCH("09.00 – 15.00",D70)))</formula>
    </cfRule>
    <cfRule type="containsText" dxfId="3302" priority="3117" operator="containsText" text="10.30 – 19.30">
      <formula>NOT(ISERROR(SEARCH("10.30 – 19.30",D70)))</formula>
    </cfRule>
    <cfRule type="containsText" dxfId="3301" priority="3118" operator="containsText" text="09.00 – 13.00">
      <formula>NOT(ISERROR(SEARCH("09.00 – 13.00",D70)))</formula>
    </cfRule>
    <cfRule type="containsText" dxfId="3300" priority="3119" operator="containsText" text="11.30 – 19.30">
      <formula>NOT(ISERROR(SEARCH("11.30 – 19.30",D70)))</formula>
    </cfRule>
  </conditionalFormatting>
  <conditionalFormatting sqref="D90 D80 D70">
    <cfRule type="cellIs" dxfId="3299" priority="3103" operator="equal">
      <formula>"09.00 – 18.00"</formula>
    </cfRule>
  </conditionalFormatting>
  <conditionalFormatting sqref="D90 D80 D70">
    <cfRule type="cellIs" dxfId="3298" priority="3104" operator="equal">
      <formula>"09.30 – 13.00"</formula>
    </cfRule>
  </conditionalFormatting>
  <conditionalFormatting sqref="D90 D80 D70">
    <cfRule type="cellIs" dxfId="3297" priority="3105" operator="equal">
      <formula>"10.30 – 19.30"</formula>
    </cfRule>
  </conditionalFormatting>
  <conditionalFormatting sqref="D90 D80 D70">
    <cfRule type="cellIs" dxfId="3296" priority="3106" operator="equal">
      <formula>"11.30 – 19.30"</formula>
    </cfRule>
  </conditionalFormatting>
  <conditionalFormatting sqref="D90 D80 D70">
    <cfRule type="cellIs" dxfId="3295" priority="3107" operator="equal">
      <formula>_FV(13,"3")</formula>
    </cfRule>
  </conditionalFormatting>
  <conditionalFormatting sqref="D90 D80 D70">
    <cfRule type="cellIs" dxfId="3294" priority="3096" operator="equal">
      <formula>"09.00 – 18.00"</formula>
    </cfRule>
  </conditionalFormatting>
  <conditionalFormatting sqref="D90 D80 D70">
    <cfRule type="cellIs" dxfId="3293" priority="3097" operator="equal">
      <formula>"09.30 – 13.00"</formula>
    </cfRule>
  </conditionalFormatting>
  <conditionalFormatting sqref="D90 D80 D70">
    <cfRule type="cellIs" dxfId="3292" priority="3098" operator="equal">
      <formula>"10.30 – 19.30"</formula>
    </cfRule>
  </conditionalFormatting>
  <conditionalFormatting sqref="D90 D80 D70">
    <cfRule type="cellIs" dxfId="3291" priority="3099" operator="equal">
      <formula>"11.30 – 19.30"</formula>
    </cfRule>
  </conditionalFormatting>
  <conditionalFormatting sqref="D90 D80 D70">
    <cfRule type="cellIs" dxfId="3290" priority="3100" operator="equal">
      <formula>_FV(13,"3")</formula>
    </cfRule>
  </conditionalFormatting>
  <conditionalFormatting sqref="F90 H90 J90 L90 N90 P90 R90 T90 F80 H80 J80 L80 N80 P80 R80 T80 F70 H70 J70 L70 N70 P70 R70 T70">
    <cfRule type="cellIs" dxfId="3289" priority="3054" operator="equal">
      <formula>_FV(13,"3")</formula>
    </cfRule>
  </conditionalFormatting>
  <conditionalFormatting sqref="F90 H90 J90 L90 N90 P90 R90 T90 F80 H80 J80 L80 N80 P80 R80 T80 F70 H70 J70 L70 N70 P70 R70 T70">
    <cfRule type="cellIs" dxfId="3288" priority="3035" operator="equal">
      <formula>_FV(13,"3")</formula>
    </cfRule>
  </conditionalFormatting>
  <conditionalFormatting sqref="F90 H90 J90 L90 N90 P90 R90 T90 F80 H80 J80 L80 N80 P80 R80 T80 F70 H70 J70 L70 N70 P70 R70 T70">
    <cfRule type="cellIs" dxfId="3287" priority="3036" operator="equal">
      <formula>_FV(13,"3")</formula>
    </cfRule>
  </conditionalFormatting>
  <conditionalFormatting sqref="F90 H90 J90 L90 N90 P90 R90 T90 F80 H80 J80 L80 N80 P80 R80 T80 F70 H70 J70 L70 N70 P70 R70 T70">
    <cfRule type="cellIs" dxfId="3286" priority="3028" operator="equal">
      <formula>_FV(13,"3")</formula>
    </cfRule>
  </conditionalFormatting>
  <conditionalFormatting sqref="F90 H90 J90 L90 N90 P90 R90 T90 F80 H80 J80 L80 N80 P80 R80 T80 F70 H70 J70 L70 N70 P70 R70 T70">
    <cfRule type="cellIs" dxfId="3285" priority="3029" operator="equal">
      <formula>_FV(13,"3")</formula>
    </cfRule>
  </conditionalFormatting>
  <conditionalFormatting sqref="F90 H90 J90 L90 N90 P90 R90 T90 F80 H80 J80 L80 N80 P80 R80 T80 F70 H70 J70 L70 N70 P70 R70 T70">
    <cfRule type="cellIs" dxfId="3284" priority="3087" operator="equal">
      <formula>"09.00 – 13.00"</formula>
    </cfRule>
  </conditionalFormatting>
  <conditionalFormatting sqref="F90 H90 J90 L90 N90 P90 R90 T90 F80 H80 J80 L80 N80 P80 R80 T80 F70 H70 J70 L70 N70 P70 R70 T70">
    <cfRule type="cellIs" dxfId="3283" priority="3088" operator="equal">
      <formula>"09.00 – 15.00"</formula>
    </cfRule>
  </conditionalFormatting>
  <conditionalFormatting sqref="F90 H90 J90 L90 N90 P90 R90 T90 F80 H80 J80 L80 N80 P80 R80 T80 F70 H70 J70 L70 N70 P70 R70 T70">
    <cfRule type="cellIs" dxfId="3282" priority="3089" operator="equal">
      <formula>"09.00 – 18.00"</formula>
    </cfRule>
  </conditionalFormatting>
  <conditionalFormatting sqref="F90 H90 J90 L90 N90 P90 R90 T90 F80 H80 J80 L80 N80 P80 R80 T80 F70 H70 J70 L70 N70 P70 R70 T70">
    <cfRule type="cellIs" dxfId="3281" priority="3090" operator="equal">
      <formula>"09.30 – 13.00"</formula>
    </cfRule>
  </conditionalFormatting>
  <conditionalFormatting sqref="F90 H90 J90 L90 N90 P90 R90 T90 F80 H80 J80 L80 N80 P80 R80 T80 F70 H70 J70 L70 N70 P70 R70 T70">
    <cfRule type="cellIs" dxfId="3280" priority="3091" operator="equal">
      <formula>"10.30 – 19.30"</formula>
    </cfRule>
  </conditionalFormatting>
  <conditionalFormatting sqref="F90 H90 J90 L90 N90 P90 R90 T90 F80 H80 J80 L80 N80 P80 R80 T80 F70 H70 J70 L70 N70 P70 R70 T70">
    <cfRule type="cellIs" dxfId="3279" priority="3092" operator="equal">
      <formula>"11.30 – 19.30"</formula>
    </cfRule>
  </conditionalFormatting>
  <conditionalFormatting sqref="F90 H90 J90 L90 N90 P90 R90 T90 F80 H80 J80 L80 N80 P80 R80 T80 F70 H70 J70 L70 N70 P70 R70 T70">
    <cfRule type="cellIs" dxfId="3278" priority="3093" operator="equal">
      <formula>_FV(13,"3")</formula>
    </cfRule>
  </conditionalFormatting>
  <conditionalFormatting sqref="F90 H90 J90 L90 N90 P90 R90 T90 F80 H80 J80 L80 N80 P80 R80 T80 F70 H70 J70 L70 N70 P70 R70 T70">
    <cfRule type="cellIs" dxfId="3277" priority="3094" operator="equal">
      <formula>_FV(13,"3")</formula>
    </cfRule>
  </conditionalFormatting>
  <conditionalFormatting sqref="F90 H90 J90 L90 N90 P90 R90 T90 F80 H80 J80 L80 N80 P80 R80 T80 F70 H70 J70 L70 N70 P70 R70 T70">
    <cfRule type="cellIs" dxfId="3276" priority="3095" operator="equal">
      <formula>_FV(13,"3")</formula>
    </cfRule>
  </conditionalFormatting>
  <conditionalFormatting sqref="F90 H90 J90 L90 N90 P90 R90 T90 F80 H80 J80 L80 N80 P80 R80 T80 F70 H70 J70 L70 N70 P70 R70 T70">
    <cfRule type="containsText" dxfId="3275" priority="3077" operator="containsText" text="DOMENICA">
      <formula>NOT(ISERROR(SEARCH("DOMENICA",F70)))</formula>
    </cfRule>
    <cfRule type="containsText" dxfId="3274" priority="3078" operator="containsText" text="08.30 – 14.30">
      <formula>NOT(ISERROR(SEARCH("08.30 – 14.30",F70)))</formula>
    </cfRule>
    <cfRule type="containsText" dxfId="3273" priority="3079" operator="containsText" text="09.30 – 18.30">
      <formula>NOT(ISERROR(SEARCH("09.30 – 18.30",F70)))</formula>
    </cfRule>
    <cfRule type="containsText" dxfId="3272" priority="3080" operator="containsText" text="08.30 – 16.30">
      <formula>NOT(ISERROR(SEARCH("08.30 – 16.30",F70)))</formula>
    </cfRule>
    <cfRule type="containsText" dxfId="3271" priority="3081" operator="containsText" text="08.30 – 17.30">
      <formula>NOT(ISERROR(SEARCH("08.30 – 17.30",F70)))</formula>
    </cfRule>
    <cfRule type="containsText" dxfId="3270" priority="3082" operator="containsText" text="09.00 – 18.00">
      <formula>NOT(ISERROR(SEARCH("09.00 – 18.00",F70)))</formula>
    </cfRule>
    <cfRule type="containsText" dxfId="3269" priority="3083" operator="containsText" text="09.00 – 15.00">
      <formula>NOT(ISERROR(SEARCH("09.00 – 15.00",F70)))</formula>
    </cfRule>
    <cfRule type="containsText" dxfId="3268" priority="3084" operator="containsText" text="10.30 – 19.30">
      <formula>NOT(ISERROR(SEARCH("10.30 – 19.30",F70)))</formula>
    </cfRule>
    <cfRule type="containsText" dxfId="3267" priority="3085" operator="containsText" text="09.00 – 13.00">
      <formula>NOT(ISERROR(SEARCH("09.00 – 13.00",F70)))</formula>
    </cfRule>
    <cfRule type="containsText" dxfId="3266" priority="3086" operator="containsText" text="11.30 – 19.30">
      <formula>NOT(ISERROR(SEARCH("11.30 – 19.30",F70)))</formula>
    </cfRule>
  </conditionalFormatting>
  <conditionalFormatting sqref="F90 H90 J90 L90 N90 P90 R90 T90 F80 H80 J80 L80 N80 P80 R80 T80 F70 H70 J70 L70 N70 P70 R70 T70">
    <cfRule type="cellIs" dxfId="3265" priority="3069" operator="equal">
      <formula>"09.00 – 15.00"</formula>
    </cfRule>
  </conditionalFormatting>
  <conditionalFormatting sqref="F90 H90 J90 L90 N90 P90 R90 T90 F80 H80 J80 L80 N80 P80 R80 T80 F70 H70 J70 L70 N70 P70 R70 T70">
    <cfRule type="cellIs" dxfId="3264" priority="3070" operator="equal">
      <formula>"09.00 – 18.00"</formula>
    </cfRule>
  </conditionalFormatting>
  <conditionalFormatting sqref="F90 H90 J90 L90 N90 P90 R90 T90 F80 H80 J80 L80 N80 P80 R80 T80 F70 H70 J70 L70 N70 P70 R70 T70">
    <cfRule type="cellIs" dxfId="3263" priority="3071" operator="equal">
      <formula>"09.30 – 13.00"</formula>
    </cfRule>
  </conditionalFormatting>
  <conditionalFormatting sqref="F90 H90 J90 L90 N90 P90 R90 T90 F80 H80 J80 L80 N80 P80 R80 T80 F70 H70 J70 L70 N70 P70 R70 T70">
    <cfRule type="cellIs" dxfId="3262" priority="3072" operator="equal">
      <formula>"10.30 – 19.30"</formula>
    </cfRule>
  </conditionalFormatting>
  <conditionalFormatting sqref="F90 H90 J90 L90 N90 P90 R90 T90 F80 H80 J80 L80 N80 P80 R80 T80 F70 H70 J70 L70 N70 P70 R70 T70">
    <cfRule type="cellIs" dxfId="3261" priority="3073" operator="equal">
      <formula>"11.30 – 19.30"</formula>
    </cfRule>
  </conditionalFormatting>
  <conditionalFormatting sqref="F90 H90 J90 L90 N90 P90 R90 T90 F80 H80 J80 L80 N80 P80 R80 T80 F70 H70 J70 L70 N70 P70 R70 T70">
    <cfRule type="cellIs" dxfId="3260" priority="3074" operator="equal">
      <formula>_FV(13,"3")</formula>
    </cfRule>
  </conditionalFormatting>
  <conditionalFormatting sqref="F90 H90 J90 L90 N90 P90 R90 T90 F80 H80 J80 L80 N80 P80 R80 T80 F70 H70 J70 L70 N70 P70 R70 T70">
    <cfRule type="cellIs" dxfId="3259" priority="3075" operator="equal">
      <formula>_FV(13,"3")</formula>
    </cfRule>
  </conditionalFormatting>
  <conditionalFormatting sqref="F90 H90 J90 L90 N90 P90 R90 T90 F80 H80 J80 L80 N80 P80 R80 T80 F70 H70 J70 L70 N70 P70 R70 T70">
    <cfRule type="cellIs" dxfId="3258" priority="3076" operator="equal">
      <formula>_FV(13,"3")</formula>
    </cfRule>
  </conditionalFormatting>
  <conditionalFormatting sqref="F90 H90 J90 L90 N90 P90 R90 T90 F80 H80 J80 L80 N80 P80 R80 T80 F70 H70 J70 L70 N70 P70 R70 T70">
    <cfRule type="cellIs" dxfId="3257" priority="3061" operator="equal">
      <formula>"09.00 – 15.00"</formula>
    </cfRule>
  </conditionalFormatting>
  <conditionalFormatting sqref="F90 H90 J90 L90 N90 P90 R90 T90 F80 H80 J80 L80 N80 P80 R80 T80 F70 H70 J70 L70 N70 P70 R70 T70">
    <cfRule type="cellIs" dxfId="3256" priority="3062" operator="equal">
      <formula>"09.00 – 18.00"</formula>
    </cfRule>
  </conditionalFormatting>
  <conditionalFormatting sqref="F90 H90 J90 L90 N90 P90 R90 T90 F80 H80 J80 L80 N80 P80 R80 T80 F70 H70 J70 L70 N70 P70 R70 T70">
    <cfRule type="cellIs" dxfId="3255" priority="3063" operator="equal">
      <formula>"09.30 – 13.00"</formula>
    </cfRule>
  </conditionalFormatting>
  <conditionalFormatting sqref="F90 H90 J90 L90 N90 P90 R90 T90 F80 H80 J80 L80 N80 P80 R80 T80 F70 H70 J70 L70 N70 P70 R70 T70">
    <cfRule type="cellIs" dxfId="3254" priority="3064" operator="equal">
      <formula>"10.30 – 19.30"</formula>
    </cfRule>
  </conditionalFormatting>
  <conditionalFormatting sqref="F90 H90 J90 L90 N90 P90 R90 T90 F80 H80 J80 L80 N80 P80 R80 T80 F70 H70 J70 L70 N70 P70 R70 T70">
    <cfRule type="cellIs" dxfId="3253" priority="3065" operator="equal">
      <formula>"11.30 – 19.30"</formula>
    </cfRule>
  </conditionalFormatting>
  <conditionalFormatting sqref="F90 H90 J90 L90 N90 P90 R90 T90 F80 H80 J80 L80 N80 P80 R80 T80 F70 H70 J70 L70 N70 P70 R70 T70">
    <cfRule type="cellIs" dxfId="3252" priority="3066" operator="equal">
      <formula>_FV(13,"3")</formula>
    </cfRule>
  </conditionalFormatting>
  <conditionalFormatting sqref="F90 H90 J90 L90 N90 P90 R90 T90 F80 H80 J80 L80 N80 P80 R80 T80 F70 H70 J70 L70 N70 P70 R70 T70">
    <cfRule type="cellIs" dxfId="3251" priority="3067" operator="equal">
      <formula>_FV(13,"3")</formula>
    </cfRule>
  </conditionalFormatting>
  <conditionalFormatting sqref="F90 H90 J90 L90 N90 P90 R90 T90 F80 H80 J80 L80 N80 P80 R80 T80 F70 H70 J70 L70 N70 P70 R70 T70">
    <cfRule type="cellIs" dxfId="3250" priority="3068" operator="equal">
      <formula>_FV(13,"3")</formula>
    </cfRule>
  </conditionalFormatting>
  <conditionalFormatting sqref="F90 H90 J90 L90 N90 P90 R90 T90 F80 H80 J80 L80 N80 P80 R80 T80 F70 H70 J70 L70 N70 P70 R70 T70">
    <cfRule type="containsText" dxfId="3249" priority="3055" operator="containsText" text="09.00 - 13.00">
      <formula>NOT(ISERROR(SEARCH("09.00 - 13.00",F70)))</formula>
    </cfRule>
    <cfRule type="containsText" dxfId="3248" priority="3056" operator="containsText" text="09.00 – 15:00">
      <formula>NOT(ISERROR(SEARCH("09.00 – 15:00",F70)))</formula>
    </cfRule>
    <cfRule type="containsText" dxfId="3247" priority="3057" operator="containsText" text="09.00 – 16.00">
      <formula>NOT(ISERROR(SEARCH("09.00 – 16.00",F70)))</formula>
    </cfRule>
    <cfRule type="containsText" dxfId="3246" priority="3058" operator="containsText" text="09.00 - 13:00">
      <formula>NOT(ISERROR(SEARCH("09.00 - 13:00",F70)))</formula>
    </cfRule>
    <cfRule type="containsText" dxfId="3245" priority="3059" operator="containsText" text="08.30 – 16:30 ">
      <formula>NOT(ISERROR(SEARCH("08.30 – 16:30 ",F70)))</formula>
    </cfRule>
    <cfRule type="containsText" dxfId="3244" priority="3060" operator="containsText" text="08.30 – 17:30 ">
      <formula>NOT(ISERROR(SEARCH("08.30 – 17:30 ",F70)))</formula>
    </cfRule>
  </conditionalFormatting>
  <conditionalFormatting sqref="F90 H90 J90 L90 N90 P90 R90 T90 F80 H80 J80 L80 N80 P80 R80 T80 F70 H70 J70 L70 N70 P70 R70 T70">
    <cfRule type="cellIs" dxfId="3243" priority="3047" operator="equal">
      <formula>"09.00 – 15.00"</formula>
    </cfRule>
  </conditionalFormatting>
  <conditionalFormatting sqref="F90 H90 J90 L90 N90 P90 R90 T90 F80 H80 J80 L80 N80 P80 R80 T80 F70 H70 J70 L70 N70 P70 R70 T70">
    <cfRule type="cellIs" dxfId="3242" priority="3048" operator="equal">
      <formula>"09.00 – 18.00"</formula>
    </cfRule>
  </conditionalFormatting>
  <conditionalFormatting sqref="F90 H90 J90 L90 N90 P90 R90 T90 F80 H80 J80 L80 N80 P80 R80 T80 F70 H70 J70 L70 N70 P70 R70 T70">
    <cfRule type="cellIs" dxfId="3241" priority="3049" operator="equal">
      <formula>"09.30 – 13.00"</formula>
    </cfRule>
  </conditionalFormatting>
  <conditionalFormatting sqref="F90 H90 J90 L90 N90 P90 R90 T90 F80 H80 J80 L80 N80 P80 R80 T80 F70 H70 J70 L70 N70 P70 R70 T70">
    <cfRule type="cellIs" dxfId="3240" priority="3050" operator="equal">
      <formula>"10.30 – 19.30"</formula>
    </cfRule>
  </conditionalFormatting>
  <conditionalFormatting sqref="F90 H90 J90 L90 N90 P90 R90 T90 F80 H80 J80 L80 N80 P80 R80 T80 F70 H70 J70 L70 N70 P70 R70 T70">
    <cfRule type="cellIs" dxfId="3239" priority="3051" operator="equal">
      <formula>"11.30 – 19.30"</formula>
    </cfRule>
  </conditionalFormatting>
  <conditionalFormatting sqref="F90 H90 J90 L90 N90 P90 R90 T90 F80 H80 J80 L80 N80 P80 R80 T80 F70 H70 J70 L70 N70 P70 R70 T70">
    <cfRule type="cellIs" dxfId="3238" priority="3052" operator="equal">
      <formula>_FV(13,"3")</formula>
    </cfRule>
  </conditionalFormatting>
  <conditionalFormatting sqref="F90 H90 J90 L90 N90 P90 R90 T90 F80 H80 J80 L80 N80 P80 R80 T80 F70 H70 J70 L70 N70 P70 R70 T70">
    <cfRule type="cellIs" dxfId="3237" priority="3053" operator="equal">
      <formula>_FV(13,"3")</formula>
    </cfRule>
  </conditionalFormatting>
  <conditionalFormatting sqref="F90 H90 J90 L90 N90 P90 R90 T90 F80 H80 J80 L80 N80 P80 R80 T80 F70 H70 J70 L70 N70 P70 R70 T70">
    <cfRule type="containsText" dxfId="3236" priority="3037" operator="containsText" text="DOMENICA">
      <formula>NOT(ISERROR(SEARCH("DOMENICA",F70)))</formula>
    </cfRule>
    <cfRule type="containsText" dxfId="3235" priority="3038" operator="containsText" text="08.30 – 14.30">
      <formula>NOT(ISERROR(SEARCH("08.30 – 14.30",F70)))</formula>
    </cfRule>
    <cfRule type="containsText" dxfId="3234" priority="3039" operator="containsText" text="09.30 – 18.30">
      <formula>NOT(ISERROR(SEARCH("09.30 – 18.30",F70)))</formula>
    </cfRule>
    <cfRule type="containsText" dxfId="3233" priority="3040" operator="containsText" text="08.30 – 16.30">
      <formula>NOT(ISERROR(SEARCH("08.30 – 16.30",F70)))</formula>
    </cfRule>
    <cfRule type="containsText" dxfId="3232" priority="3041" operator="containsText" text="08.30 – 17.30">
      <formula>NOT(ISERROR(SEARCH("08.30 – 17.30",F70)))</formula>
    </cfRule>
    <cfRule type="containsText" dxfId="3231" priority="3042" operator="containsText" text="09.00 – 18.00">
      <formula>NOT(ISERROR(SEARCH("09.00 – 18.00",F70)))</formula>
    </cfRule>
    <cfRule type="containsText" dxfId="3230" priority="3043" operator="containsText" text="09.00 – 15.00">
      <formula>NOT(ISERROR(SEARCH("09.00 – 15.00",F70)))</formula>
    </cfRule>
    <cfRule type="containsText" dxfId="3229" priority="3044" operator="containsText" text="10.30 – 19.30">
      <formula>NOT(ISERROR(SEARCH("10.30 – 19.30",F70)))</formula>
    </cfRule>
    <cfRule type="containsText" dxfId="3228" priority="3045" operator="containsText" text="09.00 – 13.00">
      <formula>NOT(ISERROR(SEARCH("09.00 – 13.00",F70)))</formula>
    </cfRule>
    <cfRule type="containsText" dxfId="3227" priority="3046" operator="containsText" text="11.30 – 19.30">
      <formula>NOT(ISERROR(SEARCH("11.30 – 19.30",F70)))</formula>
    </cfRule>
  </conditionalFormatting>
  <conditionalFormatting sqref="F90 H90 J90 L90 N90 P90 R90 T90 F80 H80 J80 L80 N80 P80 R80 T80 F70 H70 J70 L70 N70 P70 R70 T70">
    <cfRule type="cellIs" dxfId="3226" priority="3030" operator="equal">
      <formula>"09.00 – 18.00"</formula>
    </cfRule>
  </conditionalFormatting>
  <conditionalFormatting sqref="F90 H90 J90 L90 N90 P90 R90 T90 F80 H80 J80 L80 N80 P80 R80 T80 F70 H70 J70 L70 N70 P70 R70 T70">
    <cfRule type="cellIs" dxfId="3225" priority="3031" operator="equal">
      <formula>"09.30 – 13.00"</formula>
    </cfRule>
  </conditionalFormatting>
  <conditionalFormatting sqref="F90 H90 J90 L90 N90 P90 R90 T90 F80 H80 J80 L80 N80 P80 R80 T80 F70 H70 J70 L70 N70 P70 R70 T70">
    <cfRule type="cellIs" dxfId="3224" priority="3032" operator="equal">
      <formula>"10.30 – 19.30"</formula>
    </cfRule>
  </conditionalFormatting>
  <conditionalFormatting sqref="F90 H90 J90 L90 N90 P90 R90 T90 F80 H80 J80 L80 N80 P80 R80 T80 F70 H70 J70 L70 N70 P70 R70 T70">
    <cfRule type="cellIs" dxfId="3223" priority="3033" operator="equal">
      <formula>"11.30 – 19.30"</formula>
    </cfRule>
  </conditionalFormatting>
  <conditionalFormatting sqref="F90 H90 J90 L90 N90 P90 R90 T90 F80 H80 J80 L80 N80 P80 R80 T80 F70 H70 J70 L70 N70 P70 R70 T70">
    <cfRule type="cellIs" dxfId="3222" priority="3034" operator="equal">
      <formula>_FV(13,"3")</formula>
    </cfRule>
  </conditionalFormatting>
  <conditionalFormatting sqref="F90 H90 J90 L90 N90 P90 R90 T90 F80 H80 J80 L80 N80 P80 R80 T80 F70 H70 J70 L70 N70 P70 R70 T70">
    <cfRule type="cellIs" dxfId="3221" priority="3023" operator="equal">
      <formula>"09.00 – 18.00"</formula>
    </cfRule>
  </conditionalFormatting>
  <conditionalFormatting sqref="F90 H90 J90 L90 N90 P90 R90 T90 F80 H80 J80 L80 N80 P80 R80 T80 F70 H70 J70 L70 N70 P70 R70 T70">
    <cfRule type="cellIs" dxfId="3220" priority="3024" operator="equal">
      <formula>"09.30 – 13.00"</formula>
    </cfRule>
  </conditionalFormatting>
  <conditionalFormatting sqref="F90 H90 J90 L90 N90 P90 R90 T90 F80 H80 J80 L80 N80 P80 R80 T80 F70 H70 J70 L70 N70 P70 R70 T70">
    <cfRule type="cellIs" dxfId="3219" priority="3025" operator="equal">
      <formula>"10.30 – 19.30"</formula>
    </cfRule>
  </conditionalFormatting>
  <conditionalFormatting sqref="F90 H90 J90 L90 N90 P90 R90 T90 F80 H80 J80 L80 N80 P80 R80 T80 F70 H70 J70 L70 N70 P70 R70 T70">
    <cfRule type="cellIs" dxfId="3218" priority="3026" operator="equal">
      <formula>"11.30 – 19.30"</formula>
    </cfRule>
  </conditionalFormatting>
  <conditionalFormatting sqref="F90 H90 J90 L90 N90 P90 R90 T90 F80 H80 J80 L80 N80 P80 R80 T80 F70 H70 J70 L70 N70 P70 R70 T70">
    <cfRule type="cellIs" dxfId="3217" priority="3027" operator="equal">
      <formula>_FV(13,"3")</formula>
    </cfRule>
  </conditionalFormatting>
  <conditionalFormatting sqref="D154 D144 D134 D124 D114">
    <cfRule type="cellIs" dxfId="3216" priority="2981" operator="equal">
      <formula>_FV(13,"3")</formula>
    </cfRule>
  </conditionalFormatting>
  <conditionalFormatting sqref="D154 D144 D134 D124 D114">
    <cfRule type="cellIs" dxfId="3215" priority="2962" operator="equal">
      <formula>_FV(13,"3")</formula>
    </cfRule>
  </conditionalFormatting>
  <conditionalFormatting sqref="D154 D144 D134 D124 D114">
    <cfRule type="cellIs" dxfId="3214" priority="2963" operator="equal">
      <formula>_FV(13,"3")</formula>
    </cfRule>
  </conditionalFormatting>
  <conditionalFormatting sqref="D154 D144 D134 D124 D114">
    <cfRule type="cellIs" dxfId="3213" priority="2955" operator="equal">
      <formula>_FV(13,"3")</formula>
    </cfRule>
  </conditionalFormatting>
  <conditionalFormatting sqref="D154 D144 D134 D124 D114">
    <cfRule type="cellIs" dxfId="3212" priority="2956" operator="equal">
      <formula>_FV(13,"3")</formula>
    </cfRule>
  </conditionalFormatting>
  <conditionalFormatting sqref="D154 D144 D134 D124 D114">
    <cfRule type="cellIs" dxfId="3211" priority="3014" operator="equal">
      <formula>"09.00 – 13.00"</formula>
    </cfRule>
  </conditionalFormatting>
  <conditionalFormatting sqref="D154 D144 D134 D124 D114">
    <cfRule type="cellIs" dxfId="3210" priority="3015" operator="equal">
      <formula>"09.00 – 15.00"</formula>
    </cfRule>
  </conditionalFormatting>
  <conditionalFormatting sqref="D154 D144 D134 D124 D114">
    <cfRule type="cellIs" dxfId="3209" priority="3016" operator="equal">
      <formula>"09.00 – 18.00"</formula>
    </cfRule>
  </conditionalFormatting>
  <conditionalFormatting sqref="D154 D144 D134 D124 D114">
    <cfRule type="cellIs" dxfId="3208" priority="3017" operator="equal">
      <formula>"09.30 – 13.00"</formula>
    </cfRule>
  </conditionalFormatting>
  <conditionalFormatting sqref="D154 D144 D134 D124 D114">
    <cfRule type="cellIs" dxfId="3207" priority="3018" operator="equal">
      <formula>"10.30 – 19.30"</formula>
    </cfRule>
  </conditionalFormatting>
  <conditionalFormatting sqref="D154 D144 D134 D124 D114">
    <cfRule type="cellIs" dxfId="3206" priority="3019" operator="equal">
      <formula>"11.30 – 19.30"</formula>
    </cfRule>
  </conditionalFormatting>
  <conditionalFormatting sqref="D154 D144 D134 D124 D114">
    <cfRule type="cellIs" dxfId="3205" priority="3020" operator="equal">
      <formula>_FV(13,"3")</formula>
    </cfRule>
  </conditionalFormatting>
  <conditionalFormatting sqref="D154 D144 D134 D124 D114">
    <cfRule type="cellIs" dxfId="3204" priority="3021" operator="equal">
      <formula>_FV(13,"3")</formula>
    </cfRule>
  </conditionalFormatting>
  <conditionalFormatting sqref="D154 D144 D134 D124 D114">
    <cfRule type="cellIs" dxfId="3203" priority="3022" operator="equal">
      <formula>_FV(13,"3")</formula>
    </cfRule>
  </conditionalFormatting>
  <conditionalFormatting sqref="D154 D144 D134 D124 D114">
    <cfRule type="containsText" dxfId="3202" priority="3004" operator="containsText" text="DOMENICA">
      <formula>NOT(ISERROR(SEARCH("DOMENICA",D114)))</formula>
    </cfRule>
    <cfRule type="containsText" dxfId="3201" priority="3005" operator="containsText" text="08.30 – 14.30">
      <formula>NOT(ISERROR(SEARCH("08.30 – 14.30",D114)))</formula>
    </cfRule>
    <cfRule type="containsText" dxfId="3200" priority="3006" operator="containsText" text="09.30 – 18.30">
      <formula>NOT(ISERROR(SEARCH("09.30 – 18.30",D114)))</formula>
    </cfRule>
    <cfRule type="containsText" dxfId="3199" priority="3007" operator="containsText" text="08.30 – 16.30">
      <formula>NOT(ISERROR(SEARCH("08.30 – 16.30",D114)))</formula>
    </cfRule>
    <cfRule type="containsText" dxfId="3198" priority="3008" operator="containsText" text="08.30 – 17.30">
      <formula>NOT(ISERROR(SEARCH("08.30 – 17.30",D114)))</formula>
    </cfRule>
    <cfRule type="containsText" dxfId="3197" priority="3009" operator="containsText" text="09.00 – 18.00">
      <formula>NOT(ISERROR(SEARCH("09.00 – 18.00",D114)))</formula>
    </cfRule>
    <cfRule type="containsText" dxfId="3196" priority="3010" operator="containsText" text="09.00 – 15.00">
      <formula>NOT(ISERROR(SEARCH("09.00 – 15.00",D114)))</formula>
    </cfRule>
    <cfRule type="containsText" dxfId="3195" priority="3011" operator="containsText" text="10.30 – 19.30">
      <formula>NOT(ISERROR(SEARCH("10.30 – 19.30",D114)))</formula>
    </cfRule>
    <cfRule type="containsText" dxfId="3194" priority="3012" operator="containsText" text="09.00 – 13.00">
      <formula>NOT(ISERROR(SEARCH("09.00 – 13.00",D114)))</formula>
    </cfRule>
    <cfRule type="containsText" dxfId="3193" priority="3013" operator="containsText" text="11.30 – 19.30">
      <formula>NOT(ISERROR(SEARCH("11.30 – 19.30",D114)))</formula>
    </cfRule>
  </conditionalFormatting>
  <conditionalFormatting sqref="D154 D144 D134 D124 D114">
    <cfRule type="cellIs" dxfId="3192" priority="2996" operator="equal">
      <formula>"09.00 – 15.00"</formula>
    </cfRule>
  </conditionalFormatting>
  <conditionalFormatting sqref="D154 D144 D134 D124 D114">
    <cfRule type="cellIs" dxfId="3191" priority="2997" operator="equal">
      <formula>"09.00 – 18.00"</formula>
    </cfRule>
  </conditionalFormatting>
  <conditionalFormatting sqref="D154 D144 D134 D124 D114">
    <cfRule type="cellIs" dxfId="3190" priority="2998" operator="equal">
      <formula>"09.30 – 13.00"</formula>
    </cfRule>
  </conditionalFormatting>
  <conditionalFormatting sqref="D154 D144 D134 D124 D114">
    <cfRule type="cellIs" dxfId="3189" priority="2999" operator="equal">
      <formula>"10.30 – 19.30"</formula>
    </cfRule>
  </conditionalFormatting>
  <conditionalFormatting sqref="D154 D144 D134 D124 D114">
    <cfRule type="cellIs" dxfId="3188" priority="3000" operator="equal">
      <formula>"11.30 – 19.30"</formula>
    </cfRule>
  </conditionalFormatting>
  <conditionalFormatting sqref="D154 D144 D134 D124 D114">
    <cfRule type="cellIs" dxfId="3187" priority="3001" operator="equal">
      <formula>_FV(13,"3")</formula>
    </cfRule>
  </conditionalFormatting>
  <conditionalFormatting sqref="D154 D144 D134 D124 D114">
    <cfRule type="cellIs" dxfId="3186" priority="3002" operator="equal">
      <formula>_FV(13,"3")</formula>
    </cfRule>
  </conditionalFormatting>
  <conditionalFormatting sqref="D154 D144 D134 D124 D114">
    <cfRule type="cellIs" dxfId="3185" priority="3003" operator="equal">
      <formula>_FV(13,"3")</formula>
    </cfRule>
  </conditionalFormatting>
  <conditionalFormatting sqref="D154 D144 D134 D124 D114">
    <cfRule type="cellIs" dxfId="3184" priority="2988" operator="equal">
      <formula>"09.00 – 15.00"</formula>
    </cfRule>
  </conditionalFormatting>
  <conditionalFormatting sqref="D154 D144 D134 D124 D114">
    <cfRule type="cellIs" dxfId="3183" priority="2989" operator="equal">
      <formula>"09.00 – 18.00"</formula>
    </cfRule>
  </conditionalFormatting>
  <conditionalFormatting sqref="D154 D144 D134 D124 D114">
    <cfRule type="cellIs" dxfId="3182" priority="2990" operator="equal">
      <formula>"09.30 – 13.00"</formula>
    </cfRule>
  </conditionalFormatting>
  <conditionalFormatting sqref="D154 D144 D134 D124 D114">
    <cfRule type="cellIs" dxfId="3181" priority="2991" operator="equal">
      <formula>"10.30 – 19.30"</formula>
    </cfRule>
  </conditionalFormatting>
  <conditionalFormatting sqref="D154 D144 D134 D124 D114">
    <cfRule type="cellIs" dxfId="3180" priority="2992" operator="equal">
      <formula>"11.30 – 19.30"</formula>
    </cfRule>
  </conditionalFormatting>
  <conditionalFormatting sqref="D154 D144 D134 D124 D114">
    <cfRule type="cellIs" dxfId="3179" priority="2993" operator="equal">
      <formula>_FV(13,"3")</formula>
    </cfRule>
  </conditionalFormatting>
  <conditionalFormatting sqref="D154 D144 D134 D124 D114">
    <cfRule type="cellIs" dxfId="3178" priority="2994" operator="equal">
      <formula>_FV(13,"3")</formula>
    </cfRule>
  </conditionalFormatting>
  <conditionalFormatting sqref="D154 D144 D134 D124 D114">
    <cfRule type="cellIs" dxfId="3177" priority="2995" operator="equal">
      <formula>_FV(13,"3")</formula>
    </cfRule>
  </conditionalFormatting>
  <conditionalFormatting sqref="D154 D144 D134 D124 D114">
    <cfRule type="containsText" dxfId="3176" priority="2982" operator="containsText" text="09.00 - 13.00">
      <formula>NOT(ISERROR(SEARCH("09.00 - 13.00",D114)))</formula>
    </cfRule>
    <cfRule type="containsText" dxfId="3175" priority="2983" operator="containsText" text="09.00 – 15:00">
      <formula>NOT(ISERROR(SEARCH("09.00 – 15:00",D114)))</formula>
    </cfRule>
    <cfRule type="containsText" dxfId="3174" priority="2984" operator="containsText" text="09.00 – 16.00">
      <formula>NOT(ISERROR(SEARCH("09.00 – 16.00",D114)))</formula>
    </cfRule>
    <cfRule type="containsText" dxfId="3173" priority="2985" operator="containsText" text="09.00 - 13:00">
      <formula>NOT(ISERROR(SEARCH("09.00 - 13:00",D114)))</formula>
    </cfRule>
    <cfRule type="containsText" dxfId="3172" priority="2986" operator="containsText" text="08.30 – 16:30 ">
      <formula>NOT(ISERROR(SEARCH("08.30 – 16:30 ",D114)))</formula>
    </cfRule>
    <cfRule type="containsText" dxfId="3171" priority="2987" operator="containsText" text="08.30 – 17:30 ">
      <formula>NOT(ISERROR(SEARCH("08.30 – 17:30 ",D114)))</formula>
    </cfRule>
  </conditionalFormatting>
  <conditionalFormatting sqref="D154 D144 D134 D124 D114">
    <cfRule type="cellIs" dxfId="3170" priority="2974" operator="equal">
      <formula>"09.00 – 15.00"</formula>
    </cfRule>
  </conditionalFormatting>
  <conditionalFormatting sqref="D154 D144 D134 D124 D114">
    <cfRule type="cellIs" dxfId="3169" priority="2975" operator="equal">
      <formula>"09.00 – 18.00"</formula>
    </cfRule>
  </conditionalFormatting>
  <conditionalFormatting sqref="D154 D144 D134 D124 D114">
    <cfRule type="cellIs" dxfId="3168" priority="2976" operator="equal">
      <formula>"09.30 – 13.00"</formula>
    </cfRule>
  </conditionalFormatting>
  <conditionalFormatting sqref="D154 D144 D134 D124 D114">
    <cfRule type="cellIs" dxfId="3167" priority="2977" operator="equal">
      <formula>"10.30 – 19.30"</formula>
    </cfRule>
  </conditionalFormatting>
  <conditionalFormatting sqref="D154 D144 D134 D124 D114">
    <cfRule type="cellIs" dxfId="3166" priority="2978" operator="equal">
      <formula>"11.30 – 19.30"</formula>
    </cfRule>
  </conditionalFormatting>
  <conditionalFormatting sqref="D154 D144 D134 D124 D114">
    <cfRule type="cellIs" dxfId="3165" priority="2979" operator="equal">
      <formula>_FV(13,"3")</formula>
    </cfRule>
  </conditionalFormatting>
  <conditionalFormatting sqref="D154 D144 D134 D124 D114">
    <cfRule type="cellIs" dxfId="3164" priority="2980" operator="equal">
      <formula>_FV(13,"3")</formula>
    </cfRule>
  </conditionalFormatting>
  <conditionalFormatting sqref="D154 D144 D134 D124 D114">
    <cfRule type="containsText" dxfId="3163" priority="2964" operator="containsText" text="DOMENICA">
      <formula>NOT(ISERROR(SEARCH("DOMENICA",D114)))</formula>
    </cfRule>
    <cfRule type="containsText" dxfId="3162" priority="2965" operator="containsText" text="08.30 – 14.30">
      <formula>NOT(ISERROR(SEARCH("08.30 – 14.30",D114)))</formula>
    </cfRule>
    <cfRule type="containsText" dxfId="3161" priority="2966" operator="containsText" text="09.30 – 18.30">
      <formula>NOT(ISERROR(SEARCH("09.30 – 18.30",D114)))</formula>
    </cfRule>
    <cfRule type="containsText" dxfId="3160" priority="2967" operator="containsText" text="08.30 – 16.30">
      <formula>NOT(ISERROR(SEARCH("08.30 – 16.30",D114)))</formula>
    </cfRule>
    <cfRule type="containsText" dxfId="3159" priority="2968" operator="containsText" text="08.30 – 17.30">
      <formula>NOT(ISERROR(SEARCH("08.30 – 17.30",D114)))</formula>
    </cfRule>
    <cfRule type="containsText" dxfId="3158" priority="2969" operator="containsText" text="09.00 – 18.00">
      <formula>NOT(ISERROR(SEARCH("09.00 – 18.00",D114)))</formula>
    </cfRule>
    <cfRule type="containsText" dxfId="3157" priority="2970" operator="containsText" text="09.00 – 15.00">
      <formula>NOT(ISERROR(SEARCH("09.00 – 15.00",D114)))</formula>
    </cfRule>
    <cfRule type="containsText" dxfId="3156" priority="2971" operator="containsText" text="10.30 – 19.30">
      <formula>NOT(ISERROR(SEARCH("10.30 – 19.30",D114)))</formula>
    </cfRule>
    <cfRule type="containsText" dxfId="3155" priority="2972" operator="containsText" text="09.00 – 13.00">
      <formula>NOT(ISERROR(SEARCH("09.00 – 13.00",D114)))</formula>
    </cfRule>
    <cfRule type="containsText" dxfId="3154" priority="2973" operator="containsText" text="11.30 – 19.30">
      <formula>NOT(ISERROR(SEARCH("11.30 – 19.30",D114)))</formula>
    </cfRule>
  </conditionalFormatting>
  <conditionalFormatting sqref="D154 D144 D134 D124 D114">
    <cfRule type="cellIs" dxfId="3153" priority="2957" operator="equal">
      <formula>"09.00 – 18.00"</formula>
    </cfRule>
  </conditionalFormatting>
  <conditionalFormatting sqref="D154 D144 D134 D124 D114">
    <cfRule type="cellIs" dxfId="3152" priority="2958" operator="equal">
      <formula>"09.30 – 13.00"</formula>
    </cfRule>
  </conditionalFormatting>
  <conditionalFormatting sqref="D154 D144 D134 D124 D114">
    <cfRule type="cellIs" dxfId="3151" priority="2959" operator="equal">
      <formula>"10.30 – 19.30"</formula>
    </cfRule>
  </conditionalFormatting>
  <conditionalFormatting sqref="D154 D144 D134 D124 D114">
    <cfRule type="cellIs" dxfId="3150" priority="2960" operator="equal">
      <formula>"11.30 – 19.30"</formula>
    </cfRule>
  </conditionalFormatting>
  <conditionalFormatting sqref="D154 D144 D134 D124 D114">
    <cfRule type="cellIs" dxfId="3149" priority="2961" operator="equal">
      <formula>_FV(13,"3")</formula>
    </cfRule>
  </conditionalFormatting>
  <conditionalFormatting sqref="D154 D144 D134 D124 D114">
    <cfRule type="cellIs" dxfId="3148" priority="2950" operator="equal">
      <formula>"09.00 – 18.00"</formula>
    </cfRule>
  </conditionalFormatting>
  <conditionalFormatting sqref="D154 D144 D134 D124 D114">
    <cfRule type="cellIs" dxfId="3147" priority="2951" operator="equal">
      <formula>"09.30 – 13.00"</formula>
    </cfRule>
  </conditionalFormatting>
  <conditionalFormatting sqref="D154 D144 D134 D124 D114">
    <cfRule type="cellIs" dxfId="3146" priority="2952" operator="equal">
      <formula>"10.30 – 19.30"</formula>
    </cfRule>
  </conditionalFormatting>
  <conditionalFormatting sqref="D154 D144 D134 D124 D114">
    <cfRule type="cellIs" dxfId="3145" priority="2953" operator="equal">
      <formula>"11.30 – 19.30"</formula>
    </cfRule>
  </conditionalFormatting>
  <conditionalFormatting sqref="D154 D144 D134 D124 D114">
    <cfRule type="cellIs" dxfId="3144" priority="2954"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43" priority="2908"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42" priority="2889"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41" priority="2890"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40" priority="2882"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9" priority="2883"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8" priority="2941" operator="equal">
      <formula>"09.00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7" priority="2942" operator="equal">
      <formula>"09.00 – 15.00"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6" priority="2943" operator="equal">
      <formula>"09.00 – 18.00"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5" priority="2944" operator="equal">
      <formula>"09.30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4" priority="2945" operator="equal">
      <formula>"10.30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3" priority="2946" operator="equal">
      <formula>"11.30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2" priority="2947"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1" priority="2948"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30" priority="2949"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ontainsText" dxfId="3129" priority="2931" operator="containsText" text="DOMENICA">
      <formula>NOT(ISERROR(SEARCH("DOMENICA",F114)))</formula>
    </cfRule>
    <cfRule type="containsText" dxfId="3128" priority="2932" operator="containsText" text="08.30 – 14.30">
      <formula>NOT(ISERROR(SEARCH("08.30 – 14.30",F114)))</formula>
    </cfRule>
    <cfRule type="containsText" dxfId="3127" priority="2933" operator="containsText" text="09.30 – 18.30">
      <formula>NOT(ISERROR(SEARCH("09.30 – 18.30",F114)))</formula>
    </cfRule>
    <cfRule type="containsText" dxfId="3126" priority="2934" operator="containsText" text="08.30 – 16.30">
      <formula>NOT(ISERROR(SEARCH("08.30 – 16.30",F114)))</formula>
    </cfRule>
    <cfRule type="containsText" dxfId="3125" priority="2935" operator="containsText" text="08.30 – 17.30">
      <formula>NOT(ISERROR(SEARCH("08.30 – 17.30",F114)))</formula>
    </cfRule>
    <cfRule type="containsText" dxfId="3124" priority="2936" operator="containsText" text="09.00 – 18.00">
      <formula>NOT(ISERROR(SEARCH("09.00 – 18.00",F114)))</formula>
    </cfRule>
    <cfRule type="containsText" dxfId="3123" priority="2937" operator="containsText" text="09.00 – 15.00">
      <formula>NOT(ISERROR(SEARCH("09.00 – 15.00",F114)))</formula>
    </cfRule>
    <cfRule type="containsText" dxfId="3122" priority="2938" operator="containsText" text="10.30 – 19.30">
      <formula>NOT(ISERROR(SEARCH("10.30 – 19.30",F114)))</formula>
    </cfRule>
    <cfRule type="containsText" dxfId="3121" priority="2939" operator="containsText" text="09.00 – 13.00">
      <formula>NOT(ISERROR(SEARCH("09.00 – 13.00",F114)))</formula>
    </cfRule>
    <cfRule type="containsText" dxfId="3120" priority="2940" operator="containsText" text="11.30 – 19.30">
      <formula>NOT(ISERROR(SEARCH("11.30 – 19.30",F114)))</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9" priority="2923" operator="equal">
      <formula>"09.00 – 15.00"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8" priority="2924" operator="equal">
      <formula>"09.00 – 18.00"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7" priority="2925" operator="equal">
      <formula>"09.30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6" priority="2926" operator="equal">
      <formula>"10.30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5" priority="2927" operator="equal">
      <formula>"11.30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4" priority="2928"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3" priority="2929"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2" priority="2930"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1" priority="2915" operator="equal">
      <formula>"09.00 – 15.00"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10" priority="2916" operator="equal">
      <formula>"09.00 – 18.00"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09" priority="2917" operator="equal">
      <formula>"09.30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08" priority="2918" operator="equal">
      <formula>"10.30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07" priority="2919" operator="equal">
      <formula>"11.30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06" priority="2920"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05" priority="2921"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104" priority="2922"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ontainsText" dxfId="3103" priority="2909" operator="containsText" text="09.00 - 13.00">
      <formula>NOT(ISERROR(SEARCH("09.00 - 13.00",F114)))</formula>
    </cfRule>
    <cfRule type="containsText" dxfId="3102" priority="2910" operator="containsText" text="09.00 – 15:00">
      <formula>NOT(ISERROR(SEARCH("09.00 – 15:00",F114)))</formula>
    </cfRule>
    <cfRule type="containsText" dxfId="3101" priority="2911" operator="containsText" text="09.00 – 16.00">
      <formula>NOT(ISERROR(SEARCH("09.00 – 16.00",F114)))</formula>
    </cfRule>
    <cfRule type="containsText" dxfId="3100" priority="2912" operator="containsText" text="09.00 - 13:00">
      <formula>NOT(ISERROR(SEARCH("09.00 - 13:00",F114)))</formula>
    </cfRule>
    <cfRule type="containsText" dxfId="3099" priority="2913" operator="containsText" text="08.30 – 16:30 ">
      <formula>NOT(ISERROR(SEARCH("08.30 – 16:30 ",F114)))</formula>
    </cfRule>
    <cfRule type="containsText" dxfId="3098" priority="2914" operator="containsText" text="08.30 – 17:30 ">
      <formula>NOT(ISERROR(SEARCH("08.30 – 17:30 ",F114)))</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7" priority="2901" operator="equal">
      <formula>"09.00 – 15.00"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6" priority="2902" operator="equal">
      <formula>"09.00 – 18.00"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5" priority="2903" operator="equal">
      <formula>"09.30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4" priority="2904" operator="equal">
      <formula>"10.30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3" priority="2905" operator="equal">
      <formula>"11.30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2" priority="2906"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91" priority="2907"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ontainsText" dxfId="3090" priority="2891" operator="containsText" text="DOMENICA">
      <formula>NOT(ISERROR(SEARCH("DOMENICA",F114)))</formula>
    </cfRule>
    <cfRule type="containsText" dxfId="3089" priority="2892" operator="containsText" text="08.30 – 14.30">
      <formula>NOT(ISERROR(SEARCH("08.30 – 14.30",F114)))</formula>
    </cfRule>
    <cfRule type="containsText" dxfId="3088" priority="2893" operator="containsText" text="09.30 – 18.30">
      <formula>NOT(ISERROR(SEARCH("09.30 – 18.30",F114)))</formula>
    </cfRule>
    <cfRule type="containsText" dxfId="3087" priority="2894" operator="containsText" text="08.30 – 16.30">
      <formula>NOT(ISERROR(SEARCH("08.30 – 16.30",F114)))</formula>
    </cfRule>
    <cfRule type="containsText" dxfId="3086" priority="2895" operator="containsText" text="08.30 – 17.30">
      <formula>NOT(ISERROR(SEARCH("08.30 – 17.30",F114)))</formula>
    </cfRule>
    <cfRule type="containsText" dxfId="3085" priority="2896" operator="containsText" text="09.00 – 18.00">
      <formula>NOT(ISERROR(SEARCH("09.00 – 18.00",F114)))</formula>
    </cfRule>
    <cfRule type="containsText" dxfId="3084" priority="2897" operator="containsText" text="09.00 – 15.00">
      <formula>NOT(ISERROR(SEARCH("09.00 – 15.00",F114)))</formula>
    </cfRule>
    <cfRule type="containsText" dxfId="3083" priority="2898" operator="containsText" text="10.30 – 19.30">
      <formula>NOT(ISERROR(SEARCH("10.30 – 19.30",F114)))</formula>
    </cfRule>
    <cfRule type="containsText" dxfId="3082" priority="2899" operator="containsText" text="09.00 – 13.00">
      <formula>NOT(ISERROR(SEARCH("09.00 – 13.00",F114)))</formula>
    </cfRule>
    <cfRule type="containsText" dxfId="3081" priority="2900" operator="containsText" text="11.30 – 19.30">
      <formula>NOT(ISERROR(SEARCH("11.30 – 19.30",F114)))</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80" priority="2884" operator="equal">
      <formula>"09.00 – 18.00"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9" priority="2885" operator="equal">
      <formula>"09.30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8" priority="2886" operator="equal">
      <formula>"10.30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7" priority="2887" operator="equal">
      <formula>"11.30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6" priority="2888" operator="equal">
      <formula>_FV(13,"3")</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5" priority="2877" operator="equal">
      <formula>"09.00 – 18.00"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4" priority="2878" operator="equal">
      <formula>"09.30 – 13.00"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3" priority="2879" operator="equal">
      <formula>"10.30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2" priority="2880" operator="equal">
      <formula>"11.30 – 19.30"</formula>
    </cfRule>
  </conditionalFormatting>
  <conditionalFormatting sqref="F154 H154 J154 L154 N154 P154 R154 T154 F144 H144 J144 L144 N144 P144 R144 T144 F134 H134 J134 L134 N134 P134 R134 T134 F124 H124 J124 L124 N124 P124 R124 T124 F114 H114 J114 L114 N114 P114 R114 T114">
    <cfRule type="cellIs" dxfId="3071" priority="2881" operator="equal">
      <formula>_FV(13,"3")</formula>
    </cfRule>
  </conditionalFormatting>
  <conditionalFormatting sqref="AG6 AI6 AK6 AM6 AO6 AQ6 AS6 AU6 AW6 AY6 BA6 BC6 BE6 BG6 BI6 BK6 BM6 BO6 BQ6 BS6 BU6 BW6">
    <cfRule type="cellIs" dxfId="3070" priority="2835" operator="equal">
      <formula>_FV(13,"3")</formula>
    </cfRule>
  </conditionalFormatting>
  <conditionalFormatting sqref="AG6 AI6 AK6 AM6 AO6 AQ6 AS6 AU6 AW6 AY6 BA6 BC6 BE6 BG6 BI6 BK6 BM6 BO6 BQ6 BS6 BU6 BW6">
    <cfRule type="cellIs" dxfId="3069" priority="2816" operator="equal">
      <formula>_FV(13,"3")</formula>
    </cfRule>
  </conditionalFormatting>
  <conditionalFormatting sqref="AG6 AI6 AK6 AM6 AO6 AQ6 AS6 AU6 AW6 AY6 BA6 BC6 BE6 BG6 BI6 BK6 BM6 BO6 BQ6 BS6 BU6 BW6">
    <cfRule type="cellIs" dxfId="3068" priority="2817" operator="equal">
      <formula>_FV(13,"3")</formula>
    </cfRule>
  </conditionalFormatting>
  <conditionalFormatting sqref="AG6 AI6 AK6 AM6 AO6 AQ6 AS6 AU6 AW6 AY6 BA6 BC6 BE6 BG6 BI6 BK6 BM6 BO6 BQ6 BS6 BU6 BW6">
    <cfRule type="cellIs" dxfId="3067" priority="2809" operator="equal">
      <formula>_FV(13,"3")</formula>
    </cfRule>
  </conditionalFormatting>
  <conditionalFormatting sqref="AG6 AI6 AK6 AM6 AO6 AQ6 AS6 AU6 AW6 AY6 BA6 BC6 BE6 BG6 BI6 BK6 BM6 BO6 BQ6 BS6 BU6 BW6">
    <cfRule type="cellIs" dxfId="3066" priority="2810" operator="equal">
      <formula>_FV(13,"3")</formula>
    </cfRule>
  </conditionalFormatting>
  <conditionalFormatting sqref="AG6 AI6 AK6 AM6 AO6 AQ6 AS6 AU6 AW6 AY6 BA6 BC6 BE6 BG6 BI6 BK6 BM6 BO6 BQ6 BS6 BU6 BW6">
    <cfRule type="cellIs" dxfId="3065" priority="2868" operator="equal">
      <formula>"09.00 – 13.00"</formula>
    </cfRule>
  </conditionalFormatting>
  <conditionalFormatting sqref="AG6 AI6 AK6 AM6 AO6 AQ6 AS6 AU6 AW6 AY6 BA6 BC6 BE6 BG6 BI6 BK6 BM6 BO6 BQ6 BS6 BU6 BW6">
    <cfRule type="cellIs" dxfId="3064" priority="2869" operator="equal">
      <formula>"09.00 – 15.00"</formula>
    </cfRule>
  </conditionalFormatting>
  <conditionalFormatting sqref="AG6 AI6 AK6 AM6 AO6 AQ6 AS6 AU6 AW6 AY6 BA6 BC6 BE6 BG6 BI6 BK6 BM6 BO6 BQ6 BS6 BU6 BW6">
    <cfRule type="cellIs" dxfId="3063" priority="2870" operator="equal">
      <formula>"09.00 – 18.00"</formula>
    </cfRule>
  </conditionalFormatting>
  <conditionalFormatting sqref="AG6 AI6 AK6 AM6 AO6 AQ6 AS6 AU6 AW6 AY6 BA6 BC6 BE6 BG6 BI6 BK6 BM6 BO6 BQ6 BS6 BU6 BW6">
    <cfRule type="cellIs" dxfId="3062" priority="2871" operator="equal">
      <formula>"09.30 – 13.00"</formula>
    </cfRule>
  </conditionalFormatting>
  <conditionalFormatting sqref="AG6 AI6 AK6 AM6 AO6 AQ6 AS6 AU6 AW6 AY6 BA6 BC6 BE6 BG6 BI6 BK6 BM6 BO6 BQ6 BS6 BU6 BW6">
    <cfRule type="cellIs" dxfId="3061" priority="2872" operator="equal">
      <formula>"10.30 – 19.30"</formula>
    </cfRule>
  </conditionalFormatting>
  <conditionalFormatting sqref="AG6 AI6 AK6 AM6 AO6 AQ6 AS6 AU6 AW6 AY6 BA6 BC6 BE6 BG6 BI6 BK6 BM6 BO6 BQ6 BS6 BU6 BW6">
    <cfRule type="cellIs" dxfId="3060" priority="2873" operator="equal">
      <formula>"11.30 – 19.30"</formula>
    </cfRule>
  </conditionalFormatting>
  <conditionalFormatting sqref="AG6 AI6 AK6 AM6 AO6 AQ6 AS6 AU6 AW6 AY6 BA6 BC6 BE6 BG6 BI6 BK6 BM6 BO6 BQ6 BS6 BU6 BW6">
    <cfRule type="cellIs" dxfId="3059" priority="2874" operator="equal">
      <formula>_FV(13,"3")</formula>
    </cfRule>
  </conditionalFormatting>
  <conditionalFormatting sqref="AG6 AI6 AK6 AM6 AO6 AQ6 AS6 AU6 AW6 AY6 BA6 BC6 BE6 BG6 BI6 BK6 BM6 BO6 BQ6 BS6 BU6 BW6">
    <cfRule type="cellIs" dxfId="3058" priority="2875" operator="equal">
      <formula>_FV(13,"3")</formula>
    </cfRule>
  </conditionalFormatting>
  <conditionalFormatting sqref="AG6 AI6 AK6 AM6 AO6 AQ6 AS6 AU6 AW6 AY6 BA6 BC6 BE6 BG6 BI6 BK6 BM6 BO6 BQ6 BS6 BU6 BW6">
    <cfRule type="cellIs" dxfId="3057" priority="2876" operator="equal">
      <formula>_FV(13,"3")</formula>
    </cfRule>
  </conditionalFormatting>
  <conditionalFormatting sqref="AG6 AI6 AK6 AM6 AO6 AQ6 AS6 AU6 AW6 AY6 BA6 BC6 BE6 BG6 BI6 BK6 BM6 BO6 BQ6 BS6 BU6 BW6">
    <cfRule type="containsText" dxfId="3056" priority="2858" operator="containsText" text="DOMENICA">
      <formula>NOT(ISERROR(SEARCH("DOMENICA",AG6)))</formula>
    </cfRule>
    <cfRule type="containsText" dxfId="3055" priority="2859" operator="containsText" text="08.30 – 14.30">
      <formula>NOT(ISERROR(SEARCH("08.30 – 14.30",AG6)))</formula>
    </cfRule>
    <cfRule type="containsText" dxfId="3054" priority="2860" operator="containsText" text="09.30 – 18.30">
      <formula>NOT(ISERROR(SEARCH("09.30 – 18.30",AG6)))</formula>
    </cfRule>
    <cfRule type="containsText" dxfId="3053" priority="2861" operator="containsText" text="08.30 – 16.30">
      <formula>NOT(ISERROR(SEARCH("08.30 – 16.30",AG6)))</formula>
    </cfRule>
    <cfRule type="containsText" dxfId="3052" priority="2862" operator="containsText" text="08.30 – 17.30">
      <formula>NOT(ISERROR(SEARCH("08.30 – 17.30",AG6)))</formula>
    </cfRule>
    <cfRule type="containsText" dxfId="3051" priority="2863" operator="containsText" text="09.00 – 18.00">
      <formula>NOT(ISERROR(SEARCH("09.00 – 18.00",AG6)))</formula>
    </cfRule>
    <cfRule type="containsText" dxfId="3050" priority="2864" operator="containsText" text="09.00 – 15.00">
      <formula>NOT(ISERROR(SEARCH("09.00 – 15.00",AG6)))</formula>
    </cfRule>
    <cfRule type="containsText" dxfId="3049" priority="2865" operator="containsText" text="10.30 – 19.30">
      <formula>NOT(ISERROR(SEARCH("10.30 – 19.30",AG6)))</formula>
    </cfRule>
    <cfRule type="containsText" dxfId="3048" priority="2866" operator="containsText" text="09.00 – 13.00">
      <formula>NOT(ISERROR(SEARCH("09.00 – 13.00",AG6)))</formula>
    </cfRule>
    <cfRule type="containsText" dxfId="3047" priority="2867" operator="containsText" text="11.30 – 19.30">
      <formula>NOT(ISERROR(SEARCH("11.30 – 19.30",AG6)))</formula>
    </cfRule>
  </conditionalFormatting>
  <conditionalFormatting sqref="AG6 AI6 AK6 AM6 AO6 AQ6 AS6 AU6 AW6 AY6 BA6 BC6 BE6 BG6 BI6 BK6 BM6 BO6 BQ6 BS6 BU6 BW6">
    <cfRule type="cellIs" dxfId="3046" priority="2850" operator="equal">
      <formula>"09.00 – 15.00"</formula>
    </cfRule>
  </conditionalFormatting>
  <conditionalFormatting sqref="AG6 AI6 AK6 AM6 AO6 AQ6 AS6 AU6 AW6 AY6 BA6 BC6 BE6 BG6 BI6 BK6 BM6 BO6 BQ6 BS6 BU6 BW6">
    <cfRule type="cellIs" dxfId="3045" priority="2851" operator="equal">
      <formula>"09.00 – 18.00"</formula>
    </cfRule>
  </conditionalFormatting>
  <conditionalFormatting sqref="AG6 AI6 AK6 AM6 AO6 AQ6 AS6 AU6 AW6 AY6 BA6 BC6 BE6 BG6 BI6 BK6 BM6 BO6 BQ6 BS6 BU6 BW6">
    <cfRule type="cellIs" dxfId="3044" priority="2852" operator="equal">
      <formula>"09.30 – 13.00"</formula>
    </cfRule>
  </conditionalFormatting>
  <conditionalFormatting sqref="AG6 AI6 AK6 AM6 AO6 AQ6 AS6 AU6 AW6 AY6 BA6 BC6 BE6 BG6 BI6 BK6 BM6 BO6 BQ6 BS6 BU6 BW6">
    <cfRule type="cellIs" dxfId="3043" priority="2853" operator="equal">
      <formula>"10.30 – 19.30"</formula>
    </cfRule>
  </conditionalFormatting>
  <conditionalFormatting sqref="AG6 AI6 AK6 AM6 AO6 AQ6 AS6 AU6 AW6 AY6 BA6 BC6 BE6 BG6 BI6 BK6 BM6 BO6 BQ6 BS6 BU6 BW6">
    <cfRule type="cellIs" dxfId="3042" priority="2854" operator="equal">
      <formula>"11.30 – 19.30"</formula>
    </cfRule>
  </conditionalFormatting>
  <conditionalFormatting sqref="AG6 AI6 AK6 AM6 AO6 AQ6 AS6 AU6 AW6 AY6 BA6 BC6 BE6 BG6 BI6 BK6 BM6 BO6 BQ6 BS6 BU6 BW6">
    <cfRule type="cellIs" dxfId="3041" priority="2855" operator="equal">
      <formula>_FV(13,"3")</formula>
    </cfRule>
  </conditionalFormatting>
  <conditionalFormatting sqref="AG6 AI6 AK6 AM6 AO6 AQ6 AS6 AU6 AW6 AY6 BA6 BC6 BE6 BG6 BI6 BK6 BM6 BO6 BQ6 BS6 BU6 BW6">
    <cfRule type="cellIs" dxfId="3040" priority="2856" operator="equal">
      <formula>_FV(13,"3")</formula>
    </cfRule>
  </conditionalFormatting>
  <conditionalFormatting sqref="AG6 AI6 AK6 AM6 AO6 AQ6 AS6 AU6 AW6 AY6 BA6 BC6 BE6 BG6 BI6 BK6 BM6 BO6 BQ6 BS6 BU6 BW6">
    <cfRule type="cellIs" dxfId="3039" priority="2857" operator="equal">
      <formula>_FV(13,"3")</formula>
    </cfRule>
  </conditionalFormatting>
  <conditionalFormatting sqref="AG6 AI6 AK6 AM6 AO6 AQ6 AS6 AU6 AW6 AY6 BA6 BC6 BE6 BG6 BI6 BK6 BM6 BO6 BQ6 BS6 BU6 BW6">
    <cfRule type="cellIs" dxfId="3038" priority="2842" operator="equal">
      <formula>"09.00 – 15.00"</formula>
    </cfRule>
  </conditionalFormatting>
  <conditionalFormatting sqref="AG6 AI6 AK6 AM6 AO6 AQ6 AS6 AU6 AW6 AY6 BA6 BC6 BE6 BG6 BI6 BK6 BM6 BO6 BQ6 BS6 BU6 BW6">
    <cfRule type="cellIs" dxfId="3037" priority="2843" operator="equal">
      <formula>"09.00 – 18.00"</formula>
    </cfRule>
  </conditionalFormatting>
  <conditionalFormatting sqref="AG6 AI6 AK6 AM6 AO6 AQ6 AS6 AU6 AW6 AY6 BA6 BC6 BE6 BG6 BI6 BK6 BM6 BO6 BQ6 BS6 BU6 BW6">
    <cfRule type="cellIs" dxfId="3036" priority="2844" operator="equal">
      <formula>"09.30 – 13.00"</formula>
    </cfRule>
  </conditionalFormatting>
  <conditionalFormatting sqref="AG6 AI6 AK6 AM6 AO6 AQ6 AS6 AU6 AW6 AY6 BA6 BC6 BE6 BG6 BI6 BK6 BM6 BO6 BQ6 BS6 BU6 BW6">
    <cfRule type="cellIs" dxfId="3035" priority="2845" operator="equal">
      <formula>"10.30 – 19.30"</formula>
    </cfRule>
  </conditionalFormatting>
  <conditionalFormatting sqref="AG6 AI6 AK6 AM6 AO6 AQ6 AS6 AU6 AW6 AY6 BA6 BC6 BE6 BG6 BI6 BK6 BM6 BO6 BQ6 BS6 BU6 BW6">
    <cfRule type="cellIs" dxfId="3034" priority="2846" operator="equal">
      <formula>"11.30 – 19.30"</formula>
    </cfRule>
  </conditionalFormatting>
  <conditionalFormatting sqref="AG6 AI6 AK6 AM6 AO6 AQ6 AS6 AU6 AW6 AY6 BA6 BC6 BE6 BG6 BI6 BK6 BM6 BO6 BQ6 BS6 BU6 BW6">
    <cfRule type="cellIs" dxfId="3033" priority="2847" operator="equal">
      <formula>_FV(13,"3")</formula>
    </cfRule>
  </conditionalFormatting>
  <conditionalFormatting sqref="AG6 AI6 AK6 AM6 AO6 AQ6 AS6 AU6 AW6 AY6 BA6 BC6 BE6 BG6 BI6 BK6 BM6 BO6 BQ6 BS6 BU6 BW6">
    <cfRule type="cellIs" dxfId="3032" priority="2848" operator="equal">
      <formula>_FV(13,"3")</formula>
    </cfRule>
  </conditionalFormatting>
  <conditionalFormatting sqref="AG6 AI6 AK6 AM6 AO6 AQ6 AS6 AU6 AW6 AY6 BA6 BC6 BE6 BG6 BI6 BK6 BM6 BO6 BQ6 BS6 BU6 BW6">
    <cfRule type="cellIs" dxfId="3031" priority="2849" operator="equal">
      <formula>_FV(13,"3")</formula>
    </cfRule>
  </conditionalFormatting>
  <conditionalFormatting sqref="AG6 AI6 AK6 AM6 AO6 AQ6 AS6 AU6 AW6 AY6 BA6 BC6 BE6 BG6 BI6 BK6 BM6 BO6 BQ6 BS6 BU6 BW6">
    <cfRule type="containsText" dxfId="3030" priority="2836" operator="containsText" text="09.00 - 13.00">
      <formula>NOT(ISERROR(SEARCH("09.00 - 13.00",AG6)))</formula>
    </cfRule>
    <cfRule type="containsText" dxfId="3029" priority="2837" operator="containsText" text="09.00 – 15:00">
      <formula>NOT(ISERROR(SEARCH("09.00 – 15:00",AG6)))</formula>
    </cfRule>
    <cfRule type="containsText" dxfId="3028" priority="2838" operator="containsText" text="09.00 – 16.00">
      <formula>NOT(ISERROR(SEARCH("09.00 – 16.00",AG6)))</formula>
    </cfRule>
    <cfRule type="containsText" dxfId="3027" priority="2839" operator="containsText" text="09.00 - 13:00">
      <formula>NOT(ISERROR(SEARCH("09.00 - 13:00",AG6)))</formula>
    </cfRule>
    <cfRule type="containsText" dxfId="3026" priority="2840" operator="containsText" text="08.30 – 16:30 ">
      <formula>NOT(ISERROR(SEARCH("08.30 – 16:30 ",AG6)))</formula>
    </cfRule>
    <cfRule type="containsText" dxfId="3025" priority="2841" operator="containsText" text="08.30 – 17:30 ">
      <formula>NOT(ISERROR(SEARCH("08.30 – 17:30 ",AG6)))</formula>
    </cfRule>
  </conditionalFormatting>
  <conditionalFormatting sqref="AG6 AI6 AK6 AM6 AO6 AQ6 AS6 AU6 AW6 AY6 BA6 BC6 BE6 BG6 BI6 BK6 BM6 BO6 BQ6 BS6 BU6 BW6">
    <cfRule type="cellIs" dxfId="3024" priority="2828" operator="equal">
      <formula>"09.00 – 15.00"</formula>
    </cfRule>
  </conditionalFormatting>
  <conditionalFormatting sqref="AG6 AI6 AK6 AM6 AO6 AQ6 AS6 AU6 AW6 AY6 BA6 BC6 BE6 BG6 BI6 BK6 BM6 BO6 BQ6 BS6 BU6 BW6">
    <cfRule type="cellIs" dxfId="3023" priority="2829" operator="equal">
      <formula>"09.00 – 18.00"</formula>
    </cfRule>
  </conditionalFormatting>
  <conditionalFormatting sqref="AG6 AI6 AK6 AM6 AO6 AQ6 AS6 AU6 AW6 AY6 BA6 BC6 BE6 BG6 BI6 BK6 BM6 BO6 BQ6 BS6 BU6 BW6">
    <cfRule type="cellIs" dxfId="3022" priority="2830" operator="equal">
      <formula>"09.30 – 13.00"</formula>
    </cfRule>
  </conditionalFormatting>
  <conditionalFormatting sqref="AG6 AI6 AK6 AM6 AO6 AQ6 AS6 AU6 AW6 AY6 BA6 BC6 BE6 BG6 BI6 BK6 BM6 BO6 BQ6 BS6 BU6 BW6">
    <cfRule type="cellIs" dxfId="3021" priority="2831" operator="equal">
      <formula>"10.30 – 19.30"</formula>
    </cfRule>
  </conditionalFormatting>
  <conditionalFormatting sqref="AG6 AI6 AK6 AM6 AO6 AQ6 AS6 AU6 AW6 AY6 BA6 BC6 BE6 BG6 BI6 BK6 BM6 BO6 BQ6 BS6 BU6 BW6">
    <cfRule type="cellIs" dxfId="3020" priority="2832" operator="equal">
      <formula>"11.30 – 19.30"</formula>
    </cfRule>
  </conditionalFormatting>
  <conditionalFormatting sqref="AG6 AI6 AK6 AM6 AO6 AQ6 AS6 AU6 AW6 AY6 BA6 BC6 BE6 BG6 BI6 BK6 BM6 BO6 BQ6 BS6 BU6 BW6">
    <cfRule type="cellIs" dxfId="3019" priority="2833" operator="equal">
      <formula>_FV(13,"3")</formula>
    </cfRule>
  </conditionalFormatting>
  <conditionalFormatting sqref="AG6 AI6 AK6 AM6 AO6 AQ6 AS6 AU6 AW6 AY6 BA6 BC6 BE6 BG6 BI6 BK6 BM6 BO6 BQ6 BS6 BU6 BW6">
    <cfRule type="cellIs" dxfId="3018" priority="2834" operator="equal">
      <formula>_FV(13,"3")</formula>
    </cfRule>
  </conditionalFormatting>
  <conditionalFormatting sqref="AG6 AI6 AK6 AM6 AO6 AQ6 AS6 AU6 AW6 AY6 BA6 BC6 BE6 BG6 BI6 BK6 BM6 BO6 BQ6 BS6 BU6 BW6">
    <cfRule type="containsText" dxfId="3017" priority="2818" operator="containsText" text="DOMENICA">
      <formula>NOT(ISERROR(SEARCH("DOMENICA",AG6)))</formula>
    </cfRule>
    <cfRule type="containsText" dxfId="3016" priority="2819" operator="containsText" text="08.30 – 14.30">
      <formula>NOT(ISERROR(SEARCH("08.30 – 14.30",AG6)))</formula>
    </cfRule>
    <cfRule type="containsText" dxfId="3015" priority="2820" operator="containsText" text="09.30 – 18.30">
      <formula>NOT(ISERROR(SEARCH("09.30 – 18.30",AG6)))</formula>
    </cfRule>
    <cfRule type="containsText" dxfId="3014" priority="2821" operator="containsText" text="08.30 – 16.30">
      <formula>NOT(ISERROR(SEARCH("08.30 – 16.30",AG6)))</formula>
    </cfRule>
    <cfRule type="containsText" dxfId="3013" priority="2822" operator="containsText" text="08.30 – 17.30">
      <formula>NOT(ISERROR(SEARCH("08.30 – 17.30",AG6)))</formula>
    </cfRule>
    <cfRule type="containsText" dxfId="3012" priority="2823" operator="containsText" text="09.00 – 18.00">
      <formula>NOT(ISERROR(SEARCH("09.00 – 18.00",AG6)))</formula>
    </cfRule>
    <cfRule type="containsText" dxfId="3011" priority="2824" operator="containsText" text="09.00 – 15.00">
      <formula>NOT(ISERROR(SEARCH("09.00 – 15.00",AG6)))</formula>
    </cfRule>
    <cfRule type="containsText" dxfId="3010" priority="2825" operator="containsText" text="10.30 – 19.30">
      <formula>NOT(ISERROR(SEARCH("10.30 – 19.30",AG6)))</formula>
    </cfRule>
    <cfRule type="containsText" dxfId="3009" priority="2826" operator="containsText" text="09.00 – 13.00">
      <formula>NOT(ISERROR(SEARCH("09.00 – 13.00",AG6)))</formula>
    </cfRule>
    <cfRule type="containsText" dxfId="3008" priority="2827" operator="containsText" text="11.30 – 19.30">
      <formula>NOT(ISERROR(SEARCH("11.30 – 19.30",AG6)))</formula>
    </cfRule>
  </conditionalFormatting>
  <conditionalFormatting sqref="AG6 AI6 AK6 AM6 AO6 AQ6 AS6 AU6 AW6 AY6 BA6 BC6 BE6 BG6 BI6 BK6 BM6 BO6 BQ6 BS6 BU6 BW6">
    <cfRule type="cellIs" dxfId="3007" priority="2811" operator="equal">
      <formula>"09.00 – 18.00"</formula>
    </cfRule>
  </conditionalFormatting>
  <conditionalFormatting sqref="AG6 AI6 AK6 AM6 AO6 AQ6 AS6 AU6 AW6 AY6 BA6 BC6 BE6 BG6 BI6 BK6 BM6 BO6 BQ6 BS6 BU6 BW6">
    <cfRule type="cellIs" dxfId="3006" priority="2812" operator="equal">
      <formula>"09.30 – 13.00"</formula>
    </cfRule>
  </conditionalFormatting>
  <conditionalFormatting sqref="AG6 AI6 AK6 AM6 AO6 AQ6 AS6 AU6 AW6 AY6 BA6 BC6 BE6 BG6 BI6 BK6 BM6 BO6 BQ6 BS6 BU6 BW6">
    <cfRule type="cellIs" dxfId="3005" priority="2813" operator="equal">
      <formula>"10.30 – 19.30"</formula>
    </cfRule>
  </conditionalFormatting>
  <conditionalFormatting sqref="AG6 AI6 AK6 AM6 AO6 AQ6 AS6 AU6 AW6 AY6 BA6 BC6 BE6 BG6 BI6 BK6 BM6 BO6 BQ6 BS6 BU6 BW6">
    <cfRule type="cellIs" dxfId="3004" priority="2814" operator="equal">
      <formula>"11.30 – 19.30"</formula>
    </cfRule>
  </conditionalFormatting>
  <conditionalFormatting sqref="AG6 AI6 AK6 AM6 AO6 AQ6 AS6 AU6 AW6 AY6 BA6 BC6 BE6 BG6 BI6 BK6 BM6 BO6 BQ6 BS6 BU6 BW6">
    <cfRule type="cellIs" dxfId="3003" priority="2815" operator="equal">
      <formula>_FV(13,"3")</formula>
    </cfRule>
  </conditionalFormatting>
  <conditionalFormatting sqref="AG6 AI6 AK6 AM6 AO6 AQ6 AS6 AU6 AW6 AY6 BA6 BC6 BE6 BG6 BI6 BK6 BM6 BO6 BQ6 BS6 BU6 BW6">
    <cfRule type="cellIs" dxfId="3002" priority="2804" operator="equal">
      <formula>"09.00 – 18.00"</formula>
    </cfRule>
  </conditionalFormatting>
  <conditionalFormatting sqref="AG6 AI6 AK6 AM6 AO6 AQ6 AS6 AU6 AW6 AY6 BA6 BC6 BE6 BG6 BI6 BK6 BM6 BO6 BQ6 BS6 BU6 BW6">
    <cfRule type="cellIs" dxfId="3001" priority="2805" operator="equal">
      <formula>"09.30 – 13.00"</formula>
    </cfRule>
  </conditionalFormatting>
  <conditionalFormatting sqref="AG6 AI6 AK6 AM6 AO6 AQ6 AS6 AU6 AW6 AY6 BA6 BC6 BE6 BG6 BI6 BK6 BM6 BO6 BQ6 BS6 BU6 BW6">
    <cfRule type="cellIs" dxfId="3000" priority="2806" operator="equal">
      <formula>"10.30 – 19.30"</formula>
    </cfRule>
  </conditionalFormatting>
  <conditionalFormatting sqref="AG6 AI6 AK6 AM6 AO6 AQ6 AS6 AU6 AW6 AY6 BA6 BC6 BE6 BG6 BI6 BK6 BM6 BO6 BQ6 BS6 BU6 BW6">
    <cfRule type="cellIs" dxfId="2999" priority="2807" operator="equal">
      <formula>"11.30 – 19.30"</formula>
    </cfRule>
  </conditionalFormatting>
  <conditionalFormatting sqref="AG6 AI6 AK6 AM6 AO6 AQ6 AS6 AU6 AW6 AY6 BA6 BC6 BE6 BG6 BI6 BK6 BM6 BO6 BQ6 BS6 BU6 BW6">
    <cfRule type="cellIs" dxfId="2998" priority="2808" operator="equal">
      <formula>_FV(13,"3")</formula>
    </cfRule>
  </conditionalFormatting>
  <conditionalFormatting sqref="AG16 AI16 AK16 AM16 AO16 AQ16 AS16 AU16 AW16 AY16 BA16 BC16 BE16 BG16 BI16 BK16 BM16 BO16 BQ16 BS16 BU16 BW16">
    <cfRule type="cellIs" dxfId="2997" priority="2762" operator="equal">
      <formula>_FV(13,"3")</formula>
    </cfRule>
  </conditionalFormatting>
  <conditionalFormatting sqref="AG16 AI16 AK16 AM16 AO16 AQ16 AS16 AU16 AW16 AY16 BA16 BC16 BE16 BG16 BI16 BK16 BM16 BO16 BQ16 BS16 BU16 BW16">
    <cfRule type="cellIs" dxfId="2996" priority="2743" operator="equal">
      <formula>_FV(13,"3")</formula>
    </cfRule>
  </conditionalFormatting>
  <conditionalFormatting sqref="AG16 AI16 AK16 AM16 AO16 AQ16 AS16 AU16 AW16 AY16 BA16 BC16 BE16 BG16 BI16 BK16 BM16 BO16 BQ16 BS16 BU16 BW16">
    <cfRule type="cellIs" dxfId="2995" priority="2744" operator="equal">
      <formula>_FV(13,"3")</formula>
    </cfRule>
  </conditionalFormatting>
  <conditionalFormatting sqref="AG16 AI16 AK16 AM16 AO16 AQ16 AS16 AU16 AW16 AY16 BA16 BC16 BE16 BG16 BI16 BK16 BM16 BO16 BQ16 BS16 BU16 BW16">
    <cfRule type="cellIs" dxfId="2994" priority="2736" operator="equal">
      <formula>_FV(13,"3")</formula>
    </cfRule>
  </conditionalFormatting>
  <conditionalFormatting sqref="AG16 AI16 AK16 AM16 AO16 AQ16 AS16 AU16 AW16 AY16 BA16 BC16 BE16 BG16 BI16 BK16 BM16 BO16 BQ16 BS16 BU16 BW16">
    <cfRule type="cellIs" dxfId="2993" priority="2737" operator="equal">
      <formula>_FV(13,"3")</formula>
    </cfRule>
  </conditionalFormatting>
  <conditionalFormatting sqref="AG16 AI16 AK16 AM16 AO16 AQ16 AS16 AU16 AW16 AY16 BA16 BC16 BE16 BG16 BI16 BK16 BM16 BO16 BQ16 BS16 BU16 BW16">
    <cfRule type="cellIs" dxfId="2992" priority="2795" operator="equal">
      <formula>"09.00 – 13.00"</formula>
    </cfRule>
  </conditionalFormatting>
  <conditionalFormatting sqref="AG16 AI16 AK16 AM16 AO16 AQ16 AS16 AU16 AW16 AY16 BA16 BC16 BE16 BG16 BI16 BK16 BM16 BO16 BQ16 BS16 BU16 BW16">
    <cfRule type="cellIs" dxfId="2991" priority="2796" operator="equal">
      <formula>"09.00 – 15.00"</formula>
    </cfRule>
  </conditionalFormatting>
  <conditionalFormatting sqref="AG16 AI16 AK16 AM16 AO16 AQ16 AS16 AU16 AW16 AY16 BA16 BC16 BE16 BG16 BI16 BK16 BM16 BO16 BQ16 BS16 BU16 BW16">
    <cfRule type="cellIs" dxfId="2990" priority="2797" operator="equal">
      <formula>"09.00 – 18.00"</formula>
    </cfRule>
  </conditionalFormatting>
  <conditionalFormatting sqref="AG16 AI16 AK16 AM16 AO16 AQ16 AS16 AU16 AW16 AY16 BA16 BC16 BE16 BG16 BI16 BK16 BM16 BO16 BQ16 BS16 BU16 BW16">
    <cfRule type="cellIs" dxfId="2989" priority="2798" operator="equal">
      <formula>"09.30 – 13.00"</formula>
    </cfRule>
  </conditionalFormatting>
  <conditionalFormatting sqref="AG16 AI16 AK16 AM16 AO16 AQ16 AS16 AU16 AW16 AY16 BA16 BC16 BE16 BG16 BI16 BK16 BM16 BO16 BQ16 BS16 BU16 BW16">
    <cfRule type="cellIs" dxfId="2988" priority="2799" operator="equal">
      <formula>"10.30 – 19.30"</formula>
    </cfRule>
  </conditionalFormatting>
  <conditionalFormatting sqref="AG16 AI16 AK16 AM16 AO16 AQ16 AS16 AU16 AW16 AY16 BA16 BC16 BE16 BG16 BI16 BK16 BM16 BO16 BQ16 BS16 BU16 BW16">
    <cfRule type="cellIs" dxfId="2987" priority="2800" operator="equal">
      <formula>"11.30 – 19.30"</formula>
    </cfRule>
  </conditionalFormatting>
  <conditionalFormatting sqref="AG16 AI16 AK16 AM16 AO16 AQ16 AS16 AU16 AW16 AY16 BA16 BC16 BE16 BG16 BI16 BK16 BM16 BO16 BQ16 BS16 BU16 BW16">
    <cfRule type="cellIs" dxfId="2986" priority="2801" operator="equal">
      <formula>_FV(13,"3")</formula>
    </cfRule>
  </conditionalFormatting>
  <conditionalFormatting sqref="AG16 AI16 AK16 AM16 AO16 AQ16 AS16 AU16 AW16 AY16 BA16 BC16 BE16 BG16 BI16 BK16 BM16 BO16 BQ16 BS16 BU16 BW16">
    <cfRule type="cellIs" dxfId="2985" priority="2802" operator="equal">
      <formula>_FV(13,"3")</formula>
    </cfRule>
  </conditionalFormatting>
  <conditionalFormatting sqref="AG16 AI16 AK16 AM16 AO16 AQ16 AS16 AU16 AW16 AY16 BA16 BC16 BE16 BG16 BI16 BK16 BM16 BO16 BQ16 BS16 BU16 BW16">
    <cfRule type="cellIs" dxfId="2984" priority="2803" operator="equal">
      <formula>_FV(13,"3")</formula>
    </cfRule>
  </conditionalFormatting>
  <conditionalFormatting sqref="AG16 AI16 AK16 AM16 AO16 AQ16 AS16 AU16 AW16 AY16 BA16 BC16 BE16 BG16 BI16 BK16 BM16 BO16 BQ16 BS16 BU16 BW16">
    <cfRule type="containsText" dxfId="2983" priority="2785" operator="containsText" text="DOMENICA">
      <formula>NOT(ISERROR(SEARCH("DOMENICA",AG16)))</formula>
    </cfRule>
    <cfRule type="containsText" dxfId="2982" priority="2786" operator="containsText" text="08.30 – 14.30">
      <formula>NOT(ISERROR(SEARCH("08.30 – 14.30",AG16)))</formula>
    </cfRule>
    <cfRule type="containsText" dxfId="2981" priority="2787" operator="containsText" text="09.30 – 18.30">
      <formula>NOT(ISERROR(SEARCH("09.30 – 18.30",AG16)))</formula>
    </cfRule>
    <cfRule type="containsText" dxfId="2980" priority="2788" operator="containsText" text="08.30 – 16.30">
      <formula>NOT(ISERROR(SEARCH("08.30 – 16.30",AG16)))</formula>
    </cfRule>
    <cfRule type="containsText" dxfId="2979" priority="2789" operator="containsText" text="08.30 – 17.30">
      <formula>NOT(ISERROR(SEARCH("08.30 – 17.30",AG16)))</formula>
    </cfRule>
    <cfRule type="containsText" dxfId="2978" priority="2790" operator="containsText" text="09.00 – 18.00">
      <formula>NOT(ISERROR(SEARCH("09.00 – 18.00",AG16)))</formula>
    </cfRule>
    <cfRule type="containsText" dxfId="2977" priority="2791" operator="containsText" text="09.00 – 15.00">
      <formula>NOT(ISERROR(SEARCH("09.00 – 15.00",AG16)))</formula>
    </cfRule>
    <cfRule type="containsText" dxfId="2976" priority="2792" operator="containsText" text="10.30 – 19.30">
      <formula>NOT(ISERROR(SEARCH("10.30 – 19.30",AG16)))</formula>
    </cfRule>
    <cfRule type="containsText" dxfId="2975" priority="2793" operator="containsText" text="09.00 – 13.00">
      <formula>NOT(ISERROR(SEARCH("09.00 – 13.00",AG16)))</formula>
    </cfRule>
    <cfRule type="containsText" dxfId="2974" priority="2794" operator="containsText" text="11.30 – 19.30">
      <formula>NOT(ISERROR(SEARCH("11.30 – 19.30",AG16)))</formula>
    </cfRule>
  </conditionalFormatting>
  <conditionalFormatting sqref="AG16 AI16 AK16 AM16 AO16 AQ16 AS16 AU16 AW16 AY16 BA16 BC16 BE16 BG16 BI16 BK16 BM16 BO16 BQ16 BS16 BU16 BW16">
    <cfRule type="cellIs" dxfId="2973" priority="2777" operator="equal">
      <formula>"09.00 – 15.00"</formula>
    </cfRule>
  </conditionalFormatting>
  <conditionalFormatting sqref="AG16 AI16 AK16 AM16 AO16 AQ16 AS16 AU16 AW16 AY16 BA16 BC16 BE16 BG16 BI16 BK16 BM16 BO16 BQ16 BS16 BU16 BW16">
    <cfRule type="cellIs" dxfId="2972" priority="2778" operator="equal">
      <formula>"09.00 – 18.00"</formula>
    </cfRule>
  </conditionalFormatting>
  <conditionalFormatting sqref="AG16 AI16 AK16 AM16 AO16 AQ16 AS16 AU16 AW16 AY16 BA16 BC16 BE16 BG16 BI16 BK16 BM16 BO16 BQ16 BS16 BU16 BW16">
    <cfRule type="cellIs" dxfId="2971" priority="2779" operator="equal">
      <formula>"09.30 – 13.00"</formula>
    </cfRule>
  </conditionalFormatting>
  <conditionalFormatting sqref="AG16 AI16 AK16 AM16 AO16 AQ16 AS16 AU16 AW16 AY16 BA16 BC16 BE16 BG16 BI16 BK16 BM16 BO16 BQ16 BS16 BU16 BW16">
    <cfRule type="cellIs" dxfId="2970" priority="2780" operator="equal">
      <formula>"10.30 – 19.30"</formula>
    </cfRule>
  </conditionalFormatting>
  <conditionalFormatting sqref="AG16 AI16 AK16 AM16 AO16 AQ16 AS16 AU16 AW16 AY16 BA16 BC16 BE16 BG16 BI16 BK16 BM16 BO16 BQ16 BS16 BU16 BW16">
    <cfRule type="cellIs" dxfId="2969" priority="2781" operator="equal">
      <formula>"11.30 – 19.30"</formula>
    </cfRule>
  </conditionalFormatting>
  <conditionalFormatting sqref="AG16 AI16 AK16 AM16 AO16 AQ16 AS16 AU16 AW16 AY16 BA16 BC16 BE16 BG16 BI16 BK16 BM16 BO16 BQ16 BS16 BU16 BW16">
    <cfRule type="cellIs" dxfId="2968" priority="2782" operator="equal">
      <formula>_FV(13,"3")</formula>
    </cfRule>
  </conditionalFormatting>
  <conditionalFormatting sqref="AG16 AI16 AK16 AM16 AO16 AQ16 AS16 AU16 AW16 AY16 BA16 BC16 BE16 BG16 BI16 BK16 BM16 BO16 BQ16 BS16 BU16 BW16">
    <cfRule type="cellIs" dxfId="2967" priority="2783" operator="equal">
      <formula>_FV(13,"3")</formula>
    </cfRule>
  </conditionalFormatting>
  <conditionalFormatting sqref="AG16 AI16 AK16 AM16 AO16 AQ16 AS16 AU16 AW16 AY16 BA16 BC16 BE16 BG16 BI16 BK16 BM16 BO16 BQ16 BS16 BU16 BW16">
    <cfRule type="cellIs" dxfId="2966" priority="2784" operator="equal">
      <formula>_FV(13,"3")</formula>
    </cfRule>
  </conditionalFormatting>
  <conditionalFormatting sqref="AG16 AI16 AK16 AM16 AO16 AQ16 AS16 AU16 AW16 AY16 BA16 BC16 BE16 BG16 BI16 BK16 BM16 BO16 BQ16 BS16 BU16 BW16">
    <cfRule type="cellIs" dxfId="2965" priority="2769" operator="equal">
      <formula>"09.00 – 15.00"</formula>
    </cfRule>
  </conditionalFormatting>
  <conditionalFormatting sqref="AG16 AI16 AK16 AM16 AO16 AQ16 AS16 AU16 AW16 AY16 BA16 BC16 BE16 BG16 BI16 BK16 BM16 BO16 BQ16 BS16 BU16 BW16">
    <cfRule type="cellIs" dxfId="2964" priority="2770" operator="equal">
      <formula>"09.00 – 18.00"</formula>
    </cfRule>
  </conditionalFormatting>
  <conditionalFormatting sqref="AG16 AI16 AK16 AM16 AO16 AQ16 AS16 AU16 AW16 AY16 BA16 BC16 BE16 BG16 BI16 BK16 BM16 BO16 BQ16 BS16 BU16 BW16">
    <cfRule type="cellIs" dxfId="2963" priority="2771" operator="equal">
      <formula>"09.30 – 13.00"</formula>
    </cfRule>
  </conditionalFormatting>
  <conditionalFormatting sqref="AG16 AI16 AK16 AM16 AO16 AQ16 AS16 AU16 AW16 AY16 BA16 BC16 BE16 BG16 BI16 BK16 BM16 BO16 BQ16 BS16 BU16 BW16">
    <cfRule type="cellIs" dxfId="2962" priority="2772" operator="equal">
      <formula>"10.30 – 19.30"</formula>
    </cfRule>
  </conditionalFormatting>
  <conditionalFormatting sqref="AG16 AI16 AK16 AM16 AO16 AQ16 AS16 AU16 AW16 AY16 BA16 BC16 BE16 BG16 BI16 BK16 BM16 BO16 BQ16 BS16 BU16 BW16">
    <cfRule type="cellIs" dxfId="2961" priority="2773" operator="equal">
      <formula>"11.30 – 19.30"</formula>
    </cfRule>
  </conditionalFormatting>
  <conditionalFormatting sqref="AG16 AI16 AK16 AM16 AO16 AQ16 AS16 AU16 AW16 AY16 BA16 BC16 BE16 BG16 BI16 BK16 BM16 BO16 BQ16 BS16 BU16 BW16">
    <cfRule type="cellIs" dxfId="2960" priority="2774" operator="equal">
      <formula>_FV(13,"3")</formula>
    </cfRule>
  </conditionalFormatting>
  <conditionalFormatting sqref="AG16 AI16 AK16 AM16 AO16 AQ16 AS16 AU16 AW16 AY16 BA16 BC16 BE16 BG16 BI16 BK16 BM16 BO16 BQ16 BS16 BU16 BW16">
    <cfRule type="cellIs" dxfId="2959" priority="2775" operator="equal">
      <formula>_FV(13,"3")</formula>
    </cfRule>
  </conditionalFormatting>
  <conditionalFormatting sqref="AG16 AI16 AK16 AM16 AO16 AQ16 AS16 AU16 AW16 AY16 BA16 BC16 BE16 BG16 BI16 BK16 BM16 BO16 BQ16 BS16 BU16 BW16">
    <cfRule type="cellIs" dxfId="2958" priority="2776" operator="equal">
      <formula>_FV(13,"3")</formula>
    </cfRule>
  </conditionalFormatting>
  <conditionalFormatting sqref="AG16 AI16 AK16 AM16 AO16 AQ16 AS16 AU16 AW16 AY16 BA16 BC16 BE16 BG16 BI16 BK16 BM16 BO16 BQ16 BS16 BU16 BW16">
    <cfRule type="containsText" dxfId="2957" priority="2763" operator="containsText" text="09.00 - 13.00">
      <formula>NOT(ISERROR(SEARCH("09.00 - 13.00",AG16)))</formula>
    </cfRule>
    <cfRule type="containsText" dxfId="2956" priority="2764" operator="containsText" text="09.00 – 15:00">
      <formula>NOT(ISERROR(SEARCH("09.00 – 15:00",AG16)))</formula>
    </cfRule>
    <cfRule type="containsText" dxfId="2955" priority="2765" operator="containsText" text="09.00 – 16.00">
      <formula>NOT(ISERROR(SEARCH("09.00 – 16.00",AG16)))</formula>
    </cfRule>
    <cfRule type="containsText" dxfId="2954" priority="2766" operator="containsText" text="09.00 - 13:00">
      <formula>NOT(ISERROR(SEARCH("09.00 - 13:00",AG16)))</formula>
    </cfRule>
    <cfRule type="containsText" dxfId="2953" priority="2767" operator="containsText" text="08.30 – 16:30 ">
      <formula>NOT(ISERROR(SEARCH("08.30 – 16:30 ",AG16)))</formula>
    </cfRule>
    <cfRule type="containsText" dxfId="2952" priority="2768" operator="containsText" text="08.30 – 17:30 ">
      <formula>NOT(ISERROR(SEARCH("08.30 – 17:30 ",AG16)))</formula>
    </cfRule>
  </conditionalFormatting>
  <conditionalFormatting sqref="AG16 AI16 AK16 AM16 AO16 AQ16 AS16 AU16 AW16 AY16 BA16 BC16 BE16 BG16 BI16 BK16 BM16 BO16 BQ16 BS16 BU16 BW16">
    <cfRule type="cellIs" dxfId="2951" priority="2755" operator="equal">
      <formula>"09.00 – 15.00"</formula>
    </cfRule>
  </conditionalFormatting>
  <conditionalFormatting sqref="AG16 AI16 AK16 AM16 AO16 AQ16 AS16 AU16 AW16 AY16 BA16 BC16 BE16 BG16 BI16 BK16 BM16 BO16 BQ16 BS16 BU16 BW16">
    <cfRule type="cellIs" dxfId="2950" priority="2756" operator="equal">
      <formula>"09.00 – 18.00"</formula>
    </cfRule>
  </conditionalFormatting>
  <conditionalFormatting sqref="AG16 AI16 AK16 AM16 AO16 AQ16 AS16 AU16 AW16 AY16 BA16 BC16 BE16 BG16 BI16 BK16 BM16 BO16 BQ16 BS16 BU16 BW16">
    <cfRule type="cellIs" dxfId="2949" priority="2757" operator="equal">
      <formula>"09.30 – 13.00"</formula>
    </cfRule>
  </conditionalFormatting>
  <conditionalFormatting sqref="AG16 AI16 AK16 AM16 AO16 AQ16 AS16 AU16 AW16 AY16 BA16 BC16 BE16 BG16 BI16 BK16 BM16 BO16 BQ16 BS16 BU16 BW16">
    <cfRule type="cellIs" dxfId="2948" priority="2758" operator="equal">
      <formula>"10.30 – 19.30"</formula>
    </cfRule>
  </conditionalFormatting>
  <conditionalFormatting sqref="AG16 AI16 AK16 AM16 AO16 AQ16 AS16 AU16 AW16 AY16 BA16 BC16 BE16 BG16 BI16 BK16 BM16 BO16 BQ16 BS16 BU16 BW16">
    <cfRule type="cellIs" dxfId="2947" priority="2759" operator="equal">
      <formula>"11.30 – 19.30"</formula>
    </cfRule>
  </conditionalFormatting>
  <conditionalFormatting sqref="AG16 AI16 AK16 AM16 AO16 AQ16 AS16 AU16 AW16 AY16 BA16 BC16 BE16 BG16 BI16 BK16 BM16 BO16 BQ16 BS16 BU16 BW16">
    <cfRule type="cellIs" dxfId="2946" priority="2760" operator="equal">
      <formula>_FV(13,"3")</formula>
    </cfRule>
  </conditionalFormatting>
  <conditionalFormatting sqref="AG16 AI16 AK16 AM16 AO16 AQ16 AS16 AU16 AW16 AY16 BA16 BC16 BE16 BG16 BI16 BK16 BM16 BO16 BQ16 BS16 BU16 BW16">
    <cfRule type="cellIs" dxfId="2945" priority="2761" operator="equal">
      <formula>_FV(13,"3")</formula>
    </cfRule>
  </conditionalFormatting>
  <conditionalFormatting sqref="AG16 AI16 AK16 AM16 AO16 AQ16 AS16 AU16 AW16 AY16 BA16 BC16 BE16 BG16 BI16 BK16 BM16 BO16 BQ16 BS16 BU16 BW16">
    <cfRule type="containsText" dxfId="2944" priority="2745" operator="containsText" text="DOMENICA">
      <formula>NOT(ISERROR(SEARCH("DOMENICA",AG16)))</formula>
    </cfRule>
    <cfRule type="containsText" dxfId="2943" priority="2746" operator="containsText" text="08.30 – 14.30">
      <formula>NOT(ISERROR(SEARCH("08.30 – 14.30",AG16)))</formula>
    </cfRule>
    <cfRule type="containsText" dxfId="2942" priority="2747" operator="containsText" text="09.30 – 18.30">
      <formula>NOT(ISERROR(SEARCH("09.30 – 18.30",AG16)))</formula>
    </cfRule>
    <cfRule type="containsText" dxfId="2941" priority="2748" operator="containsText" text="08.30 – 16.30">
      <formula>NOT(ISERROR(SEARCH("08.30 – 16.30",AG16)))</formula>
    </cfRule>
    <cfRule type="containsText" dxfId="2940" priority="2749" operator="containsText" text="08.30 – 17.30">
      <formula>NOT(ISERROR(SEARCH("08.30 – 17.30",AG16)))</formula>
    </cfRule>
    <cfRule type="containsText" dxfId="2939" priority="2750" operator="containsText" text="09.00 – 18.00">
      <formula>NOT(ISERROR(SEARCH("09.00 – 18.00",AG16)))</formula>
    </cfRule>
    <cfRule type="containsText" dxfId="2938" priority="2751" operator="containsText" text="09.00 – 15.00">
      <formula>NOT(ISERROR(SEARCH("09.00 – 15.00",AG16)))</formula>
    </cfRule>
    <cfRule type="containsText" dxfId="2937" priority="2752" operator="containsText" text="10.30 – 19.30">
      <formula>NOT(ISERROR(SEARCH("10.30 – 19.30",AG16)))</formula>
    </cfRule>
    <cfRule type="containsText" dxfId="2936" priority="2753" operator="containsText" text="09.00 – 13.00">
      <formula>NOT(ISERROR(SEARCH("09.00 – 13.00",AG16)))</formula>
    </cfRule>
    <cfRule type="containsText" dxfId="2935" priority="2754" operator="containsText" text="11.30 – 19.30">
      <formula>NOT(ISERROR(SEARCH("11.30 – 19.30",AG16)))</formula>
    </cfRule>
  </conditionalFormatting>
  <conditionalFormatting sqref="AG16 AI16 AK16 AM16 AO16 AQ16 AS16 AU16 AW16 AY16 BA16 BC16 BE16 BG16 BI16 BK16 BM16 BO16 BQ16 BS16 BU16 BW16">
    <cfRule type="cellIs" dxfId="2934" priority="2738" operator="equal">
      <formula>"09.00 – 18.00"</formula>
    </cfRule>
  </conditionalFormatting>
  <conditionalFormatting sqref="AG16 AI16 AK16 AM16 AO16 AQ16 AS16 AU16 AW16 AY16 BA16 BC16 BE16 BG16 BI16 BK16 BM16 BO16 BQ16 BS16 BU16 BW16">
    <cfRule type="cellIs" dxfId="2933" priority="2739" operator="equal">
      <formula>"09.30 – 13.00"</formula>
    </cfRule>
  </conditionalFormatting>
  <conditionalFormatting sqref="AG16 AI16 AK16 AM16 AO16 AQ16 AS16 AU16 AW16 AY16 BA16 BC16 BE16 BG16 BI16 BK16 BM16 BO16 BQ16 BS16 BU16 BW16">
    <cfRule type="cellIs" dxfId="2932" priority="2740" operator="equal">
      <formula>"10.30 – 19.30"</formula>
    </cfRule>
  </conditionalFormatting>
  <conditionalFormatting sqref="AG16 AI16 AK16 AM16 AO16 AQ16 AS16 AU16 AW16 AY16 BA16 BC16 BE16 BG16 BI16 BK16 BM16 BO16 BQ16 BS16 BU16 BW16">
    <cfRule type="cellIs" dxfId="2931" priority="2741" operator="equal">
      <formula>"11.30 – 19.30"</formula>
    </cfRule>
  </conditionalFormatting>
  <conditionalFormatting sqref="AG16 AI16 AK16 AM16 AO16 AQ16 AS16 AU16 AW16 AY16 BA16 BC16 BE16 BG16 BI16 BK16 BM16 BO16 BQ16 BS16 BU16 BW16">
    <cfRule type="cellIs" dxfId="2930" priority="2742" operator="equal">
      <formula>_FV(13,"3")</formula>
    </cfRule>
  </conditionalFormatting>
  <conditionalFormatting sqref="AG16 AI16 AK16 AM16 AO16 AQ16 AS16 AU16 AW16 AY16 BA16 BC16 BE16 BG16 BI16 BK16 BM16 BO16 BQ16 BS16 BU16 BW16">
    <cfRule type="cellIs" dxfId="2929" priority="2731" operator="equal">
      <formula>"09.00 – 18.00"</formula>
    </cfRule>
  </conditionalFormatting>
  <conditionalFormatting sqref="AG16 AI16 AK16 AM16 AO16 AQ16 AS16 AU16 AW16 AY16 BA16 BC16 BE16 BG16 BI16 BK16 BM16 BO16 BQ16 BS16 BU16 BW16">
    <cfRule type="cellIs" dxfId="2928" priority="2732" operator="equal">
      <formula>"09.30 – 13.00"</formula>
    </cfRule>
  </conditionalFormatting>
  <conditionalFormatting sqref="AG16 AI16 AK16 AM16 AO16 AQ16 AS16 AU16 AW16 AY16 BA16 BC16 BE16 BG16 BI16 BK16 BM16 BO16 BQ16 BS16 BU16 BW16">
    <cfRule type="cellIs" dxfId="2927" priority="2733" operator="equal">
      <formula>"10.30 – 19.30"</formula>
    </cfRule>
  </conditionalFormatting>
  <conditionalFormatting sqref="AG16 AI16 AK16 AM16 AO16 AQ16 AS16 AU16 AW16 AY16 BA16 BC16 BE16 BG16 BI16 BK16 BM16 BO16 BQ16 BS16 BU16 BW16">
    <cfRule type="cellIs" dxfId="2926" priority="2734" operator="equal">
      <formula>"11.30 – 19.30"</formula>
    </cfRule>
  </conditionalFormatting>
  <conditionalFormatting sqref="AG16 AI16 AK16 AM16 AO16 AQ16 AS16 AU16 AW16 AY16 BA16 BC16 BE16 BG16 BI16 BK16 BM16 BO16 BQ16 BS16 BU16 BW16">
    <cfRule type="cellIs" dxfId="2925" priority="2735" operator="equal">
      <formula>_FV(13,"3")</formula>
    </cfRule>
  </conditionalFormatting>
  <conditionalFormatting sqref="AG26 AI26 AK26 AM26 AO26 AQ26 AS26 AU26 AW26 AY26 BA26 BC26 BE26 BG26 BI26 BK26 BM26 BO26 BQ26 BS26 BU26 BW26">
    <cfRule type="cellIs" dxfId="2924" priority="2689" operator="equal">
      <formula>_FV(13,"3")</formula>
    </cfRule>
  </conditionalFormatting>
  <conditionalFormatting sqref="AG26 AI26 AK26 AM26 AO26 AQ26 AS26 AU26 AW26 AY26 BA26 BC26 BE26 BG26 BI26 BK26 BM26 BO26 BQ26 BS26 BU26 BW26">
    <cfRule type="cellIs" dxfId="2923" priority="2670" operator="equal">
      <formula>_FV(13,"3")</formula>
    </cfRule>
  </conditionalFormatting>
  <conditionalFormatting sqref="AG26 AI26 AK26 AM26 AO26 AQ26 AS26 AU26 AW26 AY26 BA26 BC26 BE26 BG26 BI26 BK26 BM26 BO26 BQ26 BS26 BU26 BW26">
    <cfRule type="cellIs" dxfId="2922" priority="2671" operator="equal">
      <formula>_FV(13,"3")</formula>
    </cfRule>
  </conditionalFormatting>
  <conditionalFormatting sqref="AG26 AI26 AK26 AM26 AO26 AQ26 AS26 AU26 AW26 AY26 BA26 BC26 BE26 BG26 BI26 BK26 BM26 BO26 BQ26 BS26 BU26 BW26">
    <cfRule type="cellIs" dxfId="2921" priority="2663" operator="equal">
      <formula>_FV(13,"3")</formula>
    </cfRule>
  </conditionalFormatting>
  <conditionalFormatting sqref="AG26 AI26 AK26 AM26 AO26 AQ26 AS26 AU26 AW26 AY26 BA26 BC26 BE26 BG26 BI26 BK26 BM26 BO26 BQ26 BS26 BU26 BW26">
    <cfRule type="cellIs" dxfId="2920" priority="2664" operator="equal">
      <formula>_FV(13,"3")</formula>
    </cfRule>
  </conditionalFormatting>
  <conditionalFormatting sqref="AG26 AI26 AK26 AM26 AO26 AQ26 AS26 AU26 AW26 AY26 BA26 BC26 BE26 BG26 BI26 BK26 BM26 BO26 BQ26 BS26 BU26 BW26">
    <cfRule type="cellIs" dxfId="2919" priority="2722" operator="equal">
      <formula>"09.00 – 13.00"</formula>
    </cfRule>
  </conditionalFormatting>
  <conditionalFormatting sqref="AG26 AI26 AK26 AM26 AO26 AQ26 AS26 AU26 AW26 AY26 BA26 BC26 BE26 BG26 BI26 BK26 BM26 BO26 BQ26 BS26 BU26 BW26">
    <cfRule type="cellIs" dxfId="2918" priority="2723" operator="equal">
      <formula>"09.00 – 15.00"</formula>
    </cfRule>
  </conditionalFormatting>
  <conditionalFormatting sqref="AG26 AI26 AK26 AM26 AO26 AQ26 AS26 AU26 AW26 AY26 BA26 BC26 BE26 BG26 BI26 BK26 BM26 BO26 BQ26 BS26 BU26 BW26">
    <cfRule type="cellIs" dxfId="2917" priority="2724" operator="equal">
      <formula>"09.00 – 18.00"</formula>
    </cfRule>
  </conditionalFormatting>
  <conditionalFormatting sqref="AG26 AI26 AK26 AM26 AO26 AQ26 AS26 AU26 AW26 AY26 BA26 BC26 BE26 BG26 BI26 BK26 BM26 BO26 BQ26 BS26 BU26 BW26">
    <cfRule type="cellIs" dxfId="2916" priority="2725" operator="equal">
      <formula>"09.30 – 13.00"</formula>
    </cfRule>
  </conditionalFormatting>
  <conditionalFormatting sqref="AG26 AI26 AK26 AM26 AO26 AQ26 AS26 AU26 AW26 AY26 BA26 BC26 BE26 BG26 BI26 BK26 BM26 BO26 BQ26 BS26 BU26 BW26">
    <cfRule type="cellIs" dxfId="2915" priority="2726" operator="equal">
      <formula>"10.30 – 19.30"</formula>
    </cfRule>
  </conditionalFormatting>
  <conditionalFormatting sqref="AG26 AI26 AK26 AM26 AO26 AQ26 AS26 AU26 AW26 AY26 BA26 BC26 BE26 BG26 BI26 BK26 BM26 BO26 BQ26 BS26 BU26 BW26">
    <cfRule type="cellIs" dxfId="2914" priority="2727" operator="equal">
      <formula>"11.30 – 19.30"</formula>
    </cfRule>
  </conditionalFormatting>
  <conditionalFormatting sqref="AG26 AI26 AK26 AM26 AO26 AQ26 AS26 AU26 AW26 AY26 BA26 BC26 BE26 BG26 BI26 BK26 BM26 BO26 BQ26 BS26 BU26 BW26">
    <cfRule type="cellIs" dxfId="2913" priority="2728" operator="equal">
      <formula>_FV(13,"3")</formula>
    </cfRule>
  </conditionalFormatting>
  <conditionalFormatting sqref="AG26 AI26 AK26 AM26 AO26 AQ26 AS26 AU26 AW26 AY26 BA26 BC26 BE26 BG26 BI26 BK26 BM26 BO26 BQ26 BS26 BU26 BW26">
    <cfRule type="cellIs" dxfId="2912" priority="2729" operator="equal">
      <formula>_FV(13,"3")</formula>
    </cfRule>
  </conditionalFormatting>
  <conditionalFormatting sqref="AG26 AI26 AK26 AM26 AO26 AQ26 AS26 AU26 AW26 AY26 BA26 BC26 BE26 BG26 BI26 BK26 BM26 BO26 BQ26 BS26 BU26 BW26">
    <cfRule type="cellIs" dxfId="2911" priority="2730" operator="equal">
      <formula>_FV(13,"3")</formula>
    </cfRule>
  </conditionalFormatting>
  <conditionalFormatting sqref="AG26 AI26 AK26 AM26 AO26 AQ26 AS26 AU26 AW26 AY26 BA26 BC26 BE26 BG26 BI26 BK26 BM26 BO26 BQ26 BS26 BU26 BW26">
    <cfRule type="containsText" dxfId="2910" priority="2712" operator="containsText" text="DOMENICA">
      <formula>NOT(ISERROR(SEARCH("DOMENICA",AG26)))</formula>
    </cfRule>
    <cfRule type="containsText" dxfId="2909" priority="2713" operator="containsText" text="08.30 – 14.30">
      <formula>NOT(ISERROR(SEARCH("08.30 – 14.30",AG26)))</formula>
    </cfRule>
    <cfRule type="containsText" dxfId="2908" priority="2714" operator="containsText" text="09.30 – 18.30">
      <formula>NOT(ISERROR(SEARCH("09.30 – 18.30",AG26)))</formula>
    </cfRule>
    <cfRule type="containsText" dxfId="2907" priority="2715" operator="containsText" text="08.30 – 16.30">
      <formula>NOT(ISERROR(SEARCH("08.30 – 16.30",AG26)))</formula>
    </cfRule>
    <cfRule type="containsText" dxfId="2906" priority="2716" operator="containsText" text="08.30 – 17.30">
      <formula>NOT(ISERROR(SEARCH("08.30 – 17.30",AG26)))</formula>
    </cfRule>
    <cfRule type="containsText" dxfId="2905" priority="2717" operator="containsText" text="09.00 – 18.00">
      <formula>NOT(ISERROR(SEARCH("09.00 – 18.00",AG26)))</formula>
    </cfRule>
    <cfRule type="containsText" dxfId="2904" priority="2718" operator="containsText" text="09.00 – 15.00">
      <formula>NOT(ISERROR(SEARCH("09.00 – 15.00",AG26)))</formula>
    </cfRule>
    <cfRule type="containsText" dxfId="2903" priority="2719" operator="containsText" text="10.30 – 19.30">
      <formula>NOT(ISERROR(SEARCH("10.30 – 19.30",AG26)))</formula>
    </cfRule>
    <cfRule type="containsText" dxfId="2902" priority="2720" operator="containsText" text="09.00 – 13.00">
      <formula>NOT(ISERROR(SEARCH("09.00 – 13.00",AG26)))</formula>
    </cfRule>
    <cfRule type="containsText" dxfId="2901" priority="2721" operator="containsText" text="11.30 – 19.30">
      <formula>NOT(ISERROR(SEARCH("11.30 – 19.30",AG26)))</formula>
    </cfRule>
  </conditionalFormatting>
  <conditionalFormatting sqref="AG26 AI26 AK26 AM26 AO26 AQ26 AS26 AU26 AW26 AY26 BA26 BC26 BE26 BG26 BI26 BK26 BM26 BO26 BQ26 BS26 BU26 BW26">
    <cfRule type="cellIs" dxfId="2900" priority="2704" operator="equal">
      <formula>"09.00 – 15.00"</formula>
    </cfRule>
  </conditionalFormatting>
  <conditionalFormatting sqref="AG26 AI26 AK26 AM26 AO26 AQ26 AS26 AU26 AW26 AY26 BA26 BC26 BE26 BG26 BI26 BK26 BM26 BO26 BQ26 BS26 BU26 BW26">
    <cfRule type="cellIs" dxfId="2899" priority="2705" operator="equal">
      <formula>"09.00 – 18.00"</formula>
    </cfRule>
  </conditionalFormatting>
  <conditionalFormatting sqref="AG26 AI26 AK26 AM26 AO26 AQ26 AS26 AU26 AW26 AY26 BA26 BC26 BE26 BG26 BI26 BK26 BM26 BO26 BQ26 BS26 BU26 BW26">
    <cfRule type="cellIs" dxfId="2898" priority="2706" operator="equal">
      <formula>"09.30 – 13.00"</formula>
    </cfRule>
  </conditionalFormatting>
  <conditionalFormatting sqref="AG26 AI26 AK26 AM26 AO26 AQ26 AS26 AU26 AW26 AY26 BA26 BC26 BE26 BG26 BI26 BK26 BM26 BO26 BQ26 BS26 BU26 BW26">
    <cfRule type="cellIs" dxfId="2897" priority="2707" operator="equal">
      <formula>"10.30 – 19.30"</formula>
    </cfRule>
  </conditionalFormatting>
  <conditionalFormatting sqref="AG26 AI26 AK26 AM26 AO26 AQ26 AS26 AU26 AW26 AY26 BA26 BC26 BE26 BG26 BI26 BK26 BM26 BO26 BQ26 BS26 BU26 BW26">
    <cfRule type="cellIs" dxfId="2896" priority="2708" operator="equal">
      <formula>"11.30 – 19.30"</formula>
    </cfRule>
  </conditionalFormatting>
  <conditionalFormatting sqref="AG26 AI26 AK26 AM26 AO26 AQ26 AS26 AU26 AW26 AY26 BA26 BC26 BE26 BG26 BI26 BK26 BM26 BO26 BQ26 BS26 BU26 BW26">
    <cfRule type="cellIs" dxfId="2895" priority="2709" operator="equal">
      <formula>_FV(13,"3")</formula>
    </cfRule>
  </conditionalFormatting>
  <conditionalFormatting sqref="AG26 AI26 AK26 AM26 AO26 AQ26 AS26 AU26 AW26 AY26 BA26 BC26 BE26 BG26 BI26 BK26 BM26 BO26 BQ26 BS26 BU26 BW26">
    <cfRule type="cellIs" dxfId="2894" priority="2710" operator="equal">
      <formula>_FV(13,"3")</formula>
    </cfRule>
  </conditionalFormatting>
  <conditionalFormatting sqref="AG26 AI26 AK26 AM26 AO26 AQ26 AS26 AU26 AW26 AY26 BA26 BC26 BE26 BG26 BI26 BK26 BM26 BO26 BQ26 BS26 BU26 BW26">
    <cfRule type="cellIs" dxfId="2893" priority="2711" operator="equal">
      <formula>_FV(13,"3")</formula>
    </cfRule>
  </conditionalFormatting>
  <conditionalFormatting sqref="AG26 AI26 AK26 AM26 AO26 AQ26 AS26 AU26 AW26 AY26 BA26 BC26 BE26 BG26 BI26 BK26 BM26 BO26 BQ26 BS26 BU26 BW26">
    <cfRule type="cellIs" dxfId="2892" priority="2696" operator="equal">
      <formula>"09.00 – 15.00"</formula>
    </cfRule>
  </conditionalFormatting>
  <conditionalFormatting sqref="AG26 AI26 AK26 AM26 AO26 AQ26 AS26 AU26 AW26 AY26 BA26 BC26 BE26 BG26 BI26 BK26 BM26 BO26 BQ26 BS26 BU26 BW26">
    <cfRule type="cellIs" dxfId="2891" priority="2697" operator="equal">
      <formula>"09.00 – 18.00"</formula>
    </cfRule>
  </conditionalFormatting>
  <conditionalFormatting sqref="AG26 AI26 AK26 AM26 AO26 AQ26 AS26 AU26 AW26 AY26 BA26 BC26 BE26 BG26 BI26 BK26 BM26 BO26 BQ26 BS26 BU26 BW26">
    <cfRule type="cellIs" dxfId="2890" priority="2698" operator="equal">
      <formula>"09.30 – 13.00"</formula>
    </cfRule>
  </conditionalFormatting>
  <conditionalFormatting sqref="AG26 AI26 AK26 AM26 AO26 AQ26 AS26 AU26 AW26 AY26 BA26 BC26 BE26 BG26 BI26 BK26 BM26 BO26 BQ26 BS26 BU26 BW26">
    <cfRule type="cellIs" dxfId="2889" priority="2699" operator="equal">
      <formula>"10.30 – 19.30"</formula>
    </cfRule>
  </conditionalFormatting>
  <conditionalFormatting sqref="AG26 AI26 AK26 AM26 AO26 AQ26 AS26 AU26 AW26 AY26 BA26 BC26 BE26 BG26 BI26 BK26 BM26 BO26 BQ26 BS26 BU26 BW26">
    <cfRule type="cellIs" dxfId="2888" priority="2700" operator="equal">
      <formula>"11.30 – 19.30"</formula>
    </cfRule>
  </conditionalFormatting>
  <conditionalFormatting sqref="AG26 AI26 AK26 AM26 AO26 AQ26 AS26 AU26 AW26 AY26 BA26 BC26 BE26 BG26 BI26 BK26 BM26 BO26 BQ26 BS26 BU26 BW26">
    <cfRule type="cellIs" dxfId="2887" priority="2701" operator="equal">
      <formula>_FV(13,"3")</formula>
    </cfRule>
  </conditionalFormatting>
  <conditionalFormatting sqref="AG26 AI26 AK26 AM26 AO26 AQ26 AS26 AU26 AW26 AY26 BA26 BC26 BE26 BG26 BI26 BK26 BM26 BO26 BQ26 BS26 BU26 BW26">
    <cfRule type="cellIs" dxfId="2886" priority="2702" operator="equal">
      <formula>_FV(13,"3")</formula>
    </cfRule>
  </conditionalFormatting>
  <conditionalFormatting sqref="AG26 AI26 AK26 AM26 AO26 AQ26 AS26 AU26 AW26 AY26 BA26 BC26 BE26 BG26 BI26 BK26 BM26 BO26 BQ26 BS26 BU26 BW26">
    <cfRule type="cellIs" dxfId="2885" priority="2703" operator="equal">
      <formula>_FV(13,"3")</formula>
    </cfRule>
  </conditionalFormatting>
  <conditionalFormatting sqref="AG26 AI26 AK26 AM26 AO26 AQ26 AS26 AU26 AW26 AY26 BA26 BC26 BE26 BG26 BI26 BK26 BM26 BO26 BQ26 BS26 BU26 BW26">
    <cfRule type="containsText" dxfId="2884" priority="2690" operator="containsText" text="09.00 - 13.00">
      <formula>NOT(ISERROR(SEARCH("09.00 - 13.00",AG26)))</formula>
    </cfRule>
    <cfRule type="containsText" dxfId="2883" priority="2691" operator="containsText" text="09.00 – 15:00">
      <formula>NOT(ISERROR(SEARCH("09.00 – 15:00",AG26)))</formula>
    </cfRule>
    <cfRule type="containsText" dxfId="2882" priority="2692" operator="containsText" text="09.00 – 16.00">
      <formula>NOT(ISERROR(SEARCH("09.00 – 16.00",AG26)))</formula>
    </cfRule>
    <cfRule type="containsText" dxfId="2881" priority="2693" operator="containsText" text="09.00 - 13:00">
      <formula>NOT(ISERROR(SEARCH("09.00 - 13:00",AG26)))</formula>
    </cfRule>
    <cfRule type="containsText" dxfId="2880" priority="2694" operator="containsText" text="08.30 – 16:30 ">
      <formula>NOT(ISERROR(SEARCH("08.30 – 16:30 ",AG26)))</formula>
    </cfRule>
    <cfRule type="containsText" dxfId="2879" priority="2695" operator="containsText" text="08.30 – 17:30 ">
      <formula>NOT(ISERROR(SEARCH("08.30 – 17:30 ",AG26)))</formula>
    </cfRule>
  </conditionalFormatting>
  <conditionalFormatting sqref="AG26 AI26 AK26 AM26 AO26 AQ26 AS26 AU26 AW26 AY26 BA26 BC26 BE26 BG26 BI26 BK26 BM26 BO26 BQ26 BS26 BU26 BW26">
    <cfRule type="cellIs" dxfId="2878" priority="2682" operator="equal">
      <formula>"09.00 – 15.00"</formula>
    </cfRule>
  </conditionalFormatting>
  <conditionalFormatting sqref="AG26 AI26 AK26 AM26 AO26 AQ26 AS26 AU26 AW26 AY26 BA26 BC26 BE26 BG26 BI26 BK26 BM26 BO26 BQ26 BS26 BU26 BW26">
    <cfRule type="cellIs" dxfId="2877" priority="2683" operator="equal">
      <formula>"09.00 – 18.00"</formula>
    </cfRule>
  </conditionalFormatting>
  <conditionalFormatting sqref="AG26 AI26 AK26 AM26 AO26 AQ26 AS26 AU26 AW26 AY26 BA26 BC26 BE26 BG26 BI26 BK26 BM26 BO26 BQ26 BS26 BU26 BW26">
    <cfRule type="cellIs" dxfId="2876" priority="2684" operator="equal">
      <formula>"09.30 – 13.00"</formula>
    </cfRule>
  </conditionalFormatting>
  <conditionalFormatting sqref="AG26 AI26 AK26 AM26 AO26 AQ26 AS26 AU26 AW26 AY26 BA26 BC26 BE26 BG26 BI26 BK26 BM26 BO26 BQ26 BS26 BU26 BW26">
    <cfRule type="cellIs" dxfId="2875" priority="2685" operator="equal">
      <formula>"10.30 – 19.30"</formula>
    </cfRule>
  </conditionalFormatting>
  <conditionalFormatting sqref="AG26 AI26 AK26 AM26 AO26 AQ26 AS26 AU26 AW26 AY26 BA26 BC26 BE26 BG26 BI26 BK26 BM26 BO26 BQ26 BS26 BU26 BW26">
    <cfRule type="cellIs" dxfId="2874" priority="2686" operator="equal">
      <formula>"11.30 – 19.30"</formula>
    </cfRule>
  </conditionalFormatting>
  <conditionalFormatting sqref="AG26 AI26 AK26 AM26 AO26 AQ26 AS26 AU26 AW26 AY26 BA26 BC26 BE26 BG26 BI26 BK26 BM26 BO26 BQ26 BS26 BU26 BW26">
    <cfRule type="cellIs" dxfId="2873" priority="2687" operator="equal">
      <formula>_FV(13,"3")</formula>
    </cfRule>
  </conditionalFormatting>
  <conditionalFormatting sqref="AG26 AI26 AK26 AM26 AO26 AQ26 AS26 AU26 AW26 AY26 BA26 BC26 BE26 BG26 BI26 BK26 BM26 BO26 BQ26 BS26 BU26 BW26">
    <cfRule type="cellIs" dxfId="2872" priority="2688" operator="equal">
      <formula>_FV(13,"3")</formula>
    </cfRule>
  </conditionalFormatting>
  <conditionalFormatting sqref="AG26 AI26 AK26 AM26 AO26 AQ26 AS26 AU26 AW26 AY26 BA26 BC26 BE26 BG26 BI26 BK26 BM26 BO26 BQ26 BS26 BU26 BW26">
    <cfRule type="containsText" dxfId="2871" priority="2672" operator="containsText" text="DOMENICA">
      <formula>NOT(ISERROR(SEARCH("DOMENICA",AG26)))</formula>
    </cfRule>
    <cfRule type="containsText" dxfId="2870" priority="2673" operator="containsText" text="08.30 – 14.30">
      <formula>NOT(ISERROR(SEARCH("08.30 – 14.30",AG26)))</formula>
    </cfRule>
    <cfRule type="containsText" dxfId="2869" priority="2674" operator="containsText" text="09.30 – 18.30">
      <formula>NOT(ISERROR(SEARCH("09.30 – 18.30",AG26)))</formula>
    </cfRule>
    <cfRule type="containsText" dxfId="2868" priority="2675" operator="containsText" text="08.30 – 16.30">
      <formula>NOT(ISERROR(SEARCH("08.30 – 16.30",AG26)))</formula>
    </cfRule>
    <cfRule type="containsText" dxfId="2867" priority="2676" operator="containsText" text="08.30 – 17.30">
      <formula>NOT(ISERROR(SEARCH("08.30 – 17.30",AG26)))</formula>
    </cfRule>
    <cfRule type="containsText" dxfId="2866" priority="2677" operator="containsText" text="09.00 – 18.00">
      <formula>NOT(ISERROR(SEARCH("09.00 – 18.00",AG26)))</formula>
    </cfRule>
    <cfRule type="containsText" dxfId="2865" priority="2678" operator="containsText" text="09.00 – 15.00">
      <formula>NOT(ISERROR(SEARCH("09.00 – 15.00",AG26)))</formula>
    </cfRule>
    <cfRule type="containsText" dxfId="2864" priority="2679" operator="containsText" text="10.30 – 19.30">
      <formula>NOT(ISERROR(SEARCH("10.30 – 19.30",AG26)))</formula>
    </cfRule>
    <cfRule type="containsText" dxfId="2863" priority="2680" operator="containsText" text="09.00 – 13.00">
      <formula>NOT(ISERROR(SEARCH("09.00 – 13.00",AG26)))</formula>
    </cfRule>
    <cfRule type="containsText" dxfId="2862" priority="2681" operator="containsText" text="11.30 – 19.30">
      <formula>NOT(ISERROR(SEARCH("11.30 – 19.30",AG26)))</formula>
    </cfRule>
  </conditionalFormatting>
  <conditionalFormatting sqref="AG26 AI26 AK26 AM26 AO26 AQ26 AS26 AU26 AW26 AY26 BA26 BC26 BE26 BG26 BI26 BK26 BM26 BO26 BQ26 BS26 BU26 BW26">
    <cfRule type="cellIs" dxfId="2861" priority="2665" operator="equal">
      <formula>"09.00 – 18.00"</formula>
    </cfRule>
  </conditionalFormatting>
  <conditionalFormatting sqref="AG26 AI26 AK26 AM26 AO26 AQ26 AS26 AU26 AW26 AY26 BA26 BC26 BE26 BG26 BI26 BK26 BM26 BO26 BQ26 BS26 BU26 BW26">
    <cfRule type="cellIs" dxfId="2860" priority="2666" operator="equal">
      <formula>"09.30 – 13.00"</formula>
    </cfRule>
  </conditionalFormatting>
  <conditionalFormatting sqref="AG26 AI26 AK26 AM26 AO26 AQ26 AS26 AU26 AW26 AY26 BA26 BC26 BE26 BG26 BI26 BK26 BM26 BO26 BQ26 BS26 BU26 BW26">
    <cfRule type="cellIs" dxfId="2859" priority="2667" operator="equal">
      <formula>"10.30 – 19.30"</formula>
    </cfRule>
  </conditionalFormatting>
  <conditionalFormatting sqref="AG26 AI26 AK26 AM26 AO26 AQ26 AS26 AU26 AW26 AY26 BA26 BC26 BE26 BG26 BI26 BK26 BM26 BO26 BQ26 BS26 BU26 BW26">
    <cfRule type="cellIs" dxfId="2858" priority="2668" operator="equal">
      <formula>"11.30 – 19.30"</formula>
    </cfRule>
  </conditionalFormatting>
  <conditionalFormatting sqref="AG26 AI26 AK26 AM26 AO26 AQ26 AS26 AU26 AW26 AY26 BA26 BC26 BE26 BG26 BI26 BK26 BM26 BO26 BQ26 BS26 BU26 BW26">
    <cfRule type="cellIs" dxfId="2857" priority="2669" operator="equal">
      <formula>_FV(13,"3")</formula>
    </cfRule>
  </conditionalFormatting>
  <conditionalFormatting sqref="AG26 AI26 AK26 AM26 AO26 AQ26 AS26 AU26 AW26 AY26 BA26 BC26 BE26 BG26 BI26 BK26 BM26 BO26 BQ26 BS26 BU26 BW26">
    <cfRule type="cellIs" dxfId="2856" priority="2658" operator="equal">
      <formula>"09.00 – 18.00"</formula>
    </cfRule>
  </conditionalFormatting>
  <conditionalFormatting sqref="AG26 AI26 AK26 AM26 AO26 AQ26 AS26 AU26 AW26 AY26 BA26 BC26 BE26 BG26 BI26 BK26 BM26 BO26 BQ26 BS26 BU26 BW26">
    <cfRule type="cellIs" dxfId="2855" priority="2659" operator="equal">
      <formula>"09.30 – 13.00"</formula>
    </cfRule>
  </conditionalFormatting>
  <conditionalFormatting sqref="AG26 AI26 AK26 AM26 AO26 AQ26 AS26 AU26 AW26 AY26 BA26 BC26 BE26 BG26 BI26 BK26 BM26 BO26 BQ26 BS26 BU26 BW26">
    <cfRule type="cellIs" dxfId="2854" priority="2660" operator="equal">
      <formula>"10.30 – 19.30"</formula>
    </cfRule>
  </conditionalFormatting>
  <conditionalFormatting sqref="AG26 AI26 AK26 AM26 AO26 AQ26 AS26 AU26 AW26 AY26 BA26 BC26 BE26 BG26 BI26 BK26 BM26 BO26 BQ26 BS26 BU26 BW26">
    <cfRule type="cellIs" dxfId="2853" priority="2661" operator="equal">
      <formula>"11.30 – 19.30"</formula>
    </cfRule>
  </conditionalFormatting>
  <conditionalFormatting sqref="AG26 AI26 AK26 AM26 AO26 AQ26 AS26 AU26 AW26 AY26 BA26 BC26 BE26 BG26 BI26 BK26 BM26 BO26 BQ26 BS26 BU26 BW26">
    <cfRule type="cellIs" dxfId="2852" priority="2662" operator="equal">
      <formula>_FV(13,"3")</formula>
    </cfRule>
  </conditionalFormatting>
  <conditionalFormatting sqref="AG36 AI36 AK36 AM36 AO36 AQ36 AS36 AU36 AW36 AY36 BA36 BC36 BE36 BG36 BI36 BK36 BM36 BO36 BQ36 BS36 BU36 BW36">
    <cfRule type="cellIs" dxfId="2851" priority="2616" operator="equal">
      <formula>_FV(13,"3")</formula>
    </cfRule>
  </conditionalFormatting>
  <conditionalFormatting sqref="AG36 AI36 AK36 AM36 AO36 AQ36 AS36 AU36 AW36 AY36 BA36 BC36 BE36 BG36 BI36 BK36 BM36 BO36 BQ36 BS36 BU36 BW36">
    <cfRule type="cellIs" dxfId="2850" priority="2597" operator="equal">
      <formula>_FV(13,"3")</formula>
    </cfRule>
  </conditionalFormatting>
  <conditionalFormatting sqref="AG36 AI36 AK36 AM36 AO36 AQ36 AS36 AU36 AW36 AY36 BA36 BC36 BE36 BG36 BI36 BK36 BM36 BO36 BQ36 BS36 BU36 BW36">
    <cfRule type="cellIs" dxfId="2849" priority="2598" operator="equal">
      <formula>_FV(13,"3")</formula>
    </cfRule>
  </conditionalFormatting>
  <conditionalFormatting sqref="AG36 AI36 AK36 AM36 AO36 AQ36 AS36 AU36 AW36 AY36 BA36 BC36 BE36 BG36 BI36 BK36 BM36 BO36 BQ36 BS36 BU36 BW36">
    <cfRule type="cellIs" dxfId="2848" priority="2590" operator="equal">
      <formula>_FV(13,"3")</formula>
    </cfRule>
  </conditionalFormatting>
  <conditionalFormatting sqref="AG36 AI36 AK36 AM36 AO36 AQ36 AS36 AU36 AW36 AY36 BA36 BC36 BE36 BG36 BI36 BK36 BM36 BO36 BQ36 BS36 BU36 BW36">
    <cfRule type="cellIs" dxfId="2847" priority="2591" operator="equal">
      <formula>_FV(13,"3")</formula>
    </cfRule>
  </conditionalFormatting>
  <conditionalFormatting sqref="AG36 AI36 AK36 AM36 AO36 AQ36 AS36 AU36 AW36 AY36 BA36 BC36 BE36 BG36 BI36 BK36 BM36 BO36 BQ36 BS36 BU36 BW36">
    <cfRule type="cellIs" dxfId="2846" priority="2649" operator="equal">
      <formula>"09.00 – 13.00"</formula>
    </cfRule>
  </conditionalFormatting>
  <conditionalFormatting sqref="AG36 AI36 AK36 AM36 AO36 AQ36 AS36 AU36 AW36 AY36 BA36 BC36 BE36 BG36 BI36 BK36 BM36 BO36 BQ36 BS36 BU36 BW36">
    <cfRule type="cellIs" dxfId="2845" priority="2650" operator="equal">
      <formula>"09.00 – 15.00"</formula>
    </cfRule>
  </conditionalFormatting>
  <conditionalFormatting sqref="AG36 AI36 AK36 AM36 AO36 AQ36 AS36 AU36 AW36 AY36 BA36 BC36 BE36 BG36 BI36 BK36 BM36 BO36 BQ36 BS36 BU36 BW36">
    <cfRule type="cellIs" dxfId="2844" priority="2651" operator="equal">
      <formula>"09.00 – 18.00"</formula>
    </cfRule>
  </conditionalFormatting>
  <conditionalFormatting sqref="AG36 AI36 AK36 AM36 AO36 AQ36 AS36 AU36 AW36 AY36 BA36 BC36 BE36 BG36 BI36 BK36 BM36 BO36 BQ36 BS36 BU36 BW36">
    <cfRule type="cellIs" dxfId="2843" priority="2652" operator="equal">
      <formula>"09.30 – 13.00"</formula>
    </cfRule>
  </conditionalFormatting>
  <conditionalFormatting sqref="AG36 AI36 AK36 AM36 AO36 AQ36 AS36 AU36 AW36 AY36 BA36 BC36 BE36 BG36 BI36 BK36 BM36 BO36 BQ36 BS36 BU36 BW36">
    <cfRule type="cellIs" dxfId="2842" priority="2653" operator="equal">
      <formula>"10.30 – 19.30"</formula>
    </cfRule>
  </conditionalFormatting>
  <conditionalFormatting sqref="AG36 AI36 AK36 AM36 AO36 AQ36 AS36 AU36 AW36 AY36 BA36 BC36 BE36 BG36 BI36 BK36 BM36 BO36 BQ36 BS36 BU36 BW36">
    <cfRule type="cellIs" dxfId="2841" priority="2654" operator="equal">
      <formula>"11.30 – 19.30"</formula>
    </cfRule>
  </conditionalFormatting>
  <conditionalFormatting sqref="AG36 AI36 AK36 AM36 AO36 AQ36 AS36 AU36 AW36 AY36 BA36 BC36 BE36 BG36 BI36 BK36 BM36 BO36 BQ36 BS36 BU36 BW36">
    <cfRule type="cellIs" dxfId="2840" priority="2655" operator="equal">
      <formula>_FV(13,"3")</formula>
    </cfRule>
  </conditionalFormatting>
  <conditionalFormatting sqref="AG36 AI36 AK36 AM36 AO36 AQ36 AS36 AU36 AW36 AY36 BA36 BC36 BE36 BG36 BI36 BK36 BM36 BO36 BQ36 BS36 BU36 BW36">
    <cfRule type="cellIs" dxfId="2839" priority="2656" operator="equal">
      <formula>_FV(13,"3")</formula>
    </cfRule>
  </conditionalFormatting>
  <conditionalFormatting sqref="AG36 AI36 AK36 AM36 AO36 AQ36 AS36 AU36 AW36 AY36 BA36 BC36 BE36 BG36 BI36 BK36 BM36 BO36 BQ36 BS36 BU36 BW36">
    <cfRule type="cellIs" dxfId="2838" priority="2657" operator="equal">
      <formula>_FV(13,"3")</formula>
    </cfRule>
  </conditionalFormatting>
  <conditionalFormatting sqref="AG36 AI36 AK36 AM36 AO36 AQ36 AS36 AU36 AW36 AY36 BA36 BC36 BE36 BG36 BI36 BK36 BM36 BO36 BQ36 BS36 BU36 BW36">
    <cfRule type="containsText" dxfId="2837" priority="2639" operator="containsText" text="DOMENICA">
      <formula>NOT(ISERROR(SEARCH("DOMENICA",AG36)))</formula>
    </cfRule>
    <cfRule type="containsText" dxfId="2836" priority="2640" operator="containsText" text="08.30 – 14.30">
      <formula>NOT(ISERROR(SEARCH("08.30 – 14.30",AG36)))</formula>
    </cfRule>
    <cfRule type="containsText" dxfId="2835" priority="2641" operator="containsText" text="09.30 – 18.30">
      <formula>NOT(ISERROR(SEARCH("09.30 – 18.30",AG36)))</formula>
    </cfRule>
    <cfRule type="containsText" dxfId="2834" priority="2642" operator="containsText" text="08.30 – 16.30">
      <formula>NOT(ISERROR(SEARCH("08.30 – 16.30",AG36)))</formula>
    </cfRule>
    <cfRule type="containsText" dxfId="2833" priority="2643" operator="containsText" text="08.30 – 17.30">
      <formula>NOT(ISERROR(SEARCH("08.30 – 17.30",AG36)))</formula>
    </cfRule>
    <cfRule type="containsText" dxfId="2832" priority="2644" operator="containsText" text="09.00 – 18.00">
      <formula>NOT(ISERROR(SEARCH("09.00 – 18.00",AG36)))</formula>
    </cfRule>
    <cfRule type="containsText" dxfId="2831" priority="2645" operator="containsText" text="09.00 – 15.00">
      <formula>NOT(ISERROR(SEARCH("09.00 – 15.00",AG36)))</formula>
    </cfRule>
    <cfRule type="containsText" dxfId="2830" priority="2646" operator="containsText" text="10.30 – 19.30">
      <formula>NOT(ISERROR(SEARCH("10.30 – 19.30",AG36)))</formula>
    </cfRule>
    <cfRule type="containsText" dxfId="2829" priority="2647" operator="containsText" text="09.00 – 13.00">
      <formula>NOT(ISERROR(SEARCH("09.00 – 13.00",AG36)))</formula>
    </cfRule>
    <cfRule type="containsText" dxfId="2828" priority="2648" operator="containsText" text="11.30 – 19.30">
      <formula>NOT(ISERROR(SEARCH("11.30 – 19.30",AG36)))</formula>
    </cfRule>
  </conditionalFormatting>
  <conditionalFormatting sqref="AG36 AI36 AK36 AM36 AO36 AQ36 AS36 AU36 AW36 AY36 BA36 BC36 BE36 BG36 BI36 BK36 BM36 BO36 BQ36 BS36 BU36 BW36">
    <cfRule type="cellIs" dxfId="2827" priority="2631" operator="equal">
      <formula>"09.00 – 15.00"</formula>
    </cfRule>
  </conditionalFormatting>
  <conditionalFormatting sqref="AG36 AI36 AK36 AM36 AO36 AQ36 AS36 AU36 AW36 AY36 BA36 BC36 BE36 BG36 BI36 BK36 BM36 BO36 BQ36 BS36 BU36 BW36">
    <cfRule type="cellIs" dxfId="2826" priority="2632" operator="equal">
      <formula>"09.00 – 18.00"</formula>
    </cfRule>
  </conditionalFormatting>
  <conditionalFormatting sqref="AG36 AI36 AK36 AM36 AO36 AQ36 AS36 AU36 AW36 AY36 BA36 BC36 BE36 BG36 BI36 BK36 BM36 BO36 BQ36 BS36 BU36 BW36">
    <cfRule type="cellIs" dxfId="2825" priority="2633" operator="equal">
      <formula>"09.30 – 13.00"</formula>
    </cfRule>
  </conditionalFormatting>
  <conditionalFormatting sqref="AG36 AI36 AK36 AM36 AO36 AQ36 AS36 AU36 AW36 AY36 BA36 BC36 BE36 BG36 BI36 BK36 BM36 BO36 BQ36 BS36 BU36 BW36">
    <cfRule type="cellIs" dxfId="2824" priority="2634" operator="equal">
      <formula>"10.30 – 19.30"</formula>
    </cfRule>
  </conditionalFormatting>
  <conditionalFormatting sqref="AG36 AI36 AK36 AM36 AO36 AQ36 AS36 AU36 AW36 AY36 BA36 BC36 BE36 BG36 BI36 BK36 BM36 BO36 BQ36 BS36 BU36 BW36">
    <cfRule type="cellIs" dxfId="2823" priority="2635" operator="equal">
      <formula>"11.30 – 19.30"</formula>
    </cfRule>
  </conditionalFormatting>
  <conditionalFormatting sqref="AG36 AI36 AK36 AM36 AO36 AQ36 AS36 AU36 AW36 AY36 BA36 BC36 BE36 BG36 BI36 BK36 BM36 BO36 BQ36 BS36 BU36 BW36">
    <cfRule type="cellIs" dxfId="2822" priority="2636" operator="equal">
      <formula>_FV(13,"3")</formula>
    </cfRule>
  </conditionalFormatting>
  <conditionalFormatting sqref="AG36 AI36 AK36 AM36 AO36 AQ36 AS36 AU36 AW36 AY36 BA36 BC36 BE36 BG36 BI36 BK36 BM36 BO36 BQ36 BS36 BU36 BW36">
    <cfRule type="cellIs" dxfId="2821" priority="2637" operator="equal">
      <formula>_FV(13,"3")</formula>
    </cfRule>
  </conditionalFormatting>
  <conditionalFormatting sqref="AG36 AI36 AK36 AM36 AO36 AQ36 AS36 AU36 AW36 AY36 BA36 BC36 BE36 BG36 BI36 BK36 BM36 BO36 BQ36 BS36 BU36 BW36">
    <cfRule type="cellIs" dxfId="2820" priority="2638" operator="equal">
      <formula>_FV(13,"3")</formula>
    </cfRule>
  </conditionalFormatting>
  <conditionalFormatting sqref="AG36 AI36 AK36 AM36 AO36 AQ36 AS36 AU36 AW36 AY36 BA36 BC36 BE36 BG36 BI36 BK36 BM36 BO36 BQ36 BS36 BU36 BW36">
    <cfRule type="cellIs" dxfId="2819" priority="2623" operator="equal">
      <formula>"09.00 – 15.00"</formula>
    </cfRule>
  </conditionalFormatting>
  <conditionalFormatting sqref="AG36 AI36 AK36 AM36 AO36 AQ36 AS36 AU36 AW36 AY36 BA36 BC36 BE36 BG36 BI36 BK36 BM36 BO36 BQ36 BS36 BU36 BW36">
    <cfRule type="cellIs" dxfId="2818" priority="2624" operator="equal">
      <formula>"09.00 – 18.00"</formula>
    </cfRule>
  </conditionalFormatting>
  <conditionalFormatting sqref="AG36 AI36 AK36 AM36 AO36 AQ36 AS36 AU36 AW36 AY36 BA36 BC36 BE36 BG36 BI36 BK36 BM36 BO36 BQ36 BS36 BU36 BW36">
    <cfRule type="cellIs" dxfId="2817" priority="2625" operator="equal">
      <formula>"09.30 – 13.00"</formula>
    </cfRule>
  </conditionalFormatting>
  <conditionalFormatting sqref="AG36 AI36 AK36 AM36 AO36 AQ36 AS36 AU36 AW36 AY36 BA36 BC36 BE36 BG36 BI36 BK36 BM36 BO36 BQ36 BS36 BU36 BW36">
    <cfRule type="cellIs" dxfId="2816" priority="2626" operator="equal">
      <formula>"10.30 – 19.30"</formula>
    </cfRule>
  </conditionalFormatting>
  <conditionalFormatting sqref="AG36 AI36 AK36 AM36 AO36 AQ36 AS36 AU36 AW36 AY36 BA36 BC36 BE36 BG36 BI36 BK36 BM36 BO36 BQ36 BS36 BU36 BW36">
    <cfRule type="cellIs" dxfId="2815" priority="2627" operator="equal">
      <formula>"11.30 – 19.30"</formula>
    </cfRule>
  </conditionalFormatting>
  <conditionalFormatting sqref="AG36 AI36 AK36 AM36 AO36 AQ36 AS36 AU36 AW36 AY36 BA36 BC36 BE36 BG36 BI36 BK36 BM36 BO36 BQ36 BS36 BU36 BW36">
    <cfRule type="cellIs" dxfId="2814" priority="2628" operator="equal">
      <formula>_FV(13,"3")</formula>
    </cfRule>
  </conditionalFormatting>
  <conditionalFormatting sqref="AG36 AI36 AK36 AM36 AO36 AQ36 AS36 AU36 AW36 AY36 BA36 BC36 BE36 BG36 BI36 BK36 BM36 BO36 BQ36 BS36 BU36 BW36">
    <cfRule type="cellIs" dxfId="2813" priority="2629" operator="equal">
      <formula>_FV(13,"3")</formula>
    </cfRule>
  </conditionalFormatting>
  <conditionalFormatting sqref="AG36 AI36 AK36 AM36 AO36 AQ36 AS36 AU36 AW36 AY36 BA36 BC36 BE36 BG36 BI36 BK36 BM36 BO36 BQ36 BS36 BU36 BW36">
    <cfRule type="cellIs" dxfId="2812" priority="2630" operator="equal">
      <formula>_FV(13,"3")</formula>
    </cfRule>
  </conditionalFormatting>
  <conditionalFormatting sqref="AG36 AI36 AK36 AM36 AO36 AQ36 AS36 AU36 AW36 AY36 BA36 BC36 BE36 BG36 BI36 BK36 BM36 BO36 BQ36 BS36 BU36 BW36">
    <cfRule type="containsText" dxfId="2811" priority="2617" operator="containsText" text="09.00 - 13.00">
      <formula>NOT(ISERROR(SEARCH("09.00 - 13.00",AG36)))</formula>
    </cfRule>
    <cfRule type="containsText" dxfId="2810" priority="2618" operator="containsText" text="09.00 – 15:00">
      <formula>NOT(ISERROR(SEARCH("09.00 – 15:00",AG36)))</formula>
    </cfRule>
    <cfRule type="containsText" dxfId="2809" priority="2619" operator="containsText" text="09.00 – 16.00">
      <formula>NOT(ISERROR(SEARCH("09.00 – 16.00",AG36)))</formula>
    </cfRule>
    <cfRule type="containsText" dxfId="2808" priority="2620" operator="containsText" text="09.00 - 13:00">
      <formula>NOT(ISERROR(SEARCH("09.00 - 13:00",AG36)))</formula>
    </cfRule>
    <cfRule type="containsText" dxfId="2807" priority="2621" operator="containsText" text="08.30 – 16:30 ">
      <formula>NOT(ISERROR(SEARCH("08.30 – 16:30 ",AG36)))</formula>
    </cfRule>
    <cfRule type="containsText" dxfId="2806" priority="2622" operator="containsText" text="08.30 – 17:30 ">
      <formula>NOT(ISERROR(SEARCH("08.30 – 17:30 ",AG36)))</formula>
    </cfRule>
  </conditionalFormatting>
  <conditionalFormatting sqref="AG36 AI36 AK36 AM36 AO36 AQ36 AS36 AU36 AW36 AY36 BA36 BC36 BE36 BG36 BI36 BK36 BM36 BO36 BQ36 BS36 BU36 BW36">
    <cfRule type="cellIs" dxfId="2805" priority="2609" operator="equal">
      <formula>"09.00 – 15.00"</formula>
    </cfRule>
  </conditionalFormatting>
  <conditionalFormatting sqref="AG36 AI36 AK36 AM36 AO36 AQ36 AS36 AU36 AW36 AY36 BA36 BC36 BE36 BG36 BI36 BK36 BM36 BO36 BQ36 BS36 BU36 BW36">
    <cfRule type="cellIs" dxfId="2804" priority="2610" operator="equal">
      <formula>"09.00 – 18.00"</formula>
    </cfRule>
  </conditionalFormatting>
  <conditionalFormatting sqref="AG36 AI36 AK36 AM36 AO36 AQ36 AS36 AU36 AW36 AY36 BA36 BC36 BE36 BG36 BI36 BK36 BM36 BO36 BQ36 BS36 BU36 BW36">
    <cfRule type="cellIs" dxfId="2803" priority="2611" operator="equal">
      <formula>"09.30 – 13.00"</formula>
    </cfRule>
  </conditionalFormatting>
  <conditionalFormatting sqref="AG36 AI36 AK36 AM36 AO36 AQ36 AS36 AU36 AW36 AY36 BA36 BC36 BE36 BG36 BI36 BK36 BM36 BO36 BQ36 BS36 BU36 BW36">
    <cfRule type="cellIs" dxfId="2802" priority="2612" operator="equal">
      <formula>"10.30 – 19.30"</formula>
    </cfRule>
  </conditionalFormatting>
  <conditionalFormatting sqref="AG36 AI36 AK36 AM36 AO36 AQ36 AS36 AU36 AW36 AY36 BA36 BC36 BE36 BG36 BI36 BK36 BM36 BO36 BQ36 BS36 BU36 BW36">
    <cfRule type="cellIs" dxfId="2801" priority="2613" operator="equal">
      <formula>"11.30 – 19.30"</formula>
    </cfRule>
  </conditionalFormatting>
  <conditionalFormatting sqref="AG36 AI36 AK36 AM36 AO36 AQ36 AS36 AU36 AW36 AY36 BA36 BC36 BE36 BG36 BI36 BK36 BM36 BO36 BQ36 BS36 BU36 BW36">
    <cfRule type="cellIs" dxfId="2800" priority="2614" operator="equal">
      <formula>_FV(13,"3")</formula>
    </cfRule>
  </conditionalFormatting>
  <conditionalFormatting sqref="AG36 AI36 AK36 AM36 AO36 AQ36 AS36 AU36 AW36 AY36 BA36 BC36 BE36 BG36 BI36 BK36 BM36 BO36 BQ36 BS36 BU36 BW36">
    <cfRule type="cellIs" dxfId="2799" priority="2615" operator="equal">
      <formula>_FV(13,"3")</formula>
    </cfRule>
  </conditionalFormatting>
  <conditionalFormatting sqref="AG36 AI36 AK36 AM36 AO36 AQ36 AS36 AU36 AW36 AY36 BA36 BC36 BE36 BG36 BI36 BK36 BM36 BO36 BQ36 BS36 BU36 BW36">
    <cfRule type="containsText" dxfId="2798" priority="2599" operator="containsText" text="DOMENICA">
      <formula>NOT(ISERROR(SEARCH("DOMENICA",AG36)))</formula>
    </cfRule>
    <cfRule type="containsText" dxfId="2797" priority="2600" operator="containsText" text="08.30 – 14.30">
      <formula>NOT(ISERROR(SEARCH("08.30 – 14.30",AG36)))</formula>
    </cfRule>
    <cfRule type="containsText" dxfId="2796" priority="2601" operator="containsText" text="09.30 – 18.30">
      <formula>NOT(ISERROR(SEARCH("09.30 – 18.30",AG36)))</formula>
    </cfRule>
    <cfRule type="containsText" dxfId="2795" priority="2602" operator="containsText" text="08.30 – 16.30">
      <formula>NOT(ISERROR(SEARCH("08.30 – 16.30",AG36)))</formula>
    </cfRule>
    <cfRule type="containsText" dxfId="2794" priority="2603" operator="containsText" text="08.30 – 17.30">
      <formula>NOT(ISERROR(SEARCH("08.30 – 17.30",AG36)))</formula>
    </cfRule>
    <cfRule type="containsText" dxfId="2793" priority="2604" operator="containsText" text="09.00 – 18.00">
      <formula>NOT(ISERROR(SEARCH("09.00 – 18.00",AG36)))</formula>
    </cfRule>
    <cfRule type="containsText" dxfId="2792" priority="2605" operator="containsText" text="09.00 – 15.00">
      <formula>NOT(ISERROR(SEARCH("09.00 – 15.00",AG36)))</formula>
    </cfRule>
    <cfRule type="containsText" dxfId="2791" priority="2606" operator="containsText" text="10.30 – 19.30">
      <formula>NOT(ISERROR(SEARCH("10.30 – 19.30",AG36)))</formula>
    </cfRule>
    <cfRule type="containsText" dxfId="2790" priority="2607" operator="containsText" text="09.00 – 13.00">
      <formula>NOT(ISERROR(SEARCH("09.00 – 13.00",AG36)))</formula>
    </cfRule>
    <cfRule type="containsText" dxfId="2789" priority="2608" operator="containsText" text="11.30 – 19.30">
      <formula>NOT(ISERROR(SEARCH("11.30 – 19.30",AG36)))</formula>
    </cfRule>
  </conditionalFormatting>
  <conditionalFormatting sqref="AG36 AI36 AK36 AM36 AO36 AQ36 AS36 AU36 AW36 AY36 BA36 BC36 BE36 BG36 BI36 BK36 BM36 BO36 BQ36 BS36 BU36 BW36">
    <cfRule type="cellIs" dxfId="2788" priority="2592" operator="equal">
      <formula>"09.00 – 18.00"</formula>
    </cfRule>
  </conditionalFormatting>
  <conditionalFormatting sqref="AG36 AI36 AK36 AM36 AO36 AQ36 AS36 AU36 AW36 AY36 BA36 BC36 BE36 BG36 BI36 BK36 BM36 BO36 BQ36 BS36 BU36 BW36">
    <cfRule type="cellIs" dxfId="2787" priority="2593" operator="equal">
      <formula>"09.30 – 13.00"</formula>
    </cfRule>
  </conditionalFormatting>
  <conditionalFormatting sqref="AG36 AI36 AK36 AM36 AO36 AQ36 AS36 AU36 AW36 AY36 BA36 BC36 BE36 BG36 BI36 BK36 BM36 BO36 BQ36 BS36 BU36 BW36">
    <cfRule type="cellIs" dxfId="2786" priority="2594" operator="equal">
      <formula>"10.30 – 19.30"</formula>
    </cfRule>
  </conditionalFormatting>
  <conditionalFormatting sqref="AG36 AI36 AK36 AM36 AO36 AQ36 AS36 AU36 AW36 AY36 BA36 BC36 BE36 BG36 BI36 BK36 BM36 BO36 BQ36 BS36 BU36 BW36">
    <cfRule type="cellIs" dxfId="2785" priority="2595" operator="equal">
      <formula>"11.30 – 19.30"</formula>
    </cfRule>
  </conditionalFormatting>
  <conditionalFormatting sqref="AG36 AI36 AK36 AM36 AO36 AQ36 AS36 AU36 AW36 AY36 BA36 BC36 BE36 BG36 BI36 BK36 BM36 BO36 BQ36 BS36 BU36 BW36">
    <cfRule type="cellIs" dxfId="2784" priority="2596" operator="equal">
      <formula>_FV(13,"3")</formula>
    </cfRule>
  </conditionalFormatting>
  <conditionalFormatting sqref="AG36 AI36 AK36 AM36 AO36 AQ36 AS36 AU36 AW36 AY36 BA36 BC36 BE36 BG36 BI36 BK36 BM36 BO36 BQ36 BS36 BU36 BW36">
    <cfRule type="cellIs" dxfId="2783" priority="2585" operator="equal">
      <formula>"09.00 – 18.00"</formula>
    </cfRule>
  </conditionalFormatting>
  <conditionalFormatting sqref="AG36 AI36 AK36 AM36 AO36 AQ36 AS36 AU36 AW36 AY36 BA36 BC36 BE36 BG36 BI36 BK36 BM36 BO36 BQ36 BS36 BU36 BW36">
    <cfRule type="cellIs" dxfId="2782" priority="2586" operator="equal">
      <formula>"09.30 – 13.00"</formula>
    </cfRule>
  </conditionalFormatting>
  <conditionalFormatting sqref="AG36 AI36 AK36 AM36 AO36 AQ36 AS36 AU36 AW36 AY36 BA36 BC36 BE36 BG36 BI36 BK36 BM36 BO36 BQ36 BS36 BU36 BW36">
    <cfRule type="cellIs" dxfId="2781" priority="2587" operator="equal">
      <formula>"10.30 – 19.30"</formula>
    </cfRule>
  </conditionalFormatting>
  <conditionalFormatting sqref="AG36 AI36 AK36 AM36 AO36 AQ36 AS36 AU36 AW36 AY36 BA36 BC36 BE36 BG36 BI36 BK36 BM36 BO36 BQ36 BS36 BU36 BW36">
    <cfRule type="cellIs" dxfId="2780" priority="2588" operator="equal">
      <formula>"11.30 – 19.30"</formula>
    </cfRule>
  </conditionalFormatting>
  <conditionalFormatting sqref="AG36 AI36 AK36 AM36 AO36 AQ36 AS36 AU36 AW36 AY36 BA36 BC36 BE36 BG36 BI36 BK36 BM36 BO36 BQ36 BS36 BU36 BW36">
    <cfRule type="cellIs" dxfId="2779" priority="2589" operator="equal">
      <formula>_FV(13,"3")</formula>
    </cfRule>
  </conditionalFormatting>
  <conditionalFormatting sqref="AG46 AI46 AK46 AM46 AO46 AQ46 AS46 AU46 AW46 AY46 BA46 BC46 BE46 BG46 BI46 BK46 BM46 BO46 BQ46 BS46 BU46 BW46">
    <cfRule type="cellIs" dxfId="2778" priority="2543" operator="equal">
      <formula>_FV(13,"3")</formula>
    </cfRule>
  </conditionalFormatting>
  <conditionalFormatting sqref="AG46 AI46 AK46 AM46 AO46 AQ46 AS46 AU46 AW46 AY46 BA46 BC46 BE46 BG46 BI46 BK46 BM46 BO46 BQ46 BS46 BU46 BW46">
    <cfRule type="cellIs" dxfId="2777" priority="2524" operator="equal">
      <formula>_FV(13,"3")</formula>
    </cfRule>
  </conditionalFormatting>
  <conditionalFormatting sqref="AG46 AI46 AK46 AM46 AO46 AQ46 AS46 AU46 AW46 AY46 BA46 BC46 BE46 BG46 BI46 BK46 BM46 BO46 BQ46 BS46 BU46 BW46">
    <cfRule type="cellIs" dxfId="2776" priority="2525" operator="equal">
      <formula>_FV(13,"3")</formula>
    </cfRule>
  </conditionalFormatting>
  <conditionalFormatting sqref="AG46 AI46 AK46 AM46 AO46 AQ46 AS46 AU46 AW46 AY46 BA46 BC46 BE46 BG46 BI46 BK46 BM46 BO46 BQ46 BS46 BU46 BW46">
    <cfRule type="cellIs" dxfId="2775" priority="2517" operator="equal">
      <formula>_FV(13,"3")</formula>
    </cfRule>
  </conditionalFormatting>
  <conditionalFormatting sqref="AG46 AI46 AK46 AM46 AO46 AQ46 AS46 AU46 AW46 AY46 BA46 BC46 BE46 BG46 BI46 BK46 BM46 BO46 BQ46 BS46 BU46 BW46">
    <cfRule type="cellIs" dxfId="2774" priority="2518" operator="equal">
      <formula>_FV(13,"3")</formula>
    </cfRule>
  </conditionalFormatting>
  <conditionalFormatting sqref="AG46 AI46 AK46 AM46 AO46 AQ46 AS46 AU46 AW46 AY46 BA46 BC46 BE46 BG46 BI46 BK46 BM46 BO46 BQ46 BS46 BU46 BW46">
    <cfRule type="cellIs" dxfId="2773" priority="2576" operator="equal">
      <formula>"09.00 – 13.00"</formula>
    </cfRule>
  </conditionalFormatting>
  <conditionalFormatting sqref="AG46 AI46 AK46 AM46 AO46 AQ46 AS46 AU46 AW46 AY46 BA46 BC46 BE46 BG46 BI46 BK46 BM46 BO46 BQ46 BS46 BU46 BW46">
    <cfRule type="cellIs" dxfId="2772" priority="2577" operator="equal">
      <formula>"09.00 – 15.00"</formula>
    </cfRule>
  </conditionalFormatting>
  <conditionalFormatting sqref="AG46 AI46 AK46 AM46 AO46 AQ46 AS46 AU46 AW46 AY46 BA46 BC46 BE46 BG46 BI46 BK46 BM46 BO46 BQ46 BS46 BU46 BW46">
    <cfRule type="cellIs" dxfId="2771" priority="2578" operator="equal">
      <formula>"09.00 – 18.00"</formula>
    </cfRule>
  </conditionalFormatting>
  <conditionalFormatting sqref="AG46 AI46 AK46 AM46 AO46 AQ46 AS46 AU46 AW46 AY46 BA46 BC46 BE46 BG46 BI46 BK46 BM46 BO46 BQ46 BS46 BU46 BW46">
    <cfRule type="cellIs" dxfId="2770" priority="2579" operator="equal">
      <formula>"09.30 – 13.00"</formula>
    </cfRule>
  </conditionalFormatting>
  <conditionalFormatting sqref="AG46 AI46 AK46 AM46 AO46 AQ46 AS46 AU46 AW46 AY46 BA46 BC46 BE46 BG46 BI46 BK46 BM46 BO46 BQ46 BS46 BU46 BW46">
    <cfRule type="cellIs" dxfId="2769" priority="2580" operator="equal">
      <formula>"10.30 – 19.30"</formula>
    </cfRule>
  </conditionalFormatting>
  <conditionalFormatting sqref="AG46 AI46 AK46 AM46 AO46 AQ46 AS46 AU46 AW46 AY46 BA46 BC46 BE46 BG46 BI46 BK46 BM46 BO46 BQ46 BS46 BU46 BW46">
    <cfRule type="cellIs" dxfId="2768" priority="2581" operator="equal">
      <formula>"11.30 – 19.30"</formula>
    </cfRule>
  </conditionalFormatting>
  <conditionalFormatting sqref="AG46 AI46 AK46 AM46 AO46 AQ46 AS46 AU46 AW46 AY46 BA46 BC46 BE46 BG46 BI46 BK46 BM46 BO46 BQ46 BS46 BU46 BW46">
    <cfRule type="cellIs" dxfId="2767" priority="2582" operator="equal">
      <formula>_FV(13,"3")</formula>
    </cfRule>
  </conditionalFormatting>
  <conditionalFormatting sqref="AG46 AI46 AK46 AM46 AO46 AQ46 AS46 AU46 AW46 AY46 BA46 BC46 BE46 BG46 BI46 BK46 BM46 BO46 BQ46 BS46 BU46 BW46">
    <cfRule type="cellIs" dxfId="2766" priority="2583" operator="equal">
      <formula>_FV(13,"3")</formula>
    </cfRule>
  </conditionalFormatting>
  <conditionalFormatting sqref="AG46 AI46 AK46 AM46 AO46 AQ46 AS46 AU46 AW46 AY46 BA46 BC46 BE46 BG46 BI46 BK46 BM46 BO46 BQ46 BS46 BU46 BW46">
    <cfRule type="cellIs" dxfId="2765" priority="2584" operator="equal">
      <formula>_FV(13,"3")</formula>
    </cfRule>
  </conditionalFormatting>
  <conditionalFormatting sqref="AG46 AI46 AK46 AM46 AO46 AQ46 AS46 AU46 AW46 AY46 BA46 BC46 BE46 BG46 BI46 BK46 BM46 BO46 BQ46 BS46 BU46 BW46">
    <cfRule type="containsText" dxfId="2764" priority="2566" operator="containsText" text="DOMENICA">
      <formula>NOT(ISERROR(SEARCH("DOMENICA",AG46)))</formula>
    </cfRule>
    <cfRule type="containsText" dxfId="2763" priority="2567" operator="containsText" text="08.30 – 14.30">
      <formula>NOT(ISERROR(SEARCH("08.30 – 14.30",AG46)))</formula>
    </cfRule>
    <cfRule type="containsText" dxfId="2762" priority="2568" operator="containsText" text="09.30 – 18.30">
      <formula>NOT(ISERROR(SEARCH("09.30 – 18.30",AG46)))</formula>
    </cfRule>
    <cfRule type="containsText" dxfId="2761" priority="2569" operator="containsText" text="08.30 – 16.30">
      <formula>NOT(ISERROR(SEARCH("08.30 – 16.30",AG46)))</formula>
    </cfRule>
    <cfRule type="containsText" dxfId="2760" priority="2570" operator="containsText" text="08.30 – 17.30">
      <formula>NOT(ISERROR(SEARCH("08.30 – 17.30",AG46)))</formula>
    </cfRule>
    <cfRule type="containsText" dxfId="2759" priority="2571" operator="containsText" text="09.00 – 18.00">
      <formula>NOT(ISERROR(SEARCH("09.00 – 18.00",AG46)))</formula>
    </cfRule>
    <cfRule type="containsText" dxfId="2758" priority="2572" operator="containsText" text="09.00 – 15.00">
      <formula>NOT(ISERROR(SEARCH("09.00 – 15.00",AG46)))</formula>
    </cfRule>
    <cfRule type="containsText" dxfId="2757" priority="2573" operator="containsText" text="10.30 – 19.30">
      <formula>NOT(ISERROR(SEARCH("10.30 – 19.30",AG46)))</formula>
    </cfRule>
    <cfRule type="containsText" dxfId="2756" priority="2574" operator="containsText" text="09.00 – 13.00">
      <formula>NOT(ISERROR(SEARCH("09.00 – 13.00",AG46)))</formula>
    </cfRule>
    <cfRule type="containsText" dxfId="2755" priority="2575" operator="containsText" text="11.30 – 19.30">
      <formula>NOT(ISERROR(SEARCH("11.30 – 19.30",AG46)))</formula>
    </cfRule>
  </conditionalFormatting>
  <conditionalFormatting sqref="AG46 AI46 AK46 AM46 AO46 AQ46 AS46 AU46 AW46 AY46 BA46 BC46 BE46 BG46 BI46 BK46 BM46 BO46 BQ46 BS46 BU46 BW46">
    <cfRule type="cellIs" dxfId="2754" priority="2558" operator="equal">
      <formula>"09.00 – 15.00"</formula>
    </cfRule>
  </conditionalFormatting>
  <conditionalFormatting sqref="AG46 AI46 AK46 AM46 AO46 AQ46 AS46 AU46 AW46 AY46 BA46 BC46 BE46 BG46 BI46 BK46 BM46 BO46 BQ46 BS46 BU46 BW46">
    <cfRule type="cellIs" dxfId="2753" priority="2559" operator="equal">
      <formula>"09.00 – 18.00"</formula>
    </cfRule>
  </conditionalFormatting>
  <conditionalFormatting sqref="AG46 AI46 AK46 AM46 AO46 AQ46 AS46 AU46 AW46 AY46 BA46 BC46 BE46 BG46 BI46 BK46 BM46 BO46 BQ46 BS46 BU46 BW46">
    <cfRule type="cellIs" dxfId="2752" priority="2560" operator="equal">
      <formula>"09.30 – 13.00"</formula>
    </cfRule>
  </conditionalFormatting>
  <conditionalFormatting sqref="AG46 AI46 AK46 AM46 AO46 AQ46 AS46 AU46 AW46 AY46 BA46 BC46 BE46 BG46 BI46 BK46 BM46 BO46 BQ46 BS46 BU46 BW46">
    <cfRule type="cellIs" dxfId="2751" priority="2561" operator="equal">
      <formula>"10.30 – 19.30"</formula>
    </cfRule>
  </conditionalFormatting>
  <conditionalFormatting sqref="AG46 AI46 AK46 AM46 AO46 AQ46 AS46 AU46 AW46 AY46 BA46 BC46 BE46 BG46 BI46 BK46 BM46 BO46 BQ46 BS46 BU46 BW46">
    <cfRule type="cellIs" dxfId="2750" priority="2562" operator="equal">
      <formula>"11.30 – 19.30"</formula>
    </cfRule>
  </conditionalFormatting>
  <conditionalFormatting sqref="AG46 AI46 AK46 AM46 AO46 AQ46 AS46 AU46 AW46 AY46 BA46 BC46 BE46 BG46 BI46 BK46 BM46 BO46 BQ46 BS46 BU46 BW46">
    <cfRule type="cellIs" dxfId="2749" priority="2563" operator="equal">
      <formula>_FV(13,"3")</formula>
    </cfRule>
  </conditionalFormatting>
  <conditionalFormatting sqref="AG46 AI46 AK46 AM46 AO46 AQ46 AS46 AU46 AW46 AY46 BA46 BC46 BE46 BG46 BI46 BK46 BM46 BO46 BQ46 BS46 BU46 BW46">
    <cfRule type="cellIs" dxfId="2748" priority="2564" operator="equal">
      <formula>_FV(13,"3")</formula>
    </cfRule>
  </conditionalFormatting>
  <conditionalFormatting sqref="AG46 AI46 AK46 AM46 AO46 AQ46 AS46 AU46 AW46 AY46 BA46 BC46 BE46 BG46 BI46 BK46 BM46 BO46 BQ46 BS46 BU46 BW46">
    <cfRule type="cellIs" dxfId="2747" priority="2565" operator="equal">
      <formula>_FV(13,"3")</formula>
    </cfRule>
  </conditionalFormatting>
  <conditionalFormatting sqref="AG46 AI46 AK46 AM46 AO46 AQ46 AS46 AU46 AW46 AY46 BA46 BC46 BE46 BG46 BI46 BK46 BM46 BO46 BQ46 BS46 BU46 BW46">
    <cfRule type="cellIs" dxfId="2746" priority="2550" operator="equal">
      <formula>"09.00 – 15.00"</formula>
    </cfRule>
  </conditionalFormatting>
  <conditionalFormatting sqref="AG46 AI46 AK46 AM46 AO46 AQ46 AS46 AU46 AW46 AY46 BA46 BC46 BE46 BG46 BI46 BK46 BM46 BO46 BQ46 BS46 BU46 BW46">
    <cfRule type="cellIs" dxfId="2745" priority="2551" operator="equal">
      <formula>"09.00 – 18.00"</formula>
    </cfRule>
  </conditionalFormatting>
  <conditionalFormatting sqref="AG46 AI46 AK46 AM46 AO46 AQ46 AS46 AU46 AW46 AY46 BA46 BC46 BE46 BG46 BI46 BK46 BM46 BO46 BQ46 BS46 BU46 BW46">
    <cfRule type="cellIs" dxfId="2744" priority="2552" operator="equal">
      <formula>"09.30 – 13.00"</formula>
    </cfRule>
  </conditionalFormatting>
  <conditionalFormatting sqref="AG46 AI46 AK46 AM46 AO46 AQ46 AS46 AU46 AW46 AY46 BA46 BC46 BE46 BG46 BI46 BK46 BM46 BO46 BQ46 BS46 BU46 BW46">
    <cfRule type="cellIs" dxfId="2743" priority="2553" operator="equal">
      <formula>"10.30 – 19.30"</formula>
    </cfRule>
  </conditionalFormatting>
  <conditionalFormatting sqref="AG46 AI46 AK46 AM46 AO46 AQ46 AS46 AU46 AW46 AY46 BA46 BC46 BE46 BG46 BI46 BK46 BM46 BO46 BQ46 BS46 BU46 BW46">
    <cfRule type="cellIs" dxfId="2742" priority="2554" operator="equal">
      <formula>"11.30 – 19.30"</formula>
    </cfRule>
  </conditionalFormatting>
  <conditionalFormatting sqref="AG46 AI46 AK46 AM46 AO46 AQ46 AS46 AU46 AW46 AY46 BA46 BC46 BE46 BG46 BI46 BK46 BM46 BO46 BQ46 BS46 BU46 BW46">
    <cfRule type="cellIs" dxfId="2741" priority="2555" operator="equal">
      <formula>_FV(13,"3")</formula>
    </cfRule>
  </conditionalFormatting>
  <conditionalFormatting sqref="AG46 AI46 AK46 AM46 AO46 AQ46 AS46 AU46 AW46 AY46 BA46 BC46 BE46 BG46 BI46 BK46 BM46 BO46 BQ46 BS46 BU46 BW46">
    <cfRule type="cellIs" dxfId="2740" priority="2556" operator="equal">
      <formula>_FV(13,"3")</formula>
    </cfRule>
  </conditionalFormatting>
  <conditionalFormatting sqref="AG46 AI46 AK46 AM46 AO46 AQ46 AS46 AU46 AW46 AY46 BA46 BC46 BE46 BG46 BI46 BK46 BM46 BO46 BQ46 BS46 BU46 BW46">
    <cfRule type="cellIs" dxfId="2739" priority="2557" operator="equal">
      <formula>_FV(13,"3")</formula>
    </cfRule>
  </conditionalFormatting>
  <conditionalFormatting sqref="AG46 AI46 AK46 AM46 AO46 AQ46 AS46 AU46 AW46 AY46 BA46 BC46 BE46 BG46 BI46 BK46 BM46 BO46 BQ46 BS46 BU46 BW46">
    <cfRule type="containsText" dxfId="2738" priority="2544" operator="containsText" text="09.00 - 13.00">
      <formula>NOT(ISERROR(SEARCH("09.00 - 13.00",AG46)))</formula>
    </cfRule>
    <cfRule type="containsText" dxfId="2737" priority="2545" operator="containsText" text="09.00 – 15:00">
      <formula>NOT(ISERROR(SEARCH("09.00 – 15:00",AG46)))</formula>
    </cfRule>
    <cfRule type="containsText" dxfId="2736" priority="2546" operator="containsText" text="09.00 – 16.00">
      <formula>NOT(ISERROR(SEARCH("09.00 – 16.00",AG46)))</formula>
    </cfRule>
    <cfRule type="containsText" dxfId="2735" priority="2547" operator="containsText" text="09.00 - 13:00">
      <formula>NOT(ISERROR(SEARCH("09.00 - 13:00",AG46)))</formula>
    </cfRule>
    <cfRule type="containsText" dxfId="2734" priority="2548" operator="containsText" text="08.30 – 16:30 ">
      <formula>NOT(ISERROR(SEARCH("08.30 – 16:30 ",AG46)))</formula>
    </cfRule>
    <cfRule type="containsText" dxfId="2733" priority="2549" operator="containsText" text="08.30 – 17:30 ">
      <formula>NOT(ISERROR(SEARCH("08.30 – 17:30 ",AG46)))</formula>
    </cfRule>
  </conditionalFormatting>
  <conditionalFormatting sqref="AG46 AI46 AK46 AM46 AO46 AQ46 AS46 AU46 AW46 AY46 BA46 BC46 BE46 BG46 BI46 BK46 BM46 BO46 BQ46 BS46 BU46 BW46">
    <cfRule type="cellIs" dxfId="2732" priority="2536" operator="equal">
      <formula>"09.00 – 15.00"</formula>
    </cfRule>
  </conditionalFormatting>
  <conditionalFormatting sqref="AG46 AI46 AK46 AM46 AO46 AQ46 AS46 AU46 AW46 AY46 BA46 BC46 BE46 BG46 BI46 BK46 BM46 BO46 BQ46 BS46 BU46 BW46">
    <cfRule type="cellIs" dxfId="2731" priority="2537" operator="equal">
      <formula>"09.00 – 18.00"</formula>
    </cfRule>
  </conditionalFormatting>
  <conditionalFormatting sqref="AG46 AI46 AK46 AM46 AO46 AQ46 AS46 AU46 AW46 AY46 BA46 BC46 BE46 BG46 BI46 BK46 BM46 BO46 BQ46 BS46 BU46 BW46">
    <cfRule type="cellIs" dxfId="2730" priority="2538" operator="equal">
      <formula>"09.30 – 13.00"</formula>
    </cfRule>
  </conditionalFormatting>
  <conditionalFormatting sqref="AG46 AI46 AK46 AM46 AO46 AQ46 AS46 AU46 AW46 AY46 BA46 BC46 BE46 BG46 BI46 BK46 BM46 BO46 BQ46 BS46 BU46 BW46">
    <cfRule type="cellIs" dxfId="2729" priority="2539" operator="equal">
      <formula>"10.30 – 19.30"</formula>
    </cfRule>
  </conditionalFormatting>
  <conditionalFormatting sqref="AG46 AI46 AK46 AM46 AO46 AQ46 AS46 AU46 AW46 AY46 BA46 BC46 BE46 BG46 BI46 BK46 BM46 BO46 BQ46 BS46 BU46 BW46">
    <cfRule type="cellIs" dxfId="2728" priority="2540" operator="equal">
      <formula>"11.30 – 19.30"</formula>
    </cfRule>
  </conditionalFormatting>
  <conditionalFormatting sqref="AG46 AI46 AK46 AM46 AO46 AQ46 AS46 AU46 AW46 AY46 BA46 BC46 BE46 BG46 BI46 BK46 BM46 BO46 BQ46 BS46 BU46 BW46">
    <cfRule type="cellIs" dxfId="2727" priority="2541" operator="equal">
      <formula>_FV(13,"3")</formula>
    </cfRule>
  </conditionalFormatting>
  <conditionalFormatting sqref="AG46 AI46 AK46 AM46 AO46 AQ46 AS46 AU46 AW46 AY46 BA46 BC46 BE46 BG46 BI46 BK46 BM46 BO46 BQ46 BS46 BU46 BW46">
    <cfRule type="cellIs" dxfId="2726" priority="2542" operator="equal">
      <formula>_FV(13,"3")</formula>
    </cfRule>
  </conditionalFormatting>
  <conditionalFormatting sqref="AG46 AI46 AK46 AM46 AO46 AQ46 AS46 AU46 AW46 AY46 BA46 BC46 BE46 BG46 BI46 BK46 BM46 BO46 BQ46 BS46 BU46 BW46">
    <cfRule type="containsText" dxfId="2725" priority="2526" operator="containsText" text="DOMENICA">
      <formula>NOT(ISERROR(SEARCH("DOMENICA",AG46)))</formula>
    </cfRule>
    <cfRule type="containsText" dxfId="2724" priority="2527" operator="containsText" text="08.30 – 14.30">
      <formula>NOT(ISERROR(SEARCH("08.30 – 14.30",AG46)))</formula>
    </cfRule>
    <cfRule type="containsText" dxfId="2723" priority="2528" operator="containsText" text="09.30 – 18.30">
      <formula>NOT(ISERROR(SEARCH("09.30 – 18.30",AG46)))</formula>
    </cfRule>
    <cfRule type="containsText" dxfId="2722" priority="2529" operator="containsText" text="08.30 – 16.30">
      <formula>NOT(ISERROR(SEARCH("08.30 – 16.30",AG46)))</formula>
    </cfRule>
    <cfRule type="containsText" dxfId="2721" priority="2530" operator="containsText" text="08.30 – 17.30">
      <formula>NOT(ISERROR(SEARCH("08.30 – 17.30",AG46)))</formula>
    </cfRule>
    <cfRule type="containsText" dxfId="2720" priority="2531" operator="containsText" text="09.00 – 18.00">
      <formula>NOT(ISERROR(SEARCH("09.00 – 18.00",AG46)))</formula>
    </cfRule>
    <cfRule type="containsText" dxfId="2719" priority="2532" operator="containsText" text="09.00 – 15.00">
      <formula>NOT(ISERROR(SEARCH("09.00 – 15.00",AG46)))</formula>
    </cfRule>
    <cfRule type="containsText" dxfId="2718" priority="2533" operator="containsText" text="10.30 – 19.30">
      <formula>NOT(ISERROR(SEARCH("10.30 – 19.30",AG46)))</formula>
    </cfRule>
    <cfRule type="containsText" dxfId="2717" priority="2534" operator="containsText" text="09.00 – 13.00">
      <formula>NOT(ISERROR(SEARCH("09.00 – 13.00",AG46)))</formula>
    </cfRule>
    <cfRule type="containsText" dxfId="2716" priority="2535" operator="containsText" text="11.30 – 19.30">
      <formula>NOT(ISERROR(SEARCH("11.30 – 19.30",AG46)))</formula>
    </cfRule>
  </conditionalFormatting>
  <conditionalFormatting sqref="AG46 AI46 AK46 AM46 AO46 AQ46 AS46 AU46 AW46 AY46 BA46 BC46 BE46 BG46 BI46 BK46 BM46 BO46 BQ46 BS46 BU46 BW46">
    <cfRule type="cellIs" dxfId="2715" priority="2519" operator="equal">
      <formula>"09.00 – 18.00"</formula>
    </cfRule>
  </conditionalFormatting>
  <conditionalFormatting sqref="AG46 AI46 AK46 AM46 AO46 AQ46 AS46 AU46 AW46 AY46 BA46 BC46 BE46 BG46 BI46 BK46 BM46 BO46 BQ46 BS46 BU46 BW46">
    <cfRule type="cellIs" dxfId="2714" priority="2520" operator="equal">
      <formula>"09.30 – 13.00"</formula>
    </cfRule>
  </conditionalFormatting>
  <conditionalFormatting sqref="AG46 AI46 AK46 AM46 AO46 AQ46 AS46 AU46 AW46 AY46 BA46 BC46 BE46 BG46 BI46 BK46 BM46 BO46 BQ46 BS46 BU46 BW46">
    <cfRule type="cellIs" dxfId="2713" priority="2521" operator="equal">
      <formula>"10.30 – 19.30"</formula>
    </cfRule>
  </conditionalFormatting>
  <conditionalFormatting sqref="AG46 AI46 AK46 AM46 AO46 AQ46 AS46 AU46 AW46 AY46 BA46 BC46 BE46 BG46 BI46 BK46 BM46 BO46 BQ46 BS46 BU46 BW46">
    <cfRule type="cellIs" dxfId="2712" priority="2522" operator="equal">
      <formula>"11.30 – 19.30"</formula>
    </cfRule>
  </conditionalFormatting>
  <conditionalFormatting sqref="AG46 AI46 AK46 AM46 AO46 AQ46 AS46 AU46 AW46 AY46 BA46 BC46 BE46 BG46 BI46 BK46 BM46 BO46 BQ46 BS46 BU46 BW46">
    <cfRule type="cellIs" dxfId="2711" priority="2523" operator="equal">
      <formula>_FV(13,"3")</formula>
    </cfRule>
  </conditionalFormatting>
  <conditionalFormatting sqref="AG46 AI46 AK46 AM46 AO46 AQ46 AS46 AU46 AW46 AY46 BA46 BC46 BE46 BG46 BI46 BK46 BM46 BO46 BQ46 BS46 BU46 BW46">
    <cfRule type="cellIs" dxfId="2710" priority="2512" operator="equal">
      <formula>"09.00 – 18.00"</formula>
    </cfRule>
  </conditionalFormatting>
  <conditionalFormatting sqref="AG46 AI46 AK46 AM46 AO46 AQ46 AS46 AU46 AW46 AY46 BA46 BC46 BE46 BG46 BI46 BK46 BM46 BO46 BQ46 BS46 BU46 BW46">
    <cfRule type="cellIs" dxfId="2709" priority="2513" operator="equal">
      <formula>"09.30 – 13.00"</formula>
    </cfRule>
  </conditionalFormatting>
  <conditionalFormatting sqref="AG46 AI46 AK46 AM46 AO46 AQ46 AS46 AU46 AW46 AY46 BA46 BC46 BE46 BG46 BI46 BK46 BM46 BO46 BQ46 BS46 BU46 BW46">
    <cfRule type="cellIs" dxfId="2708" priority="2514" operator="equal">
      <formula>"10.30 – 19.30"</formula>
    </cfRule>
  </conditionalFormatting>
  <conditionalFormatting sqref="AG46 AI46 AK46 AM46 AO46 AQ46 AS46 AU46 AW46 AY46 BA46 BC46 BE46 BG46 BI46 BK46 BM46 BO46 BQ46 BS46 BU46 BW46">
    <cfRule type="cellIs" dxfId="2707" priority="2515" operator="equal">
      <formula>"11.30 – 19.30"</formula>
    </cfRule>
  </conditionalFormatting>
  <conditionalFormatting sqref="AG46 AI46 AK46 AM46 AO46 AQ46 AS46 AU46 AW46 AY46 BA46 BC46 BE46 BG46 BI46 BK46 BM46 BO46 BQ46 BS46 BU46 BW46">
    <cfRule type="cellIs" dxfId="2706" priority="2516" operator="equal">
      <formula>_FV(13,"3")</formula>
    </cfRule>
  </conditionalFormatting>
  <conditionalFormatting sqref="AG60 AI60 AK60 AM60 AO60 AQ60 AS60 AU60 AW60 AY60 BA60 BC60 BE60 BG60 BI60 BK60 BM60 BO60 BQ60 BS60 BU60 BW60">
    <cfRule type="cellIs" dxfId="2705" priority="2470" operator="equal">
      <formula>_FV(13,"3")</formula>
    </cfRule>
  </conditionalFormatting>
  <conditionalFormatting sqref="AG60 AI60 AK60 AM60 AO60 AQ60 AS60 AU60 AW60 AY60 BA60 BC60 BE60 BG60 BI60 BK60 BM60 BO60 BQ60 BS60 BU60 BW60">
    <cfRule type="cellIs" dxfId="2704" priority="2451" operator="equal">
      <formula>_FV(13,"3")</formula>
    </cfRule>
  </conditionalFormatting>
  <conditionalFormatting sqref="AG60 AI60 AK60 AM60 AO60 AQ60 AS60 AU60 AW60 AY60 BA60 BC60 BE60 BG60 BI60 BK60 BM60 BO60 BQ60 BS60 BU60 BW60">
    <cfRule type="cellIs" dxfId="2703" priority="2452" operator="equal">
      <formula>_FV(13,"3")</formula>
    </cfRule>
  </conditionalFormatting>
  <conditionalFormatting sqref="AG60 AI60 AK60 AM60 AO60 AQ60 AS60 AU60 AW60 AY60 BA60 BC60 BE60 BG60 BI60 BK60 BM60 BO60 BQ60 BS60 BU60 BW60">
    <cfRule type="cellIs" dxfId="2702" priority="2444" operator="equal">
      <formula>_FV(13,"3")</formula>
    </cfRule>
  </conditionalFormatting>
  <conditionalFormatting sqref="AG60 AI60 AK60 AM60 AO60 AQ60 AS60 AU60 AW60 AY60 BA60 BC60 BE60 BG60 BI60 BK60 BM60 BO60 BQ60 BS60 BU60 BW60">
    <cfRule type="cellIs" dxfId="2701" priority="2445" operator="equal">
      <formula>_FV(13,"3")</formula>
    </cfRule>
  </conditionalFormatting>
  <conditionalFormatting sqref="AG60 AI60 AK60 AM60 AO60 AQ60 AS60 AU60 AW60 AY60 BA60 BC60 BE60 BG60 BI60 BK60 BM60 BO60 BQ60 BS60 BU60 BW60">
    <cfRule type="cellIs" dxfId="2700" priority="2503" operator="equal">
      <formula>"09.00 – 13.00"</formula>
    </cfRule>
  </conditionalFormatting>
  <conditionalFormatting sqref="AG60 AI60 AK60 AM60 AO60 AQ60 AS60 AU60 AW60 AY60 BA60 BC60 BE60 BG60 BI60 BK60 BM60 BO60 BQ60 BS60 BU60 BW60">
    <cfRule type="cellIs" dxfId="2699" priority="2504" operator="equal">
      <formula>"09.00 – 15.00"</formula>
    </cfRule>
  </conditionalFormatting>
  <conditionalFormatting sqref="AG60 AI60 AK60 AM60 AO60 AQ60 AS60 AU60 AW60 AY60 BA60 BC60 BE60 BG60 BI60 BK60 BM60 BO60 BQ60 BS60 BU60 BW60">
    <cfRule type="cellIs" dxfId="2698" priority="2505" operator="equal">
      <formula>"09.00 – 18.00"</formula>
    </cfRule>
  </conditionalFormatting>
  <conditionalFormatting sqref="AG60 AI60 AK60 AM60 AO60 AQ60 AS60 AU60 AW60 AY60 BA60 BC60 BE60 BG60 BI60 BK60 BM60 BO60 BQ60 BS60 BU60 BW60">
    <cfRule type="cellIs" dxfId="2697" priority="2506" operator="equal">
      <formula>"09.30 – 13.00"</formula>
    </cfRule>
  </conditionalFormatting>
  <conditionalFormatting sqref="AG60 AI60 AK60 AM60 AO60 AQ60 AS60 AU60 AW60 AY60 BA60 BC60 BE60 BG60 BI60 BK60 BM60 BO60 BQ60 BS60 BU60 BW60">
    <cfRule type="cellIs" dxfId="2696" priority="2507" operator="equal">
      <formula>"10.30 – 19.30"</formula>
    </cfRule>
  </conditionalFormatting>
  <conditionalFormatting sqref="AG60 AI60 AK60 AM60 AO60 AQ60 AS60 AU60 AW60 AY60 BA60 BC60 BE60 BG60 BI60 BK60 BM60 BO60 BQ60 BS60 BU60 BW60">
    <cfRule type="cellIs" dxfId="2695" priority="2508" operator="equal">
      <formula>"11.30 – 19.30"</formula>
    </cfRule>
  </conditionalFormatting>
  <conditionalFormatting sqref="AG60 AI60 AK60 AM60 AO60 AQ60 AS60 AU60 AW60 AY60 BA60 BC60 BE60 BG60 BI60 BK60 BM60 BO60 BQ60 BS60 BU60 BW60">
    <cfRule type="cellIs" dxfId="2694" priority="2509" operator="equal">
      <formula>_FV(13,"3")</formula>
    </cfRule>
  </conditionalFormatting>
  <conditionalFormatting sqref="AG60 AI60 AK60 AM60 AO60 AQ60 AS60 AU60 AW60 AY60 BA60 BC60 BE60 BG60 BI60 BK60 BM60 BO60 BQ60 BS60 BU60 BW60">
    <cfRule type="cellIs" dxfId="2693" priority="2510" operator="equal">
      <formula>_FV(13,"3")</formula>
    </cfRule>
  </conditionalFormatting>
  <conditionalFormatting sqref="AG60 AI60 AK60 AM60 AO60 AQ60 AS60 AU60 AW60 AY60 BA60 BC60 BE60 BG60 BI60 BK60 BM60 BO60 BQ60 BS60 BU60 BW60">
    <cfRule type="cellIs" dxfId="2692" priority="2511" operator="equal">
      <formula>_FV(13,"3")</formula>
    </cfRule>
  </conditionalFormatting>
  <conditionalFormatting sqref="AG60 AI60 AK60 AM60 AO60 AQ60 AS60 AU60 AW60 AY60 BA60 BC60 BE60 BG60 BI60 BK60 BM60 BO60 BQ60 BS60 BU60 BW60">
    <cfRule type="containsText" dxfId="2691" priority="2493" operator="containsText" text="DOMENICA">
      <formula>NOT(ISERROR(SEARCH("DOMENICA",AG60)))</formula>
    </cfRule>
    <cfRule type="containsText" dxfId="2690" priority="2494" operator="containsText" text="08.30 – 14.30">
      <formula>NOT(ISERROR(SEARCH("08.30 – 14.30",AG60)))</formula>
    </cfRule>
    <cfRule type="containsText" dxfId="2689" priority="2495" operator="containsText" text="09.30 – 18.30">
      <formula>NOT(ISERROR(SEARCH("09.30 – 18.30",AG60)))</formula>
    </cfRule>
    <cfRule type="containsText" dxfId="2688" priority="2496" operator="containsText" text="08.30 – 16.30">
      <formula>NOT(ISERROR(SEARCH("08.30 – 16.30",AG60)))</formula>
    </cfRule>
    <cfRule type="containsText" dxfId="2687" priority="2497" operator="containsText" text="08.30 – 17.30">
      <formula>NOT(ISERROR(SEARCH("08.30 – 17.30",AG60)))</formula>
    </cfRule>
    <cfRule type="containsText" dxfId="2686" priority="2498" operator="containsText" text="09.00 – 18.00">
      <formula>NOT(ISERROR(SEARCH("09.00 – 18.00",AG60)))</formula>
    </cfRule>
    <cfRule type="containsText" dxfId="2685" priority="2499" operator="containsText" text="09.00 – 15.00">
      <formula>NOT(ISERROR(SEARCH("09.00 – 15.00",AG60)))</formula>
    </cfRule>
    <cfRule type="containsText" dxfId="2684" priority="2500" operator="containsText" text="10.30 – 19.30">
      <formula>NOT(ISERROR(SEARCH("10.30 – 19.30",AG60)))</formula>
    </cfRule>
    <cfRule type="containsText" dxfId="2683" priority="2501" operator="containsText" text="09.00 – 13.00">
      <formula>NOT(ISERROR(SEARCH("09.00 – 13.00",AG60)))</formula>
    </cfRule>
    <cfRule type="containsText" dxfId="2682" priority="2502" operator="containsText" text="11.30 – 19.30">
      <formula>NOT(ISERROR(SEARCH("11.30 – 19.30",AG60)))</formula>
    </cfRule>
  </conditionalFormatting>
  <conditionalFormatting sqref="AG60 AI60 AK60 AM60 AO60 AQ60 AS60 AU60 AW60 AY60 BA60 BC60 BE60 BG60 BI60 BK60 BM60 BO60 BQ60 BS60 BU60 BW60">
    <cfRule type="cellIs" dxfId="2681" priority="2485" operator="equal">
      <formula>"09.00 – 15.00"</formula>
    </cfRule>
  </conditionalFormatting>
  <conditionalFormatting sqref="AG60 AI60 AK60 AM60 AO60 AQ60 AS60 AU60 AW60 AY60 BA60 BC60 BE60 BG60 BI60 BK60 BM60 BO60 BQ60 BS60 BU60 BW60">
    <cfRule type="cellIs" dxfId="2680" priority="2486" operator="equal">
      <formula>"09.00 – 18.00"</formula>
    </cfRule>
  </conditionalFormatting>
  <conditionalFormatting sqref="AG60 AI60 AK60 AM60 AO60 AQ60 AS60 AU60 AW60 AY60 BA60 BC60 BE60 BG60 BI60 BK60 BM60 BO60 BQ60 BS60 BU60 BW60">
    <cfRule type="cellIs" dxfId="2679" priority="2487" operator="equal">
      <formula>"09.30 – 13.00"</formula>
    </cfRule>
  </conditionalFormatting>
  <conditionalFormatting sqref="AG60 AI60 AK60 AM60 AO60 AQ60 AS60 AU60 AW60 AY60 BA60 BC60 BE60 BG60 BI60 BK60 BM60 BO60 BQ60 BS60 BU60 BW60">
    <cfRule type="cellIs" dxfId="2678" priority="2488" operator="equal">
      <formula>"10.30 – 19.30"</formula>
    </cfRule>
  </conditionalFormatting>
  <conditionalFormatting sqref="AG60 AI60 AK60 AM60 AO60 AQ60 AS60 AU60 AW60 AY60 BA60 BC60 BE60 BG60 BI60 BK60 BM60 BO60 BQ60 BS60 BU60 BW60">
    <cfRule type="cellIs" dxfId="2677" priority="2489" operator="equal">
      <formula>"11.30 – 19.30"</formula>
    </cfRule>
  </conditionalFormatting>
  <conditionalFormatting sqref="AG60 AI60 AK60 AM60 AO60 AQ60 AS60 AU60 AW60 AY60 BA60 BC60 BE60 BG60 BI60 BK60 BM60 BO60 BQ60 BS60 BU60 BW60">
    <cfRule type="cellIs" dxfId="2676" priority="2490" operator="equal">
      <formula>_FV(13,"3")</formula>
    </cfRule>
  </conditionalFormatting>
  <conditionalFormatting sqref="AG60 AI60 AK60 AM60 AO60 AQ60 AS60 AU60 AW60 AY60 BA60 BC60 BE60 BG60 BI60 BK60 BM60 BO60 BQ60 BS60 BU60 BW60">
    <cfRule type="cellIs" dxfId="2675" priority="2491" operator="equal">
      <formula>_FV(13,"3")</formula>
    </cfRule>
  </conditionalFormatting>
  <conditionalFormatting sqref="AG60 AI60 AK60 AM60 AO60 AQ60 AS60 AU60 AW60 AY60 BA60 BC60 BE60 BG60 BI60 BK60 BM60 BO60 BQ60 BS60 BU60 BW60">
    <cfRule type="cellIs" dxfId="2674" priority="2492" operator="equal">
      <formula>_FV(13,"3")</formula>
    </cfRule>
  </conditionalFormatting>
  <conditionalFormatting sqref="AG60 AI60 AK60 AM60 AO60 AQ60 AS60 AU60 AW60 AY60 BA60 BC60 BE60 BG60 BI60 BK60 BM60 BO60 BQ60 BS60 BU60 BW60">
    <cfRule type="cellIs" dxfId="2673" priority="2477" operator="equal">
      <formula>"09.00 – 15.00"</formula>
    </cfRule>
  </conditionalFormatting>
  <conditionalFormatting sqref="AG60 AI60 AK60 AM60 AO60 AQ60 AS60 AU60 AW60 AY60 BA60 BC60 BE60 BG60 BI60 BK60 BM60 BO60 BQ60 BS60 BU60 BW60">
    <cfRule type="cellIs" dxfId="2672" priority="2478" operator="equal">
      <formula>"09.00 – 18.00"</formula>
    </cfRule>
  </conditionalFormatting>
  <conditionalFormatting sqref="AG60 AI60 AK60 AM60 AO60 AQ60 AS60 AU60 AW60 AY60 BA60 BC60 BE60 BG60 BI60 BK60 BM60 BO60 BQ60 BS60 BU60 BW60">
    <cfRule type="cellIs" dxfId="2671" priority="2479" operator="equal">
      <formula>"09.30 – 13.00"</formula>
    </cfRule>
  </conditionalFormatting>
  <conditionalFormatting sqref="AG60 AI60 AK60 AM60 AO60 AQ60 AS60 AU60 AW60 AY60 BA60 BC60 BE60 BG60 BI60 BK60 BM60 BO60 BQ60 BS60 BU60 BW60">
    <cfRule type="cellIs" dxfId="2670" priority="2480" operator="equal">
      <formula>"10.30 – 19.30"</formula>
    </cfRule>
  </conditionalFormatting>
  <conditionalFormatting sqref="AG60 AI60 AK60 AM60 AO60 AQ60 AS60 AU60 AW60 AY60 BA60 BC60 BE60 BG60 BI60 BK60 BM60 BO60 BQ60 BS60 BU60 BW60">
    <cfRule type="cellIs" dxfId="2669" priority="2481" operator="equal">
      <formula>"11.30 – 19.30"</formula>
    </cfRule>
  </conditionalFormatting>
  <conditionalFormatting sqref="AG60 AI60 AK60 AM60 AO60 AQ60 AS60 AU60 AW60 AY60 BA60 BC60 BE60 BG60 BI60 BK60 BM60 BO60 BQ60 BS60 BU60 BW60">
    <cfRule type="cellIs" dxfId="2668" priority="2482" operator="equal">
      <formula>_FV(13,"3")</formula>
    </cfRule>
  </conditionalFormatting>
  <conditionalFormatting sqref="AG60 AI60 AK60 AM60 AO60 AQ60 AS60 AU60 AW60 AY60 BA60 BC60 BE60 BG60 BI60 BK60 BM60 BO60 BQ60 BS60 BU60 BW60">
    <cfRule type="cellIs" dxfId="2667" priority="2483" operator="equal">
      <formula>_FV(13,"3")</formula>
    </cfRule>
  </conditionalFormatting>
  <conditionalFormatting sqref="AG60 AI60 AK60 AM60 AO60 AQ60 AS60 AU60 AW60 AY60 BA60 BC60 BE60 BG60 BI60 BK60 BM60 BO60 BQ60 BS60 BU60 BW60">
    <cfRule type="cellIs" dxfId="2666" priority="2484" operator="equal">
      <formula>_FV(13,"3")</formula>
    </cfRule>
  </conditionalFormatting>
  <conditionalFormatting sqref="AG60 AI60 AK60 AM60 AO60 AQ60 AS60 AU60 AW60 AY60 BA60 BC60 BE60 BG60 BI60 BK60 BM60 BO60 BQ60 BS60 BU60 BW60">
    <cfRule type="containsText" dxfId="2665" priority="2471" operator="containsText" text="09.00 - 13.00">
      <formula>NOT(ISERROR(SEARCH("09.00 - 13.00",AG60)))</formula>
    </cfRule>
    <cfRule type="containsText" dxfId="2664" priority="2472" operator="containsText" text="09.00 – 15:00">
      <formula>NOT(ISERROR(SEARCH("09.00 – 15:00",AG60)))</formula>
    </cfRule>
    <cfRule type="containsText" dxfId="2663" priority="2473" operator="containsText" text="09.00 – 16.00">
      <formula>NOT(ISERROR(SEARCH("09.00 – 16.00",AG60)))</formula>
    </cfRule>
    <cfRule type="containsText" dxfId="2662" priority="2474" operator="containsText" text="09.00 - 13:00">
      <formula>NOT(ISERROR(SEARCH("09.00 - 13:00",AG60)))</formula>
    </cfRule>
    <cfRule type="containsText" dxfId="2661" priority="2475" operator="containsText" text="08.30 – 16:30 ">
      <formula>NOT(ISERROR(SEARCH("08.30 – 16:30 ",AG60)))</formula>
    </cfRule>
    <cfRule type="containsText" dxfId="2660" priority="2476" operator="containsText" text="08.30 – 17:30 ">
      <formula>NOT(ISERROR(SEARCH("08.30 – 17:30 ",AG60)))</formula>
    </cfRule>
  </conditionalFormatting>
  <conditionalFormatting sqref="AG60 AI60 AK60 AM60 AO60 AQ60 AS60 AU60 AW60 AY60 BA60 BC60 BE60 BG60 BI60 BK60 BM60 BO60 BQ60 BS60 BU60 BW60">
    <cfRule type="cellIs" dxfId="2659" priority="2463" operator="equal">
      <formula>"09.00 – 15.00"</formula>
    </cfRule>
  </conditionalFormatting>
  <conditionalFormatting sqref="AG60 AI60 AK60 AM60 AO60 AQ60 AS60 AU60 AW60 AY60 BA60 BC60 BE60 BG60 BI60 BK60 BM60 BO60 BQ60 BS60 BU60 BW60">
    <cfRule type="cellIs" dxfId="2658" priority="2464" operator="equal">
      <formula>"09.00 – 18.00"</formula>
    </cfRule>
  </conditionalFormatting>
  <conditionalFormatting sqref="AG60 AI60 AK60 AM60 AO60 AQ60 AS60 AU60 AW60 AY60 BA60 BC60 BE60 BG60 BI60 BK60 BM60 BO60 BQ60 BS60 BU60 BW60">
    <cfRule type="cellIs" dxfId="2657" priority="2465" operator="equal">
      <formula>"09.30 – 13.00"</formula>
    </cfRule>
  </conditionalFormatting>
  <conditionalFormatting sqref="AG60 AI60 AK60 AM60 AO60 AQ60 AS60 AU60 AW60 AY60 BA60 BC60 BE60 BG60 BI60 BK60 BM60 BO60 BQ60 BS60 BU60 BW60">
    <cfRule type="cellIs" dxfId="2656" priority="2466" operator="equal">
      <formula>"10.30 – 19.30"</formula>
    </cfRule>
  </conditionalFormatting>
  <conditionalFormatting sqref="AG60 AI60 AK60 AM60 AO60 AQ60 AS60 AU60 AW60 AY60 BA60 BC60 BE60 BG60 BI60 BK60 BM60 BO60 BQ60 BS60 BU60 BW60">
    <cfRule type="cellIs" dxfId="2655" priority="2467" operator="equal">
      <formula>"11.30 – 19.30"</formula>
    </cfRule>
  </conditionalFormatting>
  <conditionalFormatting sqref="AG60 AI60 AK60 AM60 AO60 AQ60 AS60 AU60 AW60 AY60 BA60 BC60 BE60 BG60 BI60 BK60 BM60 BO60 BQ60 BS60 BU60 BW60">
    <cfRule type="cellIs" dxfId="2654" priority="2468" operator="equal">
      <formula>_FV(13,"3")</formula>
    </cfRule>
  </conditionalFormatting>
  <conditionalFormatting sqref="AG60 AI60 AK60 AM60 AO60 AQ60 AS60 AU60 AW60 AY60 BA60 BC60 BE60 BG60 BI60 BK60 BM60 BO60 BQ60 BS60 BU60 BW60">
    <cfRule type="cellIs" dxfId="2653" priority="2469" operator="equal">
      <formula>_FV(13,"3")</formula>
    </cfRule>
  </conditionalFormatting>
  <conditionalFormatting sqref="AG60 AI60 AK60 AM60 AO60 AQ60 AS60 AU60 AW60 AY60 BA60 BC60 BE60 BG60 BI60 BK60 BM60 BO60 BQ60 BS60 BU60 BW60">
    <cfRule type="containsText" dxfId="2652" priority="2453" operator="containsText" text="DOMENICA">
      <formula>NOT(ISERROR(SEARCH("DOMENICA",AG60)))</formula>
    </cfRule>
    <cfRule type="containsText" dxfId="2651" priority="2454" operator="containsText" text="08.30 – 14.30">
      <formula>NOT(ISERROR(SEARCH("08.30 – 14.30",AG60)))</formula>
    </cfRule>
    <cfRule type="containsText" dxfId="2650" priority="2455" operator="containsText" text="09.30 – 18.30">
      <formula>NOT(ISERROR(SEARCH("09.30 – 18.30",AG60)))</formula>
    </cfRule>
    <cfRule type="containsText" dxfId="2649" priority="2456" operator="containsText" text="08.30 – 16.30">
      <formula>NOT(ISERROR(SEARCH("08.30 – 16.30",AG60)))</formula>
    </cfRule>
    <cfRule type="containsText" dxfId="2648" priority="2457" operator="containsText" text="08.30 – 17.30">
      <formula>NOT(ISERROR(SEARCH("08.30 – 17.30",AG60)))</formula>
    </cfRule>
    <cfRule type="containsText" dxfId="2647" priority="2458" operator="containsText" text="09.00 – 18.00">
      <formula>NOT(ISERROR(SEARCH("09.00 – 18.00",AG60)))</formula>
    </cfRule>
    <cfRule type="containsText" dxfId="2646" priority="2459" operator="containsText" text="09.00 – 15.00">
      <formula>NOT(ISERROR(SEARCH("09.00 – 15.00",AG60)))</formula>
    </cfRule>
    <cfRule type="containsText" dxfId="2645" priority="2460" operator="containsText" text="10.30 – 19.30">
      <formula>NOT(ISERROR(SEARCH("10.30 – 19.30",AG60)))</formula>
    </cfRule>
    <cfRule type="containsText" dxfId="2644" priority="2461" operator="containsText" text="09.00 – 13.00">
      <formula>NOT(ISERROR(SEARCH("09.00 – 13.00",AG60)))</formula>
    </cfRule>
    <cfRule type="containsText" dxfId="2643" priority="2462" operator="containsText" text="11.30 – 19.30">
      <formula>NOT(ISERROR(SEARCH("11.30 – 19.30",AG60)))</formula>
    </cfRule>
  </conditionalFormatting>
  <conditionalFormatting sqref="AG60 AI60 AK60 AM60 AO60 AQ60 AS60 AU60 AW60 AY60 BA60 BC60 BE60 BG60 BI60 BK60 BM60 BO60 BQ60 BS60 BU60 BW60">
    <cfRule type="cellIs" dxfId="2642" priority="2446" operator="equal">
      <formula>"09.00 – 18.00"</formula>
    </cfRule>
  </conditionalFormatting>
  <conditionalFormatting sqref="AG60 AI60 AK60 AM60 AO60 AQ60 AS60 AU60 AW60 AY60 BA60 BC60 BE60 BG60 BI60 BK60 BM60 BO60 BQ60 BS60 BU60 BW60">
    <cfRule type="cellIs" dxfId="2641" priority="2447" operator="equal">
      <formula>"09.30 – 13.00"</formula>
    </cfRule>
  </conditionalFormatting>
  <conditionalFormatting sqref="AG60 AI60 AK60 AM60 AO60 AQ60 AS60 AU60 AW60 AY60 BA60 BC60 BE60 BG60 BI60 BK60 BM60 BO60 BQ60 BS60 BU60 BW60">
    <cfRule type="cellIs" dxfId="2640" priority="2448" operator="equal">
      <formula>"10.30 – 19.30"</formula>
    </cfRule>
  </conditionalFormatting>
  <conditionalFormatting sqref="AG60 AI60 AK60 AM60 AO60 AQ60 AS60 AU60 AW60 AY60 BA60 BC60 BE60 BG60 BI60 BK60 BM60 BO60 BQ60 BS60 BU60 BW60">
    <cfRule type="cellIs" dxfId="2639" priority="2449" operator="equal">
      <formula>"11.30 – 19.30"</formula>
    </cfRule>
  </conditionalFormatting>
  <conditionalFormatting sqref="AG60 AI60 AK60 AM60 AO60 AQ60 AS60 AU60 AW60 AY60 BA60 BC60 BE60 BG60 BI60 BK60 BM60 BO60 BQ60 BS60 BU60 BW60">
    <cfRule type="cellIs" dxfId="2638" priority="2450" operator="equal">
      <formula>_FV(13,"3")</formula>
    </cfRule>
  </conditionalFormatting>
  <conditionalFormatting sqref="AG60 AI60 AK60 AM60 AO60 AQ60 AS60 AU60 AW60 AY60 BA60 BC60 BE60 BG60 BI60 BK60 BM60 BO60 BQ60 BS60 BU60 BW60">
    <cfRule type="cellIs" dxfId="2637" priority="2439" operator="equal">
      <formula>"09.00 – 18.00"</formula>
    </cfRule>
  </conditionalFormatting>
  <conditionalFormatting sqref="AG60 AI60 AK60 AM60 AO60 AQ60 AS60 AU60 AW60 AY60 BA60 BC60 BE60 BG60 BI60 BK60 BM60 BO60 BQ60 BS60 BU60 BW60">
    <cfRule type="cellIs" dxfId="2636" priority="2440" operator="equal">
      <formula>"09.30 – 13.00"</formula>
    </cfRule>
  </conditionalFormatting>
  <conditionalFormatting sqref="AG60 AI60 AK60 AM60 AO60 AQ60 AS60 AU60 AW60 AY60 BA60 BC60 BE60 BG60 BI60 BK60 BM60 BO60 BQ60 BS60 BU60 BW60">
    <cfRule type="cellIs" dxfId="2635" priority="2441" operator="equal">
      <formula>"10.30 – 19.30"</formula>
    </cfRule>
  </conditionalFormatting>
  <conditionalFormatting sqref="AG60 AI60 AK60 AM60 AO60 AQ60 AS60 AU60 AW60 AY60 BA60 BC60 BE60 BG60 BI60 BK60 BM60 BO60 BQ60 BS60 BU60 BW60">
    <cfRule type="cellIs" dxfId="2634" priority="2442" operator="equal">
      <formula>"11.30 – 19.30"</formula>
    </cfRule>
  </conditionalFormatting>
  <conditionalFormatting sqref="AG60 AI60 AK60 AM60 AO60 AQ60 AS60 AU60 AW60 AY60 BA60 BC60 BE60 BG60 BI60 BK60 BM60 BO60 BQ60 BS60 BU60 BW60">
    <cfRule type="cellIs" dxfId="2633" priority="2443" operator="equal">
      <formula>_FV(13,"3")</formula>
    </cfRule>
  </conditionalFormatting>
  <conditionalFormatting sqref="AG70 AI70 AK70 AM70 AO70 AQ70 AS70 AU70 AW70 AY70 BA70 BC70 BE70 BG70 BI70 BK70 BM70 BO70 BQ70 BS70 BU70 BW70">
    <cfRule type="cellIs" dxfId="2632" priority="2397" operator="equal">
      <formula>_FV(13,"3")</formula>
    </cfRule>
  </conditionalFormatting>
  <conditionalFormatting sqref="AG70 AI70 AK70 AM70 AO70 AQ70 AS70 AU70 AW70 AY70 BA70 BC70 BE70 BG70 BI70 BK70 BM70 BO70 BQ70 BS70 BU70 BW70">
    <cfRule type="cellIs" dxfId="2631" priority="2378" operator="equal">
      <formula>_FV(13,"3")</formula>
    </cfRule>
  </conditionalFormatting>
  <conditionalFormatting sqref="AG70 AI70 AK70 AM70 AO70 AQ70 AS70 AU70 AW70 AY70 BA70 BC70 BE70 BG70 BI70 BK70 BM70 BO70 BQ70 BS70 BU70 BW70">
    <cfRule type="cellIs" dxfId="2630" priority="2379" operator="equal">
      <formula>_FV(13,"3")</formula>
    </cfRule>
  </conditionalFormatting>
  <conditionalFormatting sqref="AG70 AI70 AK70 AM70 AO70 AQ70 AS70 AU70 AW70 AY70 BA70 BC70 BE70 BG70 BI70 BK70 BM70 BO70 BQ70 BS70 BU70 BW70">
    <cfRule type="cellIs" dxfId="2629" priority="2371" operator="equal">
      <formula>_FV(13,"3")</formula>
    </cfRule>
  </conditionalFormatting>
  <conditionalFormatting sqref="AG70 AI70 AK70 AM70 AO70 AQ70 AS70 AU70 AW70 AY70 BA70 BC70 BE70 BG70 BI70 BK70 BM70 BO70 BQ70 BS70 BU70 BW70">
    <cfRule type="cellIs" dxfId="2628" priority="2372" operator="equal">
      <formula>_FV(13,"3")</formula>
    </cfRule>
  </conditionalFormatting>
  <conditionalFormatting sqref="AG70 AI70 AK70 AM70 AO70 AQ70 AS70 AU70 AW70 AY70 BA70 BC70 BE70 BG70 BI70 BK70 BM70 BO70 BQ70 BS70 BU70 BW70">
    <cfRule type="cellIs" dxfId="2627" priority="2430" operator="equal">
      <formula>"09.00 – 13.00"</formula>
    </cfRule>
  </conditionalFormatting>
  <conditionalFormatting sqref="AG70 AI70 AK70 AM70 AO70 AQ70 AS70 AU70 AW70 AY70 BA70 BC70 BE70 BG70 BI70 BK70 BM70 BO70 BQ70 BS70 BU70 BW70">
    <cfRule type="cellIs" dxfId="2626" priority="2431" operator="equal">
      <formula>"09.00 – 15.00"</formula>
    </cfRule>
  </conditionalFormatting>
  <conditionalFormatting sqref="AG70 AI70 AK70 AM70 AO70 AQ70 AS70 AU70 AW70 AY70 BA70 BC70 BE70 BG70 BI70 BK70 BM70 BO70 BQ70 BS70 BU70 BW70">
    <cfRule type="cellIs" dxfId="2625" priority="2432" operator="equal">
      <formula>"09.00 – 18.00"</formula>
    </cfRule>
  </conditionalFormatting>
  <conditionalFormatting sqref="AG70 AI70 AK70 AM70 AO70 AQ70 AS70 AU70 AW70 AY70 BA70 BC70 BE70 BG70 BI70 BK70 BM70 BO70 BQ70 BS70 BU70 BW70">
    <cfRule type="cellIs" dxfId="2624" priority="2433" operator="equal">
      <formula>"09.30 – 13.00"</formula>
    </cfRule>
  </conditionalFormatting>
  <conditionalFormatting sqref="AG70 AI70 AK70 AM70 AO70 AQ70 AS70 AU70 AW70 AY70 BA70 BC70 BE70 BG70 BI70 BK70 BM70 BO70 BQ70 BS70 BU70 BW70">
    <cfRule type="cellIs" dxfId="2623" priority="2434" operator="equal">
      <formula>"10.30 – 19.30"</formula>
    </cfRule>
  </conditionalFormatting>
  <conditionalFormatting sqref="AG70 AI70 AK70 AM70 AO70 AQ70 AS70 AU70 AW70 AY70 BA70 BC70 BE70 BG70 BI70 BK70 BM70 BO70 BQ70 BS70 BU70 BW70">
    <cfRule type="cellIs" dxfId="2622" priority="2435" operator="equal">
      <formula>"11.30 – 19.30"</formula>
    </cfRule>
  </conditionalFormatting>
  <conditionalFormatting sqref="AG70 AI70 AK70 AM70 AO70 AQ70 AS70 AU70 AW70 AY70 BA70 BC70 BE70 BG70 BI70 BK70 BM70 BO70 BQ70 BS70 BU70 BW70">
    <cfRule type="cellIs" dxfId="2621" priority="2436" operator="equal">
      <formula>_FV(13,"3")</formula>
    </cfRule>
  </conditionalFormatting>
  <conditionalFormatting sqref="AG70 AI70 AK70 AM70 AO70 AQ70 AS70 AU70 AW70 AY70 BA70 BC70 BE70 BG70 BI70 BK70 BM70 BO70 BQ70 BS70 BU70 BW70">
    <cfRule type="cellIs" dxfId="2620" priority="2437" operator="equal">
      <formula>_FV(13,"3")</formula>
    </cfRule>
  </conditionalFormatting>
  <conditionalFormatting sqref="AG70 AI70 AK70 AM70 AO70 AQ70 AS70 AU70 AW70 AY70 BA70 BC70 BE70 BG70 BI70 BK70 BM70 BO70 BQ70 BS70 BU70 BW70">
    <cfRule type="cellIs" dxfId="2619" priority="2438" operator="equal">
      <formula>_FV(13,"3")</formula>
    </cfRule>
  </conditionalFormatting>
  <conditionalFormatting sqref="AG70 AI70 AK70 AM70 AO70 AQ70 AS70 AU70 AW70 AY70 BA70 BC70 BE70 BG70 BI70 BK70 BM70 BO70 BQ70 BS70 BU70 BW70">
    <cfRule type="containsText" dxfId="2618" priority="2420" operator="containsText" text="DOMENICA">
      <formula>NOT(ISERROR(SEARCH("DOMENICA",AG70)))</formula>
    </cfRule>
    <cfRule type="containsText" dxfId="2617" priority="2421" operator="containsText" text="08.30 – 14.30">
      <formula>NOT(ISERROR(SEARCH("08.30 – 14.30",AG70)))</formula>
    </cfRule>
    <cfRule type="containsText" dxfId="2616" priority="2422" operator="containsText" text="09.30 – 18.30">
      <formula>NOT(ISERROR(SEARCH("09.30 – 18.30",AG70)))</formula>
    </cfRule>
    <cfRule type="containsText" dxfId="2615" priority="2423" operator="containsText" text="08.30 – 16.30">
      <formula>NOT(ISERROR(SEARCH("08.30 – 16.30",AG70)))</formula>
    </cfRule>
    <cfRule type="containsText" dxfId="2614" priority="2424" operator="containsText" text="08.30 – 17.30">
      <formula>NOT(ISERROR(SEARCH("08.30 – 17.30",AG70)))</formula>
    </cfRule>
    <cfRule type="containsText" dxfId="2613" priority="2425" operator="containsText" text="09.00 – 18.00">
      <formula>NOT(ISERROR(SEARCH("09.00 – 18.00",AG70)))</formula>
    </cfRule>
    <cfRule type="containsText" dxfId="2612" priority="2426" operator="containsText" text="09.00 – 15.00">
      <formula>NOT(ISERROR(SEARCH("09.00 – 15.00",AG70)))</formula>
    </cfRule>
    <cfRule type="containsText" dxfId="2611" priority="2427" operator="containsText" text="10.30 – 19.30">
      <formula>NOT(ISERROR(SEARCH("10.30 – 19.30",AG70)))</formula>
    </cfRule>
    <cfRule type="containsText" dxfId="2610" priority="2428" operator="containsText" text="09.00 – 13.00">
      <formula>NOT(ISERROR(SEARCH("09.00 – 13.00",AG70)))</formula>
    </cfRule>
    <cfRule type="containsText" dxfId="2609" priority="2429" operator="containsText" text="11.30 – 19.30">
      <formula>NOT(ISERROR(SEARCH("11.30 – 19.30",AG70)))</formula>
    </cfRule>
  </conditionalFormatting>
  <conditionalFormatting sqref="AG70 AI70 AK70 AM70 AO70 AQ70 AS70 AU70 AW70 AY70 BA70 BC70 BE70 BG70 BI70 BK70 BM70 BO70 BQ70 BS70 BU70 BW70">
    <cfRule type="cellIs" dxfId="2608" priority="2412" operator="equal">
      <formula>"09.00 – 15.00"</formula>
    </cfRule>
  </conditionalFormatting>
  <conditionalFormatting sqref="AG70 AI70 AK70 AM70 AO70 AQ70 AS70 AU70 AW70 AY70 BA70 BC70 BE70 BG70 BI70 BK70 BM70 BO70 BQ70 BS70 BU70 BW70">
    <cfRule type="cellIs" dxfId="2607" priority="2413" operator="equal">
      <formula>"09.00 – 18.00"</formula>
    </cfRule>
  </conditionalFormatting>
  <conditionalFormatting sqref="AG70 AI70 AK70 AM70 AO70 AQ70 AS70 AU70 AW70 AY70 BA70 BC70 BE70 BG70 BI70 BK70 BM70 BO70 BQ70 BS70 BU70 BW70">
    <cfRule type="cellIs" dxfId="2606" priority="2414" operator="equal">
      <formula>"09.30 – 13.00"</formula>
    </cfRule>
  </conditionalFormatting>
  <conditionalFormatting sqref="AG70 AI70 AK70 AM70 AO70 AQ70 AS70 AU70 AW70 AY70 BA70 BC70 BE70 BG70 BI70 BK70 BM70 BO70 BQ70 BS70 BU70 BW70">
    <cfRule type="cellIs" dxfId="2605" priority="2415" operator="equal">
      <formula>"10.30 – 19.30"</formula>
    </cfRule>
  </conditionalFormatting>
  <conditionalFormatting sqref="AG70 AI70 AK70 AM70 AO70 AQ70 AS70 AU70 AW70 AY70 BA70 BC70 BE70 BG70 BI70 BK70 BM70 BO70 BQ70 BS70 BU70 BW70">
    <cfRule type="cellIs" dxfId="2604" priority="2416" operator="equal">
      <formula>"11.30 – 19.30"</formula>
    </cfRule>
  </conditionalFormatting>
  <conditionalFormatting sqref="AG70 AI70 AK70 AM70 AO70 AQ70 AS70 AU70 AW70 AY70 BA70 BC70 BE70 BG70 BI70 BK70 BM70 BO70 BQ70 BS70 BU70 BW70">
    <cfRule type="cellIs" dxfId="2603" priority="2417" operator="equal">
      <formula>_FV(13,"3")</formula>
    </cfRule>
  </conditionalFormatting>
  <conditionalFormatting sqref="AG70 AI70 AK70 AM70 AO70 AQ70 AS70 AU70 AW70 AY70 BA70 BC70 BE70 BG70 BI70 BK70 BM70 BO70 BQ70 BS70 BU70 BW70">
    <cfRule type="cellIs" dxfId="2602" priority="2418" operator="equal">
      <formula>_FV(13,"3")</formula>
    </cfRule>
  </conditionalFormatting>
  <conditionalFormatting sqref="AG70 AI70 AK70 AM70 AO70 AQ70 AS70 AU70 AW70 AY70 BA70 BC70 BE70 BG70 BI70 BK70 BM70 BO70 BQ70 BS70 BU70 BW70">
    <cfRule type="cellIs" dxfId="2601" priority="2419" operator="equal">
      <formula>_FV(13,"3")</formula>
    </cfRule>
  </conditionalFormatting>
  <conditionalFormatting sqref="AG70 AI70 AK70 AM70 AO70 AQ70 AS70 AU70 AW70 AY70 BA70 BC70 BE70 BG70 BI70 BK70 BM70 BO70 BQ70 BS70 BU70 BW70">
    <cfRule type="cellIs" dxfId="2600" priority="2404" operator="equal">
      <formula>"09.00 – 15.00"</formula>
    </cfRule>
  </conditionalFormatting>
  <conditionalFormatting sqref="AG70 AI70 AK70 AM70 AO70 AQ70 AS70 AU70 AW70 AY70 BA70 BC70 BE70 BG70 BI70 BK70 BM70 BO70 BQ70 BS70 BU70 BW70">
    <cfRule type="cellIs" dxfId="2599" priority="2405" operator="equal">
      <formula>"09.00 – 18.00"</formula>
    </cfRule>
  </conditionalFormatting>
  <conditionalFormatting sqref="AG70 AI70 AK70 AM70 AO70 AQ70 AS70 AU70 AW70 AY70 BA70 BC70 BE70 BG70 BI70 BK70 BM70 BO70 BQ70 BS70 BU70 BW70">
    <cfRule type="cellIs" dxfId="2598" priority="2406" operator="equal">
      <formula>"09.30 – 13.00"</formula>
    </cfRule>
  </conditionalFormatting>
  <conditionalFormatting sqref="AG70 AI70 AK70 AM70 AO70 AQ70 AS70 AU70 AW70 AY70 BA70 BC70 BE70 BG70 BI70 BK70 BM70 BO70 BQ70 BS70 BU70 BW70">
    <cfRule type="cellIs" dxfId="2597" priority="2407" operator="equal">
      <formula>"10.30 – 19.30"</formula>
    </cfRule>
  </conditionalFormatting>
  <conditionalFormatting sqref="AG70 AI70 AK70 AM70 AO70 AQ70 AS70 AU70 AW70 AY70 BA70 BC70 BE70 BG70 BI70 BK70 BM70 BO70 BQ70 BS70 BU70 BW70">
    <cfRule type="cellIs" dxfId="2596" priority="2408" operator="equal">
      <formula>"11.30 – 19.30"</formula>
    </cfRule>
  </conditionalFormatting>
  <conditionalFormatting sqref="AG70 AI70 AK70 AM70 AO70 AQ70 AS70 AU70 AW70 AY70 BA70 BC70 BE70 BG70 BI70 BK70 BM70 BO70 BQ70 BS70 BU70 BW70">
    <cfRule type="cellIs" dxfId="2595" priority="2409" operator="equal">
      <formula>_FV(13,"3")</formula>
    </cfRule>
  </conditionalFormatting>
  <conditionalFormatting sqref="AG70 AI70 AK70 AM70 AO70 AQ70 AS70 AU70 AW70 AY70 BA70 BC70 BE70 BG70 BI70 BK70 BM70 BO70 BQ70 BS70 BU70 BW70">
    <cfRule type="cellIs" dxfId="2594" priority="2410" operator="equal">
      <formula>_FV(13,"3")</formula>
    </cfRule>
  </conditionalFormatting>
  <conditionalFormatting sqref="AG70 AI70 AK70 AM70 AO70 AQ70 AS70 AU70 AW70 AY70 BA70 BC70 BE70 BG70 BI70 BK70 BM70 BO70 BQ70 BS70 BU70 BW70">
    <cfRule type="cellIs" dxfId="2593" priority="2411" operator="equal">
      <formula>_FV(13,"3")</formula>
    </cfRule>
  </conditionalFormatting>
  <conditionalFormatting sqref="AG70 AI70 AK70 AM70 AO70 AQ70 AS70 AU70 AW70 AY70 BA70 BC70 BE70 BG70 BI70 BK70 BM70 BO70 BQ70 BS70 BU70 BW70">
    <cfRule type="containsText" dxfId="2592" priority="2398" operator="containsText" text="09.00 - 13.00">
      <formula>NOT(ISERROR(SEARCH("09.00 - 13.00",AG70)))</formula>
    </cfRule>
    <cfRule type="containsText" dxfId="2591" priority="2399" operator="containsText" text="09.00 – 15:00">
      <formula>NOT(ISERROR(SEARCH("09.00 – 15:00",AG70)))</formula>
    </cfRule>
    <cfRule type="containsText" dxfId="2590" priority="2400" operator="containsText" text="09.00 – 16.00">
      <formula>NOT(ISERROR(SEARCH("09.00 – 16.00",AG70)))</formula>
    </cfRule>
    <cfRule type="containsText" dxfId="2589" priority="2401" operator="containsText" text="09.00 - 13:00">
      <formula>NOT(ISERROR(SEARCH("09.00 - 13:00",AG70)))</formula>
    </cfRule>
    <cfRule type="containsText" dxfId="2588" priority="2402" operator="containsText" text="08.30 – 16:30 ">
      <formula>NOT(ISERROR(SEARCH("08.30 – 16:30 ",AG70)))</formula>
    </cfRule>
    <cfRule type="containsText" dxfId="2587" priority="2403" operator="containsText" text="08.30 – 17:30 ">
      <formula>NOT(ISERROR(SEARCH("08.30 – 17:30 ",AG70)))</formula>
    </cfRule>
  </conditionalFormatting>
  <conditionalFormatting sqref="AG70 AI70 AK70 AM70 AO70 AQ70 AS70 AU70 AW70 AY70 BA70 BC70 BE70 BG70 BI70 BK70 BM70 BO70 BQ70 BS70 BU70 BW70">
    <cfRule type="cellIs" dxfId="2586" priority="2390" operator="equal">
      <formula>"09.00 – 15.00"</formula>
    </cfRule>
  </conditionalFormatting>
  <conditionalFormatting sqref="AG70 AI70 AK70 AM70 AO70 AQ70 AS70 AU70 AW70 AY70 BA70 BC70 BE70 BG70 BI70 BK70 BM70 BO70 BQ70 BS70 BU70 BW70">
    <cfRule type="cellIs" dxfId="2585" priority="2391" operator="equal">
      <formula>"09.00 – 18.00"</formula>
    </cfRule>
  </conditionalFormatting>
  <conditionalFormatting sqref="AG70 AI70 AK70 AM70 AO70 AQ70 AS70 AU70 AW70 AY70 BA70 BC70 BE70 BG70 BI70 BK70 BM70 BO70 BQ70 BS70 BU70 BW70">
    <cfRule type="cellIs" dxfId="2584" priority="2392" operator="equal">
      <formula>"09.30 – 13.00"</formula>
    </cfRule>
  </conditionalFormatting>
  <conditionalFormatting sqref="AG70 AI70 AK70 AM70 AO70 AQ70 AS70 AU70 AW70 AY70 BA70 BC70 BE70 BG70 BI70 BK70 BM70 BO70 BQ70 BS70 BU70 BW70">
    <cfRule type="cellIs" dxfId="2583" priority="2393" operator="equal">
      <formula>"10.30 – 19.30"</formula>
    </cfRule>
  </conditionalFormatting>
  <conditionalFormatting sqref="AG70 AI70 AK70 AM70 AO70 AQ70 AS70 AU70 AW70 AY70 BA70 BC70 BE70 BG70 BI70 BK70 BM70 BO70 BQ70 BS70 BU70 BW70">
    <cfRule type="cellIs" dxfId="2582" priority="2394" operator="equal">
      <formula>"11.30 – 19.30"</formula>
    </cfRule>
  </conditionalFormatting>
  <conditionalFormatting sqref="AG70 AI70 AK70 AM70 AO70 AQ70 AS70 AU70 AW70 AY70 BA70 BC70 BE70 BG70 BI70 BK70 BM70 BO70 BQ70 BS70 BU70 BW70">
    <cfRule type="cellIs" dxfId="2581" priority="2395" operator="equal">
      <formula>_FV(13,"3")</formula>
    </cfRule>
  </conditionalFormatting>
  <conditionalFormatting sqref="AG70 AI70 AK70 AM70 AO70 AQ70 AS70 AU70 AW70 AY70 BA70 BC70 BE70 BG70 BI70 BK70 BM70 BO70 BQ70 BS70 BU70 BW70">
    <cfRule type="cellIs" dxfId="2580" priority="2396" operator="equal">
      <formula>_FV(13,"3")</formula>
    </cfRule>
  </conditionalFormatting>
  <conditionalFormatting sqref="AG70 AI70 AK70 AM70 AO70 AQ70 AS70 AU70 AW70 AY70 BA70 BC70 BE70 BG70 BI70 BK70 BM70 BO70 BQ70 BS70 BU70 BW70">
    <cfRule type="containsText" dxfId="2579" priority="2380" operator="containsText" text="DOMENICA">
      <formula>NOT(ISERROR(SEARCH("DOMENICA",AG70)))</formula>
    </cfRule>
    <cfRule type="containsText" dxfId="2578" priority="2381" operator="containsText" text="08.30 – 14.30">
      <formula>NOT(ISERROR(SEARCH("08.30 – 14.30",AG70)))</formula>
    </cfRule>
    <cfRule type="containsText" dxfId="2577" priority="2382" operator="containsText" text="09.30 – 18.30">
      <formula>NOT(ISERROR(SEARCH("09.30 – 18.30",AG70)))</formula>
    </cfRule>
    <cfRule type="containsText" dxfId="2576" priority="2383" operator="containsText" text="08.30 – 16.30">
      <formula>NOT(ISERROR(SEARCH("08.30 – 16.30",AG70)))</formula>
    </cfRule>
    <cfRule type="containsText" dxfId="2575" priority="2384" operator="containsText" text="08.30 – 17.30">
      <formula>NOT(ISERROR(SEARCH("08.30 – 17.30",AG70)))</formula>
    </cfRule>
    <cfRule type="containsText" dxfId="2574" priority="2385" operator="containsText" text="09.00 – 18.00">
      <formula>NOT(ISERROR(SEARCH("09.00 – 18.00",AG70)))</formula>
    </cfRule>
    <cfRule type="containsText" dxfId="2573" priority="2386" operator="containsText" text="09.00 – 15.00">
      <formula>NOT(ISERROR(SEARCH("09.00 – 15.00",AG70)))</formula>
    </cfRule>
    <cfRule type="containsText" dxfId="2572" priority="2387" operator="containsText" text="10.30 – 19.30">
      <formula>NOT(ISERROR(SEARCH("10.30 – 19.30",AG70)))</formula>
    </cfRule>
    <cfRule type="containsText" dxfId="2571" priority="2388" operator="containsText" text="09.00 – 13.00">
      <formula>NOT(ISERROR(SEARCH("09.00 – 13.00",AG70)))</formula>
    </cfRule>
    <cfRule type="containsText" dxfId="2570" priority="2389" operator="containsText" text="11.30 – 19.30">
      <formula>NOT(ISERROR(SEARCH("11.30 – 19.30",AG70)))</formula>
    </cfRule>
  </conditionalFormatting>
  <conditionalFormatting sqref="AG70 AI70 AK70 AM70 AO70 AQ70 AS70 AU70 AW70 AY70 BA70 BC70 BE70 BG70 BI70 BK70 BM70 BO70 BQ70 BS70 BU70 BW70">
    <cfRule type="cellIs" dxfId="2569" priority="2373" operator="equal">
      <formula>"09.00 – 18.00"</formula>
    </cfRule>
  </conditionalFormatting>
  <conditionalFormatting sqref="AG70 AI70 AK70 AM70 AO70 AQ70 AS70 AU70 AW70 AY70 BA70 BC70 BE70 BG70 BI70 BK70 BM70 BO70 BQ70 BS70 BU70 BW70">
    <cfRule type="cellIs" dxfId="2568" priority="2374" operator="equal">
      <formula>"09.30 – 13.00"</formula>
    </cfRule>
  </conditionalFormatting>
  <conditionalFormatting sqref="AG70 AI70 AK70 AM70 AO70 AQ70 AS70 AU70 AW70 AY70 BA70 BC70 BE70 BG70 BI70 BK70 BM70 BO70 BQ70 BS70 BU70 BW70">
    <cfRule type="cellIs" dxfId="2567" priority="2375" operator="equal">
      <formula>"10.30 – 19.30"</formula>
    </cfRule>
  </conditionalFormatting>
  <conditionalFormatting sqref="AG70 AI70 AK70 AM70 AO70 AQ70 AS70 AU70 AW70 AY70 BA70 BC70 BE70 BG70 BI70 BK70 BM70 BO70 BQ70 BS70 BU70 BW70">
    <cfRule type="cellIs" dxfId="2566" priority="2376" operator="equal">
      <formula>"11.30 – 19.30"</formula>
    </cfRule>
  </conditionalFormatting>
  <conditionalFormatting sqref="AG70 AI70 AK70 AM70 AO70 AQ70 AS70 AU70 AW70 AY70 BA70 BC70 BE70 BG70 BI70 BK70 BM70 BO70 BQ70 BS70 BU70 BW70">
    <cfRule type="cellIs" dxfId="2565" priority="2377" operator="equal">
      <formula>_FV(13,"3")</formula>
    </cfRule>
  </conditionalFormatting>
  <conditionalFormatting sqref="AG70 AI70 AK70 AM70 AO70 AQ70 AS70 AU70 AW70 AY70 BA70 BC70 BE70 BG70 BI70 BK70 BM70 BO70 BQ70 BS70 BU70 BW70">
    <cfRule type="cellIs" dxfId="2564" priority="2366" operator="equal">
      <formula>"09.00 – 18.00"</formula>
    </cfRule>
  </conditionalFormatting>
  <conditionalFormatting sqref="AG70 AI70 AK70 AM70 AO70 AQ70 AS70 AU70 AW70 AY70 BA70 BC70 BE70 BG70 BI70 BK70 BM70 BO70 BQ70 BS70 BU70 BW70">
    <cfRule type="cellIs" dxfId="2563" priority="2367" operator="equal">
      <formula>"09.30 – 13.00"</formula>
    </cfRule>
  </conditionalFormatting>
  <conditionalFormatting sqref="AG70 AI70 AK70 AM70 AO70 AQ70 AS70 AU70 AW70 AY70 BA70 BC70 BE70 BG70 BI70 BK70 BM70 BO70 BQ70 BS70 BU70 BW70">
    <cfRule type="cellIs" dxfId="2562" priority="2368" operator="equal">
      <formula>"10.30 – 19.30"</formula>
    </cfRule>
  </conditionalFormatting>
  <conditionalFormatting sqref="AG70 AI70 AK70 AM70 AO70 AQ70 AS70 AU70 AW70 AY70 BA70 BC70 BE70 BG70 BI70 BK70 BM70 BO70 BQ70 BS70 BU70 BW70">
    <cfRule type="cellIs" dxfId="2561" priority="2369" operator="equal">
      <formula>"11.30 – 19.30"</formula>
    </cfRule>
  </conditionalFormatting>
  <conditionalFormatting sqref="AG70 AI70 AK70 AM70 AO70 AQ70 AS70 AU70 AW70 AY70 BA70 BC70 BE70 BG70 BI70 BK70 BM70 BO70 BQ70 BS70 BU70 BW70">
    <cfRule type="cellIs" dxfId="2560" priority="2370" operator="equal">
      <formula>_FV(13,"3")</formula>
    </cfRule>
  </conditionalFormatting>
  <conditionalFormatting sqref="AG80 AI80 AK80 AM80 AO80 AQ80 AS80 AU80 AW80 AY80 BA80 BC80 BE80 BG80 BI80 BK80 BM80 BO80 BQ80 BS80 BU80 BW80">
    <cfRule type="cellIs" dxfId="2559" priority="2324" operator="equal">
      <formula>_FV(13,"3")</formula>
    </cfRule>
  </conditionalFormatting>
  <conditionalFormatting sqref="AG80 AI80 AK80 AM80 AO80 AQ80 AS80 AU80 AW80 AY80 BA80 BC80 BE80 BG80 BI80 BK80 BM80 BO80 BQ80 BS80 BU80 BW80">
    <cfRule type="cellIs" dxfId="2558" priority="2305" operator="equal">
      <formula>_FV(13,"3")</formula>
    </cfRule>
  </conditionalFormatting>
  <conditionalFormatting sqref="AG80 AI80 AK80 AM80 AO80 AQ80 AS80 AU80 AW80 AY80 BA80 BC80 BE80 BG80 BI80 BK80 BM80 BO80 BQ80 BS80 BU80 BW80">
    <cfRule type="cellIs" dxfId="2557" priority="2306" operator="equal">
      <formula>_FV(13,"3")</formula>
    </cfRule>
  </conditionalFormatting>
  <conditionalFormatting sqref="AG80 AI80 AK80 AM80 AO80 AQ80 AS80 AU80 AW80 AY80 BA80 BC80 BE80 BG80 BI80 BK80 BM80 BO80 BQ80 BS80 BU80 BW80">
    <cfRule type="cellIs" dxfId="2556" priority="2298" operator="equal">
      <formula>_FV(13,"3")</formula>
    </cfRule>
  </conditionalFormatting>
  <conditionalFormatting sqref="AG80 AI80 AK80 AM80 AO80 AQ80 AS80 AU80 AW80 AY80 BA80 BC80 BE80 BG80 BI80 BK80 BM80 BO80 BQ80 BS80 BU80 BW80">
    <cfRule type="cellIs" dxfId="2555" priority="2299" operator="equal">
      <formula>_FV(13,"3")</formula>
    </cfRule>
  </conditionalFormatting>
  <conditionalFormatting sqref="AG80 AI80 AK80 AM80 AO80 AQ80 AS80 AU80 AW80 AY80 BA80 BC80 BE80 BG80 BI80 BK80 BM80 BO80 BQ80 BS80 BU80 BW80">
    <cfRule type="cellIs" dxfId="2554" priority="2357" operator="equal">
      <formula>"09.00 – 13.00"</formula>
    </cfRule>
  </conditionalFormatting>
  <conditionalFormatting sqref="AG80 AI80 AK80 AM80 AO80 AQ80 AS80 AU80 AW80 AY80 BA80 BC80 BE80 BG80 BI80 BK80 BM80 BO80 BQ80 BS80 BU80 BW80">
    <cfRule type="cellIs" dxfId="2553" priority="2358" operator="equal">
      <formula>"09.00 – 15.00"</formula>
    </cfRule>
  </conditionalFormatting>
  <conditionalFormatting sqref="AG80 AI80 AK80 AM80 AO80 AQ80 AS80 AU80 AW80 AY80 BA80 BC80 BE80 BG80 BI80 BK80 BM80 BO80 BQ80 BS80 BU80 BW80">
    <cfRule type="cellIs" dxfId="2552" priority="2359" operator="equal">
      <formula>"09.00 – 18.00"</formula>
    </cfRule>
  </conditionalFormatting>
  <conditionalFormatting sqref="AG80 AI80 AK80 AM80 AO80 AQ80 AS80 AU80 AW80 AY80 BA80 BC80 BE80 BG80 BI80 BK80 BM80 BO80 BQ80 BS80 BU80 BW80">
    <cfRule type="cellIs" dxfId="2551" priority="2360" operator="equal">
      <formula>"09.30 – 13.00"</formula>
    </cfRule>
  </conditionalFormatting>
  <conditionalFormatting sqref="AG80 AI80 AK80 AM80 AO80 AQ80 AS80 AU80 AW80 AY80 BA80 BC80 BE80 BG80 BI80 BK80 BM80 BO80 BQ80 BS80 BU80 BW80">
    <cfRule type="cellIs" dxfId="2550" priority="2361" operator="equal">
      <formula>"10.30 – 19.30"</formula>
    </cfRule>
  </conditionalFormatting>
  <conditionalFormatting sqref="AG80 AI80 AK80 AM80 AO80 AQ80 AS80 AU80 AW80 AY80 BA80 BC80 BE80 BG80 BI80 BK80 BM80 BO80 BQ80 BS80 BU80 BW80">
    <cfRule type="cellIs" dxfId="2549" priority="2362" operator="equal">
      <formula>"11.30 – 19.30"</formula>
    </cfRule>
  </conditionalFormatting>
  <conditionalFormatting sqref="AG80 AI80 AK80 AM80 AO80 AQ80 AS80 AU80 AW80 AY80 BA80 BC80 BE80 BG80 BI80 BK80 BM80 BO80 BQ80 BS80 BU80 BW80">
    <cfRule type="cellIs" dxfId="2548" priority="2363" operator="equal">
      <formula>_FV(13,"3")</formula>
    </cfRule>
  </conditionalFormatting>
  <conditionalFormatting sqref="AG80 AI80 AK80 AM80 AO80 AQ80 AS80 AU80 AW80 AY80 BA80 BC80 BE80 BG80 BI80 BK80 BM80 BO80 BQ80 BS80 BU80 BW80">
    <cfRule type="cellIs" dxfId="2547" priority="2364" operator="equal">
      <formula>_FV(13,"3")</formula>
    </cfRule>
  </conditionalFormatting>
  <conditionalFormatting sqref="AG80 AI80 AK80 AM80 AO80 AQ80 AS80 AU80 AW80 AY80 BA80 BC80 BE80 BG80 BI80 BK80 BM80 BO80 BQ80 BS80 BU80 BW80">
    <cfRule type="cellIs" dxfId="2546" priority="2365" operator="equal">
      <formula>_FV(13,"3")</formula>
    </cfRule>
  </conditionalFormatting>
  <conditionalFormatting sqref="AG80 AI80 AK80 AM80 AO80 AQ80 AS80 AU80 AW80 AY80 BA80 BC80 BE80 BG80 BI80 BK80 BM80 BO80 BQ80 BS80 BU80 BW80">
    <cfRule type="containsText" dxfId="2545" priority="2347" operator="containsText" text="DOMENICA">
      <formula>NOT(ISERROR(SEARCH("DOMENICA",AG80)))</formula>
    </cfRule>
    <cfRule type="containsText" dxfId="2544" priority="2348" operator="containsText" text="08.30 – 14.30">
      <formula>NOT(ISERROR(SEARCH("08.30 – 14.30",AG80)))</formula>
    </cfRule>
    <cfRule type="containsText" dxfId="2543" priority="2349" operator="containsText" text="09.30 – 18.30">
      <formula>NOT(ISERROR(SEARCH("09.30 – 18.30",AG80)))</formula>
    </cfRule>
    <cfRule type="containsText" dxfId="2542" priority="2350" operator="containsText" text="08.30 – 16.30">
      <formula>NOT(ISERROR(SEARCH("08.30 – 16.30",AG80)))</formula>
    </cfRule>
    <cfRule type="containsText" dxfId="2541" priority="2351" operator="containsText" text="08.30 – 17.30">
      <formula>NOT(ISERROR(SEARCH("08.30 – 17.30",AG80)))</formula>
    </cfRule>
    <cfRule type="containsText" dxfId="2540" priority="2352" operator="containsText" text="09.00 – 18.00">
      <formula>NOT(ISERROR(SEARCH("09.00 – 18.00",AG80)))</formula>
    </cfRule>
    <cfRule type="containsText" dxfId="2539" priority="2353" operator="containsText" text="09.00 – 15.00">
      <formula>NOT(ISERROR(SEARCH("09.00 – 15.00",AG80)))</formula>
    </cfRule>
    <cfRule type="containsText" dxfId="2538" priority="2354" operator="containsText" text="10.30 – 19.30">
      <formula>NOT(ISERROR(SEARCH("10.30 – 19.30",AG80)))</formula>
    </cfRule>
    <cfRule type="containsText" dxfId="2537" priority="2355" operator="containsText" text="09.00 – 13.00">
      <formula>NOT(ISERROR(SEARCH("09.00 – 13.00",AG80)))</formula>
    </cfRule>
    <cfRule type="containsText" dxfId="2536" priority="2356" operator="containsText" text="11.30 – 19.30">
      <formula>NOT(ISERROR(SEARCH("11.30 – 19.30",AG80)))</formula>
    </cfRule>
  </conditionalFormatting>
  <conditionalFormatting sqref="AG80 AI80 AK80 AM80 AO80 AQ80 AS80 AU80 AW80 AY80 BA80 BC80 BE80 BG80 BI80 BK80 BM80 BO80 BQ80 BS80 BU80 BW80">
    <cfRule type="cellIs" dxfId="2535" priority="2339" operator="equal">
      <formula>"09.00 – 15.00"</formula>
    </cfRule>
  </conditionalFormatting>
  <conditionalFormatting sqref="AG80 AI80 AK80 AM80 AO80 AQ80 AS80 AU80 AW80 AY80 BA80 BC80 BE80 BG80 BI80 BK80 BM80 BO80 BQ80 BS80 BU80 BW80">
    <cfRule type="cellIs" dxfId="2534" priority="2340" operator="equal">
      <formula>"09.00 – 18.00"</formula>
    </cfRule>
  </conditionalFormatting>
  <conditionalFormatting sqref="AG80 AI80 AK80 AM80 AO80 AQ80 AS80 AU80 AW80 AY80 BA80 BC80 BE80 BG80 BI80 BK80 BM80 BO80 BQ80 BS80 BU80 BW80">
    <cfRule type="cellIs" dxfId="2533" priority="2341" operator="equal">
      <formula>"09.30 – 13.00"</formula>
    </cfRule>
  </conditionalFormatting>
  <conditionalFormatting sqref="AG80 AI80 AK80 AM80 AO80 AQ80 AS80 AU80 AW80 AY80 BA80 BC80 BE80 BG80 BI80 BK80 BM80 BO80 BQ80 BS80 BU80 BW80">
    <cfRule type="cellIs" dxfId="2532" priority="2342" operator="equal">
      <formula>"10.30 – 19.30"</formula>
    </cfRule>
  </conditionalFormatting>
  <conditionalFormatting sqref="AG80 AI80 AK80 AM80 AO80 AQ80 AS80 AU80 AW80 AY80 BA80 BC80 BE80 BG80 BI80 BK80 BM80 BO80 BQ80 BS80 BU80 BW80">
    <cfRule type="cellIs" dxfId="2531" priority="2343" operator="equal">
      <formula>"11.30 – 19.30"</formula>
    </cfRule>
  </conditionalFormatting>
  <conditionalFormatting sqref="AG80 AI80 AK80 AM80 AO80 AQ80 AS80 AU80 AW80 AY80 BA80 BC80 BE80 BG80 BI80 BK80 BM80 BO80 BQ80 BS80 BU80 BW80">
    <cfRule type="cellIs" dxfId="2530" priority="2344" operator="equal">
      <formula>_FV(13,"3")</formula>
    </cfRule>
  </conditionalFormatting>
  <conditionalFormatting sqref="AG80 AI80 AK80 AM80 AO80 AQ80 AS80 AU80 AW80 AY80 BA80 BC80 BE80 BG80 BI80 BK80 BM80 BO80 BQ80 BS80 BU80 BW80">
    <cfRule type="cellIs" dxfId="2529" priority="2345" operator="equal">
      <formula>_FV(13,"3")</formula>
    </cfRule>
  </conditionalFormatting>
  <conditionalFormatting sqref="AG80 AI80 AK80 AM80 AO80 AQ80 AS80 AU80 AW80 AY80 BA80 BC80 BE80 BG80 BI80 BK80 BM80 BO80 BQ80 BS80 BU80 BW80">
    <cfRule type="cellIs" dxfId="2528" priority="2346" operator="equal">
      <formula>_FV(13,"3")</formula>
    </cfRule>
  </conditionalFormatting>
  <conditionalFormatting sqref="AG80 AI80 AK80 AM80 AO80 AQ80 AS80 AU80 AW80 AY80 BA80 BC80 BE80 BG80 BI80 BK80 BM80 BO80 BQ80 BS80 BU80 BW80">
    <cfRule type="cellIs" dxfId="2527" priority="2331" operator="equal">
      <formula>"09.00 – 15.00"</formula>
    </cfRule>
  </conditionalFormatting>
  <conditionalFormatting sqref="AG80 AI80 AK80 AM80 AO80 AQ80 AS80 AU80 AW80 AY80 BA80 BC80 BE80 BG80 BI80 BK80 BM80 BO80 BQ80 BS80 BU80 BW80">
    <cfRule type="cellIs" dxfId="2526" priority="2332" operator="equal">
      <formula>"09.00 – 18.00"</formula>
    </cfRule>
  </conditionalFormatting>
  <conditionalFormatting sqref="AG80 AI80 AK80 AM80 AO80 AQ80 AS80 AU80 AW80 AY80 BA80 BC80 BE80 BG80 BI80 BK80 BM80 BO80 BQ80 BS80 BU80 BW80">
    <cfRule type="cellIs" dxfId="2525" priority="2333" operator="equal">
      <formula>"09.30 – 13.00"</formula>
    </cfRule>
  </conditionalFormatting>
  <conditionalFormatting sqref="AG80 AI80 AK80 AM80 AO80 AQ80 AS80 AU80 AW80 AY80 BA80 BC80 BE80 BG80 BI80 BK80 BM80 BO80 BQ80 BS80 BU80 BW80">
    <cfRule type="cellIs" dxfId="2524" priority="2334" operator="equal">
      <formula>"10.30 – 19.30"</formula>
    </cfRule>
  </conditionalFormatting>
  <conditionalFormatting sqref="AG80 AI80 AK80 AM80 AO80 AQ80 AS80 AU80 AW80 AY80 BA80 BC80 BE80 BG80 BI80 BK80 BM80 BO80 BQ80 BS80 BU80 BW80">
    <cfRule type="cellIs" dxfId="2523" priority="2335" operator="equal">
      <formula>"11.30 – 19.30"</formula>
    </cfRule>
  </conditionalFormatting>
  <conditionalFormatting sqref="AG80 AI80 AK80 AM80 AO80 AQ80 AS80 AU80 AW80 AY80 BA80 BC80 BE80 BG80 BI80 BK80 BM80 BO80 BQ80 BS80 BU80 BW80">
    <cfRule type="cellIs" dxfId="2522" priority="2336" operator="equal">
      <formula>_FV(13,"3")</formula>
    </cfRule>
  </conditionalFormatting>
  <conditionalFormatting sqref="AG80 AI80 AK80 AM80 AO80 AQ80 AS80 AU80 AW80 AY80 BA80 BC80 BE80 BG80 BI80 BK80 BM80 BO80 BQ80 BS80 BU80 BW80">
    <cfRule type="cellIs" dxfId="2521" priority="2337" operator="equal">
      <formula>_FV(13,"3")</formula>
    </cfRule>
  </conditionalFormatting>
  <conditionalFormatting sqref="AG80 AI80 AK80 AM80 AO80 AQ80 AS80 AU80 AW80 AY80 BA80 BC80 BE80 BG80 BI80 BK80 BM80 BO80 BQ80 BS80 BU80 BW80">
    <cfRule type="cellIs" dxfId="2520" priority="2338" operator="equal">
      <formula>_FV(13,"3")</formula>
    </cfRule>
  </conditionalFormatting>
  <conditionalFormatting sqref="AG80 AI80 AK80 AM80 AO80 AQ80 AS80 AU80 AW80 AY80 BA80 BC80 BE80 BG80 BI80 BK80 BM80 BO80 BQ80 BS80 BU80 BW80">
    <cfRule type="containsText" dxfId="2519" priority="2325" operator="containsText" text="09.00 - 13.00">
      <formula>NOT(ISERROR(SEARCH("09.00 - 13.00",AG80)))</formula>
    </cfRule>
    <cfRule type="containsText" dxfId="2518" priority="2326" operator="containsText" text="09.00 – 15:00">
      <formula>NOT(ISERROR(SEARCH("09.00 – 15:00",AG80)))</formula>
    </cfRule>
    <cfRule type="containsText" dxfId="2517" priority="2327" operator="containsText" text="09.00 – 16.00">
      <formula>NOT(ISERROR(SEARCH("09.00 – 16.00",AG80)))</formula>
    </cfRule>
    <cfRule type="containsText" dxfId="2516" priority="2328" operator="containsText" text="09.00 - 13:00">
      <formula>NOT(ISERROR(SEARCH("09.00 - 13:00",AG80)))</formula>
    </cfRule>
    <cfRule type="containsText" dxfId="2515" priority="2329" operator="containsText" text="08.30 – 16:30 ">
      <formula>NOT(ISERROR(SEARCH("08.30 – 16:30 ",AG80)))</formula>
    </cfRule>
    <cfRule type="containsText" dxfId="2514" priority="2330" operator="containsText" text="08.30 – 17:30 ">
      <formula>NOT(ISERROR(SEARCH("08.30 – 17:30 ",AG80)))</formula>
    </cfRule>
  </conditionalFormatting>
  <conditionalFormatting sqref="AG80 AI80 AK80 AM80 AO80 AQ80 AS80 AU80 AW80 AY80 BA80 BC80 BE80 BG80 BI80 BK80 BM80 BO80 BQ80 BS80 BU80 BW80">
    <cfRule type="cellIs" dxfId="2513" priority="2317" operator="equal">
      <formula>"09.00 – 15.00"</formula>
    </cfRule>
  </conditionalFormatting>
  <conditionalFormatting sqref="AG80 AI80 AK80 AM80 AO80 AQ80 AS80 AU80 AW80 AY80 BA80 BC80 BE80 BG80 BI80 BK80 BM80 BO80 BQ80 BS80 BU80 BW80">
    <cfRule type="cellIs" dxfId="2512" priority="2318" operator="equal">
      <formula>"09.00 – 18.00"</formula>
    </cfRule>
  </conditionalFormatting>
  <conditionalFormatting sqref="AG80 AI80 AK80 AM80 AO80 AQ80 AS80 AU80 AW80 AY80 BA80 BC80 BE80 BG80 BI80 BK80 BM80 BO80 BQ80 BS80 BU80 BW80">
    <cfRule type="cellIs" dxfId="2511" priority="2319" operator="equal">
      <formula>"09.30 – 13.00"</formula>
    </cfRule>
  </conditionalFormatting>
  <conditionalFormatting sqref="AG80 AI80 AK80 AM80 AO80 AQ80 AS80 AU80 AW80 AY80 BA80 BC80 BE80 BG80 BI80 BK80 BM80 BO80 BQ80 BS80 BU80 BW80">
    <cfRule type="cellIs" dxfId="2510" priority="2320" operator="equal">
      <formula>"10.30 – 19.30"</formula>
    </cfRule>
  </conditionalFormatting>
  <conditionalFormatting sqref="AG80 AI80 AK80 AM80 AO80 AQ80 AS80 AU80 AW80 AY80 BA80 BC80 BE80 BG80 BI80 BK80 BM80 BO80 BQ80 BS80 BU80 BW80">
    <cfRule type="cellIs" dxfId="2509" priority="2321" operator="equal">
      <formula>"11.30 – 19.30"</formula>
    </cfRule>
  </conditionalFormatting>
  <conditionalFormatting sqref="AG80 AI80 AK80 AM80 AO80 AQ80 AS80 AU80 AW80 AY80 BA80 BC80 BE80 BG80 BI80 BK80 BM80 BO80 BQ80 BS80 BU80 BW80">
    <cfRule type="cellIs" dxfId="2508" priority="2322" operator="equal">
      <formula>_FV(13,"3")</formula>
    </cfRule>
  </conditionalFormatting>
  <conditionalFormatting sqref="AG80 AI80 AK80 AM80 AO80 AQ80 AS80 AU80 AW80 AY80 BA80 BC80 BE80 BG80 BI80 BK80 BM80 BO80 BQ80 BS80 BU80 BW80">
    <cfRule type="cellIs" dxfId="2507" priority="2323" operator="equal">
      <formula>_FV(13,"3")</formula>
    </cfRule>
  </conditionalFormatting>
  <conditionalFormatting sqref="AG80 AI80 AK80 AM80 AO80 AQ80 AS80 AU80 AW80 AY80 BA80 BC80 BE80 BG80 BI80 BK80 BM80 BO80 BQ80 BS80 BU80 BW80">
    <cfRule type="containsText" dxfId="2506" priority="2307" operator="containsText" text="DOMENICA">
      <formula>NOT(ISERROR(SEARCH("DOMENICA",AG80)))</formula>
    </cfRule>
    <cfRule type="containsText" dxfId="2505" priority="2308" operator="containsText" text="08.30 – 14.30">
      <formula>NOT(ISERROR(SEARCH("08.30 – 14.30",AG80)))</formula>
    </cfRule>
    <cfRule type="containsText" dxfId="2504" priority="2309" operator="containsText" text="09.30 – 18.30">
      <formula>NOT(ISERROR(SEARCH("09.30 – 18.30",AG80)))</formula>
    </cfRule>
    <cfRule type="containsText" dxfId="2503" priority="2310" operator="containsText" text="08.30 – 16.30">
      <formula>NOT(ISERROR(SEARCH("08.30 – 16.30",AG80)))</formula>
    </cfRule>
    <cfRule type="containsText" dxfId="2502" priority="2311" operator="containsText" text="08.30 – 17.30">
      <formula>NOT(ISERROR(SEARCH("08.30 – 17.30",AG80)))</formula>
    </cfRule>
    <cfRule type="containsText" dxfId="2501" priority="2312" operator="containsText" text="09.00 – 18.00">
      <formula>NOT(ISERROR(SEARCH("09.00 – 18.00",AG80)))</formula>
    </cfRule>
    <cfRule type="containsText" dxfId="2500" priority="2313" operator="containsText" text="09.00 – 15.00">
      <formula>NOT(ISERROR(SEARCH("09.00 – 15.00",AG80)))</formula>
    </cfRule>
    <cfRule type="containsText" dxfId="2499" priority="2314" operator="containsText" text="10.30 – 19.30">
      <formula>NOT(ISERROR(SEARCH("10.30 – 19.30",AG80)))</formula>
    </cfRule>
    <cfRule type="containsText" dxfId="2498" priority="2315" operator="containsText" text="09.00 – 13.00">
      <formula>NOT(ISERROR(SEARCH("09.00 – 13.00",AG80)))</formula>
    </cfRule>
    <cfRule type="containsText" dxfId="2497" priority="2316" operator="containsText" text="11.30 – 19.30">
      <formula>NOT(ISERROR(SEARCH("11.30 – 19.30",AG80)))</formula>
    </cfRule>
  </conditionalFormatting>
  <conditionalFormatting sqref="AG80 AI80 AK80 AM80 AO80 AQ80 AS80 AU80 AW80 AY80 BA80 BC80 BE80 BG80 BI80 BK80 BM80 BO80 BQ80 BS80 BU80 BW80">
    <cfRule type="cellIs" dxfId="2496" priority="2300" operator="equal">
      <formula>"09.00 – 18.00"</formula>
    </cfRule>
  </conditionalFormatting>
  <conditionalFormatting sqref="AG80 AI80 AK80 AM80 AO80 AQ80 AS80 AU80 AW80 AY80 BA80 BC80 BE80 BG80 BI80 BK80 BM80 BO80 BQ80 BS80 BU80 BW80">
    <cfRule type="cellIs" dxfId="2495" priority="2301" operator="equal">
      <formula>"09.30 – 13.00"</formula>
    </cfRule>
  </conditionalFormatting>
  <conditionalFormatting sqref="AG80 AI80 AK80 AM80 AO80 AQ80 AS80 AU80 AW80 AY80 BA80 BC80 BE80 BG80 BI80 BK80 BM80 BO80 BQ80 BS80 BU80 BW80">
    <cfRule type="cellIs" dxfId="2494" priority="2302" operator="equal">
      <formula>"10.30 – 19.30"</formula>
    </cfRule>
  </conditionalFormatting>
  <conditionalFormatting sqref="AG80 AI80 AK80 AM80 AO80 AQ80 AS80 AU80 AW80 AY80 BA80 BC80 BE80 BG80 BI80 BK80 BM80 BO80 BQ80 BS80 BU80 BW80">
    <cfRule type="cellIs" dxfId="2493" priority="2303" operator="equal">
      <formula>"11.30 – 19.30"</formula>
    </cfRule>
  </conditionalFormatting>
  <conditionalFormatting sqref="AG80 AI80 AK80 AM80 AO80 AQ80 AS80 AU80 AW80 AY80 BA80 BC80 BE80 BG80 BI80 BK80 BM80 BO80 BQ80 BS80 BU80 BW80">
    <cfRule type="cellIs" dxfId="2492" priority="2304" operator="equal">
      <formula>_FV(13,"3")</formula>
    </cfRule>
  </conditionalFormatting>
  <conditionalFormatting sqref="AG80 AI80 AK80 AM80 AO80 AQ80 AS80 AU80 AW80 AY80 BA80 BC80 BE80 BG80 BI80 BK80 BM80 BO80 BQ80 BS80 BU80 BW80">
    <cfRule type="cellIs" dxfId="2491" priority="2293" operator="equal">
      <formula>"09.00 – 18.00"</formula>
    </cfRule>
  </conditionalFormatting>
  <conditionalFormatting sqref="AG80 AI80 AK80 AM80 AO80 AQ80 AS80 AU80 AW80 AY80 BA80 BC80 BE80 BG80 BI80 BK80 BM80 BO80 BQ80 BS80 BU80 BW80">
    <cfRule type="cellIs" dxfId="2490" priority="2294" operator="equal">
      <formula>"09.30 – 13.00"</formula>
    </cfRule>
  </conditionalFormatting>
  <conditionalFormatting sqref="AG80 AI80 AK80 AM80 AO80 AQ80 AS80 AU80 AW80 AY80 BA80 BC80 BE80 BG80 BI80 BK80 BM80 BO80 BQ80 BS80 BU80 BW80">
    <cfRule type="cellIs" dxfId="2489" priority="2295" operator="equal">
      <formula>"10.30 – 19.30"</formula>
    </cfRule>
  </conditionalFormatting>
  <conditionalFormatting sqref="AG80 AI80 AK80 AM80 AO80 AQ80 AS80 AU80 AW80 AY80 BA80 BC80 BE80 BG80 BI80 BK80 BM80 BO80 BQ80 BS80 BU80 BW80">
    <cfRule type="cellIs" dxfId="2488" priority="2296" operator="equal">
      <formula>"11.30 – 19.30"</formula>
    </cfRule>
  </conditionalFormatting>
  <conditionalFormatting sqref="AG80 AI80 AK80 AM80 AO80 AQ80 AS80 AU80 AW80 AY80 BA80 BC80 BE80 BG80 BI80 BK80 BM80 BO80 BQ80 BS80 BU80 BW80">
    <cfRule type="cellIs" dxfId="2487" priority="2297" operator="equal">
      <formula>_FV(13,"3")</formula>
    </cfRule>
  </conditionalFormatting>
  <conditionalFormatting sqref="AG90 AI90 AK90 AM90 AO90 AQ90 AS90 AU90 AW90 AY90 BA90 BC90 BE90 BG90 BI90 BK90 BM90 BO90 BQ90 BS90 BU90 BW90">
    <cfRule type="cellIs" dxfId="2486" priority="2251" operator="equal">
      <formula>_FV(13,"3")</formula>
    </cfRule>
  </conditionalFormatting>
  <conditionalFormatting sqref="AG90 AI90 AK90 AM90 AO90 AQ90 AS90 AU90 AW90 AY90 BA90 BC90 BE90 BG90 BI90 BK90 BM90 BO90 BQ90 BS90 BU90 BW90">
    <cfRule type="cellIs" dxfId="2485" priority="2232" operator="equal">
      <formula>_FV(13,"3")</formula>
    </cfRule>
  </conditionalFormatting>
  <conditionalFormatting sqref="AG90 AI90 AK90 AM90 AO90 AQ90 AS90 AU90 AW90 AY90 BA90 BC90 BE90 BG90 BI90 BK90 BM90 BO90 BQ90 BS90 BU90 BW90">
    <cfRule type="cellIs" dxfId="2484" priority="2233" operator="equal">
      <formula>_FV(13,"3")</formula>
    </cfRule>
  </conditionalFormatting>
  <conditionalFormatting sqref="AG90 AI90 AK90 AM90 AO90 AQ90 AS90 AU90 AW90 AY90 BA90 BC90 BE90 BG90 BI90 BK90 BM90 BO90 BQ90 BS90 BU90 BW90">
    <cfRule type="cellIs" dxfId="2483" priority="2225" operator="equal">
      <formula>_FV(13,"3")</formula>
    </cfRule>
  </conditionalFormatting>
  <conditionalFormatting sqref="AG90 AI90 AK90 AM90 AO90 AQ90 AS90 AU90 AW90 AY90 BA90 BC90 BE90 BG90 BI90 BK90 BM90 BO90 BQ90 BS90 BU90 BW90">
    <cfRule type="cellIs" dxfId="2482" priority="2226" operator="equal">
      <formula>_FV(13,"3")</formula>
    </cfRule>
  </conditionalFormatting>
  <conditionalFormatting sqref="AG90 AI90 AK90 AM90 AO90 AQ90 AS90 AU90 AW90 AY90 BA90 BC90 BE90 BG90 BI90 BK90 BM90 BO90 BQ90 BS90 BU90 BW90">
    <cfRule type="cellIs" dxfId="2481" priority="2284" operator="equal">
      <formula>"09.00 – 13.00"</formula>
    </cfRule>
  </conditionalFormatting>
  <conditionalFormatting sqref="AG90 AI90 AK90 AM90 AO90 AQ90 AS90 AU90 AW90 AY90 BA90 BC90 BE90 BG90 BI90 BK90 BM90 BO90 BQ90 BS90 BU90 BW90">
    <cfRule type="cellIs" dxfId="2480" priority="2285" operator="equal">
      <formula>"09.00 – 15.00"</formula>
    </cfRule>
  </conditionalFormatting>
  <conditionalFormatting sqref="AG90 AI90 AK90 AM90 AO90 AQ90 AS90 AU90 AW90 AY90 BA90 BC90 BE90 BG90 BI90 BK90 BM90 BO90 BQ90 BS90 BU90 BW90">
    <cfRule type="cellIs" dxfId="2479" priority="2286" operator="equal">
      <formula>"09.00 – 18.00"</formula>
    </cfRule>
  </conditionalFormatting>
  <conditionalFormatting sqref="AG90 AI90 AK90 AM90 AO90 AQ90 AS90 AU90 AW90 AY90 BA90 BC90 BE90 BG90 BI90 BK90 BM90 BO90 BQ90 BS90 BU90 BW90">
    <cfRule type="cellIs" dxfId="2478" priority="2287" operator="equal">
      <formula>"09.30 – 13.00"</formula>
    </cfRule>
  </conditionalFormatting>
  <conditionalFormatting sqref="AG90 AI90 AK90 AM90 AO90 AQ90 AS90 AU90 AW90 AY90 BA90 BC90 BE90 BG90 BI90 BK90 BM90 BO90 BQ90 BS90 BU90 BW90">
    <cfRule type="cellIs" dxfId="2477" priority="2288" operator="equal">
      <formula>"10.30 – 19.30"</formula>
    </cfRule>
  </conditionalFormatting>
  <conditionalFormatting sqref="AG90 AI90 AK90 AM90 AO90 AQ90 AS90 AU90 AW90 AY90 BA90 BC90 BE90 BG90 BI90 BK90 BM90 BO90 BQ90 BS90 BU90 BW90">
    <cfRule type="cellIs" dxfId="2476" priority="2289" operator="equal">
      <formula>"11.30 – 19.30"</formula>
    </cfRule>
  </conditionalFormatting>
  <conditionalFormatting sqref="AG90 AI90 AK90 AM90 AO90 AQ90 AS90 AU90 AW90 AY90 BA90 BC90 BE90 BG90 BI90 BK90 BM90 BO90 BQ90 BS90 BU90 BW90">
    <cfRule type="cellIs" dxfId="2475" priority="2290" operator="equal">
      <formula>_FV(13,"3")</formula>
    </cfRule>
  </conditionalFormatting>
  <conditionalFormatting sqref="AG90 AI90 AK90 AM90 AO90 AQ90 AS90 AU90 AW90 AY90 BA90 BC90 BE90 BG90 BI90 BK90 BM90 BO90 BQ90 BS90 BU90 BW90">
    <cfRule type="cellIs" dxfId="2474" priority="2291" operator="equal">
      <formula>_FV(13,"3")</formula>
    </cfRule>
  </conditionalFormatting>
  <conditionalFormatting sqref="AG90 AI90 AK90 AM90 AO90 AQ90 AS90 AU90 AW90 AY90 BA90 BC90 BE90 BG90 BI90 BK90 BM90 BO90 BQ90 BS90 BU90 BW90">
    <cfRule type="cellIs" dxfId="2473" priority="2292" operator="equal">
      <formula>_FV(13,"3")</formula>
    </cfRule>
  </conditionalFormatting>
  <conditionalFormatting sqref="AG90 AI90 AK90 AM90 AO90 AQ90 AS90 AU90 AW90 AY90 BA90 BC90 BE90 BG90 BI90 BK90 BM90 BO90 BQ90 BS90 BU90 BW90">
    <cfRule type="containsText" dxfId="2472" priority="2274" operator="containsText" text="DOMENICA">
      <formula>NOT(ISERROR(SEARCH("DOMENICA",AG90)))</formula>
    </cfRule>
    <cfRule type="containsText" dxfId="2471" priority="2275" operator="containsText" text="08.30 – 14.30">
      <formula>NOT(ISERROR(SEARCH("08.30 – 14.30",AG90)))</formula>
    </cfRule>
    <cfRule type="containsText" dxfId="2470" priority="2276" operator="containsText" text="09.30 – 18.30">
      <formula>NOT(ISERROR(SEARCH("09.30 – 18.30",AG90)))</formula>
    </cfRule>
    <cfRule type="containsText" dxfId="2469" priority="2277" operator="containsText" text="08.30 – 16.30">
      <formula>NOT(ISERROR(SEARCH("08.30 – 16.30",AG90)))</formula>
    </cfRule>
    <cfRule type="containsText" dxfId="2468" priority="2278" operator="containsText" text="08.30 – 17.30">
      <formula>NOT(ISERROR(SEARCH("08.30 – 17.30",AG90)))</formula>
    </cfRule>
    <cfRule type="containsText" dxfId="2467" priority="2279" operator="containsText" text="09.00 – 18.00">
      <formula>NOT(ISERROR(SEARCH("09.00 – 18.00",AG90)))</formula>
    </cfRule>
    <cfRule type="containsText" dxfId="2466" priority="2280" operator="containsText" text="09.00 – 15.00">
      <formula>NOT(ISERROR(SEARCH("09.00 – 15.00",AG90)))</formula>
    </cfRule>
    <cfRule type="containsText" dxfId="2465" priority="2281" operator="containsText" text="10.30 – 19.30">
      <formula>NOT(ISERROR(SEARCH("10.30 – 19.30",AG90)))</formula>
    </cfRule>
    <cfRule type="containsText" dxfId="2464" priority="2282" operator="containsText" text="09.00 – 13.00">
      <formula>NOT(ISERROR(SEARCH("09.00 – 13.00",AG90)))</formula>
    </cfRule>
    <cfRule type="containsText" dxfId="2463" priority="2283" operator="containsText" text="11.30 – 19.30">
      <formula>NOT(ISERROR(SEARCH("11.30 – 19.30",AG90)))</formula>
    </cfRule>
  </conditionalFormatting>
  <conditionalFormatting sqref="AG90 AI90 AK90 AM90 AO90 AQ90 AS90 AU90 AW90 AY90 BA90 BC90 BE90 BG90 BI90 BK90 BM90 BO90 BQ90 BS90 BU90 BW90">
    <cfRule type="cellIs" dxfId="2462" priority="2266" operator="equal">
      <formula>"09.00 – 15.00"</formula>
    </cfRule>
  </conditionalFormatting>
  <conditionalFormatting sqref="AG90 AI90 AK90 AM90 AO90 AQ90 AS90 AU90 AW90 AY90 BA90 BC90 BE90 BG90 BI90 BK90 BM90 BO90 BQ90 BS90 BU90 BW90">
    <cfRule type="cellIs" dxfId="2461" priority="2267" operator="equal">
      <formula>"09.00 – 18.00"</formula>
    </cfRule>
  </conditionalFormatting>
  <conditionalFormatting sqref="AG90 AI90 AK90 AM90 AO90 AQ90 AS90 AU90 AW90 AY90 BA90 BC90 BE90 BG90 BI90 BK90 BM90 BO90 BQ90 BS90 BU90 BW90">
    <cfRule type="cellIs" dxfId="2460" priority="2268" operator="equal">
      <formula>"09.30 – 13.00"</formula>
    </cfRule>
  </conditionalFormatting>
  <conditionalFormatting sqref="AG90 AI90 AK90 AM90 AO90 AQ90 AS90 AU90 AW90 AY90 BA90 BC90 BE90 BG90 BI90 BK90 BM90 BO90 BQ90 BS90 BU90 BW90">
    <cfRule type="cellIs" dxfId="2459" priority="2269" operator="equal">
      <formula>"10.30 – 19.30"</formula>
    </cfRule>
  </conditionalFormatting>
  <conditionalFormatting sqref="AG90 AI90 AK90 AM90 AO90 AQ90 AS90 AU90 AW90 AY90 BA90 BC90 BE90 BG90 BI90 BK90 BM90 BO90 BQ90 BS90 BU90 BW90">
    <cfRule type="cellIs" dxfId="2458" priority="2270" operator="equal">
      <formula>"11.30 – 19.30"</formula>
    </cfRule>
  </conditionalFormatting>
  <conditionalFormatting sqref="AG90 AI90 AK90 AM90 AO90 AQ90 AS90 AU90 AW90 AY90 BA90 BC90 BE90 BG90 BI90 BK90 BM90 BO90 BQ90 BS90 BU90 BW90">
    <cfRule type="cellIs" dxfId="2457" priority="2271" operator="equal">
      <formula>_FV(13,"3")</formula>
    </cfRule>
  </conditionalFormatting>
  <conditionalFormatting sqref="AG90 AI90 AK90 AM90 AO90 AQ90 AS90 AU90 AW90 AY90 BA90 BC90 BE90 BG90 BI90 BK90 BM90 BO90 BQ90 BS90 BU90 BW90">
    <cfRule type="cellIs" dxfId="2456" priority="2272" operator="equal">
      <formula>_FV(13,"3")</formula>
    </cfRule>
  </conditionalFormatting>
  <conditionalFormatting sqref="AG90 AI90 AK90 AM90 AO90 AQ90 AS90 AU90 AW90 AY90 BA90 BC90 BE90 BG90 BI90 BK90 BM90 BO90 BQ90 BS90 BU90 BW90">
    <cfRule type="cellIs" dxfId="2455" priority="2273" operator="equal">
      <formula>_FV(13,"3")</formula>
    </cfRule>
  </conditionalFormatting>
  <conditionalFormatting sqref="AG90 AI90 AK90 AM90 AO90 AQ90 AS90 AU90 AW90 AY90 BA90 BC90 BE90 BG90 BI90 BK90 BM90 BO90 BQ90 BS90 BU90 BW90">
    <cfRule type="cellIs" dxfId="2454" priority="2258" operator="equal">
      <formula>"09.00 – 15.00"</formula>
    </cfRule>
  </conditionalFormatting>
  <conditionalFormatting sqref="AG90 AI90 AK90 AM90 AO90 AQ90 AS90 AU90 AW90 AY90 BA90 BC90 BE90 BG90 BI90 BK90 BM90 BO90 BQ90 BS90 BU90 BW90">
    <cfRule type="cellIs" dxfId="2453" priority="2259" operator="equal">
      <formula>"09.00 – 18.00"</formula>
    </cfRule>
  </conditionalFormatting>
  <conditionalFormatting sqref="AG90 AI90 AK90 AM90 AO90 AQ90 AS90 AU90 AW90 AY90 BA90 BC90 BE90 BG90 BI90 BK90 BM90 BO90 BQ90 BS90 BU90 BW90">
    <cfRule type="cellIs" dxfId="2452" priority="2260" operator="equal">
      <formula>"09.30 – 13.00"</formula>
    </cfRule>
  </conditionalFormatting>
  <conditionalFormatting sqref="AG90 AI90 AK90 AM90 AO90 AQ90 AS90 AU90 AW90 AY90 BA90 BC90 BE90 BG90 BI90 BK90 BM90 BO90 BQ90 BS90 BU90 BW90">
    <cfRule type="cellIs" dxfId="2451" priority="2261" operator="equal">
      <formula>"10.30 – 19.30"</formula>
    </cfRule>
  </conditionalFormatting>
  <conditionalFormatting sqref="AG90 AI90 AK90 AM90 AO90 AQ90 AS90 AU90 AW90 AY90 BA90 BC90 BE90 BG90 BI90 BK90 BM90 BO90 BQ90 BS90 BU90 BW90">
    <cfRule type="cellIs" dxfId="2450" priority="2262" operator="equal">
      <formula>"11.30 – 19.30"</formula>
    </cfRule>
  </conditionalFormatting>
  <conditionalFormatting sqref="AG90 AI90 AK90 AM90 AO90 AQ90 AS90 AU90 AW90 AY90 BA90 BC90 BE90 BG90 BI90 BK90 BM90 BO90 BQ90 BS90 BU90 BW90">
    <cfRule type="cellIs" dxfId="2449" priority="2263" operator="equal">
      <formula>_FV(13,"3")</formula>
    </cfRule>
  </conditionalFormatting>
  <conditionalFormatting sqref="AG90 AI90 AK90 AM90 AO90 AQ90 AS90 AU90 AW90 AY90 BA90 BC90 BE90 BG90 BI90 BK90 BM90 BO90 BQ90 BS90 BU90 BW90">
    <cfRule type="cellIs" dxfId="2448" priority="2264" operator="equal">
      <formula>_FV(13,"3")</formula>
    </cfRule>
  </conditionalFormatting>
  <conditionalFormatting sqref="AG90 AI90 AK90 AM90 AO90 AQ90 AS90 AU90 AW90 AY90 BA90 BC90 BE90 BG90 BI90 BK90 BM90 BO90 BQ90 BS90 BU90 BW90">
    <cfRule type="cellIs" dxfId="2447" priority="2265" operator="equal">
      <formula>_FV(13,"3")</formula>
    </cfRule>
  </conditionalFormatting>
  <conditionalFormatting sqref="AG90 AI90 AK90 AM90 AO90 AQ90 AS90 AU90 AW90 AY90 BA90 BC90 BE90 BG90 BI90 BK90 BM90 BO90 BQ90 BS90 BU90 BW90">
    <cfRule type="containsText" dxfId="2446" priority="2252" operator="containsText" text="09.00 - 13.00">
      <formula>NOT(ISERROR(SEARCH("09.00 - 13.00",AG90)))</formula>
    </cfRule>
    <cfRule type="containsText" dxfId="2445" priority="2253" operator="containsText" text="09.00 – 15:00">
      <formula>NOT(ISERROR(SEARCH("09.00 – 15:00",AG90)))</formula>
    </cfRule>
    <cfRule type="containsText" dxfId="2444" priority="2254" operator="containsText" text="09.00 – 16.00">
      <formula>NOT(ISERROR(SEARCH("09.00 – 16.00",AG90)))</formula>
    </cfRule>
    <cfRule type="containsText" dxfId="2443" priority="2255" operator="containsText" text="09.00 - 13:00">
      <formula>NOT(ISERROR(SEARCH("09.00 - 13:00",AG90)))</formula>
    </cfRule>
    <cfRule type="containsText" dxfId="2442" priority="2256" operator="containsText" text="08.30 – 16:30 ">
      <formula>NOT(ISERROR(SEARCH("08.30 – 16:30 ",AG90)))</formula>
    </cfRule>
    <cfRule type="containsText" dxfId="2441" priority="2257" operator="containsText" text="08.30 – 17:30 ">
      <formula>NOT(ISERROR(SEARCH("08.30 – 17:30 ",AG90)))</formula>
    </cfRule>
  </conditionalFormatting>
  <conditionalFormatting sqref="AG90 AI90 AK90 AM90 AO90 AQ90 AS90 AU90 AW90 AY90 BA90 BC90 BE90 BG90 BI90 BK90 BM90 BO90 BQ90 BS90 BU90 BW90">
    <cfRule type="cellIs" dxfId="2440" priority="2244" operator="equal">
      <formula>"09.00 – 15.00"</formula>
    </cfRule>
  </conditionalFormatting>
  <conditionalFormatting sqref="AG90 AI90 AK90 AM90 AO90 AQ90 AS90 AU90 AW90 AY90 BA90 BC90 BE90 BG90 BI90 BK90 BM90 BO90 BQ90 BS90 BU90 BW90">
    <cfRule type="cellIs" dxfId="2439" priority="2245" operator="equal">
      <formula>"09.00 – 18.00"</formula>
    </cfRule>
  </conditionalFormatting>
  <conditionalFormatting sqref="AG90 AI90 AK90 AM90 AO90 AQ90 AS90 AU90 AW90 AY90 BA90 BC90 BE90 BG90 BI90 BK90 BM90 BO90 BQ90 BS90 BU90 BW90">
    <cfRule type="cellIs" dxfId="2438" priority="2246" operator="equal">
      <formula>"09.30 – 13.00"</formula>
    </cfRule>
  </conditionalFormatting>
  <conditionalFormatting sqref="AG90 AI90 AK90 AM90 AO90 AQ90 AS90 AU90 AW90 AY90 BA90 BC90 BE90 BG90 BI90 BK90 BM90 BO90 BQ90 BS90 BU90 BW90">
    <cfRule type="cellIs" dxfId="2437" priority="2247" operator="equal">
      <formula>"10.30 – 19.30"</formula>
    </cfRule>
  </conditionalFormatting>
  <conditionalFormatting sqref="AG90 AI90 AK90 AM90 AO90 AQ90 AS90 AU90 AW90 AY90 BA90 BC90 BE90 BG90 BI90 BK90 BM90 BO90 BQ90 BS90 BU90 BW90">
    <cfRule type="cellIs" dxfId="2436" priority="2248" operator="equal">
      <formula>"11.30 – 19.30"</formula>
    </cfRule>
  </conditionalFormatting>
  <conditionalFormatting sqref="AG90 AI90 AK90 AM90 AO90 AQ90 AS90 AU90 AW90 AY90 BA90 BC90 BE90 BG90 BI90 BK90 BM90 BO90 BQ90 BS90 BU90 BW90">
    <cfRule type="cellIs" dxfId="2435" priority="2249" operator="equal">
      <formula>_FV(13,"3")</formula>
    </cfRule>
  </conditionalFormatting>
  <conditionalFormatting sqref="AG90 AI90 AK90 AM90 AO90 AQ90 AS90 AU90 AW90 AY90 BA90 BC90 BE90 BG90 BI90 BK90 BM90 BO90 BQ90 BS90 BU90 BW90">
    <cfRule type="cellIs" dxfId="2434" priority="2250" operator="equal">
      <formula>_FV(13,"3")</formula>
    </cfRule>
  </conditionalFormatting>
  <conditionalFormatting sqref="AG90 AI90 AK90 AM90 AO90 AQ90 AS90 AU90 AW90 AY90 BA90 BC90 BE90 BG90 BI90 BK90 BM90 BO90 BQ90 BS90 BU90 BW90">
    <cfRule type="containsText" dxfId="2433" priority="2234" operator="containsText" text="DOMENICA">
      <formula>NOT(ISERROR(SEARCH("DOMENICA",AG90)))</formula>
    </cfRule>
    <cfRule type="containsText" dxfId="2432" priority="2235" operator="containsText" text="08.30 – 14.30">
      <formula>NOT(ISERROR(SEARCH("08.30 – 14.30",AG90)))</formula>
    </cfRule>
    <cfRule type="containsText" dxfId="2431" priority="2236" operator="containsText" text="09.30 – 18.30">
      <formula>NOT(ISERROR(SEARCH("09.30 – 18.30",AG90)))</formula>
    </cfRule>
    <cfRule type="containsText" dxfId="2430" priority="2237" operator="containsText" text="08.30 – 16.30">
      <formula>NOT(ISERROR(SEARCH("08.30 – 16.30",AG90)))</formula>
    </cfRule>
    <cfRule type="containsText" dxfId="2429" priority="2238" operator="containsText" text="08.30 – 17.30">
      <formula>NOT(ISERROR(SEARCH("08.30 – 17.30",AG90)))</formula>
    </cfRule>
    <cfRule type="containsText" dxfId="2428" priority="2239" operator="containsText" text="09.00 – 18.00">
      <formula>NOT(ISERROR(SEARCH("09.00 – 18.00",AG90)))</formula>
    </cfRule>
    <cfRule type="containsText" dxfId="2427" priority="2240" operator="containsText" text="09.00 – 15.00">
      <formula>NOT(ISERROR(SEARCH("09.00 – 15.00",AG90)))</formula>
    </cfRule>
    <cfRule type="containsText" dxfId="2426" priority="2241" operator="containsText" text="10.30 – 19.30">
      <formula>NOT(ISERROR(SEARCH("10.30 – 19.30",AG90)))</formula>
    </cfRule>
    <cfRule type="containsText" dxfId="2425" priority="2242" operator="containsText" text="09.00 – 13.00">
      <formula>NOT(ISERROR(SEARCH("09.00 – 13.00",AG90)))</formula>
    </cfRule>
    <cfRule type="containsText" dxfId="2424" priority="2243" operator="containsText" text="11.30 – 19.30">
      <formula>NOT(ISERROR(SEARCH("11.30 – 19.30",AG90)))</formula>
    </cfRule>
  </conditionalFormatting>
  <conditionalFormatting sqref="AG90 AI90 AK90 AM90 AO90 AQ90 AS90 AU90 AW90 AY90 BA90 BC90 BE90 BG90 BI90 BK90 BM90 BO90 BQ90 BS90 BU90 BW90">
    <cfRule type="cellIs" dxfId="2423" priority="2227" operator="equal">
      <formula>"09.00 – 18.00"</formula>
    </cfRule>
  </conditionalFormatting>
  <conditionalFormatting sqref="AG90 AI90 AK90 AM90 AO90 AQ90 AS90 AU90 AW90 AY90 BA90 BC90 BE90 BG90 BI90 BK90 BM90 BO90 BQ90 BS90 BU90 BW90">
    <cfRule type="cellIs" dxfId="2422" priority="2228" operator="equal">
      <formula>"09.30 – 13.00"</formula>
    </cfRule>
  </conditionalFormatting>
  <conditionalFormatting sqref="AG90 AI90 AK90 AM90 AO90 AQ90 AS90 AU90 AW90 AY90 BA90 BC90 BE90 BG90 BI90 BK90 BM90 BO90 BQ90 BS90 BU90 BW90">
    <cfRule type="cellIs" dxfId="2421" priority="2229" operator="equal">
      <formula>"10.30 – 19.30"</formula>
    </cfRule>
  </conditionalFormatting>
  <conditionalFormatting sqref="AG90 AI90 AK90 AM90 AO90 AQ90 AS90 AU90 AW90 AY90 BA90 BC90 BE90 BG90 BI90 BK90 BM90 BO90 BQ90 BS90 BU90 BW90">
    <cfRule type="cellIs" dxfId="2420" priority="2230" operator="equal">
      <formula>"11.30 – 19.30"</formula>
    </cfRule>
  </conditionalFormatting>
  <conditionalFormatting sqref="AG90 AI90 AK90 AM90 AO90 AQ90 AS90 AU90 AW90 AY90 BA90 BC90 BE90 BG90 BI90 BK90 BM90 BO90 BQ90 BS90 BU90 BW90">
    <cfRule type="cellIs" dxfId="2419" priority="2231" operator="equal">
      <formula>_FV(13,"3")</formula>
    </cfRule>
  </conditionalFormatting>
  <conditionalFormatting sqref="AG90 AI90 AK90 AM90 AO90 AQ90 AS90 AU90 AW90 AY90 BA90 BC90 BE90 BG90 BI90 BK90 BM90 BO90 BQ90 BS90 BU90 BW90">
    <cfRule type="cellIs" dxfId="2418" priority="2220" operator="equal">
      <formula>"09.00 – 18.00"</formula>
    </cfRule>
  </conditionalFormatting>
  <conditionalFormatting sqref="AG90 AI90 AK90 AM90 AO90 AQ90 AS90 AU90 AW90 AY90 BA90 BC90 BE90 BG90 BI90 BK90 BM90 BO90 BQ90 BS90 BU90 BW90">
    <cfRule type="cellIs" dxfId="2417" priority="2221" operator="equal">
      <formula>"09.30 – 13.00"</formula>
    </cfRule>
  </conditionalFormatting>
  <conditionalFormatting sqref="AG90 AI90 AK90 AM90 AO90 AQ90 AS90 AU90 AW90 AY90 BA90 BC90 BE90 BG90 BI90 BK90 BM90 BO90 BQ90 BS90 BU90 BW90">
    <cfRule type="cellIs" dxfId="2416" priority="2222" operator="equal">
      <formula>"10.30 – 19.30"</formula>
    </cfRule>
  </conditionalFormatting>
  <conditionalFormatting sqref="AG90 AI90 AK90 AM90 AO90 AQ90 AS90 AU90 AW90 AY90 BA90 BC90 BE90 BG90 BI90 BK90 BM90 BO90 BQ90 BS90 BU90 BW90">
    <cfRule type="cellIs" dxfId="2415" priority="2223" operator="equal">
      <formula>"11.30 – 19.30"</formula>
    </cfRule>
  </conditionalFormatting>
  <conditionalFormatting sqref="AG90 AI90 AK90 AM90 AO90 AQ90 AS90 AU90 AW90 AY90 BA90 BC90 BE90 BG90 BI90 BK90 BM90 BO90 BQ90 BS90 BU90 BW90">
    <cfRule type="cellIs" dxfId="2414" priority="2224" operator="equal">
      <formula>_FV(13,"3")</formula>
    </cfRule>
  </conditionalFormatting>
  <conditionalFormatting sqref="AG114 AI114 AK114 AM114 AO114 AQ114 AS114 AU114 AW114 AY114 BA114 BC114 BE114 BG114 BI114 BK114 BM114 BO114 BQ114 BS114 BU114 BW114">
    <cfRule type="cellIs" dxfId="2413" priority="2178" operator="equal">
      <formula>_FV(13,"3")</formula>
    </cfRule>
  </conditionalFormatting>
  <conditionalFormatting sqref="AG114 AI114 AK114 AM114 AO114 AQ114 AS114 AU114 AW114 AY114 BA114 BC114 BE114 BG114 BI114 BK114 BM114 BO114 BQ114 BS114 BU114 BW114">
    <cfRule type="cellIs" dxfId="2412" priority="2159" operator="equal">
      <formula>_FV(13,"3")</formula>
    </cfRule>
  </conditionalFormatting>
  <conditionalFormatting sqref="AG114 AI114 AK114 AM114 AO114 AQ114 AS114 AU114 AW114 AY114 BA114 BC114 BE114 BG114 BI114 BK114 BM114 BO114 BQ114 BS114 BU114 BW114">
    <cfRule type="cellIs" dxfId="2411" priority="2160" operator="equal">
      <formula>_FV(13,"3")</formula>
    </cfRule>
  </conditionalFormatting>
  <conditionalFormatting sqref="AG114 AI114 AK114 AM114 AO114 AQ114 AS114 AU114 AW114 AY114 BA114 BC114 BE114 BG114 BI114 BK114 BM114 BO114 BQ114 BS114 BU114 BW114">
    <cfRule type="cellIs" dxfId="2410" priority="2152" operator="equal">
      <formula>_FV(13,"3")</formula>
    </cfRule>
  </conditionalFormatting>
  <conditionalFormatting sqref="AG114 AI114 AK114 AM114 AO114 AQ114 AS114 AU114 AW114 AY114 BA114 BC114 BE114 BG114 BI114 BK114 BM114 BO114 BQ114 BS114 BU114 BW114">
    <cfRule type="cellIs" dxfId="2409" priority="2153" operator="equal">
      <formula>_FV(13,"3")</formula>
    </cfRule>
  </conditionalFormatting>
  <conditionalFormatting sqref="AG114 AI114 AK114 AM114 AO114 AQ114 AS114 AU114 AW114 AY114 BA114 BC114 BE114 BG114 BI114 BK114 BM114 BO114 BQ114 BS114 BU114 BW114">
    <cfRule type="cellIs" dxfId="2408" priority="2211" operator="equal">
      <formula>"09.00 – 13.00"</formula>
    </cfRule>
  </conditionalFormatting>
  <conditionalFormatting sqref="AG114 AI114 AK114 AM114 AO114 AQ114 AS114 AU114 AW114 AY114 BA114 BC114 BE114 BG114 BI114 BK114 BM114 BO114 BQ114 BS114 BU114 BW114">
    <cfRule type="cellIs" dxfId="2407" priority="2212" operator="equal">
      <formula>"09.00 – 15.00"</formula>
    </cfRule>
  </conditionalFormatting>
  <conditionalFormatting sqref="AG114 AI114 AK114 AM114 AO114 AQ114 AS114 AU114 AW114 AY114 BA114 BC114 BE114 BG114 BI114 BK114 BM114 BO114 BQ114 BS114 BU114 BW114">
    <cfRule type="cellIs" dxfId="2406" priority="2213" operator="equal">
      <formula>"09.00 – 18.00"</formula>
    </cfRule>
  </conditionalFormatting>
  <conditionalFormatting sqref="AG114 AI114 AK114 AM114 AO114 AQ114 AS114 AU114 AW114 AY114 BA114 BC114 BE114 BG114 BI114 BK114 BM114 BO114 BQ114 BS114 BU114 BW114">
    <cfRule type="cellIs" dxfId="2405" priority="2214" operator="equal">
      <formula>"09.30 – 13.00"</formula>
    </cfRule>
  </conditionalFormatting>
  <conditionalFormatting sqref="AG114 AI114 AK114 AM114 AO114 AQ114 AS114 AU114 AW114 AY114 BA114 BC114 BE114 BG114 BI114 BK114 BM114 BO114 BQ114 BS114 BU114 BW114">
    <cfRule type="cellIs" dxfId="2404" priority="2215" operator="equal">
      <formula>"10.30 – 19.30"</formula>
    </cfRule>
  </conditionalFormatting>
  <conditionalFormatting sqref="AG114 AI114 AK114 AM114 AO114 AQ114 AS114 AU114 AW114 AY114 BA114 BC114 BE114 BG114 BI114 BK114 BM114 BO114 BQ114 BS114 BU114 BW114">
    <cfRule type="cellIs" dxfId="2403" priority="2216" operator="equal">
      <formula>"11.30 – 19.30"</formula>
    </cfRule>
  </conditionalFormatting>
  <conditionalFormatting sqref="AG114 AI114 AK114 AM114 AO114 AQ114 AS114 AU114 AW114 AY114 BA114 BC114 BE114 BG114 BI114 BK114 BM114 BO114 BQ114 BS114 BU114 BW114">
    <cfRule type="cellIs" dxfId="2402" priority="2217" operator="equal">
      <formula>_FV(13,"3")</formula>
    </cfRule>
  </conditionalFormatting>
  <conditionalFormatting sqref="AG114 AI114 AK114 AM114 AO114 AQ114 AS114 AU114 AW114 AY114 BA114 BC114 BE114 BG114 BI114 BK114 BM114 BO114 BQ114 BS114 BU114 BW114">
    <cfRule type="cellIs" dxfId="2401" priority="2218" operator="equal">
      <formula>_FV(13,"3")</formula>
    </cfRule>
  </conditionalFormatting>
  <conditionalFormatting sqref="AG114 AI114 AK114 AM114 AO114 AQ114 AS114 AU114 AW114 AY114 BA114 BC114 BE114 BG114 BI114 BK114 BM114 BO114 BQ114 BS114 BU114 BW114">
    <cfRule type="cellIs" dxfId="2400" priority="2219" operator="equal">
      <formula>_FV(13,"3")</formula>
    </cfRule>
  </conditionalFormatting>
  <conditionalFormatting sqref="AG114 AI114 AK114 AM114 AO114 AQ114 AS114 AU114 AW114 AY114 BA114 BC114 BE114 BG114 BI114 BK114 BM114 BO114 BQ114 BS114 BU114 BW114">
    <cfRule type="containsText" dxfId="2399" priority="2201" operator="containsText" text="DOMENICA">
      <formula>NOT(ISERROR(SEARCH("DOMENICA",AG114)))</formula>
    </cfRule>
    <cfRule type="containsText" dxfId="2398" priority="2202" operator="containsText" text="08.30 – 14.30">
      <formula>NOT(ISERROR(SEARCH("08.30 – 14.30",AG114)))</formula>
    </cfRule>
    <cfRule type="containsText" dxfId="2397" priority="2203" operator="containsText" text="09.30 – 18.30">
      <formula>NOT(ISERROR(SEARCH("09.30 – 18.30",AG114)))</formula>
    </cfRule>
    <cfRule type="containsText" dxfId="2396" priority="2204" operator="containsText" text="08.30 – 16.30">
      <formula>NOT(ISERROR(SEARCH("08.30 – 16.30",AG114)))</formula>
    </cfRule>
    <cfRule type="containsText" dxfId="2395" priority="2205" operator="containsText" text="08.30 – 17.30">
      <formula>NOT(ISERROR(SEARCH("08.30 – 17.30",AG114)))</formula>
    </cfRule>
    <cfRule type="containsText" dxfId="2394" priority="2206" operator="containsText" text="09.00 – 18.00">
      <formula>NOT(ISERROR(SEARCH("09.00 – 18.00",AG114)))</formula>
    </cfRule>
    <cfRule type="containsText" dxfId="2393" priority="2207" operator="containsText" text="09.00 – 15.00">
      <formula>NOT(ISERROR(SEARCH("09.00 – 15.00",AG114)))</formula>
    </cfRule>
    <cfRule type="containsText" dxfId="2392" priority="2208" operator="containsText" text="10.30 – 19.30">
      <formula>NOT(ISERROR(SEARCH("10.30 – 19.30",AG114)))</formula>
    </cfRule>
    <cfRule type="containsText" dxfId="2391" priority="2209" operator="containsText" text="09.00 – 13.00">
      <formula>NOT(ISERROR(SEARCH("09.00 – 13.00",AG114)))</formula>
    </cfRule>
    <cfRule type="containsText" dxfId="2390" priority="2210" operator="containsText" text="11.30 – 19.30">
      <formula>NOT(ISERROR(SEARCH("11.30 – 19.30",AG114)))</formula>
    </cfRule>
  </conditionalFormatting>
  <conditionalFormatting sqref="AG114 AI114 AK114 AM114 AO114 AQ114 AS114 AU114 AW114 AY114 BA114 BC114 BE114 BG114 BI114 BK114 BM114 BO114 BQ114 BS114 BU114 BW114">
    <cfRule type="cellIs" dxfId="2389" priority="2193" operator="equal">
      <formula>"09.00 – 15.00"</formula>
    </cfRule>
  </conditionalFormatting>
  <conditionalFormatting sqref="AG114 AI114 AK114 AM114 AO114 AQ114 AS114 AU114 AW114 AY114 BA114 BC114 BE114 BG114 BI114 BK114 BM114 BO114 BQ114 BS114 BU114 BW114">
    <cfRule type="cellIs" dxfId="2388" priority="2194" operator="equal">
      <formula>"09.00 – 18.00"</formula>
    </cfRule>
  </conditionalFormatting>
  <conditionalFormatting sqref="AG114 AI114 AK114 AM114 AO114 AQ114 AS114 AU114 AW114 AY114 BA114 BC114 BE114 BG114 BI114 BK114 BM114 BO114 BQ114 BS114 BU114 BW114">
    <cfRule type="cellIs" dxfId="2387" priority="2195" operator="equal">
      <formula>"09.30 – 13.00"</formula>
    </cfRule>
  </conditionalFormatting>
  <conditionalFormatting sqref="AG114 AI114 AK114 AM114 AO114 AQ114 AS114 AU114 AW114 AY114 BA114 BC114 BE114 BG114 BI114 BK114 BM114 BO114 BQ114 BS114 BU114 BW114">
    <cfRule type="cellIs" dxfId="2386" priority="2196" operator="equal">
      <formula>"10.30 – 19.30"</formula>
    </cfRule>
  </conditionalFormatting>
  <conditionalFormatting sqref="AG114 AI114 AK114 AM114 AO114 AQ114 AS114 AU114 AW114 AY114 BA114 BC114 BE114 BG114 BI114 BK114 BM114 BO114 BQ114 BS114 BU114 BW114">
    <cfRule type="cellIs" dxfId="2385" priority="2197" operator="equal">
      <formula>"11.30 – 19.30"</formula>
    </cfRule>
  </conditionalFormatting>
  <conditionalFormatting sqref="AG114 AI114 AK114 AM114 AO114 AQ114 AS114 AU114 AW114 AY114 BA114 BC114 BE114 BG114 BI114 BK114 BM114 BO114 BQ114 BS114 BU114 BW114">
    <cfRule type="cellIs" dxfId="2384" priority="2198" operator="equal">
      <formula>_FV(13,"3")</formula>
    </cfRule>
  </conditionalFormatting>
  <conditionalFormatting sqref="AG114 AI114 AK114 AM114 AO114 AQ114 AS114 AU114 AW114 AY114 BA114 BC114 BE114 BG114 BI114 BK114 BM114 BO114 BQ114 BS114 BU114 BW114">
    <cfRule type="cellIs" dxfId="2383" priority="2199" operator="equal">
      <formula>_FV(13,"3")</formula>
    </cfRule>
  </conditionalFormatting>
  <conditionalFormatting sqref="AG114 AI114 AK114 AM114 AO114 AQ114 AS114 AU114 AW114 AY114 BA114 BC114 BE114 BG114 BI114 BK114 BM114 BO114 BQ114 BS114 BU114 BW114">
    <cfRule type="cellIs" dxfId="2382" priority="2200" operator="equal">
      <formula>_FV(13,"3")</formula>
    </cfRule>
  </conditionalFormatting>
  <conditionalFormatting sqref="AG114 AI114 AK114 AM114 AO114 AQ114 AS114 AU114 AW114 AY114 BA114 BC114 BE114 BG114 BI114 BK114 BM114 BO114 BQ114 BS114 BU114 BW114">
    <cfRule type="cellIs" dxfId="2381" priority="2185" operator="equal">
      <formula>"09.00 – 15.00"</formula>
    </cfRule>
  </conditionalFormatting>
  <conditionalFormatting sqref="AG114 AI114 AK114 AM114 AO114 AQ114 AS114 AU114 AW114 AY114 BA114 BC114 BE114 BG114 BI114 BK114 BM114 BO114 BQ114 BS114 BU114 BW114">
    <cfRule type="cellIs" dxfId="2380" priority="2186" operator="equal">
      <formula>"09.00 – 18.00"</formula>
    </cfRule>
  </conditionalFormatting>
  <conditionalFormatting sqref="AG114 AI114 AK114 AM114 AO114 AQ114 AS114 AU114 AW114 AY114 BA114 BC114 BE114 BG114 BI114 BK114 BM114 BO114 BQ114 BS114 BU114 BW114">
    <cfRule type="cellIs" dxfId="2379" priority="2187" operator="equal">
      <formula>"09.30 – 13.00"</formula>
    </cfRule>
  </conditionalFormatting>
  <conditionalFormatting sqref="AG114 AI114 AK114 AM114 AO114 AQ114 AS114 AU114 AW114 AY114 BA114 BC114 BE114 BG114 BI114 BK114 BM114 BO114 BQ114 BS114 BU114 BW114">
    <cfRule type="cellIs" dxfId="2378" priority="2188" operator="equal">
      <formula>"10.30 – 19.30"</formula>
    </cfRule>
  </conditionalFormatting>
  <conditionalFormatting sqref="AG114 AI114 AK114 AM114 AO114 AQ114 AS114 AU114 AW114 AY114 BA114 BC114 BE114 BG114 BI114 BK114 BM114 BO114 BQ114 BS114 BU114 BW114">
    <cfRule type="cellIs" dxfId="2377" priority="2189" operator="equal">
      <formula>"11.30 – 19.30"</formula>
    </cfRule>
  </conditionalFormatting>
  <conditionalFormatting sqref="AG114 AI114 AK114 AM114 AO114 AQ114 AS114 AU114 AW114 AY114 BA114 BC114 BE114 BG114 BI114 BK114 BM114 BO114 BQ114 BS114 BU114 BW114">
    <cfRule type="cellIs" dxfId="2376" priority="2190" operator="equal">
      <formula>_FV(13,"3")</formula>
    </cfRule>
  </conditionalFormatting>
  <conditionalFormatting sqref="AG114 AI114 AK114 AM114 AO114 AQ114 AS114 AU114 AW114 AY114 BA114 BC114 BE114 BG114 BI114 BK114 BM114 BO114 BQ114 BS114 BU114 BW114">
    <cfRule type="cellIs" dxfId="2375" priority="2191" operator="equal">
      <formula>_FV(13,"3")</formula>
    </cfRule>
  </conditionalFormatting>
  <conditionalFormatting sqref="AG114 AI114 AK114 AM114 AO114 AQ114 AS114 AU114 AW114 AY114 BA114 BC114 BE114 BG114 BI114 BK114 BM114 BO114 BQ114 BS114 BU114 BW114">
    <cfRule type="cellIs" dxfId="2374" priority="2192" operator="equal">
      <formula>_FV(13,"3")</formula>
    </cfRule>
  </conditionalFormatting>
  <conditionalFormatting sqref="AG114 AI114 AK114 AM114 AO114 AQ114 AS114 AU114 AW114 AY114 BA114 BC114 BE114 BG114 BI114 BK114 BM114 BO114 BQ114 BS114 BU114 BW114">
    <cfRule type="containsText" dxfId="2373" priority="2179" operator="containsText" text="09.00 - 13.00">
      <formula>NOT(ISERROR(SEARCH("09.00 - 13.00",AG114)))</formula>
    </cfRule>
    <cfRule type="containsText" dxfId="2372" priority="2180" operator="containsText" text="09.00 – 15:00">
      <formula>NOT(ISERROR(SEARCH("09.00 – 15:00",AG114)))</formula>
    </cfRule>
    <cfRule type="containsText" dxfId="2371" priority="2181" operator="containsText" text="09.00 – 16.00">
      <formula>NOT(ISERROR(SEARCH("09.00 – 16.00",AG114)))</formula>
    </cfRule>
    <cfRule type="containsText" dxfId="2370" priority="2182" operator="containsText" text="09.00 - 13:00">
      <formula>NOT(ISERROR(SEARCH("09.00 - 13:00",AG114)))</formula>
    </cfRule>
    <cfRule type="containsText" dxfId="2369" priority="2183" operator="containsText" text="08.30 – 16:30 ">
      <formula>NOT(ISERROR(SEARCH("08.30 – 16:30 ",AG114)))</formula>
    </cfRule>
    <cfRule type="containsText" dxfId="2368" priority="2184" operator="containsText" text="08.30 – 17:30 ">
      <formula>NOT(ISERROR(SEARCH("08.30 – 17:30 ",AG114)))</formula>
    </cfRule>
  </conditionalFormatting>
  <conditionalFormatting sqref="AG114 AI114 AK114 AM114 AO114 AQ114 AS114 AU114 AW114 AY114 BA114 BC114 BE114 BG114 BI114 BK114 BM114 BO114 BQ114 BS114 BU114 BW114">
    <cfRule type="cellIs" dxfId="2367" priority="2171" operator="equal">
      <formula>"09.00 – 15.00"</formula>
    </cfRule>
  </conditionalFormatting>
  <conditionalFormatting sqref="AG114 AI114 AK114 AM114 AO114 AQ114 AS114 AU114 AW114 AY114 BA114 BC114 BE114 BG114 BI114 BK114 BM114 BO114 BQ114 BS114 BU114 BW114">
    <cfRule type="cellIs" dxfId="2366" priority="2172" operator="equal">
      <formula>"09.00 – 18.00"</formula>
    </cfRule>
  </conditionalFormatting>
  <conditionalFormatting sqref="AG114 AI114 AK114 AM114 AO114 AQ114 AS114 AU114 AW114 AY114 BA114 BC114 BE114 BG114 BI114 BK114 BM114 BO114 BQ114 BS114 BU114 BW114">
    <cfRule type="cellIs" dxfId="2365" priority="2173" operator="equal">
      <formula>"09.30 – 13.00"</formula>
    </cfRule>
  </conditionalFormatting>
  <conditionalFormatting sqref="AG114 AI114 AK114 AM114 AO114 AQ114 AS114 AU114 AW114 AY114 BA114 BC114 BE114 BG114 BI114 BK114 BM114 BO114 BQ114 BS114 BU114 BW114">
    <cfRule type="cellIs" dxfId="2364" priority="2174" operator="equal">
      <formula>"10.30 – 19.30"</formula>
    </cfRule>
  </conditionalFormatting>
  <conditionalFormatting sqref="AG114 AI114 AK114 AM114 AO114 AQ114 AS114 AU114 AW114 AY114 BA114 BC114 BE114 BG114 BI114 BK114 BM114 BO114 BQ114 BS114 BU114 BW114">
    <cfRule type="cellIs" dxfId="2363" priority="2175" operator="equal">
      <formula>"11.30 – 19.30"</formula>
    </cfRule>
  </conditionalFormatting>
  <conditionalFormatting sqref="AG114 AI114 AK114 AM114 AO114 AQ114 AS114 AU114 AW114 AY114 BA114 BC114 BE114 BG114 BI114 BK114 BM114 BO114 BQ114 BS114 BU114 BW114">
    <cfRule type="cellIs" dxfId="2362" priority="2176" operator="equal">
      <formula>_FV(13,"3")</formula>
    </cfRule>
  </conditionalFormatting>
  <conditionalFormatting sqref="AG114 AI114 AK114 AM114 AO114 AQ114 AS114 AU114 AW114 AY114 BA114 BC114 BE114 BG114 BI114 BK114 BM114 BO114 BQ114 BS114 BU114 BW114">
    <cfRule type="cellIs" dxfId="2361" priority="2177" operator="equal">
      <formula>_FV(13,"3")</formula>
    </cfRule>
  </conditionalFormatting>
  <conditionalFormatting sqref="AG114 AI114 AK114 AM114 AO114 AQ114 AS114 AU114 AW114 AY114 BA114 BC114 BE114 BG114 BI114 BK114 BM114 BO114 BQ114 BS114 BU114 BW114">
    <cfRule type="containsText" dxfId="2360" priority="2161" operator="containsText" text="DOMENICA">
      <formula>NOT(ISERROR(SEARCH("DOMENICA",AG114)))</formula>
    </cfRule>
    <cfRule type="containsText" dxfId="2359" priority="2162" operator="containsText" text="08.30 – 14.30">
      <formula>NOT(ISERROR(SEARCH("08.30 – 14.30",AG114)))</formula>
    </cfRule>
    <cfRule type="containsText" dxfId="2358" priority="2163" operator="containsText" text="09.30 – 18.30">
      <formula>NOT(ISERROR(SEARCH("09.30 – 18.30",AG114)))</formula>
    </cfRule>
    <cfRule type="containsText" dxfId="2357" priority="2164" operator="containsText" text="08.30 – 16.30">
      <formula>NOT(ISERROR(SEARCH("08.30 – 16.30",AG114)))</formula>
    </cfRule>
    <cfRule type="containsText" dxfId="2356" priority="2165" operator="containsText" text="08.30 – 17.30">
      <formula>NOT(ISERROR(SEARCH("08.30 – 17.30",AG114)))</formula>
    </cfRule>
    <cfRule type="containsText" dxfId="2355" priority="2166" operator="containsText" text="09.00 – 18.00">
      <formula>NOT(ISERROR(SEARCH("09.00 – 18.00",AG114)))</formula>
    </cfRule>
    <cfRule type="containsText" dxfId="2354" priority="2167" operator="containsText" text="09.00 – 15.00">
      <formula>NOT(ISERROR(SEARCH("09.00 – 15.00",AG114)))</formula>
    </cfRule>
    <cfRule type="containsText" dxfId="2353" priority="2168" operator="containsText" text="10.30 – 19.30">
      <formula>NOT(ISERROR(SEARCH("10.30 – 19.30",AG114)))</formula>
    </cfRule>
    <cfRule type="containsText" dxfId="2352" priority="2169" operator="containsText" text="09.00 – 13.00">
      <formula>NOT(ISERROR(SEARCH("09.00 – 13.00",AG114)))</formula>
    </cfRule>
    <cfRule type="containsText" dxfId="2351" priority="2170" operator="containsText" text="11.30 – 19.30">
      <formula>NOT(ISERROR(SEARCH("11.30 – 19.30",AG114)))</formula>
    </cfRule>
  </conditionalFormatting>
  <conditionalFormatting sqref="AG114 AI114 AK114 AM114 AO114 AQ114 AS114 AU114 AW114 AY114 BA114 BC114 BE114 BG114 BI114 BK114 BM114 BO114 BQ114 BS114 BU114 BW114">
    <cfRule type="cellIs" dxfId="2350" priority="2154" operator="equal">
      <formula>"09.00 – 18.00"</formula>
    </cfRule>
  </conditionalFormatting>
  <conditionalFormatting sqref="AG114 AI114 AK114 AM114 AO114 AQ114 AS114 AU114 AW114 AY114 BA114 BC114 BE114 BG114 BI114 BK114 BM114 BO114 BQ114 BS114 BU114 BW114">
    <cfRule type="cellIs" dxfId="2349" priority="2155" operator="equal">
      <formula>"09.30 – 13.00"</formula>
    </cfRule>
  </conditionalFormatting>
  <conditionalFormatting sqref="AG114 AI114 AK114 AM114 AO114 AQ114 AS114 AU114 AW114 AY114 BA114 BC114 BE114 BG114 BI114 BK114 BM114 BO114 BQ114 BS114 BU114 BW114">
    <cfRule type="cellIs" dxfId="2348" priority="2156" operator="equal">
      <formula>"10.30 – 19.30"</formula>
    </cfRule>
  </conditionalFormatting>
  <conditionalFormatting sqref="AG114 AI114 AK114 AM114 AO114 AQ114 AS114 AU114 AW114 AY114 BA114 BC114 BE114 BG114 BI114 BK114 BM114 BO114 BQ114 BS114 BU114 BW114">
    <cfRule type="cellIs" dxfId="2347" priority="2157" operator="equal">
      <formula>"11.30 – 19.30"</formula>
    </cfRule>
  </conditionalFormatting>
  <conditionalFormatting sqref="AG114 AI114 AK114 AM114 AO114 AQ114 AS114 AU114 AW114 AY114 BA114 BC114 BE114 BG114 BI114 BK114 BM114 BO114 BQ114 BS114 BU114 BW114">
    <cfRule type="cellIs" dxfId="2346" priority="2158" operator="equal">
      <formula>_FV(13,"3")</formula>
    </cfRule>
  </conditionalFormatting>
  <conditionalFormatting sqref="AG114 AI114 AK114 AM114 AO114 AQ114 AS114 AU114 AW114 AY114 BA114 BC114 BE114 BG114 BI114 BK114 BM114 BO114 BQ114 BS114 BU114 BW114">
    <cfRule type="cellIs" dxfId="2345" priority="2147" operator="equal">
      <formula>"09.00 – 18.00"</formula>
    </cfRule>
  </conditionalFormatting>
  <conditionalFormatting sqref="AG114 AI114 AK114 AM114 AO114 AQ114 AS114 AU114 AW114 AY114 BA114 BC114 BE114 BG114 BI114 BK114 BM114 BO114 BQ114 BS114 BU114 BW114">
    <cfRule type="cellIs" dxfId="2344" priority="2148" operator="equal">
      <formula>"09.30 – 13.00"</formula>
    </cfRule>
  </conditionalFormatting>
  <conditionalFormatting sqref="AG114 AI114 AK114 AM114 AO114 AQ114 AS114 AU114 AW114 AY114 BA114 BC114 BE114 BG114 BI114 BK114 BM114 BO114 BQ114 BS114 BU114 BW114">
    <cfRule type="cellIs" dxfId="2343" priority="2149" operator="equal">
      <formula>"10.30 – 19.30"</formula>
    </cfRule>
  </conditionalFormatting>
  <conditionalFormatting sqref="AG114 AI114 AK114 AM114 AO114 AQ114 AS114 AU114 AW114 AY114 BA114 BC114 BE114 BG114 BI114 BK114 BM114 BO114 BQ114 BS114 BU114 BW114">
    <cfRule type="cellIs" dxfId="2342" priority="2150" operator="equal">
      <formula>"11.30 – 19.30"</formula>
    </cfRule>
  </conditionalFormatting>
  <conditionalFormatting sqref="AG114 AI114 AK114 AM114 AO114 AQ114 AS114 AU114 AW114 AY114 BA114 BC114 BE114 BG114 BI114 BK114 BM114 BO114 BQ114 BS114 BU114 BW114">
    <cfRule type="cellIs" dxfId="2341" priority="2151" operator="equal">
      <formula>_FV(13,"3")</formula>
    </cfRule>
  </conditionalFormatting>
  <conditionalFormatting sqref="AG124 AI124 AK124 AM124 AO124 AQ124 AS124 AU124 AW124 AY124 BA124 BC124 BE124 BG124 BI124 BK124 BM124 BO124 BQ124 BS124 BU124 BW124">
    <cfRule type="cellIs" dxfId="2340" priority="2105" operator="equal">
      <formula>_FV(13,"3")</formula>
    </cfRule>
  </conditionalFormatting>
  <conditionalFormatting sqref="AG124 AI124 AK124 AM124 AO124 AQ124 AS124 AU124 AW124 AY124 BA124 BC124 BE124 BG124 BI124 BK124 BM124 BO124 BQ124 BS124 BU124 BW124">
    <cfRule type="cellIs" dxfId="2339" priority="2086" operator="equal">
      <formula>_FV(13,"3")</formula>
    </cfRule>
  </conditionalFormatting>
  <conditionalFormatting sqref="AG124 AI124 AK124 AM124 AO124 AQ124 AS124 AU124 AW124 AY124 BA124 BC124 BE124 BG124 BI124 BK124 BM124 BO124 BQ124 BS124 BU124 BW124">
    <cfRule type="cellIs" dxfId="2338" priority="2087" operator="equal">
      <formula>_FV(13,"3")</formula>
    </cfRule>
  </conditionalFormatting>
  <conditionalFormatting sqref="AG124 AI124 AK124 AM124 AO124 AQ124 AS124 AU124 AW124 AY124 BA124 BC124 BE124 BG124 BI124 BK124 BM124 BO124 BQ124 BS124 BU124 BW124">
    <cfRule type="cellIs" dxfId="2337" priority="2079" operator="equal">
      <formula>_FV(13,"3")</formula>
    </cfRule>
  </conditionalFormatting>
  <conditionalFormatting sqref="AG124 AI124 AK124 AM124 AO124 AQ124 AS124 AU124 AW124 AY124 BA124 BC124 BE124 BG124 BI124 BK124 BM124 BO124 BQ124 BS124 BU124 BW124">
    <cfRule type="cellIs" dxfId="2336" priority="2080" operator="equal">
      <formula>_FV(13,"3")</formula>
    </cfRule>
  </conditionalFormatting>
  <conditionalFormatting sqref="AG124 AI124 AK124 AM124 AO124 AQ124 AS124 AU124 AW124 AY124 BA124 BC124 BE124 BG124 BI124 BK124 BM124 BO124 BQ124 BS124 BU124 BW124">
    <cfRule type="cellIs" dxfId="2335" priority="2138" operator="equal">
      <formula>"09.00 – 13.00"</formula>
    </cfRule>
  </conditionalFormatting>
  <conditionalFormatting sqref="AG124 AI124 AK124 AM124 AO124 AQ124 AS124 AU124 AW124 AY124 BA124 BC124 BE124 BG124 BI124 BK124 BM124 BO124 BQ124 BS124 BU124 BW124">
    <cfRule type="cellIs" dxfId="2334" priority="2139" operator="equal">
      <formula>"09.00 – 15.00"</formula>
    </cfRule>
  </conditionalFormatting>
  <conditionalFormatting sqref="AG124 AI124 AK124 AM124 AO124 AQ124 AS124 AU124 AW124 AY124 BA124 BC124 BE124 BG124 BI124 BK124 BM124 BO124 BQ124 BS124 BU124 BW124">
    <cfRule type="cellIs" dxfId="2333" priority="2140" operator="equal">
      <formula>"09.00 – 18.00"</formula>
    </cfRule>
  </conditionalFormatting>
  <conditionalFormatting sqref="AG124 AI124 AK124 AM124 AO124 AQ124 AS124 AU124 AW124 AY124 BA124 BC124 BE124 BG124 BI124 BK124 BM124 BO124 BQ124 BS124 BU124 BW124">
    <cfRule type="cellIs" dxfId="2332" priority="2141" operator="equal">
      <formula>"09.30 – 13.00"</formula>
    </cfRule>
  </conditionalFormatting>
  <conditionalFormatting sqref="AG124 AI124 AK124 AM124 AO124 AQ124 AS124 AU124 AW124 AY124 BA124 BC124 BE124 BG124 BI124 BK124 BM124 BO124 BQ124 BS124 BU124 BW124">
    <cfRule type="cellIs" dxfId="2331" priority="2142" operator="equal">
      <formula>"10.30 – 19.30"</formula>
    </cfRule>
  </conditionalFormatting>
  <conditionalFormatting sqref="AG124 AI124 AK124 AM124 AO124 AQ124 AS124 AU124 AW124 AY124 BA124 BC124 BE124 BG124 BI124 BK124 BM124 BO124 BQ124 BS124 BU124 BW124">
    <cfRule type="cellIs" dxfId="2330" priority="2143" operator="equal">
      <formula>"11.30 – 19.30"</formula>
    </cfRule>
  </conditionalFormatting>
  <conditionalFormatting sqref="AG124 AI124 AK124 AM124 AO124 AQ124 AS124 AU124 AW124 AY124 BA124 BC124 BE124 BG124 BI124 BK124 BM124 BO124 BQ124 BS124 BU124 BW124">
    <cfRule type="cellIs" dxfId="2329" priority="2144" operator="equal">
      <formula>_FV(13,"3")</formula>
    </cfRule>
  </conditionalFormatting>
  <conditionalFormatting sqref="AG124 AI124 AK124 AM124 AO124 AQ124 AS124 AU124 AW124 AY124 BA124 BC124 BE124 BG124 BI124 BK124 BM124 BO124 BQ124 BS124 BU124 BW124">
    <cfRule type="cellIs" dxfId="2328" priority="2145" operator="equal">
      <formula>_FV(13,"3")</formula>
    </cfRule>
  </conditionalFormatting>
  <conditionalFormatting sqref="AG124 AI124 AK124 AM124 AO124 AQ124 AS124 AU124 AW124 AY124 BA124 BC124 BE124 BG124 BI124 BK124 BM124 BO124 BQ124 BS124 BU124 BW124">
    <cfRule type="cellIs" dxfId="2327" priority="2146" operator="equal">
      <formula>_FV(13,"3")</formula>
    </cfRule>
  </conditionalFormatting>
  <conditionalFormatting sqref="AG124 AI124 AK124 AM124 AO124 AQ124 AS124 AU124 AW124 AY124 BA124 BC124 BE124 BG124 BI124 BK124 BM124 BO124 BQ124 BS124 BU124 BW124">
    <cfRule type="containsText" dxfId="2326" priority="2128" operator="containsText" text="DOMENICA">
      <formula>NOT(ISERROR(SEARCH("DOMENICA",AG124)))</formula>
    </cfRule>
    <cfRule type="containsText" dxfId="2325" priority="2129" operator="containsText" text="08.30 – 14.30">
      <formula>NOT(ISERROR(SEARCH("08.30 – 14.30",AG124)))</formula>
    </cfRule>
    <cfRule type="containsText" dxfId="2324" priority="2130" operator="containsText" text="09.30 – 18.30">
      <formula>NOT(ISERROR(SEARCH("09.30 – 18.30",AG124)))</formula>
    </cfRule>
    <cfRule type="containsText" dxfId="2323" priority="2131" operator="containsText" text="08.30 – 16.30">
      <formula>NOT(ISERROR(SEARCH("08.30 – 16.30",AG124)))</formula>
    </cfRule>
    <cfRule type="containsText" dxfId="2322" priority="2132" operator="containsText" text="08.30 – 17.30">
      <formula>NOT(ISERROR(SEARCH("08.30 – 17.30",AG124)))</formula>
    </cfRule>
    <cfRule type="containsText" dxfId="2321" priority="2133" operator="containsText" text="09.00 – 18.00">
      <formula>NOT(ISERROR(SEARCH("09.00 – 18.00",AG124)))</formula>
    </cfRule>
    <cfRule type="containsText" dxfId="2320" priority="2134" operator="containsText" text="09.00 – 15.00">
      <formula>NOT(ISERROR(SEARCH("09.00 – 15.00",AG124)))</formula>
    </cfRule>
    <cfRule type="containsText" dxfId="2319" priority="2135" operator="containsText" text="10.30 – 19.30">
      <formula>NOT(ISERROR(SEARCH("10.30 – 19.30",AG124)))</formula>
    </cfRule>
    <cfRule type="containsText" dxfId="2318" priority="2136" operator="containsText" text="09.00 – 13.00">
      <formula>NOT(ISERROR(SEARCH("09.00 – 13.00",AG124)))</formula>
    </cfRule>
    <cfRule type="containsText" dxfId="2317" priority="2137" operator="containsText" text="11.30 – 19.30">
      <formula>NOT(ISERROR(SEARCH("11.30 – 19.30",AG124)))</formula>
    </cfRule>
  </conditionalFormatting>
  <conditionalFormatting sqref="AG124 AI124 AK124 AM124 AO124 AQ124 AS124 AU124 AW124 AY124 BA124 BC124 BE124 BG124 BI124 BK124 BM124 BO124 BQ124 BS124 BU124 BW124">
    <cfRule type="cellIs" dxfId="2316" priority="2120" operator="equal">
      <formula>"09.00 – 15.00"</formula>
    </cfRule>
  </conditionalFormatting>
  <conditionalFormatting sqref="AG124 AI124 AK124 AM124 AO124 AQ124 AS124 AU124 AW124 AY124 BA124 BC124 BE124 BG124 BI124 BK124 BM124 BO124 BQ124 BS124 BU124 BW124">
    <cfRule type="cellIs" dxfId="2315" priority="2121" operator="equal">
      <formula>"09.00 – 18.00"</formula>
    </cfRule>
  </conditionalFormatting>
  <conditionalFormatting sqref="AG124 AI124 AK124 AM124 AO124 AQ124 AS124 AU124 AW124 AY124 BA124 BC124 BE124 BG124 BI124 BK124 BM124 BO124 BQ124 BS124 BU124 BW124">
    <cfRule type="cellIs" dxfId="2314" priority="2122" operator="equal">
      <formula>"09.30 – 13.00"</formula>
    </cfRule>
  </conditionalFormatting>
  <conditionalFormatting sqref="AG124 AI124 AK124 AM124 AO124 AQ124 AS124 AU124 AW124 AY124 BA124 BC124 BE124 BG124 BI124 BK124 BM124 BO124 BQ124 BS124 BU124 BW124">
    <cfRule type="cellIs" dxfId="2313" priority="2123" operator="equal">
      <formula>"10.30 – 19.30"</formula>
    </cfRule>
  </conditionalFormatting>
  <conditionalFormatting sqref="AG124 AI124 AK124 AM124 AO124 AQ124 AS124 AU124 AW124 AY124 BA124 BC124 BE124 BG124 BI124 BK124 BM124 BO124 BQ124 BS124 BU124 BW124">
    <cfRule type="cellIs" dxfId="2312" priority="2124" operator="equal">
      <formula>"11.30 – 19.30"</formula>
    </cfRule>
  </conditionalFormatting>
  <conditionalFormatting sqref="AG124 AI124 AK124 AM124 AO124 AQ124 AS124 AU124 AW124 AY124 BA124 BC124 BE124 BG124 BI124 BK124 BM124 BO124 BQ124 BS124 BU124 BW124">
    <cfRule type="cellIs" dxfId="2311" priority="2125" operator="equal">
      <formula>_FV(13,"3")</formula>
    </cfRule>
  </conditionalFormatting>
  <conditionalFormatting sqref="AG124 AI124 AK124 AM124 AO124 AQ124 AS124 AU124 AW124 AY124 BA124 BC124 BE124 BG124 BI124 BK124 BM124 BO124 BQ124 BS124 BU124 BW124">
    <cfRule type="cellIs" dxfId="2310" priority="2126" operator="equal">
      <formula>_FV(13,"3")</formula>
    </cfRule>
  </conditionalFormatting>
  <conditionalFormatting sqref="AG124 AI124 AK124 AM124 AO124 AQ124 AS124 AU124 AW124 AY124 BA124 BC124 BE124 BG124 BI124 BK124 BM124 BO124 BQ124 BS124 BU124 BW124">
    <cfRule type="cellIs" dxfId="2309" priority="2127" operator="equal">
      <formula>_FV(13,"3")</formula>
    </cfRule>
  </conditionalFormatting>
  <conditionalFormatting sqref="AG124 AI124 AK124 AM124 AO124 AQ124 AS124 AU124 AW124 AY124 BA124 BC124 BE124 BG124 BI124 BK124 BM124 BO124 BQ124 BS124 BU124 BW124">
    <cfRule type="cellIs" dxfId="2308" priority="2112" operator="equal">
      <formula>"09.00 – 15.00"</formula>
    </cfRule>
  </conditionalFormatting>
  <conditionalFormatting sqref="AG124 AI124 AK124 AM124 AO124 AQ124 AS124 AU124 AW124 AY124 BA124 BC124 BE124 BG124 BI124 BK124 BM124 BO124 BQ124 BS124 BU124 BW124">
    <cfRule type="cellIs" dxfId="2307" priority="2113" operator="equal">
      <formula>"09.00 – 18.00"</formula>
    </cfRule>
  </conditionalFormatting>
  <conditionalFormatting sqref="AG124 AI124 AK124 AM124 AO124 AQ124 AS124 AU124 AW124 AY124 BA124 BC124 BE124 BG124 BI124 BK124 BM124 BO124 BQ124 BS124 BU124 BW124">
    <cfRule type="cellIs" dxfId="2306" priority="2114" operator="equal">
      <formula>"09.30 – 13.00"</formula>
    </cfRule>
  </conditionalFormatting>
  <conditionalFormatting sqref="AG124 AI124 AK124 AM124 AO124 AQ124 AS124 AU124 AW124 AY124 BA124 BC124 BE124 BG124 BI124 BK124 BM124 BO124 BQ124 BS124 BU124 BW124">
    <cfRule type="cellIs" dxfId="2305" priority="2115" operator="equal">
      <formula>"10.30 – 19.30"</formula>
    </cfRule>
  </conditionalFormatting>
  <conditionalFormatting sqref="AG124 AI124 AK124 AM124 AO124 AQ124 AS124 AU124 AW124 AY124 BA124 BC124 BE124 BG124 BI124 BK124 BM124 BO124 BQ124 BS124 BU124 BW124">
    <cfRule type="cellIs" dxfId="2304" priority="2116" operator="equal">
      <formula>"11.30 – 19.30"</formula>
    </cfRule>
  </conditionalFormatting>
  <conditionalFormatting sqref="AG124 AI124 AK124 AM124 AO124 AQ124 AS124 AU124 AW124 AY124 BA124 BC124 BE124 BG124 BI124 BK124 BM124 BO124 BQ124 BS124 BU124 BW124">
    <cfRule type="cellIs" dxfId="2303" priority="2117" operator="equal">
      <formula>_FV(13,"3")</formula>
    </cfRule>
  </conditionalFormatting>
  <conditionalFormatting sqref="AG124 AI124 AK124 AM124 AO124 AQ124 AS124 AU124 AW124 AY124 BA124 BC124 BE124 BG124 BI124 BK124 BM124 BO124 BQ124 BS124 BU124 BW124">
    <cfRule type="cellIs" dxfId="2302" priority="2118" operator="equal">
      <formula>_FV(13,"3")</formula>
    </cfRule>
  </conditionalFormatting>
  <conditionalFormatting sqref="AG124 AI124 AK124 AM124 AO124 AQ124 AS124 AU124 AW124 AY124 BA124 BC124 BE124 BG124 BI124 BK124 BM124 BO124 BQ124 BS124 BU124 BW124">
    <cfRule type="cellIs" dxfId="2301" priority="2119" operator="equal">
      <formula>_FV(13,"3")</formula>
    </cfRule>
  </conditionalFormatting>
  <conditionalFormatting sqref="AG124 AI124 AK124 AM124 AO124 AQ124 AS124 AU124 AW124 AY124 BA124 BC124 BE124 BG124 BI124 BK124 BM124 BO124 BQ124 BS124 BU124 BW124">
    <cfRule type="containsText" dxfId="2300" priority="2106" operator="containsText" text="09.00 - 13.00">
      <formula>NOT(ISERROR(SEARCH("09.00 - 13.00",AG124)))</formula>
    </cfRule>
    <cfRule type="containsText" dxfId="2299" priority="2107" operator="containsText" text="09.00 – 15:00">
      <formula>NOT(ISERROR(SEARCH("09.00 – 15:00",AG124)))</formula>
    </cfRule>
    <cfRule type="containsText" dxfId="2298" priority="2108" operator="containsText" text="09.00 – 16.00">
      <formula>NOT(ISERROR(SEARCH("09.00 – 16.00",AG124)))</formula>
    </cfRule>
    <cfRule type="containsText" dxfId="2297" priority="2109" operator="containsText" text="09.00 - 13:00">
      <formula>NOT(ISERROR(SEARCH("09.00 - 13:00",AG124)))</formula>
    </cfRule>
    <cfRule type="containsText" dxfId="2296" priority="2110" operator="containsText" text="08.30 – 16:30 ">
      <formula>NOT(ISERROR(SEARCH("08.30 – 16:30 ",AG124)))</formula>
    </cfRule>
    <cfRule type="containsText" dxfId="2295" priority="2111" operator="containsText" text="08.30 – 17:30 ">
      <formula>NOT(ISERROR(SEARCH("08.30 – 17:30 ",AG124)))</formula>
    </cfRule>
  </conditionalFormatting>
  <conditionalFormatting sqref="AG124 AI124 AK124 AM124 AO124 AQ124 AS124 AU124 AW124 AY124 BA124 BC124 BE124 BG124 BI124 BK124 BM124 BO124 BQ124 BS124 BU124 BW124">
    <cfRule type="cellIs" dxfId="2294" priority="2098" operator="equal">
      <formula>"09.00 – 15.00"</formula>
    </cfRule>
  </conditionalFormatting>
  <conditionalFormatting sqref="AG124 AI124 AK124 AM124 AO124 AQ124 AS124 AU124 AW124 AY124 BA124 BC124 BE124 BG124 BI124 BK124 BM124 BO124 BQ124 BS124 BU124 BW124">
    <cfRule type="cellIs" dxfId="2293" priority="2099" operator="equal">
      <formula>"09.00 – 18.00"</formula>
    </cfRule>
  </conditionalFormatting>
  <conditionalFormatting sqref="AG124 AI124 AK124 AM124 AO124 AQ124 AS124 AU124 AW124 AY124 BA124 BC124 BE124 BG124 BI124 BK124 BM124 BO124 BQ124 BS124 BU124 BW124">
    <cfRule type="cellIs" dxfId="2292" priority="2100" operator="equal">
      <formula>"09.30 – 13.00"</formula>
    </cfRule>
  </conditionalFormatting>
  <conditionalFormatting sqref="AG124 AI124 AK124 AM124 AO124 AQ124 AS124 AU124 AW124 AY124 BA124 BC124 BE124 BG124 BI124 BK124 BM124 BO124 BQ124 BS124 BU124 BW124">
    <cfRule type="cellIs" dxfId="2291" priority="2101" operator="equal">
      <formula>"10.30 – 19.30"</formula>
    </cfRule>
  </conditionalFormatting>
  <conditionalFormatting sqref="AG124 AI124 AK124 AM124 AO124 AQ124 AS124 AU124 AW124 AY124 BA124 BC124 BE124 BG124 BI124 BK124 BM124 BO124 BQ124 BS124 BU124 BW124">
    <cfRule type="cellIs" dxfId="2290" priority="2102" operator="equal">
      <formula>"11.30 – 19.30"</formula>
    </cfRule>
  </conditionalFormatting>
  <conditionalFormatting sqref="AG124 AI124 AK124 AM124 AO124 AQ124 AS124 AU124 AW124 AY124 BA124 BC124 BE124 BG124 BI124 BK124 BM124 BO124 BQ124 BS124 BU124 BW124">
    <cfRule type="cellIs" dxfId="2289" priority="2103" operator="equal">
      <formula>_FV(13,"3")</formula>
    </cfRule>
  </conditionalFormatting>
  <conditionalFormatting sqref="AG124 AI124 AK124 AM124 AO124 AQ124 AS124 AU124 AW124 AY124 BA124 BC124 BE124 BG124 BI124 BK124 BM124 BO124 BQ124 BS124 BU124 BW124">
    <cfRule type="cellIs" dxfId="2288" priority="2104" operator="equal">
      <formula>_FV(13,"3")</formula>
    </cfRule>
  </conditionalFormatting>
  <conditionalFormatting sqref="AG124 AI124 AK124 AM124 AO124 AQ124 AS124 AU124 AW124 AY124 BA124 BC124 BE124 BG124 BI124 BK124 BM124 BO124 BQ124 BS124 BU124 BW124">
    <cfRule type="containsText" dxfId="2287" priority="2088" operator="containsText" text="DOMENICA">
      <formula>NOT(ISERROR(SEARCH("DOMENICA",AG124)))</formula>
    </cfRule>
    <cfRule type="containsText" dxfId="2286" priority="2089" operator="containsText" text="08.30 – 14.30">
      <formula>NOT(ISERROR(SEARCH("08.30 – 14.30",AG124)))</formula>
    </cfRule>
    <cfRule type="containsText" dxfId="2285" priority="2090" operator="containsText" text="09.30 – 18.30">
      <formula>NOT(ISERROR(SEARCH("09.30 – 18.30",AG124)))</formula>
    </cfRule>
    <cfRule type="containsText" dxfId="2284" priority="2091" operator="containsText" text="08.30 – 16.30">
      <formula>NOT(ISERROR(SEARCH("08.30 – 16.30",AG124)))</formula>
    </cfRule>
    <cfRule type="containsText" dxfId="2283" priority="2092" operator="containsText" text="08.30 – 17.30">
      <formula>NOT(ISERROR(SEARCH("08.30 – 17.30",AG124)))</formula>
    </cfRule>
    <cfRule type="containsText" dxfId="2282" priority="2093" operator="containsText" text="09.00 – 18.00">
      <formula>NOT(ISERROR(SEARCH("09.00 – 18.00",AG124)))</formula>
    </cfRule>
    <cfRule type="containsText" dxfId="2281" priority="2094" operator="containsText" text="09.00 – 15.00">
      <formula>NOT(ISERROR(SEARCH("09.00 – 15.00",AG124)))</formula>
    </cfRule>
    <cfRule type="containsText" dxfId="2280" priority="2095" operator="containsText" text="10.30 – 19.30">
      <formula>NOT(ISERROR(SEARCH("10.30 – 19.30",AG124)))</formula>
    </cfRule>
    <cfRule type="containsText" dxfId="2279" priority="2096" operator="containsText" text="09.00 – 13.00">
      <formula>NOT(ISERROR(SEARCH("09.00 – 13.00",AG124)))</formula>
    </cfRule>
    <cfRule type="containsText" dxfId="2278" priority="2097" operator="containsText" text="11.30 – 19.30">
      <formula>NOT(ISERROR(SEARCH("11.30 – 19.30",AG124)))</formula>
    </cfRule>
  </conditionalFormatting>
  <conditionalFormatting sqref="AG124 AI124 AK124 AM124 AO124 AQ124 AS124 AU124 AW124 AY124 BA124 BC124 BE124 BG124 BI124 BK124 BM124 BO124 BQ124 BS124 BU124 BW124">
    <cfRule type="cellIs" dxfId="2277" priority="2081" operator="equal">
      <formula>"09.00 – 18.00"</formula>
    </cfRule>
  </conditionalFormatting>
  <conditionalFormatting sqref="AG124 AI124 AK124 AM124 AO124 AQ124 AS124 AU124 AW124 AY124 BA124 BC124 BE124 BG124 BI124 BK124 BM124 BO124 BQ124 BS124 BU124 BW124">
    <cfRule type="cellIs" dxfId="2276" priority="2082" operator="equal">
      <formula>"09.30 – 13.00"</formula>
    </cfRule>
  </conditionalFormatting>
  <conditionalFormatting sqref="AG124 AI124 AK124 AM124 AO124 AQ124 AS124 AU124 AW124 AY124 BA124 BC124 BE124 BG124 BI124 BK124 BM124 BO124 BQ124 BS124 BU124 BW124">
    <cfRule type="cellIs" dxfId="2275" priority="2083" operator="equal">
      <formula>"10.30 – 19.30"</formula>
    </cfRule>
  </conditionalFormatting>
  <conditionalFormatting sqref="AG124 AI124 AK124 AM124 AO124 AQ124 AS124 AU124 AW124 AY124 BA124 BC124 BE124 BG124 BI124 BK124 BM124 BO124 BQ124 BS124 BU124 BW124">
    <cfRule type="cellIs" dxfId="2274" priority="2084" operator="equal">
      <formula>"11.30 – 19.30"</formula>
    </cfRule>
  </conditionalFormatting>
  <conditionalFormatting sqref="AG124 AI124 AK124 AM124 AO124 AQ124 AS124 AU124 AW124 AY124 BA124 BC124 BE124 BG124 BI124 BK124 BM124 BO124 BQ124 BS124 BU124 BW124">
    <cfRule type="cellIs" dxfId="2273" priority="2085" operator="equal">
      <formula>_FV(13,"3")</formula>
    </cfRule>
  </conditionalFormatting>
  <conditionalFormatting sqref="AG124 AI124 AK124 AM124 AO124 AQ124 AS124 AU124 AW124 AY124 BA124 BC124 BE124 BG124 BI124 BK124 BM124 BO124 BQ124 BS124 BU124 BW124">
    <cfRule type="cellIs" dxfId="2272" priority="2074" operator="equal">
      <formula>"09.00 – 18.00"</formula>
    </cfRule>
  </conditionalFormatting>
  <conditionalFormatting sqref="AG124 AI124 AK124 AM124 AO124 AQ124 AS124 AU124 AW124 AY124 BA124 BC124 BE124 BG124 BI124 BK124 BM124 BO124 BQ124 BS124 BU124 BW124">
    <cfRule type="cellIs" dxfId="2271" priority="2075" operator="equal">
      <formula>"09.30 – 13.00"</formula>
    </cfRule>
  </conditionalFormatting>
  <conditionalFormatting sqref="AG124 AI124 AK124 AM124 AO124 AQ124 AS124 AU124 AW124 AY124 BA124 BC124 BE124 BG124 BI124 BK124 BM124 BO124 BQ124 BS124 BU124 BW124">
    <cfRule type="cellIs" dxfId="2270" priority="2076" operator="equal">
      <formula>"10.30 – 19.30"</formula>
    </cfRule>
  </conditionalFormatting>
  <conditionalFormatting sqref="AG124 AI124 AK124 AM124 AO124 AQ124 AS124 AU124 AW124 AY124 BA124 BC124 BE124 BG124 BI124 BK124 BM124 BO124 BQ124 BS124 BU124 BW124">
    <cfRule type="cellIs" dxfId="2269" priority="2077" operator="equal">
      <formula>"11.30 – 19.30"</formula>
    </cfRule>
  </conditionalFormatting>
  <conditionalFormatting sqref="AG124 AI124 AK124 AM124 AO124 AQ124 AS124 AU124 AW124 AY124 BA124 BC124 BE124 BG124 BI124 BK124 BM124 BO124 BQ124 BS124 BU124 BW124">
    <cfRule type="cellIs" dxfId="2268" priority="2078" operator="equal">
      <formula>_FV(13,"3")</formula>
    </cfRule>
  </conditionalFormatting>
  <conditionalFormatting sqref="AG134 AI134 AK134 AM134 AO134 AQ134 AS134 AU134 AW134 AY134 BA134 BC134 BE134 BG134 BI134 BK134 BM134 BO134 BQ134 BS134 BU134 BW134">
    <cfRule type="cellIs" dxfId="2267" priority="2032" operator="equal">
      <formula>_FV(13,"3")</formula>
    </cfRule>
  </conditionalFormatting>
  <conditionalFormatting sqref="AG134 AI134 AK134 AM134 AO134 AQ134 AS134 AU134 AW134 AY134 BA134 BC134 BE134 BG134 BI134 BK134 BM134 BO134 BQ134 BS134 BU134 BW134">
    <cfRule type="cellIs" dxfId="2266" priority="2013" operator="equal">
      <formula>_FV(13,"3")</formula>
    </cfRule>
  </conditionalFormatting>
  <conditionalFormatting sqref="AG134 AI134 AK134 AM134 AO134 AQ134 AS134 AU134 AW134 AY134 BA134 BC134 BE134 BG134 BI134 BK134 BM134 BO134 BQ134 BS134 BU134 BW134">
    <cfRule type="cellIs" dxfId="2265" priority="2014" operator="equal">
      <formula>_FV(13,"3")</formula>
    </cfRule>
  </conditionalFormatting>
  <conditionalFormatting sqref="AG134 AI134 AK134 AM134 AO134 AQ134 AS134 AU134 AW134 AY134 BA134 BC134 BE134 BG134 BI134 BK134 BM134 BO134 BQ134 BS134 BU134 BW134">
    <cfRule type="cellIs" dxfId="2264" priority="2006" operator="equal">
      <formula>_FV(13,"3")</formula>
    </cfRule>
  </conditionalFormatting>
  <conditionalFormatting sqref="AG134 AI134 AK134 AM134 AO134 AQ134 AS134 AU134 AW134 AY134 BA134 BC134 BE134 BG134 BI134 BK134 BM134 BO134 BQ134 BS134 BU134 BW134">
    <cfRule type="cellIs" dxfId="2263" priority="2007" operator="equal">
      <formula>_FV(13,"3")</formula>
    </cfRule>
  </conditionalFormatting>
  <conditionalFormatting sqref="AG134 AI134 AK134 AM134 AO134 AQ134 AS134 AU134 AW134 AY134 BA134 BC134 BE134 BG134 BI134 BK134 BM134 BO134 BQ134 BS134 BU134 BW134">
    <cfRule type="cellIs" dxfId="2262" priority="2065" operator="equal">
      <formula>"09.00 – 13.00"</formula>
    </cfRule>
  </conditionalFormatting>
  <conditionalFormatting sqref="AG134 AI134 AK134 AM134 AO134 AQ134 AS134 AU134 AW134 AY134 BA134 BC134 BE134 BG134 BI134 BK134 BM134 BO134 BQ134 BS134 BU134 BW134">
    <cfRule type="cellIs" dxfId="2261" priority="2066" operator="equal">
      <formula>"09.00 – 15.00"</formula>
    </cfRule>
  </conditionalFormatting>
  <conditionalFormatting sqref="AG134 AI134 AK134 AM134 AO134 AQ134 AS134 AU134 AW134 AY134 BA134 BC134 BE134 BG134 BI134 BK134 BM134 BO134 BQ134 BS134 BU134 BW134">
    <cfRule type="cellIs" dxfId="2260" priority="2067" operator="equal">
      <formula>"09.00 – 18.00"</formula>
    </cfRule>
  </conditionalFormatting>
  <conditionalFormatting sqref="AG134 AI134 AK134 AM134 AO134 AQ134 AS134 AU134 AW134 AY134 BA134 BC134 BE134 BG134 BI134 BK134 BM134 BO134 BQ134 BS134 BU134 BW134">
    <cfRule type="cellIs" dxfId="2259" priority="2068" operator="equal">
      <formula>"09.30 – 13.00"</formula>
    </cfRule>
  </conditionalFormatting>
  <conditionalFormatting sqref="AG134 AI134 AK134 AM134 AO134 AQ134 AS134 AU134 AW134 AY134 BA134 BC134 BE134 BG134 BI134 BK134 BM134 BO134 BQ134 BS134 BU134 BW134">
    <cfRule type="cellIs" dxfId="2258" priority="2069" operator="equal">
      <formula>"10.30 – 19.30"</formula>
    </cfRule>
  </conditionalFormatting>
  <conditionalFormatting sqref="AG134 AI134 AK134 AM134 AO134 AQ134 AS134 AU134 AW134 AY134 BA134 BC134 BE134 BG134 BI134 BK134 BM134 BO134 BQ134 BS134 BU134 BW134">
    <cfRule type="cellIs" dxfId="2257" priority="2070" operator="equal">
      <formula>"11.30 – 19.30"</formula>
    </cfRule>
  </conditionalFormatting>
  <conditionalFormatting sqref="AG134 AI134 AK134 AM134 AO134 AQ134 AS134 AU134 AW134 AY134 BA134 BC134 BE134 BG134 BI134 BK134 BM134 BO134 BQ134 BS134 BU134 BW134">
    <cfRule type="cellIs" dxfId="2256" priority="2071" operator="equal">
      <formula>_FV(13,"3")</formula>
    </cfRule>
  </conditionalFormatting>
  <conditionalFormatting sqref="AG134 AI134 AK134 AM134 AO134 AQ134 AS134 AU134 AW134 AY134 BA134 BC134 BE134 BG134 BI134 BK134 BM134 BO134 BQ134 BS134 BU134 BW134">
    <cfRule type="cellIs" dxfId="2255" priority="2072" operator="equal">
      <formula>_FV(13,"3")</formula>
    </cfRule>
  </conditionalFormatting>
  <conditionalFormatting sqref="AG134 AI134 AK134 AM134 AO134 AQ134 AS134 AU134 AW134 AY134 BA134 BC134 BE134 BG134 BI134 BK134 BM134 BO134 BQ134 BS134 BU134 BW134">
    <cfRule type="cellIs" dxfId="2254" priority="2073" operator="equal">
      <formula>_FV(13,"3")</formula>
    </cfRule>
  </conditionalFormatting>
  <conditionalFormatting sqref="AG134 AI134 AK134 AM134 AO134 AQ134 AS134 AU134 AW134 AY134 BA134 BC134 BE134 BG134 BI134 BK134 BM134 BO134 BQ134 BS134 BU134 BW134">
    <cfRule type="containsText" dxfId="2253" priority="2055" operator="containsText" text="DOMENICA">
      <formula>NOT(ISERROR(SEARCH("DOMENICA",AG134)))</formula>
    </cfRule>
    <cfRule type="containsText" dxfId="2252" priority="2056" operator="containsText" text="08.30 – 14.30">
      <formula>NOT(ISERROR(SEARCH("08.30 – 14.30",AG134)))</formula>
    </cfRule>
    <cfRule type="containsText" dxfId="2251" priority="2057" operator="containsText" text="09.30 – 18.30">
      <formula>NOT(ISERROR(SEARCH("09.30 – 18.30",AG134)))</formula>
    </cfRule>
    <cfRule type="containsText" dxfId="2250" priority="2058" operator="containsText" text="08.30 – 16.30">
      <formula>NOT(ISERROR(SEARCH("08.30 – 16.30",AG134)))</formula>
    </cfRule>
    <cfRule type="containsText" dxfId="2249" priority="2059" operator="containsText" text="08.30 – 17.30">
      <formula>NOT(ISERROR(SEARCH("08.30 – 17.30",AG134)))</formula>
    </cfRule>
    <cfRule type="containsText" dxfId="2248" priority="2060" operator="containsText" text="09.00 – 18.00">
      <formula>NOT(ISERROR(SEARCH("09.00 – 18.00",AG134)))</formula>
    </cfRule>
    <cfRule type="containsText" dxfId="2247" priority="2061" operator="containsText" text="09.00 – 15.00">
      <formula>NOT(ISERROR(SEARCH("09.00 – 15.00",AG134)))</formula>
    </cfRule>
    <cfRule type="containsText" dxfId="2246" priority="2062" operator="containsText" text="10.30 – 19.30">
      <formula>NOT(ISERROR(SEARCH("10.30 – 19.30",AG134)))</formula>
    </cfRule>
    <cfRule type="containsText" dxfId="2245" priority="2063" operator="containsText" text="09.00 – 13.00">
      <formula>NOT(ISERROR(SEARCH("09.00 – 13.00",AG134)))</formula>
    </cfRule>
    <cfRule type="containsText" dxfId="2244" priority="2064" operator="containsText" text="11.30 – 19.30">
      <formula>NOT(ISERROR(SEARCH("11.30 – 19.30",AG134)))</formula>
    </cfRule>
  </conditionalFormatting>
  <conditionalFormatting sqref="AG134 AI134 AK134 AM134 AO134 AQ134 AS134 AU134 AW134 AY134 BA134 BC134 BE134 BG134 BI134 BK134 BM134 BO134 BQ134 BS134 BU134 BW134">
    <cfRule type="cellIs" dxfId="2243" priority="2047" operator="equal">
      <formula>"09.00 – 15.00"</formula>
    </cfRule>
  </conditionalFormatting>
  <conditionalFormatting sqref="AG134 AI134 AK134 AM134 AO134 AQ134 AS134 AU134 AW134 AY134 BA134 BC134 BE134 BG134 BI134 BK134 BM134 BO134 BQ134 BS134 BU134 BW134">
    <cfRule type="cellIs" dxfId="2242" priority="2048" operator="equal">
      <formula>"09.00 – 18.00"</formula>
    </cfRule>
  </conditionalFormatting>
  <conditionalFormatting sqref="AG134 AI134 AK134 AM134 AO134 AQ134 AS134 AU134 AW134 AY134 BA134 BC134 BE134 BG134 BI134 BK134 BM134 BO134 BQ134 BS134 BU134 BW134">
    <cfRule type="cellIs" dxfId="2241" priority="2049" operator="equal">
      <formula>"09.30 – 13.00"</formula>
    </cfRule>
  </conditionalFormatting>
  <conditionalFormatting sqref="AG134 AI134 AK134 AM134 AO134 AQ134 AS134 AU134 AW134 AY134 BA134 BC134 BE134 BG134 BI134 BK134 BM134 BO134 BQ134 BS134 BU134 BW134">
    <cfRule type="cellIs" dxfId="2240" priority="2050" operator="equal">
      <formula>"10.30 – 19.30"</formula>
    </cfRule>
  </conditionalFormatting>
  <conditionalFormatting sqref="AG134 AI134 AK134 AM134 AO134 AQ134 AS134 AU134 AW134 AY134 BA134 BC134 BE134 BG134 BI134 BK134 BM134 BO134 BQ134 BS134 BU134 BW134">
    <cfRule type="cellIs" dxfId="2239" priority="2051" operator="equal">
      <formula>"11.30 – 19.30"</formula>
    </cfRule>
  </conditionalFormatting>
  <conditionalFormatting sqref="AG134 AI134 AK134 AM134 AO134 AQ134 AS134 AU134 AW134 AY134 BA134 BC134 BE134 BG134 BI134 BK134 BM134 BO134 BQ134 BS134 BU134 BW134">
    <cfRule type="cellIs" dxfId="2238" priority="2052" operator="equal">
      <formula>_FV(13,"3")</formula>
    </cfRule>
  </conditionalFormatting>
  <conditionalFormatting sqref="AG134 AI134 AK134 AM134 AO134 AQ134 AS134 AU134 AW134 AY134 BA134 BC134 BE134 BG134 BI134 BK134 BM134 BO134 BQ134 BS134 BU134 BW134">
    <cfRule type="cellIs" dxfId="2237" priority="2053" operator="equal">
      <formula>_FV(13,"3")</formula>
    </cfRule>
  </conditionalFormatting>
  <conditionalFormatting sqref="AG134 AI134 AK134 AM134 AO134 AQ134 AS134 AU134 AW134 AY134 BA134 BC134 BE134 BG134 BI134 BK134 BM134 BO134 BQ134 BS134 BU134 BW134">
    <cfRule type="cellIs" dxfId="2236" priority="2054" operator="equal">
      <formula>_FV(13,"3")</formula>
    </cfRule>
  </conditionalFormatting>
  <conditionalFormatting sqref="AG134 AI134 AK134 AM134 AO134 AQ134 AS134 AU134 AW134 AY134 BA134 BC134 BE134 BG134 BI134 BK134 BM134 BO134 BQ134 BS134 BU134 BW134">
    <cfRule type="cellIs" dxfId="2235" priority="2039" operator="equal">
      <formula>"09.00 – 15.00"</formula>
    </cfRule>
  </conditionalFormatting>
  <conditionalFormatting sqref="AG134 AI134 AK134 AM134 AO134 AQ134 AS134 AU134 AW134 AY134 BA134 BC134 BE134 BG134 BI134 BK134 BM134 BO134 BQ134 BS134 BU134 BW134">
    <cfRule type="cellIs" dxfId="2234" priority="2040" operator="equal">
      <formula>"09.00 – 18.00"</formula>
    </cfRule>
  </conditionalFormatting>
  <conditionalFormatting sqref="AG134 AI134 AK134 AM134 AO134 AQ134 AS134 AU134 AW134 AY134 BA134 BC134 BE134 BG134 BI134 BK134 BM134 BO134 BQ134 BS134 BU134 BW134">
    <cfRule type="cellIs" dxfId="2233" priority="2041" operator="equal">
      <formula>"09.30 – 13.00"</formula>
    </cfRule>
  </conditionalFormatting>
  <conditionalFormatting sqref="AG134 AI134 AK134 AM134 AO134 AQ134 AS134 AU134 AW134 AY134 BA134 BC134 BE134 BG134 BI134 BK134 BM134 BO134 BQ134 BS134 BU134 BW134">
    <cfRule type="cellIs" dxfId="2232" priority="2042" operator="equal">
      <formula>"10.30 – 19.30"</formula>
    </cfRule>
  </conditionalFormatting>
  <conditionalFormatting sqref="AG134 AI134 AK134 AM134 AO134 AQ134 AS134 AU134 AW134 AY134 BA134 BC134 BE134 BG134 BI134 BK134 BM134 BO134 BQ134 BS134 BU134 BW134">
    <cfRule type="cellIs" dxfId="2231" priority="2043" operator="equal">
      <formula>"11.30 – 19.30"</formula>
    </cfRule>
  </conditionalFormatting>
  <conditionalFormatting sqref="AG134 AI134 AK134 AM134 AO134 AQ134 AS134 AU134 AW134 AY134 BA134 BC134 BE134 BG134 BI134 BK134 BM134 BO134 BQ134 BS134 BU134 BW134">
    <cfRule type="cellIs" dxfId="2230" priority="2044" operator="equal">
      <formula>_FV(13,"3")</formula>
    </cfRule>
  </conditionalFormatting>
  <conditionalFormatting sqref="AG134 AI134 AK134 AM134 AO134 AQ134 AS134 AU134 AW134 AY134 BA134 BC134 BE134 BG134 BI134 BK134 BM134 BO134 BQ134 BS134 BU134 BW134">
    <cfRule type="cellIs" dxfId="2229" priority="2045" operator="equal">
      <formula>_FV(13,"3")</formula>
    </cfRule>
  </conditionalFormatting>
  <conditionalFormatting sqref="AG134 AI134 AK134 AM134 AO134 AQ134 AS134 AU134 AW134 AY134 BA134 BC134 BE134 BG134 BI134 BK134 BM134 BO134 BQ134 BS134 BU134 BW134">
    <cfRule type="cellIs" dxfId="2228" priority="2046" operator="equal">
      <formula>_FV(13,"3")</formula>
    </cfRule>
  </conditionalFormatting>
  <conditionalFormatting sqref="AG134 AI134 AK134 AM134 AO134 AQ134 AS134 AU134 AW134 AY134 BA134 BC134 BE134 BG134 BI134 BK134 BM134 BO134 BQ134 BS134 BU134 BW134">
    <cfRule type="containsText" dxfId="2227" priority="2033" operator="containsText" text="09.00 - 13.00">
      <formula>NOT(ISERROR(SEARCH("09.00 - 13.00",AG134)))</formula>
    </cfRule>
    <cfRule type="containsText" dxfId="2226" priority="2034" operator="containsText" text="09.00 – 15:00">
      <formula>NOT(ISERROR(SEARCH("09.00 – 15:00",AG134)))</formula>
    </cfRule>
    <cfRule type="containsText" dxfId="2225" priority="2035" operator="containsText" text="09.00 – 16.00">
      <formula>NOT(ISERROR(SEARCH("09.00 – 16.00",AG134)))</formula>
    </cfRule>
    <cfRule type="containsText" dxfId="2224" priority="2036" operator="containsText" text="09.00 - 13:00">
      <formula>NOT(ISERROR(SEARCH("09.00 - 13:00",AG134)))</formula>
    </cfRule>
    <cfRule type="containsText" dxfId="2223" priority="2037" operator="containsText" text="08.30 – 16:30 ">
      <formula>NOT(ISERROR(SEARCH("08.30 – 16:30 ",AG134)))</formula>
    </cfRule>
    <cfRule type="containsText" dxfId="2222" priority="2038" operator="containsText" text="08.30 – 17:30 ">
      <formula>NOT(ISERROR(SEARCH("08.30 – 17:30 ",AG134)))</formula>
    </cfRule>
  </conditionalFormatting>
  <conditionalFormatting sqref="AG134 AI134 AK134 AM134 AO134 AQ134 AS134 AU134 AW134 AY134 BA134 BC134 BE134 BG134 BI134 BK134 BM134 BO134 BQ134 BS134 BU134 BW134">
    <cfRule type="cellIs" dxfId="2221" priority="2025" operator="equal">
      <formula>"09.00 – 15.00"</formula>
    </cfRule>
  </conditionalFormatting>
  <conditionalFormatting sqref="AG134 AI134 AK134 AM134 AO134 AQ134 AS134 AU134 AW134 AY134 BA134 BC134 BE134 BG134 BI134 BK134 BM134 BO134 BQ134 BS134 BU134 BW134">
    <cfRule type="cellIs" dxfId="2220" priority="2026" operator="equal">
      <formula>"09.00 – 18.00"</formula>
    </cfRule>
  </conditionalFormatting>
  <conditionalFormatting sqref="AG134 AI134 AK134 AM134 AO134 AQ134 AS134 AU134 AW134 AY134 BA134 BC134 BE134 BG134 BI134 BK134 BM134 BO134 BQ134 BS134 BU134 BW134">
    <cfRule type="cellIs" dxfId="2219" priority="2027" operator="equal">
      <formula>"09.30 – 13.00"</formula>
    </cfRule>
  </conditionalFormatting>
  <conditionalFormatting sqref="AG134 AI134 AK134 AM134 AO134 AQ134 AS134 AU134 AW134 AY134 BA134 BC134 BE134 BG134 BI134 BK134 BM134 BO134 BQ134 BS134 BU134 BW134">
    <cfRule type="cellIs" dxfId="2218" priority="2028" operator="equal">
      <formula>"10.30 – 19.30"</formula>
    </cfRule>
  </conditionalFormatting>
  <conditionalFormatting sqref="AG134 AI134 AK134 AM134 AO134 AQ134 AS134 AU134 AW134 AY134 BA134 BC134 BE134 BG134 BI134 BK134 BM134 BO134 BQ134 BS134 BU134 BW134">
    <cfRule type="cellIs" dxfId="2217" priority="2029" operator="equal">
      <formula>"11.30 – 19.30"</formula>
    </cfRule>
  </conditionalFormatting>
  <conditionalFormatting sqref="AG134 AI134 AK134 AM134 AO134 AQ134 AS134 AU134 AW134 AY134 BA134 BC134 BE134 BG134 BI134 BK134 BM134 BO134 BQ134 BS134 BU134 BW134">
    <cfRule type="cellIs" dxfId="2216" priority="2030" operator="equal">
      <formula>_FV(13,"3")</formula>
    </cfRule>
  </conditionalFormatting>
  <conditionalFormatting sqref="AG134 AI134 AK134 AM134 AO134 AQ134 AS134 AU134 AW134 AY134 BA134 BC134 BE134 BG134 BI134 BK134 BM134 BO134 BQ134 BS134 BU134 BW134">
    <cfRule type="cellIs" dxfId="2215" priority="2031" operator="equal">
      <formula>_FV(13,"3")</formula>
    </cfRule>
  </conditionalFormatting>
  <conditionalFormatting sqref="AG134 AI134 AK134 AM134 AO134 AQ134 AS134 AU134 AW134 AY134 BA134 BC134 BE134 BG134 BI134 BK134 BM134 BO134 BQ134 BS134 BU134 BW134">
    <cfRule type="containsText" dxfId="2214" priority="2015" operator="containsText" text="DOMENICA">
      <formula>NOT(ISERROR(SEARCH("DOMENICA",AG134)))</formula>
    </cfRule>
    <cfRule type="containsText" dxfId="2213" priority="2016" operator="containsText" text="08.30 – 14.30">
      <formula>NOT(ISERROR(SEARCH("08.30 – 14.30",AG134)))</formula>
    </cfRule>
    <cfRule type="containsText" dxfId="2212" priority="2017" operator="containsText" text="09.30 – 18.30">
      <formula>NOT(ISERROR(SEARCH("09.30 – 18.30",AG134)))</formula>
    </cfRule>
    <cfRule type="containsText" dxfId="2211" priority="2018" operator="containsText" text="08.30 – 16.30">
      <formula>NOT(ISERROR(SEARCH("08.30 – 16.30",AG134)))</formula>
    </cfRule>
    <cfRule type="containsText" dxfId="2210" priority="2019" operator="containsText" text="08.30 – 17.30">
      <formula>NOT(ISERROR(SEARCH("08.30 – 17.30",AG134)))</formula>
    </cfRule>
    <cfRule type="containsText" dxfId="2209" priority="2020" operator="containsText" text="09.00 – 18.00">
      <formula>NOT(ISERROR(SEARCH("09.00 – 18.00",AG134)))</formula>
    </cfRule>
    <cfRule type="containsText" dxfId="2208" priority="2021" operator="containsText" text="09.00 – 15.00">
      <formula>NOT(ISERROR(SEARCH("09.00 – 15.00",AG134)))</formula>
    </cfRule>
    <cfRule type="containsText" dxfId="2207" priority="2022" operator="containsText" text="10.30 – 19.30">
      <formula>NOT(ISERROR(SEARCH("10.30 – 19.30",AG134)))</formula>
    </cfRule>
    <cfRule type="containsText" dxfId="2206" priority="2023" operator="containsText" text="09.00 – 13.00">
      <formula>NOT(ISERROR(SEARCH("09.00 – 13.00",AG134)))</formula>
    </cfRule>
    <cfRule type="containsText" dxfId="2205" priority="2024" operator="containsText" text="11.30 – 19.30">
      <formula>NOT(ISERROR(SEARCH("11.30 – 19.30",AG134)))</formula>
    </cfRule>
  </conditionalFormatting>
  <conditionalFormatting sqref="AG134 AI134 AK134 AM134 AO134 AQ134 AS134 AU134 AW134 AY134 BA134 BC134 BE134 BG134 BI134 BK134 BM134 BO134 BQ134 BS134 BU134 BW134">
    <cfRule type="cellIs" dxfId="2204" priority="2008" operator="equal">
      <formula>"09.00 – 18.00"</formula>
    </cfRule>
  </conditionalFormatting>
  <conditionalFormatting sqref="AG134 AI134 AK134 AM134 AO134 AQ134 AS134 AU134 AW134 AY134 BA134 BC134 BE134 BG134 BI134 BK134 BM134 BO134 BQ134 BS134 BU134 BW134">
    <cfRule type="cellIs" dxfId="2203" priority="2009" operator="equal">
      <formula>"09.30 – 13.00"</formula>
    </cfRule>
  </conditionalFormatting>
  <conditionalFormatting sqref="AG134 AI134 AK134 AM134 AO134 AQ134 AS134 AU134 AW134 AY134 BA134 BC134 BE134 BG134 BI134 BK134 BM134 BO134 BQ134 BS134 BU134 BW134">
    <cfRule type="cellIs" dxfId="2202" priority="2010" operator="equal">
      <formula>"10.30 – 19.30"</formula>
    </cfRule>
  </conditionalFormatting>
  <conditionalFormatting sqref="AG134 AI134 AK134 AM134 AO134 AQ134 AS134 AU134 AW134 AY134 BA134 BC134 BE134 BG134 BI134 BK134 BM134 BO134 BQ134 BS134 BU134 BW134">
    <cfRule type="cellIs" dxfId="2201" priority="2011" operator="equal">
      <formula>"11.30 – 19.30"</formula>
    </cfRule>
  </conditionalFormatting>
  <conditionalFormatting sqref="AG134 AI134 AK134 AM134 AO134 AQ134 AS134 AU134 AW134 AY134 BA134 BC134 BE134 BG134 BI134 BK134 BM134 BO134 BQ134 BS134 BU134 BW134">
    <cfRule type="cellIs" dxfId="2200" priority="2012" operator="equal">
      <formula>_FV(13,"3")</formula>
    </cfRule>
  </conditionalFormatting>
  <conditionalFormatting sqref="AG134 AI134 AK134 AM134 AO134 AQ134 AS134 AU134 AW134 AY134 BA134 BC134 BE134 BG134 BI134 BK134 BM134 BO134 BQ134 BS134 BU134 BW134">
    <cfRule type="cellIs" dxfId="2199" priority="2001" operator="equal">
      <formula>"09.00 – 18.00"</formula>
    </cfRule>
  </conditionalFormatting>
  <conditionalFormatting sqref="AG134 AI134 AK134 AM134 AO134 AQ134 AS134 AU134 AW134 AY134 BA134 BC134 BE134 BG134 BI134 BK134 BM134 BO134 BQ134 BS134 BU134 BW134">
    <cfRule type="cellIs" dxfId="2198" priority="2002" operator="equal">
      <formula>"09.30 – 13.00"</formula>
    </cfRule>
  </conditionalFormatting>
  <conditionalFormatting sqref="AG134 AI134 AK134 AM134 AO134 AQ134 AS134 AU134 AW134 AY134 BA134 BC134 BE134 BG134 BI134 BK134 BM134 BO134 BQ134 BS134 BU134 BW134">
    <cfRule type="cellIs" dxfId="2197" priority="2003" operator="equal">
      <formula>"10.30 – 19.30"</formula>
    </cfRule>
  </conditionalFormatting>
  <conditionalFormatting sqref="AG134 AI134 AK134 AM134 AO134 AQ134 AS134 AU134 AW134 AY134 BA134 BC134 BE134 BG134 BI134 BK134 BM134 BO134 BQ134 BS134 BU134 BW134">
    <cfRule type="cellIs" dxfId="2196" priority="2004" operator="equal">
      <formula>"11.30 – 19.30"</formula>
    </cfRule>
  </conditionalFormatting>
  <conditionalFormatting sqref="AG134 AI134 AK134 AM134 AO134 AQ134 AS134 AU134 AW134 AY134 BA134 BC134 BE134 BG134 BI134 BK134 BM134 BO134 BQ134 BS134 BU134 BW134">
    <cfRule type="cellIs" dxfId="2195" priority="2005" operator="equal">
      <formula>_FV(13,"3")</formula>
    </cfRule>
  </conditionalFormatting>
  <conditionalFormatting sqref="AG144 AI144 AK144 AM144 AO144 AQ144 AS144 AU144 AW144 AY144 BA144 BC144 BE144 BG144 BI144 BK144 BM144 BO144 BQ144 BS144 BU144 BW144">
    <cfRule type="cellIs" dxfId="2194" priority="1959" operator="equal">
      <formula>_FV(13,"3")</formula>
    </cfRule>
  </conditionalFormatting>
  <conditionalFormatting sqref="AG144 AI144 AK144 AM144 AO144 AQ144 AS144 AU144 AW144 AY144 BA144 BC144 BE144 BG144 BI144 BK144 BM144 BO144 BQ144 BS144 BU144 BW144">
    <cfRule type="cellIs" dxfId="2193" priority="1940" operator="equal">
      <formula>_FV(13,"3")</formula>
    </cfRule>
  </conditionalFormatting>
  <conditionalFormatting sqref="AG144 AI144 AK144 AM144 AO144 AQ144 AS144 AU144 AW144 AY144 BA144 BC144 BE144 BG144 BI144 BK144 BM144 BO144 BQ144 BS144 BU144 BW144">
    <cfRule type="cellIs" dxfId="2192" priority="1941" operator="equal">
      <formula>_FV(13,"3")</formula>
    </cfRule>
  </conditionalFormatting>
  <conditionalFormatting sqref="AG144 AI144 AK144 AM144 AO144 AQ144 AS144 AU144 AW144 AY144 BA144 BC144 BE144 BG144 BI144 BK144 BM144 BO144 BQ144 BS144 BU144 BW144">
    <cfRule type="cellIs" dxfId="2191" priority="1933" operator="equal">
      <formula>_FV(13,"3")</formula>
    </cfRule>
  </conditionalFormatting>
  <conditionalFormatting sqref="AG144 AI144 AK144 AM144 AO144 AQ144 AS144 AU144 AW144 AY144 BA144 BC144 BE144 BG144 BI144 BK144 BM144 BO144 BQ144 BS144 BU144 BW144">
    <cfRule type="cellIs" dxfId="2190" priority="1934" operator="equal">
      <formula>_FV(13,"3")</formula>
    </cfRule>
  </conditionalFormatting>
  <conditionalFormatting sqref="AG144 AI144 AK144 AM144 AO144 AQ144 AS144 AU144 AW144 AY144 BA144 BC144 BE144 BG144 BI144 BK144 BM144 BO144 BQ144 BS144 BU144 BW144">
    <cfRule type="cellIs" dxfId="2189" priority="1992" operator="equal">
      <formula>"09.00 – 13.00"</formula>
    </cfRule>
  </conditionalFormatting>
  <conditionalFormatting sqref="AG144 AI144 AK144 AM144 AO144 AQ144 AS144 AU144 AW144 AY144 BA144 BC144 BE144 BG144 BI144 BK144 BM144 BO144 BQ144 BS144 BU144 BW144">
    <cfRule type="cellIs" dxfId="2188" priority="1993" operator="equal">
      <formula>"09.00 – 15.00"</formula>
    </cfRule>
  </conditionalFormatting>
  <conditionalFormatting sqref="AG144 AI144 AK144 AM144 AO144 AQ144 AS144 AU144 AW144 AY144 BA144 BC144 BE144 BG144 BI144 BK144 BM144 BO144 BQ144 BS144 BU144 BW144">
    <cfRule type="cellIs" dxfId="2187" priority="1994" operator="equal">
      <formula>"09.00 – 18.00"</formula>
    </cfRule>
  </conditionalFormatting>
  <conditionalFormatting sqref="AG144 AI144 AK144 AM144 AO144 AQ144 AS144 AU144 AW144 AY144 BA144 BC144 BE144 BG144 BI144 BK144 BM144 BO144 BQ144 BS144 BU144 BW144">
    <cfRule type="cellIs" dxfId="2186" priority="1995" operator="equal">
      <formula>"09.30 – 13.00"</formula>
    </cfRule>
  </conditionalFormatting>
  <conditionalFormatting sqref="AG144 AI144 AK144 AM144 AO144 AQ144 AS144 AU144 AW144 AY144 BA144 BC144 BE144 BG144 BI144 BK144 BM144 BO144 BQ144 BS144 BU144 BW144">
    <cfRule type="cellIs" dxfId="2185" priority="1996" operator="equal">
      <formula>"10.30 – 19.30"</formula>
    </cfRule>
  </conditionalFormatting>
  <conditionalFormatting sqref="AG144 AI144 AK144 AM144 AO144 AQ144 AS144 AU144 AW144 AY144 BA144 BC144 BE144 BG144 BI144 BK144 BM144 BO144 BQ144 BS144 BU144 BW144">
    <cfRule type="cellIs" dxfId="2184" priority="1997" operator="equal">
      <formula>"11.30 – 19.30"</formula>
    </cfRule>
  </conditionalFormatting>
  <conditionalFormatting sqref="AG144 AI144 AK144 AM144 AO144 AQ144 AS144 AU144 AW144 AY144 BA144 BC144 BE144 BG144 BI144 BK144 BM144 BO144 BQ144 BS144 BU144 BW144">
    <cfRule type="cellIs" dxfId="2183" priority="1998" operator="equal">
      <formula>_FV(13,"3")</formula>
    </cfRule>
  </conditionalFormatting>
  <conditionalFormatting sqref="AG144 AI144 AK144 AM144 AO144 AQ144 AS144 AU144 AW144 AY144 BA144 BC144 BE144 BG144 BI144 BK144 BM144 BO144 BQ144 BS144 BU144 BW144">
    <cfRule type="cellIs" dxfId="2182" priority="1999" operator="equal">
      <formula>_FV(13,"3")</formula>
    </cfRule>
  </conditionalFormatting>
  <conditionalFormatting sqref="AG144 AI144 AK144 AM144 AO144 AQ144 AS144 AU144 AW144 AY144 BA144 BC144 BE144 BG144 BI144 BK144 BM144 BO144 BQ144 BS144 BU144 BW144">
    <cfRule type="cellIs" dxfId="2181" priority="2000" operator="equal">
      <formula>_FV(13,"3")</formula>
    </cfRule>
  </conditionalFormatting>
  <conditionalFormatting sqref="AG144 AI144 AK144 AM144 AO144 AQ144 AS144 AU144 AW144 AY144 BA144 BC144 BE144 BG144 BI144 BK144 BM144 BO144 BQ144 BS144 BU144 BW144">
    <cfRule type="containsText" dxfId="2180" priority="1982" operator="containsText" text="DOMENICA">
      <formula>NOT(ISERROR(SEARCH("DOMENICA",AG144)))</formula>
    </cfRule>
    <cfRule type="containsText" dxfId="2179" priority="1983" operator="containsText" text="08.30 – 14.30">
      <formula>NOT(ISERROR(SEARCH("08.30 – 14.30",AG144)))</formula>
    </cfRule>
    <cfRule type="containsText" dxfId="2178" priority="1984" operator="containsText" text="09.30 – 18.30">
      <formula>NOT(ISERROR(SEARCH("09.30 – 18.30",AG144)))</formula>
    </cfRule>
    <cfRule type="containsText" dxfId="2177" priority="1985" operator="containsText" text="08.30 – 16.30">
      <formula>NOT(ISERROR(SEARCH("08.30 – 16.30",AG144)))</formula>
    </cfRule>
    <cfRule type="containsText" dxfId="2176" priority="1986" operator="containsText" text="08.30 – 17.30">
      <formula>NOT(ISERROR(SEARCH("08.30 – 17.30",AG144)))</formula>
    </cfRule>
    <cfRule type="containsText" dxfId="2175" priority="1987" operator="containsText" text="09.00 – 18.00">
      <formula>NOT(ISERROR(SEARCH("09.00 – 18.00",AG144)))</formula>
    </cfRule>
    <cfRule type="containsText" dxfId="2174" priority="1988" operator="containsText" text="09.00 – 15.00">
      <formula>NOT(ISERROR(SEARCH("09.00 – 15.00",AG144)))</formula>
    </cfRule>
    <cfRule type="containsText" dxfId="2173" priority="1989" operator="containsText" text="10.30 – 19.30">
      <formula>NOT(ISERROR(SEARCH("10.30 – 19.30",AG144)))</formula>
    </cfRule>
    <cfRule type="containsText" dxfId="2172" priority="1990" operator="containsText" text="09.00 – 13.00">
      <formula>NOT(ISERROR(SEARCH("09.00 – 13.00",AG144)))</formula>
    </cfRule>
    <cfRule type="containsText" dxfId="2171" priority="1991" operator="containsText" text="11.30 – 19.30">
      <formula>NOT(ISERROR(SEARCH("11.30 – 19.30",AG144)))</formula>
    </cfRule>
  </conditionalFormatting>
  <conditionalFormatting sqref="AG144 AI144 AK144 AM144 AO144 AQ144 AS144 AU144 AW144 AY144 BA144 BC144 BE144 BG144 BI144 BK144 BM144 BO144 BQ144 BS144 BU144 BW144">
    <cfRule type="cellIs" dxfId="2170" priority="1974" operator="equal">
      <formula>"09.00 – 15.00"</formula>
    </cfRule>
  </conditionalFormatting>
  <conditionalFormatting sqref="AG144 AI144 AK144 AM144 AO144 AQ144 AS144 AU144 AW144 AY144 BA144 BC144 BE144 BG144 BI144 BK144 BM144 BO144 BQ144 BS144 BU144 BW144">
    <cfRule type="cellIs" dxfId="2169" priority="1975" operator="equal">
      <formula>"09.00 – 18.00"</formula>
    </cfRule>
  </conditionalFormatting>
  <conditionalFormatting sqref="AG144 AI144 AK144 AM144 AO144 AQ144 AS144 AU144 AW144 AY144 BA144 BC144 BE144 BG144 BI144 BK144 BM144 BO144 BQ144 BS144 BU144 BW144">
    <cfRule type="cellIs" dxfId="2168" priority="1976" operator="equal">
      <formula>"09.30 – 13.00"</formula>
    </cfRule>
  </conditionalFormatting>
  <conditionalFormatting sqref="AG144 AI144 AK144 AM144 AO144 AQ144 AS144 AU144 AW144 AY144 BA144 BC144 BE144 BG144 BI144 BK144 BM144 BO144 BQ144 BS144 BU144 BW144">
    <cfRule type="cellIs" dxfId="2167" priority="1977" operator="equal">
      <formula>"10.30 – 19.30"</formula>
    </cfRule>
  </conditionalFormatting>
  <conditionalFormatting sqref="AG144 AI144 AK144 AM144 AO144 AQ144 AS144 AU144 AW144 AY144 BA144 BC144 BE144 BG144 BI144 BK144 BM144 BO144 BQ144 BS144 BU144 BW144">
    <cfRule type="cellIs" dxfId="2166" priority="1978" operator="equal">
      <formula>"11.30 – 19.30"</formula>
    </cfRule>
  </conditionalFormatting>
  <conditionalFormatting sqref="AG144 AI144 AK144 AM144 AO144 AQ144 AS144 AU144 AW144 AY144 BA144 BC144 BE144 BG144 BI144 BK144 BM144 BO144 BQ144 BS144 BU144 BW144">
    <cfRule type="cellIs" dxfId="2165" priority="1979" operator="equal">
      <formula>_FV(13,"3")</formula>
    </cfRule>
  </conditionalFormatting>
  <conditionalFormatting sqref="AG144 AI144 AK144 AM144 AO144 AQ144 AS144 AU144 AW144 AY144 BA144 BC144 BE144 BG144 BI144 BK144 BM144 BO144 BQ144 BS144 BU144 BW144">
    <cfRule type="cellIs" dxfId="2164" priority="1980" operator="equal">
      <formula>_FV(13,"3")</formula>
    </cfRule>
  </conditionalFormatting>
  <conditionalFormatting sqref="AG144 AI144 AK144 AM144 AO144 AQ144 AS144 AU144 AW144 AY144 BA144 BC144 BE144 BG144 BI144 BK144 BM144 BO144 BQ144 BS144 BU144 BW144">
    <cfRule type="cellIs" dxfId="2163" priority="1981" operator="equal">
      <formula>_FV(13,"3")</formula>
    </cfRule>
  </conditionalFormatting>
  <conditionalFormatting sqref="AG144 AI144 AK144 AM144 AO144 AQ144 AS144 AU144 AW144 AY144 BA144 BC144 BE144 BG144 BI144 BK144 BM144 BO144 BQ144 BS144 BU144 BW144">
    <cfRule type="cellIs" dxfId="2162" priority="1966" operator="equal">
      <formula>"09.00 – 15.00"</formula>
    </cfRule>
  </conditionalFormatting>
  <conditionalFormatting sqref="AG144 AI144 AK144 AM144 AO144 AQ144 AS144 AU144 AW144 AY144 BA144 BC144 BE144 BG144 BI144 BK144 BM144 BO144 BQ144 BS144 BU144 BW144">
    <cfRule type="cellIs" dxfId="2161" priority="1967" operator="equal">
      <formula>"09.00 – 18.00"</formula>
    </cfRule>
  </conditionalFormatting>
  <conditionalFormatting sqref="AG144 AI144 AK144 AM144 AO144 AQ144 AS144 AU144 AW144 AY144 BA144 BC144 BE144 BG144 BI144 BK144 BM144 BO144 BQ144 BS144 BU144 BW144">
    <cfRule type="cellIs" dxfId="2160" priority="1968" operator="equal">
      <formula>"09.30 – 13.00"</formula>
    </cfRule>
  </conditionalFormatting>
  <conditionalFormatting sqref="AG144 AI144 AK144 AM144 AO144 AQ144 AS144 AU144 AW144 AY144 BA144 BC144 BE144 BG144 BI144 BK144 BM144 BO144 BQ144 BS144 BU144 BW144">
    <cfRule type="cellIs" dxfId="2159" priority="1969" operator="equal">
      <formula>"10.30 – 19.30"</formula>
    </cfRule>
  </conditionalFormatting>
  <conditionalFormatting sqref="AG144 AI144 AK144 AM144 AO144 AQ144 AS144 AU144 AW144 AY144 BA144 BC144 BE144 BG144 BI144 BK144 BM144 BO144 BQ144 BS144 BU144 BW144">
    <cfRule type="cellIs" dxfId="2158" priority="1970" operator="equal">
      <formula>"11.30 – 19.30"</formula>
    </cfRule>
  </conditionalFormatting>
  <conditionalFormatting sqref="AG144 AI144 AK144 AM144 AO144 AQ144 AS144 AU144 AW144 AY144 BA144 BC144 BE144 BG144 BI144 BK144 BM144 BO144 BQ144 BS144 BU144 BW144">
    <cfRule type="cellIs" dxfId="2157" priority="1971" operator="equal">
      <formula>_FV(13,"3")</formula>
    </cfRule>
  </conditionalFormatting>
  <conditionalFormatting sqref="AG144 AI144 AK144 AM144 AO144 AQ144 AS144 AU144 AW144 AY144 BA144 BC144 BE144 BG144 BI144 BK144 BM144 BO144 BQ144 BS144 BU144 BW144">
    <cfRule type="cellIs" dxfId="2156" priority="1972" operator="equal">
      <formula>_FV(13,"3")</formula>
    </cfRule>
  </conditionalFormatting>
  <conditionalFormatting sqref="AG144 AI144 AK144 AM144 AO144 AQ144 AS144 AU144 AW144 AY144 BA144 BC144 BE144 BG144 BI144 BK144 BM144 BO144 BQ144 BS144 BU144 BW144">
    <cfRule type="cellIs" dxfId="2155" priority="1973" operator="equal">
      <formula>_FV(13,"3")</formula>
    </cfRule>
  </conditionalFormatting>
  <conditionalFormatting sqref="AG144 AI144 AK144 AM144 AO144 AQ144 AS144 AU144 AW144 AY144 BA144 BC144 BE144 BG144 BI144 BK144 BM144 BO144 BQ144 BS144 BU144 BW144">
    <cfRule type="containsText" dxfId="2154" priority="1960" operator="containsText" text="09.00 - 13.00">
      <formula>NOT(ISERROR(SEARCH("09.00 - 13.00",AG144)))</formula>
    </cfRule>
    <cfRule type="containsText" dxfId="2153" priority="1961" operator="containsText" text="09.00 – 15:00">
      <formula>NOT(ISERROR(SEARCH("09.00 – 15:00",AG144)))</formula>
    </cfRule>
    <cfRule type="containsText" dxfId="2152" priority="1962" operator="containsText" text="09.00 – 16.00">
      <formula>NOT(ISERROR(SEARCH("09.00 – 16.00",AG144)))</formula>
    </cfRule>
    <cfRule type="containsText" dxfId="2151" priority="1963" operator="containsText" text="09.00 - 13:00">
      <formula>NOT(ISERROR(SEARCH("09.00 - 13:00",AG144)))</formula>
    </cfRule>
    <cfRule type="containsText" dxfId="2150" priority="1964" operator="containsText" text="08.30 – 16:30 ">
      <formula>NOT(ISERROR(SEARCH("08.30 – 16:30 ",AG144)))</formula>
    </cfRule>
    <cfRule type="containsText" dxfId="2149" priority="1965" operator="containsText" text="08.30 – 17:30 ">
      <formula>NOT(ISERROR(SEARCH("08.30 – 17:30 ",AG144)))</formula>
    </cfRule>
  </conditionalFormatting>
  <conditionalFormatting sqref="AG144 AI144 AK144 AM144 AO144 AQ144 AS144 AU144 AW144 AY144 BA144 BC144 BE144 BG144 BI144 BK144 BM144 BO144 BQ144 BS144 BU144 BW144">
    <cfRule type="cellIs" dxfId="2148" priority="1952" operator="equal">
      <formula>"09.00 – 15.00"</formula>
    </cfRule>
  </conditionalFormatting>
  <conditionalFormatting sqref="AG144 AI144 AK144 AM144 AO144 AQ144 AS144 AU144 AW144 AY144 BA144 BC144 BE144 BG144 BI144 BK144 BM144 BO144 BQ144 BS144 BU144 BW144">
    <cfRule type="cellIs" dxfId="2147" priority="1953" operator="equal">
      <formula>"09.00 – 18.00"</formula>
    </cfRule>
  </conditionalFormatting>
  <conditionalFormatting sqref="AG144 AI144 AK144 AM144 AO144 AQ144 AS144 AU144 AW144 AY144 BA144 BC144 BE144 BG144 BI144 BK144 BM144 BO144 BQ144 BS144 BU144 BW144">
    <cfRule type="cellIs" dxfId="2146" priority="1954" operator="equal">
      <formula>"09.30 – 13.00"</formula>
    </cfRule>
  </conditionalFormatting>
  <conditionalFormatting sqref="AG144 AI144 AK144 AM144 AO144 AQ144 AS144 AU144 AW144 AY144 BA144 BC144 BE144 BG144 BI144 BK144 BM144 BO144 BQ144 BS144 BU144 BW144">
    <cfRule type="cellIs" dxfId="2145" priority="1955" operator="equal">
      <formula>"10.30 – 19.30"</formula>
    </cfRule>
  </conditionalFormatting>
  <conditionalFormatting sqref="AG144 AI144 AK144 AM144 AO144 AQ144 AS144 AU144 AW144 AY144 BA144 BC144 BE144 BG144 BI144 BK144 BM144 BO144 BQ144 BS144 BU144 BW144">
    <cfRule type="cellIs" dxfId="2144" priority="1956" operator="equal">
      <formula>"11.30 – 19.30"</formula>
    </cfRule>
  </conditionalFormatting>
  <conditionalFormatting sqref="AG144 AI144 AK144 AM144 AO144 AQ144 AS144 AU144 AW144 AY144 BA144 BC144 BE144 BG144 BI144 BK144 BM144 BO144 BQ144 BS144 BU144 BW144">
    <cfRule type="cellIs" dxfId="2143" priority="1957" operator="equal">
      <formula>_FV(13,"3")</formula>
    </cfRule>
  </conditionalFormatting>
  <conditionalFormatting sqref="AG144 AI144 AK144 AM144 AO144 AQ144 AS144 AU144 AW144 AY144 BA144 BC144 BE144 BG144 BI144 BK144 BM144 BO144 BQ144 BS144 BU144 BW144">
    <cfRule type="cellIs" dxfId="2142" priority="1958" operator="equal">
      <formula>_FV(13,"3")</formula>
    </cfRule>
  </conditionalFormatting>
  <conditionalFormatting sqref="AG144 AI144 AK144 AM144 AO144 AQ144 AS144 AU144 AW144 AY144 BA144 BC144 BE144 BG144 BI144 BK144 BM144 BO144 BQ144 BS144 BU144 BW144">
    <cfRule type="containsText" dxfId="2141" priority="1942" operator="containsText" text="DOMENICA">
      <formula>NOT(ISERROR(SEARCH("DOMENICA",AG144)))</formula>
    </cfRule>
    <cfRule type="containsText" dxfId="2140" priority="1943" operator="containsText" text="08.30 – 14.30">
      <formula>NOT(ISERROR(SEARCH("08.30 – 14.30",AG144)))</formula>
    </cfRule>
    <cfRule type="containsText" dxfId="2139" priority="1944" operator="containsText" text="09.30 – 18.30">
      <formula>NOT(ISERROR(SEARCH("09.30 – 18.30",AG144)))</formula>
    </cfRule>
    <cfRule type="containsText" dxfId="2138" priority="1945" operator="containsText" text="08.30 – 16.30">
      <formula>NOT(ISERROR(SEARCH("08.30 – 16.30",AG144)))</formula>
    </cfRule>
    <cfRule type="containsText" dxfId="2137" priority="1946" operator="containsText" text="08.30 – 17.30">
      <formula>NOT(ISERROR(SEARCH("08.30 – 17.30",AG144)))</formula>
    </cfRule>
    <cfRule type="containsText" dxfId="2136" priority="1947" operator="containsText" text="09.00 – 18.00">
      <formula>NOT(ISERROR(SEARCH("09.00 – 18.00",AG144)))</formula>
    </cfRule>
    <cfRule type="containsText" dxfId="2135" priority="1948" operator="containsText" text="09.00 – 15.00">
      <formula>NOT(ISERROR(SEARCH("09.00 – 15.00",AG144)))</formula>
    </cfRule>
    <cfRule type="containsText" dxfId="2134" priority="1949" operator="containsText" text="10.30 – 19.30">
      <formula>NOT(ISERROR(SEARCH("10.30 – 19.30",AG144)))</formula>
    </cfRule>
    <cfRule type="containsText" dxfId="2133" priority="1950" operator="containsText" text="09.00 – 13.00">
      <formula>NOT(ISERROR(SEARCH("09.00 – 13.00",AG144)))</formula>
    </cfRule>
    <cfRule type="containsText" dxfId="2132" priority="1951" operator="containsText" text="11.30 – 19.30">
      <formula>NOT(ISERROR(SEARCH("11.30 – 19.30",AG144)))</formula>
    </cfRule>
  </conditionalFormatting>
  <conditionalFormatting sqref="AG144 AI144 AK144 AM144 AO144 AQ144 AS144 AU144 AW144 AY144 BA144 BC144 BE144 BG144 BI144 BK144 BM144 BO144 BQ144 BS144 BU144 BW144">
    <cfRule type="cellIs" dxfId="2131" priority="1935" operator="equal">
      <formula>"09.00 – 18.00"</formula>
    </cfRule>
  </conditionalFormatting>
  <conditionalFormatting sqref="AG144 AI144 AK144 AM144 AO144 AQ144 AS144 AU144 AW144 AY144 BA144 BC144 BE144 BG144 BI144 BK144 BM144 BO144 BQ144 BS144 BU144 BW144">
    <cfRule type="cellIs" dxfId="2130" priority="1936" operator="equal">
      <formula>"09.30 – 13.00"</formula>
    </cfRule>
  </conditionalFormatting>
  <conditionalFormatting sqref="AG144 AI144 AK144 AM144 AO144 AQ144 AS144 AU144 AW144 AY144 BA144 BC144 BE144 BG144 BI144 BK144 BM144 BO144 BQ144 BS144 BU144 BW144">
    <cfRule type="cellIs" dxfId="2129" priority="1937" operator="equal">
      <formula>"10.30 – 19.30"</formula>
    </cfRule>
  </conditionalFormatting>
  <conditionalFormatting sqref="AG144 AI144 AK144 AM144 AO144 AQ144 AS144 AU144 AW144 AY144 BA144 BC144 BE144 BG144 BI144 BK144 BM144 BO144 BQ144 BS144 BU144 BW144">
    <cfRule type="cellIs" dxfId="2128" priority="1938" operator="equal">
      <formula>"11.30 – 19.30"</formula>
    </cfRule>
  </conditionalFormatting>
  <conditionalFormatting sqref="AG144 AI144 AK144 AM144 AO144 AQ144 AS144 AU144 AW144 AY144 BA144 BC144 BE144 BG144 BI144 BK144 BM144 BO144 BQ144 BS144 BU144 BW144">
    <cfRule type="cellIs" dxfId="2127" priority="1939" operator="equal">
      <formula>_FV(13,"3")</formula>
    </cfRule>
  </conditionalFormatting>
  <conditionalFormatting sqref="AG144 AI144 AK144 AM144 AO144 AQ144 AS144 AU144 AW144 AY144 BA144 BC144 BE144 BG144 BI144 BK144 BM144 BO144 BQ144 BS144 BU144 BW144">
    <cfRule type="cellIs" dxfId="2126" priority="1928" operator="equal">
      <formula>"09.00 – 18.00"</formula>
    </cfRule>
  </conditionalFormatting>
  <conditionalFormatting sqref="AG144 AI144 AK144 AM144 AO144 AQ144 AS144 AU144 AW144 AY144 BA144 BC144 BE144 BG144 BI144 BK144 BM144 BO144 BQ144 BS144 BU144 BW144">
    <cfRule type="cellIs" dxfId="2125" priority="1929" operator="equal">
      <formula>"09.30 – 13.00"</formula>
    </cfRule>
  </conditionalFormatting>
  <conditionalFormatting sqref="AG144 AI144 AK144 AM144 AO144 AQ144 AS144 AU144 AW144 AY144 BA144 BC144 BE144 BG144 BI144 BK144 BM144 BO144 BQ144 BS144 BU144 BW144">
    <cfRule type="cellIs" dxfId="2124" priority="1930" operator="equal">
      <formula>"10.30 – 19.30"</formula>
    </cfRule>
  </conditionalFormatting>
  <conditionalFormatting sqref="AG144 AI144 AK144 AM144 AO144 AQ144 AS144 AU144 AW144 AY144 BA144 BC144 BE144 BG144 BI144 BK144 BM144 BO144 BQ144 BS144 BU144 BW144">
    <cfRule type="cellIs" dxfId="2123" priority="1931" operator="equal">
      <formula>"11.30 – 19.30"</formula>
    </cfRule>
  </conditionalFormatting>
  <conditionalFormatting sqref="AG144 AI144 AK144 AM144 AO144 AQ144 AS144 AU144 AW144 AY144 BA144 BC144 BE144 BG144 BI144 BK144 BM144 BO144 BQ144 BS144 BU144 BW144">
    <cfRule type="cellIs" dxfId="2122" priority="1932" operator="equal">
      <formula>_FV(13,"3")</formula>
    </cfRule>
  </conditionalFormatting>
  <conditionalFormatting sqref="AG154 AI154 AK154 AM154 AO154 AQ154 AS154 AU154 AW154 AY154 BA154 BC154 BE154 BG154 BI154 BK154 BM154 BO154 BQ154 BS154 BU154 BW154">
    <cfRule type="cellIs" dxfId="2121" priority="1886" operator="equal">
      <formula>_FV(13,"3")</formula>
    </cfRule>
  </conditionalFormatting>
  <conditionalFormatting sqref="AG154 AI154 AK154 AM154 AO154 AQ154 AS154 AU154 AW154 AY154 BA154 BC154 BE154 BG154 BI154 BK154 BM154 BO154 BQ154 BS154 BU154 BW154">
    <cfRule type="cellIs" dxfId="2120" priority="1867" operator="equal">
      <formula>_FV(13,"3")</formula>
    </cfRule>
  </conditionalFormatting>
  <conditionalFormatting sqref="AG154 AI154 AK154 AM154 AO154 AQ154 AS154 AU154 AW154 AY154 BA154 BC154 BE154 BG154 BI154 BK154 BM154 BO154 BQ154 BS154 BU154 BW154">
    <cfRule type="cellIs" dxfId="2119" priority="1868" operator="equal">
      <formula>_FV(13,"3")</formula>
    </cfRule>
  </conditionalFormatting>
  <conditionalFormatting sqref="AG154 AI154 AK154 AM154 AO154 AQ154 AS154 AU154 AW154 AY154 BA154 BC154 BE154 BG154 BI154 BK154 BM154 BO154 BQ154 BS154 BU154 BW154">
    <cfRule type="cellIs" dxfId="2118" priority="1860" operator="equal">
      <formula>_FV(13,"3")</formula>
    </cfRule>
  </conditionalFormatting>
  <conditionalFormatting sqref="AG154 AI154 AK154 AM154 AO154 AQ154 AS154 AU154 AW154 AY154 BA154 BC154 BE154 BG154 BI154 BK154 BM154 BO154 BQ154 BS154 BU154 BW154">
    <cfRule type="cellIs" dxfId="2117" priority="1861" operator="equal">
      <formula>_FV(13,"3")</formula>
    </cfRule>
  </conditionalFormatting>
  <conditionalFormatting sqref="AG154 AI154 AK154 AM154 AO154 AQ154 AS154 AU154 AW154 AY154 BA154 BC154 BE154 BG154 BI154 BK154 BM154 BO154 BQ154 BS154 BU154 BW154">
    <cfRule type="cellIs" dxfId="2116" priority="1919" operator="equal">
      <formula>"09.00 – 13.00"</formula>
    </cfRule>
  </conditionalFormatting>
  <conditionalFormatting sqref="AG154 AI154 AK154 AM154 AO154 AQ154 AS154 AU154 AW154 AY154 BA154 BC154 BE154 BG154 BI154 BK154 BM154 BO154 BQ154 BS154 BU154 BW154">
    <cfRule type="cellIs" dxfId="2115" priority="1920" operator="equal">
      <formula>"09.00 – 15.00"</formula>
    </cfRule>
  </conditionalFormatting>
  <conditionalFormatting sqref="AG154 AI154 AK154 AM154 AO154 AQ154 AS154 AU154 AW154 AY154 BA154 BC154 BE154 BG154 BI154 BK154 BM154 BO154 BQ154 BS154 BU154 BW154">
    <cfRule type="cellIs" dxfId="2114" priority="1921" operator="equal">
      <formula>"09.00 – 18.00"</formula>
    </cfRule>
  </conditionalFormatting>
  <conditionalFormatting sqref="AG154 AI154 AK154 AM154 AO154 AQ154 AS154 AU154 AW154 AY154 BA154 BC154 BE154 BG154 BI154 BK154 BM154 BO154 BQ154 BS154 BU154 BW154">
    <cfRule type="cellIs" dxfId="2113" priority="1922" operator="equal">
      <formula>"09.30 – 13.00"</formula>
    </cfRule>
  </conditionalFormatting>
  <conditionalFormatting sqref="AG154 AI154 AK154 AM154 AO154 AQ154 AS154 AU154 AW154 AY154 BA154 BC154 BE154 BG154 BI154 BK154 BM154 BO154 BQ154 BS154 BU154 BW154">
    <cfRule type="cellIs" dxfId="2112" priority="1923" operator="equal">
      <formula>"10.30 – 19.30"</formula>
    </cfRule>
  </conditionalFormatting>
  <conditionalFormatting sqref="AG154 AI154 AK154 AM154 AO154 AQ154 AS154 AU154 AW154 AY154 BA154 BC154 BE154 BG154 BI154 BK154 BM154 BO154 BQ154 BS154 BU154 BW154">
    <cfRule type="cellIs" dxfId="2111" priority="1924" operator="equal">
      <formula>"11.30 – 19.30"</formula>
    </cfRule>
  </conditionalFormatting>
  <conditionalFormatting sqref="AG154 AI154 AK154 AM154 AO154 AQ154 AS154 AU154 AW154 AY154 BA154 BC154 BE154 BG154 BI154 BK154 BM154 BO154 BQ154 BS154 BU154 BW154">
    <cfRule type="cellIs" dxfId="2110" priority="1925" operator="equal">
      <formula>_FV(13,"3")</formula>
    </cfRule>
  </conditionalFormatting>
  <conditionalFormatting sqref="AG154 AI154 AK154 AM154 AO154 AQ154 AS154 AU154 AW154 AY154 BA154 BC154 BE154 BG154 BI154 BK154 BM154 BO154 BQ154 BS154 BU154 BW154">
    <cfRule type="cellIs" dxfId="2109" priority="1926" operator="equal">
      <formula>_FV(13,"3")</formula>
    </cfRule>
  </conditionalFormatting>
  <conditionalFormatting sqref="AG154 AI154 AK154 AM154 AO154 AQ154 AS154 AU154 AW154 AY154 BA154 BC154 BE154 BG154 BI154 BK154 BM154 BO154 BQ154 BS154 BU154 BW154">
    <cfRule type="cellIs" dxfId="2108" priority="1927" operator="equal">
      <formula>_FV(13,"3")</formula>
    </cfRule>
  </conditionalFormatting>
  <conditionalFormatting sqref="AG154 AI154 AK154 AM154 AO154 AQ154 AS154 AU154 AW154 AY154 BA154 BC154 BE154 BG154 BI154 BK154 BM154 BO154 BQ154 BS154 BU154 BW154">
    <cfRule type="containsText" dxfId="2107" priority="1909" operator="containsText" text="DOMENICA">
      <formula>NOT(ISERROR(SEARCH("DOMENICA",AG154)))</formula>
    </cfRule>
    <cfRule type="containsText" dxfId="2106" priority="1910" operator="containsText" text="08.30 – 14.30">
      <formula>NOT(ISERROR(SEARCH("08.30 – 14.30",AG154)))</formula>
    </cfRule>
    <cfRule type="containsText" dxfId="2105" priority="1911" operator="containsText" text="09.30 – 18.30">
      <formula>NOT(ISERROR(SEARCH("09.30 – 18.30",AG154)))</formula>
    </cfRule>
    <cfRule type="containsText" dxfId="2104" priority="1912" operator="containsText" text="08.30 – 16.30">
      <formula>NOT(ISERROR(SEARCH("08.30 – 16.30",AG154)))</formula>
    </cfRule>
    <cfRule type="containsText" dxfId="2103" priority="1913" operator="containsText" text="08.30 – 17.30">
      <formula>NOT(ISERROR(SEARCH("08.30 – 17.30",AG154)))</formula>
    </cfRule>
    <cfRule type="containsText" dxfId="2102" priority="1914" operator="containsText" text="09.00 – 18.00">
      <formula>NOT(ISERROR(SEARCH("09.00 – 18.00",AG154)))</formula>
    </cfRule>
    <cfRule type="containsText" dxfId="2101" priority="1915" operator="containsText" text="09.00 – 15.00">
      <formula>NOT(ISERROR(SEARCH("09.00 – 15.00",AG154)))</formula>
    </cfRule>
    <cfRule type="containsText" dxfId="2100" priority="1916" operator="containsText" text="10.30 – 19.30">
      <formula>NOT(ISERROR(SEARCH("10.30 – 19.30",AG154)))</formula>
    </cfRule>
    <cfRule type="containsText" dxfId="2099" priority="1917" operator="containsText" text="09.00 – 13.00">
      <formula>NOT(ISERROR(SEARCH("09.00 – 13.00",AG154)))</formula>
    </cfRule>
    <cfRule type="containsText" dxfId="2098" priority="1918" operator="containsText" text="11.30 – 19.30">
      <formula>NOT(ISERROR(SEARCH("11.30 – 19.30",AG154)))</formula>
    </cfRule>
  </conditionalFormatting>
  <conditionalFormatting sqref="AG154 AI154 AK154 AM154 AO154 AQ154 AS154 AU154 AW154 AY154 BA154 BC154 BE154 BG154 BI154 BK154 BM154 BO154 BQ154 BS154 BU154 BW154">
    <cfRule type="cellIs" dxfId="2097" priority="1901" operator="equal">
      <formula>"09.00 – 15.00"</formula>
    </cfRule>
  </conditionalFormatting>
  <conditionalFormatting sqref="AG154 AI154 AK154 AM154 AO154 AQ154 AS154 AU154 AW154 AY154 BA154 BC154 BE154 BG154 BI154 BK154 BM154 BO154 BQ154 BS154 BU154 BW154">
    <cfRule type="cellIs" dxfId="2096" priority="1902" operator="equal">
      <formula>"09.00 – 18.00"</formula>
    </cfRule>
  </conditionalFormatting>
  <conditionalFormatting sqref="AG154 AI154 AK154 AM154 AO154 AQ154 AS154 AU154 AW154 AY154 BA154 BC154 BE154 BG154 BI154 BK154 BM154 BO154 BQ154 BS154 BU154 BW154">
    <cfRule type="cellIs" dxfId="2095" priority="1903" operator="equal">
      <formula>"09.30 – 13.00"</formula>
    </cfRule>
  </conditionalFormatting>
  <conditionalFormatting sqref="AG154 AI154 AK154 AM154 AO154 AQ154 AS154 AU154 AW154 AY154 BA154 BC154 BE154 BG154 BI154 BK154 BM154 BO154 BQ154 BS154 BU154 BW154">
    <cfRule type="cellIs" dxfId="2094" priority="1904" operator="equal">
      <formula>"10.30 – 19.30"</formula>
    </cfRule>
  </conditionalFormatting>
  <conditionalFormatting sqref="AG154 AI154 AK154 AM154 AO154 AQ154 AS154 AU154 AW154 AY154 BA154 BC154 BE154 BG154 BI154 BK154 BM154 BO154 BQ154 BS154 BU154 BW154">
    <cfRule type="cellIs" dxfId="2093" priority="1905" operator="equal">
      <formula>"11.30 – 19.30"</formula>
    </cfRule>
  </conditionalFormatting>
  <conditionalFormatting sqref="AG154 AI154 AK154 AM154 AO154 AQ154 AS154 AU154 AW154 AY154 BA154 BC154 BE154 BG154 BI154 BK154 BM154 BO154 BQ154 BS154 BU154 BW154">
    <cfRule type="cellIs" dxfId="2092" priority="1906" operator="equal">
      <formula>_FV(13,"3")</formula>
    </cfRule>
  </conditionalFormatting>
  <conditionalFormatting sqref="AG154 AI154 AK154 AM154 AO154 AQ154 AS154 AU154 AW154 AY154 BA154 BC154 BE154 BG154 BI154 BK154 BM154 BO154 BQ154 BS154 BU154 BW154">
    <cfRule type="cellIs" dxfId="2091" priority="1907" operator="equal">
      <formula>_FV(13,"3")</formula>
    </cfRule>
  </conditionalFormatting>
  <conditionalFormatting sqref="AG154 AI154 AK154 AM154 AO154 AQ154 AS154 AU154 AW154 AY154 BA154 BC154 BE154 BG154 BI154 BK154 BM154 BO154 BQ154 BS154 BU154 BW154">
    <cfRule type="cellIs" dxfId="2090" priority="1908" operator="equal">
      <formula>_FV(13,"3")</formula>
    </cfRule>
  </conditionalFormatting>
  <conditionalFormatting sqref="AG154 AI154 AK154 AM154 AO154 AQ154 AS154 AU154 AW154 AY154 BA154 BC154 BE154 BG154 BI154 BK154 BM154 BO154 BQ154 BS154 BU154 BW154">
    <cfRule type="cellIs" dxfId="2089" priority="1893" operator="equal">
      <formula>"09.00 – 15.00"</formula>
    </cfRule>
  </conditionalFormatting>
  <conditionalFormatting sqref="AG154 AI154 AK154 AM154 AO154 AQ154 AS154 AU154 AW154 AY154 BA154 BC154 BE154 BG154 BI154 BK154 BM154 BO154 BQ154 BS154 BU154 BW154">
    <cfRule type="cellIs" dxfId="2088" priority="1894" operator="equal">
      <formula>"09.00 – 18.00"</formula>
    </cfRule>
  </conditionalFormatting>
  <conditionalFormatting sqref="AG154 AI154 AK154 AM154 AO154 AQ154 AS154 AU154 AW154 AY154 BA154 BC154 BE154 BG154 BI154 BK154 BM154 BO154 BQ154 BS154 BU154 BW154">
    <cfRule type="cellIs" dxfId="2087" priority="1895" operator="equal">
      <formula>"09.30 – 13.00"</formula>
    </cfRule>
  </conditionalFormatting>
  <conditionalFormatting sqref="AG154 AI154 AK154 AM154 AO154 AQ154 AS154 AU154 AW154 AY154 BA154 BC154 BE154 BG154 BI154 BK154 BM154 BO154 BQ154 BS154 BU154 BW154">
    <cfRule type="cellIs" dxfId="2086" priority="1896" operator="equal">
      <formula>"10.30 – 19.30"</formula>
    </cfRule>
  </conditionalFormatting>
  <conditionalFormatting sqref="AG154 AI154 AK154 AM154 AO154 AQ154 AS154 AU154 AW154 AY154 BA154 BC154 BE154 BG154 BI154 BK154 BM154 BO154 BQ154 BS154 BU154 BW154">
    <cfRule type="cellIs" dxfId="2085" priority="1897" operator="equal">
      <formula>"11.30 – 19.30"</formula>
    </cfRule>
  </conditionalFormatting>
  <conditionalFormatting sqref="AG154 AI154 AK154 AM154 AO154 AQ154 AS154 AU154 AW154 AY154 BA154 BC154 BE154 BG154 BI154 BK154 BM154 BO154 BQ154 BS154 BU154 BW154">
    <cfRule type="cellIs" dxfId="2084" priority="1898" operator="equal">
      <formula>_FV(13,"3")</formula>
    </cfRule>
  </conditionalFormatting>
  <conditionalFormatting sqref="AG154 AI154 AK154 AM154 AO154 AQ154 AS154 AU154 AW154 AY154 BA154 BC154 BE154 BG154 BI154 BK154 BM154 BO154 BQ154 BS154 BU154 BW154">
    <cfRule type="cellIs" dxfId="2083" priority="1899" operator="equal">
      <formula>_FV(13,"3")</formula>
    </cfRule>
  </conditionalFormatting>
  <conditionalFormatting sqref="AG154 AI154 AK154 AM154 AO154 AQ154 AS154 AU154 AW154 AY154 BA154 BC154 BE154 BG154 BI154 BK154 BM154 BO154 BQ154 BS154 BU154 BW154">
    <cfRule type="cellIs" dxfId="2082" priority="1900" operator="equal">
      <formula>_FV(13,"3")</formula>
    </cfRule>
  </conditionalFormatting>
  <conditionalFormatting sqref="AG154 AI154 AK154 AM154 AO154 AQ154 AS154 AU154 AW154 AY154 BA154 BC154 BE154 BG154 BI154 BK154 BM154 BO154 BQ154 BS154 BU154 BW154">
    <cfRule type="containsText" dxfId="2081" priority="1887" operator="containsText" text="09.00 - 13.00">
      <formula>NOT(ISERROR(SEARCH("09.00 - 13.00",AG154)))</formula>
    </cfRule>
    <cfRule type="containsText" dxfId="2080" priority="1888" operator="containsText" text="09.00 – 15:00">
      <formula>NOT(ISERROR(SEARCH("09.00 – 15:00",AG154)))</formula>
    </cfRule>
    <cfRule type="containsText" dxfId="2079" priority="1889" operator="containsText" text="09.00 – 16.00">
      <formula>NOT(ISERROR(SEARCH("09.00 – 16.00",AG154)))</formula>
    </cfRule>
    <cfRule type="containsText" dxfId="2078" priority="1890" operator="containsText" text="09.00 - 13:00">
      <formula>NOT(ISERROR(SEARCH("09.00 - 13:00",AG154)))</formula>
    </cfRule>
    <cfRule type="containsText" dxfId="2077" priority="1891" operator="containsText" text="08.30 – 16:30 ">
      <formula>NOT(ISERROR(SEARCH("08.30 – 16:30 ",AG154)))</formula>
    </cfRule>
    <cfRule type="containsText" dxfId="2076" priority="1892" operator="containsText" text="08.30 – 17:30 ">
      <formula>NOT(ISERROR(SEARCH("08.30 – 17:30 ",AG154)))</formula>
    </cfRule>
  </conditionalFormatting>
  <conditionalFormatting sqref="AG154 AI154 AK154 AM154 AO154 AQ154 AS154 AU154 AW154 AY154 BA154 BC154 BE154 BG154 BI154 BK154 BM154 BO154 BQ154 BS154 BU154 BW154">
    <cfRule type="cellIs" dxfId="2075" priority="1879" operator="equal">
      <formula>"09.00 – 15.00"</formula>
    </cfRule>
  </conditionalFormatting>
  <conditionalFormatting sqref="AG154 AI154 AK154 AM154 AO154 AQ154 AS154 AU154 AW154 AY154 BA154 BC154 BE154 BG154 BI154 BK154 BM154 BO154 BQ154 BS154 BU154 BW154">
    <cfRule type="cellIs" dxfId="2074" priority="1880" operator="equal">
      <formula>"09.00 – 18.00"</formula>
    </cfRule>
  </conditionalFormatting>
  <conditionalFormatting sqref="AG154 AI154 AK154 AM154 AO154 AQ154 AS154 AU154 AW154 AY154 BA154 BC154 BE154 BG154 BI154 BK154 BM154 BO154 BQ154 BS154 BU154 BW154">
    <cfRule type="cellIs" dxfId="2073" priority="1881" operator="equal">
      <formula>"09.30 – 13.00"</formula>
    </cfRule>
  </conditionalFormatting>
  <conditionalFormatting sqref="AG154 AI154 AK154 AM154 AO154 AQ154 AS154 AU154 AW154 AY154 BA154 BC154 BE154 BG154 BI154 BK154 BM154 BO154 BQ154 BS154 BU154 BW154">
    <cfRule type="cellIs" dxfId="2072" priority="1882" operator="equal">
      <formula>"10.30 – 19.30"</formula>
    </cfRule>
  </conditionalFormatting>
  <conditionalFormatting sqref="AG154 AI154 AK154 AM154 AO154 AQ154 AS154 AU154 AW154 AY154 BA154 BC154 BE154 BG154 BI154 BK154 BM154 BO154 BQ154 BS154 BU154 BW154">
    <cfRule type="cellIs" dxfId="2071" priority="1883" operator="equal">
      <formula>"11.30 – 19.30"</formula>
    </cfRule>
  </conditionalFormatting>
  <conditionalFormatting sqref="AG154 AI154 AK154 AM154 AO154 AQ154 AS154 AU154 AW154 AY154 BA154 BC154 BE154 BG154 BI154 BK154 BM154 BO154 BQ154 BS154 BU154 BW154">
    <cfRule type="cellIs" dxfId="2070" priority="1884" operator="equal">
      <formula>_FV(13,"3")</formula>
    </cfRule>
  </conditionalFormatting>
  <conditionalFormatting sqref="AG154 AI154 AK154 AM154 AO154 AQ154 AS154 AU154 AW154 AY154 BA154 BC154 BE154 BG154 BI154 BK154 BM154 BO154 BQ154 BS154 BU154 BW154">
    <cfRule type="cellIs" dxfId="2069" priority="1885" operator="equal">
      <formula>_FV(13,"3")</formula>
    </cfRule>
  </conditionalFormatting>
  <conditionalFormatting sqref="AG154 AI154 AK154 AM154 AO154 AQ154 AS154 AU154 AW154 AY154 BA154 BC154 BE154 BG154 BI154 BK154 BM154 BO154 BQ154 BS154 BU154 BW154">
    <cfRule type="containsText" dxfId="2068" priority="1869" operator="containsText" text="DOMENICA">
      <formula>NOT(ISERROR(SEARCH("DOMENICA",AG154)))</formula>
    </cfRule>
    <cfRule type="containsText" dxfId="2067" priority="1870" operator="containsText" text="08.30 – 14.30">
      <formula>NOT(ISERROR(SEARCH("08.30 – 14.30",AG154)))</formula>
    </cfRule>
    <cfRule type="containsText" dxfId="2066" priority="1871" operator="containsText" text="09.30 – 18.30">
      <formula>NOT(ISERROR(SEARCH("09.30 – 18.30",AG154)))</formula>
    </cfRule>
    <cfRule type="containsText" dxfId="2065" priority="1872" operator="containsText" text="08.30 – 16.30">
      <formula>NOT(ISERROR(SEARCH("08.30 – 16.30",AG154)))</formula>
    </cfRule>
    <cfRule type="containsText" dxfId="2064" priority="1873" operator="containsText" text="08.30 – 17.30">
      <formula>NOT(ISERROR(SEARCH("08.30 – 17.30",AG154)))</formula>
    </cfRule>
    <cfRule type="containsText" dxfId="2063" priority="1874" operator="containsText" text="09.00 – 18.00">
      <formula>NOT(ISERROR(SEARCH("09.00 – 18.00",AG154)))</formula>
    </cfRule>
    <cfRule type="containsText" dxfId="2062" priority="1875" operator="containsText" text="09.00 – 15.00">
      <formula>NOT(ISERROR(SEARCH("09.00 – 15.00",AG154)))</formula>
    </cfRule>
    <cfRule type="containsText" dxfId="2061" priority="1876" operator="containsText" text="10.30 – 19.30">
      <formula>NOT(ISERROR(SEARCH("10.30 – 19.30",AG154)))</formula>
    </cfRule>
    <cfRule type="containsText" dxfId="2060" priority="1877" operator="containsText" text="09.00 – 13.00">
      <formula>NOT(ISERROR(SEARCH("09.00 – 13.00",AG154)))</formula>
    </cfRule>
    <cfRule type="containsText" dxfId="2059" priority="1878" operator="containsText" text="11.30 – 19.30">
      <formula>NOT(ISERROR(SEARCH("11.30 – 19.30",AG154)))</formula>
    </cfRule>
  </conditionalFormatting>
  <conditionalFormatting sqref="AG154 AI154 AK154 AM154 AO154 AQ154 AS154 AU154 AW154 AY154 BA154 BC154 BE154 BG154 BI154 BK154 BM154 BO154 BQ154 BS154 BU154 BW154">
    <cfRule type="cellIs" dxfId="2058" priority="1862" operator="equal">
      <formula>"09.00 – 18.00"</formula>
    </cfRule>
  </conditionalFormatting>
  <conditionalFormatting sqref="AG154 AI154 AK154 AM154 AO154 AQ154 AS154 AU154 AW154 AY154 BA154 BC154 BE154 BG154 BI154 BK154 BM154 BO154 BQ154 BS154 BU154 BW154">
    <cfRule type="cellIs" dxfId="2057" priority="1863" operator="equal">
      <formula>"09.30 – 13.00"</formula>
    </cfRule>
  </conditionalFormatting>
  <conditionalFormatting sqref="AG154 AI154 AK154 AM154 AO154 AQ154 AS154 AU154 AW154 AY154 BA154 BC154 BE154 BG154 BI154 BK154 BM154 BO154 BQ154 BS154 BU154 BW154">
    <cfRule type="cellIs" dxfId="2056" priority="1864" operator="equal">
      <formula>"10.30 – 19.30"</formula>
    </cfRule>
  </conditionalFormatting>
  <conditionalFormatting sqref="AG154 AI154 AK154 AM154 AO154 AQ154 AS154 AU154 AW154 AY154 BA154 BC154 BE154 BG154 BI154 BK154 BM154 BO154 BQ154 BS154 BU154 BW154">
    <cfRule type="cellIs" dxfId="2055" priority="1865" operator="equal">
      <formula>"11.30 – 19.30"</formula>
    </cfRule>
  </conditionalFormatting>
  <conditionalFormatting sqref="AG154 AI154 AK154 AM154 AO154 AQ154 AS154 AU154 AW154 AY154 BA154 BC154 BE154 BG154 BI154 BK154 BM154 BO154 BQ154 BS154 BU154 BW154">
    <cfRule type="cellIs" dxfId="2054" priority="1866" operator="equal">
      <formula>_FV(13,"3")</formula>
    </cfRule>
  </conditionalFormatting>
  <conditionalFormatting sqref="AG154 AI154 AK154 AM154 AO154 AQ154 AS154 AU154 AW154 AY154 BA154 BC154 BE154 BG154 BI154 BK154 BM154 BO154 BQ154 BS154 BU154 BW154">
    <cfRule type="cellIs" dxfId="2053" priority="1855" operator="equal">
      <formula>"09.00 – 18.00"</formula>
    </cfRule>
  </conditionalFormatting>
  <conditionalFormatting sqref="AG154 AI154 AK154 AM154 AO154 AQ154 AS154 AU154 AW154 AY154 BA154 BC154 BE154 BG154 BI154 BK154 BM154 BO154 BQ154 BS154 BU154 BW154">
    <cfRule type="cellIs" dxfId="2052" priority="1856" operator="equal">
      <formula>"09.30 – 13.00"</formula>
    </cfRule>
  </conditionalFormatting>
  <conditionalFormatting sqref="AG154 AI154 AK154 AM154 AO154 AQ154 AS154 AU154 AW154 AY154 BA154 BC154 BE154 BG154 BI154 BK154 BM154 BO154 BQ154 BS154 BU154 BW154">
    <cfRule type="cellIs" dxfId="2051" priority="1857" operator="equal">
      <formula>"10.30 – 19.30"</formula>
    </cfRule>
  </conditionalFormatting>
  <conditionalFormatting sqref="AG154 AI154 AK154 AM154 AO154 AQ154 AS154 AU154 AW154 AY154 BA154 BC154 BE154 BG154 BI154 BK154 BM154 BO154 BQ154 BS154 BU154 BW154">
    <cfRule type="cellIs" dxfId="2050" priority="1858" operator="equal">
      <formula>"11.30 – 19.30"</formula>
    </cfRule>
  </conditionalFormatting>
  <conditionalFormatting sqref="AG154 AI154 AK154 AM154 AO154 AQ154 AS154 AU154 AW154 AY154 BA154 BC154 BE154 BG154 BI154 BK154 BM154 BO154 BQ154 BS154 BU154 BW154">
    <cfRule type="cellIs" dxfId="2049" priority="1859" operator="equal">
      <formula>_FV(13,"3")</formula>
    </cfRule>
  </conditionalFormatting>
  <conditionalFormatting sqref="CI134 CI144 CG154 CI154 CG144 CG134">
    <cfRule type="cellIs" dxfId="2048" priority="1813" operator="equal">
      <formula>_FV(13,"3")</formula>
    </cfRule>
  </conditionalFormatting>
  <conditionalFormatting sqref="CI134 CI144 CG154 CI154 CG144 CG134">
    <cfRule type="cellIs" dxfId="2047" priority="1794" operator="equal">
      <formula>_FV(13,"3")</formula>
    </cfRule>
  </conditionalFormatting>
  <conditionalFormatting sqref="CI134 CI144 CG154 CI154 CG144 CG134">
    <cfRule type="cellIs" dxfId="2046" priority="1795" operator="equal">
      <formula>_FV(13,"3")</formula>
    </cfRule>
  </conditionalFormatting>
  <conditionalFormatting sqref="CI134 CI144 CG154 CI154 CG144 CG134">
    <cfRule type="cellIs" dxfId="2045" priority="1787" operator="equal">
      <formula>_FV(13,"3")</formula>
    </cfRule>
  </conditionalFormatting>
  <conditionalFormatting sqref="CI134 CI144 CG154 CI154 CG144 CG134">
    <cfRule type="cellIs" dxfId="2044" priority="1788" operator="equal">
      <formula>_FV(13,"3")</formula>
    </cfRule>
  </conditionalFormatting>
  <conditionalFormatting sqref="CI134 CI144 CG154 CI154 CG144 CG134">
    <cfRule type="cellIs" dxfId="2043" priority="1846" operator="equal">
      <formula>"09.00 – 13.00"</formula>
    </cfRule>
  </conditionalFormatting>
  <conditionalFormatting sqref="CI134 CI144 CG154 CI154 CG144 CG134">
    <cfRule type="cellIs" dxfId="2042" priority="1847" operator="equal">
      <formula>"09.00 – 15.00"</formula>
    </cfRule>
  </conditionalFormatting>
  <conditionalFormatting sqref="CI134 CI144 CG154 CI154 CG144 CG134">
    <cfRule type="cellIs" dxfId="2041" priority="1848" operator="equal">
      <formula>"09.00 – 18.00"</formula>
    </cfRule>
  </conditionalFormatting>
  <conditionalFormatting sqref="CI134 CI144 CG154 CI154 CG144 CG134">
    <cfRule type="cellIs" dxfId="2040" priority="1849" operator="equal">
      <formula>"09.30 – 13.00"</formula>
    </cfRule>
  </conditionalFormatting>
  <conditionalFormatting sqref="CI134 CI144 CG154 CI154 CG144 CG134">
    <cfRule type="cellIs" dxfId="2039" priority="1850" operator="equal">
      <formula>"10.30 – 19.30"</formula>
    </cfRule>
  </conditionalFormatting>
  <conditionalFormatting sqref="CI134 CI144 CG154 CI154 CG144 CG134">
    <cfRule type="cellIs" dxfId="2038" priority="1851" operator="equal">
      <formula>"11.30 – 19.30"</formula>
    </cfRule>
  </conditionalFormatting>
  <conditionalFormatting sqref="CI134 CI144 CG154 CI154 CG144 CG134">
    <cfRule type="cellIs" dxfId="2037" priority="1852" operator="equal">
      <formula>_FV(13,"3")</formula>
    </cfRule>
  </conditionalFormatting>
  <conditionalFormatting sqref="CI134 CI144 CG154 CI154 CG144 CG134">
    <cfRule type="cellIs" dxfId="2036" priority="1853" operator="equal">
      <formula>_FV(13,"3")</formula>
    </cfRule>
  </conditionalFormatting>
  <conditionalFormatting sqref="CI134 CI144 CG154 CI154 CG144 CG134">
    <cfRule type="cellIs" dxfId="2035" priority="1854" operator="equal">
      <formula>_FV(13,"3")</formula>
    </cfRule>
  </conditionalFormatting>
  <conditionalFormatting sqref="CI134 CI144 CG154 CI154 CG144 CG134">
    <cfRule type="containsText" dxfId="2034" priority="1836" operator="containsText" text="DOMENICA">
      <formula>NOT(ISERROR(SEARCH("DOMENICA",CG134)))</formula>
    </cfRule>
    <cfRule type="containsText" dxfId="2033" priority="1837" operator="containsText" text="08.30 – 14.30">
      <formula>NOT(ISERROR(SEARCH("08.30 – 14.30",CG134)))</formula>
    </cfRule>
    <cfRule type="containsText" dxfId="2032" priority="1838" operator="containsText" text="09.30 – 18.30">
      <formula>NOT(ISERROR(SEARCH("09.30 – 18.30",CG134)))</formula>
    </cfRule>
    <cfRule type="containsText" dxfId="2031" priority="1839" operator="containsText" text="08.30 – 16.30">
      <formula>NOT(ISERROR(SEARCH("08.30 – 16.30",CG134)))</formula>
    </cfRule>
    <cfRule type="containsText" dxfId="2030" priority="1840" operator="containsText" text="08.30 – 17.30">
      <formula>NOT(ISERROR(SEARCH("08.30 – 17.30",CG134)))</formula>
    </cfRule>
    <cfRule type="containsText" dxfId="2029" priority="1841" operator="containsText" text="09.00 – 18.00">
      <formula>NOT(ISERROR(SEARCH("09.00 – 18.00",CG134)))</formula>
    </cfRule>
    <cfRule type="containsText" dxfId="2028" priority="1842" operator="containsText" text="09.00 – 15.00">
      <formula>NOT(ISERROR(SEARCH("09.00 – 15.00",CG134)))</formula>
    </cfRule>
    <cfRule type="containsText" dxfId="2027" priority="1843" operator="containsText" text="10.30 – 19.30">
      <formula>NOT(ISERROR(SEARCH("10.30 – 19.30",CG134)))</formula>
    </cfRule>
    <cfRule type="containsText" dxfId="2026" priority="1844" operator="containsText" text="09.00 – 13.00">
      <formula>NOT(ISERROR(SEARCH("09.00 – 13.00",CG134)))</formula>
    </cfRule>
    <cfRule type="containsText" dxfId="2025" priority="1845" operator="containsText" text="11.30 – 19.30">
      <formula>NOT(ISERROR(SEARCH("11.30 – 19.30",CG134)))</formula>
    </cfRule>
  </conditionalFormatting>
  <conditionalFormatting sqref="CI134 CI144 CG154 CI154 CG144 CG134">
    <cfRule type="cellIs" dxfId="2024" priority="1828" operator="equal">
      <formula>"09.00 – 15.00"</formula>
    </cfRule>
  </conditionalFormatting>
  <conditionalFormatting sqref="CI134 CI144 CG154 CI154 CG144 CG134">
    <cfRule type="cellIs" dxfId="2023" priority="1829" operator="equal">
      <formula>"09.00 – 18.00"</formula>
    </cfRule>
  </conditionalFormatting>
  <conditionalFormatting sqref="CI134 CI144 CG154 CI154 CG144 CG134">
    <cfRule type="cellIs" dxfId="2022" priority="1830" operator="equal">
      <formula>"09.30 – 13.00"</formula>
    </cfRule>
  </conditionalFormatting>
  <conditionalFormatting sqref="CI134 CI144 CG154 CI154 CG144 CG134">
    <cfRule type="cellIs" dxfId="2021" priority="1831" operator="equal">
      <formula>"10.30 – 19.30"</formula>
    </cfRule>
  </conditionalFormatting>
  <conditionalFormatting sqref="CI134 CI144 CG154 CI154 CG144 CG134">
    <cfRule type="cellIs" dxfId="2020" priority="1832" operator="equal">
      <formula>"11.30 – 19.30"</formula>
    </cfRule>
  </conditionalFormatting>
  <conditionalFormatting sqref="CI134 CI144 CG154 CI154 CG144 CG134">
    <cfRule type="cellIs" dxfId="2019" priority="1833" operator="equal">
      <formula>_FV(13,"3")</formula>
    </cfRule>
  </conditionalFormatting>
  <conditionalFormatting sqref="CI134 CI144 CG154 CI154 CG144 CG134">
    <cfRule type="cellIs" dxfId="2018" priority="1834" operator="equal">
      <formula>_FV(13,"3")</formula>
    </cfRule>
  </conditionalFormatting>
  <conditionalFormatting sqref="CI134 CI144 CG154 CI154 CG144 CG134">
    <cfRule type="cellIs" dxfId="2017" priority="1835" operator="equal">
      <formula>_FV(13,"3")</formula>
    </cfRule>
  </conditionalFormatting>
  <conditionalFormatting sqref="CI134 CI144 CG154 CI154 CG144 CG134">
    <cfRule type="cellIs" dxfId="2016" priority="1820" operator="equal">
      <formula>"09.00 – 15.00"</formula>
    </cfRule>
  </conditionalFormatting>
  <conditionalFormatting sqref="CI134 CI144 CG154 CI154 CG144 CG134">
    <cfRule type="cellIs" dxfId="2015" priority="1821" operator="equal">
      <formula>"09.00 – 18.00"</formula>
    </cfRule>
  </conditionalFormatting>
  <conditionalFormatting sqref="CI134 CI144 CG154 CI154 CG144 CG134">
    <cfRule type="cellIs" dxfId="2014" priority="1822" operator="equal">
      <formula>"09.30 – 13.00"</formula>
    </cfRule>
  </conditionalFormatting>
  <conditionalFormatting sqref="CI134 CI144 CG154 CI154 CG144 CG134">
    <cfRule type="cellIs" dxfId="2013" priority="1823" operator="equal">
      <formula>"10.30 – 19.30"</formula>
    </cfRule>
  </conditionalFormatting>
  <conditionalFormatting sqref="CI134 CI144 CG154 CI154 CG144 CG134">
    <cfRule type="cellIs" dxfId="2012" priority="1824" operator="equal">
      <formula>"11.30 – 19.30"</formula>
    </cfRule>
  </conditionalFormatting>
  <conditionalFormatting sqref="CI134 CI144 CG154 CI154 CG144 CG134">
    <cfRule type="cellIs" dxfId="2011" priority="1825" operator="equal">
      <formula>_FV(13,"3")</formula>
    </cfRule>
  </conditionalFormatting>
  <conditionalFormatting sqref="CI134 CI144 CG154 CI154 CG144 CG134">
    <cfRule type="cellIs" dxfId="2010" priority="1826" operator="equal">
      <formula>_FV(13,"3")</formula>
    </cfRule>
  </conditionalFormatting>
  <conditionalFormatting sqref="CI134 CI144 CG154 CI154 CG144 CG134">
    <cfRule type="cellIs" dxfId="2009" priority="1827" operator="equal">
      <formula>_FV(13,"3")</formula>
    </cfRule>
  </conditionalFormatting>
  <conditionalFormatting sqref="CI134 CI144 CG154 CI154 CG144 CG134">
    <cfRule type="containsText" dxfId="2008" priority="1814" operator="containsText" text="09.00 - 13.00">
      <formula>NOT(ISERROR(SEARCH("09.00 - 13.00",CG134)))</formula>
    </cfRule>
    <cfRule type="containsText" dxfId="2007" priority="1815" operator="containsText" text="09.00 – 15:00">
      <formula>NOT(ISERROR(SEARCH("09.00 – 15:00",CG134)))</formula>
    </cfRule>
    <cfRule type="containsText" dxfId="2006" priority="1816" operator="containsText" text="09.00 – 16.00">
      <formula>NOT(ISERROR(SEARCH("09.00 – 16.00",CG134)))</formula>
    </cfRule>
    <cfRule type="containsText" dxfId="2005" priority="1817" operator="containsText" text="09.00 - 13:00">
      <formula>NOT(ISERROR(SEARCH("09.00 - 13:00",CG134)))</formula>
    </cfRule>
    <cfRule type="containsText" dxfId="2004" priority="1818" operator="containsText" text="08.30 – 16:30 ">
      <formula>NOT(ISERROR(SEARCH("08.30 – 16:30 ",CG134)))</formula>
    </cfRule>
    <cfRule type="containsText" dxfId="2003" priority="1819" operator="containsText" text="08.30 – 17:30 ">
      <formula>NOT(ISERROR(SEARCH("08.30 – 17:30 ",CG134)))</formula>
    </cfRule>
  </conditionalFormatting>
  <conditionalFormatting sqref="CI134 CI144 CG154 CI154 CG144 CG134">
    <cfRule type="cellIs" dxfId="2002" priority="1806" operator="equal">
      <formula>"09.00 – 15.00"</formula>
    </cfRule>
  </conditionalFormatting>
  <conditionalFormatting sqref="CI134 CI144 CG154 CI154 CG144 CG134">
    <cfRule type="cellIs" dxfId="2001" priority="1807" operator="equal">
      <formula>"09.00 – 18.00"</formula>
    </cfRule>
  </conditionalFormatting>
  <conditionalFormatting sqref="CI134 CI144 CG154 CI154 CG144 CG134">
    <cfRule type="cellIs" dxfId="2000" priority="1808" operator="equal">
      <formula>"09.30 – 13.00"</formula>
    </cfRule>
  </conditionalFormatting>
  <conditionalFormatting sqref="CI134 CI144 CG154 CI154 CG144 CG134">
    <cfRule type="cellIs" dxfId="1999" priority="1809" operator="equal">
      <formula>"10.30 – 19.30"</formula>
    </cfRule>
  </conditionalFormatting>
  <conditionalFormatting sqref="CI134 CI144 CG154 CI154 CG144 CG134">
    <cfRule type="cellIs" dxfId="1998" priority="1810" operator="equal">
      <formula>"11.30 – 19.30"</formula>
    </cfRule>
  </conditionalFormatting>
  <conditionalFormatting sqref="CI134 CI144 CG154 CI154 CG144 CG134">
    <cfRule type="cellIs" dxfId="1997" priority="1811" operator="equal">
      <formula>_FV(13,"3")</formula>
    </cfRule>
  </conditionalFormatting>
  <conditionalFormatting sqref="CI134 CI144 CG154 CI154 CG144 CG134">
    <cfRule type="cellIs" dxfId="1996" priority="1812" operator="equal">
      <formula>_FV(13,"3")</formula>
    </cfRule>
  </conditionalFormatting>
  <conditionalFormatting sqref="CI134 CI144 CG154 CI154 CG144 CG134">
    <cfRule type="containsText" dxfId="1995" priority="1796" operator="containsText" text="DOMENICA">
      <formula>NOT(ISERROR(SEARCH("DOMENICA",CG134)))</formula>
    </cfRule>
    <cfRule type="containsText" dxfId="1994" priority="1797" operator="containsText" text="08.30 – 14.30">
      <formula>NOT(ISERROR(SEARCH("08.30 – 14.30",CG134)))</formula>
    </cfRule>
    <cfRule type="containsText" dxfId="1993" priority="1798" operator="containsText" text="09.30 – 18.30">
      <formula>NOT(ISERROR(SEARCH("09.30 – 18.30",CG134)))</formula>
    </cfRule>
    <cfRule type="containsText" dxfId="1992" priority="1799" operator="containsText" text="08.30 – 16.30">
      <formula>NOT(ISERROR(SEARCH("08.30 – 16.30",CG134)))</formula>
    </cfRule>
    <cfRule type="containsText" dxfId="1991" priority="1800" operator="containsText" text="08.30 – 17.30">
      <formula>NOT(ISERROR(SEARCH("08.30 – 17.30",CG134)))</formula>
    </cfRule>
    <cfRule type="containsText" dxfId="1990" priority="1801" operator="containsText" text="09.00 – 18.00">
      <formula>NOT(ISERROR(SEARCH("09.00 – 18.00",CG134)))</formula>
    </cfRule>
    <cfRule type="containsText" dxfId="1989" priority="1802" operator="containsText" text="09.00 – 15.00">
      <formula>NOT(ISERROR(SEARCH("09.00 – 15.00",CG134)))</formula>
    </cfRule>
    <cfRule type="containsText" dxfId="1988" priority="1803" operator="containsText" text="10.30 – 19.30">
      <formula>NOT(ISERROR(SEARCH("10.30 – 19.30",CG134)))</formula>
    </cfRule>
    <cfRule type="containsText" dxfId="1987" priority="1804" operator="containsText" text="09.00 – 13.00">
      <formula>NOT(ISERROR(SEARCH("09.00 – 13.00",CG134)))</formula>
    </cfRule>
    <cfRule type="containsText" dxfId="1986" priority="1805" operator="containsText" text="11.30 – 19.30">
      <formula>NOT(ISERROR(SEARCH("11.30 – 19.30",CG134)))</formula>
    </cfRule>
  </conditionalFormatting>
  <conditionalFormatting sqref="CI134 CI144 CG154 CI154 CG144 CG134">
    <cfRule type="cellIs" dxfId="1985" priority="1789" operator="equal">
      <formula>"09.00 – 18.00"</formula>
    </cfRule>
  </conditionalFormatting>
  <conditionalFormatting sqref="CI134 CI144 CG154 CI154 CG144 CG134">
    <cfRule type="cellIs" dxfId="1984" priority="1790" operator="equal">
      <formula>"09.30 – 13.00"</formula>
    </cfRule>
  </conditionalFormatting>
  <conditionalFormatting sqref="CI134 CI144 CG154 CI154 CG144 CG134">
    <cfRule type="cellIs" dxfId="1983" priority="1791" operator="equal">
      <formula>"10.30 – 19.30"</formula>
    </cfRule>
  </conditionalFormatting>
  <conditionalFormatting sqref="CI134 CI144 CG154 CI154 CG144 CG134">
    <cfRule type="cellIs" dxfId="1982" priority="1792" operator="equal">
      <formula>"11.30 – 19.30"</formula>
    </cfRule>
  </conditionalFormatting>
  <conditionalFormatting sqref="CI134 CI144 CG154 CI154 CG144 CG134">
    <cfRule type="cellIs" dxfId="1981" priority="1793" operator="equal">
      <formula>_FV(13,"3")</formula>
    </cfRule>
  </conditionalFormatting>
  <conditionalFormatting sqref="CI134 CI144 CG154 CI154 CG144 CG134">
    <cfRule type="cellIs" dxfId="1980" priority="1782" operator="equal">
      <formula>"09.00 – 18.00"</formula>
    </cfRule>
  </conditionalFormatting>
  <conditionalFormatting sqref="CI134 CI144 CG154 CI154 CG144 CG134">
    <cfRule type="cellIs" dxfId="1979" priority="1783" operator="equal">
      <formula>"09.30 – 13.00"</formula>
    </cfRule>
  </conditionalFormatting>
  <conditionalFormatting sqref="CI134 CI144 CG154 CI154 CG144 CG134">
    <cfRule type="cellIs" dxfId="1978" priority="1784" operator="equal">
      <formula>"10.30 – 19.30"</formula>
    </cfRule>
  </conditionalFormatting>
  <conditionalFormatting sqref="CI134 CI144 CG154 CI154 CG144 CG134">
    <cfRule type="cellIs" dxfId="1977" priority="1785" operator="equal">
      <formula>"11.30 – 19.30"</formula>
    </cfRule>
  </conditionalFormatting>
  <conditionalFormatting sqref="CI134 CI144 CG154 CI154 CG144 CG134">
    <cfRule type="cellIs" dxfId="1976" priority="1786" operator="equal">
      <formula>_FV(13,"3")</formula>
    </cfRule>
  </conditionalFormatting>
  <conditionalFormatting sqref="CI114 CI124">
    <cfRule type="cellIs" dxfId="1975" priority="1740" operator="equal">
      <formula>_FV(13,"3")</formula>
    </cfRule>
  </conditionalFormatting>
  <conditionalFormatting sqref="CI114 CI124">
    <cfRule type="cellIs" dxfId="1974" priority="1721" operator="equal">
      <formula>_FV(13,"3")</formula>
    </cfRule>
  </conditionalFormatting>
  <conditionalFormatting sqref="CI114 CI124">
    <cfRule type="cellIs" dxfId="1973" priority="1722" operator="equal">
      <formula>_FV(13,"3")</formula>
    </cfRule>
  </conditionalFormatting>
  <conditionalFormatting sqref="CI114 CI124">
    <cfRule type="cellIs" dxfId="1972" priority="1714" operator="equal">
      <formula>_FV(13,"3")</formula>
    </cfRule>
  </conditionalFormatting>
  <conditionalFormatting sqref="CI114 CI124">
    <cfRule type="cellIs" dxfId="1971" priority="1715" operator="equal">
      <formula>_FV(13,"3")</formula>
    </cfRule>
  </conditionalFormatting>
  <conditionalFormatting sqref="CI114 CI124">
    <cfRule type="cellIs" dxfId="1970" priority="1773" operator="equal">
      <formula>"09.00 – 13.00"</formula>
    </cfRule>
  </conditionalFormatting>
  <conditionalFormatting sqref="CI114 CI124">
    <cfRule type="cellIs" dxfId="1969" priority="1774" operator="equal">
      <formula>"09.00 – 15.00"</formula>
    </cfRule>
  </conditionalFormatting>
  <conditionalFormatting sqref="CI114 CI124">
    <cfRule type="cellIs" dxfId="1968" priority="1775" operator="equal">
      <formula>"09.00 – 18.00"</formula>
    </cfRule>
  </conditionalFormatting>
  <conditionalFormatting sqref="CI114 CI124">
    <cfRule type="cellIs" dxfId="1967" priority="1776" operator="equal">
      <formula>"09.30 – 13.00"</formula>
    </cfRule>
  </conditionalFormatting>
  <conditionalFormatting sqref="CI114 CI124">
    <cfRule type="cellIs" dxfId="1966" priority="1777" operator="equal">
      <formula>"10.30 – 19.30"</formula>
    </cfRule>
  </conditionalFormatting>
  <conditionalFormatting sqref="CI114 CI124">
    <cfRule type="cellIs" dxfId="1965" priority="1778" operator="equal">
      <formula>"11.30 – 19.30"</formula>
    </cfRule>
  </conditionalFormatting>
  <conditionalFormatting sqref="CI114 CI124">
    <cfRule type="cellIs" dxfId="1964" priority="1779" operator="equal">
      <formula>_FV(13,"3")</formula>
    </cfRule>
  </conditionalFormatting>
  <conditionalFormatting sqref="CI114 CI124">
    <cfRule type="cellIs" dxfId="1963" priority="1780" operator="equal">
      <formula>_FV(13,"3")</formula>
    </cfRule>
  </conditionalFormatting>
  <conditionalFormatting sqref="CI114 CI124">
    <cfRule type="cellIs" dxfId="1962" priority="1781" operator="equal">
      <formula>_FV(13,"3")</formula>
    </cfRule>
  </conditionalFormatting>
  <conditionalFormatting sqref="CI114 CI124">
    <cfRule type="containsText" dxfId="1961" priority="1763" operator="containsText" text="DOMENICA">
      <formula>NOT(ISERROR(SEARCH("DOMENICA",CI114)))</formula>
    </cfRule>
    <cfRule type="containsText" dxfId="1960" priority="1764" operator="containsText" text="08.30 – 14.30">
      <formula>NOT(ISERROR(SEARCH("08.30 – 14.30",CI114)))</formula>
    </cfRule>
    <cfRule type="containsText" dxfId="1959" priority="1765" operator="containsText" text="09.30 – 18.30">
      <formula>NOT(ISERROR(SEARCH("09.30 – 18.30",CI114)))</formula>
    </cfRule>
    <cfRule type="containsText" dxfId="1958" priority="1766" operator="containsText" text="08.30 – 16.30">
      <formula>NOT(ISERROR(SEARCH("08.30 – 16.30",CI114)))</formula>
    </cfRule>
    <cfRule type="containsText" dxfId="1957" priority="1767" operator="containsText" text="08.30 – 17.30">
      <formula>NOT(ISERROR(SEARCH("08.30 – 17.30",CI114)))</formula>
    </cfRule>
    <cfRule type="containsText" dxfId="1956" priority="1768" operator="containsText" text="09.00 – 18.00">
      <formula>NOT(ISERROR(SEARCH("09.00 – 18.00",CI114)))</formula>
    </cfRule>
    <cfRule type="containsText" dxfId="1955" priority="1769" operator="containsText" text="09.00 – 15.00">
      <formula>NOT(ISERROR(SEARCH("09.00 – 15.00",CI114)))</formula>
    </cfRule>
    <cfRule type="containsText" dxfId="1954" priority="1770" operator="containsText" text="10.30 – 19.30">
      <formula>NOT(ISERROR(SEARCH("10.30 – 19.30",CI114)))</formula>
    </cfRule>
    <cfRule type="containsText" dxfId="1953" priority="1771" operator="containsText" text="09.00 – 13.00">
      <formula>NOT(ISERROR(SEARCH("09.00 – 13.00",CI114)))</formula>
    </cfRule>
    <cfRule type="containsText" dxfId="1952" priority="1772" operator="containsText" text="11.30 – 19.30">
      <formula>NOT(ISERROR(SEARCH("11.30 – 19.30",CI114)))</formula>
    </cfRule>
  </conditionalFormatting>
  <conditionalFormatting sqref="CI114 CI124">
    <cfRule type="cellIs" dxfId="1951" priority="1755" operator="equal">
      <formula>"09.00 – 15.00"</formula>
    </cfRule>
  </conditionalFormatting>
  <conditionalFormatting sqref="CI114 CI124">
    <cfRule type="cellIs" dxfId="1950" priority="1756" operator="equal">
      <formula>"09.00 – 18.00"</formula>
    </cfRule>
  </conditionalFormatting>
  <conditionalFormatting sqref="CI114 CI124">
    <cfRule type="cellIs" dxfId="1949" priority="1757" operator="equal">
      <formula>"09.30 – 13.00"</formula>
    </cfRule>
  </conditionalFormatting>
  <conditionalFormatting sqref="CI114 CI124">
    <cfRule type="cellIs" dxfId="1948" priority="1758" operator="equal">
      <formula>"10.30 – 19.30"</formula>
    </cfRule>
  </conditionalFormatting>
  <conditionalFormatting sqref="CI114 CI124">
    <cfRule type="cellIs" dxfId="1947" priority="1759" operator="equal">
      <formula>"11.30 – 19.30"</formula>
    </cfRule>
  </conditionalFormatting>
  <conditionalFormatting sqref="CI114 CI124">
    <cfRule type="cellIs" dxfId="1946" priority="1760" operator="equal">
      <formula>_FV(13,"3")</formula>
    </cfRule>
  </conditionalFormatting>
  <conditionalFormatting sqref="CI114 CI124">
    <cfRule type="cellIs" dxfId="1945" priority="1761" operator="equal">
      <formula>_FV(13,"3")</formula>
    </cfRule>
  </conditionalFormatting>
  <conditionalFormatting sqref="CI114 CI124">
    <cfRule type="cellIs" dxfId="1944" priority="1762" operator="equal">
      <formula>_FV(13,"3")</formula>
    </cfRule>
  </conditionalFormatting>
  <conditionalFormatting sqref="CI114 CI124">
    <cfRule type="cellIs" dxfId="1943" priority="1747" operator="equal">
      <formula>"09.00 – 15.00"</formula>
    </cfRule>
  </conditionalFormatting>
  <conditionalFormatting sqref="CI114 CI124">
    <cfRule type="cellIs" dxfId="1942" priority="1748" operator="equal">
      <formula>"09.00 – 18.00"</formula>
    </cfRule>
  </conditionalFormatting>
  <conditionalFormatting sqref="CI114 CI124">
    <cfRule type="cellIs" dxfId="1941" priority="1749" operator="equal">
      <formula>"09.30 – 13.00"</formula>
    </cfRule>
  </conditionalFormatting>
  <conditionalFormatting sqref="CI114 CI124">
    <cfRule type="cellIs" dxfId="1940" priority="1750" operator="equal">
      <formula>"10.30 – 19.30"</formula>
    </cfRule>
  </conditionalFormatting>
  <conditionalFormatting sqref="CI114 CI124">
    <cfRule type="cellIs" dxfId="1939" priority="1751" operator="equal">
      <formula>"11.30 – 19.30"</formula>
    </cfRule>
  </conditionalFormatting>
  <conditionalFormatting sqref="CI114 CI124">
    <cfRule type="cellIs" dxfId="1938" priority="1752" operator="equal">
      <formula>_FV(13,"3")</formula>
    </cfRule>
  </conditionalFormatting>
  <conditionalFormatting sqref="CI114 CI124">
    <cfRule type="cellIs" dxfId="1937" priority="1753" operator="equal">
      <formula>_FV(13,"3")</formula>
    </cfRule>
  </conditionalFormatting>
  <conditionalFormatting sqref="CI114 CI124">
    <cfRule type="cellIs" dxfId="1936" priority="1754" operator="equal">
      <formula>_FV(13,"3")</formula>
    </cfRule>
  </conditionalFormatting>
  <conditionalFormatting sqref="CI114 CI124">
    <cfRule type="containsText" dxfId="1935" priority="1741" operator="containsText" text="09.00 - 13.00">
      <formula>NOT(ISERROR(SEARCH("09.00 - 13.00",CI114)))</formula>
    </cfRule>
    <cfRule type="containsText" dxfId="1934" priority="1742" operator="containsText" text="09.00 – 15:00">
      <formula>NOT(ISERROR(SEARCH("09.00 – 15:00",CI114)))</formula>
    </cfRule>
    <cfRule type="containsText" dxfId="1933" priority="1743" operator="containsText" text="09.00 – 16.00">
      <formula>NOT(ISERROR(SEARCH("09.00 – 16.00",CI114)))</formula>
    </cfRule>
    <cfRule type="containsText" dxfId="1932" priority="1744" operator="containsText" text="09.00 - 13:00">
      <formula>NOT(ISERROR(SEARCH("09.00 - 13:00",CI114)))</formula>
    </cfRule>
    <cfRule type="containsText" dxfId="1931" priority="1745" operator="containsText" text="08.30 – 16:30 ">
      <formula>NOT(ISERROR(SEARCH("08.30 – 16:30 ",CI114)))</formula>
    </cfRule>
    <cfRule type="containsText" dxfId="1930" priority="1746" operator="containsText" text="08.30 – 17:30 ">
      <formula>NOT(ISERROR(SEARCH("08.30 – 17:30 ",CI114)))</formula>
    </cfRule>
  </conditionalFormatting>
  <conditionalFormatting sqref="CI114 CI124">
    <cfRule type="cellIs" dxfId="1929" priority="1733" operator="equal">
      <formula>"09.00 – 15.00"</formula>
    </cfRule>
  </conditionalFormatting>
  <conditionalFormatting sqref="CI114 CI124">
    <cfRule type="cellIs" dxfId="1928" priority="1734" operator="equal">
      <formula>"09.00 – 18.00"</formula>
    </cfRule>
  </conditionalFormatting>
  <conditionalFormatting sqref="CI114 CI124">
    <cfRule type="cellIs" dxfId="1927" priority="1735" operator="equal">
      <formula>"09.30 – 13.00"</formula>
    </cfRule>
  </conditionalFormatting>
  <conditionalFormatting sqref="CI114 CI124">
    <cfRule type="cellIs" dxfId="1926" priority="1736" operator="equal">
      <formula>"10.30 – 19.30"</formula>
    </cfRule>
  </conditionalFormatting>
  <conditionalFormatting sqref="CI114 CI124">
    <cfRule type="cellIs" dxfId="1925" priority="1737" operator="equal">
      <formula>"11.30 – 19.30"</formula>
    </cfRule>
  </conditionalFormatting>
  <conditionalFormatting sqref="CI114 CI124">
    <cfRule type="cellIs" dxfId="1924" priority="1738" operator="equal">
      <formula>_FV(13,"3")</formula>
    </cfRule>
  </conditionalFormatting>
  <conditionalFormatting sqref="CI114 CI124">
    <cfRule type="cellIs" dxfId="1923" priority="1739" operator="equal">
      <formula>_FV(13,"3")</formula>
    </cfRule>
  </conditionalFormatting>
  <conditionalFormatting sqref="CI114 CI124">
    <cfRule type="containsText" dxfId="1922" priority="1723" operator="containsText" text="DOMENICA">
      <formula>NOT(ISERROR(SEARCH("DOMENICA",CI114)))</formula>
    </cfRule>
    <cfRule type="containsText" dxfId="1921" priority="1724" operator="containsText" text="08.30 – 14.30">
      <formula>NOT(ISERROR(SEARCH("08.30 – 14.30",CI114)))</formula>
    </cfRule>
    <cfRule type="containsText" dxfId="1920" priority="1725" operator="containsText" text="09.30 – 18.30">
      <formula>NOT(ISERROR(SEARCH("09.30 – 18.30",CI114)))</formula>
    </cfRule>
    <cfRule type="containsText" dxfId="1919" priority="1726" operator="containsText" text="08.30 – 16.30">
      <formula>NOT(ISERROR(SEARCH("08.30 – 16.30",CI114)))</formula>
    </cfRule>
    <cfRule type="containsText" dxfId="1918" priority="1727" operator="containsText" text="08.30 – 17.30">
      <formula>NOT(ISERROR(SEARCH("08.30 – 17.30",CI114)))</formula>
    </cfRule>
    <cfRule type="containsText" dxfId="1917" priority="1728" operator="containsText" text="09.00 – 18.00">
      <formula>NOT(ISERROR(SEARCH("09.00 – 18.00",CI114)))</formula>
    </cfRule>
    <cfRule type="containsText" dxfId="1916" priority="1729" operator="containsText" text="09.00 – 15.00">
      <formula>NOT(ISERROR(SEARCH("09.00 – 15.00",CI114)))</formula>
    </cfRule>
    <cfRule type="containsText" dxfId="1915" priority="1730" operator="containsText" text="10.30 – 19.30">
      <formula>NOT(ISERROR(SEARCH("10.30 – 19.30",CI114)))</formula>
    </cfRule>
    <cfRule type="containsText" dxfId="1914" priority="1731" operator="containsText" text="09.00 – 13.00">
      <formula>NOT(ISERROR(SEARCH("09.00 – 13.00",CI114)))</formula>
    </cfRule>
    <cfRule type="containsText" dxfId="1913" priority="1732" operator="containsText" text="11.30 – 19.30">
      <formula>NOT(ISERROR(SEARCH("11.30 – 19.30",CI114)))</formula>
    </cfRule>
  </conditionalFormatting>
  <conditionalFormatting sqref="CI114 CI124">
    <cfRule type="cellIs" dxfId="1912" priority="1716" operator="equal">
      <formula>"09.00 – 18.00"</formula>
    </cfRule>
  </conditionalFormatting>
  <conditionalFormatting sqref="CI114 CI124">
    <cfRule type="cellIs" dxfId="1911" priority="1717" operator="equal">
      <formula>"09.30 – 13.00"</formula>
    </cfRule>
  </conditionalFormatting>
  <conditionalFormatting sqref="CI114 CI124">
    <cfRule type="cellIs" dxfId="1910" priority="1718" operator="equal">
      <formula>"10.30 – 19.30"</formula>
    </cfRule>
  </conditionalFormatting>
  <conditionalFormatting sqref="CI114 CI124">
    <cfRule type="cellIs" dxfId="1909" priority="1719" operator="equal">
      <formula>"11.30 – 19.30"</formula>
    </cfRule>
  </conditionalFormatting>
  <conditionalFormatting sqref="CI114 CI124">
    <cfRule type="cellIs" dxfId="1908" priority="1720" operator="equal">
      <formula>_FV(13,"3")</formula>
    </cfRule>
  </conditionalFormatting>
  <conditionalFormatting sqref="CI114 CI124">
    <cfRule type="cellIs" dxfId="1907" priority="1709" operator="equal">
      <formula>"09.00 – 18.00"</formula>
    </cfRule>
  </conditionalFormatting>
  <conditionalFormatting sqref="CI114 CI124">
    <cfRule type="cellIs" dxfId="1906" priority="1710" operator="equal">
      <formula>"09.30 – 13.00"</formula>
    </cfRule>
  </conditionalFormatting>
  <conditionalFormatting sqref="CI114 CI124">
    <cfRule type="cellIs" dxfId="1905" priority="1711" operator="equal">
      <formula>"10.30 – 19.30"</formula>
    </cfRule>
  </conditionalFormatting>
  <conditionalFormatting sqref="CI114 CI124">
    <cfRule type="cellIs" dxfId="1904" priority="1712" operator="equal">
      <formula>"11.30 – 19.30"</formula>
    </cfRule>
  </conditionalFormatting>
  <conditionalFormatting sqref="CI114 CI124">
    <cfRule type="cellIs" dxfId="1903" priority="1713" operator="equal">
      <formula>_FV(13,"3")</formula>
    </cfRule>
  </conditionalFormatting>
  <conditionalFormatting sqref="CI70 CG70 CI80 CG80 CI90 CG90 CG114 CG124 CI60 CG46 CI46">
    <cfRule type="cellIs" dxfId="1902" priority="1667" operator="equal">
      <formula>_FV(13,"3")</formula>
    </cfRule>
  </conditionalFormatting>
  <conditionalFormatting sqref="CI70 CG70 CI80 CG80 CI90 CG90 CG114 CG124 CI60 CG46 CI46">
    <cfRule type="cellIs" dxfId="1901" priority="1648" operator="equal">
      <formula>_FV(13,"3")</formula>
    </cfRule>
  </conditionalFormatting>
  <conditionalFormatting sqref="CI70 CG70 CI80 CG80 CI90 CG90 CG114 CG124 CI60 CG46 CI46">
    <cfRule type="cellIs" dxfId="1900" priority="1649" operator="equal">
      <formula>_FV(13,"3")</formula>
    </cfRule>
  </conditionalFormatting>
  <conditionalFormatting sqref="CI70 CG70 CI80 CG80 CI90 CG90 CG114 CG124 CI60 CG46 CI46">
    <cfRule type="cellIs" dxfId="1899" priority="1641" operator="equal">
      <formula>_FV(13,"3")</formula>
    </cfRule>
  </conditionalFormatting>
  <conditionalFormatting sqref="CI70 CG70 CI80 CG80 CI90 CG90 CG114 CG124 CI60 CG46 CI46">
    <cfRule type="cellIs" dxfId="1898" priority="1642" operator="equal">
      <formula>_FV(13,"3")</formula>
    </cfRule>
  </conditionalFormatting>
  <conditionalFormatting sqref="CI70 CG70 CI80 CG80 CI90 CG90 CG114 CG124 CI60 CG46 CI46">
    <cfRule type="cellIs" dxfId="1897" priority="1700" operator="equal">
      <formula>"09.00 – 13.00"</formula>
    </cfRule>
  </conditionalFormatting>
  <conditionalFormatting sqref="CI70 CG70 CI80 CG80 CI90 CG90 CG114 CG124 CI60 CG46 CI46">
    <cfRule type="cellIs" dxfId="1896" priority="1701" operator="equal">
      <formula>"09.00 – 15.00"</formula>
    </cfRule>
  </conditionalFormatting>
  <conditionalFormatting sqref="CI70 CG70 CI80 CG80 CI90 CG90 CG114 CG124 CI60 CG46 CI46">
    <cfRule type="cellIs" dxfId="1895" priority="1702" operator="equal">
      <formula>"09.00 – 18.00"</formula>
    </cfRule>
  </conditionalFormatting>
  <conditionalFormatting sqref="CI70 CG70 CI80 CG80 CI90 CG90 CG114 CG124 CI60 CG46 CI46">
    <cfRule type="cellIs" dxfId="1894" priority="1703" operator="equal">
      <formula>"09.30 – 13.00"</formula>
    </cfRule>
  </conditionalFormatting>
  <conditionalFormatting sqref="CI70 CG70 CI80 CG80 CI90 CG90 CG114 CG124 CI60 CG46 CI46">
    <cfRule type="cellIs" dxfId="1893" priority="1704" operator="equal">
      <formula>"10.30 – 19.30"</formula>
    </cfRule>
  </conditionalFormatting>
  <conditionalFormatting sqref="CI70 CG70 CI80 CG80 CI90 CG90 CG114 CG124 CI60 CG46 CI46">
    <cfRule type="cellIs" dxfId="1892" priority="1705" operator="equal">
      <formula>"11.30 – 19.30"</formula>
    </cfRule>
  </conditionalFormatting>
  <conditionalFormatting sqref="CI70 CG70 CI80 CG80 CI90 CG90 CG114 CG124 CI60 CG46 CI46">
    <cfRule type="cellIs" dxfId="1891" priority="1706" operator="equal">
      <formula>_FV(13,"3")</formula>
    </cfRule>
  </conditionalFormatting>
  <conditionalFormatting sqref="CI70 CG70 CI80 CG80 CI90 CG90 CG114 CG124 CI60 CG46 CI46">
    <cfRule type="cellIs" dxfId="1890" priority="1707" operator="equal">
      <formula>_FV(13,"3")</formula>
    </cfRule>
  </conditionalFormatting>
  <conditionalFormatting sqref="CI70 CG70 CI80 CG80 CI90 CG90 CG114 CG124 CI60 CG46 CI46">
    <cfRule type="cellIs" dxfId="1889" priority="1708" operator="equal">
      <formula>_FV(13,"3")</formula>
    </cfRule>
  </conditionalFormatting>
  <conditionalFormatting sqref="CI70 CG70 CI80 CG80 CI90 CG90 CG114 CG124 CI60 CG46 CI46">
    <cfRule type="containsText" dxfId="1888" priority="1690" operator="containsText" text="DOMENICA">
      <formula>NOT(ISERROR(SEARCH("DOMENICA",CG46)))</formula>
    </cfRule>
    <cfRule type="containsText" dxfId="1887" priority="1691" operator="containsText" text="08.30 – 14.30">
      <formula>NOT(ISERROR(SEARCH("08.30 – 14.30",CG46)))</formula>
    </cfRule>
    <cfRule type="containsText" dxfId="1886" priority="1692" operator="containsText" text="09.30 – 18.30">
      <formula>NOT(ISERROR(SEARCH("09.30 – 18.30",CG46)))</formula>
    </cfRule>
    <cfRule type="containsText" dxfId="1885" priority="1693" operator="containsText" text="08.30 – 16.30">
      <formula>NOT(ISERROR(SEARCH("08.30 – 16.30",CG46)))</formula>
    </cfRule>
    <cfRule type="containsText" dxfId="1884" priority="1694" operator="containsText" text="08.30 – 17.30">
      <formula>NOT(ISERROR(SEARCH("08.30 – 17.30",CG46)))</formula>
    </cfRule>
    <cfRule type="containsText" dxfId="1883" priority="1695" operator="containsText" text="09.00 – 18.00">
      <formula>NOT(ISERROR(SEARCH("09.00 – 18.00",CG46)))</formula>
    </cfRule>
    <cfRule type="containsText" dxfId="1882" priority="1696" operator="containsText" text="09.00 – 15.00">
      <formula>NOT(ISERROR(SEARCH("09.00 – 15.00",CG46)))</formula>
    </cfRule>
    <cfRule type="containsText" dxfId="1881" priority="1697" operator="containsText" text="10.30 – 19.30">
      <formula>NOT(ISERROR(SEARCH("10.30 – 19.30",CG46)))</formula>
    </cfRule>
    <cfRule type="containsText" dxfId="1880" priority="1698" operator="containsText" text="09.00 – 13.00">
      <formula>NOT(ISERROR(SEARCH("09.00 – 13.00",CG46)))</formula>
    </cfRule>
    <cfRule type="containsText" dxfId="1879" priority="1699" operator="containsText" text="11.30 – 19.30">
      <formula>NOT(ISERROR(SEARCH("11.30 – 19.30",CG46)))</formula>
    </cfRule>
  </conditionalFormatting>
  <conditionalFormatting sqref="CI70 CG70 CI80 CG80 CI90 CG90 CG114 CG124 CI60 CG46 CI46">
    <cfRule type="cellIs" dxfId="1878" priority="1682" operator="equal">
      <formula>"09.00 – 15.00"</formula>
    </cfRule>
  </conditionalFormatting>
  <conditionalFormatting sqref="CI70 CG70 CI80 CG80 CI90 CG90 CG114 CG124 CI60 CG46 CI46">
    <cfRule type="cellIs" dxfId="1877" priority="1683" operator="equal">
      <formula>"09.00 – 18.00"</formula>
    </cfRule>
  </conditionalFormatting>
  <conditionalFormatting sqref="CI70 CG70 CI80 CG80 CI90 CG90 CG114 CG124 CI60 CG46 CI46">
    <cfRule type="cellIs" dxfId="1876" priority="1684" operator="equal">
      <formula>"09.30 – 13.00"</formula>
    </cfRule>
  </conditionalFormatting>
  <conditionalFormatting sqref="CI70 CG70 CI80 CG80 CI90 CG90 CG114 CG124 CI60 CG46 CI46">
    <cfRule type="cellIs" dxfId="1875" priority="1685" operator="equal">
      <formula>"10.30 – 19.30"</formula>
    </cfRule>
  </conditionalFormatting>
  <conditionalFormatting sqref="CI70 CG70 CI80 CG80 CI90 CG90 CG114 CG124 CI60 CG46 CI46">
    <cfRule type="cellIs" dxfId="1874" priority="1686" operator="equal">
      <formula>"11.30 – 19.30"</formula>
    </cfRule>
  </conditionalFormatting>
  <conditionalFormatting sqref="CI70 CG70 CI80 CG80 CI90 CG90 CG114 CG124 CI60 CG46 CI46">
    <cfRule type="cellIs" dxfId="1873" priority="1687" operator="equal">
      <formula>_FV(13,"3")</formula>
    </cfRule>
  </conditionalFormatting>
  <conditionalFormatting sqref="CI70 CG70 CI80 CG80 CI90 CG90 CG114 CG124 CI60 CG46 CI46">
    <cfRule type="cellIs" dxfId="1872" priority="1688" operator="equal">
      <formula>_FV(13,"3")</formula>
    </cfRule>
  </conditionalFormatting>
  <conditionalFormatting sqref="CI70 CG70 CI80 CG80 CI90 CG90 CG114 CG124 CI60 CG46 CI46">
    <cfRule type="cellIs" dxfId="1871" priority="1689" operator="equal">
      <formula>_FV(13,"3")</formula>
    </cfRule>
  </conditionalFormatting>
  <conditionalFormatting sqref="CI70 CG70 CI80 CG80 CI90 CG90 CG114 CG124 CI60 CG46 CI46">
    <cfRule type="cellIs" dxfId="1870" priority="1674" operator="equal">
      <formula>"09.00 – 15.00"</formula>
    </cfRule>
  </conditionalFormatting>
  <conditionalFormatting sqref="CI70 CG70 CI80 CG80 CI90 CG90 CG114 CG124 CI60 CG46 CI46">
    <cfRule type="cellIs" dxfId="1869" priority="1675" operator="equal">
      <formula>"09.00 – 18.00"</formula>
    </cfRule>
  </conditionalFormatting>
  <conditionalFormatting sqref="CI70 CG70 CI80 CG80 CI90 CG90 CG114 CG124 CI60 CG46 CI46">
    <cfRule type="cellIs" dxfId="1868" priority="1676" operator="equal">
      <formula>"09.30 – 13.00"</formula>
    </cfRule>
  </conditionalFormatting>
  <conditionalFormatting sqref="CI70 CG70 CI80 CG80 CI90 CG90 CG114 CG124 CI60 CG46 CI46">
    <cfRule type="cellIs" dxfId="1867" priority="1677" operator="equal">
      <formula>"10.30 – 19.30"</formula>
    </cfRule>
  </conditionalFormatting>
  <conditionalFormatting sqref="CI70 CG70 CI80 CG80 CI90 CG90 CG114 CG124 CI60 CG46 CI46">
    <cfRule type="cellIs" dxfId="1866" priority="1678" operator="equal">
      <formula>"11.30 – 19.30"</formula>
    </cfRule>
  </conditionalFormatting>
  <conditionalFormatting sqref="CI70 CG70 CI80 CG80 CI90 CG90 CG114 CG124 CI60 CG46 CI46">
    <cfRule type="cellIs" dxfId="1865" priority="1679" operator="equal">
      <formula>_FV(13,"3")</formula>
    </cfRule>
  </conditionalFormatting>
  <conditionalFormatting sqref="CI70 CG70 CI80 CG80 CI90 CG90 CG114 CG124 CI60 CG46 CI46">
    <cfRule type="cellIs" dxfId="1864" priority="1680" operator="equal">
      <formula>_FV(13,"3")</formula>
    </cfRule>
  </conditionalFormatting>
  <conditionalFormatting sqref="CI70 CG70 CI80 CG80 CI90 CG90 CG114 CG124 CI60 CG46 CI46">
    <cfRule type="cellIs" dxfId="1863" priority="1681" operator="equal">
      <formula>_FV(13,"3")</formula>
    </cfRule>
  </conditionalFormatting>
  <conditionalFormatting sqref="CI70 CG70 CI80 CG80 CI90 CG90 CG114 CG124 CI60 CG46 CI46">
    <cfRule type="containsText" dxfId="1862" priority="1668" operator="containsText" text="09.00 - 13.00">
      <formula>NOT(ISERROR(SEARCH("09.00 - 13.00",CG46)))</formula>
    </cfRule>
    <cfRule type="containsText" dxfId="1861" priority="1669" operator="containsText" text="09.00 – 15:00">
      <formula>NOT(ISERROR(SEARCH("09.00 – 15:00",CG46)))</formula>
    </cfRule>
    <cfRule type="containsText" dxfId="1860" priority="1670" operator="containsText" text="09.00 – 16.00">
      <formula>NOT(ISERROR(SEARCH("09.00 – 16.00",CG46)))</formula>
    </cfRule>
    <cfRule type="containsText" dxfId="1859" priority="1671" operator="containsText" text="09.00 - 13:00">
      <formula>NOT(ISERROR(SEARCH("09.00 - 13:00",CG46)))</formula>
    </cfRule>
    <cfRule type="containsText" dxfId="1858" priority="1672" operator="containsText" text="08.30 – 16:30 ">
      <formula>NOT(ISERROR(SEARCH("08.30 – 16:30 ",CG46)))</formula>
    </cfRule>
    <cfRule type="containsText" dxfId="1857" priority="1673" operator="containsText" text="08.30 – 17:30 ">
      <formula>NOT(ISERROR(SEARCH("08.30 – 17:30 ",CG46)))</formula>
    </cfRule>
  </conditionalFormatting>
  <conditionalFormatting sqref="CI70 CG70 CI80 CG80 CI90 CG90 CG114 CG124 CI60 CG46 CI46">
    <cfRule type="cellIs" dxfId="1856" priority="1660" operator="equal">
      <formula>"09.00 – 15.00"</formula>
    </cfRule>
  </conditionalFormatting>
  <conditionalFormatting sqref="CI70 CG70 CI80 CG80 CI90 CG90 CG114 CG124 CI60 CG46 CI46">
    <cfRule type="cellIs" dxfId="1855" priority="1661" operator="equal">
      <formula>"09.00 – 18.00"</formula>
    </cfRule>
  </conditionalFormatting>
  <conditionalFormatting sqref="CI70 CG70 CI80 CG80 CI90 CG90 CG114 CG124 CI60 CG46 CI46">
    <cfRule type="cellIs" dxfId="1854" priority="1662" operator="equal">
      <formula>"09.30 – 13.00"</formula>
    </cfRule>
  </conditionalFormatting>
  <conditionalFormatting sqref="CI70 CG70 CI80 CG80 CI90 CG90 CG114 CG124 CI60 CG46 CI46">
    <cfRule type="cellIs" dxfId="1853" priority="1663" operator="equal">
      <formula>"10.30 – 19.30"</formula>
    </cfRule>
  </conditionalFormatting>
  <conditionalFormatting sqref="CI70 CG70 CI80 CG80 CI90 CG90 CG114 CG124 CI60 CG46 CI46">
    <cfRule type="cellIs" dxfId="1852" priority="1664" operator="equal">
      <formula>"11.30 – 19.30"</formula>
    </cfRule>
  </conditionalFormatting>
  <conditionalFormatting sqref="CI70 CG70 CI80 CG80 CI90 CG90 CG114 CG124 CI60 CG46 CI46">
    <cfRule type="cellIs" dxfId="1851" priority="1665" operator="equal">
      <formula>_FV(13,"3")</formula>
    </cfRule>
  </conditionalFormatting>
  <conditionalFormatting sqref="CI70 CG70 CI80 CG80 CI90 CG90 CG114 CG124 CI60 CG46 CI46">
    <cfRule type="cellIs" dxfId="1850" priority="1666" operator="equal">
      <formula>_FV(13,"3")</formula>
    </cfRule>
  </conditionalFormatting>
  <conditionalFormatting sqref="CI70 CG70 CI80 CG80 CI90 CG90 CG114 CG124 CI60 CG46 CI46">
    <cfRule type="containsText" dxfId="1849" priority="1650" operator="containsText" text="DOMENICA">
      <formula>NOT(ISERROR(SEARCH("DOMENICA",CG46)))</formula>
    </cfRule>
    <cfRule type="containsText" dxfId="1848" priority="1651" operator="containsText" text="08.30 – 14.30">
      <formula>NOT(ISERROR(SEARCH("08.30 – 14.30",CG46)))</formula>
    </cfRule>
    <cfRule type="containsText" dxfId="1847" priority="1652" operator="containsText" text="09.30 – 18.30">
      <formula>NOT(ISERROR(SEARCH("09.30 – 18.30",CG46)))</formula>
    </cfRule>
    <cfRule type="containsText" dxfId="1846" priority="1653" operator="containsText" text="08.30 – 16.30">
      <formula>NOT(ISERROR(SEARCH("08.30 – 16.30",CG46)))</formula>
    </cfRule>
    <cfRule type="containsText" dxfId="1845" priority="1654" operator="containsText" text="08.30 – 17.30">
      <formula>NOT(ISERROR(SEARCH("08.30 – 17.30",CG46)))</formula>
    </cfRule>
    <cfRule type="containsText" dxfId="1844" priority="1655" operator="containsText" text="09.00 – 18.00">
      <formula>NOT(ISERROR(SEARCH("09.00 – 18.00",CG46)))</formula>
    </cfRule>
    <cfRule type="containsText" dxfId="1843" priority="1656" operator="containsText" text="09.00 – 15.00">
      <formula>NOT(ISERROR(SEARCH("09.00 – 15.00",CG46)))</formula>
    </cfRule>
    <cfRule type="containsText" dxfId="1842" priority="1657" operator="containsText" text="10.30 – 19.30">
      <formula>NOT(ISERROR(SEARCH("10.30 – 19.30",CG46)))</formula>
    </cfRule>
    <cfRule type="containsText" dxfId="1841" priority="1658" operator="containsText" text="09.00 – 13.00">
      <formula>NOT(ISERROR(SEARCH("09.00 – 13.00",CG46)))</formula>
    </cfRule>
    <cfRule type="containsText" dxfId="1840" priority="1659" operator="containsText" text="11.30 – 19.30">
      <formula>NOT(ISERROR(SEARCH("11.30 – 19.30",CG46)))</formula>
    </cfRule>
  </conditionalFormatting>
  <conditionalFormatting sqref="CI70 CG70 CI80 CG80 CI90 CG90 CG114 CG124 CI60 CG46 CI46">
    <cfRule type="cellIs" dxfId="1839" priority="1643" operator="equal">
      <formula>"09.00 – 18.00"</formula>
    </cfRule>
  </conditionalFormatting>
  <conditionalFormatting sqref="CI70 CG70 CI80 CG80 CI90 CG90 CG114 CG124 CI60 CG46 CI46">
    <cfRule type="cellIs" dxfId="1838" priority="1644" operator="equal">
      <formula>"09.30 – 13.00"</formula>
    </cfRule>
  </conditionalFormatting>
  <conditionalFormatting sqref="CI70 CG70 CI80 CG80 CI90 CG90 CG114 CG124 CI60 CG46 CI46">
    <cfRule type="cellIs" dxfId="1837" priority="1645" operator="equal">
      <formula>"10.30 – 19.30"</formula>
    </cfRule>
  </conditionalFormatting>
  <conditionalFormatting sqref="CI70 CG70 CI80 CG80 CI90 CG90 CG114 CG124 CI60 CG46 CI46">
    <cfRule type="cellIs" dxfId="1836" priority="1646" operator="equal">
      <formula>"11.30 – 19.30"</formula>
    </cfRule>
  </conditionalFormatting>
  <conditionalFormatting sqref="CI70 CG70 CI80 CG80 CI90 CG90 CG114 CG124 CI60 CG46 CI46">
    <cfRule type="cellIs" dxfId="1835" priority="1647" operator="equal">
      <formula>_FV(13,"3")</formula>
    </cfRule>
  </conditionalFormatting>
  <conditionalFormatting sqref="CI70 CG70 CI80 CG80 CI90 CG90 CG114 CG124 CI60 CG46 CI46">
    <cfRule type="cellIs" dxfId="1834" priority="1636" operator="equal">
      <formula>"09.00 – 18.00"</formula>
    </cfRule>
  </conditionalFormatting>
  <conditionalFormatting sqref="CI70 CG70 CI80 CG80 CI90 CG90 CG114 CG124 CI60 CG46 CI46">
    <cfRule type="cellIs" dxfId="1833" priority="1637" operator="equal">
      <formula>"09.30 – 13.00"</formula>
    </cfRule>
  </conditionalFormatting>
  <conditionalFormatting sqref="CI70 CG70 CI80 CG80 CI90 CG90 CG114 CG124 CI60 CG46 CI46">
    <cfRule type="cellIs" dxfId="1832" priority="1638" operator="equal">
      <formula>"10.30 – 19.30"</formula>
    </cfRule>
  </conditionalFormatting>
  <conditionalFormatting sqref="CI70 CG70 CI80 CG80 CI90 CG90 CG114 CG124 CI60 CG46 CI46">
    <cfRule type="cellIs" dxfId="1831" priority="1639" operator="equal">
      <formula>"11.30 – 19.30"</formula>
    </cfRule>
  </conditionalFormatting>
  <conditionalFormatting sqref="CI70 CG70 CI80 CG80 CI90 CG90 CG114 CG124 CI60 CG46 CI46">
    <cfRule type="cellIs" dxfId="1830" priority="1640" operator="equal">
      <formula>_FV(13,"3")</formula>
    </cfRule>
  </conditionalFormatting>
  <conditionalFormatting sqref="CF59">
    <cfRule type="containsText" dxfId="1829" priority="1619" operator="containsText" text="08.30 – 14.30">
      <formula>NOT(ISERROR(SEARCH("08.30 – 14.30",CF59)))</formula>
    </cfRule>
    <cfRule type="containsText" dxfId="1828" priority="1620" operator="containsText" text="09:30 – 18.30">
      <formula>NOT(ISERROR(SEARCH("09:30 – 18.30",CF59)))</formula>
    </cfRule>
    <cfRule type="containsText" dxfId="1827" priority="1621" operator="containsText" text="10.30 – 18.30">
      <formula>NOT(ISERROR(SEARCH("10.30 – 18.30",CF59)))</formula>
    </cfRule>
    <cfRule type="containsText" dxfId="1826" priority="1622" operator="containsText" text="09.30 – 18.30">
      <formula>NOT(ISERROR(SEARCH("09.30 – 18.30",CF59)))</formula>
    </cfRule>
    <cfRule type="containsText" dxfId="1825" priority="1623" operator="containsText" text="09.00 – 13:00">
      <formula>NOT(ISERROR(SEARCH("09.00 – 13:00",CF59)))</formula>
    </cfRule>
    <cfRule type="containsText" dxfId="1824" priority="1624" operator="containsText" text="08.30 – 16.30">
      <formula>NOT(ISERROR(SEARCH("08.30 – 16.30",CF59)))</formula>
    </cfRule>
    <cfRule type="containsText" dxfId="1823" priority="1625" operator="containsText" text="08:30 – 17.30">
      <formula>NOT(ISERROR(SEARCH("08:30 – 17.30",CF59)))</formula>
    </cfRule>
    <cfRule type="containsText" dxfId="1822" priority="1626" operator="containsText" text="08.30 – 17.30">
      <formula>NOT(ISERROR(SEARCH("08.30 – 17.30",CF59)))</formula>
    </cfRule>
    <cfRule type="containsText" dxfId="1821" priority="1627" operator="containsText" text="09.00 – 18.00">
      <formula>NOT(ISERROR(SEARCH("09.00 – 18.00",CF59)))</formula>
    </cfRule>
    <cfRule type="containsText" dxfId="1820" priority="1628" operator="containsText" text="09.00 – 13.00">
      <formula>NOT(ISERROR(SEARCH("09.00 – 13.00",CF59)))</formula>
    </cfRule>
    <cfRule type="containsText" dxfId="1819" priority="1629" operator="containsText" text="11.30 – 19.30">
      <formula>NOT(ISERROR(SEARCH("11.30 – 19.30",CF59)))</formula>
    </cfRule>
    <cfRule type="containsText" dxfId="1818" priority="1630" operator="containsText" text="10.30 – 19.30">
      <formula>NOT(ISERROR(SEARCH("10.30 – 19.30",CF59)))</formula>
    </cfRule>
    <cfRule type="containsText" dxfId="1817" priority="1631" operator="containsText" text="09.00 – 15.00">
      <formula>NOT(ISERROR(SEARCH("09.00 – 15.00",CF59)))</formula>
    </cfRule>
    <cfRule type="containsText" dxfId="1816" priority="1632" operator="containsText" text="12:30">
      <formula>NOT(ISERROR(SEARCH("12:30",CF59)))</formula>
    </cfRule>
    <cfRule type="containsText" dxfId="1815" priority="1633" operator="containsText" text="13:30">
      <formula>NOT(ISERROR(SEARCH("13:30",CF59)))</formula>
    </cfRule>
    <cfRule type="containsText" dxfId="1814" priority="1634" operator="containsText" text="FESTIVITÁ">
      <formula>NOT(ISERROR(SEARCH("FESTIVITÁ",CF59)))</formula>
    </cfRule>
    <cfRule type="cellIs" dxfId="1813" priority="1635" operator="equal">
      <formula>"DOMENICA"</formula>
    </cfRule>
  </conditionalFormatting>
  <conditionalFormatting sqref="CF59">
    <cfRule type="containsText" dxfId="1812" priority="1613" operator="containsText" text="09.00 - 13.00">
      <formula>NOT(ISERROR(SEARCH("09.00 - 13.00",CF59)))</formula>
    </cfRule>
    <cfRule type="containsText" dxfId="1811" priority="1614" operator="containsText" text="09.00 – 15:00">
      <formula>NOT(ISERROR(SEARCH("09.00 – 15:00",CF59)))</formula>
    </cfRule>
    <cfRule type="containsText" dxfId="1810" priority="1615" operator="containsText" text="09.00 – 16.00">
      <formula>NOT(ISERROR(SEARCH("09.00 – 16.00",CF59)))</formula>
    </cfRule>
    <cfRule type="containsText" dxfId="1809" priority="1616" operator="containsText" text="09.00 - 13:00">
      <formula>NOT(ISERROR(SEARCH("09.00 - 13:00",CF59)))</formula>
    </cfRule>
    <cfRule type="containsText" dxfId="1808" priority="1617" operator="containsText" text="08.30 – 16:30 ">
      <formula>NOT(ISERROR(SEARCH("08.30 – 16:30 ",CF59)))</formula>
    </cfRule>
    <cfRule type="containsText" dxfId="1807" priority="1618" operator="containsText" text="08.30 – 17:30 ">
      <formula>NOT(ISERROR(SEARCH("08.30 – 17:30 ",CF59)))</formula>
    </cfRule>
  </conditionalFormatting>
  <conditionalFormatting sqref="CQ59 CS59 CU59 CW59 CY59 DA59 DC59">
    <cfRule type="containsText" dxfId="1806" priority="1596" operator="containsText" text="08.30 – 14.30">
      <formula>NOT(ISERROR(SEARCH("08.30 – 14.30",CQ59)))</formula>
    </cfRule>
    <cfRule type="containsText" dxfId="1805" priority="1597" operator="containsText" text="09:30 – 18.30">
      <formula>NOT(ISERROR(SEARCH("09:30 – 18.30",CQ59)))</formula>
    </cfRule>
    <cfRule type="containsText" dxfId="1804" priority="1598" operator="containsText" text="10.30 – 18.30">
      <formula>NOT(ISERROR(SEARCH("10.30 – 18.30",CQ59)))</formula>
    </cfRule>
    <cfRule type="containsText" dxfId="1803" priority="1599" operator="containsText" text="09.30 – 18.30">
      <formula>NOT(ISERROR(SEARCH("09.30 – 18.30",CQ59)))</formula>
    </cfRule>
    <cfRule type="containsText" dxfId="1802" priority="1600" operator="containsText" text="09.00 – 13:00">
      <formula>NOT(ISERROR(SEARCH("09.00 – 13:00",CQ59)))</formula>
    </cfRule>
    <cfRule type="containsText" dxfId="1801" priority="1601" operator="containsText" text="08.30 – 16.30">
      <formula>NOT(ISERROR(SEARCH("08.30 – 16.30",CQ59)))</formula>
    </cfRule>
    <cfRule type="containsText" dxfId="1800" priority="1602" operator="containsText" text="08:30 – 17.30">
      <formula>NOT(ISERROR(SEARCH("08:30 – 17.30",CQ59)))</formula>
    </cfRule>
    <cfRule type="containsText" dxfId="1799" priority="1603" operator="containsText" text="08.30 – 17.30">
      <formula>NOT(ISERROR(SEARCH("08.30 – 17.30",CQ59)))</formula>
    </cfRule>
    <cfRule type="containsText" dxfId="1798" priority="1604" operator="containsText" text="09.00 – 18.00">
      <formula>NOT(ISERROR(SEARCH("09.00 – 18.00",CQ59)))</formula>
    </cfRule>
    <cfRule type="containsText" dxfId="1797" priority="1605" operator="containsText" text="09.00 – 13.00">
      <formula>NOT(ISERROR(SEARCH("09.00 – 13.00",CQ59)))</formula>
    </cfRule>
    <cfRule type="containsText" dxfId="1796" priority="1606" operator="containsText" text="11.30 – 19.30">
      <formula>NOT(ISERROR(SEARCH("11.30 – 19.30",CQ59)))</formula>
    </cfRule>
    <cfRule type="containsText" dxfId="1795" priority="1607" operator="containsText" text="10.30 – 19.30">
      <formula>NOT(ISERROR(SEARCH("10.30 – 19.30",CQ59)))</formula>
    </cfRule>
    <cfRule type="containsText" dxfId="1794" priority="1608" operator="containsText" text="09.00 – 15.00">
      <formula>NOT(ISERROR(SEARCH("09.00 – 15.00",CQ59)))</formula>
    </cfRule>
    <cfRule type="containsText" dxfId="1793" priority="1609" operator="containsText" text="12:30">
      <formula>NOT(ISERROR(SEARCH("12:30",CQ59)))</formula>
    </cfRule>
    <cfRule type="containsText" dxfId="1792" priority="1610" operator="containsText" text="13:30">
      <formula>NOT(ISERROR(SEARCH("13:30",CQ59)))</formula>
    </cfRule>
    <cfRule type="containsText" dxfId="1791" priority="1611" operator="containsText" text="FESTIVITÁ">
      <formula>NOT(ISERROR(SEARCH("FESTIVITÁ",CQ59)))</formula>
    </cfRule>
    <cfRule type="cellIs" dxfId="1790" priority="1612" operator="equal">
      <formula>"DOMENICA"</formula>
    </cfRule>
  </conditionalFormatting>
  <conditionalFormatting sqref="CQ59 CS59 CU59 CW59 CY59 DA59 DC59">
    <cfRule type="containsText" dxfId="1789" priority="1590" operator="containsText" text="09.00 - 13.00">
      <formula>NOT(ISERROR(SEARCH("09.00 - 13.00",CQ59)))</formula>
    </cfRule>
    <cfRule type="containsText" dxfId="1788" priority="1591" operator="containsText" text="09.00 – 15:00">
      <formula>NOT(ISERROR(SEARCH("09.00 – 15:00",CQ59)))</formula>
    </cfRule>
    <cfRule type="containsText" dxfId="1787" priority="1592" operator="containsText" text="09.00 – 16.00">
      <formula>NOT(ISERROR(SEARCH("09.00 – 16.00",CQ59)))</formula>
    </cfRule>
    <cfRule type="containsText" dxfId="1786" priority="1593" operator="containsText" text="09.00 - 13:00">
      <formula>NOT(ISERROR(SEARCH("09.00 - 13:00",CQ59)))</formula>
    </cfRule>
    <cfRule type="containsText" dxfId="1785" priority="1594" operator="containsText" text="08.30 – 16:30 ">
      <formula>NOT(ISERROR(SEARCH("08.30 – 16:30 ",CQ59)))</formula>
    </cfRule>
    <cfRule type="containsText" dxfId="1784" priority="1595" operator="containsText" text="08.30 – 17:30 ">
      <formula>NOT(ISERROR(SEARCH("08.30 – 17:30 ",CQ59)))</formula>
    </cfRule>
  </conditionalFormatting>
  <conditionalFormatting sqref="CF61">
    <cfRule type="containsText" dxfId="1783" priority="1589" operator="containsText" text="13:00">
      <formula>NOT(ISERROR(SEARCH("13:00",CF61)))</formula>
    </cfRule>
  </conditionalFormatting>
  <conditionalFormatting sqref="CF67:CG67">
    <cfRule type="containsText" dxfId="1782" priority="1588" operator="containsText" text="09:00 – 13.00 ">
      <formula>NOT(ISERROR(SEARCH("09:00 – 13.00 ",CF67)))</formula>
    </cfRule>
  </conditionalFormatting>
  <conditionalFormatting sqref="CF62:CG62">
    <cfRule type="containsText" dxfId="1781" priority="1585" operator="containsText" text="09.00 -13.00">
      <formula>NOT(ISERROR(SEARCH("09.00 -13.00",CF62)))</formula>
    </cfRule>
    <cfRule type="containsText" dxfId="1780" priority="1586" operator="containsText" text="09.00 -15:00">
      <formula>NOT(ISERROR(SEARCH("09.00 -15:00",CF62)))</formula>
    </cfRule>
    <cfRule type="containsText" dxfId="1779" priority="1587" operator="containsText" text="09.00 -16.00">
      <formula>NOT(ISERROR(SEARCH("09.00 -16.00",CF62)))</formula>
    </cfRule>
  </conditionalFormatting>
  <conditionalFormatting sqref="CF61">
    <cfRule type="containsText" dxfId="1778" priority="1582" operator="containsText" text="09.00 -13.00">
      <formula>NOT(ISERROR(SEARCH("09.00 -13.00",CF61)))</formula>
    </cfRule>
    <cfRule type="containsText" dxfId="1777" priority="1583" operator="containsText" text="09.00 -15:00">
      <formula>NOT(ISERROR(SEARCH("09.00 -15:00",CF61)))</formula>
    </cfRule>
    <cfRule type="containsText" dxfId="1776" priority="1584" operator="containsText" text="09.00 -16.00">
      <formula>NOT(ISERROR(SEARCH("09.00 -16.00",CF61)))</formula>
    </cfRule>
  </conditionalFormatting>
  <conditionalFormatting sqref="CF67:CG67">
    <cfRule type="containsText" dxfId="1775" priority="1581" operator="containsText" text="09:00 – 13.00 ">
      <formula>NOT(ISERROR(SEARCH("09:00 – 13.00 ",CF67)))</formula>
    </cfRule>
  </conditionalFormatting>
  <conditionalFormatting sqref="CF62:CG62">
    <cfRule type="containsText" dxfId="1774" priority="1578" operator="containsText" text="09.00 -13.00">
      <formula>NOT(ISERROR(SEARCH("09.00 -13.00",CF62)))</formula>
    </cfRule>
    <cfRule type="containsText" dxfId="1773" priority="1579" operator="containsText" text="09.00 -15:00">
      <formula>NOT(ISERROR(SEARCH("09.00 -15:00",CF62)))</formula>
    </cfRule>
    <cfRule type="containsText" dxfId="1772" priority="1580" operator="containsText" text="09.00 -16.00">
      <formula>NOT(ISERROR(SEARCH("09.00 -16.00",CF62)))</formula>
    </cfRule>
  </conditionalFormatting>
  <conditionalFormatting sqref="CF61">
    <cfRule type="containsText" dxfId="1771" priority="1575" operator="containsText" text="09.00 -13.00">
      <formula>NOT(ISERROR(SEARCH("09.00 -13.00",CF61)))</formula>
    </cfRule>
    <cfRule type="containsText" dxfId="1770" priority="1576" operator="containsText" text="09.00 -15:00">
      <formula>NOT(ISERROR(SEARCH("09.00 -15:00",CF61)))</formula>
    </cfRule>
    <cfRule type="containsText" dxfId="1769" priority="1577" operator="containsText" text="09.00 -16.00">
      <formula>NOT(ISERROR(SEARCH("09.00 -16.00",CF61)))</formula>
    </cfRule>
  </conditionalFormatting>
  <conditionalFormatting sqref="CF62:CG62">
    <cfRule type="containsText" dxfId="1768" priority="1572" operator="containsText" text="09.00 -13:00">
      <formula>NOT(ISERROR(SEARCH("09.00 -13:00",CF62)))</formula>
    </cfRule>
    <cfRule type="containsText" dxfId="1767" priority="1573" operator="containsText" text="08.30 -17.30">
      <formula>NOT(ISERROR(SEARCH("08.30 -17.30",CF62)))</formula>
    </cfRule>
    <cfRule type="containsText" dxfId="1766" priority="1574" operator="containsText" text="08.30 -15:30">
      <formula>NOT(ISERROR(SEARCH("08.30 -15:30",CF62)))</formula>
    </cfRule>
  </conditionalFormatting>
  <conditionalFormatting sqref="CF61">
    <cfRule type="containsText" dxfId="1765" priority="1569" operator="containsText" text="09.00 -13.00">
      <formula>NOT(ISERROR(SEARCH("09.00 -13.00",CF61)))</formula>
    </cfRule>
    <cfRule type="containsText" dxfId="1764" priority="1570" operator="containsText" text="09.00 -15:00">
      <formula>NOT(ISERROR(SEARCH("09.00 -15:00",CF61)))</formula>
    </cfRule>
    <cfRule type="containsText" dxfId="1763" priority="1571" operator="containsText" text="09.00 -16.00">
      <formula>NOT(ISERROR(SEARCH("09.00 -16.00",CF61)))</formula>
    </cfRule>
  </conditionalFormatting>
  <conditionalFormatting sqref="CF61">
    <cfRule type="containsText" dxfId="1762" priority="1566" operator="containsText" text="09.00 -13:00">
      <formula>NOT(ISERROR(SEARCH("09.00 -13:00",CF61)))</formula>
    </cfRule>
    <cfRule type="containsText" dxfId="1761" priority="1567" operator="containsText" text="08.30 -17.30">
      <formula>NOT(ISERROR(SEARCH("08.30 -17.30",CF61)))</formula>
    </cfRule>
    <cfRule type="containsText" dxfId="1760" priority="1568" operator="containsText" text="08.30 -15:30">
      <formula>NOT(ISERROR(SEARCH("08.30 -15:30",CF61)))</formula>
    </cfRule>
  </conditionalFormatting>
  <conditionalFormatting sqref="CG60">
    <cfRule type="cellIs" dxfId="1759" priority="1524" operator="equal">
      <formula>_FV(13,"3")</formula>
    </cfRule>
  </conditionalFormatting>
  <conditionalFormatting sqref="CG60">
    <cfRule type="cellIs" dxfId="1758" priority="1505" operator="equal">
      <formula>_FV(13,"3")</formula>
    </cfRule>
  </conditionalFormatting>
  <conditionalFormatting sqref="CG60">
    <cfRule type="cellIs" dxfId="1757" priority="1506" operator="equal">
      <formula>_FV(13,"3")</formula>
    </cfRule>
  </conditionalFormatting>
  <conditionalFormatting sqref="CG60">
    <cfRule type="cellIs" dxfId="1756" priority="1498" operator="equal">
      <formula>_FV(13,"3")</formula>
    </cfRule>
  </conditionalFormatting>
  <conditionalFormatting sqref="CG60">
    <cfRule type="cellIs" dxfId="1755" priority="1499" operator="equal">
      <formula>_FV(13,"3")</formula>
    </cfRule>
  </conditionalFormatting>
  <conditionalFormatting sqref="CG60">
    <cfRule type="cellIs" dxfId="1754" priority="1557" operator="equal">
      <formula>"09.00 – 13.00"</formula>
    </cfRule>
  </conditionalFormatting>
  <conditionalFormatting sqref="CG60">
    <cfRule type="cellIs" dxfId="1753" priority="1558" operator="equal">
      <formula>"09.00 – 15.00"</formula>
    </cfRule>
  </conditionalFormatting>
  <conditionalFormatting sqref="CG60">
    <cfRule type="cellIs" dxfId="1752" priority="1559" operator="equal">
      <formula>"09.00 – 18.00"</formula>
    </cfRule>
  </conditionalFormatting>
  <conditionalFormatting sqref="CG60">
    <cfRule type="cellIs" dxfId="1751" priority="1560" operator="equal">
      <formula>"09.30 – 13.00"</formula>
    </cfRule>
  </conditionalFormatting>
  <conditionalFormatting sqref="CG60">
    <cfRule type="cellIs" dxfId="1750" priority="1561" operator="equal">
      <formula>"10.30 – 19.30"</formula>
    </cfRule>
  </conditionalFormatting>
  <conditionalFormatting sqref="CG60">
    <cfRule type="cellIs" dxfId="1749" priority="1562" operator="equal">
      <formula>"11.30 – 19.30"</formula>
    </cfRule>
  </conditionalFormatting>
  <conditionalFormatting sqref="CG60">
    <cfRule type="cellIs" dxfId="1748" priority="1563" operator="equal">
      <formula>_FV(13,"3")</formula>
    </cfRule>
  </conditionalFormatting>
  <conditionalFormatting sqref="CG60">
    <cfRule type="cellIs" dxfId="1747" priority="1564" operator="equal">
      <formula>_FV(13,"3")</formula>
    </cfRule>
  </conditionalFormatting>
  <conditionalFormatting sqref="CG60">
    <cfRule type="cellIs" dxfId="1746" priority="1565" operator="equal">
      <formula>_FV(13,"3")</formula>
    </cfRule>
  </conditionalFormatting>
  <conditionalFormatting sqref="CG60">
    <cfRule type="containsText" dxfId="1745" priority="1547" operator="containsText" text="DOMENICA">
      <formula>NOT(ISERROR(SEARCH("DOMENICA",CG60)))</formula>
    </cfRule>
    <cfRule type="containsText" dxfId="1744" priority="1548" operator="containsText" text="08.30 – 14.30">
      <formula>NOT(ISERROR(SEARCH("08.30 – 14.30",CG60)))</formula>
    </cfRule>
    <cfRule type="containsText" dxfId="1743" priority="1549" operator="containsText" text="09.30 – 18.30">
      <formula>NOT(ISERROR(SEARCH("09.30 – 18.30",CG60)))</formula>
    </cfRule>
    <cfRule type="containsText" dxfId="1742" priority="1550" operator="containsText" text="08.30 – 16.30">
      <formula>NOT(ISERROR(SEARCH("08.30 – 16.30",CG60)))</formula>
    </cfRule>
    <cfRule type="containsText" dxfId="1741" priority="1551" operator="containsText" text="08.30 – 17.30">
      <formula>NOT(ISERROR(SEARCH("08.30 – 17.30",CG60)))</formula>
    </cfRule>
    <cfRule type="containsText" dxfId="1740" priority="1552" operator="containsText" text="09.00 – 18.00">
      <formula>NOT(ISERROR(SEARCH("09.00 – 18.00",CG60)))</formula>
    </cfRule>
    <cfRule type="containsText" dxfId="1739" priority="1553" operator="containsText" text="09.00 – 15.00">
      <formula>NOT(ISERROR(SEARCH("09.00 – 15.00",CG60)))</formula>
    </cfRule>
    <cfRule type="containsText" dxfId="1738" priority="1554" operator="containsText" text="10.30 – 19.30">
      <formula>NOT(ISERROR(SEARCH("10.30 – 19.30",CG60)))</formula>
    </cfRule>
    <cfRule type="containsText" dxfId="1737" priority="1555" operator="containsText" text="09.00 – 13.00">
      <formula>NOT(ISERROR(SEARCH("09.00 – 13.00",CG60)))</formula>
    </cfRule>
    <cfRule type="containsText" dxfId="1736" priority="1556" operator="containsText" text="11.30 – 19.30">
      <formula>NOT(ISERROR(SEARCH("11.30 – 19.30",CG60)))</formula>
    </cfRule>
  </conditionalFormatting>
  <conditionalFormatting sqref="CG60">
    <cfRule type="cellIs" dxfId="1735" priority="1539" operator="equal">
      <formula>"09.00 – 15.00"</formula>
    </cfRule>
  </conditionalFormatting>
  <conditionalFormatting sqref="CG60">
    <cfRule type="cellIs" dxfId="1734" priority="1540" operator="equal">
      <formula>"09.00 – 18.00"</formula>
    </cfRule>
  </conditionalFormatting>
  <conditionalFormatting sqref="CG60">
    <cfRule type="cellIs" dxfId="1733" priority="1541" operator="equal">
      <formula>"09.30 – 13.00"</formula>
    </cfRule>
  </conditionalFormatting>
  <conditionalFormatting sqref="CG60">
    <cfRule type="cellIs" dxfId="1732" priority="1542" operator="equal">
      <formula>"10.30 – 19.30"</formula>
    </cfRule>
  </conditionalFormatting>
  <conditionalFormatting sqref="CG60">
    <cfRule type="cellIs" dxfId="1731" priority="1543" operator="equal">
      <formula>"11.30 – 19.30"</formula>
    </cfRule>
  </conditionalFormatting>
  <conditionalFormatting sqref="CG60">
    <cfRule type="cellIs" dxfId="1730" priority="1544" operator="equal">
      <formula>_FV(13,"3")</formula>
    </cfRule>
  </conditionalFormatting>
  <conditionalFormatting sqref="CG60">
    <cfRule type="cellIs" dxfId="1729" priority="1545" operator="equal">
      <formula>_FV(13,"3")</formula>
    </cfRule>
  </conditionalFormatting>
  <conditionalFormatting sqref="CG60">
    <cfRule type="cellIs" dxfId="1728" priority="1546" operator="equal">
      <formula>_FV(13,"3")</formula>
    </cfRule>
  </conditionalFormatting>
  <conditionalFormatting sqref="CG60">
    <cfRule type="cellIs" dxfId="1727" priority="1531" operator="equal">
      <formula>"09.00 – 15.00"</formula>
    </cfRule>
  </conditionalFormatting>
  <conditionalFormatting sqref="CG60">
    <cfRule type="cellIs" dxfId="1726" priority="1532" operator="equal">
      <formula>"09.00 – 18.00"</formula>
    </cfRule>
  </conditionalFormatting>
  <conditionalFormatting sqref="CG60">
    <cfRule type="cellIs" dxfId="1725" priority="1533" operator="equal">
      <formula>"09.30 – 13.00"</formula>
    </cfRule>
  </conditionalFormatting>
  <conditionalFormatting sqref="CG60">
    <cfRule type="cellIs" dxfId="1724" priority="1534" operator="equal">
      <formula>"10.30 – 19.30"</formula>
    </cfRule>
  </conditionalFormatting>
  <conditionalFormatting sqref="CG60">
    <cfRule type="cellIs" dxfId="1723" priority="1535" operator="equal">
      <formula>"11.30 – 19.30"</formula>
    </cfRule>
  </conditionalFormatting>
  <conditionalFormatting sqref="CG60">
    <cfRule type="cellIs" dxfId="1722" priority="1536" operator="equal">
      <formula>_FV(13,"3")</formula>
    </cfRule>
  </conditionalFormatting>
  <conditionalFormatting sqref="CG60">
    <cfRule type="cellIs" dxfId="1721" priority="1537" operator="equal">
      <formula>_FV(13,"3")</formula>
    </cfRule>
  </conditionalFormatting>
  <conditionalFormatting sqref="CG60">
    <cfRule type="cellIs" dxfId="1720" priority="1538" operator="equal">
      <formula>_FV(13,"3")</formula>
    </cfRule>
  </conditionalFormatting>
  <conditionalFormatting sqref="CG60">
    <cfRule type="containsText" dxfId="1719" priority="1525" operator="containsText" text="09.00 - 13.00">
      <formula>NOT(ISERROR(SEARCH("09.00 - 13.00",CG60)))</formula>
    </cfRule>
    <cfRule type="containsText" dxfId="1718" priority="1526" operator="containsText" text="09.00 – 15:00">
      <formula>NOT(ISERROR(SEARCH("09.00 – 15:00",CG60)))</formula>
    </cfRule>
    <cfRule type="containsText" dxfId="1717" priority="1527" operator="containsText" text="09.00 – 16.00">
      <formula>NOT(ISERROR(SEARCH("09.00 – 16.00",CG60)))</formula>
    </cfRule>
    <cfRule type="containsText" dxfId="1716" priority="1528" operator="containsText" text="09.00 - 13:00">
      <formula>NOT(ISERROR(SEARCH("09.00 - 13:00",CG60)))</formula>
    </cfRule>
    <cfRule type="containsText" dxfId="1715" priority="1529" operator="containsText" text="08.30 – 16:30 ">
      <formula>NOT(ISERROR(SEARCH("08.30 – 16:30 ",CG60)))</formula>
    </cfRule>
    <cfRule type="containsText" dxfId="1714" priority="1530" operator="containsText" text="08.30 – 17:30 ">
      <formula>NOT(ISERROR(SEARCH("08.30 – 17:30 ",CG60)))</formula>
    </cfRule>
  </conditionalFormatting>
  <conditionalFormatting sqref="CG60">
    <cfRule type="cellIs" dxfId="1713" priority="1517" operator="equal">
      <formula>"09.00 – 15.00"</formula>
    </cfRule>
  </conditionalFormatting>
  <conditionalFormatting sqref="CG60">
    <cfRule type="cellIs" dxfId="1712" priority="1518" operator="equal">
      <formula>"09.00 – 18.00"</formula>
    </cfRule>
  </conditionalFormatting>
  <conditionalFormatting sqref="CG60">
    <cfRule type="cellIs" dxfId="1711" priority="1519" operator="equal">
      <formula>"09.30 – 13.00"</formula>
    </cfRule>
  </conditionalFormatting>
  <conditionalFormatting sqref="CG60">
    <cfRule type="cellIs" dxfId="1710" priority="1520" operator="equal">
      <formula>"10.30 – 19.30"</formula>
    </cfRule>
  </conditionalFormatting>
  <conditionalFormatting sqref="CG60">
    <cfRule type="cellIs" dxfId="1709" priority="1521" operator="equal">
      <formula>"11.30 – 19.30"</formula>
    </cfRule>
  </conditionalFormatting>
  <conditionalFormatting sqref="CG60">
    <cfRule type="cellIs" dxfId="1708" priority="1522" operator="equal">
      <formula>_FV(13,"3")</formula>
    </cfRule>
  </conditionalFormatting>
  <conditionalFormatting sqref="CG60">
    <cfRule type="cellIs" dxfId="1707" priority="1523" operator="equal">
      <formula>_FV(13,"3")</formula>
    </cfRule>
  </conditionalFormatting>
  <conditionalFormatting sqref="CG60">
    <cfRule type="containsText" dxfId="1706" priority="1507" operator="containsText" text="DOMENICA">
      <formula>NOT(ISERROR(SEARCH("DOMENICA",CG60)))</formula>
    </cfRule>
    <cfRule type="containsText" dxfId="1705" priority="1508" operator="containsText" text="08.30 – 14.30">
      <formula>NOT(ISERROR(SEARCH("08.30 – 14.30",CG60)))</formula>
    </cfRule>
    <cfRule type="containsText" dxfId="1704" priority="1509" operator="containsText" text="09.30 – 18.30">
      <formula>NOT(ISERROR(SEARCH("09.30 – 18.30",CG60)))</formula>
    </cfRule>
    <cfRule type="containsText" dxfId="1703" priority="1510" operator="containsText" text="08.30 – 16.30">
      <formula>NOT(ISERROR(SEARCH("08.30 – 16.30",CG60)))</formula>
    </cfRule>
    <cfRule type="containsText" dxfId="1702" priority="1511" operator="containsText" text="08.30 – 17.30">
      <formula>NOT(ISERROR(SEARCH("08.30 – 17.30",CG60)))</formula>
    </cfRule>
    <cfRule type="containsText" dxfId="1701" priority="1512" operator="containsText" text="09.00 – 18.00">
      <formula>NOT(ISERROR(SEARCH("09.00 – 18.00",CG60)))</formula>
    </cfRule>
    <cfRule type="containsText" dxfId="1700" priority="1513" operator="containsText" text="09.00 – 15.00">
      <formula>NOT(ISERROR(SEARCH("09.00 – 15.00",CG60)))</formula>
    </cfRule>
    <cfRule type="containsText" dxfId="1699" priority="1514" operator="containsText" text="10.30 – 19.30">
      <formula>NOT(ISERROR(SEARCH("10.30 – 19.30",CG60)))</formula>
    </cfRule>
    <cfRule type="containsText" dxfId="1698" priority="1515" operator="containsText" text="09.00 – 13.00">
      <formula>NOT(ISERROR(SEARCH("09.00 – 13.00",CG60)))</formula>
    </cfRule>
    <cfRule type="containsText" dxfId="1697" priority="1516" operator="containsText" text="11.30 – 19.30">
      <formula>NOT(ISERROR(SEARCH("11.30 – 19.30",CG60)))</formula>
    </cfRule>
  </conditionalFormatting>
  <conditionalFormatting sqref="CG60">
    <cfRule type="cellIs" dxfId="1696" priority="1500" operator="equal">
      <formula>"09.00 – 18.00"</formula>
    </cfRule>
  </conditionalFormatting>
  <conditionalFormatting sqref="CG60">
    <cfRule type="cellIs" dxfId="1695" priority="1501" operator="equal">
      <formula>"09.30 – 13.00"</formula>
    </cfRule>
  </conditionalFormatting>
  <conditionalFormatting sqref="CG60">
    <cfRule type="cellIs" dxfId="1694" priority="1502" operator="equal">
      <formula>"10.30 – 19.30"</formula>
    </cfRule>
  </conditionalFormatting>
  <conditionalFormatting sqref="CG60">
    <cfRule type="cellIs" dxfId="1693" priority="1503" operator="equal">
      <formula>"11.30 – 19.30"</formula>
    </cfRule>
  </conditionalFormatting>
  <conditionalFormatting sqref="CG60">
    <cfRule type="cellIs" dxfId="1692" priority="1504" operator="equal">
      <formula>_FV(13,"3")</formula>
    </cfRule>
  </conditionalFormatting>
  <conditionalFormatting sqref="CG60">
    <cfRule type="cellIs" dxfId="1691" priority="1493" operator="equal">
      <formula>"09.00 – 18.00"</formula>
    </cfRule>
  </conditionalFormatting>
  <conditionalFormatting sqref="CG60">
    <cfRule type="cellIs" dxfId="1690" priority="1494" operator="equal">
      <formula>"09.30 – 13.00"</formula>
    </cfRule>
  </conditionalFormatting>
  <conditionalFormatting sqref="CG60">
    <cfRule type="cellIs" dxfId="1689" priority="1495" operator="equal">
      <formula>"10.30 – 19.30"</formula>
    </cfRule>
  </conditionalFormatting>
  <conditionalFormatting sqref="CG60">
    <cfRule type="cellIs" dxfId="1688" priority="1496" operator="equal">
      <formula>"11.30 – 19.30"</formula>
    </cfRule>
  </conditionalFormatting>
  <conditionalFormatting sqref="CG60">
    <cfRule type="cellIs" dxfId="1687" priority="1497" operator="equal">
      <formula>_FV(13,"3")</formula>
    </cfRule>
  </conditionalFormatting>
  <conditionalFormatting sqref="CG16 CI16 CG26 CI26 CG36 CI36">
    <cfRule type="cellIs" dxfId="1686" priority="1451" operator="equal">
      <formula>_FV(13,"3")</formula>
    </cfRule>
  </conditionalFormatting>
  <conditionalFormatting sqref="CG16 CI16 CG26 CI26 CG36 CI36">
    <cfRule type="cellIs" dxfId="1685" priority="1432" operator="equal">
      <formula>_FV(13,"3")</formula>
    </cfRule>
  </conditionalFormatting>
  <conditionalFormatting sqref="CG16 CI16 CG26 CI26 CG36 CI36">
    <cfRule type="cellIs" dxfId="1684" priority="1433" operator="equal">
      <formula>_FV(13,"3")</formula>
    </cfRule>
  </conditionalFormatting>
  <conditionalFormatting sqref="CG16 CI16 CG26 CI26 CG36 CI36">
    <cfRule type="cellIs" dxfId="1683" priority="1425" operator="equal">
      <formula>_FV(13,"3")</formula>
    </cfRule>
  </conditionalFormatting>
  <conditionalFormatting sqref="CG16 CI16 CG26 CI26 CG36 CI36">
    <cfRule type="cellIs" dxfId="1682" priority="1426" operator="equal">
      <formula>_FV(13,"3")</formula>
    </cfRule>
  </conditionalFormatting>
  <conditionalFormatting sqref="CG16 CI16 CG26 CI26 CG36 CI36">
    <cfRule type="cellIs" dxfId="1681" priority="1484" operator="equal">
      <formula>"09.00 – 13.00"</formula>
    </cfRule>
  </conditionalFormatting>
  <conditionalFormatting sqref="CG16 CI16 CG26 CI26 CG36 CI36">
    <cfRule type="cellIs" dxfId="1680" priority="1485" operator="equal">
      <formula>"09.00 – 15.00"</formula>
    </cfRule>
  </conditionalFormatting>
  <conditionalFormatting sqref="CG16 CI16 CG26 CI26 CG36 CI36">
    <cfRule type="cellIs" dxfId="1679" priority="1486" operator="equal">
      <formula>"09.00 – 18.00"</formula>
    </cfRule>
  </conditionalFormatting>
  <conditionalFormatting sqref="CG16 CI16 CG26 CI26 CG36 CI36">
    <cfRule type="cellIs" dxfId="1678" priority="1487" operator="equal">
      <formula>"09.30 – 13.00"</formula>
    </cfRule>
  </conditionalFormatting>
  <conditionalFormatting sqref="CG16 CI16 CG26 CI26 CG36 CI36">
    <cfRule type="cellIs" dxfId="1677" priority="1488" operator="equal">
      <formula>"10.30 – 19.30"</formula>
    </cfRule>
  </conditionalFormatting>
  <conditionalFormatting sqref="CG16 CI16 CG26 CI26 CG36 CI36">
    <cfRule type="cellIs" dxfId="1676" priority="1489" operator="equal">
      <formula>"11.30 – 19.30"</formula>
    </cfRule>
  </conditionalFormatting>
  <conditionalFormatting sqref="CG16 CI16 CG26 CI26 CG36 CI36">
    <cfRule type="cellIs" dxfId="1675" priority="1490" operator="equal">
      <formula>_FV(13,"3")</formula>
    </cfRule>
  </conditionalFormatting>
  <conditionalFormatting sqref="CG16 CI16 CG26 CI26 CG36 CI36">
    <cfRule type="cellIs" dxfId="1674" priority="1491" operator="equal">
      <formula>_FV(13,"3")</formula>
    </cfRule>
  </conditionalFormatting>
  <conditionalFormatting sqref="CG16 CI16 CG26 CI26 CG36 CI36">
    <cfRule type="cellIs" dxfId="1673" priority="1492" operator="equal">
      <formula>_FV(13,"3")</formula>
    </cfRule>
  </conditionalFormatting>
  <conditionalFormatting sqref="CG16 CI16 CG26 CI26 CG36 CI36">
    <cfRule type="containsText" dxfId="1672" priority="1474" operator="containsText" text="DOMENICA">
      <formula>NOT(ISERROR(SEARCH("DOMENICA",CG16)))</formula>
    </cfRule>
    <cfRule type="containsText" dxfId="1671" priority="1475" operator="containsText" text="08.30 – 14.30">
      <formula>NOT(ISERROR(SEARCH("08.30 – 14.30",CG16)))</formula>
    </cfRule>
    <cfRule type="containsText" dxfId="1670" priority="1476" operator="containsText" text="09.30 – 18.30">
      <formula>NOT(ISERROR(SEARCH("09.30 – 18.30",CG16)))</formula>
    </cfRule>
    <cfRule type="containsText" dxfId="1669" priority="1477" operator="containsText" text="08.30 – 16.30">
      <formula>NOT(ISERROR(SEARCH("08.30 – 16.30",CG16)))</formula>
    </cfRule>
    <cfRule type="containsText" dxfId="1668" priority="1478" operator="containsText" text="08.30 – 17.30">
      <formula>NOT(ISERROR(SEARCH("08.30 – 17.30",CG16)))</formula>
    </cfRule>
    <cfRule type="containsText" dxfId="1667" priority="1479" operator="containsText" text="09.00 – 18.00">
      <formula>NOT(ISERROR(SEARCH("09.00 – 18.00",CG16)))</formula>
    </cfRule>
    <cfRule type="containsText" dxfId="1666" priority="1480" operator="containsText" text="09.00 – 15.00">
      <formula>NOT(ISERROR(SEARCH("09.00 – 15.00",CG16)))</formula>
    </cfRule>
    <cfRule type="containsText" dxfId="1665" priority="1481" operator="containsText" text="10.30 – 19.30">
      <formula>NOT(ISERROR(SEARCH("10.30 – 19.30",CG16)))</formula>
    </cfRule>
    <cfRule type="containsText" dxfId="1664" priority="1482" operator="containsText" text="09.00 – 13.00">
      <formula>NOT(ISERROR(SEARCH("09.00 – 13.00",CG16)))</formula>
    </cfRule>
    <cfRule type="containsText" dxfId="1663" priority="1483" operator="containsText" text="11.30 – 19.30">
      <formula>NOT(ISERROR(SEARCH("11.30 – 19.30",CG16)))</formula>
    </cfRule>
  </conditionalFormatting>
  <conditionalFormatting sqref="CG16 CI16 CG26 CI26 CG36 CI36">
    <cfRule type="cellIs" dxfId="1662" priority="1466" operator="equal">
      <formula>"09.00 – 15.00"</formula>
    </cfRule>
  </conditionalFormatting>
  <conditionalFormatting sqref="CG16 CI16 CG26 CI26 CG36 CI36">
    <cfRule type="cellIs" dxfId="1661" priority="1467" operator="equal">
      <formula>"09.00 – 18.00"</formula>
    </cfRule>
  </conditionalFormatting>
  <conditionalFormatting sqref="CG16 CI16 CG26 CI26 CG36 CI36">
    <cfRule type="cellIs" dxfId="1660" priority="1468" operator="equal">
      <formula>"09.30 – 13.00"</formula>
    </cfRule>
  </conditionalFormatting>
  <conditionalFormatting sqref="CG16 CI16 CG26 CI26 CG36 CI36">
    <cfRule type="cellIs" dxfId="1659" priority="1469" operator="equal">
      <formula>"10.30 – 19.30"</formula>
    </cfRule>
  </conditionalFormatting>
  <conditionalFormatting sqref="CG16 CI16 CG26 CI26 CG36 CI36">
    <cfRule type="cellIs" dxfId="1658" priority="1470" operator="equal">
      <formula>"11.30 – 19.30"</formula>
    </cfRule>
  </conditionalFormatting>
  <conditionalFormatting sqref="CG16 CI16 CG26 CI26 CG36 CI36">
    <cfRule type="cellIs" dxfId="1657" priority="1471" operator="equal">
      <formula>_FV(13,"3")</formula>
    </cfRule>
  </conditionalFormatting>
  <conditionalFormatting sqref="CG16 CI16 CG26 CI26 CG36 CI36">
    <cfRule type="cellIs" dxfId="1656" priority="1472" operator="equal">
      <formula>_FV(13,"3")</formula>
    </cfRule>
  </conditionalFormatting>
  <conditionalFormatting sqref="CG16 CI16 CG26 CI26 CG36 CI36">
    <cfRule type="cellIs" dxfId="1655" priority="1473" operator="equal">
      <formula>_FV(13,"3")</formula>
    </cfRule>
  </conditionalFormatting>
  <conditionalFormatting sqref="CG16 CI16 CG26 CI26 CG36 CI36">
    <cfRule type="cellIs" dxfId="1654" priority="1458" operator="equal">
      <formula>"09.00 – 15.00"</formula>
    </cfRule>
  </conditionalFormatting>
  <conditionalFormatting sqref="CG16 CI16 CG26 CI26 CG36 CI36">
    <cfRule type="cellIs" dxfId="1653" priority="1459" operator="equal">
      <formula>"09.00 – 18.00"</formula>
    </cfRule>
  </conditionalFormatting>
  <conditionalFormatting sqref="CG16 CI16 CG26 CI26 CG36 CI36">
    <cfRule type="cellIs" dxfId="1652" priority="1460" operator="equal">
      <formula>"09.30 – 13.00"</formula>
    </cfRule>
  </conditionalFormatting>
  <conditionalFormatting sqref="CG16 CI16 CG26 CI26 CG36 CI36">
    <cfRule type="cellIs" dxfId="1651" priority="1461" operator="equal">
      <formula>"10.30 – 19.30"</formula>
    </cfRule>
  </conditionalFormatting>
  <conditionalFormatting sqref="CG16 CI16 CG26 CI26 CG36 CI36">
    <cfRule type="cellIs" dxfId="1650" priority="1462" operator="equal">
      <formula>"11.30 – 19.30"</formula>
    </cfRule>
  </conditionalFormatting>
  <conditionalFormatting sqref="CG16 CI16 CG26 CI26 CG36 CI36">
    <cfRule type="cellIs" dxfId="1649" priority="1463" operator="equal">
      <formula>_FV(13,"3")</formula>
    </cfRule>
  </conditionalFormatting>
  <conditionalFormatting sqref="CG16 CI16 CG26 CI26 CG36 CI36">
    <cfRule type="cellIs" dxfId="1648" priority="1464" operator="equal">
      <formula>_FV(13,"3")</formula>
    </cfRule>
  </conditionalFormatting>
  <conditionalFormatting sqref="CG16 CI16 CG26 CI26 CG36 CI36">
    <cfRule type="cellIs" dxfId="1647" priority="1465" operator="equal">
      <formula>_FV(13,"3")</formula>
    </cfRule>
  </conditionalFormatting>
  <conditionalFormatting sqref="CG16 CI16 CG26 CI26 CG36 CI36">
    <cfRule type="containsText" dxfId="1646" priority="1452" operator="containsText" text="09.00 - 13.00">
      <formula>NOT(ISERROR(SEARCH("09.00 - 13.00",CG16)))</formula>
    </cfRule>
    <cfRule type="containsText" dxfId="1645" priority="1453" operator="containsText" text="09.00 – 15:00">
      <formula>NOT(ISERROR(SEARCH("09.00 – 15:00",CG16)))</formula>
    </cfRule>
    <cfRule type="containsText" dxfId="1644" priority="1454" operator="containsText" text="09.00 – 16.00">
      <formula>NOT(ISERROR(SEARCH("09.00 – 16.00",CG16)))</formula>
    </cfRule>
    <cfRule type="containsText" dxfId="1643" priority="1455" operator="containsText" text="09.00 - 13:00">
      <formula>NOT(ISERROR(SEARCH("09.00 - 13:00",CG16)))</formula>
    </cfRule>
    <cfRule type="containsText" dxfId="1642" priority="1456" operator="containsText" text="08.30 – 16:30 ">
      <formula>NOT(ISERROR(SEARCH("08.30 – 16:30 ",CG16)))</formula>
    </cfRule>
    <cfRule type="containsText" dxfId="1641" priority="1457" operator="containsText" text="08.30 – 17:30 ">
      <formula>NOT(ISERROR(SEARCH("08.30 – 17:30 ",CG16)))</formula>
    </cfRule>
  </conditionalFormatting>
  <conditionalFormatting sqref="CG16 CI16 CG26 CI26 CG36 CI36">
    <cfRule type="cellIs" dxfId="1640" priority="1444" operator="equal">
      <formula>"09.00 – 15.00"</formula>
    </cfRule>
  </conditionalFormatting>
  <conditionalFormatting sqref="CG16 CI16 CG26 CI26 CG36 CI36">
    <cfRule type="cellIs" dxfId="1639" priority="1445" operator="equal">
      <formula>"09.00 – 18.00"</formula>
    </cfRule>
  </conditionalFormatting>
  <conditionalFormatting sqref="CG16 CI16 CG26 CI26 CG36 CI36">
    <cfRule type="cellIs" dxfId="1638" priority="1446" operator="equal">
      <formula>"09.30 – 13.00"</formula>
    </cfRule>
  </conditionalFormatting>
  <conditionalFormatting sqref="CG16 CI16 CG26 CI26 CG36 CI36">
    <cfRule type="cellIs" dxfId="1637" priority="1447" operator="equal">
      <formula>"10.30 – 19.30"</formula>
    </cfRule>
  </conditionalFormatting>
  <conditionalFormatting sqref="CG16 CI16 CG26 CI26 CG36 CI36">
    <cfRule type="cellIs" dxfId="1636" priority="1448" operator="equal">
      <formula>"11.30 – 19.30"</formula>
    </cfRule>
  </conditionalFormatting>
  <conditionalFormatting sqref="CG16 CI16 CG26 CI26 CG36 CI36">
    <cfRule type="cellIs" dxfId="1635" priority="1449" operator="equal">
      <formula>_FV(13,"3")</formula>
    </cfRule>
  </conditionalFormatting>
  <conditionalFormatting sqref="CG16 CI16 CG26 CI26 CG36 CI36">
    <cfRule type="cellIs" dxfId="1634" priority="1450" operator="equal">
      <formula>_FV(13,"3")</formula>
    </cfRule>
  </conditionalFormatting>
  <conditionalFormatting sqref="CG16 CI16 CG26 CI26 CG36 CI36">
    <cfRule type="containsText" dxfId="1633" priority="1434" operator="containsText" text="DOMENICA">
      <formula>NOT(ISERROR(SEARCH("DOMENICA",CG16)))</formula>
    </cfRule>
    <cfRule type="containsText" dxfId="1632" priority="1435" operator="containsText" text="08.30 – 14.30">
      <formula>NOT(ISERROR(SEARCH("08.30 – 14.30",CG16)))</formula>
    </cfRule>
    <cfRule type="containsText" dxfId="1631" priority="1436" operator="containsText" text="09.30 – 18.30">
      <formula>NOT(ISERROR(SEARCH("09.30 – 18.30",CG16)))</formula>
    </cfRule>
    <cfRule type="containsText" dxfId="1630" priority="1437" operator="containsText" text="08.30 – 16.30">
      <formula>NOT(ISERROR(SEARCH("08.30 – 16.30",CG16)))</formula>
    </cfRule>
    <cfRule type="containsText" dxfId="1629" priority="1438" operator="containsText" text="08.30 – 17.30">
      <formula>NOT(ISERROR(SEARCH("08.30 – 17.30",CG16)))</formula>
    </cfRule>
    <cfRule type="containsText" dxfId="1628" priority="1439" operator="containsText" text="09.00 – 18.00">
      <formula>NOT(ISERROR(SEARCH("09.00 – 18.00",CG16)))</formula>
    </cfRule>
    <cfRule type="containsText" dxfId="1627" priority="1440" operator="containsText" text="09.00 – 15.00">
      <formula>NOT(ISERROR(SEARCH("09.00 – 15.00",CG16)))</formula>
    </cfRule>
    <cfRule type="containsText" dxfId="1626" priority="1441" operator="containsText" text="10.30 – 19.30">
      <formula>NOT(ISERROR(SEARCH("10.30 – 19.30",CG16)))</formula>
    </cfRule>
    <cfRule type="containsText" dxfId="1625" priority="1442" operator="containsText" text="09.00 – 13.00">
      <formula>NOT(ISERROR(SEARCH("09.00 – 13.00",CG16)))</formula>
    </cfRule>
    <cfRule type="containsText" dxfId="1624" priority="1443" operator="containsText" text="11.30 – 19.30">
      <formula>NOT(ISERROR(SEARCH("11.30 – 19.30",CG16)))</formula>
    </cfRule>
  </conditionalFormatting>
  <conditionalFormatting sqref="CG16 CI16 CG26 CI26 CG36 CI36">
    <cfRule type="cellIs" dxfId="1623" priority="1427" operator="equal">
      <formula>"09.00 – 18.00"</formula>
    </cfRule>
  </conditionalFormatting>
  <conditionalFormatting sqref="CG16 CI16 CG26 CI26 CG36 CI36">
    <cfRule type="cellIs" dxfId="1622" priority="1428" operator="equal">
      <formula>"09.30 – 13.00"</formula>
    </cfRule>
  </conditionalFormatting>
  <conditionalFormatting sqref="CG16 CI16 CG26 CI26 CG36 CI36">
    <cfRule type="cellIs" dxfId="1621" priority="1429" operator="equal">
      <formula>"10.30 – 19.30"</formula>
    </cfRule>
  </conditionalFormatting>
  <conditionalFormatting sqref="CG16 CI16 CG26 CI26 CG36 CI36">
    <cfRule type="cellIs" dxfId="1620" priority="1430" operator="equal">
      <formula>"11.30 – 19.30"</formula>
    </cfRule>
  </conditionalFormatting>
  <conditionalFormatting sqref="CG16 CI16 CG26 CI26 CG36 CI36">
    <cfRule type="cellIs" dxfId="1619" priority="1431" operator="equal">
      <formula>_FV(13,"3")</formula>
    </cfRule>
  </conditionalFormatting>
  <conditionalFormatting sqref="CG16 CI16 CG26 CI26 CG36 CI36">
    <cfRule type="cellIs" dxfId="1618" priority="1420" operator="equal">
      <formula>"09.00 – 18.00"</formula>
    </cfRule>
  </conditionalFormatting>
  <conditionalFormatting sqref="CG16 CI16 CG26 CI26 CG36 CI36">
    <cfRule type="cellIs" dxfId="1617" priority="1421" operator="equal">
      <formula>"09.30 – 13.00"</formula>
    </cfRule>
  </conditionalFormatting>
  <conditionalFormatting sqref="CG16 CI16 CG26 CI26 CG36 CI36">
    <cfRule type="cellIs" dxfId="1616" priority="1422" operator="equal">
      <formula>"10.30 – 19.30"</formula>
    </cfRule>
  </conditionalFormatting>
  <conditionalFormatting sqref="CG16 CI16 CG26 CI26 CG36 CI36">
    <cfRule type="cellIs" dxfId="1615" priority="1423" operator="equal">
      <formula>"11.30 – 19.30"</formula>
    </cfRule>
  </conditionalFormatting>
  <conditionalFormatting sqref="CG16 CI16 CG26 CI26 CG36 CI36">
    <cfRule type="cellIs" dxfId="1614" priority="1424" operator="equal">
      <formula>_FV(13,"3")</formula>
    </cfRule>
  </conditionalFormatting>
  <conditionalFormatting sqref="CG6 CI6">
    <cfRule type="cellIs" dxfId="1613" priority="1378" operator="equal">
      <formula>_FV(13,"3")</formula>
    </cfRule>
  </conditionalFormatting>
  <conditionalFormatting sqref="CG6 CI6">
    <cfRule type="cellIs" dxfId="1612" priority="1359" operator="equal">
      <formula>_FV(13,"3")</formula>
    </cfRule>
  </conditionalFormatting>
  <conditionalFormatting sqref="CG6 CI6">
    <cfRule type="cellIs" dxfId="1611" priority="1360" operator="equal">
      <formula>_FV(13,"3")</formula>
    </cfRule>
  </conditionalFormatting>
  <conditionalFormatting sqref="CG6 CI6">
    <cfRule type="cellIs" dxfId="1610" priority="1352" operator="equal">
      <formula>_FV(13,"3")</formula>
    </cfRule>
  </conditionalFormatting>
  <conditionalFormatting sqref="CG6 CI6">
    <cfRule type="cellIs" dxfId="1609" priority="1353" operator="equal">
      <formula>_FV(13,"3")</formula>
    </cfRule>
  </conditionalFormatting>
  <conditionalFormatting sqref="CG6 CI6">
    <cfRule type="cellIs" dxfId="1608" priority="1411" operator="equal">
      <formula>"09.00 – 13.00"</formula>
    </cfRule>
  </conditionalFormatting>
  <conditionalFormatting sqref="CG6 CI6">
    <cfRule type="cellIs" dxfId="1607" priority="1412" operator="equal">
      <formula>"09.00 – 15.00"</formula>
    </cfRule>
  </conditionalFormatting>
  <conditionalFormatting sqref="CG6 CI6">
    <cfRule type="cellIs" dxfId="1606" priority="1413" operator="equal">
      <formula>"09.00 – 18.00"</formula>
    </cfRule>
  </conditionalFormatting>
  <conditionalFormatting sqref="CG6 CI6">
    <cfRule type="cellIs" dxfId="1605" priority="1414" operator="equal">
      <formula>"09.30 – 13.00"</formula>
    </cfRule>
  </conditionalFormatting>
  <conditionalFormatting sqref="CG6 CI6">
    <cfRule type="cellIs" dxfId="1604" priority="1415" operator="equal">
      <formula>"10.30 – 19.30"</formula>
    </cfRule>
  </conditionalFormatting>
  <conditionalFormatting sqref="CG6 CI6">
    <cfRule type="cellIs" dxfId="1603" priority="1416" operator="equal">
      <formula>"11.30 – 19.30"</formula>
    </cfRule>
  </conditionalFormatting>
  <conditionalFormatting sqref="CG6 CI6">
    <cfRule type="cellIs" dxfId="1602" priority="1417" operator="equal">
      <formula>_FV(13,"3")</formula>
    </cfRule>
  </conditionalFormatting>
  <conditionalFormatting sqref="CG6 CI6">
    <cfRule type="cellIs" dxfId="1601" priority="1418" operator="equal">
      <formula>_FV(13,"3")</formula>
    </cfRule>
  </conditionalFormatting>
  <conditionalFormatting sqref="CG6 CI6">
    <cfRule type="cellIs" dxfId="1600" priority="1419" operator="equal">
      <formula>_FV(13,"3")</formula>
    </cfRule>
  </conditionalFormatting>
  <conditionalFormatting sqref="CG6 CI6">
    <cfRule type="containsText" dxfId="1599" priority="1401" operator="containsText" text="DOMENICA">
      <formula>NOT(ISERROR(SEARCH("DOMENICA",CG6)))</formula>
    </cfRule>
    <cfRule type="containsText" dxfId="1598" priority="1402" operator="containsText" text="08.30 – 14.30">
      <formula>NOT(ISERROR(SEARCH("08.30 – 14.30",CG6)))</formula>
    </cfRule>
    <cfRule type="containsText" dxfId="1597" priority="1403" operator="containsText" text="09.30 – 18.30">
      <formula>NOT(ISERROR(SEARCH("09.30 – 18.30",CG6)))</formula>
    </cfRule>
    <cfRule type="containsText" dxfId="1596" priority="1404" operator="containsText" text="08.30 – 16.30">
      <formula>NOT(ISERROR(SEARCH("08.30 – 16.30",CG6)))</formula>
    </cfRule>
    <cfRule type="containsText" dxfId="1595" priority="1405" operator="containsText" text="08.30 – 17.30">
      <formula>NOT(ISERROR(SEARCH("08.30 – 17.30",CG6)))</formula>
    </cfRule>
    <cfRule type="containsText" dxfId="1594" priority="1406" operator="containsText" text="09.00 – 18.00">
      <formula>NOT(ISERROR(SEARCH("09.00 – 18.00",CG6)))</formula>
    </cfRule>
    <cfRule type="containsText" dxfId="1593" priority="1407" operator="containsText" text="09.00 – 15.00">
      <formula>NOT(ISERROR(SEARCH("09.00 – 15.00",CG6)))</formula>
    </cfRule>
    <cfRule type="containsText" dxfId="1592" priority="1408" operator="containsText" text="10.30 – 19.30">
      <formula>NOT(ISERROR(SEARCH("10.30 – 19.30",CG6)))</formula>
    </cfRule>
    <cfRule type="containsText" dxfId="1591" priority="1409" operator="containsText" text="09.00 – 13.00">
      <formula>NOT(ISERROR(SEARCH("09.00 – 13.00",CG6)))</formula>
    </cfRule>
    <cfRule type="containsText" dxfId="1590" priority="1410" operator="containsText" text="11.30 – 19.30">
      <formula>NOT(ISERROR(SEARCH("11.30 – 19.30",CG6)))</formula>
    </cfRule>
  </conditionalFormatting>
  <conditionalFormatting sqref="CG6 CI6">
    <cfRule type="cellIs" dxfId="1589" priority="1393" operator="equal">
      <formula>"09.00 – 15.00"</formula>
    </cfRule>
  </conditionalFormatting>
  <conditionalFormatting sqref="CG6 CI6">
    <cfRule type="cellIs" dxfId="1588" priority="1394" operator="equal">
      <formula>"09.00 – 18.00"</formula>
    </cfRule>
  </conditionalFormatting>
  <conditionalFormatting sqref="CG6 CI6">
    <cfRule type="cellIs" dxfId="1587" priority="1395" operator="equal">
      <formula>"09.30 – 13.00"</formula>
    </cfRule>
  </conditionalFormatting>
  <conditionalFormatting sqref="CG6 CI6">
    <cfRule type="cellIs" dxfId="1586" priority="1396" operator="equal">
      <formula>"10.30 – 19.30"</formula>
    </cfRule>
  </conditionalFormatting>
  <conditionalFormatting sqref="CG6 CI6">
    <cfRule type="cellIs" dxfId="1585" priority="1397" operator="equal">
      <formula>"11.30 – 19.30"</formula>
    </cfRule>
  </conditionalFormatting>
  <conditionalFormatting sqref="CG6 CI6">
    <cfRule type="cellIs" dxfId="1584" priority="1398" operator="equal">
      <formula>_FV(13,"3")</formula>
    </cfRule>
  </conditionalFormatting>
  <conditionalFormatting sqref="CG6 CI6">
    <cfRule type="cellIs" dxfId="1583" priority="1399" operator="equal">
      <formula>_FV(13,"3")</formula>
    </cfRule>
  </conditionalFormatting>
  <conditionalFormatting sqref="CG6 CI6">
    <cfRule type="cellIs" dxfId="1582" priority="1400" operator="equal">
      <formula>_FV(13,"3")</formula>
    </cfRule>
  </conditionalFormatting>
  <conditionalFormatting sqref="CG6 CI6">
    <cfRule type="cellIs" dxfId="1581" priority="1385" operator="equal">
      <formula>"09.00 – 15.00"</formula>
    </cfRule>
  </conditionalFormatting>
  <conditionalFormatting sqref="CG6 CI6">
    <cfRule type="cellIs" dxfId="1580" priority="1386" operator="equal">
      <formula>"09.00 – 18.00"</formula>
    </cfRule>
  </conditionalFormatting>
  <conditionalFormatting sqref="CG6 CI6">
    <cfRule type="cellIs" dxfId="1579" priority="1387" operator="equal">
      <formula>"09.30 – 13.00"</formula>
    </cfRule>
  </conditionalFormatting>
  <conditionalFormatting sqref="CG6 CI6">
    <cfRule type="cellIs" dxfId="1578" priority="1388" operator="equal">
      <formula>"10.30 – 19.30"</formula>
    </cfRule>
  </conditionalFormatting>
  <conditionalFormatting sqref="CG6 CI6">
    <cfRule type="cellIs" dxfId="1577" priority="1389" operator="equal">
      <formula>"11.30 – 19.30"</formula>
    </cfRule>
  </conditionalFormatting>
  <conditionalFormatting sqref="CG6 CI6">
    <cfRule type="cellIs" dxfId="1576" priority="1390" operator="equal">
      <formula>_FV(13,"3")</formula>
    </cfRule>
  </conditionalFormatting>
  <conditionalFormatting sqref="CG6 CI6">
    <cfRule type="cellIs" dxfId="1575" priority="1391" operator="equal">
      <formula>_FV(13,"3")</formula>
    </cfRule>
  </conditionalFormatting>
  <conditionalFormatting sqref="CG6 CI6">
    <cfRule type="cellIs" dxfId="1574" priority="1392" operator="equal">
      <formula>_FV(13,"3")</formula>
    </cfRule>
  </conditionalFormatting>
  <conditionalFormatting sqref="CG6 CI6">
    <cfRule type="containsText" dxfId="1573" priority="1379" operator="containsText" text="09.00 - 13.00">
      <formula>NOT(ISERROR(SEARCH("09.00 - 13.00",CG6)))</formula>
    </cfRule>
    <cfRule type="containsText" dxfId="1572" priority="1380" operator="containsText" text="09.00 – 15:00">
      <formula>NOT(ISERROR(SEARCH("09.00 – 15:00",CG6)))</formula>
    </cfRule>
    <cfRule type="containsText" dxfId="1571" priority="1381" operator="containsText" text="09.00 – 16.00">
      <formula>NOT(ISERROR(SEARCH("09.00 – 16.00",CG6)))</formula>
    </cfRule>
    <cfRule type="containsText" dxfId="1570" priority="1382" operator="containsText" text="09.00 - 13:00">
      <formula>NOT(ISERROR(SEARCH("09.00 - 13:00",CG6)))</formula>
    </cfRule>
    <cfRule type="containsText" dxfId="1569" priority="1383" operator="containsText" text="08.30 – 16:30 ">
      <formula>NOT(ISERROR(SEARCH("08.30 – 16:30 ",CG6)))</formula>
    </cfRule>
    <cfRule type="containsText" dxfId="1568" priority="1384" operator="containsText" text="08.30 – 17:30 ">
      <formula>NOT(ISERROR(SEARCH("08.30 – 17:30 ",CG6)))</formula>
    </cfRule>
  </conditionalFormatting>
  <conditionalFormatting sqref="CG6 CI6">
    <cfRule type="cellIs" dxfId="1567" priority="1371" operator="equal">
      <formula>"09.00 – 15.00"</formula>
    </cfRule>
  </conditionalFormatting>
  <conditionalFormatting sqref="CG6 CI6">
    <cfRule type="cellIs" dxfId="1566" priority="1372" operator="equal">
      <formula>"09.00 – 18.00"</formula>
    </cfRule>
  </conditionalFormatting>
  <conditionalFormatting sqref="CG6 CI6">
    <cfRule type="cellIs" dxfId="1565" priority="1373" operator="equal">
      <formula>"09.30 – 13.00"</formula>
    </cfRule>
  </conditionalFormatting>
  <conditionalFormatting sqref="CG6 CI6">
    <cfRule type="cellIs" dxfId="1564" priority="1374" operator="equal">
      <formula>"10.30 – 19.30"</formula>
    </cfRule>
  </conditionalFormatting>
  <conditionalFormatting sqref="CG6 CI6">
    <cfRule type="cellIs" dxfId="1563" priority="1375" operator="equal">
      <formula>"11.30 – 19.30"</formula>
    </cfRule>
  </conditionalFormatting>
  <conditionalFormatting sqref="CG6 CI6">
    <cfRule type="cellIs" dxfId="1562" priority="1376" operator="equal">
      <formula>_FV(13,"3")</formula>
    </cfRule>
  </conditionalFormatting>
  <conditionalFormatting sqref="CG6 CI6">
    <cfRule type="cellIs" dxfId="1561" priority="1377" operator="equal">
      <formula>_FV(13,"3")</formula>
    </cfRule>
  </conditionalFormatting>
  <conditionalFormatting sqref="CG6 CI6">
    <cfRule type="containsText" dxfId="1560" priority="1361" operator="containsText" text="DOMENICA">
      <formula>NOT(ISERROR(SEARCH("DOMENICA",CG6)))</formula>
    </cfRule>
    <cfRule type="containsText" dxfId="1559" priority="1362" operator="containsText" text="08.30 – 14.30">
      <formula>NOT(ISERROR(SEARCH("08.30 – 14.30",CG6)))</formula>
    </cfRule>
    <cfRule type="containsText" dxfId="1558" priority="1363" operator="containsText" text="09.30 – 18.30">
      <formula>NOT(ISERROR(SEARCH("09.30 – 18.30",CG6)))</formula>
    </cfRule>
    <cfRule type="containsText" dxfId="1557" priority="1364" operator="containsText" text="08.30 – 16.30">
      <formula>NOT(ISERROR(SEARCH("08.30 – 16.30",CG6)))</formula>
    </cfRule>
    <cfRule type="containsText" dxfId="1556" priority="1365" operator="containsText" text="08.30 – 17.30">
      <formula>NOT(ISERROR(SEARCH("08.30 – 17.30",CG6)))</formula>
    </cfRule>
    <cfRule type="containsText" dxfId="1555" priority="1366" operator="containsText" text="09.00 – 18.00">
      <formula>NOT(ISERROR(SEARCH("09.00 – 18.00",CG6)))</formula>
    </cfRule>
    <cfRule type="containsText" dxfId="1554" priority="1367" operator="containsText" text="09.00 – 15.00">
      <formula>NOT(ISERROR(SEARCH("09.00 – 15.00",CG6)))</formula>
    </cfRule>
    <cfRule type="containsText" dxfId="1553" priority="1368" operator="containsText" text="10.30 – 19.30">
      <formula>NOT(ISERROR(SEARCH("10.30 – 19.30",CG6)))</formula>
    </cfRule>
    <cfRule type="containsText" dxfId="1552" priority="1369" operator="containsText" text="09.00 – 13.00">
      <formula>NOT(ISERROR(SEARCH("09.00 – 13.00",CG6)))</formula>
    </cfRule>
    <cfRule type="containsText" dxfId="1551" priority="1370" operator="containsText" text="11.30 – 19.30">
      <formula>NOT(ISERROR(SEARCH("11.30 – 19.30",CG6)))</formula>
    </cfRule>
  </conditionalFormatting>
  <conditionalFormatting sqref="CG6 CI6">
    <cfRule type="cellIs" dxfId="1550" priority="1354" operator="equal">
      <formula>"09.00 – 18.00"</formula>
    </cfRule>
  </conditionalFormatting>
  <conditionalFormatting sqref="CG6 CI6">
    <cfRule type="cellIs" dxfId="1549" priority="1355" operator="equal">
      <formula>"09.30 – 13.00"</formula>
    </cfRule>
  </conditionalFormatting>
  <conditionalFormatting sqref="CG6 CI6">
    <cfRule type="cellIs" dxfId="1548" priority="1356" operator="equal">
      <formula>"10.30 – 19.30"</formula>
    </cfRule>
  </conditionalFormatting>
  <conditionalFormatting sqref="CG6 CI6">
    <cfRule type="cellIs" dxfId="1547" priority="1357" operator="equal">
      <formula>"11.30 – 19.30"</formula>
    </cfRule>
  </conditionalFormatting>
  <conditionalFormatting sqref="CG6 CI6">
    <cfRule type="cellIs" dxfId="1546" priority="1358" operator="equal">
      <formula>_FV(13,"3")</formula>
    </cfRule>
  </conditionalFormatting>
  <conditionalFormatting sqref="CG6 CI6">
    <cfRule type="cellIs" dxfId="1545" priority="1347" operator="equal">
      <formula>"09.00 – 18.00"</formula>
    </cfRule>
  </conditionalFormatting>
  <conditionalFormatting sqref="CG6 CI6">
    <cfRule type="cellIs" dxfId="1544" priority="1348" operator="equal">
      <formula>"09.30 – 13.00"</formula>
    </cfRule>
  </conditionalFormatting>
  <conditionalFormatting sqref="CG6 CI6">
    <cfRule type="cellIs" dxfId="1543" priority="1349" operator="equal">
      <formula>"10.30 – 19.30"</formula>
    </cfRule>
  </conditionalFormatting>
  <conditionalFormatting sqref="CG6 CI6">
    <cfRule type="cellIs" dxfId="1542" priority="1350" operator="equal">
      <formula>"11.30 – 19.30"</formula>
    </cfRule>
  </conditionalFormatting>
  <conditionalFormatting sqref="CG6 CI6">
    <cfRule type="cellIs" dxfId="1541" priority="1351" operator="equal">
      <formula>_FV(13,"3")</formula>
    </cfRule>
  </conditionalFormatting>
  <conditionalFormatting sqref="CR26 CT26 CV26 CX26 CZ26 DB26 DD26 CR16 CT16 CV16 CX16 CZ16 DB16 DD16 CR6 CT6 CV6 CX6 CZ6 DB6 DD6">
    <cfRule type="cellIs" dxfId="1540" priority="1305" operator="equal">
      <formula>_FV(13,"3")</formula>
    </cfRule>
  </conditionalFormatting>
  <conditionalFormatting sqref="CR26 CT26 CV26 CX26 CZ26 DB26 DD26 CR16 CT16 CV16 CX16 CZ16 DB16 DD16 CR6 CT6 CV6 CX6 CZ6 DB6 DD6">
    <cfRule type="cellIs" dxfId="1539" priority="1286" operator="equal">
      <formula>_FV(13,"3")</formula>
    </cfRule>
  </conditionalFormatting>
  <conditionalFormatting sqref="CR26 CT26 CV26 CX26 CZ26 DB26 DD26 CR16 CT16 CV16 CX16 CZ16 DB16 DD16 CR6 CT6 CV6 CX6 CZ6 DB6 DD6">
    <cfRule type="cellIs" dxfId="1538" priority="1287" operator="equal">
      <formula>_FV(13,"3")</formula>
    </cfRule>
  </conditionalFormatting>
  <conditionalFormatting sqref="CR26 CT26 CV26 CX26 CZ26 DB26 DD26 CR16 CT16 CV16 CX16 CZ16 DB16 DD16 CR6 CT6 CV6 CX6 CZ6 DB6 DD6">
    <cfRule type="cellIs" dxfId="1537" priority="1279" operator="equal">
      <formula>_FV(13,"3")</formula>
    </cfRule>
  </conditionalFormatting>
  <conditionalFormatting sqref="CR26 CT26 CV26 CX26 CZ26 DB26 DD26 CR16 CT16 CV16 CX16 CZ16 DB16 DD16 CR6 CT6 CV6 CX6 CZ6 DB6 DD6">
    <cfRule type="cellIs" dxfId="1536" priority="1280" operator="equal">
      <formula>_FV(13,"3")</formula>
    </cfRule>
  </conditionalFormatting>
  <conditionalFormatting sqref="CR26 CT26 CV26 CX26 CZ26 DB26 DD26 CR16 CT16 CV16 CX16 CZ16 DB16 DD16 CR6 CT6 CV6 CX6 CZ6 DB6 DD6">
    <cfRule type="cellIs" dxfId="1535" priority="1338" operator="equal">
      <formula>"09.00 – 13.00"</formula>
    </cfRule>
  </conditionalFormatting>
  <conditionalFormatting sqref="CR26 CT26 CV26 CX26 CZ26 DB26 DD26 CR16 CT16 CV16 CX16 CZ16 DB16 DD16 CR6 CT6 CV6 CX6 CZ6 DB6 DD6">
    <cfRule type="cellIs" dxfId="1534" priority="1339" operator="equal">
      <formula>"09.00 – 15.00"</formula>
    </cfRule>
  </conditionalFormatting>
  <conditionalFormatting sqref="CR26 CT26 CV26 CX26 CZ26 DB26 DD26 CR16 CT16 CV16 CX16 CZ16 DB16 DD16 CR6 CT6 CV6 CX6 CZ6 DB6 DD6">
    <cfRule type="cellIs" dxfId="1533" priority="1340" operator="equal">
      <formula>"09.00 – 18.00"</formula>
    </cfRule>
  </conditionalFormatting>
  <conditionalFormatting sqref="CR26 CT26 CV26 CX26 CZ26 DB26 DD26 CR16 CT16 CV16 CX16 CZ16 DB16 DD16 CR6 CT6 CV6 CX6 CZ6 DB6 DD6">
    <cfRule type="cellIs" dxfId="1532" priority="1341" operator="equal">
      <formula>"09.30 – 13.00"</formula>
    </cfRule>
  </conditionalFormatting>
  <conditionalFormatting sqref="CR26 CT26 CV26 CX26 CZ26 DB26 DD26 CR16 CT16 CV16 CX16 CZ16 DB16 DD16 CR6 CT6 CV6 CX6 CZ6 DB6 DD6">
    <cfRule type="cellIs" dxfId="1531" priority="1342" operator="equal">
      <formula>"10.30 – 19.30"</formula>
    </cfRule>
  </conditionalFormatting>
  <conditionalFormatting sqref="CR26 CT26 CV26 CX26 CZ26 DB26 DD26 CR16 CT16 CV16 CX16 CZ16 DB16 DD16 CR6 CT6 CV6 CX6 CZ6 DB6 DD6">
    <cfRule type="cellIs" dxfId="1530" priority="1343" operator="equal">
      <formula>"11.30 – 19.30"</formula>
    </cfRule>
  </conditionalFormatting>
  <conditionalFormatting sqref="CR26 CT26 CV26 CX26 CZ26 DB26 DD26 CR16 CT16 CV16 CX16 CZ16 DB16 DD16 CR6 CT6 CV6 CX6 CZ6 DB6 DD6">
    <cfRule type="cellIs" dxfId="1529" priority="1344" operator="equal">
      <formula>_FV(13,"3")</formula>
    </cfRule>
  </conditionalFormatting>
  <conditionalFormatting sqref="CR26 CT26 CV26 CX26 CZ26 DB26 DD26 CR16 CT16 CV16 CX16 CZ16 DB16 DD16 CR6 CT6 CV6 CX6 CZ6 DB6 DD6">
    <cfRule type="cellIs" dxfId="1528" priority="1345" operator="equal">
      <formula>_FV(13,"3")</formula>
    </cfRule>
  </conditionalFormatting>
  <conditionalFormatting sqref="CR26 CT26 CV26 CX26 CZ26 DB26 DD26 CR16 CT16 CV16 CX16 CZ16 DB16 DD16 CR6 CT6 CV6 CX6 CZ6 DB6 DD6">
    <cfRule type="cellIs" dxfId="1527" priority="1346" operator="equal">
      <formula>_FV(13,"3")</formula>
    </cfRule>
  </conditionalFormatting>
  <conditionalFormatting sqref="CR26 CT26 CV26 CX26 CZ26 DB26 DD26 CR16 CT16 CV16 CX16 CZ16 DB16 DD16 CR6 CT6 CV6 CX6 CZ6 DB6 DD6">
    <cfRule type="containsText" dxfId="1526" priority="1328" operator="containsText" text="DOMENICA">
      <formula>NOT(ISERROR(SEARCH("DOMENICA",CR6)))</formula>
    </cfRule>
    <cfRule type="containsText" dxfId="1525" priority="1329" operator="containsText" text="08.30 – 14.30">
      <formula>NOT(ISERROR(SEARCH("08.30 – 14.30",CR6)))</formula>
    </cfRule>
    <cfRule type="containsText" dxfId="1524" priority="1330" operator="containsText" text="09.30 – 18.30">
      <formula>NOT(ISERROR(SEARCH("09.30 – 18.30",CR6)))</formula>
    </cfRule>
    <cfRule type="containsText" dxfId="1523" priority="1331" operator="containsText" text="08.30 – 16.30">
      <formula>NOT(ISERROR(SEARCH("08.30 – 16.30",CR6)))</formula>
    </cfRule>
    <cfRule type="containsText" dxfId="1522" priority="1332" operator="containsText" text="08.30 – 17.30">
      <formula>NOT(ISERROR(SEARCH("08.30 – 17.30",CR6)))</formula>
    </cfRule>
    <cfRule type="containsText" dxfId="1521" priority="1333" operator="containsText" text="09.00 – 18.00">
      <formula>NOT(ISERROR(SEARCH("09.00 – 18.00",CR6)))</formula>
    </cfRule>
    <cfRule type="containsText" dxfId="1520" priority="1334" operator="containsText" text="09.00 – 15.00">
      <formula>NOT(ISERROR(SEARCH("09.00 – 15.00",CR6)))</formula>
    </cfRule>
    <cfRule type="containsText" dxfId="1519" priority="1335" operator="containsText" text="10.30 – 19.30">
      <formula>NOT(ISERROR(SEARCH("10.30 – 19.30",CR6)))</formula>
    </cfRule>
    <cfRule type="containsText" dxfId="1518" priority="1336" operator="containsText" text="09.00 – 13.00">
      <formula>NOT(ISERROR(SEARCH("09.00 – 13.00",CR6)))</formula>
    </cfRule>
    <cfRule type="containsText" dxfId="1517" priority="1337" operator="containsText" text="11.30 – 19.30">
      <formula>NOT(ISERROR(SEARCH("11.30 – 19.30",CR6)))</formula>
    </cfRule>
  </conditionalFormatting>
  <conditionalFormatting sqref="CR26 CT26 CV26 CX26 CZ26 DB26 DD26 CR16 CT16 CV16 CX16 CZ16 DB16 DD16 CR6 CT6 CV6 CX6 CZ6 DB6 DD6">
    <cfRule type="cellIs" dxfId="1516" priority="1320" operator="equal">
      <formula>"09.00 – 15.00"</formula>
    </cfRule>
  </conditionalFormatting>
  <conditionalFormatting sqref="CR26 CT26 CV26 CX26 CZ26 DB26 DD26 CR16 CT16 CV16 CX16 CZ16 DB16 DD16 CR6 CT6 CV6 CX6 CZ6 DB6 DD6">
    <cfRule type="cellIs" dxfId="1515" priority="1321" operator="equal">
      <formula>"09.00 – 18.00"</formula>
    </cfRule>
  </conditionalFormatting>
  <conditionalFormatting sqref="CR26 CT26 CV26 CX26 CZ26 DB26 DD26 CR16 CT16 CV16 CX16 CZ16 DB16 DD16 CR6 CT6 CV6 CX6 CZ6 DB6 DD6">
    <cfRule type="cellIs" dxfId="1514" priority="1322" operator="equal">
      <formula>"09.30 – 13.00"</formula>
    </cfRule>
  </conditionalFormatting>
  <conditionalFormatting sqref="CR26 CT26 CV26 CX26 CZ26 DB26 DD26 CR16 CT16 CV16 CX16 CZ16 DB16 DD16 CR6 CT6 CV6 CX6 CZ6 DB6 DD6">
    <cfRule type="cellIs" dxfId="1513" priority="1323" operator="equal">
      <formula>"10.30 – 19.30"</formula>
    </cfRule>
  </conditionalFormatting>
  <conditionalFormatting sqref="CR26 CT26 CV26 CX26 CZ26 DB26 DD26 CR16 CT16 CV16 CX16 CZ16 DB16 DD16 CR6 CT6 CV6 CX6 CZ6 DB6 DD6">
    <cfRule type="cellIs" dxfId="1512" priority="1324" operator="equal">
      <formula>"11.30 – 19.30"</formula>
    </cfRule>
  </conditionalFormatting>
  <conditionalFormatting sqref="CR26 CT26 CV26 CX26 CZ26 DB26 DD26 CR16 CT16 CV16 CX16 CZ16 DB16 DD16 CR6 CT6 CV6 CX6 CZ6 DB6 DD6">
    <cfRule type="cellIs" dxfId="1511" priority="1325" operator="equal">
      <formula>_FV(13,"3")</formula>
    </cfRule>
  </conditionalFormatting>
  <conditionalFormatting sqref="CR26 CT26 CV26 CX26 CZ26 DB26 DD26 CR16 CT16 CV16 CX16 CZ16 DB16 DD16 CR6 CT6 CV6 CX6 CZ6 DB6 DD6">
    <cfRule type="cellIs" dxfId="1510" priority="1326" operator="equal">
      <formula>_FV(13,"3")</formula>
    </cfRule>
  </conditionalFormatting>
  <conditionalFormatting sqref="CR26 CT26 CV26 CX26 CZ26 DB26 DD26 CR16 CT16 CV16 CX16 CZ16 DB16 DD16 CR6 CT6 CV6 CX6 CZ6 DB6 DD6">
    <cfRule type="cellIs" dxfId="1509" priority="1327" operator="equal">
      <formula>_FV(13,"3")</formula>
    </cfRule>
  </conditionalFormatting>
  <conditionalFormatting sqref="CR26 CT26 CV26 CX26 CZ26 DB26 DD26 CR16 CT16 CV16 CX16 CZ16 DB16 DD16 CR6 CT6 CV6 CX6 CZ6 DB6 DD6">
    <cfRule type="cellIs" dxfId="1508" priority="1312" operator="equal">
      <formula>"09.00 – 15.00"</formula>
    </cfRule>
  </conditionalFormatting>
  <conditionalFormatting sqref="CR26 CT26 CV26 CX26 CZ26 DB26 DD26 CR16 CT16 CV16 CX16 CZ16 DB16 DD16 CR6 CT6 CV6 CX6 CZ6 DB6 DD6">
    <cfRule type="cellIs" dxfId="1507" priority="1313" operator="equal">
      <formula>"09.00 – 18.00"</formula>
    </cfRule>
  </conditionalFormatting>
  <conditionalFormatting sqref="CR26 CT26 CV26 CX26 CZ26 DB26 DD26 CR16 CT16 CV16 CX16 CZ16 DB16 DD16 CR6 CT6 CV6 CX6 CZ6 DB6 DD6">
    <cfRule type="cellIs" dxfId="1506" priority="1314" operator="equal">
      <formula>"09.30 – 13.00"</formula>
    </cfRule>
  </conditionalFormatting>
  <conditionalFormatting sqref="CR26 CT26 CV26 CX26 CZ26 DB26 DD26 CR16 CT16 CV16 CX16 CZ16 DB16 DD16 CR6 CT6 CV6 CX6 CZ6 DB6 DD6">
    <cfRule type="cellIs" dxfId="1505" priority="1315" operator="equal">
      <formula>"10.30 – 19.30"</formula>
    </cfRule>
  </conditionalFormatting>
  <conditionalFormatting sqref="CR26 CT26 CV26 CX26 CZ26 DB26 DD26 CR16 CT16 CV16 CX16 CZ16 DB16 DD16 CR6 CT6 CV6 CX6 CZ6 DB6 DD6">
    <cfRule type="cellIs" dxfId="1504" priority="1316" operator="equal">
      <formula>"11.30 – 19.30"</formula>
    </cfRule>
  </conditionalFormatting>
  <conditionalFormatting sqref="CR26 CT26 CV26 CX26 CZ26 DB26 DD26 CR16 CT16 CV16 CX16 CZ16 DB16 DD16 CR6 CT6 CV6 CX6 CZ6 DB6 DD6">
    <cfRule type="cellIs" dxfId="1503" priority="1317" operator="equal">
      <formula>_FV(13,"3")</formula>
    </cfRule>
  </conditionalFormatting>
  <conditionalFormatting sqref="CR26 CT26 CV26 CX26 CZ26 DB26 DD26 CR16 CT16 CV16 CX16 CZ16 DB16 DD16 CR6 CT6 CV6 CX6 CZ6 DB6 DD6">
    <cfRule type="cellIs" dxfId="1502" priority="1318" operator="equal">
      <formula>_FV(13,"3")</formula>
    </cfRule>
  </conditionalFormatting>
  <conditionalFormatting sqref="CR26 CT26 CV26 CX26 CZ26 DB26 DD26 CR16 CT16 CV16 CX16 CZ16 DB16 DD16 CR6 CT6 CV6 CX6 CZ6 DB6 DD6">
    <cfRule type="cellIs" dxfId="1501" priority="1319" operator="equal">
      <formula>_FV(13,"3")</formula>
    </cfRule>
  </conditionalFormatting>
  <conditionalFormatting sqref="CR26 CT26 CV26 CX26 CZ26 DB26 DD26 CR16 CT16 CV16 CX16 CZ16 DB16 DD16 CR6 CT6 CV6 CX6 CZ6 DB6 DD6">
    <cfRule type="containsText" dxfId="1500" priority="1306" operator="containsText" text="09.00 - 13.00">
      <formula>NOT(ISERROR(SEARCH("09.00 - 13.00",CR6)))</formula>
    </cfRule>
    <cfRule type="containsText" dxfId="1499" priority="1307" operator="containsText" text="09.00 – 15:00">
      <formula>NOT(ISERROR(SEARCH("09.00 – 15:00",CR6)))</formula>
    </cfRule>
    <cfRule type="containsText" dxfId="1498" priority="1308" operator="containsText" text="09.00 – 16.00">
      <formula>NOT(ISERROR(SEARCH("09.00 – 16.00",CR6)))</formula>
    </cfRule>
    <cfRule type="containsText" dxfId="1497" priority="1309" operator="containsText" text="09.00 - 13:00">
      <formula>NOT(ISERROR(SEARCH("09.00 - 13:00",CR6)))</formula>
    </cfRule>
    <cfRule type="containsText" dxfId="1496" priority="1310" operator="containsText" text="08.30 – 16:30 ">
      <formula>NOT(ISERROR(SEARCH("08.30 – 16:30 ",CR6)))</formula>
    </cfRule>
    <cfRule type="containsText" dxfId="1495" priority="1311" operator="containsText" text="08.30 – 17:30 ">
      <formula>NOT(ISERROR(SEARCH("08.30 – 17:30 ",CR6)))</formula>
    </cfRule>
  </conditionalFormatting>
  <conditionalFormatting sqref="CR26 CT26 CV26 CX26 CZ26 DB26 DD26 CR16 CT16 CV16 CX16 CZ16 DB16 DD16 CR6 CT6 CV6 CX6 CZ6 DB6 DD6">
    <cfRule type="cellIs" dxfId="1494" priority="1298" operator="equal">
      <formula>"09.00 – 15.00"</formula>
    </cfRule>
  </conditionalFormatting>
  <conditionalFormatting sqref="CR26 CT26 CV26 CX26 CZ26 DB26 DD26 CR16 CT16 CV16 CX16 CZ16 DB16 DD16 CR6 CT6 CV6 CX6 CZ6 DB6 DD6">
    <cfRule type="cellIs" dxfId="1493" priority="1299" operator="equal">
      <formula>"09.00 – 18.00"</formula>
    </cfRule>
  </conditionalFormatting>
  <conditionalFormatting sqref="CR26 CT26 CV26 CX26 CZ26 DB26 DD26 CR16 CT16 CV16 CX16 CZ16 DB16 DD16 CR6 CT6 CV6 CX6 CZ6 DB6 DD6">
    <cfRule type="cellIs" dxfId="1492" priority="1300" operator="equal">
      <formula>"09.30 – 13.00"</formula>
    </cfRule>
  </conditionalFormatting>
  <conditionalFormatting sqref="CR26 CT26 CV26 CX26 CZ26 DB26 DD26 CR16 CT16 CV16 CX16 CZ16 DB16 DD16 CR6 CT6 CV6 CX6 CZ6 DB6 DD6">
    <cfRule type="cellIs" dxfId="1491" priority="1301" operator="equal">
      <formula>"10.30 – 19.30"</formula>
    </cfRule>
  </conditionalFormatting>
  <conditionalFormatting sqref="CR26 CT26 CV26 CX26 CZ26 DB26 DD26 CR16 CT16 CV16 CX16 CZ16 DB16 DD16 CR6 CT6 CV6 CX6 CZ6 DB6 DD6">
    <cfRule type="cellIs" dxfId="1490" priority="1302" operator="equal">
      <formula>"11.30 – 19.30"</formula>
    </cfRule>
  </conditionalFormatting>
  <conditionalFormatting sqref="CR26 CT26 CV26 CX26 CZ26 DB26 DD26 CR16 CT16 CV16 CX16 CZ16 DB16 DD16 CR6 CT6 CV6 CX6 CZ6 DB6 DD6">
    <cfRule type="cellIs" dxfId="1489" priority="1303" operator="equal">
      <formula>_FV(13,"3")</formula>
    </cfRule>
  </conditionalFormatting>
  <conditionalFormatting sqref="CR26 CT26 CV26 CX26 CZ26 DB26 DD26 CR16 CT16 CV16 CX16 CZ16 DB16 DD16 CR6 CT6 CV6 CX6 CZ6 DB6 DD6">
    <cfRule type="cellIs" dxfId="1488" priority="1304" operator="equal">
      <formula>_FV(13,"3")</formula>
    </cfRule>
  </conditionalFormatting>
  <conditionalFormatting sqref="CR26 CT26 CV26 CX26 CZ26 DB26 DD26 CR16 CT16 CV16 CX16 CZ16 DB16 DD16 CR6 CT6 CV6 CX6 CZ6 DB6 DD6">
    <cfRule type="containsText" dxfId="1487" priority="1288" operator="containsText" text="DOMENICA">
      <formula>NOT(ISERROR(SEARCH("DOMENICA",CR6)))</formula>
    </cfRule>
    <cfRule type="containsText" dxfId="1486" priority="1289" operator="containsText" text="08.30 – 14.30">
      <formula>NOT(ISERROR(SEARCH("08.30 – 14.30",CR6)))</formula>
    </cfRule>
    <cfRule type="containsText" dxfId="1485" priority="1290" operator="containsText" text="09.30 – 18.30">
      <formula>NOT(ISERROR(SEARCH("09.30 – 18.30",CR6)))</formula>
    </cfRule>
    <cfRule type="containsText" dxfId="1484" priority="1291" operator="containsText" text="08.30 – 16.30">
      <formula>NOT(ISERROR(SEARCH("08.30 – 16.30",CR6)))</formula>
    </cfRule>
    <cfRule type="containsText" dxfId="1483" priority="1292" operator="containsText" text="08.30 – 17.30">
      <formula>NOT(ISERROR(SEARCH("08.30 – 17.30",CR6)))</formula>
    </cfRule>
    <cfRule type="containsText" dxfId="1482" priority="1293" operator="containsText" text="09.00 – 18.00">
      <formula>NOT(ISERROR(SEARCH("09.00 – 18.00",CR6)))</formula>
    </cfRule>
    <cfRule type="containsText" dxfId="1481" priority="1294" operator="containsText" text="09.00 – 15.00">
      <formula>NOT(ISERROR(SEARCH("09.00 – 15.00",CR6)))</formula>
    </cfRule>
    <cfRule type="containsText" dxfId="1480" priority="1295" operator="containsText" text="10.30 – 19.30">
      <formula>NOT(ISERROR(SEARCH("10.30 – 19.30",CR6)))</formula>
    </cfRule>
    <cfRule type="containsText" dxfId="1479" priority="1296" operator="containsText" text="09.00 – 13.00">
      <formula>NOT(ISERROR(SEARCH("09.00 – 13.00",CR6)))</formula>
    </cfRule>
    <cfRule type="containsText" dxfId="1478" priority="1297" operator="containsText" text="11.30 – 19.30">
      <formula>NOT(ISERROR(SEARCH("11.30 – 19.30",CR6)))</formula>
    </cfRule>
  </conditionalFormatting>
  <conditionalFormatting sqref="CR26 CT26 CV26 CX26 CZ26 DB26 DD26 CR16 CT16 CV16 CX16 CZ16 DB16 DD16 CR6 CT6 CV6 CX6 CZ6 DB6 DD6">
    <cfRule type="cellIs" dxfId="1477" priority="1281" operator="equal">
      <formula>"09.00 – 18.00"</formula>
    </cfRule>
  </conditionalFormatting>
  <conditionalFormatting sqref="CR26 CT26 CV26 CX26 CZ26 DB26 DD26 CR16 CT16 CV16 CX16 CZ16 DB16 DD16 CR6 CT6 CV6 CX6 CZ6 DB6 DD6">
    <cfRule type="cellIs" dxfId="1476" priority="1282" operator="equal">
      <formula>"09.30 – 13.00"</formula>
    </cfRule>
  </conditionalFormatting>
  <conditionalFormatting sqref="CR26 CT26 CV26 CX26 CZ26 DB26 DD26 CR16 CT16 CV16 CX16 CZ16 DB16 DD16 CR6 CT6 CV6 CX6 CZ6 DB6 DD6">
    <cfRule type="cellIs" dxfId="1475" priority="1283" operator="equal">
      <formula>"10.30 – 19.30"</formula>
    </cfRule>
  </conditionalFormatting>
  <conditionalFormatting sqref="CR26 CT26 CV26 CX26 CZ26 DB26 DD26 CR16 CT16 CV16 CX16 CZ16 DB16 DD16 CR6 CT6 CV6 CX6 CZ6 DB6 DD6">
    <cfRule type="cellIs" dxfId="1474" priority="1284" operator="equal">
      <formula>"11.30 – 19.30"</formula>
    </cfRule>
  </conditionalFormatting>
  <conditionalFormatting sqref="CR26 CT26 CV26 CX26 CZ26 DB26 DD26 CR16 CT16 CV16 CX16 CZ16 DB16 DD16 CR6 CT6 CV6 CX6 CZ6 DB6 DD6">
    <cfRule type="cellIs" dxfId="1473" priority="1285" operator="equal">
      <formula>_FV(13,"3")</formula>
    </cfRule>
  </conditionalFormatting>
  <conditionalFormatting sqref="CR26 CT26 CV26 CX26 CZ26 DB26 DD26 CR16 CT16 CV16 CX16 CZ16 DB16 DD16 CR6 CT6 CV6 CX6 CZ6 DB6 DD6">
    <cfRule type="cellIs" dxfId="1472" priority="1274" operator="equal">
      <formula>"09.00 – 18.00"</formula>
    </cfRule>
  </conditionalFormatting>
  <conditionalFormatting sqref="CR26 CT26 CV26 CX26 CZ26 DB26 DD26 CR16 CT16 CV16 CX16 CZ16 DB16 DD16 CR6 CT6 CV6 CX6 CZ6 DB6 DD6">
    <cfRule type="cellIs" dxfId="1471" priority="1275" operator="equal">
      <formula>"09.30 – 13.00"</formula>
    </cfRule>
  </conditionalFormatting>
  <conditionalFormatting sqref="CR26 CT26 CV26 CX26 CZ26 DB26 DD26 CR16 CT16 CV16 CX16 CZ16 DB16 DD16 CR6 CT6 CV6 CX6 CZ6 DB6 DD6">
    <cfRule type="cellIs" dxfId="1470" priority="1276" operator="equal">
      <formula>"10.30 – 19.30"</formula>
    </cfRule>
  </conditionalFormatting>
  <conditionalFormatting sqref="CR26 CT26 CV26 CX26 CZ26 DB26 DD26 CR16 CT16 CV16 CX16 CZ16 DB16 DD16 CR6 CT6 CV6 CX6 CZ6 DB6 DD6">
    <cfRule type="cellIs" dxfId="1469" priority="1277" operator="equal">
      <formula>"11.30 – 19.30"</formula>
    </cfRule>
  </conditionalFormatting>
  <conditionalFormatting sqref="CR26 CT26 CV26 CX26 CZ26 DB26 DD26 CR16 CT16 CV16 CX16 CZ16 DB16 DD16 CR6 CT6 CV6 CX6 CZ6 DB6 DD6">
    <cfRule type="cellIs" dxfId="1468" priority="1278" operator="equal">
      <formula>_FV(13,"3")</formula>
    </cfRule>
  </conditionalFormatting>
  <conditionalFormatting sqref="CR36 CT36 CV36 CX36 CZ36 DB36 DD36">
    <cfRule type="cellIs" dxfId="1467" priority="1232" operator="equal">
      <formula>_FV(13,"3")</formula>
    </cfRule>
  </conditionalFormatting>
  <conditionalFormatting sqref="CR36 CT36 CV36 CX36 CZ36 DB36 DD36">
    <cfRule type="cellIs" dxfId="1466" priority="1213" operator="equal">
      <formula>_FV(13,"3")</formula>
    </cfRule>
  </conditionalFormatting>
  <conditionalFormatting sqref="CR36 CT36 CV36 CX36 CZ36 DB36 DD36">
    <cfRule type="cellIs" dxfId="1465" priority="1214" operator="equal">
      <formula>_FV(13,"3")</formula>
    </cfRule>
  </conditionalFormatting>
  <conditionalFormatting sqref="CR36 CT36 CV36 CX36 CZ36 DB36 DD36">
    <cfRule type="cellIs" dxfId="1464" priority="1206" operator="equal">
      <formula>_FV(13,"3")</formula>
    </cfRule>
  </conditionalFormatting>
  <conditionalFormatting sqref="CR36 CT36 CV36 CX36 CZ36 DB36 DD36">
    <cfRule type="cellIs" dxfId="1463" priority="1207" operator="equal">
      <formula>_FV(13,"3")</formula>
    </cfRule>
  </conditionalFormatting>
  <conditionalFormatting sqref="CR36 CT36 CV36 CX36 CZ36 DB36 DD36">
    <cfRule type="cellIs" dxfId="1462" priority="1265" operator="equal">
      <formula>"09.00 – 13.00"</formula>
    </cfRule>
  </conditionalFormatting>
  <conditionalFormatting sqref="CR36 CT36 CV36 CX36 CZ36 DB36 DD36">
    <cfRule type="cellIs" dxfId="1461" priority="1266" operator="equal">
      <formula>"09.00 – 15.00"</formula>
    </cfRule>
  </conditionalFormatting>
  <conditionalFormatting sqref="CR36 CT36 CV36 CX36 CZ36 DB36 DD36">
    <cfRule type="cellIs" dxfId="1460" priority="1267" operator="equal">
      <formula>"09.00 – 18.00"</formula>
    </cfRule>
  </conditionalFormatting>
  <conditionalFormatting sqref="CR36 CT36 CV36 CX36 CZ36 DB36 DD36">
    <cfRule type="cellIs" dxfId="1459" priority="1268" operator="equal">
      <formula>"09.30 – 13.00"</formula>
    </cfRule>
  </conditionalFormatting>
  <conditionalFormatting sqref="CR36 CT36 CV36 CX36 CZ36 DB36 DD36">
    <cfRule type="cellIs" dxfId="1458" priority="1269" operator="equal">
      <formula>"10.30 – 19.30"</formula>
    </cfRule>
  </conditionalFormatting>
  <conditionalFormatting sqref="CR36 CT36 CV36 CX36 CZ36 DB36 DD36">
    <cfRule type="cellIs" dxfId="1457" priority="1270" operator="equal">
      <formula>"11.30 – 19.30"</formula>
    </cfRule>
  </conditionalFormatting>
  <conditionalFormatting sqref="CR36 CT36 CV36 CX36 CZ36 DB36 DD36">
    <cfRule type="cellIs" dxfId="1456" priority="1271" operator="equal">
      <formula>_FV(13,"3")</formula>
    </cfRule>
  </conditionalFormatting>
  <conditionalFormatting sqref="CR36 CT36 CV36 CX36 CZ36 DB36 DD36">
    <cfRule type="cellIs" dxfId="1455" priority="1272" operator="equal">
      <formula>_FV(13,"3")</formula>
    </cfRule>
  </conditionalFormatting>
  <conditionalFormatting sqref="CR36 CT36 CV36 CX36 CZ36 DB36 DD36">
    <cfRule type="cellIs" dxfId="1454" priority="1273" operator="equal">
      <formula>_FV(13,"3")</formula>
    </cfRule>
  </conditionalFormatting>
  <conditionalFormatting sqref="CR36 CT36 CV36 CX36 CZ36 DB36 DD36">
    <cfRule type="containsText" dxfId="1453" priority="1255" operator="containsText" text="DOMENICA">
      <formula>NOT(ISERROR(SEARCH("DOMENICA",CR36)))</formula>
    </cfRule>
    <cfRule type="containsText" dxfId="1452" priority="1256" operator="containsText" text="08.30 – 14.30">
      <formula>NOT(ISERROR(SEARCH("08.30 – 14.30",CR36)))</formula>
    </cfRule>
    <cfRule type="containsText" dxfId="1451" priority="1257" operator="containsText" text="09.30 – 18.30">
      <formula>NOT(ISERROR(SEARCH("09.30 – 18.30",CR36)))</formula>
    </cfRule>
    <cfRule type="containsText" dxfId="1450" priority="1258" operator="containsText" text="08.30 – 16.30">
      <formula>NOT(ISERROR(SEARCH("08.30 – 16.30",CR36)))</formula>
    </cfRule>
    <cfRule type="containsText" dxfId="1449" priority="1259" operator="containsText" text="08.30 – 17.30">
      <formula>NOT(ISERROR(SEARCH("08.30 – 17.30",CR36)))</formula>
    </cfRule>
    <cfRule type="containsText" dxfId="1448" priority="1260" operator="containsText" text="09.00 – 18.00">
      <formula>NOT(ISERROR(SEARCH("09.00 – 18.00",CR36)))</formula>
    </cfRule>
    <cfRule type="containsText" dxfId="1447" priority="1261" operator="containsText" text="09.00 – 15.00">
      <formula>NOT(ISERROR(SEARCH("09.00 – 15.00",CR36)))</formula>
    </cfRule>
    <cfRule type="containsText" dxfId="1446" priority="1262" operator="containsText" text="10.30 – 19.30">
      <formula>NOT(ISERROR(SEARCH("10.30 – 19.30",CR36)))</formula>
    </cfRule>
    <cfRule type="containsText" dxfId="1445" priority="1263" operator="containsText" text="09.00 – 13.00">
      <formula>NOT(ISERROR(SEARCH("09.00 – 13.00",CR36)))</formula>
    </cfRule>
    <cfRule type="containsText" dxfId="1444" priority="1264" operator="containsText" text="11.30 – 19.30">
      <formula>NOT(ISERROR(SEARCH("11.30 – 19.30",CR36)))</formula>
    </cfRule>
  </conditionalFormatting>
  <conditionalFormatting sqref="CR36 CT36 CV36 CX36 CZ36 DB36 DD36">
    <cfRule type="cellIs" dxfId="1443" priority="1247" operator="equal">
      <formula>"09.00 – 15.00"</formula>
    </cfRule>
  </conditionalFormatting>
  <conditionalFormatting sqref="CR36 CT36 CV36 CX36 CZ36 DB36 DD36">
    <cfRule type="cellIs" dxfId="1442" priority="1248" operator="equal">
      <formula>"09.00 – 18.00"</formula>
    </cfRule>
  </conditionalFormatting>
  <conditionalFormatting sqref="CR36 CT36 CV36 CX36 CZ36 DB36 DD36">
    <cfRule type="cellIs" dxfId="1441" priority="1249" operator="equal">
      <formula>"09.30 – 13.00"</formula>
    </cfRule>
  </conditionalFormatting>
  <conditionalFormatting sqref="CR36 CT36 CV36 CX36 CZ36 DB36 DD36">
    <cfRule type="cellIs" dxfId="1440" priority="1250" operator="equal">
      <formula>"10.30 – 19.30"</formula>
    </cfRule>
  </conditionalFormatting>
  <conditionalFormatting sqref="CR36 CT36 CV36 CX36 CZ36 DB36 DD36">
    <cfRule type="cellIs" dxfId="1439" priority="1251" operator="equal">
      <formula>"11.30 – 19.30"</formula>
    </cfRule>
  </conditionalFormatting>
  <conditionalFormatting sqref="CR36 CT36 CV36 CX36 CZ36 DB36 DD36">
    <cfRule type="cellIs" dxfId="1438" priority="1252" operator="equal">
      <formula>_FV(13,"3")</formula>
    </cfRule>
  </conditionalFormatting>
  <conditionalFormatting sqref="CR36 CT36 CV36 CX36 CZ36 DB36 DD36">
    <cfRule type="cellIs" dxfId="1437" priority="1253" operator="equal">
      <formula>_FV(13,"3")</formula>
    </cfRule>
  </conditionalFormatting>
  <conditionalFormatting sqref="CR36 CT36 CV36 CX36 CZ36 DB36 DD36">
    <cfRule type="cellIs" dxfId="1436" priority="1254" operator="equal">
      <formula>_FV(13,"3")</formula>
    </cfRule>
  </conditionalFormatting>
  <conditionalFormatting sqref="CR36 CT36 CV36 CX36 CZ36 DB36 DD36">
    <cfRule type="cellIs" dxfId="1435" priority="1239" operator="equal">
      <formula>"09.00 – 15.00"</formula>
    </cfRule>
  </conditionalFormatting>
  <conditionalFormatting sqref="CR36 CT36 CV36 CX36 CZ36 DB36 DD36">
    <cfRule type="cellIs" dxfId="1434" priority="1240" operator="equal">
      <formula>"09.00 – 18.00"</formula>
    </cfRule>
  </conditionalFormatting>
  <conditionalFormatting sqref="CR36 CT36 CV36 CX36 CZ36 DB36 DD36">
    <cfRule type="cellIs" dxfId="1433" priority="1241" operator="equal">
      <formula>"09.30 – 13.00"</formula>
    </cfRule>
  </conditionalFormatting>
  <conditionalFormatting sqref="CR36 CT36 CV36 CX36 CZ36 DB36 DD36">
    <cfRule type="cellIs" dxfId="1432" priority="1242" operator="equal">
      <formula>"10.30 – 19.30"</formula>
    </cfRule>
  </conditionalFormatting>
  <conditionalFormatting sqref="CR36 CT36 CV36 CX36 CZ36 DB36 DD36">
    <cfRule type="cellIs" dxfId="1431" priority="1243" operator="equal">
      <formula>"11.30 – 19.30"</formula>
    </cfRule>
  </conditionalFormatting>
  <conditionalFormatting sqref="CR36 CT36 CV36 CX36 CZ36 DB36 DD36">
    <cfRule type="cellIs" dxfId="1430" priority="1244" operator="equal">
      <formula>_FV(13,"3")</formula>
    </cfRule>
  </conditionalFormatting>
  <conditionalFormatting sqref="CR36 CT36 CV36 CX36 CZ36 DB36 DD36">
    <cfRule type="cellIs" dxfId="1429" priority="1245" operator="equal">
      <formula>_FV(13,"3")</formula>
    </cfRule>
  </conditionalFormatting>
  <conditionalFormatting sqref="CR36 CT36 CV36 CX36 CZ36 DB36 DD36">
    <cfRule type="cellIs" dxfId="1428" priority="1246" operator="equal">
      <formula>_FV(13,"3")</formula>
    </cfRule>
  </conditionalFormatting>
  <conditionalFormatting sqref="CR36 CT36 CV36 CX36 CZ36 DB36 DD36">
    <cfRule type="containsText" dxfId="1427" priority="1233" operator="containsText" text="09.00 - 13.00">
      <formula>NOT(ISERROR(SEARCH("09.00 - 13.00",CR36)))</formula>
    </cfRule>
    <cfRule type="containsText" dxfId="1426" priority="1234" operator="containsText" text="09.00 – 15:00">
      <formula>NOT(ISERROR(SEARCH("09.00 – 15:00",CR36)))</formula>
    </cfRule>
    <cfRule type="containsText" dxfId="1425" priority="1235" operator="containsText" text="09.00 – 16.00">
      <formula>NOT(ISERROR(SEARCH("09.00 – 16.00",CR36)))</formula>
    </cfRule>
    <cfRule type="containsText" dxfId="1424" priority="1236" operator="containsText" text="09.00 - 13:00">
      <formula>NOT(ISERROR(SEARCH("09.00 - 13:00",CR36)))</formula>
    </cfRule>
    <cfRule type="containsText" dxfId="1423" priority="1237" operator="containsText" text="08.30 – 16:30 ">
      <formula>NOT(ISERROR(SEARCH("08.30 – 16:30 ",CR36)))</formula>
    </cfRule>
    <cfRule type="containsText" dxfId="1422" priority="1238" operator="containsText" text="08.30 – 17:30 ">
      <formula>NOT(ISERROR(SEARCH("08.30 – 17:30 ",CR36)))</formula>
    </cfRule>
  </conditionalFormatting>
  <conditionalFormatting sqref="CR36 CT36 CV36 CX36 CZ36 DB36 DD36">
    <cfRule type="cellIs" dxfId="1421" priority="1225" operator="equal">
      <formula>"09.00 – 15.00"</formula>
    </cfRule>
  </conditionalFormatting>
  <conditionalFormatting sqref="CR36 CT36 CV36 CX36 CZ36 DB36 DD36">
    <cfRule type="cellIs" dxfId="1420" priority="1226" operator="equal">
      <formula>"09.00 – 18.00"</formula>
    </cfRule>
  </conditionalFormatting>
  <conditionalFormatting sqref="CR36 CT36 CV36 CX36 CZ36 DB36 DD36">
    <cfRule type="cellIs" dxfId="1419" priority="1227" operator="equal">
      <formula>"09.30 – 13.00"</formula>
    </cfRule>
  </conditionalFormatting>
  <conditionalFormatting sqref="CR36 CT36 CV36 CX36 CZ36 DB36 DD36">
    <cfRule type="cellIs" dxfId="1418" priority="1228" operator="equal">
      <formula>"10.30 – 19.30"</formula>
    </cfRule>
  </conditionalFormatting>
  <conditionalFormatting sqref="CR36 CT36 CV36 CX36 CZ36 DB36 DD36">
    <cfRule type="cellIs" dxfId="1417" priority="1229" operator="equal">
      <formula>"11.30 – 19.30"</formula>
    </cfRule>
  </conditionalFormatting>
  <conditionalFormatting sqref="CR36 CT36 CV36 CX36 CZ36 DB36 DD36">
    <cfRule type="cellIs" dxfId="1416" priority="1230" operator="equal">
      <formula>_FV(13,"3")</formula>
    </cfRule>
  </conditionalFormatting>
  <conditionalFormatting sqref="CR36 CT36 CV36 CX36 CZ36 DB36 DD36">
    <cfRule type="cellIs" dxfId="1415" priority="1231" operator="equal">
      <formula>_FV(13,"3")</formula>
    </cfRule>
  </conditionalFormatting>
  <conditionalFormatting sqref="CR36 CT36 CV36 CX36 CZ36 DB36 DD36">
    <cfRule type="containsText" dxfId="1414" priority="1215" operator="containsText" text="DOMENICA">
      <formula>NOT(ISERROR(SEARCH("DOMENICA",CR36)))</formula>
    </cfRule>
    <cfRule type="containsText" dxfId="1413" priority="1216" operator="containsText" text="08.30 – 14.30">
      <formula>NOT(ISERROR(SEARCH("08.30 – 14.30",CR36)))</formula>
    </cfRule>
    <cfRule type="containsText" dxfId="1412" priority="1217" operator="containsText" text="09.30 – 18.30">
      <formula>NOT(ISERROR(SEARCH("09.30 – 18.30",CR36)))</formula>
    </cfRule>
    <cfRule type="containsText" dxfId="1411" priority="1218" operator="containsText" text="08.30 – 16.30">
      <formula>NOT(ISERROR(SEARCH("08.30 – 16.30",CR36)))</formula>
    </cfRule>
    <cfRule type="containsText" dxfId="1410" priority="1219" operator="containsText" text="08.30 – 17.30">
      <formula>NOT(ISERROR(SEARCH("08.30 – 17.30",CR36)))</formula>
    </cfRule>
    <cfRule type="containsText" dxfId="1409" priority="1220" operator="containsText" text="09.00 – 18.00">
      <formula>NOT(ISERROR(SEARCH("09.00 – 18.00",CR36)))</formula>
    </cfRule>
    <cfRule type="containsText" dxfId="1408" priority="1221" operator="containsText" text="09.00 – 15.00">
      <formula>NOT(ISERROR(SEARCH("09.00 – 15.00",CR36)))</formula>
    </cfRule>
    <cfRule type="containsText" dxfId="1407" priority="1222" operator="containsText" text="10.30 – 19.30">
      <formula>NOT(ISERROR(SEARCH("10.30 – 19.30",CR36)))</formula>
    </cfRule>
    <cfRule type="containsText" dxfId="1406" priority="1223" operator="containsText" text="09.00 – 13.00">
      <formula>NOT(ISERROR(SEARCH("09.00 – 13.00",CR36)))</formula>
    </cfRule>
    <cfRule type="containsText" dxfId="1405" priority="1224" operator="containsText" text="11.30 – 19.30">
      <formula>NOT(ISERROR(SEARCH("11.30 – 19.30",CR36)))</formula>
    </cfRule>
  </conditionalFormatting>
  <conditionalFormatting sqref="CR36 CT36 CV36 CX36 CZ36 DB36 DD36">
    <cfRule type="cellIs" dxfId="1404" priority="1208" operator="equal">
      <formula>"09.00 – 18.00"</formula>
    </cfRule>
  </conditionalFormatting>
  <conditionalFormatting sqref="CR36 CT36 CV36 CX36 CZ36 DB36 DD36">
    <cfRule type="cellIs" dxfId="1403" priority="1209" operator="equal">
      <formula>"09.30 – 13.00"</formula>
    </cfRule>
  </conditionalFormatting>
  <conditionalFormatting sqref="CR36 CT36 CV36 CX36 CZ36 DB36 DD36">
    <cfRule type="cellIs" dxfId="1402" priority="1210" operator="equal">
      <formula>"10.30 – 19.30"</formula>
    </cfRule>
  </conditionalFormatting>
  <conditionalFormatting sqref="CR36 CT36 CV36 CX36 CZ36 DB36 DD36">
    <cfRule type="cellIs" dxfId="1401" priority="1211" operator="equal">
      <formula>"11.30 – 19.30"</formula>
    </cfRule>
  </conditionalFormatting>
  <conditionalFormatting sqref="CR36 CT36 CV36 CX36 CZ36 DB36 DD36">
    <cfRule type="cellIs" dxfId="1400" priority="1212" operator="equal">
      <formula>_FV(13,"3")</formula>
    </cfRule>
  </conditionalFormatting>
  <conditionalFormatting sqref="CR36 CT36 CV36 CX36 CZ36 DB36 DD36">
    <cfRule type="cellIs" dxfId="1399" priority="1201" operator="equal">
      <formula>"09.00 – 18.00"</formula>
    </cfRule>
  </conditionalFormatting>
  <conditionalFormatting sqref="CR36 CT36 CV36 CX36 CZ36 DB36 DD36">
    <cfRule type="cellIs" dxfId="1398" priority="1202" operator="equal">
      <formula>"09.30 – 13.00"</formula>
    </cfRule>
  </conditionalFormatting>
  <conditionalFormatting sqref="CR36 CT36 CV36 CX36 CZ36 DB36 DD36">
    <cfRule type="cellIs" dxfId="1397" priority="1203" operator="equal">
      <formula>"10.30 – 19.30"</formula>
    </cfRule>
  </conditionalFormatting>
  <conditionalFormatting sqref="CR36 CT36 CV36 CX36 CZ36 DB36 DD36">
    <cfRule type="cellIs" dxfId="1396" priority="1204" operator="equal">
      <formula>"11.30 – 19.30"</formula>
    </cfRule>
  </conditionalFormatting>
  <conditionalFormatting sqref="CR36 CT36 CV36 CX36 CZ36 DB36 DD36">
    <cfRule type="cellIs" dxfId="1395" priority="1205" operator="equal">
      <formula>_FV(13,"3")</formula>
    </cfRule>
  </conditionalFormatting>
  <conditionalFormatting sqref="CR46 CT46 CV46 CX46 CZ46 DB46 DD46">
    <cfRule type="cellIs" dxfId="1394" priority="1159" operator="equal">
      <formula>_FV(13,"3")</formula>
    </cfRule>
  </conditionalFormatting>
  <conditionalFormatting sqref="CR46 CT46 CV46 CX46 CZ46 DB46 DD46">
    <cfRule type="cellIs" dxfId="1393" priority="1140" operator="equal">
      <formula>_FV(13,"3")</formula>
    </cfRule>
  </conditionalFormatting>
  <conditionalFormatting sqref="CR46 CT46 CV46 CX46 CZ46 DB46 DD46">
    <cfRule type="cellIs" dxfId="1392" priority="1141" operator="equal">
      <formula>_FV(13,"3")</formula>
    </cfRule>
  </conditionalFormatting>
  <conditionalFormatting sqref="CR46 CT46 CV46 CX46 CZ46 DB46 DD46">
    <cfRule type="cellIs" dxfId="1391" priority="1133" operator="equal">
      <formula>_FV(13,"3")</formula>
    </cfRule>
  </conditionalFormatting>
  <conditionalFormatting sqref="CR46 CT46 CV46 CX46 CZ46 DB46 DD46">
    <cfRule type="cellIs" dxfId="1390" priority="1134" operator="equal">
      <formula>_FV(13,"3")</formula>
    </cfRule>
  </conditionalFormatting>
  <conditionalFormatting sqref="CR46 CT46 CV46 CX46 CZ46 DB46 DD46">
    <cfRule type="cellIs" dxfId="1389" priority="1192" operator="equal">
      <formula>"09.00 – 13.00"</formula>
    </cfRule>
  </conditionalFormatting>
  <conditionalFormatting sqref="CR46 CT46 CV46 CX46 CZ46 DB46 DD46">
    <cfRule type="cellIs" dxfId="1388" priority="1193" operator="equal">
      <formula>"09.00 – 15.00"</formula>
    </cfRule>
  </conditionalFormatting>
  <conditionalFormatting sqref="CR46 CT46 CV46 CX46 CZ46 DB46 DD46">
    <cfRule type="cellIs" dxfId="1387" priority="1194" operator="equal">
      <formula>"09.00 – 18.00"</formula>
    </cfRule>
  </conditionalFormatting>
  <conditionalFormatting sqref="CR46 CT46 CV46 CX46 CZ46 DB46 DD46">
    <cfRule type="cellIs" dxfId="1386" priority="1195" operator="equal">
      <formula>"09.30 – 13.00"</formula>
    </cfRule>
  </conditionalFormatting>
  <conditionalFormatting sqref="CR46 CT46 CV46 CX46 CZ46 DB46 DD46">
    <cfRule type="cellIs" dxfId="1385" priority="1196" operator="equal">
      <formula>"10.30 – 19.30"</formula>
    </cfRule>
  </conditionalFormatting>
  <conditionalFormatting sqref="CR46 CT46 CV46 CX46 CZ46 DB46 DD46">
    <cfRule type="cellIs" dxfId="1384" priority="1197" operator="equal">
      <formula>"11.30 – 19.30"</formula>
    </cfRule>
  </conditionalFormatting>
  <conditionalFormatting sqref="CR46 CT46 CV46 CX46 CZ46 DB46 DD46">
    <cfRule type="cellIs" dxfId="1383" priority="1198" operator="equal">
      <formula>_FV(13,"3")</formula>
    </cfRule>
  </conditionalFormatting>
  <conditionalFormatting sqref="CR46 CT46 CV46 CX46 CZ46 DB46 DD46">
    <cfRule type="cellIs" dxfId="1382" priority="1199" operator="equal">
      <formula>_FV(13,"3")</formula>
    </cfRule>
  </conditionalFormatting>
  <conditionalFormatting sqref="CR46 CT46 CV46 CX46 CZ46 DB46 DD46">
    <cfRule type="cellIs" dxfId="1381" priority="1200" operator="equal">
      <formula>_FV(13,"3")</formula>
    </cfRule>
  </conditionalFormatting>
  <conditionalFormatting sqref="CR46 CT46 CV46 CX46 CZ46 DB46 DD46">
    <cfRule type="containsText" dxfId="1380" priority="1182" operator="containsText" text="DOMENICA">
      <formula>NOT(ISERROR(SEARCH("DOMENICA",CR46)))</formula>
    </cfRule>
    <cfRule type="containsText" dxfId="1379" priority="1183" operator="containsText" text="08.30 – 14.30">
      <formula>NOT(ISERROR(SEARCH("08.30 – 14.30",CR46)))</formula>
    </cfRule>
    <cfRule type="containsText" dxfId="1378" priority="1184" operator="containsText" text="09.30 – 18.30">
      <formula>NOT(ISERROR(SEARCH("09.30 – 18.30",CR46)))</formula>
    </cfRule>
    <cfRule type="containsText" dxfId="1377" priority="1185" operator="containsText" text="08.30 – 16.30">
      <formula>NOT(ISERROR(SEARCH("08.30 – 16.30",CR46)))</formula>
    </cfRule>
    <cfRule type="containsText" dxfId="1376" priority="1186" operator="containsText" text="08.30 – 17.30">
      <formula>NOT(ISERROR(SEARCH("08.30 – 17.30",CR46)))</formula>
    </cfRule>
    <cfRule type="containsText" dxfId="1375" priority="1187" operator="containsText" text="09.00 – 18.00">
      <formula>NOT(ISERROR(SEARCH("09.00 – 18.00",CR46)))</formula>
    </cfRule>
    <cfRule type="containsText" dxfId="1374" priority="1188" operator="containsText" text="09.00 – 15.00">
      <formula>NOT(ISERROR(SEARCH("09.00 – 15.00",CR46)))</formula>
    </cfRule>
    <cfRule type="containsText" dxfId="1373" priority="1189" operator="containsText" text="10.30 – 19.30">
      <formula>NOT(ISERROR(SEARCH("10.30 – 19.30",CR46)))</formula>
    </cfRule>
    <cfRule type="containsText" dxfId="1372" priority="1190" operator="containsText" text="09.00 – 13.00">
      <formula>NOT(ISERROR(SEARCH("09.00 – 13.00",CR46)))</formula>
    </cfRule>
    <cfRule type="containsText" dxfId="1371" priority="1191" operator="containsText" text="11.30 – 19.30">
      <formula>NOT(ISERROR(SEARCH("11.30 – 19.30",CR46)))</formula>
    </cfRule>
  </conditionalFormatting>
  <conditionalFormatting sqref="CR46 CT46 CV46 CX46 CZ46 DB46 DD46">
    <cfRule type="cellIs" dxfId="1370" priority="1174" operator="equal">
      <formula>"09.00 – 15.00"</formula>
    </cfRule>
  </conditionalFormatting>
  <conditionalFormatting sqref="CR46 CT46 CV46 CX46 CZ46 DB46 DD46">
    <cfRule type="cellIs" dxfId="1369" priority="1175" operator="equal">
      <formula>"09.00 – 18.00"</formula>
    </cfRule>
  </conditionalFormatting>
  <conditionalFormatting sqref="CR46 CT46 CV46 CX46 CZ46 DB46 DD46">
    <cfRule type="cellIs" dxfId="1368" priority="1176" operator="equal">
      <formula>"09.30 – 13.00"</formula>
    </cfRule>
  </conditionalFormatting>
  <conditionalFormatting sqref="CR46 CT46 CV46 CX46 CZ46 DB46 DD46">
    <cfRule type="cellIs" dxfId="1367" priority="1177" operator="equal">
      <formula>"10.30 – 19.30"</formula>
    </cfRule>
  </conditionalFormatting>
  <conditionalFormatting sqref="CR46 CT46 CV46 CX46 CZ46 DB46 DD46">
    <cfRule type="cellIs" dxfId="1366" priority="1178" operator="equal">
      <formula>"11.30 – 19.30"</formula>
    </cfRule>
  </conditionalFormatting>
  <conditionalFormatting sqref="CR46 CT46 CV46 CX46 CZ46 DB46 DD46">
    <cfRule type="cellIs" dxfId="1365" priority="1179" operator="equal">
      <formula>_FV(13,"3")</formula>
    </cfRule>
  </conditionalFormatting>
  <conditionalFormatting sqref="CR46 CT46 CV46 CX46 CZ46 DB46 DD46">
    <cfRule type="cellIs" dxfId="1364" priority="1180" operator="equal">
      <formula>_FV(13,"3")</formula>
    </cfRule>
  </conditionalFormatting>
  <conditionalFormatting sqref="CR46 CT46 CV46 CX46 CZ46 DB46 DD46">
    <cfRule type="cellIs" dxfId="1363" priority="1181" operator="equal">
      <formula>_FV(13,"3")</formula>
    </cfRule>
  </conditionalFormatting>
  <conditionalFormatting sqref="CR46 CT46 CV46 CX46 CZ46 DB46 DD46">
    <cfRule type="cellIs" dxfId="1362" priority="1166" operator="equal">
      <formula>"09.00 – 15.00"</formula>
    </cfRule>
  </conditionalFormatting>
  <conditionalFormatting sqref="CR46 CT46 CV46 CX46 CZ46 DB46 DD46">
    <cfRule type="cellIs" dxfId="1361" priority="1167" operator="equal">
      <formula>"09.00 – 18.00"</formula>
    </cfRule>
  </conditionalFormatting>
  <conditionalFormatting sqref="CR46 CT46 CV46 CX46 CZ46 DB46 DD46">
    <cfRule type="cellIs" dxfId="1360" priority="1168" operator="equal">
      <formula>"09.30 – 13.00"</formula>
    </cfRule>
  </conditionalFormatting>
  <conditionalFormatting sqref="CR46 CT46 CV46 CX46 CZ46 DB46 DD46">
    <cfRule type="cellIs" dxfId="1359" priority="1169" operator="equal">
      <formula>"10.30 – 19.30"</formula>
    </cfRule>
  </conditionalFormatting>
  <conditionalFormatting sqref="CR46 CT46 CV46 CX46 CZ46 DB46 DD46">
    <cfRule type="cellIs" dxfId="1358" priority="1170" operator="equal">
      <formula>"11.30 – 19.30"</formula>
    </cfRule>
  </conditionalFormatting>
  <conditionalFormatting sqref="CR46 CT46 CV46 CX46 CZ46 DB46 DD46">
    <cfRule type="cellIs" dxfId="1357" priority="1171" operator="equal">
      <formula>_FV(13,"3")</formula>
    </cfRule>
  </conditionalFormatting>
  <conditionalFormatting sqref="CR46 CT46 CV46 CX46 CZ46 DB46 DD46">
    <cfRule type="cellIs" dxfId="1356" priority="1172" operator="equal">
      <formula>_FV(13,"3")</formula>
    </cfRule>
  </conditionalFormatting>
  <conditionalFormatting sqref="CR46 CT46 CV46 CX46 CZ46 DB46 DD46">
    <cfRule type="cellIs" dxfId="1355" priority="1173" operator="equal">
      <formula>_FV(13,"3")</formula>
    </cfRule>
  </conditionalFormatting>
  <conditionalFormatting sqref="CR46 CT46 CV46 CX46 CZ46 DB46 DD46">
    <cfRule type="containsText" dxfId="1354" priority="1160" operator="containsText" text="09.00 - 13.00">
      <formula>NOT(ISERROR(SEARCH("09.00 - 13.00",CR46)))</formula>
    </cfRule>
    <cfRule type="containsText" dxfId="1353" priority="1161" operator="containsText" text="09.00 – 15:00">
      <formula>NOT(ISERROR(SEARCH("09.00 – 15:00",CR46)))</formula>
    </cfRule>
    <cfRule type="containsText" dxfId="1352" priority="1162" operator="containsText" text="09.00 – 16.00">
      <formula>NOT(ISERROR(SEARCH("09.00 – 16.00",CR46)))</formula>
    </cfRule>
    <cfRule type="containsText" dxfId="1351" priority="1163" operator="containsText" text="09.00 - 13:00">
      <formula>NOT(ISERROR(SEARCH("09.00 - 13:00",CR46)))</formula>
    </cfRule>
    <cfRule type="containsText" dxfId="1350" priority="1164" operator="containsText" text="08.30 – 16:30 ">
      <formula>NOT(ISERROR(SEARCH("08.30 – 16:30 ",CR46)))</formula>
    </cfRule>
    <cfRule type="containsText" dxfId="1349" priority="1165" operator="containsText" text="08.30 – 17:30 ">
      <formula>NOT(ISERROR(SEARCH("08.30 – 17:30 ",CR46)))</formula>
    </cfRule>
  </conditionalFormatting>
  <conditionalFormatting sqref="CR46 CT46 CV46 CX46 CZ46 DB46 DD46">
    <cfRule type="cellIs" dxfId="1348" priority="1152" operator="equal">
      <formula>"09.00 – 15.00"</formula>
    </cfRule>
  </conditionalFormatting>
  <conditionalFormatting sqref="CR46 CT46 CV46 CX46 CZ46 DB46 DD46">
    <cfRule type="cellIs" dxfId="1347" priority="1153" operator="equal">
      <formula>"09.00 – 18.00"</formula>
    </cfRule>
  </conditionalFormatting>
  <conditionalFormatting sqref="CR46 CT46 CV46 CX46 CZ46 DB46 DD46">
    <cfRule type="cellIs" dxfId="1346" priority="1154" operator="equal">
      <formula>"09.30 – 13.00"</formula>
    </cfRule>
  </conditionalFormatting>
  <conditionalFormatting sqref="CR46 CT46 CV46 CX46 CZ46 DB46 DD46">
    <cfRule type="cellIs" dxfId="1345" priority="1155" operator="equal">
      <formula>"10.30 – 19.30"</formula>
    </cfRule>
  </conditionalFormatting>
  <conditionalFormatting sqref="CR46 CT46 CV46 CX46 CZ46 DB46 DD46">
    <cfRule type="cellIs" dxfId="1344" priority="1156" operator="equal">
      <formula>"11.30 – 19.30"</formula>
    </cfRule>
  </conditionalFormatting>
  <conditionalFormatting sqref="CR46 CT46 CV46 CX46 CZ46 DB46 DD46">
    <cfRule type="cellIs" dxfId="1343" priority="1157" operator="equal">
      <formula>_FV(13,"3")</formula>
    </cfRule>
  </conditionalFormatting>
  <conditionalFormatting sqref="CR46 CT46 CV46 CX46 CZ46 DB46 DD46">
    <cfRule type="cellIs" dxfId="1342" priority="1158" operator="equal">
      <formula>_FV(13,"3")</formula>
    </cfRule>
  </conditionalFormatting>
  <conditionalFormatting sqref="CR46 CT46 CV46 CX46 CZ46 DB46 DD46">
    <cfRule type="containsText" dxfId="1341" priority="1142" operator="containsText" text="DOMENICA">
      <formula>NOT(ISERROR(SEARCH("DOMENICA",CR46)))</formula>
    </cfRule>
    <cfRule type="containsText" dxfId="1340" priority="1143" operator="containsText" text="08.30 – 14.30">
      <formula>NOT(ISERROR(SEARCH("08.30 – 14.30",CR46)))</formula>
    </cfRule>
    <cfRule type="containsText" dxfId="1339" priority="1144" operator="containsText" text="09.30 – 18.30">
      <formula>NOT(ISERROR(SEARCH("09.30 – 18.30",CR46)))</formula>
    </cfRule>
    <cfRule type="containsText" dxfId="1338" priority="1145" operator="containsText" text="08.30 – 16.30">
      <formula>NOT(ISERROR(SEARCH("08.30 – 16.30",CR46)))</formula>
    </cfRule>
    <cfRule type="containsText" dxfId="1337" priority="1146" operator="containsText" text="08.30 – 17.30">
      <formula>NOT(ISERROR(SEARCH("08.30 – 17.30",CR46)))</formula>
    </cfRule>
    <cfRule type="containsText" dxfId="1336" priority="1147" operator="containsText" text="09.00 – 18.00">
      <formula>NOT(ISERROR(SEARCH("09.00 – 18.00",CR46)))</formula>
    </cfRule>
    <cfRule type="containsText" dxfId="1335" priority="1148" operator="containsText" text="09.00 – 15.00">
      <formula>NOT(ISERROR(SEARCH("09.00 – 15.00",CR46)))</formula>
    </cfRule>
    <cfRule type="containsText" dxfId="1334" priority="1149" operator="containsText" text="10.30 – 19.30">
      <formula>NOT(ISERROR(SEARCH("10.30 – 19.30",CR46)))</formula>
    </cfRule>
    <cfRule type="containsText" dxfId="1333" priority="1150" operator="containsText" text="09.00 – 13.00">
      <formula>NOT(ISERROR(SEARCH("09.00 – 13.00",CR46)))</formula>
    </cfRule>
    <cfRule type="containsText" dxfId="1332" priority="1151" operator="containsText" text="11.30 – 19.30">
      <formula>NOT(ISERROR(SEARCH("11.30 – 19.30",CR46)))</formula>
    </cfRule>
  </conditionalFormatting>
  <conditionalFormatting sqref="CR46 CT46 CV46 CX46 CZ46 DB46 DD46">
    <cfRule type="cellIs" dxfId="1331" priority="1135" operator="equal">
      <formula>"09.00 – 18.00"</formula>
    </cfRule>
  </conditionalFormatting>
  <conditionalFormatting sqref="CR46 CT46 CV46 CX46 CZ46 DB46 DD46">
    <cfRule type="cellIs" dxfId="1330" priority="1136" operator="equal">
      <formula>"09.30 – 13.00"</formula>
    </cfRule>
  </conditionalFormatting>
  <conditionalFormatting sqref="CR46 CT46 CV46 CX46 CZ46 DB46 DD46">
    <cfRule type="cellIs" dxfId="1329" priority="1137" operator="equal">
      <formula>"10.30 – 19.30"</formula>
    </cfRule>
  </conditionalFormatting>
  <conditionalFormatting sqref="CR46 CT46 CV46 CX46 CZ46 DB46 DD46">
    <cfRule type="cellIs" dxfId="1328" priority="1138" operator="equal">
      <formula>"11.30 – 19.30"</formula>
    </cfRule>
  </conditionalFormatting>
  <conditionalFormatting sqref="CR46 CT46 CV46 CX46 CZ46 DB46 DD46">
    <cfRule type="cellIs" dxfId="1327" priority="1139" operator="equal">
      <formula>_FV(13,"3")</formula>
    </cfRule>
  </conditionalFormatting>
  <conditionalFormatting sqref="CR46 CT46 CV46 CX46 CZ46 DB46 DD46">
    <cfRule type="cellIs" dxfId="1326" priority="1128" operator="equal">
      <formula>"09.00 – 18.00"</formula>
    </cfRule>
  </conditionalFormatting>
  <conditionalFormatting sqref="CR46 CT46 CV46 CX46 CZ46 DB46 DD46">
    <cfRule type="cellIs" dxfId="1325" priority="1129" operator="equal">
      <formula>"09.30 – 13.00"</formula>
    </cfRule>
  </conditionalFormatting>
  <conditionalFormatting sqref="CR46 CT46 CV46 CX46 CZ46 DB46 DD46">
    <cfRule type="cellIs" dxfId="1324" priority="1130" operator="equal">
      <formula>"10.30 – 19.30"</formula>
    </cfRule>
  </conditionalFormatting>
  <conditionalFormatting sqref="CR46 CT46 CV46 CX46 CZ46 DB46 DD46">
    <cfRule type="cellIs" dxfId="1323" priority="1131" operator="equal">
      <formula>"11.30 – 19.30"</formula>
    </cfRule>
  </conditionalFormatting>
  <conditionalFormatting sqref="CR46 CT46 CV46 CX46 CZ46 DB46 DD46">
    <cfRule type="cellIs" dxfId="1322" priority="1132" operator="equal">
      <formula>_FV(13,"3")</formula>
    </cfRule>
  </conditionalFormatting>
  <conditionalFormatting sqref="CR60 CT60 CV60 CX60 CZ60 DB60 DD60">
    <cfRule type="cellIs" dxfId="1321" priority="1086" operator="equal">
      <formula>_FV(13,"3")</formula>
    </cfRule>
  </conditionalFormatting>
  <conditionalFormatting sqref="CR60 CT60 CV60 CX60 CZ60 DB60 DD60">
    <cfRule type="cellIs" dxfId="1320" priority="1067" operator="equal">
      <formula>_FV(13,"3")</formula>
    </cfRule>
  </conditionalFormatting>
  <conditionalFormatting sqref="CR60 CT60 CV60 CX60 CZ60 DB60 DD60">
    <cfRule type="cellIs" dxfId="1319" priority="1068" operator="equal">
      <formula>_FV(13,"3")</formula>
    </cfRule>
  </conditionalFormatting>
  <conditionalFormatting sqref="CR60 CT60 CV60 CX60 CZ60 DB60 DD60">
    <cfRule type="cellIs" dxfId="1318" priority="1060" operator="equal">
      <formula>_FV(13,"3")</formula>
    </cfRule>
  </conditionalFormatting>
  <conditionalFormatting sqref="CR60 CT60 CV60 CX60 CZ60 DB60 DD60">
    <cfRule type="cellIs" dxfId="1317" priority="1061" operator="equal">
      <formula>_FV(13,"3")</formula>
    </cfRule>
  </conditionalFormatting>
  <conditionalFormatting sqref="CR60 CT60 CV60 CX60 CZ60 DB60 DD60">
    <cfRule type="cellIs" dxfId="1316" priority="1119" operator="equal">
      <formula>"09.00 – 13.00"</formula>
    </cfRule>
  </conditionalFormatting>
  <conditionalFormatting sqref="CR60 CT60 CV60 CX60 CZ60 DB60 DD60">
    <cfRule type="cellIs" dxfId="1315" priority="1120" operator="equal">
      <formula>"09.00 – 15.00"</formula>
    </cfRule>
  </conditionalFormatting>
  <conditionalFormatting sqref="CR60 CT60 CV60 CX60 CZ60 DB60 DD60">
    <cfRule type="cellIs" dxfId="1314" priority="1121" operator="equal">
      <formula>"09.00 – 18.00"</formula>
    </cfRule>
  </conditionalFormatting>
  <conditionalFormatting sqref="CR60 CT60 CV60 CX60 CZ60 DB60 DD60">
    <cfRule type="cellIs" dxfId="1313" priority="1122" operator="equal">
      <formula>"09.30 – 13.00"</formula>
    </cfRule>
  </conditionalFormatting>
  <conditionalFormatting sqref="CR60 CT60 CV60 CX60 CZ60 DB60 DD60">
    <cfRule type="cellIs" dxfId="1312" priority="1123" operator="equal">
      <formula>"10.30 – 19.30"</formula>
    </cfRule>
  </conditionalFormatting>
  <conditionalFormatting sqref="CR60 CT60 CV60 CX60 CZ60 DB60 DD60">
    <cfRule type="cellIs" dxfId="1311" priority="1124" operator="equal">
      <formula>"11.30 – 19.30"</formula>
    </cfRule>
  </conditionalFormatting>
  <conditionalFormatting sqref="CR60 CT60 CV60 CX60 CZ60 DB60 DD60">
    <cfRule type="cellIs" dxfId="1310" priority="1125" operator="equal">
      <formula>_FV(13,"3")</formula>
    </cfRule>
  </conditionalFormatting>
  <conditionalFormatting sqref="CR60 CT60 CV60 CX60 CZ60 DB60 DD60">
    <cfRule type="cellIs" dxfId="1309" priority="1126" operator="equal">
      <formula>_FV(13,"3")</formula>
    </cfRule>
  </conditionalFormatting>
  <conditionalFormatting sqref="CR60 CT60 CV60 CX60 CZ60 DB60 DD60">
    <cfRule type="cellIs" dxfId="1308" priority="1127" operator="equal">
      <formula>_FV(13,"3")</formula>
    </cfRule>
  </conditionalFormatting>
  <conditionalFormatting sqref="CR60 CT60 CV60 CX60 CZ60 DB60 DD60">
    <cfRule type="containsText" dxfId="1307" priority="1109" operator="containsText" text="DOMENICA">
      <formula>NOT(ISERROR(SEARCH("DOMENICA",CR60)))</formula>
    </cfRule>
    <cfRule type="containsText" dxfId="1306" priority="1110" operator="containsText" text="08.30 – 14.30">
      <formula>NOT(ISERROR(SEARCH("08.30 – 14.30",CR60)))</formula>
    </cfRule>
    <cfRule type="containsText" dxfId="1305" priority="1111" operator="containsText" text="09.30 – 18.30">
      <formula>NOT(ISERROR(SEARCH("09.30 – 18.30",CR60)))</formula>
    </cfRule>
    <cfRule type="containsText" dxfId="1304" priority="1112" operator="containsText" text="08.30 – 16.30">
      <formula>NOT(ISERROR(SEARCH("08.30 – 16.30",CR60)))</formula>
    </cfRule>
    <cfRule type="containsText" dxfId="1303" priority="1113" operator="containsText" text="08.30 – 17.30">
      <formula>NOT(ISERROR(SEARCH("08.30 – 17.30",CR60)))</formula>
    </cfRule>
    <cfRule type="containsText" dxfId="1302" priority="1114" operator="containsText" text="09.00 – 18.00">
      <formula>NOT(ISERROR(SEARCH("09.00 – 18.00",CR60)))</formula>
    </cfRule>
    <cfRule type="containsText" dxfId="1301" priority="1115" operator="containsText" text="09.00 – 15.00">
      <formula>NOT(ISERROR(SEARCH("09.00 – 15.00",CR60)))</formula>
    </cfRule>
    <cfRule type="containsText" dxfId="1300" priority="1116" operator="containsText" text="10.30 – 19.30">
      <formula>NOT(ISERROR(SEARCH("10.30 – 19.30",CR60)))</formula>
    </cfRule>
    <cfRule type="containsText" dxfId="1299" priority="1117" operator="containsText" text="09.00 – 13.00">
      <formula>NOT(ISERROR(SEARCH("09.00 – 13.00",CR60)))</formula>
    </cfRule>
    <cfRule type="containsText" dxfId="1298" priority="1118" operator="containsText" text="11.30 – 19.30">
      <formula>NOT(ISERROR(SEARCH("11.30 – 19.30",CR60)))</formula>
    </cfRule>
  </conditionalFormatting>
  <conditionalFormatting sqref="CR60 CT60 CV60 CX60 CZ60 DB60 DD60">
    <cfRule type="cellIs" dxfId="1297" priority="1101" operator="equal">
      <formula>"09.00 – 15.00"</formula>
    </cfRule>
  </conditionalFormatting>
  <conditionalFormatting sqref="CR60 CT60 CV60 CX60 CZ60 DB60 DD60">
    <cfRule type="cellIs" dxfId="1296" priority="1102" operator="equal">
      <formula>"09.00 – 18.00"</formula>
    </cfRule>
  </conditionalFormatting>
  <conditionalFormatting sqref="CR60 CT60 CV60 CX60 CZ60 DB60 DD60">
    <cfRule type="cellIs" dxfId="1295" priority="1103" operator="equal">
      <formula>"09.30 – 13.00"</formula>
    </cfRule>
  </conditionalFormatting>
  <conditionalFormatting sqref="CR60 CT60 CV60 CX60 CZ60 DB60 DD60">
    <cfRule type="cellIs" dxfId="1294" priority="1104" operator="equal">
      <formula>"10.30 – 19.30"</formula>
    </cfRule>
  </conditionalFormatting>
  <conditionalFormatting sqref="CR60 CT60 CV60 CX60 CZ60 DB60 DD60">
    <cfRule type="cellIs" dxfId="1293" priority="1105" operator="equal">
      <formula>"11.30 – 19.30"</formula>
    </cfRule>
  </conditionalFormatting>
  <conditionalFormatting sqref="CR60 CT60 CV60 CX60 CZ60 DB60 DD60">
    <cfRule type="cellIs" dxfId="1292" priority="1106" operator="equal">
      <formula>_FV(13,"3")</formula>
    </cfRule>
  </conditionalFormatting>
  <conditionalFormatting sqref="CR60 CT60 CV60 CX60 CZ60 DB60 DD60">
    <cfRule type="cellIs" dxfId="1291" priority="1107" operator="equal">
      <formula>_FV(13,"3")</formula>
    </cfRule>
  </conditionalFormatting>
  <conditionalFormatting sqref="CR60 CT60 CV60 CX60 CZ60 DB60 DD60">
    <cfRule type="cellIs" dxfId="1290" priority="1108" operator="equal">
      <formula>_FV(13,"3")</formula>
    </cfRule>
  </conditionalFormatting>
  <conditionalFormatting sqref="CR60 CT60 CV60 CX60 CZ60 DB60 DD60">
    <cfRule type="cellIs" dxfId="1289" priority="1093" operator="equal">
      <formula>"09.00 – 15.00"</formula>
    </cfRule>
  </conditionalFormatting>
  <conditionalFormatting sqref="CR60 CT60 CV60 CX60 CZ60 DB60 DD60">
    <cfRule type="cellIs" dxfId="1288" priority="1094" operator="equal">
      <formula>"09.00 – 18.00"</formula>
    </cfRule>
  </conditionalFormatting>
  <conditionalFormatting sqref="CR60 CT60 CV60 CX60 CZ60 DB60 DD60">
    <cfRule type="cellIs" dxfId="1287" priority="1095" operator="equal">
      <formula>"09.30 – 13.00"</formula>
    </cfRule>
  </conditionalFormatting>
  <conditionalFormatting sqref="CR60 CT60 CV60 CX60 CZ60 DB60 DD60">
    <cfRule type="cellIs" dxfId="1286" priority="1096" operator="equal">
      <formula>"10.30 – 19.30"</formula>
    </cfRule>
  </conditionalFormatting>
  <conditionalFormatting sqref="CR60 CT60 CV60 CX60 CZ60 DB60 DD60">
    <cfRule type="cellIs" dxfId="1285" priority="1097" operator="equal">
      <formula>"11.30 – 19.30"</formula>
    </cfRule>
  </conditionalFormatting>
  <conditionalFormatting sqref="CR60 CT60 CV60 CX60 CZ60 DB60 DD60">
    <cfRule type="cellIs" dxfId="1284" priority="1098" operator="equal">
      <formula>_FV(13,"3")</formula>
    </cfRule>
  </conditionalFormatting>
  <conditionalFormatting sqref="CR60 CT60 CV60 CX60 CZ60 DB60 DD60">
    <cfRule type="cellIs" dxfId="1283" priority="1099" operator="equal">
      <formula>_FV(13,"3")</formula>
    </cfRule>
  </conditionalFormatting>
  <conditionalFormatting sqref="CR60 CT60 CV60 CX60 CZ60 DB60 DD60">
    <cfRule type="cellIs" dxfId="1282" priority="1100" operator="equal">
      <formula>_FV(13,"3")</formula>
    </cfRule>
  </conditionalFormatting>
  <conditionalFormatting sqref="CR60 CT60 CV60 CX60 CZ60 DB60 DD60">
    <cfRule type="containsText" dxfId="1281" priority="1087" operator="containsText" text="09.00 - 13.00">
      <formula>NOT(ISERROR(SEARCH("09.00 - 13.00",CR60)))</formula>
    </cfRule>
    <cfRule type="containsText" dxfId="1280" priority="1088" operator="containsText" text="09.00 – 15:00">
      <formula>NOT(ISERROR(SEARCH("09.00 – 15:00",CR60)))</formula>
    </cfRule>
    <cfRule type="containsText" dxfId="1279" priority="1089" operator="containsText" text="09.00 – 16.00">
      <formula>NOT(ISERROR(SEARCH("09.00 – 16.00",CR60)))</formula>
    </cfRule>
    <cfRule type="containsText" dxfId="1278" priority="1090" operator="containsText" text="09.00 - 13:00">
      <formula>NOT(ISERROR(SEARCH("09.00 - 13:00",CR60)))</formula>
    </cfRule>
    <cfRule type="containsText" dxfId="1277" priority="1091" operator="containsText" text="08.30 – 16:30 ">
      <formula>NOT(ISERROR(SEARCH("08.30 – 16:30 ",CR60)))</formula>
    </cfRule>
    <cfRule type="containsText" dxfId="1276" priority="1092" operator="containsText" text="08.30 – 17:30 ">
      <formula>NOT(ISERROR(SEARCH("08.30 – 17:30 ",CR60)))</formula>
    </cfRule>
  </conditionalFormatting>
  <conditionalFormatting sqref="CR60 CT60 CV60 CX60 CZ60 DB60 DD60">
    <cfRule type="cellIs" dxfId="1275" priority="1079" operator="equal">
      <formula>"09.00 – 15.00"</formula>
    </cfRule>
  </conditionalFormatting>
  <conditionalFormatting sqref="CR60 CT60 CV60 CX60 CZ60 DB60 DD60">
    <cfRule type="cellIs" dxfId="1274" priority="1080" operator="equal">
      <formula>"09.00 – 18.00"</formula>
    </cfRule>
  </conditionalFormatting>
  <conditionalFormatting sqref="CR60 CT60 CV60 CX60 CZ60 DB60 DD60">
    <cfRule type="cellIs" dxfId="1273" priority="1081" operator="equal">
      <formula>"09.30 – 13.00"</formula>
    </cfRule>
  </conditionalFormatting>
  <conditionalFormatting sqref="CR60 CT60 CV60 CX60 CZ60 DB60 DD60">
    <cfRule type="cellIs" dxfId="1272" priority="1082" operator="equal">
      <formula>"10.30 – 19.30"</formula>
    </cfRule>
  </conditionalFormatting>
  <conditionalFormatting sqref="CR60 CT60 CV60 CX60 CZ60 DB60 DD60">
    <cfRule type="cellIs" dxfId="1271" priority="1083" operator="equal">
      <formula>"11.30 – 19.30"</formula>
    </cfRule>
  </conditionalFormatting>
  <conditionalFormatting sqref="CR60 CT60 CV60 CX60 CZ60 DB60 DD60">
    <cfRule type="cellIs" dxfId="1270" priority="1084" operator="equal">
      <formula>_FV(13,"3")</formula>
    </cfRule>
  </conditionalFormatting>
  <conditionalFormatting sqref="CR60 CT60 CV60 CX60 CZ60 DB60 DD60">
    <cfRule type="cellIs" dxfId="1269" priority="1085" operator="equal">
      <formula>_FV(13,"3")</formula>
    </cfRule>
  </conditionalFormatting>
  <conditionalFormatting sqref="CR60 CT60 CV60 CX60 CZ60 DB60 DD60">
    <cfRule type="containsText" dxfId="1268" priority="1069" operator="containsText" text="DOMENICA">
      <formula>NOT(ISERROR(SEARCH("DOMENICA",CR60)))</formula>
    </cfRule>
    <cfRule type="containsText" dxfId="1267" priority="1070" operator="containsText" text="08.30 – 14.30">
      <formula>NOT(ISERROR(SEARCH("08.30 – 14.30",CR60)))</formula>
    </cfRule>
    <cfRule type="containsText" dxfId="1266" priority="1071" operator="containsText" text="09.30 – 18.30">
      <formula>NOT(ISERROR(SEARCH("09.30 – 18.30",CR60)))</formula>
    </cfRule>
    <cfRule type="containsText" dxfId="1265" priority="1072" operator="containsText" text="08.30 – 16.30">
      <formula>NOT(ISERROR(SEARCH("08.30 – 16.30",CR60)))</formula>
    </cfRule>
    <cfRule type="containsText" dxfId="1264" priority="1073" operator="containsText" text="08.30 – 17.30">
      <formula>NOT(ISERROR(SEARCH("08.30 – 17.30",CR60)))</formula>
    </cfRule>
    <cfRule type="containsText" dxfId="1263" priority="1074" operator="containsText" text="09.00 – 18.00">
      <formula>NOT(ISERROR(SEARCH("09.00 – 18.00",CR60)))</formula>
    </cfRule>
    <cfRule type="containsText" dxfId="1262" priority="1075" operator="containsText" text="09.00 – 15.00">
      <formula>NOT(ISERROR(SEARCH("09.00 – 15.00",CR60)))</formula>
    </cfRule>
    <cfRule type="containsText" dxfId="1261" priority="1076" operator="containsText" text="10.30 – 19.30">
      <formula>NOT(ISERROR(SEARCH("10.30 – 19.30",CR60)))</formula>
    </cfRule>
    <cfRule type="containsText" dxfId="1260" priority="1077" operator="containsText" text="09.00 – 13.00">
      <formula>NOT(ISERROR(SEARCH("09.00 – 13.00",CR60)))</formula>
    </cfRule>
    <cfRule type="containsText" dxfId="1259" priority="1078" operator="containsText" text="11.30 – 19.30">
      <formula>NOT(ISERROR(SEARCH("11.30 – 19.30",CR60)))</formula>
    </cfRule>
  </conditionalFormatting>
  <conditionalFormatting sqref="CR60 CT60 CV60 CX60 CZ60 DB60 DD60">
    <cfRule type="cellIs" dxfId="1258" priority="1062" operator="equal">
      <formula>"09.00 – 18.00"</formula>
    </cfRule>
  </conditionalFormatting>
  <conditionalFormatting sqref="CR60 CT60 CV60 CX60 CZ60 DB60 DD60">
    <cfRule type="cellIs" dxfId="1257" priority="1063" operator="equal">
      <formula>"09.30 – 13.00"</formula>
    </cfRule>
  </conditionalFormatting>
  <conditionalFormatting sqref="CR60 CT60 CV60 CX60 CZ60 DB60 DD60">
    <cfRule type="cellIs" dxfId="1256" priority="1064" operator="equal">
      <formula>"10.30 – 19.30"</formula>
    </cfRule>
  </conditionalFormatting>
  <conditionalFormatting sqref="CR60 CT60 CV60 CX60 CZ60 DB60 DD60">
    <cfRule type="cellIs" dxfId="1255" priority="1065" operator="equal">
      <formula>"11.30 – 19.30"</formula>
    </cfRule>
  </conditionalFormatting>
  <conditionalFormatting sqref="CR60 CT60 CV60 CX60 CZ60 DB60 DD60">
    <cfRule type="cellIs" dxfId="1254" priority="1066" operator="equal">
      <formula>_FV(13,"3")</formula>
    </cfRule>
  </conditionalFormatting>
  <conditionalFormatting sqref="CR60 CT60 CV60 CX60 CZ60 DB60 DD60">
    <cfRule type="cellIs" dxfId="1253" priority="1055" operator="equal">
      <formula>"09.00 – 18.00"</formula>
    </cfRule>
  </conditionalFormatting>
  <conditionalFormatting sqref="CR60 CT60 CV60 CX60 CZ60 DB60 DD60">
    <cfRule type="cellIs" dxfId="1252" priority="1056" operator="equal">
      <formula>"09.30 – 13.00"</formula>
    </cfRule>
  </conditionalFormatting>
  <conditionalFormatting sqref="CR60 CT60 CV60 CX60 CZ60 DB60 DD60">
    <cfRule type="cellIs" dxfId="1251" priority="1057" operator="equal">
      <formula>"10.30 – 19.30"</formula>
    </cfRule>
  </conditionalFormatting>
  <conditionalFormatting sqref="CR60 CT60 CV60 CX60 CZ60 DB60 DD60">
    <cfRule type="cellIs" dxfId="1250" priority="1058" operator="equal">
      <formula>"11.30 – 19.30"</formula>
    </cfRule>
  </conditionalFormatting>
  <conditionalFormatting sqref="CR60 CT60 CV60 CX60 CZ60 DB60 DD60">
    <cfRule type="cellIs" dxfId="1249" priority="1059" operator="equal">
      <formula>_FV(13,"3")</formula>
    </cfRule>
  </conditionalFormatting>
  <conditionalFormatting sqref="CR70 CT70 CV70 CX70 CZ70 DB70 DD70">
    <cfRule type="cellIs" dxfId="1248" priority="1013" operator="equal">
      <formula>_FV(13,"3")</formula>
    </cfRule>
  </conditionalFormatting>
  <conditionalFormatting sqref="CR70 CT70 CV70 CX70 CZ70 DB70 DD70">
    <cfRule type="cellIs" dxfId="1247" priority="994" operator="equal">
      <formula>_FV(13,"3")</formula>
    </cfRule>
  </conditionalFormatting>
  <conditionalFormatting sqref="CR70 CT70 CV70 CX70 CZ70 DB70 DD70">
    <cfRule type="cellIs" dxfId="1246" priority="995" operator="equal">
      <formula>_FV(13,"3")</formula>
    </cfRule>
  </conditionalFormatting>
  <conditionalFormatting sqref="CR70 CT70 CV70 CX70 CZ70 DB70 DD70">
    <cfRule type="cellIs" dxfId="1245" priority="987" operator="equal">
      <formula>_FV(13,"3")</formula>
    </cfRule>
  </conditionalFormatting>
  <conditionalFormatting sqref="CR70 CT70 CV70 CX70 CZ70 DB70 DD70">
    <cfRule type="cellIs" dxfId="1244" priority="988" operator="equal">
      <formula>_FV(13,"3")</formula>
    </cfRule>
  </conditionalFormatting>
  <conditionalFormatting sqref="CR70 CT70 CV70 CX70 CZ70 DB70 DD70">
    <cfRule type="cellIs" dxfId="1243" priority="1046" operator="equal">
      <formula>"09.00 – 13.00"</formula>
    </cfRule>
  </conditionalFormatting>
  <conditionalFormatting sqref="CR70 CT70 CV70 CX70 CZ70 DB70 DD70">
    <cfRule type="cellIs" dxfId="1242" priority="1047" operator="equal">
      <formula>"09.00 – 15.00"</formula>
    </cfRule>
  </conditionalFormatting>
  <conditionalFormatting sqref="CR70 CT70 CV70 CX70 CZ70 DB70 DD70">
    <cfRule type="cellIs" dxfId="1241" priority="1048" operator="equal">
      <formula>"09.00 – 18.00"</formula>
    </cfRule>
  </conditionalFormatting>
  <conditionalFormatting sqref="CR70 CT70 CV70 CX70 CZ70 DB70 DD70">
    <cfRule type="cellIs" dxfId="1240" priority="1049" operator="equal">
      <formula>"09.30 – 13.00"</formula>
    </cfRule>
  </conditionalFormatting>
  <conditionalFormatting sqref="CR70 CT70 CV70 CX70 CZ70 DB70 DD70">
    <cfRule type="cellIs" dxfId="1239" priority="1050" operator="equal">
      <formula>"10.30 – 19.30"</formula>
    </cfRule>
  </conditionalFormatting>
  <conditionalFormatting sqref="CR70 CT70 CV70 CX70 CZ70 DB70 DD70">
    <cfRule type="cellIs" dxfId="1238" priority="1051" operator="equal">
      <formula>"11.30 – 19.30"</formula>
    </cfRule>
  </conditionalFormatting>
  <conditionalFormatting sqref="CR70 CT70 CV70 CX70 CZ70 DB70 DD70">
    <cfRule type="cellIs" dxfId="1237" priority="1052" operator="equal">
      <formula>_FV(13,"3")</formula>
    </cfRule>
  </conditionalFormatting>
  <conditionalFormatting sqref="CR70 CT70 CV70 CX70 CZ70 DB70 DD70">
    <cfRule type="cellIs" dxfId="1236" priority="1053" operator="equal">
      <formula>_FV(13,"3")</formula>
    </cfRule>
  </conditionalFormatting>
  <conditionalFormatting sqref="CR70 CT70 CV70 CX70 CZ70 DB70 DD70">
    <cfRule type="cellIs" dxfId="1235" priority="1054" operator="equal">
      <formula>_FV(13,"3")</formula>
    </cfRule>
  </conditionalFormatting>
  <conditionalFormatting sqref="CR70 CT70 CV70 CX70 CZ70 DB70 DD70">
    <cfRule type="containsText" dxfId="1234" priority="1036" operator="containsText" text="DOMENICA">
      <formula>NOT(ISERROR(SEARCH("DOMENICA",CR70)))</formula>
    </cfRule>
    <cfRule type="containsText" dxfId="1233" priority="1037" operator="containsText" text="08.30 – 14.30">
      <formula>NOT(ISERROR(SEARCH("08.30 – 14.30",CR70)))</formula>
    </cfRule>
    <cfRule type="containsText" dxfId="1232" priority="1038" operator="containsText" text="09.30 – 18.30">
      <formula>NOT(ISERROR(SEARCH("09.30 – 18.30",CR70)))</formula>
    </cfRule>
    <cfRule type="containsText" dxfId="1231" priority="1039" operator="containsText" text="08.30 – 16.30">
      <formula>NOT(ISERROR(SEARCH("08.30 – 16.30",CR70)))</formula>
    </cfRule>
    <cfRule type="containsText" dxfId="1230" priority="1040" operator="containsText" text="08.30 – 17.30">
      <formula>NOT(ISERROR(SEARCH("08.30 – 17.30",CR70)))</formula>
    </cfRule>
    <cfRule type="containsText" dxfId="1229" priority="1041" operator="containsText" text="09.00 – 18.00">
      <formula>NOT(ISERROR(SEARCH("09.00 – 18.00",CR70)))</formula>
    </cfRule>
    <cfRule type="containsText" dxfId="1228" priority="1042" operator="containsText" text="09.00 – 15.00">
      <formula>NOT(ISERROR(SEARCH("09.00 – 15.00",CR70)))</formula>
    </cfRule>
    <cfRule type="containsText" dxfId="1227" priority="1043" operator="containsText" text="10.30 – 19.30">
      <formula>NOT(ISERROR(SEARCH("10.30 – 19.30",CR70)))</formula>
    </cfRule>
    <cfRule type="containsText" dxfId="1226" priority="1044" operator="containsText" text="09.00 – 13.00">
      <formula>NOT(ISERROR(SEARCH("09.00 – 13.00",CR70)))</formula>
    </cfRule>
    <cfRule type="containsText" dxfId="1225" priority="1045" operator="containsText" text="11.30 – 19.30">
      <formula>NOT(ISERROR(SEARCH("11.30 – 19.30",CR70)))</formula>
    </cfRule>
  </conditionalFormatting>
  <conditionalFormatting sqref="CR70 CT70 CV70 CX70 CZ70 DB70 DD70">
    <cfRule type="cellIs" dxfId="1224" priority="1028" operator="equal">
      <formula>"09.00 – 15.00"</formula>
    </cfRule>
  </conditionalFormatting>
  <conditionalFormatting sqref="CR70 CT70 CV70 CX70 CZ70 DB70 DD70">
    <cfRule type="cellIs" dxfId="1223" priority="1029" operator="equal">
      <formula>"09.00 – 18.00"</formula>
    </cfRule>
  </conditionalFormatting>
  <conditionalFormatting sqref="CR70 CT70 CV70 CX70 CZ70 DB70 DD70">
    <cfRule type="cellIs" dxfId="1222" priority="1030" operator="equal">
      <formula>"09.30 – 13.00"</formula>
    </cfRule>
  </conditionalFormatting>
  <conditionalFormatting sqref="CR70 CT70 CV70 CX70 CZ70 DB70 DD70">
    <cfRule type="cellIs" dxfId="1221" priority="1031" operator="equal">
      <formula>"10.30 – 19.30"</formula>
    </cfRule>
  </conditionalFormatting>
  <conditionalFormatting sqref="CR70 CT70 CV70 CX70 CZ70 DB70 DD70">
    <cfRule type="cellIs" dxfId="1220" priority="1032" operator="equal">
      <formula>"11.30 – 19.30"</formula>
    </cfRule>
  </conditionalFormatting>
  <conditionalFormatting sqref="CR70 CT70 CV70 CX70 CZ70 DB70 DD70">
    <cfRule type="cellIs" dxfId="1219" priority="1033" operator="equal">
      <formula>_FV(13,"3")</formula>
    </cfRule>
  </conditionalFormatting>
  <conditionalFormatting sqref="CR70 CT70 CV70 CX70 CZ70 DB70 DD70">
    <cfRule type="cellIs" dxfId="1218" priority="1034" operator="equal">
      <formula>_FV(13,"3")</formula>
    </cfRule>
  </conditionalFormatting>
  <conditionalFormatting sqref="CR70 CT70 CV70 CX70 CZ70 DB70 DD70">
    <cfRule type="cellIs" dxfId="1217" priority="1035" operator="equal">
      <formula>_FV(13,"3")</formula>
    </cfRule>
  </conditionalFormatting>
  <conditionalFormatting sqref="CR70 CT70 CV70 CX70 CZ70 DB70 DD70">
    <cfRule type="cellIs" dxfId="1216" priority="1020" operator="equal">
      <formula>"09.00 – 15.00"</formula>
    </cfRule>
  </conditionalFormatting>
  <conditionalFormatting sqref="CR70 CT70 CV70 CX70 CZ70 DB70 DD70">
    <cfRule type="cellIs" dxfId="1215" priority="1021" operator="equal">
      <formula>"09.00 – 18.00"</formula>
    </cfRule>
  </conditionalFormatting>
  <conditionalFormatting sqref="CR70 CT70 CV70 CX70 CZ70 DB70 DD70">
    <cfRule type="cellIs" dxfId="1214" priority="1022" operator="equal">
      <formula>"09.30 – 13.00"</formula>
    </cfRule>
  </conditionalFormatting>
  <conditionalFormatting sqref="CR70 CT70 CV70 CX70 CZ70 DB70 DD70">
    <cfRule type="cellIs" dxfId="1213" priority="1023" operator="equal">
      <formula>"10.30 – 19.30"</formula>
    </cfRule>
  </conditionalFormatting>
  <conditionalFormatting sqref="CR70 CT70 CV70 CX70 CZ70 DB70 DD70">
    <cfRule type="cellIs" dxfId="1212" priority="1024" operator="equal">
      <formula>"11.30 – 19.30"</formula>
    </cfRule>
  </conditionalFormatting>
  <conditionalFormatting sqref="CR70 CT70 CV70 CX70 CZ70 DB70 DD70">
    <cfRule type="cellIs" dxfId="1211" priority="1025" operator="equal">
      <formula>_FV(13,"3")</formula>
    </cfRule>
  </conditionalFormatting>
  <conditionalFormatting sqref="CR70 CT70 CV70 CX70 CZ70 DB70 DD70">
    <cfRule type="cellIs" dxfId="1210" priority="1026" operator="equal">
      <formula>_FV(13,"3")</formula>
    </cfRule>
  </conditionalFormatting>
  <conditionalFormatting sqref="CR70 CT70 CV70 CX70 CZ70 DB70 DD70">
    <cfRule type="cellIs" dxfId="1209" priority="1027" operator="equal">
      <formula>_FV(13,"3")</formula>
    </cfRule>
  </conditionalFormatting>
  <conditionalFormatting sqref="CR70 CT70 CV70 CX70 CZ70 DB70 DD70">
    <cfRule type="containsText" dxfId="1208" priority="1014" operator="containsText" text="09.00 - 13.00">
      <formula>NOT(ISERROR(SEARCH("09.00 - 13.00",CR70)))</formula>
    </cfRule>
    <cfRule type="containsText" dxfId="1207" priority="1015" operator="containsText" text="09.00 – 15:00">
      <formula>NOT(ISERROR(SEARCH("09.00 – 15:00",CR70)))</formula>
    </cfRule>
    <cfRule type="containsText" dxfId="1206" priority="1016" operator="containsText" text="09.00 – 16.00">
      <formula>NOT(ISERROR(SEARCH("09.00 – 16.00",CR70)))</formula>
    </cfRule>
    <cfRule type="containsText" dxfId="1205" priority="1017" operator="containsText" text="09.00 - 13:00">
      <formula>NOT(ISERROR(SEARCH("09.00 - 13:00",CR70)))</formula>
    </cfRule>
    <cfRule type="containsText" dxfId="1204" priority="1018" operator="containsText" text="08.30 – 16:30 ">
      <formula>NOT(ISERROR(SEARCH("08.30 – 16:30 ",CR70)))</formula>
    </cfRule>
    <cfRule type="containsText" dxfId="1203" priority="1019" operator="containsText" text="08.30 – 17:30 ">
      <formula>NOT(ISERROR(SEARCH("08.30 – 17:30 ",CR70)))</formula>
    </cfRule>
  </conditionalFormatting>
  <conditionalFormatting sqref="CR70 CT70 CV70 CX70 CZ70 DB70 DD70">
    <cfRule type="cellIs" dxfId="1202" priority="1006" operator="equal">
      <formula>"09.00 – 15.00"</formula>
    </cfRule>
  </conditionalFormatting>
  <conditionalFormatting sqref="CR70 CT70 CV70 CX70 CZ70 DB70 DD70">
    <cfRule type="cellIs" dxfId="1201" priority="1007" operator="equal">
      <formula>"09.00 – 18.00"</formula>
    </cfRule>
  </conditionalFormatting>
  <conditionalFormatting sqref="CR70 CT70 CV70 CX70 CZ70 DB70 DD70">
    <cfRule type="cellIs" dxfId="1200" priority="1008" operator="equal">
      <formula>"09.30 – 13.00"</formula>
    </cfRule>
  </conditionalFormatting>
  <conditionalFormatting sqref="CR70 CT70 CV70 CX70 CZ70 DB70 DD70">
    <cfRule type="cellIs" dxfId="1199" priority="1009" operator="equal">
      <formula>"10.30 – 19.30"</formula>
    </cfRule>
  </conditionalFormatting>
  <conditionalFormatting sqref="CR70 CT70 CV70 CX70 CZ70 DB70 DD70">
    <cfRule type="cellIs" dxfId="1198" priority="1010" operator="equal">
      <formula>"11.30 – 19.30"</formula>
    </cfRule>
  </conditionalFormatting>
  <conditionalFormatting sqref="CR70 CT70 CV70 CX70 CZ70 DB70 DD70">
    <cfRule type="cellIs" dxfId="1197" priority="1011" operator="equal">
      <formula>_FV(13,"3")</formula>
    </cfRule>
  </conditionalFormatting>
  <conditionalFormatting sqref="CR70 CT70 CV70 CX70 CZ70 DB70 DD70">
    <cfRule type="cellIs" dxfId="1196" priority="1012" operator="equal">
      <formula>_FV(13,"3")</formula>
    </cfRule>
  </conditionalFormatting>
  <conditionalFormatting sqref="CR70 CT70 CV70 CX70 CZ70 DB70 DD70">
    <cfRule type="containsText" dxfId="1195" priority="996" operator="containsText" text="DOMENICA">
      <formula>NOT(ISERROR(SEARCH("DOMENICA",CR70)))</formula>
    </cfRule>
    <cfRule type="containsText" dxfId="1194" priority="997" operator="containsText" text="08.30 – 14.30">
      <formula>NOT(ISERROR(SEARCH("08.30 – 14.30",CR70)))</formula>
    </cfRule>
    <cfRule type="containsText" dxfId="1193" priority="998" operator="containsText" text="09.30 – 18.30">
      <formula>NOT(ISERROR(SEARCH("09.30 – 18.30",CR70)))</formula>
    </cfRule>
    <cfRule type="containsText" dxfId="1192" priority="999" operator="containsText" text="08.30 – 16.30">
      <formula>NOT(ISERROR(SEARCH("08.30 – 16.30",CR70)))</formula>
    </cfRule>
    <cfRule type="containsText" dxfId="1191" priority="1000" operator="containsText" text="08.30 – 17.30">
      <formula>NOT(ISERROR(SEARCH("08.30 – 17.30",CR70)))</formula>
    </cfRule>
    <cfRule type="containsText" dxfId="1190" priority="1001" operator="containsText" text="09.00 – 18.00">
      <formula>NOT(ISERROR(SEARCH("09.00 – 18.00",CR70)))</formula>
    </cfRule>
    <cfRule type="containsText" dxfId="1189" priority="1002" operator="containsText" text="09.00 – 15.00">
      <formula>NOT(ISERROR(SEARCH("09.00 – 15.00",CR70)))</formula>
    </cfRule>
    <cfRule type="containsText" dxfId="1188" priority="1003" operator="containsText" text="10.30 – 19.30">
      <formula>NOT(ISERROR(SEARCH("10.30 – 19.30",CR70)))</formula>
    </cfRule>
    <cfRule type="containsText" dxfId="1187" priority="1004" operator="containsText" text="09.00 – 13.00">
      <formula>NOT(ISERROR(SEARCH("09.00 – 13.00",CR70)))</formula>
    </cfRule>
    <cfRule type="containsText" dxfId="1186" priority="1005" operator="containsText" text="11.30 – 19.30">
      <formula>NOT(ISERROR(SEARCH("11.30 – 19.30",CR70)))</formula>
    </cfRule>
  </conditionalFormatting>
  <conditionalFormatting sqref="CR70 CT70 CV70 CX70 CZ70 DB70 DD70">
    <cfRule type="cellIs" dxfId="1185" priority="989" operator="equal">
      <formula>"09.00 – 18.00"</formula>
    </cfRule>
  </conditionalFormatting>
  <conditionalFormatting sqref="CR70 CT70 CV70 CX70 CZ70 DB70 DD70">
    <cfRule type="cellIs" dxfId="1184" priority="990" operator="equal">
      <formula>"09.30 – 13.00"</formula>
    </cfRule>
  </conditionalFormatting>
  <conditionalFormatting sqref="CR70 CT70 CV70 CX70 CZ70 DB70 DD70">
    <cfRule type="cellIs" dxfId="1183" priority="991" operator="equal">
      <formula>"10.30 – 19.30"</formula>
    </cfRule>
  </conditionalFormatting>
  <conditionalFormatting sqref="CR70 CT70 CV70 CX70 CZ70 DB70 DD70">
    <cfRule type="cellIs" dxfId="1182" priority="992" operator="equal">
      <formula>"11.30 – 19.30"</formula>
    </cfRule>
  </conditionalFormatting>
  <conditionalFormatting sqref="CR70 CT70 CV70 CX70 CZ70 DB70 DD70">
    <cfRule type="cellIs" dxfId="1181" priority="993" operator="equal">
      <formula>_FV(13,"3")</formula>
    </cfRule>
  </conditionalFormatting>
  <conditionalFormatting sqref="CR70 CT70 CV70 CX70 CZ70 DB70 DD70">
    <cfRule type="cellIs" dxfId="1180" priority="982" operator="equal">
      <formula>"09.00 – 18.00"</formula>
    </cfRule>
  </conditionalFormatting>
  <conditionalFormatting sqref="CR70 CT70 CV70 CX70 CZ70 DB70 DD70">
    <cfRule type="cellIs" dxfId="1179" priority="983" operator="equal">
      <formula>"09.30 – 13.00"</formula>
    </cfRule>
  </conditionalFormatting>
  <conditionalFormatting sqref="CR70 CT70 CV70 CX70 CZ70 DB70 DD70">
    <cfRule type="cellIs" dxfId="1178" priority="984" operator="equal">
      <formula>"10.30 – 19.30"</formula>
    </cfRule>
  </conditionalFormatting>
  <conditionalFormatting sqref="CR70 CT70 CV70 CX70 CZ70 DB70 DD70">
    <cfRule type="cellIs" dxfId="1177" priority="985" operator="equal">
      <formula>"11.30 – 19.30"</formula>
    </cfRule>
  </conditionalFormatting>
  <conditionalFormatting sqref="CR70 CT70 CV70 CX70 CZ70 DB70 DD70">
    <cfRule type="cellIs" dxfId="1176" priority="986" operator="equal">
      <formula>_FV(13,"3")</formula>
    </cfRule>
  </conditionalFormatting>
  <conditionalFormatting sqref="CR80 CT80 CV80 CX80 CZ80 DB80 DD80">
    <cfRule type="cellIs" dxfId="1175" priority="940" operator="equal">
      <formula>_FV(13,"3")</formula>
    </cfRule>
  </conditionalFormatting>
  <conditionalFormatting sqref="CR80 CT80 CV80 CX80 CZ80 DB80 DD80">
    <cfRule type="cellIs" dxfId="1174" priority="921" operator="equal">
      <formula>_FV(13,"3")</formula>
    </cfRule>
  </conditionalFormatting>
  <conditionalFormatting sqref="CR80 CT80 CV80 CX80 CZ80 DB80 DD80">
    <cfRule type="cellIs" dxfId="1173" priority="922" operator="equal">
      <formula>_FV(13,"3")</formula>
    </cfRule>
  </conditionalFormatting>
  <conditionalFormatting sqref="CR80 CT80 CV80 CX80 CZ80 DB80 DD80">
    <cfRule type="cellIs" dxfId="1172" priority="914" operator="equal">
      <formula>_FV(13,"3")</formula>
    </cfRule>
  </conditionalFormatting>
  <conditionalFormatting sqref="CR80 CT80 CV80 CX80 CZ80 DB80 DD80">
    <cfRule type="cellIs" dxfId="1171" priority="915" operator="equal">
      <formula>_FV(13,"3")</formula>
    </cfRule>
  </conditionalFormatting>
  <conditionalFormatting sqref="CR80 CT80 CV80 CX80 CZ80 DB80 DD80">
    <cfRule type="cellIs" dxfId="1170" priority="973" operator="equal">
      <formula>"09.00 – 13.00"</formula>
    </cfRule>
  </conditionalFormatting>
  <conditionalFormatting sqref="CR80 CT80 CV80 CX80 CZ80 DB80 DD80">
    <cfRule type="cellIs" dxfId="1169" priority="974" operator="equal">
      <formula>"09.00 – 15.00"</formula>
    </cfRule>
  </conditionalFormatting>
  <conditionalFormatting sqref="CR80 CT80 CV80 CX80 CZ80 DB80 DD80">
    <cfRule type="cellIs" dxfId="1168" priority="975" operator="equal">
      <formula>"09.00 – 18.00"</formula>
    </cfRule>
  </conditionalFormatting>
  <conditionalFormatting sqref="CR80 CT80 CV80 CX80 CZ80 DB80 DD80">
    <cfRule type="cellIs" dxfId="1167" priority="976" operator="equal">
      <formula>"09.30 – 13.00"</formula>
    </cfRule>
  </conditionalFormatting>
  <conditionalFormatting sqref="CR80 CT80 CV80 CX80 CZ80 DB80 DD80">
    <cfRule type="cellIs" dxfId="1166" priority="977" operator="equal">
      <formula>"10.30 – 19.30"</formula>
    </cfRule>
  </conditionalFormatting>
  <conditionalFormatting sqref="CR80 CT80 CV80 CX80 CZ80 DB80 DD80">
    <cfRule type="cellIs" dxfId="1165" priority="978" operator="equal">
      <formula>"11.30 – 19.30"</formula>
    </cfRule>
  </conditionalFormatting>
  <conditionalFormatting sqref="CR80 CT80 CV80 CX80 CZ80 DB80 DD80">
    <cfRule type="cellIs" dxfId="1164" priority="979" operator="equal">
      <formula>_FV(13,"3")</formula>
    </cfRule>
  </conditionalFormatting>
  <conditionalFormatting sqref="CR80 CT80 CV80 CX80 CZ80 DB80 DD80">
    <cfRule type="cellIs" dxfId="1163" priority="980" operator="equal">
      <formula>_FV(13,"3")</formula>
    </cfRule>
  </conditionalFormatting>
  <conditionalFormatting sqref="CR80 CT80 CV80 CX80 CZ80 DB80 DD80">
    <cfRule type="cellIs" dxfId="1162" priority="981" operator="equal">
      <formula>_FV(13,"3")</formula>
    </cfRule>
  </conditionalFormatting>
  <conditionalFormatting sqref="CR80 CT80 CV80 CX80 CZ80 DB80 DD80">
    <cfRule type="containsText" dxfId="1161" priority="963" operator="containsText" text="DOMENICA">
      <formula>NOT(ISERROR(SEARCH("DOMENICA",CR80)))</formula>
    </cfRule>
    <cfRule type="containsText" dxfId="1160" priority="964" operator="containsText" text="08.30 – 14.30">
      <formula>NOT(ISERROR(SEARCH("08.30 – 14.30",CR80)))</formula>
    </cfRule>
    <cfRule type="containsText" dxfId="1159" priority="965" operator="containsText" text="09.30 – 18.30">
      <formula>NOT(ISERROR(SEARCH("09.30 – 18.30",CR80)))</formula>
    </cfRule>
    <cfRule type="containsText" dxfId="1158" priority="966" operator="containsText" text="08.30 – 16.30">
      <formula>NOT(ISERROR(SEARCH("08.30 – 16.30",CR80)))</formula>
    </cfRule>
    <cfRule type="containsText" dxfId="1157" priority="967" operator="containsText" text="08.30 – 17.30">
      <formula>NOT(ISERROR(SEARCH("08.30 – 17.30",CR80)))</formula>
    </cfRule>
    <cfRule type="containsText" dxfId="1156" priority="968" operator="containsText" text="09.00 – 18.00">
      <formula>NOT(ISERROR(SEARCH("09.00 – 18.00",CR80)))</formula>
    </cfRule>
    <cfRule type="containsText" dxfId="1155" priority="969" operator="containsText" text="09.00 – 15.00">
      <formula>NOT(ISERROR(SEARCH("09.00 – 15.00",CR80)))</formula>
    </cfRule>
    <cfRule type="containsText" dxfId="1154" priority="970" operator="containsText" text="10.30 – 19.30">
      <formula>NOT(ISERROR(SEARCH("10.30 – 19.30",CR80)))</formula>
    </cfRule>
    <cfRule type="containsText" dxfId="1153" priority="971" operator="containsText" text="09.00 – 13.00">
      <formula>NOT(ISERROR(SEARCH("09.00 – 13.00",CR80)))</formula>
    </cfRule>
    <cfRule type="containsText" dxfId="1152" priority="972" operator="containsText" text="11.30 – 19.30">
      <formula>NOT(ISERROR(SEARCH("11.30 – 19.30",CR80)))</formula>
    </cfRule>
  </conditionalFormatting>
  <conditionalFormatting sqref="CR80 CT80 CV80 CX80 CZ80 DB80 DD80">
    <cfRule type="cellIs" dxfId="1151" priority="955" operator="equal">
      <formula>"09.00 – 15.00"</formula>
    </cfRule>
  </conditionalFormatting>
  <conditionalFormatting sqref="CR80 CT80 CV80 CX80 CZ80 DB80 DD80">
    <cfRule type="cellIs" dxfId="1150" priority="956" operator="equal">
      <formula>"09.00 – 18.00"</formula>
    </cfRule>
  </conditionalFormatting>
  <conditionalFormatting sqref="CR80 CT80 CV80 CX80 CZ80 DB80 DD80">
    <cfRule type="cellIs" dxfId="1149" priority="957" operator="equal">
      <formula>"09.30 – 13.00"</formula>
    </cfRule>
  </conditionalFormatting>
  <conditionalFormatting sqref="CR80 CT80 CV80 CX80 CZ80 DB80 DD80">
    <cfRule type="cellIs" dxfId="1148" priority="958" operator="equal">
      <formula>"10.30 – 19.30"</formula>
    </cfRule>
  </conditionalFormatting>
  <conditionalFormatting sqref="CR80 CT80 CV80 CX80 CZ80 DB80 DD80">
    <cfRule type="cellIs" dxfId="1147" priority="959" operator="equal">
      <formula>"11.30 – 19.30"</formula>
    </cfRule>
  </conditionalFormatting>
  <conditionalFormatting sqref="CR80 CT80 CV80 CX80 CZ80 DB80 DD80">
    <cfRule type="cellIs" dxfId="1146" priority="960" operator="equal">
      <formula>_FV(13,"3")</formula>
    </cfRule>
  </conditionalFormatting>
  <conditionalFormatting sqref="CR80 CT80 CV80 CX80 CZ80 DB80 DD80">
    <cfRule type="cellIs" dxfId="1145" priority="961" operator="equal">
      <formula>_FV(13,"3")</formula>
    </cfRule>
  </conditionalFormatting>
  <conditionalFormatting sqref="CR80 CT80 CV80 CX80 CZ80 DB80 DD80">
    <cfRule type="cellIs" dxfId="1144" priority="962" operator="equal">
      <formula>_FV(13,"3")</formula>
    </cfRule>
  </conditionalFormatting>
  <conditionalFormatting sqref="CR80 CT80 CV80 CX80 CZ80 DB80 DD80">
    <cfRule type="cellIs" dxfId="1143" priority="947" operator="equal">
      <formula>"09.00 – 15.00"</formula>
    </cfRule>
  </conditionalFormatting>
  <conditionalFormatting sqref="CR80 CT80 CV80 CX80 CZ80 DB80 DD80">
    <cfRule type="cellIs" dxfId="1142" priority="948" operator="equal">
      <formula>"09.00 – 18.00"</formula>
    </cfRule>
  </conditionalFormatting>
  <conditionalFormatting sqref="CR80 CT80 CV80 CX80 CZ80 DB80 DD80">
    <cfRule type="cellIs" dxfId="1141" priority="949" operator="equal">
      <formula>"09.30 – 13.00"</formula>
    </cfRule>
  </conditionalFormatting>
  <conditionalFormatting sqref="CR80 CT80 CV80 CX80 CZ80 DB80 DD80">
    <cfRule type="cellIs" dxfId="1140" priority="950" operator="equal">
      <formula>"10.30 – 19.30"</formula>
    </cfRule>
  </conditionalFormatting>
  <conditionalFormatting sqref="CR80 CT80 CV80 CX80 CZ80 DB80 DD80">
    <cfRule type="cellIs" dxfId="1139" priority="951" operator="equal">
      <formula>"11.30 – 19.30"</formula>
    </cfRule>
  </conditionalFormatting>
  <conditionalFormatting sqref="CR80 CT80 CV80 CX80 CZ80 DB80 DD80">
    <cfRule type="cellIs" dxfId="1138" priority="952" operator="equal">
      <formula>_FV(13,"3")</formula>
    </cfRule>
  </conditionalFormatting>
  <conditionalFormatting sqref="CR80 CT80 CV80 CX80 CZ80 DB80 DD80">
    <cfRule type="cellIs" dxfId="1137" priority="953" operator="equal">
      <formula>_FV(13,"3")</formula>
    </cfRule>
  </conditionalFormatting>
  <conditionalFormatting sqref="CR80 CT80 CV80 CX80 CZ80 DB80 DD80">
    <cfRule type="cellIs" dxfId="1136" priority="954" operator="equal">
      <formula>_FV(13,"3")</formula>
    </cfRule>
  </conditionalFormatting>
  <conditionalFormatting sqref="CR80 CT80 CV80 CX80 CZ80 DB80 DD80">
    <cfRule type="containsText" dxfId="1135" priority="941" operator="containsText" text="09.00 - 13.00">
      <formula>NOT(ISERROR(SEARCH("09.00 - 13.00",CR80)))</formula>
    </cfRule>
    <cfRule type="containsText" dxfId="1134" priority="942" operator="containsText" text="09.00 – 15:00">
      <formula>NOT(ISERROR(SEARCH("09.00 – 15:00",CR80)))</formula>
    </cfRule>
    <cfRule type="containsText" dxfId="1133" priority="943" operator="containsText" text="09.00 – 16.00">
      <formula>NOT(ISERROR(SEARCH("09.00 – 16.00",CR80)))</formula>
    </cfRule>
    <cfRule type="containsText" dxfId="1132" priority="944" operator="containsText" text="09.00 - 13:00">
      <formula>NOT(ISERROR(SEARCH("09.00 - 13:00",CR80)))</formula>
    </cfRule>
    <cfRule type="containsText" dxfId="1131" priority="945" operator="containsText" text="08.30 – 16:30 ">
      <formula>NOT(ISERROR(SEARCH("08.30 – 16:30 ",CR80)))</formula>
    </cfRule>
    <cfRule type="containsText" dxfId="1130" priority="946" operator="containsText" text="08.30 – 17:30 ">
      <formula>NOT(ISERROR(SEARCH("08.30 – 17:30 ",CR80)))</formula>
    </cfRule>
  </conditionalFormatting>
  <conditionalFormatting sqref="CR80 CT80 CV80 CX80 CZ80 DB80 DD80">
    <cfRule type="cellIs" dxfId="1129" priority="933" operator="equal">
      <formula>"09.00 – 15.00"</formula>
    </cfRule>
  </conditionalFormatting>
  <conditionalFormatting sqref="CR80 CT80 CV80 CX80 CZ80 DB80 DD80">
    <cfRule type="cellIs" dxfId="1128" priority="934" operator="equal">
      <formula>"09.00 – 18.00"</formula>
    </cfRule>
  </conditionalFormatting>
  <conditionalFormatting sqref="CR80 CT80 CV80 CX80 CZ80 DB80 DD80">
    <cfRule type="cellIs" dxfId="1127" priority="935" operator="equal">
      <formula>"09.30 – 13.00"</formula>
    </cfRule>
  </conditionalFormatting>
  <conditionalFormatting sqref="CR80 CT80 CV80 CX80 CZ80 DB80 DD80">
    <cfRule type="cellIs" dxfId="1126" priority="936" operator="equal">
      <formula>"10.30 – 19.30"</formula>
    </cfRule>
  </conditionalFormatting>
  <conditionalFormatting sqref="CR80 CT80 CV80 CX80 CZ80 DB80 DD80">
    <cfRule type="cellIs" dxfId="1125" priority="937" operator="equal">
      <formula>"11.30 – 19.30"</formula>
    </cfRule>
  </conditionalFormatting>
  <conditionalFormatting sqref="CR80 CT80 CV80 CX80 CZ80 DB80 DD80">
    <cfRule type="cellIs" dxfId="1124" priority="938" operator="equal">
      <formula>_FV(13,"3")</formula>
    </cfRule>
  </conditionalFormatting>
  <conditionalFormatting sqref="CR80 CT80 CV80 CX80 CZ80 DB80 DD80">
    <cfRule type="cellIs" dxfId="1123" priority="939" operator="equal">
      <formula>_FV(13,"3")</formula>
    </cfRule>
  </conditionalFormatting>
  <conditionalFormatting sqref="CR80 CT80 CV80 CX80 CZ80 DB80 DD80">
    <cfRule type="containsText" dxfId="1122" priority="923" operator="containsText" text="DOMENICA">
      <formula>NOT(ISERROR(SEARCH("DOMENICA",CR80)))</formula>
    </cfRule>
    <cfRule type="containsText" dxfId="1121" priority="924" operator="containsText" text="08.30 – 14.30">
      <formula>NOT(ISERROR(SEARCH("08.30 – 14.30",CR80)))</formula>
    </cfRule>
    <cfRule type="containsText" dxfId="1120" priority="925" operator="containsText" text="09.30 – 18.30">
      <formula>NOT(ISERROR(SEARCH("09.30 – 18.30",CR80)))</formula>
    </cfRule>
    <cfRule type="containsText" dxfId="1119" priority="926" operator="containsText" text="08.30 – 16.30">
      <formula>NOT(ISERROR(SEARCH("08.30 – 16.30",CR80)))</formula>
    </cfRule>
    <cfRule type="containsText" dxfId="1118" priority="927" operator="containsText" text="08.30 – 17.30">
      <formula>NOT(ISERROR(SEARCH("08.30 – 17.30",CR80)))</formula>
    </cfRule>
    <cfRule type="containsText" dxfId="1117" priority="928" operator="containsText" text="09.00 – 18.00">
      <formula>NOT(ISERROR(SEARCH("09.00 – 18.00",CR80)))</formula>
    </cfRule>
    <cfRule type="containsText" dxfId="1116" priority="929" operator="containsText" text="09.00 – 15.00">
      <formula>NOT(ISERROR(SEARCH("09.00 – 15.00",CR80)))</formula>
    </cfRule>
    <cfRule type="containsText" dxfId="1115" priority="930" operator="containsText" text="10.30 – 19.30">
      <formula>NOT(ISERROR(SEARCH("10.30 – 19.30",CR80)))</formula>
    </cfRule>
    <cfRule type="containsText" dxfId="1114" priority="931" operator="containsText" text="09.00 – 13.00">
      <formula>NOT(ISERROR(SEARCH("09.00 – 13.00",CR80)))</formula>
    </cfRule>
    <cfRule type="containsText" dxfId="1113" priority="932" operator="containsText" text="11.30 – 19.30">
      <formula>NOT(ISERROR(SEARCH("11.30 – 19.30",CR80)))</formula>
    </cfRule>
  </conditionalFormatting>
  <conditionalFormatting sqref="CR80 CT80 CV80 CX80 CZ80 DB80 DD80">
    <cfRule type="cellIs" dxfId="1112" priority="916" operator="equal">
      <formula>"09.00 – 18.00"</formula>
    </cfRule>
  </conditionalFormatting>
  <conditionalFormatting sqref="CR80 CT80 CV80 CX80 CZ80 DB80 DD80">
    <cfRule type="cellIs" dxfId="1111" priority="917" operator="equal">
      <formula>"09.30 – 13.00"</formula>
    </cfRule>
  </conditionalFormatting>
  <conditionalFormatting sqref="CR80 CT80 CV80 CX80 CZ80 DB80 DD80">
    <cfRule type="cellIs" dxfId="1110" priority="918" operator="equal">
      <formula>"10.30 – 19.30"</formula>
    </cfRule>
  </conditionalFormatting>
  <conditionalFormatting sqref="CR80 CT80 CV80 CX80 CZ80 DB80 DD80">
    <cfRule type="cellIs" dxfId="1109" priority="919" operator="equal">
      <formula>"11.30 – 19.30"</formula>
    </cfRule>
  </conditionalFormatting>
  <conditionalFormatting sqref="CR80 CT80 CV80 CX80 CZ80 DB80 DD80">
    <cfRule type="cellIs" dxfId="1108" priority="920" operator="equal">
      <formula>_FV(13,"3")</formula>
    </cfRule>
  </conditionalFormatting>
  <conditionalFormatting sqref="CR80 CT80 CV80 CX80 CZ80 DB80 DD80">
    <cfRule type="cellIs" dxfId="1107" priority="909" operator="equal">
      <formula>"09.00 – 18.00"</formula>
    </cfRule>
  </conditionalFormatting>
  <conditionalFormatting sqref="CR80 CT80 CV80 CX80 CZ80 DB80 DD80">
    <cfRule type="cellIs" dxfId="1106" priority="910" operator="equal">
      <formula>"09.30 – 13.00"</formula>
    </cfRule>
  </conditionalFormatting>
  <conditionalFormatting sqref="CR80 CT80 CV80 CX80 CZ80 DB80 DD80">
    <cfRule type="cellIs" dxfId="1105" priority="911" operator="equal">
      <formula>"10.30 – 19.30"</formula>
    </cfRule>
  </conditionalFormatting>
  <conditionalFormatting sqref="CR80 CT80 CV80 CX80 CZ80 DB80 DD80">
    <cfRule type="cellIs" dxfId="1104" priority="912" operator="equal">
      <formula>"11.30 – 19.30"</formula>
    </cfRule>
  </conditionalFormatting>
  <conditionalFormatting sqref="CR80 CT80 CV80 CX80 CZ80 DB80 DD80">
    <cfRule type="cellIs" dxfId="1103" priority="913" operator="equal">
      <formula>_FV(13,"3")</formula>
    </cfRule>
  </conditionalFormatting>
  <conditionalFormatting sqref="CR90 CT90 CV90 CX90 CZ90 DB90 DD90">
    <cfRule type="cellIs" dxfId="1102" priority="867" operator="equal">
      <formula>_FV(13,"3")</formula>
    </cfRule>
  </conditionalFormatting>
  <conditionalFormatting sqref="CR90 CT90 CV90 CX90 CZ90 DB90 DD90">
    <cfRule type="cellIs" dxfId="1101" priority="848" operator="equal">
      <formula>_FV(13,"3")</formula>
    </cfRule>
  </conditionalFormatting>
  <conditionalFormatting sqref="CR90 CT90 CV90 CX90 CZ90 DB90 DD90">
    <cfRule type="cellIs" dxfId="1100" priority="849" operator="equal">
      <formula>_FV(13,"3")</formula>
    </cfRule>
  </conditionalFormatting>
  <conditionalFormatting sqref="CR90 CT90 CV90 CX90 CZ90 DB90 DD90">
    <cfRule type="cellIs" dxfId="1099" priority="841" operator="equal">
      <formula>_FV(13,"3")</formula>
    </cfRule>
  </conditionalFormatting>
  <conditionalFormatting sqref="CR90 CT90 CV90 CX90 CZ90 DB90 DD90">
    <cfRule type="cellIs" dxfId="1098" priority="842" operator="equal">
      <formula>_FV(13,"3")</formula>
    </cfRule>
  </conditionalFormatting>
  <conditionalFormatting sqref="CR90 CT90 CV90 CX90 CZ90 DB90 DD90">
    <cfRule type="cellIs" dxfId="1097" priority="900" operator="equal">
      <formula>"09.00 – 13.00"</formula>
    </cfRule>
  </conditionalFormatting>
  <conditionalFormatting sqref="CR90 CT90 CV90 CX90 CZ90 DB90 DD90">
    <cfRule type="cellIs" dxfId="1096" priority="901" operator="equal">
      <formula>"09.00 – 15.00"</formula>
    </cfRule>
  </conditionalFormatting>
  <conditionalFormatting sqref="CR90 CT90 CV90 CX90 CZ90 DB90 DD90">
    <cfRule type="cellIs" dxfId="1095" priority="902" operator="equal">
      <formula>"09.00 – 18.00"</formula>
    </cfRule>
  </conditionalFormatting>
  <conditionalFormatting sqref="CR90 CT90 CV90 CX90 CZ90 DB90 DD90">
    <cfRule type="cellIs" dxfId="1094" priority="903" operator="equal">
      <formula>"09.30 – 13.00"</formula>
    </cfRule>
  </conditionalFormatting>
  <conditionalFormatting sqref="CR90 CT90 CV90 CX90 CZ90 DB90 DD90">
    <cfRule type="cellIs" dxfId="1093" priority="904" operator="equal">
      <formula>"10.30 – 19.30"</formula>
    </cfRule>
  </conditionalFormatting>
  <conditionalFormatting sqref="CR90 CT90 CV90 CX90 CZ90 DB90 DD90">
    <cfRule type="cellIs" dxfId="1092" priority="905" operator="equal">
      <formula>"11.30 – 19.30"</formula>
    </cfRule>
  </conditionalFormatting>
  <conditionalFormatting sqref="CR90 CT90 CV90 CX90 CZ90 DB90 DD90">
    <cfRule type="cellIs" dxfId="1091" priority="906" operator="equal">
      <formula>_FV(13,"3")</formula>
    </cfRule>
  </conditionalFormatting>
  <conditionalFormatting sqref="CR90 CT90 CV90 CX90 CZ90 DB90 DD90">
    <cfRule type="cellIs" dxfId="1090" priority="907" operator="equal">
      <formula>_FV(13,"3")</formula>
    </cfRule>
  </conditionalFormatting>
  <conditionalFormatting sqref="CR90 CT90 CV90 CX90 CZ90 DB90 DD90">
    <cfRule type="cellIs" dxfId="1089" priority="908" operator="equal">
      <formula>_FV(13,"3")</formula>
    </cfRule>
  </conditionalFormatting>
  <conditionalFormatting sqref="CR90 CT90 CV90 CX90 CZ90 DB90 DD90">
    <cfRule type="containsText" dxfId="1088" priority="890" operator="containsText" text="DOMENICA">
      <formula>NOT(ISERROR(SEARCH("DOMENICA",CR90)))</formula>
    </cfRule>
    <cfRule type="containsText" dxfId="1087" priority="891" operator="containsText" text="08.30 – 14.30">
      <formula>NOT(ISERROR(SEARCH("08.30 – 14.30",CR90)))</formula>
    </cfRule>
    <cfRule type="containsText" dxfId="1086" priority="892" operator="containsText" text="09.30 – 18.30">
      <formula>NOT(ISERROR(SEARCH("09.30 – 18.30",CR90)))</formula>
    </cfRule>
    <cfRule type="containsText" dxfId="1085" priority="893" operator="containsText" text="08.30 – 16.30">
      <formula>NOT(ISERROR(SEARCH("08.30 – 16.30",CR90)))</formula>
    </cfRule>
    <cfRule type="containsText" dxfId="1084" priority="894" operator="containsText" text="08.30 – 17.30">
      <formula>NOT(ISERROR(SEARCH("08.30 – 17.30",CR90)))</formula>
    </cfRule>
    <cfRule type="containsText" dxfId="1083" priority="895" operator="containsText" text="09.00 – 18.00">
      <formula>NOT(ISERROR(SEARCH("09.00 – 18.00",CR90)))</formula>
    </cfRule>
    <cfRule type="containsText" dxfId="1082" priority="896" operator="containsText" text="09.00 – 15.00">
      <formula>NOT(ISERROR(SEARCH("09.00 – 15.00",CR90)))</formula>
    </cfRule>
    <cfRule type="containsText" dxfId="1081" priority="897" operator="containsText" text="10.30 – 19.30">
      <formula>NOT(ISERROR(SEARCH("10.30 – 19.30",CR90)))</formula>
    </cfRule>
    <cfRule type="containsText" dxfId="1080" priority="898" operator="containsText" text="09.00 – 13.00">
      <formula>NOT(ISERROR(SEARCH("09.00 – 13.00",CR90)))</formula>
    </cfRule>
    <cfRule type="containsText" dxfId="1079" priority="899" operator="containsText" text="11.30 – 19.30">
      <formula>NOT(ISERROR(SEARCH("11.30 – 19.30",CR90)))</formula>
    </cfRule>
  </conditionalFormatting>
  <conditionalFormatting sqref="CR90 CT90 CV90 CX90 CZ90 DB90 DD90">
    <cfRule type="cellIs" dxfId="1078" priority="882" operator="equal">
      <formula>"09.00 – 15.00"</formula>
    </cfRule>
  </conditionalFormatting>
  <conditionalFormatting sqref="CR90 CT90 CV90 CX90 CZ90 DB90 DD90">
    <cfRule type="cellIs" dxfId="1077" priority="883" operator="equal">
      <formula>"09.00 – 18.00"</formula>
    </cfRule>
  </conditionalFormatting>
  <conditionalFormatting sqref="CR90 CT90 CV90 CX90 CZ90 DB90 DD90">
    <cfRule type="cellIs" dxfId="1076" priority="884" operator="equal">
      <formula>"09.30 – 13.00"</formula>
    </cfRule>
  </conditionalFormatting>
  <conditionalFormatting sqref="CR90 CT90 CV90 CX90 CZ90 DB90 DD90">
    <cfRule type="cellIs" dxfId="1075" priority="885" operator="equal">
      <formula>"10.30 – 19.30"</formula>
    </cfRule>
  </conditionalFormatting>
  <conditionalFormatting sqref="CR90 CT90 CV90 CX90 CZ90 DB90 DD90">
    <cfRule type="cellIs" dxfId="1074" priority="886" operator="equal">
      <formula>"11.30 – 19.30"</formula>
    </cfRule>
  </conditionalFormatting>
  <conditionalFormatting sqref="CR90 CT90 CV90 CX90 CZ90 DB90 DD90">
    <cfRule type="cellIs" dxfId="1073" priority="887" operator="equal">
      <formula>_FV(13,"3")</formula>
    </cfRule>
  </conditionalFormatting>
  <conditionalFormatting sqref="CR90 CT90 CV90 CX90 CZ90 DB90 DD90">
    <cfRule type="cellIs" dxfId="1072" priority="888" operator="equal">
      <formula>_FV(13,"3")</formula>
    </cfRule>
  </conditionalFormatting>
  <conditionalFormatting sqref="CR90 CT90 CV90 CX90 CZ90 DB90 DD90">
    <cfRule type="cellIs" dxfId="1071" priority="889" operator="equal">
      <formula>_FV(13,"3")</formula>
    </cfRule>
  </conditionalFormatting>
  <conditionalFormatting sqref="CR90 CT90 CV90 CX90 CZ90 DB90 DD90">
    <cfRule type="cellIs" dxfId="1070" priority="874" operator="equal">
      <formula>"09.00 – 15.00"</formula>
    </cfRule>
  </conditionalFormatting>
  <conditionalFormatting sqref="CR90 CT90 CV90 CX90 CZ90 DB90 DD90">
    <cfRule type="cellIs" dxfId="1069" priority="875" operator="equal">
      <formula>"09.00 – 18.00"</formula>
    </cfRule>
  </conditionalFormatting>
  <conditionalFormatting sqref="CR90 CT90 CV90 CX90 CZ90 DB90 DD90">
    <cfRule type="cellIs" dxfId="1068" priority="876" operator="equal">
      <formula>"09.30 – 13.00"</formula>
    </cfRule>
  </conditionalFormatting>
  <conditionalFormatting sqref="CR90 CT90 CV90 CX90 CZ90 DB90 DD90">
    <cfRule type="cellIs" dxfId="1067" priority="877" operator="equal">
      <formula>"10.30 – 19.30"</formula>
    </cfRule>
  </conditionalFormatting>
  <conditionalFormatting sqref="CR90 CT90 CV90 CX90 CZ90 DB90 DD90">
    <cfRule type="cellIs" dxfId="1066" priority="878" operator="equal">
      <formula>"11.30 – 19.30"</formula>
    </cfRule>
  </conditionalFormatting>
  <conditionalFormatting sqref="CR90 CT90 CV90 CX90 CZ90 DB90 DD90">
    <cfRule type="cellIs" dxfId="1065" priority="879" operator="equal">
      <formula>_FV(13,"3")</formula>
    </cfRule>
  </conditionalFormatting>
  <conditionalFormatting sqref="CR90 CT90 CV90 CX90 CZ90 DB90 DD90">
    <cfRule type="cellIs" dxfId="1064" priority="880" operator="equal">
      <formula>_FV(13,"3")</formula>
    </cfRule>
  </conditionalFormatting>
  <conditionalFormatting sqref="CR90 CT90 CV90 CX90 CZ90 DB90 DD90">
    <cfRule type="cellIs" dxfId="1063" priority="881" operator="equal">
      <formula>_FV(13,"3")</formula>
    </cfRule>
  </conditionalFormatting>
  <conditionalFormatting sqref="CR90 CT90 CV90 CX90 CZ90 DB90 DD90">
    <cfRule type="containsText" dxfId="1062" priority="868" operator="containsText" text="09.00 - 13.00">
      <formula>NOT(ISERROR(SEARCH("09.00 - 13.00",CR90)))</formula>
    </cfRule>
    <cfRule type="containsText" dxfId="1061" priority="869" operator="containsText" text="09.00 – 15:00">
      <formula>NOT(ISERROR(SEARCH("09.00 – 15:00",CR90)))</formula>
    </cfRule>
    <cfRule type="containsText" dxfId="1060" priority="870" operator="containsText" text="09.00 – 16.00">
      <formula>NOT(ISERROR(SEARCH("09.00 – 16.00",CR90)))</formula>
    </cfRule>
    <cfRule type="containsText" dxfId="1059" priority="871" operator="containsText" text="09.00 - 13:00">
      <formula>NOT(ISERROR(SEARCH("09.00 - 13:00",CR90)))</formula>
    </cfRule>
    <cfRule type="containsText" dxfId="1058" priority="872" operator="containsText" text="08.30 – 16:30 ">
      <formula>NOT(ISERROR(SEARCH("08.30 – 16:30 ",CR90)))</formula>
    </cfRule>
    <cfRule type="containsText" dxfId="1057" priority="873" operator="containsText" text="08.30 – 17:30 ">
      <formula>NOT(ISERROR(SEARCH("08.30 – 17:30 ",CR90)))</formula>
    </cfRule>
  </conditionalFormatting>
  <conditionalFormatting sqref="CR90 CT90 CV90 CX90 CZ90 DB90 DD90">
    <cfRule type="cellIs" dxfId="1056" priority="860" operator="equal">
      <formula>"09.00 – 15.00"</formula>
    </cfRule>
  </conditionalFormatting>
  <conditionalFormatting sqref="CR90 CT90 CV90 CX90 CZ90 DB90 DD90">
    <cfRule type="cellIs" dxfId="1055" priority="861" operator="equal">
      <formula>"09.00 – 18.00"</formula>
    </cfRule>
  </conditionalFormatting>
  <conditionalFormatting sqref="CR90 CT90 CV90 CX90 CZ90 DB90 DD90">
    <cfRule type="cellIs" dxfId="1054" priority="862" operator="equal">
      <formula>"09.30 – 13.00"</formula>
    </cfRule>
  </conditionalFormatting>
  <conditionalFormatting sqref="CR90 CT90 CV90 CX90 CZ90 DB90 DD90">
    <cfRule type="cellIs" dxfId="1053" priority="863" operator="equal">
      <formula>"10.30 – 19.30"</formula>
    </cfRule>
  </conditionalFormatting>
  <conditionalFormatting sqref="CR90 CT90 CV90 CX90 CZ90 DB90 DD90">
    <cfRule type="cellIs" dxfId="1052" priority="864" operator="equal">
      <formula>"11.30 – 19.30"</formula>
    </cfRule>
  </conditionalFormatting>
  <conditionalFormatting sqref="CR90 CT90 CV90 CX90 CZ90 DB90 DD90">
    <cfRule type="cellIs" dxfId="1051" priority="865" operator="equal">
      <formula>_FV(13,"3")</formula>
    </cfRule>
  </conditionalFormatting>
  <conditionalFormatting sqref="CR90 CT90 CV90 CX90 CZ90 DB90 DD90">
    <cfRule type="cellIs" dxfId="1050" priority="866" operator="equal">
      <formula>_FV(13,"3")</formula>
    </cfRule>
  </conditionalFormatting>
  <conditionalFormatting sqref="CR90 CT90 CV90 CX90 CZ90 DB90 DD90">
    <cfRule type="containsText" dxfId="1049" priority="850" operator="containsText" text="DOMENICA">
      <formula>NOT(ISERROR(SEARCH("DOMENICA",CR90)))</formula>
    </cfRule>
    <cfRule type="containsText" dxfId="1048" priority="851" operator="containsText" text="08.30 – 14.30">
      <formula>NOT(ISERROR(SEARCH("08.30 – 14.30",CR90)))</formula>
    </cfRule>
    <cfRule type="containsText" dxfId="1047" priority="852" operator="containsText" text="09.30 – 18.30">
      <formula>NOT(ISERROR(SEARCH("09.30 – 18.30",CR90)))</formula>
    </cfRule>
    <cfRule type="containsText" dxfId="1046" priority="853" operator="containsText" text="08.30 – 16.30">
      <formula>NOT(ISERROR(SEARCH("08.30 – 16.30",CR90)))</formula>
    </cfRule>
    <cfRule type="containsText" dxfId="1045" priority="854" operator="containsText" text="08.30 – 17.30">
      <formula>NOT(ISERROR(SEARCH("08.30 – 17.30",CR90)))</formula>
    </cfRule>
    <cfRule type="containsText" dxfId="1044" priority="855" operator="containsText" text="09.00 – 18.00">
      <formula>NOT(ISERROR(SEARCH("09.00 – 18.00",CR90)))</formula>
    </cfRule>
    <cfRule type="containsText" dxfId="1043" priority="856" operator="containsText" text="09.00 – 15.00">
      <formula>NOT(ISERROR(SEARCH("09.00 – 15.00",CR90)))</formula>
    </cfRule>
    <cfRule type="containsText" dxfId="1042" priority="857" operator="containsText" text="10.30 – 19.30">
      <formula>NOT(ISERROR(SEARCH("10.30 – 19.30",CR90)))</formula>
    </cfRule>
    <cfRule type="containsText" dxfId="1041" priority="858" operator="containsText" text="09.00 – 13.00">
      <formula>NOT(ISERROR(SEARCH("09.00 – 13.00",CR90)))</formula>
    </cfRule>
    <cfRule type="containsText" dxfId="1040" priority="859" operator="containsText" text="11.30 – 19.30">
      <formula>NOT(ISERROR(SEARCH("11.30 – 19.30",CR90)))</formula>
    </cfRule>
  </conditionalFormatting>
  <conditionalFormatting sqref="CR90 CT90 CV90 CX90 CZ90 DB90 DD90">
    <cfRule type="cellIs" dxfId="1039" priority="843" operator="equal">
      <formula>"09.00 – 18.00"</formula>
    </cfRule>
  </conditionalFormatting>
  <conditionalFormatting sqref="CR90 CT90 CV90 CX90 CZ90 DB90 DD90">
    <cfRule type="cellIs" dxfId="1038" priority="844" operator="equal">
      <formula>"09.30 – 13.00"</formula>
    </cfRule>
  </conditionalFormatting>
  <conditionalFormatting sqref="CR90 CT90 CV90 CX90 CZ90 DB90 DD90">
    <cfRule type="cellIs" dxfId="1037" priority="845" operator="equal">
      <formula>"10.30 – 19.30"</formula>
    </cfRule>
  </conditionalFormatting>
  <conditionalFormatting sqref="CR90 CT90 CV90 CX90 CZ90 DB90 DD90">
    <cfRule type="cellIs" dxfId="1036" priority="846" operator="equal">
      <formula>"11.30 – 19.30"</formula>
    </cfRule>
  </conditionalFormatting>
  <conditionalFormatting sqref="CR90 CT90 CV90 CX90 CZ90 DB90 DD90">
    <cfRule type="cellIs" dxfId="1035" priority="847" operator="equal">
      <formula>_FV(13,"3")</formula>
    </cfRule>
  </conditionalFormatting>
  <conditionalFormatting sqref="CR90 CT90 CV90 CX90 CZ90 DB90 DD90">
    <cfRule type="cellIs" dxfId="1034" priority="836" operator="equal">
      <formula>"09.00 – 18.00"</formula>
    </cfRule>
  </conditionalFormatting>
  <conditionalFormatting sqref="CR90 CT90 CV90 CX90 CZ90 DB90 DD90">
    <cfRule type="cellIs" dxfId="1033" priority="837" operator="equal">
      <formula>"09.30 – 13.00"</formula>
    </cfRule>
  </conditionalFormatting>
  <conditionalFormatting sqref="CR90 CT90 CV90 CX90 CZ90 DB90 DD90">
    <cfRule type="cellIs" dxfId="1032" priority="838" operator="equal">
      <formula>"10.30 – 19.30"</formula>
    </cfRule>
  </conditionalFormatting>
  <conditionalFormatting sqref="CR90 CT90 CV90 CX90 CZ90 DB90 DD90">
    <cfRule type="cellIs" dxfId="1031" priority="839" operator="equal">
      <formula>"11.30 – 19.30"</formula>
    </cfRule>
  </conditionalFormatting>
  <conditionalFormatting sqref="CR90 CT90 CV90 CX90 CZ90 DB90 DD90">
    <cfRule type="cellIs" dxfId="1030" priority="840" operator="equal">
      <formula>_FV(13,"3")</formula>
    </cfRule>
  </conditionalFormatting>
  <conditionalFormatting sqref="CR114 CT114 CV114 CX114 CZ114 DB114 DD114">
    <cfRule type="cellIs" dxfId="1029" priority="794" operator="equal">
      <formula>_FV(13,"3")</formula>
    </cfRule>
  </conditionalFormatting>
  <conditionalFormatting sqref="CR114 CT114 CV114 CX114 CZ114 DB114 DD114">
    <cfRule type="cellIs" dxfId="1028" priority="775" operator="equal">
      <formula>_FV(13,"3")</formula>
    </cfRule>
  </conditionalFormatting>
  <conditionalFormatting sqref="CR114 CT114 CV114 CX114 CZ114 DB114 DD114">
    <cfRule type="cellIs" dxfId="1027" priority="776" operator="equal">
      <formula>_FV(13,"3")</formula>
    </cfRule>
  </conditionalFormatting>
  <conditionalFormatting sqref="CR114 CT114 CV114 CX114 CZ114 DB114 DD114">
    <cfRule type="cellIs" dxfId="1026" priority="768" operator="equal">
      <formula>_FV(13,"3")</formula>
    </cfRule>
  </conditionalFormatting>
  <conditionalFormatting sqref="CR114 CT114 CV114 CX114 CZ114 DB114 DD114">
    <cfRule type="cellIs" dxfId="1025" priority="769" operator="equal">
      <formula>_FV(13,"3")</formula>
    </cfRule>
  </conditionalFormatting>
  <conditionalFormatting sqref="CR114 CT114 CV114 CX114 CZ114 DB114 DD114">
    <cfRule type="cellIs" dxfId="1024" priority="827" operator="equal">
      <formula>"09.00 – 13.00"</formula>
    </cfRule>
  </conditionalFormatting>
  <conditionalFormatting sqref="CR114 CT114 CV114 CX114 CZ114 DB114 DD114">
    <cfRule type="cellIs" dxfId="1023" priority="828" operator="equal">
      <formula>"09.00 – 15.00"</formula>
    </cfRule>
  </conditionalFormatting>
  <conditionalFormatting sqref="CR114 CT114 CV114 CX114 CZ114 DB114 DD114">
    <cfRule type="cellIs" dxfId="1022" priority="829" operator="equal">
      <formula>"09.00 – 18.00"</formula>
    </cfRule>
  </conditionalFormatting>
  <conditionalFormatting sqref="CR114 CT114 CV114 CX114 CZ114 DB114 DD114">
    <cfRule type="cellIs" dxfId="1021" priority="830" operator="equal">
      <formula>"09.30 – 13.00"</formula>
    </cfRule>
  </conditionalFormatting>
  <conditionalFormatting sqref="CR114 CT114 CV114 CX114 CZ114 DB114 DD114">
    <cfRule type="cellIs" dxfId="1020" priority="831" operator="equal">
      <formula>"10.30 – 19.30"</formula>
    </cfRule>
  </conditionalFormatting>
  <conditionalFormatting sqref="CR114 CT114 CV114 CX114 CZ114 DB114 DD114">
    <cfRule type="cellIs" dxfId="1019" priority="832" operator="equal">
      <formula>"11.30 – 19.30"</formula>
    </cfRule>
  </conditionalFormatting>
  <conditionalFormatting sqref="CR114 CT114 CV114 CX114 CZ114 DB114 DD114">
    <cfRule type="cellIs" dxfId="1018" priority="833" operator="equal">
      <formula>_FV(13,"3")</formula>
    </cfRule>
  </conditionalFormatting>
  <conditionalFormatting sqref="CR114 CT114 CV114 CX114 CZ114 DB114 DD114">
    <cfRule type="cellIs" dxfId="1017" priority="834" operator="equal">
      <formula>_FV(13,"3")</formula>
    </cfRule>
  </conditionalFormatting>
  <conditionalFormatting sqref="CR114 CT114 CV114 CX114 CZ114 DB114 DD114">
    <cfRule type="cellIs" dxfId="1016" priority="835" operator="equal">
      <formula>_FV(13,"3")</formula>
    </cfRule>
  </conditionalFormatting>
  <conditionalFormatting sqref="CR114 CT114 CV114 CX114 CZ114 DB114 DD114">
    <cfRule type="containsText" dxfId="1015" priority="817" operator="containsText" text="DOMENICA">
      <formula>NOT(ISERROR(SEARCH("DOMENICA",CR114)))</formula>
    </cfRule>
    <cfRule type="containsText" dxfId="1014" priority="818" operator="containsText" text="08.30 – 14.30">
      <formula>NOT(ISERROR(SEARCH("08.30 – 14.30",CR114)))</formula>
    </cfRule>
    <cfRule type="containsText" dxfId="1013" priority="819" operator="containsText" text="09.30 – 18.30">
      <formula>NOT(ISERROR(SEARCH("09.30 – 18.30",CR114)))</formula>
    </cfRule>
    <cfRule type="containsText" dxfId="1012" priority="820" operator="containsText" text="08.30 – 16.30">
      <formula>NOT(ISERROR(SEARCH("08.30 – 16.30",CR114)))</formula>
    </cfRule>
    <cfRule type="containsText" dxfId="1011" priority="821" operator="containsText" text="08.30 – 17.30">
      <formula>NOT(ISERROR(SEARCH("08.30 – 17.30",CR114)))</formula>
    </cfRule>
    <cfRule type="containsText" dxfId="1010" priority="822" operator="containsText" text="09.00 – 18.00">
      <formula>NOT(ISERROR(SEARCH("09.00 – 18.00",CR114)))</formula>
    </cfRule>
    <cfRule type="containsText" dxfId="1009" priority="823" operator="containsText" text="09.00 – 15.00">
      <formula>NOT(ISERROR(SEARCH("09.00 – 15.00",CR114)))</formula>
    </cfRule>
    <cfRule type="containsText" dxfId="1008" priority="824" operator="containsText" text="10.30 – 19.30">
      <formula>NOT(ISERROR(SEARCH("10.30 – 19.30",CR114)))</formula>
    </cfRule>
    <cfRule type="containsText" dxfId="1007" priority="825" operator="containsText" text="09.00 – 13.00">
      <formula>NOT(ISERROR(SEARCH("09.00 – 13.00",CR114)))</formula>
    </cfRule>
    <cfRule type="containsText" dxfId="1006" priority="826" operator="containsText" text="11.30 – 19.30">
      <formula>NOT(ISERROR(SEARCH("11.30 – 19.30",CR114)))</formula>
    </cfRule>
  </conditionalFormatting>
  <conditionalFormatting sqref="CR114 CT114 CV114 CX114 CZ114 DB114 DD114">
    <cfRule type="cellIs" dxfId="1005" priority="809" operator="equal">
      <formula>"09.00 – 15.00"</formula>
    </cfRule>
  </conditionalFormatting>
  <conditionalFormatting sqref="CR114 CT114 CV114 CX114 CZ114 DB114 DD114">
    <cfRule type="cellIs" dxfId="1004" priority="810" operator="equal">
      <formula>"09.00 – 18.00"</formula>
    </cfRule>
  </conditionalFormatting>
  <conditionalFormatting sqref="CR114 CT114 CV114 CX114 CZ114 DB114 DD114">
    <cfRule type="cellIs" dxfId="1003" priority="811" operator="equal">
      <formula>"09.30 – 13.00"</formula>
    </cfRule>
  </conditionalFormatting>
  <conditionalFormatting sqref="CR114 CT114 CV114 CX114 CZ114 DB114 DD114">
    <cfRule type="cellIs" dxfId="1002" priority="812" operator="equal">
      <formula>"10.30 – 19.30"</formula>
    </cfRule>
  </conditionalFormatting>
  <conditionalFormatting sqref="CR114 CT114 CV114 CX114 CZ114 DB114 DD114">
    <cfRule type="cellIs" dxfId="1001" priority="813" operator="equal">
      <formula>"11.30 – 19.30"</formula>
    </cfRule>
  </conditionalFormatting>
  <conditionalFormatting sqref="CR114 CT114 CV114 CX114 CZ114 DB114 DD114">
    <cfRule type="cellIs" dxfId="1000" priority="814" operator="equal">
      <formula>_FV(13,"3")</formula>
    </cfRule>
  </conditionalFormatting>
  <conditionalFormatting sqref="CR114 CT114 CV114 CX114 CZ114 DB114 DD114">
    <cfRule type="cellIs" dxfId="999" priority="815" operator="equal">
      <formula>_FV(13,"3")</formula>
    </cfRule>
  </conditionalFormatting>
  <conditionalFormatting sqref="CR114 CT114 CV114 CX114 CZ114 DB114 DD114">
    <cfRule type="cellIs" dxfId="998" priority="816" operator="equal">
      <formula>_FV(13,"3")</formula>
    </cfRule>
  </conditionalFormatting>
  <conditionalFormatting sqref="CR114 CT114 CV114 CX114 CZ114 DB114 DD114">
    <cfRule type="cellIs" dxfId="997" priority="801" operator="equal">
      <formula>"09.00 – 15.00"</formula>
    </cfRule>
  </conditionalFormatting>
  <conditionalFormatting sqref="CR114 CT114 CV114 CX114 CZ114 DB114 DD114">
    <cfRule type="cellIs" dxfId="996" priority="802" operator="equal">
      <formula>"09.00 – 18.00"</formula>
    </cfRule>
  </conditionalFormatting>
  <conditionalFormatting sqref="CR114 CT114 CV114 CX114 CZ114 DB114 DD114">
    <cfRule type="cellIs" dxfId="995" priority="803" operator="equal">
      <formula>"09.30 – 13.00"</formula>
    </cfRule>
  </conditionalFormatting>
  <conditionalFormatting sqref="CR114 CT114 CV114 CX114 CZ114 DB114 DD114">
    <cfRule type="cellIs" dxfId="994" priority="804" operator="equal">
      <formula>"10.30 – 19.30"</formula>
    </cfRule>
  </conditionalFormatting>
  <conditionalFormatting sqref="CR114 CT114 CV114 CX114 CZ114 DB114 DD114">
    <cfRule type="cellIs" dxfId="993" priority="805" operator="equal">
      <formula>"11.30 – 19.30"</formula>
    </cfRule>
  </conditionalFormatting>
  <conditionalFormatting sqref="CR114 CT114 CV114 CX114 CZ114 DB114 DD114">
    <cfRule type="cellIs" dxfId="992" priority="806" operator="equal">
      <formula>_FV(13,"3")</formula>
    </cfRule>
  </conditionalFormatting>
  <conditionalFormatting sqref="CR114 CT114 CV114 CX114 CZ114 DB114 DD114">
    <cfRule type="cellIs" dxfId="991" priority="807" operator="equal">
      <formula>_FV(13,"3")</formula>
    </cfRule>
  </conditionalFormatting>
  <conditionalFormatting sqref="CR114 CT114 CV114 CX114 CZ114 DB114 DD114">
    <cfRule type="cellIs" dxfId="990" priority="808" operator="equal">
      <formula>_FV(13,"3")</formula>
    </cfRule>
  </conditionalFormatting>
  <conditionalFormatting sqref="CR114 CT114 CV114 CX114 CZ114 DB114 DD114">
    <cfRule type="containsText" dxfId="989" priority="795" operator="containsText" text="09.00 - 13.00">
      <formula>NOT(ISERROR(SEARCH("09.00 - 13.00",CR114)))</formula>
    </cfRule>
    <cfRule type="containsText" dxfId="988" priority="796" operator="containsText" text="09.00 – 15:00">
      <formula>NOT(ISERROR(SEARCH("09.00 – 15:00",CR114)))</formula>
    </cfRule>
    <cfRule type="containsText" dxfId="987" priority="797" operator="containsText" text="09.00 – 16.00">
      <formula>NOT(ISERROR(SEARCH("09.00 – 16.00",CR114)))</formula>
    </cfRule>
    <cfRule type="containsText" dxfId="986" priority="798" operator="containsText" text="09.00 - 13:00">
      <formula>NOT(ISERROR(SEARCH("09.00 - 13:00",CR114)))</formula>
    </cfRule>
    <cfRule type="containsText" dxfId="985" priority="799" operator="containsText" text="08.30 – 16:30 ">
      <formula>NOT(ISERROR(SEARCH("08.30 – 16:30 ",CR114)))</formula>
    </cfRule>
    <cfRule type="containsText" dxfId="984" priority="800" operator="containsText" text="08.30 – 17:30 ">
      <formula>NOT(ISERROR(SEARCH("08.30 – 17:30 ",CR114)))</formula>
    </cfRule>
  </conditionalFormatting>
  <conditionalFormatting sqref="CR114 CT114 CV114 CX114 CZ114 DB114 DD114">
    <cfRule type="cellIs" dxfId="983" priority="787" operator="equal">
      <formula>"09.00 – 15.00"</formula>
    </cfRule>
  </conditionalFormatting>
  <conditionalFormatting sqref="CR114 CT114 CV114 CX114 CZ114 DB114 DD114">
    <cfRule type="cellIs" dxfId="982" priority="788" operator="equal">
      <formula>"09.00 – 18.00"</formula>
    </cfRule>
  </conditionalFormatting>
  <conditionalFormatting sqref="CR114 CT114 CV114 CX114 CZ114 DB114 DD114">
    <cfRule type="cellIs" dxfId="981" priority="789" operator="equal">
      <formula>"09.30 – 13.00"</formula>
    </cfRule>
  </conditionalFormatting>
  <conditionalFormatting sqref="CR114 CT114 CV114 CX114 CZ114 DB114 DD114">
    <cfRule type="cellIs" dxfId="980" priority="790" operator="equal">
      <formula>"10.30 – 19.30"</formula>
    </cfRule>
  </conditionalFormatting>
  <conditionalFormatting sqref="CR114 CT114 CV114 CX114 CZ114 DB114 DD114">
    <cfRule type="cellIs" dxfId="979" priority="791" operator="equal">
      <formula>"11.30 – 19.30"</formula>
    </cfRule>
  </conditionalFormatting>
  <conditionalFormatting sqref="CR114 CT114 CV114 CX114 CZ114 DB114 DD114">
    <cfRule type="cellIs" dxfId="978" priority="792" operator="equal">
      <formula>_FV(13,"3")</formula>
    </cfRule>
  </conditionalFormatting>
  <conditionalFormatting sqref="CR114 CT114 CV114 CX114 CZ114 DB114 DD114">
    <cfRule type="cellIs" dxfId="977" priority="793" operator="equal">
      <formula>_FV(13,"3")</formula>
    </cfRule>
  </conditionalFormatting>
  <conditionalFormatting sqref="CR114 CT114 CV114 CX114 CZ114 DB114 DD114">
    <cfRule type="containsText" dxfId="976" priority="777" operator="containsText" text="DOMENICA">
      <formula>NOT(ISERROR(SEARCH("DOMENICA",CR114)))</formula>
    </cfRule>
    <cfRule type="containsText" dxfId="975" priority="778" operator="containsText" text="08.30 – 14.30">
      <formula>NOT(ISERROR(SEARCH("08.30 – 14.30",CR114)))</formula>
    </cfRule>
    <cfRule type="containsText" dxfId="974" priority="779" operator="containsText" text="09.30 – 18.30">
      <formula>NOT(ISERROR(SEARCH("09.30 – 18.30",CR114)))</formula>
    </cfRule>
    <cfRule type="containsText" dxfId="973" priority="780" operator="containsText" text="08.30 – 16.30">
      <formula>NOT(ISERROR(SEARCH("08.30 – 16.30",CR114)))</formula>
    </cfRule>
    <cfRule type="containsText" dxfId="972" priority="781" operator="containsText" text="08.30 – 17.30">
      <formula>NOT(ISERROR(SEARCH("08.30 – 17.30",CR114)))</formula>
    </cfRule>
    <cfRule type="containsText" dxfId="971" priority="782" operator="containsText" text="09.00 – 18.00">
      <formula>NOT(ISERROR(SEARCH("09.00 – 18.00",CR114)))</formula>
    </cfRule>
    <cfRule type="containsText" dxfId="970" priority="783" operator="containsText" text="09.00 – 15.00">
      <formula>NOT(ISERROR(SEARCH("09.00 – 15.00",CR114)))</formula>
    </cfRule>
    <cfRule type="containsText" dxfId="969" priority="784" operator="containsText" text="10.30 – 19.30">
      <formula>NOT(ISERROR(SEARCH("10.30 – 19.30",CR114)))</formula>
    </cfRule>
    <cfRule type="containsText" dxfId="968" priority="785" operator="containsText" text="09.00 – 13.00">
      <formula>NOT(ISERROR(SEARCH("09.00 – 13.00",CR114)))</formula>
    </cfRule>
    <cfRule type="containsText" dxfId="967" priority="786" operator="containsText" text="11.30 – 19.30">
      <formula>NOT(ISERROR(SEARCH("11.30 – 19.30",CR114)))</formula>
    </cfRule>
  </conditionalFormatting>
  <conditionalFormatting sqref="CR114 CT114 CV114 CX114 CZ114 DB114 DD114">
    <cfRule type="cellIs" dxfId="966" priority="770" operator="equal">
      <formula>"09.00 – 18.00"</formula>
    </cfRule>
  </conditionalFormatting>
  <conditionalFormatting sqref="CR114 CT114 CV114 CX114 CZ114 DB114 DD114">
    <cfRule type="cellIs" dxfId="965" priority="771" operator="equal">
      <formula>"09.30 – 13.00"</formula>
    </cfRule>
  </conditionalFormatting>
  <conditionalFormatting sqref="CR114 CT114 CV114 CX114 CZ114 DB114 DD114">
    <cfRule type="cellIs" dxfId="964" priority="772" operator="equal">
      <formula>"10.30 – 19.30"</formula>
    </cfRule>
  </conditionalFormatting>
  <conditionalFormatting sqref="CR114 CT114 CV114 CX114 CZ114 DB114 DD114">
    <cfRule type="cellIs" dxfId="963" priority="773" operator="equal">
      <formula>"11.30 – 19.30"</formula>
    </cfRule>
  </conditionalFormatting>
  <conditionalFormatting sqref="CR114 CT114 CV114 CX114 CZ114 DB114 DD114">
    <cfRule type="cellIs" dxfId="962" priority="774" operator="equal">
      <formula>_FV(13,"3")</formula>
    </cfRule>
  </conditionalFormatting>
  <conditionalFormatting sqref="CR114 CT114 CV114 CX114 CZ114 DB114 DD114">
    <cfRule type="cellIs" dxfId="961" priority="763" operator="equal">
      <formula>"09.00 – 18.00"</formula>
    </cfRule>
  </conditionalFormatting>
  <conditionalFormatting sqref="CR114 CT114 CV114 CX114 CZ114 DB114 DD114">
    <cfRule type="cellIs" dxfId="960" priority="764" operator="equal">
      <formula>"09.30 – 13.00"</formula>
    </cfRule>
  </conditionalFormatting>
  <conditionalFormatting sqref="CR114 CT114 CV114 CX114 CZ114 DB114 DD114">
    <cfRule type="cellIs" dxfId="959" priority="765" operator="equal">
      <formula>"10.30 – 19.30"</formula>
    </cfRule>
  </conditionalFormatting>
  <conditionalFormatting sqref="CR114 CT114 CV114 CX114 CZ114 DB114 DD114">
    <cfRule type="cellIs" dxfId="958" priority="766" operator="equal">
      <formula>"11.30 – 19.30"</formula>
    </cfRule>
  </conditionalFormatting>
  <conditionalFormatting sqref="CR114 CT114 CV114 CX114 CZ114 DB114 DD114">
    <cfRule type="cellIs" dxfId="957" priority="767" operator="equal">
      <formula>_FV(13,"3")</formula>
    </cfRule>
  </conditionalFormatting>
  <conditionalFormatting sqref="CR124 CT124 CV124 CX124 CZ124 DB124 DD124">
    <cfRule type="cellIs" dxfId="956" priority="721" operator="equal">
      <formula>_FV(13,"3")</formula>
    </cfRule>
  </conditionalFormatting>
  <conditionalFormatting sqref="CR124 CT124 CV124 CX124 CZ124 DB124 DD124">
    <cfRule type="cellIs" dxfId="955" priority="702" operator="equal">
      <formula>_FV(13,"3")</formula>
    </cfRule>
  </conditionalFormatting>
  <conditionalFormatting sqref="CR124 CT124 CV124 CX124 CZ124 DB124 DD124">
    <cfRule type="cellIs" dxfId="954" priority="703" operator="equal">
      <formula>_FV(13,"3")</formula>
    </cfRule>
  </conditionalFormatting>
  <conditionalFormatting sqref="CR124 CT124 CV124 CX124 CZ124 DB124 DD124">
    <cfRule type="cellIs" dxfId="953" priority="695" operator="equal">
      <formula>_FV(13,"3")</formula>
    </cfRule>
  </conditionalFormatting>
  <conditionalFormatting sqref="CR124 CT124 CV124 CX124 CZ124 DB124 DD124">
    <cfRule type="cellIs" dxfId="952" priority="696" operator="equal">
      <formula>_FV(13,"3")</formula>
    </cfRule>
  </conditionalFormatting>
  <conditionalFormatting sqref="CR124 CT124 CV124 CX124 CZ124 DB124 DD124">
    <cfRule type="cellIs" dxfId="951" priority="754" operator="equal">
      <formula>"09.00 – 13.00"</formula>
    </cfRule>
  </conditionalFormatting>
  <conditionalFormatting sqref="CR124 CT124 CV124 CX124 CZ124 DB124 DD124">
    <cfRule type="cellIs" dxfId="950" priority="755" operator="equal">
      <formula>"09.00 – 15.00"</formula>
    </cfRule>
  </conditionalFormatting>
  <conditionalFormatting sqref="CR124 CT124 CV124 CX124 CZ124 DB124 DD124">
    <cfRule type="cellIs" dxfId="949" priority="756" operator="equal">
      <formula>"09.00 – 18.00"</formula>
    </cfRule>
  </conditionalFormatting>
  <conditionalFormatting sqref="CR124 CT124 CV124 CX124 CZ124 DB124 DD124">
    <cfRule type="cellIs" dxfId="948" priority="757" operator="equal">
      <formula>"09.30 – 13.00"</formula>
    </cfRule>
  </conditionalFormatting>
  <conditionalFormatting sqref="CR124 CT124 CV124 CX124 CZ124 DB124 DD124">
    <cfRule type="cellIs" dxfId="947" priority="758" operator="equal">
      <formula>"10.30 – 19.30"</formula>
    </cfRule>
  </conditionalFormatting>
  <conditionalFormatting sqref="CR124 CT124 CV124 CX124 CZ124 DB124 DD124">
    <cfRule type="cellIs" dxfId="946" priority="759" operator="equal">
      <formula>"11.30 – 19.30"</formula>
    </cfRule>
  </conditionalFormatting>
  <conditionalFormatting sqref="CR124 CT124 CV124 CX124 CZ124 DB124 DD124">
    <cfRule type="cellIs" dxfId="945" priority="760" operator="equal">
      <formula>_FV(13,"3")</formula>
    </cfRule>
  </conditionalFormatting>
  <conditionalFormatting sqref="CR124 CT124 CV124 CX124 CZ124 DB124 DD124">
    <cfRule type="cellIs" dxfId="944" priority="761" operator="equal">
      <formula>_FV(13,"3")</formula>
    </cfRule>
  </conditionalFormatting>
  <conditionalFormatting sqref="CR124 CT124 CV124 CX124 CZ124 DB124 DD124">
    <cfRule type="cellIs" dxfId="943" priority="762" operator="equal">
      <formula>_FV(13,"3")</formula>
    </cfRule>
  </conditionalFormatting>
  <conditionalFormatting sqref="CR124 CT124 CV124 CX124 CZ124 DB124 DD124">
    <cfRule type="containsText" dxfId="942" priority="744" operator="containsText" text="DOMENICA">
      <formula>NOT(ISERROR(SEARCH("DOMENICA",CR124)))</formula>
    </cfRule>
    <cfRule type="containsText" dxfId="941" priority="745" operator="containsText" text="08.30 – 14.30">
      <formula>NOT(ISERROR(SEARCH("08.30 – 14.30",CR124)))</formula>
    </cfRule>
    <cfRule type="containsText" dxfId="940" priority="746" operator="containsText" text="09.30 – 18.30">
      <formula>NOT(ISERROR(SEARCH("09.30 – 18.30",CR124)))</formula>
    </cfRule>
    <cfRule type="containsText" dxfId="939" priority="747" operator="containsText" text="08.30 – 16.30">
      <formula>NOT(ISERROR(SEARCH("08.30 – 16.30",CR124)))</formula>
    </cfRule>
    <cfRule type="containsText" dxfId="938" priority="748" operator="containsText" text="08.30 – 17.30">
      <formula>NOT(ISERROR(SEARCH("08.30 – 17.30",CR124)))</formula>
    </cfRule>
    <cfRule type="containsText" dxfId="937" priority="749" operator="containsText" text="09.00 – 18.00">
      <formula>NOT(ISERROR(SEARCH("09.00 – 18.00",CR124)))</formula>
    </cfRule>
    <cfRule type="containsText" dxfId="936" priority="750" operator="containsText" text="09.00 – 15.00">
      <formula>NOT(ISERROR(SEARCH("09.00 – 15.00",CR124)))</formula>
    </cfRule>
    <cfRule type="containsText" dxfId="935" priority="751" operator="containsText" text="10.30 – 19.30">
      <formula>NOT(ISERROR(SEARCH("10.30 – 19.30",CR124)))</formula>
    </cfRule>
    <cfRule type="containsText" dxfId="934" priority="752" operator="containsText" text="09.00 – 13.00">
      <formula>NOT(ISERROR(SEARCH("09.00 – 13.00",CR124)))</formula>
    </cfRule>
    <cfRule type="containsText" dxfId="933" priority="753" operator="containsText" text="11.30 – 19.30">
      <formula>NOT(ISERROR(SEARCH("11.30 – 19.30",CR124)))</formula>
    </cfRule>
  </conditionalFormatting>
  <conditionalFormatting sqref="CR124 CT124 CV124 CX124 CZ124 DB124 DD124">
    <cfRule type="cellIs" dxfId="932" priority="736" operator="equal">
      <formula>"09.00 – 15.00"</formula>
    </cfRule>
  </conditionalFormatting>
  <conditionalFormatting sqref="CR124 CT124 CV124 CX124 CZ124 DB124 DD124">
    <cfRule type="cellIs" dxfId="931" priority="737" operator="equal">
      <formula>"09.00 – 18.00"</formula>
    </cfRule>
  </conditionalFormatting>
  <conditionalFormatting sqref="CR124 CT124 CV124 CX124 CZ124 DB124 DD124">
    <cfRule type="cellIs" dxfId="930" priority="738" operator="equal">
      <formula>"09.30 – 13.00"</formula>
    </cfRule>
  </conditionalFormatting>
  <conditionalFormatting sqref="CR124 CT124 CV124 CX124 CZ124 DB124 DD124">
    <cfRule type="cellIs" dxfId="929" priority="739" operator="equal">
      <formula>"10.30 – 19.30"</formula>
    </cfRule>
  </conditionalFormatting>
  <conditionalFormatting sqref="CR124 CT124 CV124 CX124 CZ124 DB124 DD124">
    <cfRule type="cellIs" dxfId="928" priority="740" operator="equal">
      <formula>"11.30 – 19.30"</formula>
    </cfRule>
  </conditionalFormatting>
  <conditionalFormatting sqref="CR124 CT124 CV124 CX124 CZ124 DB124 DD124">
    <cfRule type="cellIs" dxfId="927" priority="741" operator="equal">
      <formula>_FV(13,"3")</formula>
    </cfRule>
  </conditionalFormatting>
  <conditionalFormatting sqref="CR124 CT124 CV124 CX124 CZ124 DB124 DD124">
    <cfRule type="cellIs" dxfId="926" priority="742" operator="equal">
      <formula>_FV(13,"3")</formula>
    </cfRule>
  </conditionalFormatting>
  <conditionalFormatting sqref="CR124 CT124 CV124 CX124 CZ124 DB124 DD124">
    <cfRule type="cellIs" dxfId="925" priority="743" operator="equal">
      <formula>_FV(13,"3")</formula>
    </cfRule>
  </conditionalFormatting>
  <conditionalFormatting sqref="CR124 CT124 CV124 CX124 CZ124 DB124 DD124">
    <cfRule type="cellIs" dxfId="924" priority="728" operator="equal">
      <formula>"09.00 – 15.00"</formula>
    </cfRule>
  </conditionalFormatting>
  <conditionalFormatting sqref="CR124 CT124 CV124 CX124 CZ124 DB124 DD124">
    <cfRule type="cellIs" dxfId="923" priority="729" operator="equal">
      <formula>"09.00 – 18.00"</formula>
    </cfRule>
  </conditionalFormatting>
  <conditionalFormatting sqref="CR124 CT124 CV124 CX124 CZ124 DB124 DD124">
    <cfRule type="cellIs" dxfId="922" priority="730" operator="equal">
      <formula>"09.30 – 13.00"</formula>
    </cfRule>
  </conditionalFormatting>
  <conditionalFormatting sqref="CR124 CT124 CV124 CX124 CZ124 DB124 DD124">
    <cfRule type="cellIs" dxfId="921" priority="731" operator="equal">
      <formula>"10.30 – 19.30"</formula>
    </cfRule>
  </conditionalFormatting>
  <conditionalFormatting sqref="CR124 CT124 CV124 CX124 CZ124 DB124 DD124">
    <cfRule type="cellIs" dxfId="920" priority="732" operator="equal">
      <formula>"11.30 – 19.30"</formula>
    </cfRule>
  </conditionalFormatting>
  <conditionalFormatting sqref="CR124 CT124 CV124 CX124 CZ124 DB124 DD124">
    <cfRule type="cellIs" dxfId="919" priority="733" operator="equal">
      <formula>_FV(13,"3")</formula>
    </cfRule>
  </conditionalFormatting>
  <conditionalFormatting sqref="CR124 CT124 CV124 CX124 CZ124 DB124 DD124">
    <cfRule type="cellIs" dxfId="918" priority="734" operator="equal">
      <formula>_FV(13,"3")</formula>
    </cfRule>
  </conditionalFormatting>
  <conditionalFormatting sqref="CR124 CT124 CV124 CX124 CZ124 DB124 DD124">
    <cfRule type="cellIs" dxfId="917" priority="735" operator="equal">
      <formula>_FV(13,"3")</formula>
    </cfRule>
  </conditionalFormatting>
  <conditionalFormatting sqref="CR124 CT124 CV124 CX124 CZ124 DB124 DD124">
    <cfRule type="containsText" dxfId="916" priority="722" operator="containsText" text="09.00 - 13.00">
      <formula>NOT(ISERROR(SEARCH("09.00 - 13.00",CR124)))</formula>
    </cfRule>
    <cfRule type="containsText" dxfId="915" priority="723" operator="containsText" text="09.00 – 15:00">
      <formula>NOT(ISERROR(SEARCH("09.00 – 15:00",CR124)))</formula>
    </cfRule>
    <cfRule type="containsText" dxfId="914" priority="724" operator="containsText" text="09.00 – 16.00">
      <formula>NOT(ISERROR(SEARCH("09.00 – 16.00",CR124)))</formula>
    </cfRule>
    <cfRule type="containsText" dxfId="913" priority="725" operator="containsText" text="09.00 - 13:00">
      <formula>NOT(ISERROR(SEARCH("09.00 - 13:00",CR124)))</formula>
    </cfRule>
    <cfRule type="containsText" dxfId="912" priority="726" operator="containsText" text="08.30 – 16:30 ">
      <formula>NOT(ISERROR(SEARCH("08.30 – 16:30 ",CR124)))</formula>
    </cfRule>
    <cfRule type="containsText" dxfId="911" priority="727" operator="containsText" text="08.30 – 17:30 ">
      <formula>NOT(ISERROR(SEARCH("08.30 – 17:30 ",CR124)))</formula>
    </cfRule>
  </conditionalFormatting>
  <conditionalFormatting sqref="CR124 CT124 CV124 CX124 CZ124 DB124 DD124">
    <cfRule type="cellIs" dxfId="910" priority="714" operator="equal">
      <formula>"09.00 – 15.00"</formula>
    </cfRule>
  </conditionalFormatting>
  <conditionalFormatting sqref="CR124 CT124 CV124 CX124 CZ124 DB124 DD124">
    <cfRule type="cellIs" dxfId="909" priority="715" operator="equal">
      <formula>"09.00 – 18.00"</formula>
    </cfRule>
  </conditionalFormatting>
  <conditionalFormatting sqref="CR124 CT124 CV124 CX124 CZ124 DB124 DD124">
    <cfRule type="cellIs" dxfId="908" priority="716" operator="equal">
      <formula>"09.30 – 13.00"</formula>
    </cfRule>
  </conditionalFormatting>
  <conditionalFormatting sqref="CR124 CT124 CV124 CX124 CZ124 DB124 DD124">
    <cfRule type="cellIs" dxfId="907" priority="717" operator="equal">
      <formula>"10.30 – 19.30"</formula>
    </cfRule>
  </conditionalFormatting>
  <conditionalFormatting sqref="CR124 CT124 CV124 CX124 CZ124 DB124 DD124">
    <cfRule type="cellIs" dxfId="906" priority="718" operator="equal">
      <formula>"11.30 – 19.30"</formula>
    </cfRule>
  </conditionalFormatting>
  <conditionalFormatting sqref="CR124 CT124 CV124 CX124 CZ124 DB124 DD124">
    <cfRule type="cellIs" dxfId="905" priority="719" operator="equal">
      <formula>_FV(13,"3")</formula>
    </cfRule>
  </conditionalFormatting>
  <conditionalFormatting sqref="CR124 CT124 CV124 CX124 CZ124 DB124 DD124">
    <cfRule type="cellIs" dxfId="904" priority="720" operator="equal">
      <formula>_FV(13,"3")</formula>
    </cfRule>
  </conditionalFormatting>
  <conditionalFormatting sqref="CR124 CT124 CV124 CX124 CZ124 DB124 DD124">
    <cfRule type="containsText" dxfId="903" priority="704" operator="containsText" text="DOMENICA">
      <formula>NOT(ISERROR(SEARCH("DOMENICA",CR124)))</formula>
    </cfRule>
    <cfRule type="containsText" dxfId="902" priority="705" operator="containsText" text="08.30 – 14.30">
      <formula>NOT(ISERROR(SEARCH("08.30 – 14.30",CR124)))</formula>
    </cfRule>
    <cfRule type="containsText" dxfId="901" priority="706" operator="containsText" text="09.30 – 18.30">
      <formula>NOT(ISERROR(SEARCH("09.30 – 18.30",CR124)))</formula>
    </cfRule>
    <cfRule type="containsText" dxfId="900" priority="707" operator="containsText" text="08.30 – 16.30">
      <formula>NOT(ISERROR(SEARCH("08.30 – 16.30",CR124)))</formula>
    </cfRule>
    <cfRule type="containsText" dxfId="899" priority="708" operator="containsText" text="08.30 – 17.30">
      <formula>NOT(ISERROR(SEARCH("08.30 – 17.30",CR124)))</formula>
    </cfRule>
    <cfRule type="containsText" dxfId="898" priority="709" operator="containsText" text="09.00 – 18.00">
      <formula>NOT(ISERROR(SEARCH("09.00 – 18.00",CR124)))</formula>
    </cfRule>
    <cfRule type="containsText" dxfId="897" priority="710" operator="containsText" text="09.00 – 15.00">
      <formula>NOT(ISERROR(SEARCH("09.00 – 15.00",CR124)))</formula>
    </cfRule>
    <cfRule type="containsText" dxfId="896" priority="711" operator="containsText" text="10.30 – 19.30">
      <formula>NOT(ISERROR(SEARCH("10.30 – 19.30",CR124)))</formula>
    </cfRule>
    <cfRule type="containsText" dxfId="895" priority="712" operator="containsText" text="09.00 – 13.00">
      <formula>NOT(ISERROR(SEARCH("09.00 – 13.00",CR124)))</formula>
    </cfRule>
    <cfRule type="containsText" dxfId="894" priority="713" operator="containsText" text="11.30 – 19.30">
      <formula>NOT(ISERROR(SEARCH("11.30 – 19.30",CR124)))</formula>
    </cfRule>
  </conditionalFormatting>
  <conditionalFormatting sqref="CR124 CT124 CV124 CX124 CZ124 DB124 DD124">
    <cfRule type="cellIs" dxfId="893" priority="697" operator="equal">
      <formula>"09.00 – 18.00"</formula>
    </cfRule>
  </conditionalFormatting>
  <conditionalFormatting sqref="CR124 CT124 CV124 CX124 CZ124 DB124 DD124">
    <cfRule type="cellIs" dxfId="892" priority="698" operator="equal">
      <formula>"09.30 – 13.00"</formula>
    </cfRule>
  </conditionalFormatting>
  <conditionalFormatting sqref="CR124 CT124 CV124 CX124 CZ124 DB124 DD124">
    <cfRule type="cellIs" dxfId="891" priority="699" operator="equal">
      <formula>"10.30 – 19.30"</formula>
    </cfRule>
  </conditionalFormatting>
  <conditionalFormatting sqref="CR124 CT124 CV124 CX124 CZ124 DB124 DD124">
    <cfRule type="cellIs" dxfId="890" priority="700" operator="equal">
      <formula>"11.30 – 19.30"</formula>
    </cfRule>
  </conditionalFormatting>
  <conditionalFormatting sqref="CR124 CT124 CV124 CX124 CZ124 DB124 DD124">
    <cfRule type="cellIs" dxfId="889" priority="701" operator="equal">
      <formula>_FV(13,"3")</formula>
    </cfRule>
  </conditionalFormatting>
  <conditionalFormatting sqref="CR124 CT124 CV124 CX124 CZ124 DB124 DD124">
    <cfRule type="cellIs" dxfId="888" priority="690" operator="equal">
      <formula>"09.00 – 18.00"</formula>
    </cfRule>
  </conditionalFormatting>
  <conditionalFormatting sqref="CR124 CT124 CV124 CX124 CZ124 DB124 DD124">
    <cfRule type="cellIs" dxfId="887" priority="691" operator="equal">
      <formula>"09.30 – 13.00"</formula>
    </cfRule>
  </conditionalFormatting>
  <conditionalFormatting sqref="CR124 CT124 CV124 CX124 CZ124 DB124 DD124">
    <cfRule type="cellIs" dxfId="886" priority="692" operator="equal">
      <formula>"10.30 – 19.30"</formula>
    </cfRule>
  </conditionalFormatting>
  <conditionalFormatting sqref="CR124 CT124 CV124 CX124 CZ124 DB124 DD124">
    <cfRule type="cellIs" dxfId="885" priority="693" operator="equal">
      <formula>"11.30 – 19.30"</formula>
    </cfRule>
  </conditionalFormatting>
  <conditionalFormatting sqref="CR124 CT124 CV124 CX124 CZ124 DB124 DD124">
    <cfRule type="cellIs" dxfId="884" priority="694" operator="equal">
      <formula>_FV(13,"3")</formula>
    </cfRule>
  </conditionalFormatting>
  <conditionalFormatting sqref="CR134 CT134 CV134 CX134 CZ134 DB134 DD134">
    <cfRule type="cellIs" dxfId="883" priority="648" operator="equal">
      <formula>_FV(13,"3")</formula>
    </cfRule>
  </conditionalFormatting>
  <conditionalFormatting sqref="CR134 CT134 CV134 CX134 CZ134 DB134 DD134">
    <cfRule type="cellIs" dxfId="882" priority="629" operator="equal">
      <formula>_FV(13,"3")</formula>
    </cfRule>
  </conditionalFormatting>
  <conditionalFormatting sqref="CR134 CT134 CV134 CX134 CZ134 DB134 DD134">
    <cfRule type="cellIs" dxfId="881" priority="630" operator="equal">
      <formula>_FV(13,"3")</formula>
    </cfRule>
  </conditionalFormatting>
  <conditionalFormatting sqref="CR134 CT134 CV134 CX134 CZ134 DB134 DD134">
    <cfRule type="cellIs" dxfId="880" priority="622" operator="equal">
      <formula>_FV(13,"3")</formula>
    </cfRule>
  </conditionalFormatting>
  <conditionalFormatting sqref="CR134 CT134 CV134 CX134 CZ134 DB134 DD134">
    <cfRule type="cellIs" dxfId="879" priority="623" operator="equal">
      <formula>_FV(13,"3")</formula>
    </cfRule>
  </conditionalFormatting>
  <conditionalFormatting sqref="CR134 CT134 CV134 CX134 CZ134 DB134 DD134">
    <cfRule type="cellIs" dxfId="878" priority="681" operator="equal">
      <formula>"09.00 – 13.00"</formula>
    </cfRule>
  </conditionalFormatting>
  <conditionalFormatting sqref="CR134 CT134 CV134 CX134 CZ134 DB134 DD134">
    <cfRule type="cellIs" dxfId="877" priority="682" operator="equal">
      <formula>"09.00 – 15.00"</formula>
    </cfRule>
  </conditionalFormatting>
  <conditionalFormatting sqref="CR134 CT134 CV134 CX134 CZ134 DB134 DD134">
    <cfRule type="cellIs" dxfId="876" priority="683" operator="equal">
      <formula>"09.00 – 18.00"</formula>
    </cfRule>
  </conditionalFormatting>
  <conditionalFormatting sqref="CR134 CT134 CV134 CX134 CZ134 DB134 DD134">
    <cfRule type="cellIs" dxfId="875" priority="684" operator="equal">
      <formula>"09.30 – 13.00"</formula>
    </cfRule>
  </conditionalFormatting>
  <conditionalFormatting sqref="CR134 CT134 CV134 CX134 CZ134 DB134 DD134">
    <cfRule type="cellIs" dxfId="874" priority="685" operator="equal">
      <formula>"10.30 – 19.30"</formula>
    </cfRule>
  </conditionalFormatting>
  <conditionalFormatting sqref="CR134 CT134 CV134 CX134 CZ134 DB134 DD134">
    <cfRule type="cellIs" dxfId="873" priority="686" operator="equal">
      <formula>"11.30 – 19.30"</formula>
    </cfRule>
  </conditionalFormatting>
  <conditionalFormatting sqref="CR134 CT134 CV134 CX134 CZ134 DB134 DD134">
    <cfRule type="cellIs" dxfId="872" priority="687" operator="equal">
      <formula>_FV(13,"3")</formula>
    </cfRule>
  </conditionalFormatting>
  <conditionalFormatting sqref="CR134 CT134 CV134 CX134 CZ134 DB134 DD134">
    <cfRule type="cellIs" dxfId="871" priority="688" operator="equal">
      <formula>_FV(13,"3")</formula>
    </cfRule>
  </conditionalFormatting>
  <conditionalFormatting sqref="CR134 CT134 CV134 CX134 CZ134 DB134 DD134">
    <cfRule type="cellIs" dxfId="870" priority="689" operator="equal">
      <formula>_FV(13,"3")</formula>
    </cfRule>
  </conditionalFormatting>
  <conditionalFormatting sqref="CR134 CT134 CV134 CX134 CZ134 DB134 DD134">
    <cfRule type="containsText" dxfId="869" priority="671" operator="containsText" text="DOMENICA">
      <formula>NOT(ISERROR(SEARCH("DOMENICA",CR134)))</formula>
    </cfRule>
    <cfRule type="containsText" dxfId="868" priority="672" operator="containsText" text="08.30 – 14.30">
      <formula>NOT(ISERROR(SEARCH("08.30 – 14.30",CR134)))</formula>
    </cfRule>
    <cfRule type="containsText" dxfId="867" priority="673" operator="containsText" text="09.30 – 18.30">
      <formula>NOT(ISERROR(SEARCH("09.30 – 18.30",CR134)))</formula>
    </cfRule>
    <cfRule type="containsText" dxfId="866" priority="674" operator="containsText" text="08.30 – 16.30">
      <formula>NOT(ISERROR(SEARCH("08.30 – 16.30",CR134)))</formula>
    </cfRule>
    <cfRule type="containsText" dxfId="865" priority="675" operator="containsText" text="08.30 – 17.30">
      <formula>NOT(ISERROR(SEARCH("08.30 – 17.30",CR134)))</formula>
    </cfRule>
    <cfRule type="containsText" dxfId="864" priority="676" operator="containsText" text="09.00 – 18.00">
      <formula>NOT(ISERROR(SEARCH("09.00 – 18.00",CR134)))</formula>
    </cfRule>
    <cfRule type="containsText" dxfId="863" priority="677" operator="containsText" text="09.00 – 15.00">
      <formula>NOT(ISERROR(SEARCH("09.00 – 15.00",CR134)))</formula>
    </cfRule>
    <cfRule type="containsText" dxfId="862" priority="678" operator="containsText" text="10.30 – 19.30">
      <formula>NOT(ISERROR(SEARCH("10.30 – 19.30",CR134)))</formula>
    </cfRule>
    <cfRule type="containsText" dxfId="861" priority="679" operator="containsText" text="09.00 – 13.00">
      <formula>NOT(ISERROR(SEARCH("09.00 – 13.00",CR134)))</formula>
    </cfRule>
    <cfRule type="containsText" dxfId="860" priority="680" operator="containsText" text="11.30 – 19.30">
      <formula>NOT(ISERROR(SEARCH("11.30 – 19.30",CR134)))</formula>
    </cfRule>
  </conditionalFormatting>
  <conditionalFormatting sqref="CR134 CT134 CV134 CX134 CZ134 DB134 DD134">
    <cfRule type="cellIs" dxfId="859" priority="663" operator="equal">
      <formula>"09.00 – 15.00"</formula>
    </cfRule>
  </conditionalFormatting>
  <conditionalFormatting sqref="CR134 CT134 CV134 CX134 CZ134 DB134 DD134">
    <cfRule type="cellIs" dxfId="858" priority="664" operator="equal">
      <formula>"09.00 – 18.00"</formula>
    </cfRule>
  </conditionalFormatting>
  <conditionalFormatting sqref="CR134 CT134 CV134 CX134 CZ134 DB134 DD134">
    <cfRule type="cellIs" dxfId="857" priority="665" operator="equal">
      <formula>"09.30 – 13.00"</formula>
    </cfRule>
  </conditionalFormatting>
  <conditionalFormatting sqref="CR134 CT134 CV134 CX134 CZ134 DB134 DD134">
    <cfRule type="cellIs" dxfId="856" priority="666" operator="equal">
      <formula>"10.30 – 19.30"</formula>
    </cfRule>
  </conditionalFormatting>
  <conditionalFormatting sqref="CR134 CT134 CV134 CX134 CZ134 DB134 DD134">
    <cfRule type="cellIs" dxfId="855" priority="667" operator="equal">
      <formula>"11.30 – 19.30"</formula>
    </cfRule>
  </conditionalFormatting>
  <conditionalFormatting sqref="CR134 CT134 CV134 CX134 CZ134 DB134 DD134">
    <cfRule type="cellIs" dxfId="854" priority="668" operator="equal">
      <formula>_FV(13,"3")</formula>
    </cfRule>
  </conditionalFormatting>
  <conditionalFormatting sqref="CR134 CT134 CV134 CX134 CZ134 DB134 DD134">
    <cfRule type="cellIs" dxfId="853" priority="669" operator="equal">
      <formula>_FV(13,"3")</formula>
    </cfRule>
  </conditionalFormatting>
  <conditionalFormatting sqref="CR134 CT134 CV134 CX134 CZ134 DB134 DD134">
    <cfRule type="cellIs" dxfId="852" priority="670" operator="equal">
      <formula>_FV(13,"3")</formula>
    </cfRule>
  </conditionalFormatting>
  <conditionalFormatting sqref="CR134 CT134 CV134 CX134 CZ134 DB134 DD134">
    <cfRule type="cellIs" dxfId="851" priority="655" operator="equal">
      <formula>"09.00 – 15.00"</formula>
    </cfRule>
  </conditionalFormatting>
  <conditionalFormatting sqref="CR134 CT134 CV134 CX134 CZ134 DB134 DD134">
    <cfRule type="cellIs" dxfId="850" priority="656" operator="equal">
      <formula>"09.00 – 18.00"</formula>
    </cfRule>
  </conditionalFormatting>
  <conditionalFormatting sqref="CR134 CT134 CV134 CX134 CZ134 DB134 DD134">
    <cfRule type="cellIs" dxfId="849" priority="657" operator="equal">
      <formula>"09.30 – 13.00"</formula>
    </cfRule>
  </conditionalFormatting>
  <conditionalFormatting sqref="CR134 CT134 CV134 CX134 CZ134 DB134 DD134">
    <cfRule type="cellIs" dxfId="848" priority="658" operator="equal">
      <formula>"10.30 – 19.30"</formula>
    </cfRule>
  </conditionalFormatting>
  <conditionalFormatting sqref="CR134 CT134 CV134 CX134 CZ134 DB134 DD134">
    <cfRule type="cellIs" dxfId="847" priority="659" operator="equal">
      <formula>"11.30 – 19.30"</formula>
    </cfRule>
  </conditionalFormatting>
  <conditionalFormatting sqref="CR134 CT134 CV134 CX134 CZ134 DB134 DD134">
    <cfRule type="cellIs" dxfId="846" priority="660" operator="equal">
      <formula>_FV(13,"3")</formula>
    </cfRule>
  </conditionalFormatting>
  <conditionalFormatting sqref="CR134 CT134 CV134 CX134 CZ134 DB134 DD134">
    <cfRule type="cellIs" dxfId="845" priority="661" operator="equal">
      <formula>_FV(13,"3")</formula>
    </cfRule>
  </conditionalFormatting>
  <conditionalFormatting sqref="CR134 CT134 CV134 CX134 CZ134 DB134 DD134">
    <cfRule type="cellIs" dxfId="844" priority="662" operator="equal">
      <formula>_FV(13,"3")</formula>
    </cfRule>
  </conditionalFormatting>
  <conditionalFormatting sqref="CR134 CT134 CV134 CX134 CZ134 DB134 DD134">
    <cfRule type="containsText" dxfId="843" priority="649" operator="containsText" text="09.00 - 13.00">
      <formula>NOT(ISERROR(SEARCH("09.00 - 13.00",CR134)))</formula>
    </cfRule>
    <cfRule type="containsText" dxfId="842" priority="650" operator="containsText" text="09.00 – 15:00">
      <formula>NOT(ISERROR(SEARCH("09.00 – 15:00",CR134)))</formula>
    </cfRule>
    <cfRule type="containsText" dxfId="841" priority="651" operator="containsText" text="09.00 – 16.00">
      <formula>NOT(ISERROR(SEARCH("09.00 – 16.00",CR134)))</formula>
    </cfRule>
    <cfRule type="containsText" dxfId="840" priority="652" operator="containsText" text="09.00 - 13:00">
      <formula>NOT(ISERROR(SEARCH("09.00 - 13:00",CR134)))</formula>
    </cfRule>
    <cfRule type="containsText" dxfId="839" priority="653" operator="containsText" text="08.30 – 16:30 ">
      <formula>NOT(ISERROR(SEARCH("08.30 – 16:30 ",CR134)))</formula>
    </cfRule>
    <cfRule type="containsText" dxfId="838" priority="654" operator="containsText" text="08.30 – 17:30 ">
      <formula>NOT(ISERROR(SEARCH("08.30 – 17:30 ",CR134)))</formula>
    </cfRule>
  </conditionalFormatting>
  <conditionalFormatting sqref="CR134 CT134 CV134 CX134 CZ134 DB134 DD134">
    <cfRule type="cellIs" dxfId="837" priority="641" operator="equal">
      <formula>"09.00 – 15.00"</formula>
    </cfRule>
  </conditionalFormatting>
  <conditionalFormatting sqref="CR134 CT134 CV134 CX134 CZ134 DB134 DD134">
    <cfRule type="cellIs" dxfId="836" priority="642" operator="equal">
      <formula>"09.00 – 18.00"</formula>
    </cfRule>
  </conditionalFormatting>
  <conditionalFormatting sqref="CR134 CT134 CV134 CX134 CZ134 DB134 DD134">
    <cfRule type="cellIs" dxfId="835" priority="643" operator="equal">
      <formula>"09.30 – 13.00"</formula>
    </cfRule>
  </conditionalFormatting>
  <conditionalFormatting sqref="CR134 CT134 CV134 CX134 CZ134 DB134 DD134">
    <cfRule type="cellIs" dxfId="834" priority="644" operator="equal">
      <formula>"10.30 – 19.30"</formula>
    </cfRule>
  </conditionalFormatting>
  <conditionalFormatting sqref="CR134 CT134 CV134 CX134 CZ134 DB134 DD134">
    <cfRule type="cellIs" dxfId="833" priority="645" operator="equal">
      <formula>"11.30 – 19.30"</formula>
    </cfRule>
  </conditionalFormatting>
  <conditionalFormatting sqref="CR134 CT134 CV134 CX134 CZ134 DB134 DD134">
    <cfRule type="cellIs" dxfId="832" priority="646" operator="equal">
      <formula>_FV(13,"3")</formula>
    </cfRule>
  </conditionalFormatting>
  <conditionalFormatting sqref="CR134 CT134 CV134 CX134 CZ134 DB134 DD134">
    <cfRule type="cellIs" dxfId="831" priority="647" operator="equal">
      <formula>_FV(13,"3")</formula>
    </cfRule>
  </conditionalFormatting>
  <conditionalFormatting sqref="CR134 CT134 CV134 CX134 CZ134 DB134 DD134">
    <cfRule type="containsText" dxfId="830" priority="631" operator="containsText" text="DOMENICA">
      <formula>NOT(ISERROR(SEARCH("DOMENICA",CR134)))</formula>
    </cfRule>
    <cfRule type="containsText" dxfId="829" priority="632" operator="containsText" text="08.30 – 14.30">
      <formula>NOT(ISERROR(SEARCH("08.30 – 14.30",CR134)))</formula>
    </cfRule>
    <cfRule type="containsText" dxfId="828" priority="633" operator="containsText" text="09.30 – 18.30">
      <formula>NOT(ISERROR(SEARCH("09.30 – 18.30",CR134)))</formula>
    </cfRule>
    <cfRule type="containsText" dxfId="827" priority="634" operator="containsText" text="08.30 – 16.30">
      <formula>NOT(ISERROR(SEARCH("08.30 – 16.30",CR134)))</formula>
    </cfRule>
    <cfRule type="containsText" dxfId="826" priority="635" operator="containsText" text="08.30 – 17.30">
      <formula>NOT(ISERROR(SEARCH("08.30 – 17.30",CR134)))</formula>
    </cfRule>
    <cfRule type="containsText" dxfId="825" priority="636" operator="containsText" text="09.00 – 18.00">
      <formula>NOT(ISERROR(SEARCH("09.00 – 18.00",CR134)))</formula>
    </cfRule>
    <cfRule type="containsText" dxfId="824" priority="637" operator="containsText" text="09.00 – 15.00">
      <formula>NOT(ISERROR(SEARCH("09.00 – 15.00",CR134)))</formula>
    </cfRule>
    <cfRule type="containsText" dxfId="823" priority="638" operator="containsText" text="10.30 – 19.30">
      <formula>NOT(ISERROR(SEARCH("10.30 – 19.30",CR134)))</formula>
    </cfRule>
    <cfRule type="containsText" dxfId="822" priority="639" operator="containsText" text="09.00 – 13.00">
      <formula>NOT(ISERROR(SEARCH("09.00 – 13.00",CR134)))</formula>
    </cfRule>
    <cfRule type="containsText" dxfId="821" priority="640" operator="containsText" text="11.30 – 19.30">
      <formula>NOT(ISERROR(SEARCH("11.30 – 19.30",CR134)))</formula>
    </cfRule>
  </conditionalFormatting>
  <conditionalFormatting sqref="CR134 CT134 CV134 CX134 CZ134 DB134 DD134">
    <cfRule type="cellIs" dxfId="820" priority="624" operator="equal">
      <formula>"09.00 – 18.00"</formula>
    </cfRule>
  </conditionalFormatting>
  <conditionalFormatting sqref="CR134 CT134 CV134 CX134 CZ134 DB134 DD134">
    <cfRule type="cellIs" dxfId="819" priority="625" operator="equal">
      <formula>"09.30 – 13.00"</formula>
    </cfRule>
  </conditionalFormatting>
  <conditionalFormatting sqref="CR134 CT134 CV134 CX134 CZ134 DB134 DD134">
    <cfRule type="cellIs" dxfId="818" priority="626" operator="equal">
      <formula>"10.30 – 19.30"</formula>
    </cfRule>
  </conditionalFormatting>
  <conditionalFormatting sqref="CR134 CT134 CV134 CX134 CZ134 DB134 DD134">
    <cfRule type="cellIs" dxfId="817" priority="627" operator="equal">
      <formula>"11.30 – 19.30"</formula>
    </cfRule>
  </conditionalFormatting>
  <conditionalFormatting sqref="CR134 CT134 CV134 CX134 CZ134 DB134 DD134">
    <cfRule type="cellIs" dxfId="816" priority="628" operator="equal">
      <formula>_FV(13,"3")</formula>
    </cfRule>
  </conditionalFormatting>
  <conditionalFormatting sqref="CR134 CT134 CV134 CX134 CZ134 DB134 DD134">
    <cfRule type="cellIs" dxfId="815" priority="617" operator="equal">
      <formula>"09.00 – 18.00"</formula>
    </cfRule>
  </conditionalFormatting>
  <conditionalFormatting sqref="CR134 CT134 CV134 CX134 CZ134 DB134 DD134">
    <cfRule type="cellIs" dxfId="814" priority="618" operator="equal">
      <formula>"09.30 – 13.00"</formula>
    </cfRule>
  </conditionalFormatting>
  <conditionalFormatting sqref="CR134 CT134 CV134 CX134 CZ134 DB134 DD134">
    <cfRule type="cellIs" dxfId="813" priority="619" operator="equal">
      <formula>"10.30 – 19.30"</formula>
    </cfRule>
  </conditionalFormatting>
  <conditionalFormatting sqref="CR134 CT134 CV134 CX134 CZ134 DB134 DD134">
    <cfRule type="cellIs" dxfId="812" priority="620" operator="equal">
      <formula>"11.30 – 19.30"</formula>
    </cfRule>
  </conditionalFormatting>
  <conditionalFormatting sqref="CR134 CT134 CV134 CX134 CZ134 DB134 DD134">
    <cfRule type="cellIs" dxfId="811" priority="621" operator="equal">
      <formula>_FV(13,"3")</formula>
    </cfRule>
  </conditionalFormatting>
  <conditionalFormatting sqref="CR144 CT144 CV144 CX144 CZ144 DB144 DD144">
    <cfRule type="cellIs" dxfId="810" priority="575" operator="equal">
      <formula>_FV(13,"3")</formula>
    </cfRule>
  </conditionalFormatting>
  <conditionalFormatting sqref="CR144 CT144 CV144 CX144 CZ144 DB144 DD144">
    <cfRule type="cellIs" dxfId="809" priority="556" operator="equal">
      <formula>_FV(13,"3")</formula>
    </cfRule>
  </conditionalFormatting>
  <conditionalFormatting sqref="CR144 CT144 CV144 CX144 CZ144 DB144 DD144">
    <cfRule type="cellIs" dxfId="808" priority="557" operator="equal">
      <formula>_FV(13,"3")</formula>
    </cfRule>
  </conditionalFormatting>
  <conditionalFormatting sqref="CR144 CT144 CV144 CX144 CZ144 DB144 DD144">
    <cfRule type="cellIs" dxfId="807" priority="549" operator="equal">
      <formula>_FV(13,"3")</formula>
    </cfRule>
  </conditionalFormatting>
  <conditionalFormatting sqref="CR144 CT144 CV144 CX144 CZ144 DB144 DD144">
    <cfRule type="cellIs" dxfId="806" priority="550" operator="equal">
      <formula>_FV(13,"3")</formula>
    </cfRule>
  </conditionalFormatting>
  <conditionalFormatting sqref="CR144 CT144 CV144 CX144 CZ144 DB144 DD144">
    <cfRule type="cellIs" dxfId="805" priority="608" operator="equal">
      <formula>"09.00 – 13.00"</formula>
    </cfRule>
  </conditionalFormatting>
  <conditionalFormatting sqref="CR144 CT144 CV144 CX144 CZ144 DB144 DD144">
    <cfRule type="cellIs" dxfId="804" priority="609" operator="equal">
      <formula>"09.00 – 15.00"</formula>
    </cfRule>
  </conditionalFormatting>
  <conditionalFormatting sqref="CR144 CT144 CV144 CX144 CZ144 DB144 DD144">
    <cfRule type="cellIs" dxfId="803" priority="610" operator="equal">
      <formula>"09.00 – 18.00"</formula>
    </cfRule>
  </conditionalFormatting>
  <conditionalFormatting sqref="CR144 CT144 CV144 CX144 CZ144 DB144 DD144">
    <cfRule type="cellIs" dxfId="802" priority="611" operator="equal">
      <formula>"09.30 – 13.00"</formula>
    </cfRule>
  </conditionalFormatting>
  <conditionalFormatting sqref="CR144 CT144 CV144 CX144 CZ144 DB144 DD144">
    <cfRule type="cellIs" dxfId="801" priority="612" operator="equal">
      <formula>"10.30 – 19.30"</formula>
    </cfRule>
  </conditionalFormatting>
  <conditionalFormatting sqref="CR144 CT144 CV144 CX144 CZ144 DB144 DD144">
    <cfRule type="cellIs" dxfId="800" priority="613" operator="equal">
      <formula>"11.30 – 19.30"</formula>
    </cfRule>
  </conditionalFormatting>
  <conditionalFormatting sqref="CR144 CT144 CV144 CX144 CZ144 DB144 DD144">
    <cfRule type="cellIs" dxfId="799" priority="614" operator="equal">
      <formula>_FV(13,"3")</formula>
    </cfRule>
  </conditionalFormatting>
  <conditionalFormatting sqref="CR144 CT144 CV144 CX144 CZ144 DB144 DD144">
    <cfRule type="cellIs" dxfId="798" priority="615" operator="equal">
      <formula>_FV(13,"3")</formula>
    </cfRule>
  </conditionalFormatting>
  <conditionalFormatting sqref="CR144 CT144 CV144 CX144 CZ144 DB144 DD144">
    <cfRule type="cellIs" dxfId="797" priority="616" operator="equal">
      <formula>_FV(13,"3")</formula>
    </cfRule>
  </conditionalFormatting>
  <conditionalFormatting sqref="CR144 CT144 CV144 CX144 CZ144 DB144 DD144">
    <cfRule type="containsText" dxfId="796" priority="598" operator="containsText" text="DOMENICA">
      <formula>NOT(ISERROR(SEARCH("DOMENICA",CR144)))</formula>
    </cfRule>
    <cfRule type="containsText" dxfId="795" priority="599" operator="containsText" text="08.30 – 14.30">
      <formula>NOT(ISERROR(SEARCH("08.30 – 14.30",CR144)))</formula>
    </cfRule>
    <cfRule type="containsText" dxfId="794" priority="600" operator="containsText" text="09.30 – 18.30">
      <formula>NOT(ISERROR(SEARCH("09.30 – 18.30",CR144)))</formula>
    </cfRule>
    <cfRule type="containsText" dxfId="793" priority="601" operator="containsText" text="08.30 – 16.30">
      <formula>NOT(ISERROR(SEARCH("08.30 – 16.30",CR144)))</formula>
    </cfRule>
    <cfRule type="containsText" dxfId="792" priority="602" operator="containsText" text="08.30 – 17.30">
      <formula>NOT(ISERROR(SEARCH("08.30 – 17.30",CR144)))</formula>
    </cfRule>
    <cfRule type="containsText" dxfId="791" priority="603" operator="containsText" text="09.00 – 18.00">
      <formula>NOT(ISERROR(SEARCH("09.00 – 18.00",CR144)))</formula>
    </cfRule>
    <cfRule type="containsText" dxfId="790" priority="604" operator="containsText" text="09.00 – 15.00">
      <formula>NOT(ISERROR(SEARCH("09.00 – 15.00",CR144)))</formula>
    </cfRule>
    <cfRule type="containsText" dxfId="789" priority="605" operator="containsText" text="10.30 – 19.30">
      <formula>NOT(ISERROR(SEARCH("10.30 – 19.30",CR144)))</formula>
    </cfRule>
    <cfRule type="containsText" dxfId="788" priority="606" operator="containsText" text="09.00 – 13.00">
      <formula>NOT(ISERROR(SEARCH("09.00 – 13.00",CR144)))</formula>
    </cfRule>
    <cfRule type="containsText" dxfId="787" priority="607" operator="containsText" text="11.30 – 19.30">
      <formula>NOT(ISERROR(SEARCH("11.30 – 19.30",CR144)))</formula>
    </cfRule>
  </conditionalFormatting>
  <conditionalFormatting sqref="CR144 CT144 CV144 CX144 CZ144 DB144 DD144">
    <cfRule type="cellIs" dxfId="786" priority="590" operator="equal">
      <formula>"09.00 – 15.00"</formula>
    </cfRule>
  </conditionalFormatting>
  <conditionalFormatting sqref="CR144 CT144 CV144 CX144 CZ144 DB144 DD144">
    <cfRule type="cellIs" dxfId="785" priority="591" operator="equal">
      <formula>"09.00 – 18.00"</formula>
    </cfRule>
  </conditionalFormatting>
  <conditionalFormatting sqref="CR144 CT144 CV144 CX144 CZ144 DB144 DD144">
    <cfRule type="cellIs" dxfId="784" priority="592" operator="equal">
      <formula>"09.30 – 13.00"</formula>
    </cfRule>
  </conditionalFormatting>
  <conditionalFormatting sqref="CR144 CT144 CV144 CX144 CZ144 DB144 DD144">
    <cfRule type="cellIs" dxfId="783" priority="593" operator="equal">
      <formula>"10.30 – 19.30"</formula>
    </cfRule>
  </conditionalFormatting>
  <conditionalFormatting sqref="CR144 CT144 CV144 CX144 CZ144 DB144 DD144">
    <cfRule type="cellIs" dxfId="782" priority="594" operator="equal">
      <formula>"11.30 – 19.30"</formula>
    </cfRule>
  </conditionalFormatting>
  <conditionalFormatting sqref="CR144 CT144 CV144 CX144 CZ144 DB144 DD144">
    <cfRule type="cellIs" dxfId="781" priority="595" operator="equal">
      <formula>_FV(13,"3")</formula>
    </cfRule>
  </conditionalFormatting>
  <conditionalFormatting sqref="CR144 CT144 CV144 CX144 CZ144 DB144 DD144">
    <cfRule type="cellIs" dxfId="780" priority="596" operator="equal">
      <formula>_FV(13,"3")</formula>
    </cfRule>
  </conditionalFormatting>
  <conditionalFormatting sqref="CR144 CT144 CV144 CX144 CZ144 DB144 DD144">
    <cfRule type="cellIs" dxfId="779" priority="597" operator="equal">
      <formula>_FV(13,"3")</formula>
    </cfRule>
  </conditionalFormatting>
  <conditionalFormatting sqref="CR144 CT144 CV144 CX144 CZ144 DB144 DD144">
    <cfRule type="cellIs" dxfId="778" priority="582" operator="equal">
      <formula>"09.00 – 15.00"</formula>
    </cfRule>
  </conditionalFormatting>
  <conditionalFormatting sqref="CR144 CT144 CV144 CX144 CZ144 DB144 DD144">
    <cfRule type="cellIs" dxfId="777" priority="583" operator="equal">
      <formula>"09.00 – 18.00"</formula>
    </cfRule>
  </conditionalFormatting>
  <conditionalFormatting sqref="CR144 CT144 CV144 CX144 CZ144 DB144 DD144">
    <cfRule type="cellIs" dxfId="776" priority="584" operator="equal">
      <formula>"09.30 – 13.00"</formula>
    </cfRule>
  </conditionalFormatting>
  <conditionalFormatting sqref="CR144 CT144 CV144 CX144 CZ144 DB144 DD144">
    <cfRule type="cellIs" dxfId="775" priority="585" operator="equal">
      <formula>"10.30 – 19.30"</formula>
    </cfRule>
  </conditionalFormatting>
  <conditionalFormatting sqref="CR144 CT144 CV144 CX144 CZ144 DB144 DD144">
    <cfRule type="cellIs" dxfId="774" priority="586" operator="equal">
      <formula>"11.30 – 19.30"</formula>
    </cfRule>
  </conditionalFormatting>
  <conditionalFormatting sqref="CR144 CT144 CV144 CX144 CZ144 DB144 DD144">
    <cfRule type="cellIs" dxfId="773" priority="587" operator="equal">
      <formula>_FV(13,"3")</formula>
    </cfRule>
  </conditionalFormatting>
  <conditionalFormatting sqref="CR144 CT144 CV144 CX144 CZ144 DB144 DD144">
    <cfRule type="cellIs" dxfId="772" priority="588" operator="equal">
      <formula>_FV(13,"3")</formula>
    </cfRule>
  </conditionalFormatting>
  <conditionalFormatting sqref="CR144 CT144 CV144 CX144 CZ144 DB144 DD144">
    <cfRule type="cellIs" dxfId="771" priority="589" operator="equal">
      <formula>_FV(13,"3")</formula>
    </cfRule>
  </conditionalFormatting>
  <conditionalFormatting sqref="CR144 CT144 CV144 CX144 CZ144 DB144 DD144">
    <cfRule type="containsText" dxfId="770" priority="576" operator="containsText" text="09.00 - 13.00">
      <formula>NOT(ISERROR(SEARCH("09.00 - 13.00",CR144)))</formula>
    </cfRule>
    <cfRule type="containsText" dxfId="769" priority="577" operator="containsText" text="09.00 – 15:00">
      <formula>NOT(ISERROR(SEARCH("09.00 – 15:00",CR144)))</formula>
    </cfRule>
    <cfRule type="containsText" dxfId="768" priority="578" operator="containsText" text="09.00 – 16.00">
      <formula>NOT(ISERROR(SEARCH("09.00 – 16.00",CR144)))</formula>
    </cfRule>
    <cfRule type="containsText" dxfId="767" priority="579" operator="containsText" text="09.00 - 13:00">
      <formula>NOT(ISERROR(SEARCH("09.00 - 13:00",CR144)))</formula>
    </cfRule>
    <cfRule type="containsText" dxfId="766" priority="580" operator="containsText" text="08.30 – 16:30 ">
      <formula>NOT(ISERROR(SEARCH("08.30 – 16:30 ",CR144)))</formula>
    </cfRule>
    <cfRule type="containsText" dxfId="765" priority="581" operator="containsText" text="08.30 – 17:30 ">
      <formula>NOT(ISERROR(SEARCH("08.30 – 17:30 ",CR144)))</formula>
    </cfRule>
  </conditionalFormatting>
  <conditionalFormatting sqref="CR144 CT144 CV144 CX144 CZ144 DB144 DD144">
    <cfRule type="cellIs" dxfId="764" priority="568" operator="equal">
      <formula>"09.00 – 15.00"</formula>
    </cfRule>
  </conditionalFormatting>
  <conditionalFormatting sqref="CR144 CT144 CV144 CX144 CZ144 DB144 DD144">
    <cfRule type="cellIs" dxfId="763" priority="569" operator="equal">
      <formula>"09.00 – 18.00"</formula>
    </cfRule>
  </conditionalFormatting>
  <conditionalFormatting sqref="CR144 CT144 CV144 CX144 CZ144 DB144 DD144">
    <cfRule type="cellIs" dxfId="762" priority="570" operator="equal">
      <formula>"09.30 – 13.00"</formula>
    </cfRule>
  </conditionalFormatting>
  <conditionalFormatting sqref="CR144 CT144 CV144 CX144 CZ144 DB144 DD144">
    <cfRule type="cellIs" dxfId="761" priority="571" operator="equal">
      <formula>"10.30 – 19.30"</formula>
    </cfRule>
  </conditionalFormatting>
  <conditionalFormatting sqref="CR144 CT144 CV144 CX144 CZ144 DB144 DD144">
    <cfRule type="cellIs" dxfId="760" priority="572" operator="equal">
      <formula>"11.30 – 19.30"</formula>
    </cfRule>
  </conditionalFormatting>
  <conditionalFormatting sqref="CR144 CT144 CV144 CX144 CZ144 DB144 DD144">
    <cfRule type="cellIs" dxfId="759" priority="573" operator="equal">
      <formula>_FV(13,"3")</formula>
    </cfRule>
  </conditionalFormatting>
  <conditionalFormatting sqref="CR144 CT144 CV144 CX144 CZ144 DB144 DD144">
    <cfRule type="cellIs" dxfId="758" priority="574" operator="equal">
      <formula>_FV(13,"3")</formula>
    </cfRule>
  </conditionalFormatting>
  <conditionalFormatting sqref="CR144 CT144 CV144 CX144 CZ144 DB144 DD144">
    <cfRule type="containsText" dxfId="757" priority="558" operator="containsText" text="DOMENICA">
      <formula>NOT(ISERROR(SEARCH("DOMENICA",CR144)))</formula>
    </cfRule>
    <cfRule type="containsText" dxfId="756" priority="559" operator="containsText" text="08.30 – 14.30">
      <formula>NOT(ISERROR(SEARCH("08.30 – 14.30",CR144)))</formula>
    </cfRule>
    <cfRule type="containsText" dxfId="755" priority="560" operator="containsText" text="09.30 – 18.30">
      <formula>NOT(ISERROR(SEARCH("09.30 – 18.30",CR144)))</formula>
    </cfRule>
    <cfRule type="containsText" dxfId="754" priority="561" operator="containsText" text="08.30 – 16.30">
      <formula>NOT(ISERROR(SEARCH("08.30 – 16.30",CR144)))</formula>
    </cfRule>
    <cfRule type="containsText" dxfId="753" priority="562" operator="containsText" text="08.30 – 17.30">
      <formula>NOT(ISERROR(SEARCH("08.30 – 17.30",CR144)))</formula>
    </cfRule>
    <cfRule type="containsText" dxfId="752" priority="563" operator="containsText" text="09.00 – 18.00">
      <formula>NOT(ISERROR(SEARCH("09.00 – 18.00",CR144)))</formula>
    </cfRule>
    <cfRule type="containsText" dxfId="751" priority="564" operator="containsText" text="09.00 – 15.00">
      <formula>NOT(ISERROR(SEARCH("09.00 – 15.00",CR144)))</formula>
    </cfRule>
    <cfRule type="containsText" dxfId="750" priority="565" operator="containsText" text="10.30 – 19.30">
      <formula>NOT(ISERROR(SEARCH("10.30 – 19.30",CR144)))</formula>
    </cfRule>
    <cfRule type="containsText" dxfId="749" priority="566" operator="containsText" text="09.00 – 13.00">
      <formula>NOT(ISERROR(SEARCH("09.00 – 13.00",CR144)))</formula>
    </cfRule>
    <cfRule type="containsText" dxfId="748" priority="567" operator="containsText" text="11.30 – 19.30">
      <formula>NOT(ISERROR(SEARCH("11.30 – 19.30",CR144)))</formula>
    </cfRule>
  </conditionalFormatting>
  <conditionalFormatting sqref="CR144 CT144 CV144 CX144 CZ144 DB144 DD144">
    <cfRule type="cellIs" dxfId="747" priority="551" operator="equal">
      <formula>"09.00 – 18.00"</formula>
    </cfRule>
  </conditionalFormatting>
  <conditionalFormatting sqref="CR144 CT144 CV144 CX144 CZ144 DB144 DD144">
    <cfRule type="cellIs" dxfId="746" priority="552" operator="equal">
      <formula>"09.30 – 13.00"</formula>
    </cfRule>
  </conditionalFormatting>
  <conditionalFormatting sqref="CR144 CT144 CV144 CX144 CZ144 DB144 DD144">
    <cfRule type="cellIs" dxfId="745" priority="553" operator="equal">
      <formula>"10.30 – 19.30"</formula>
    </cfRule>
  </conditionalFormatting>
  <conditionalFormatting sqref="CR144 CT144 CV144 CX144 CZ144 DB144 DD144">
    <cfRule type="cellIs" dxfId="744" priority="554" operator="equal">
      <formula>"11.30 – 19.30"</formula>
    </cfRule>
  </conditionalFormatting>
  <conditionalFormatting sqref="CR144 CT144 CV144 CX144 CZ144 DB144 DD144">
    <cfRule type="cellIs" dxfId="743" priority="555" operator="equal">
      <formula>_FV(13,"3")</formula>
    </cfRule>
  </conditionalFormatting>
  <conditionalFormatting sqref="CR144 CT144 CV144 CX144 CZ144 DB144 DD144">
    <cfRule type="cellIs" dxfId="742" priority="544" operator="equal">
      <formula>"09.00 – 18.00"</formula>
    </cfRule>
  </conditionalFormatting>
  <conditionalFormatting sqref="CR144 CT144 CV144 CX144 CZ144 DB144 DD144">
    <cfRule type="cellIs" dxfId="741" priority="545" operator="equal">
      <formula>"09.30 – 13.00"</formula>
    </cfRule>
  </conditionalFormatting>
  <conditionalFormatting sqref="CR144 CT144 CV144 CX144 CZ144 DB144 DD144">
    <cfRule type="cellIs" dxfId="740" priority="546" operator="equal">
      <formula>"10.30 – 19.30"</formula>
    </cfRule>
  </conditionalFormatting>
  <conditionalFormatting sqref="CR144 CT144 CV144 CX144 CZ144 DB144 DD144">
    <cfRule type="cellIs" dxfId="739" priority="547" operator="equal">
      <formula>"11.30 – 19.30"</formula>
    </cfRule>
  </conditionalFormatting>
  <conditionalFormatting sqref="CR144 CT144 CV144 CX144 CZ144 DB144 DD144">
    <cfRule type="cellIs" dxfId="738" priority="548" operator="equal">
      <formula>_FV(13,"3")</formula>
    </cfRule>
  </conditionalFormatting>
  <conditionalFormatting sqref="CR154 CT154 CV154 CX154 CZ154 DB154 DD154">
    <cfRule type="cellIs" dxfId="737" priority="502" operator="equal">
      <formula>_FV(13,"3")</formula>
    </cfRule>
  </conditionalFormatting>
  <conditionalFormatting sqref="CR154 CT154 CV154 CX154 CZ154 DB154 DD154">
    <cfRule type="cellIs" dxfId="736" priority="483" operator="equal">
      <formula>_FV(13,"3")</formula>
    </cfRule>
  </conditionalFormatting>
  <conditionalFormatting sqref="CR154 CT154 CV154 CX154 CZ154 DB154 DD154">
    <cfRule type="cellIs" dxfId="735" priority="484" operator="equal">
      <formula>_FV(13,"3")</formula>
    </cfRule>
  </conditionalFormatting>
  <conditionalFormatting sqref="CR154 CT154 CV154 CX154 CZ154 DB154 DD154">
    <cfRule type="cellIs" dxfId="734" priority="476" operator="equal">
      <formula>_FV(13,"3")</formula>
    </cfRule>
  </conditionalFormatting>
  <conditionalFormatting sqref="CR154 CT154 CV154 CX154 CZ154 DB154 DD154">
    <cfRule type="cellIs" dxfId="733" priority="477" operator="equal">
      <formula>_FV(13,"3")</formula>
    </cfRule>
  </conditionalFormatting>
  <conditionalFormatting sqref="CR154 CT154 CV154 CX154 CZ154 DB154 DD154">
    <cfRule type="cellIs" dxfId="732" priority="535" operator="equal">
      <formula>"09.00 – 13.00"</formula>
    </cfRule>
  </conditionalFormatting>
  <conditionalFormatting sqref="CR154 CT154 CV154 CX154 CZ154 DB154 DD154">
    <cfRule type="cellIs" dxfId="731" priority="536" operator="equal">
      <formula>"09.00 – 15.00"</formula>
    </cfRule>
  </conditionalFormatting>
  <conditionalFormatting sqref="CR154 CT154 CV154 CX154 CZ154 DB154 DD154">
    <cfRule type="cellIs" dxfId="730" priority="537" operator="equal">
      <formula>"09.00 – 18.00"</formula>
    </cfRule>
  </conditionalFormatting>
  <conditionalFormatting sqref="CR154 CT154 CV154 CX154 CZ154 DB154 DD154">
    <cfRule type="cellIs" dxfId="729" priority="538" operator="equal">
      <formula>"09.30 – 13.00"</formula>
    </cfRule>
  </conditionalFormatting>
  <conditionalFormatting sqref="CR154 CT154 CV154 CX154 CZ154 DB154 DD154">
    <cfRule type="cellIs" dxfId="728" priority="539" operator="equal">
      <formula>"10.30 – 19.30"</formula>
    </cfRule>
  </conditionalFormatting>
  <conditionalFormatting sqref="CR154 CT154 CV154 CX154 CZ154 DB154 DD154">
    <cfRule type="cellIs" dxfId="727" priority="540" operator="equal">
      <formula>"11.30 – 19.30"</formula>
    </cfRule>
  </conditionalFormatting>
  <conditionalFormatting sqref="CR154 CT154 CV154 CX154 CZ154 DB154 DD154">
    <cfRule type="cellIs" dxfId="726" priority="541" operator="equal">
      <formula>_FV(13,"3")</formula>
    </cfRule>
  </conditionalFormatting>
  <conditionalFormatting sqref="CR154 CT154 CV154 CX154 CZ154 DB154 DD154">
    <cfRule type="cellIs" dxfId="725" priority="542" operator="equal">
      <formula>_FV(13,"3")</formula>
    </cfRule>
  </conditionalFormatting>
  <conditionalFormatting sqref="CR154 CT154 CV154 CX154 CZ154 DB154 DD154">
    <cfRule type="cellIs" dxfId="724" priority="543" operator="equal">
      <formula>_FV(13,"3")</formula>
    </cfRule>
  </conditionalFormatting>
  <conditionalFormatting sqref="CR154 CT154 CV154 CX154 CZ154 DB154 DD154">
    <cfRule type="containsText" dxfId="723" priority="525" operator="containsText" text="DOMENICA">
      <formula>NOT(ISERROR(SEARCH("DOMENICA",CR154)))</formula>
    </cfRule>
    <cfRule type="containsText" dxfId="722" priority="526" operator="containsText" text="08.30 – 14.30">
      <formula>NOT(ISERROR(SEARCH("08.30 – 14.30",CR154)))</formula>
    </cfRule>
    <cfRule type="containsText" dxfId="721" priority="527" operator="containsText" text="09.30 – 18.30">
      <formula>NOT(ISERROR(SEARCH("09.30 – 18.30",CR154)))</formula>
    </cfRule>
    <cfRule type="containsText" dxfId="720" priority="528" operator="containsText" text="08.30 – 16.30">
      <formula>NOT(ISERROR(SEARCH("08.30 – 16.30",CR154)))</formula>
    </cfRule>
    <cfRule type="containsText" dxfId="719" priority="529" operator="containsText" text="08.30 – 17.30">
      <formula>NOT(ISERROR(SEARCH("08.30 – 17.30",CR154)))</formula>
    </cfRule>
    <cfRule type="containsText" dxfId="718" priority="530" operator="containsText" text="09.00 – 18.00">
      <formula>NOT(ISERROR(SEARCH("09.00 – 18.00",CR154)))</formula>
    </cfRule>
    <cfRule type="containsText" dxfId="717" priority="531" operator="containsText" text="09.00 – 15.00">
      <formula>NOT(ISERROR(SEARCH("09.00 – 15.00",CR154)))</formula>
    </cfRule>
    <cfRule type="containsText" dxfId="716" priority="532" operator="containsText" text="10.30 – 19.30">
      <formula>NOT(ISERROR(SEARCH("10.30 – 19.30",CR154)))</formula>
    </cfRule>
    <cfRule type="containsText" dxfId="715" priority="533" operator="containsText" text="09.00 – 13.00">
      <formula>NOT(ISERROR(SEARCH("09.00 – 13.00",CR154)))</formula>
    </cfRule>
    <cfRule type="containsText" dxfId="714" priority="534" operator="containsText" text="11.30 – 19.30">
      <formula>NOT(ISERROR(SEARCH("11.30 – 19.30",CR154)))</formula>
    </cfRule>
  </conditionalFormatting>
  <conditionalFormatting sqref="CR154 CT154 CV154 CX154 CZ154 DB154 DD154">
    <cfRule type="cellIs" dxfId="713" priority="517" operator="equal">
      <formula>"09.00 – 15.00"</formula>
    </cfRule>
  </conditionalFormatting>
  <conditionalFormatting sqref="CR154 CT154 CV154 CX154 CZ154 DB154 DD154">
    <cfRule type="cellIs" dxfId="712" priority="518" operator="equal">
      <formula>"09.00 – 18.00"</formula>
    </cfRule>
  </conditionalFormatting>
  <conditionalFormatting sqref="CR154 CT154 CV154 CX154 CZ154 DB154 DD154">
    <cfRule type="cellIs" dxfId="711" priority="519" operator="equal">
      <formula>"09.30 – 13.00"</formula>
    </cfRule>
  </conditionalFormatting>
  <conditionalFormatting sqref="CR154 CT154 CV154 CX154 CZ154 DB154 DD154">
    <cfRule type="cellIs" dxfId="710" priority="520" operator="equal">
      <formula>"10.30 – 19.30"</formula>
    </cfRule>
  </conditionalFormatting>
  <conditionalFormatting sqref="CR154 CT154 CV154 CX154 CZ154 DB154 DD154">
    <cfRule type="cellIs" dxfId="709" priority="521" operator="equal">
      <formula>"11.30 – 19.30"</formula>
    </cfRule>
  </conditionalFormatting>
  <conditionalFormatting sqref="CR154 CT154 CV154 CX154 CZ154 DB154 DD154">
    <cfRule type="cellIs" dxfId="708" priority="522" operator="equal">
      <formula>_FV(13,"3")</formula>
    </cfRule>
  </conditionalFormatting>
  <conditionalFormatting sqref="CR154 CT154 CV154 CX154 CZ154 DB154 DD154">
    <cfRule type="cellIs" dxfId="707" priority="523" operator="equal">
      <formula>_FV(13,"3")</formula>
    </cfRule>
  </conditionalFormatting>
  <conditionalFormatting sqref="CR154 CT154 CV154 CX154 CZ154 DB154 DD154">
    <cfRule type="cellIs" dxfId="706" priority="524" operator="equal">
      <formula>_FV(13,"3")</formula>
    </cfRule>
  </conditionalFormatting>
  <conditionalFormatting sqref="CR154 CT154 CV154 CX154 CZ154 DB154 DD154">
    <cfRule type="cellIs" dxfId="705" priority="509" operator="equal">
      <formula>"09.00 – 15.00"</formula>
    </cfRule>
  </conditionalFormatting>
  <conditionalFormatting sqref="CR154 CT154 CV154 CX154 CZ154 DB154 DD154">
    <cfRule type="cellIs" dxfId="704" priority="510" operator="equal">
      <formula>"09.00 – 18.00"</formula>
    </cfRule>
  </conditionalFormatting>
  <conditionalFormatting sqref="CR154 CT154 CV154 CX154 CZ154 DB154 DD154">
    <cfRule type="cellIs" dxfId="703" priority="511" operator="equal">
      <formula>"09.30 – 13.00"</formula>
    </cfRule>
  </conditionalFormatting>
  <conditionalFormatting sqref="CR154 CT154 CV154 CX154 CZ154 DB154 DD154">
    <cfRule type="cellIs" dxfId="702" priority="512" operator="equal">
      <formula>"10.30 – 19.30"</formula>
    </cfRule>
  </conditionalFormatting>
  <conditionalFormatting sqref="CR154 CT154 CV154 CX154 CZ154 DB154 DD154">
    <cfRule type="cellIs" dxfId="701" priority="513" operator="equal">
      <formula>"11.30 – 19.30"</formula>
    </cfRule>
  </conditionalFormatting>
  <conditionalFormatting sqref="CR154 CT154 CV154 CX154 CZ154 DB154 DD154">
    <cfRule type="cellIs" dxfId="700" priority="514" operator="equal">
      <formula>_FV(13,"3")</formula>
    </cfRule>
  </conditionalFormatting>
  <conditionalFormatting sqref="CR154 CT154 CV154 CX154 CZ154 DB154 DD154">
    <cfRule type="cellIs" dxfId="699" priority="515" operator="equal">
      <formula>_FV(13,"3")</formula>
    </cfRule>
  </conditionalFormatting>
  <conditionalFormatting sqref="CR154 CT154 CV154 CX154 CZ154 DB154 DD154">
    <cfRule type="cellIs" dxfId="698" priority="516" operator="equal">
      <formula>_FV(13,"3")</formula>
    </cfRule>
  </conditionalFormatting>
  <conditionalFormatting sqref="CR154 CT154 CV154 CX154 CZ154 DB154 DD154">
    <cfRule type="containsText" dxfId="697" priority="503" operator="containsText" text="09.00 - 13.00">
      <formula>NOT(ISERROR(SEARCH("09.00 - 13.00",CR154)))</formula>
    </cfRule>
    <cfRule type="containsText" dxfId="696" priority="504" operator="containsText" text="09.00 – 15:00">
      <formula>NOT(ISERROR(SEARCH("09.00 – 15:00",CR154)))</formula>
    </cfRule>
    <cfRule type="containsText" dxfId="695" priority="505" operator="containsText" text="09.00 – 16.00">
      <formula>NOT(ISERROR(SEARCH("09.00 – 16.00",CR154)))</formula>
    </cfRule>
    <cfRule type="containsText" dxfId="694" priority="506" operator="containsText" text="09.00 - 13:00">
      <formula>NOT(ISERROR(SEARCH("09.00 - 13:00",CR154)))</formula>
    </cfRule>
    <cfRule type="containsText" dxfId="693" priority="507" operator="containsText" text="08.30 – 16:30 ">
      <formula>NOT(ISERROR(SEARCH("08.30 – 16:30 ",CR154)))</formula>
    </cfRule>
    <cfRule type="containsText" dxfId="692" priority="508" operator="containsText" text="08.30 – 17:30 ">
      <formula>NOT(ISERROR(SEARCH("08.30 – 17:30 ",CR154)))</formula>
    </cfRule>
  </conditionalFormatting>
  <conditionalFormatting sqref="CR154 CT154 CV154 CX154 CZ154 DB154 DD154">
    <cfRule type="cellIs" dxfId="691" priority="495" operator="equal">
      <formula>"09.00 – 15.00"</formula>
    </cfRule>
  </conditionalFormatting>
  <conditionalFormatting sqref="CR154 CT154 CV154 CX154 CZ154 DB154 DD154">
    <cfRule type="cellIs" dxfId="690" priority="496" operator="equal">
      <formula>"09.00 – 18.00"</formula>
    </cfRule>
  </conditionalFormatting>
  <conditionalFormatting sqref="CR154 CT154 CV154 CX154 CZ154 DB154 DD154">
    <cfRule type="cellIs" dxfId="689" priority="497" operator="equal">
      <formula>"09.30 – 13.00"</formula>
    </cfRule>
  </conditionalFormatting>
  <conditionalFormatting sqref="CR154 CT154 CV154 CX154 CZ154 DB154 DD154">
    <cfRule type="cellIs" dxfId="688" priority="498" operator="equal">
      <formula>"10.30 – 19.30"</formula>
    </cfRule>
  </conditionalFormatting>
  <conditionalFormatting sqref="CR154 CT154 CV154 CX154 CZ154 DB154 DD154">
    <cfRule type="cellIs" dxfId="687" priority="499" operator="equal">
      <formula>"11.30 – 19.30"</formula>
    </cfRule>
  </conditionalFormatting>
  <conditionalFormatting sqref="CR154 CT154 CV154 CX154 CZ154 DB154 DD154">
    <cfRule type="cellIs" dxfId="686" priority="500" operator="equal">
      <formula>_FV(13,"3")</formula>
    </cfRule>
  </conditionalFormatting>
  <conditionalFormatting sqref="CR154 CT154 CV154 CX154 CZ154 DB154 DD154">
    <cfRule type="cellIs" dxfId="685" priority="501" operator="equal">
      <formula>_FV(13,"3")</formula>
    </cfRule>
  </conditionalFormatting>
  <conditionalFormatting sqref="CR154 CT154 CV154 CX154 CZ154 DB154 DD154">
    <cfRule type="containsText" dxfId="684" priority="485" operator="containsText" text="DOMENICA">
      <formula>NOT(ISERROR(SEARCH("DOMENICA",CR154)))</formula>
    </cfRule>
    <cfRule type="containsText" dxfId="683" priority="486" operator="containsText" text="08.30 – 14.30">
      <formula>NOT(ISERROR(SEARCH("08.30 – 14.30",CR154)))</formula>
    </cfRule>
    <cfRule type="containsText" dxfId="682" priority="487" operator="containsText" text="09.30 – 18.30">
      <formula>NOT(ISERROR(SEARCH("09.30 – 18.30",CR154)))</formula>
    </cfRule>
    <cfRule type="containsText" dxfId="681" priority="488" operator="containsText" text="08.30 – 16.30">
      <formula>NOT(ISERROR(SEARCH("08.30 – 16.30",CR154)))</formula>
    </cfRule>
    <cfRule type="containsText" dxfId="680" priority="489" operator="containsText" text="08.30 – 17.30">
      <formula>NOT(ISERROR(SEARCH("08.30 – 17.30",CR154)))</formula>
    </cfRule>
    <cfRule type="containsText" dxfId="679" priority="490" operator="containsText" text="09.00 – 18.00">
      <formula>NOT(ISERROR(SEARCH("09.00 – 18.00",CR154)))</formula>
    </cfRule>
    <cfRule type="containsText" dxfId="678" priority="491" operator="containsText" text="09.00 – 15.00">
      <formula>NOT(ISERROR(SEARCH("09.00 – 15.00",CR154)))</formula>
    </cfRule>
    <cfRule type="containsText" dxfId="677" priority="492" operator="containsText" text="10.30 – 19.30">
      <formula>NOT(ISERROR(SEARCH("10.30 – 19.30",CR154)))</formula>
    </cfRule>
    <cfRule type="containsText" dxfId="676" priority="493" operator="containsText" text="09.00 – 13.00">
      <formula>NOT(ISERROR(SEARCH("09.00 – 13.00",CR154)))</formula>
    </cfRule>
    <cfRule type="containsText" dxfId="675" priority="494" operator="containsText" text="11.30 – 19.30">
      <formula>NOT(ISERROR(SEARCH("11.30 – 19.30",CR154)))</formula>
    </cfRule>
  </conditionalFormatting>
  <conditionalFormatting sqref="CR154 CT154 CV154 CX154 CZ154 DB154 DD154">
    <cfRule type="cellIs" dxfId="674" priority="478" operator="equal">
      <formula>"09.00 – 18.00"</formula>
    </cfRule>
  </conditionalFormatting>
  <conditionalFormatting sqref="CR154 CT154 CV154 CX154 CZ154 DB154 DD154">
    <cfRule type="cellIs" dxfId="673" priority="479" operator="equal">
      <formula>"09.30 – 13.00"</formula>
    </cfRule>
  </conditionalFormatting>
  <conditionalFormatting sqref="CR154 CT154 CV154 CX154 CZ154 DB154 DD154">
    <cfRule type="cellIs" dxfId="672" priority="480" operator="equal">
      <formula>"10.30 – 19.30"</formula>
    </cfRule>
  </conditionalFormatting>
  <conditionalFormatting sqref="CR154 CT154 CV154 CX154 CZ154 DB154 DD154">
    <cfRule type="cellIs" dxfId="671" priority="481" operator="equal">
      <formula>"11.30 – 19.30"</formula>
    </cfRule>
  </conditionalFormatting>
  <conditionalFormatting sqref="CR154 CT154 CV154 CX154 CZ154 DB154 DD154">
    <cfRule type="cellIs" dxfId="670" priority="482" operator="equal">
      <formula>_FV(13,"3")</formula>
    </cfRule>
  </conditionalFormatting>
  <conditionalFormatting sqref="CR154 CT154 CV154 CX154 CZ154 DB154 DD154">
    <cfRule type="cellIs" dxfId="669" priority="471" operator="equal">
      <formula>"09.00 – 18.00"</formula>
    </cfRule>
  </conditionalFormatting>
  <conditionalFormatting sqref="CR154 CT154 CV154 CX154 CZ154 DB154 DD154">
    <cfRule type="cellIs" dxfId="668" priority="472" operator="equal">
      <formula>"09.30 – 13.00"</formula>
    </cfRule>
  </conditionalFormatting>
  <conditionalFormatting sqref="CR154 CT154 CV154 CX154 CZ154 DB154 DD154">
    <cfRule type="cellIs" dxfId="667" priority="473" operator="equal">
      <formula>"10.30 – 19.30"</formula>
    </cfRule>
  </conditionalFormatting>
  <conditionalFormatting sqref="CR154 CT154 CV154 CX154 CZ154 DB154 DD154">
    <cfRule type="cellIs" dxfId="666" priority="474" operator="equal">
      <formula>"11.30 – 19.30"</formula>
    </cfRule>
  </conditionalFormatting>
  <conditionalFormatting sqref="CR154 CT154 CV154 CX154 CZ154 DB154 DD154">
    <cfRule type="cellIs" dxfId="665" priority="475" operator="equal">
      <formula>_FV(13,"3")</formula>
    </cfRule>
  </conditionalFormatting>
  <conditionalFormatting sqref="AF9:AF13">
    <cfRule type="containsText" dxfId="664" priority="465" operator="containsText" text="09.00 -13.00">
      <formula>NOT(ISERROR(SEARCH("09.00 -13.00",AF9)))</formula>
    </cfRule>
    <cfRule type="containsText" dxfId="663" priority="466" operator="containsText" text="09.00 -15:00">
      <formula>NOT(ISERROR(SEARCH("09.00 -15:00",AF9)))</formula>
    </cfRule>
    <cfRule type="containsText" dxfId="662" priority="467" operator="containsText" text="09.00 -16.00">
      <formula>NOT(ISERROR(SEARCH("09.00 -16.00",AF9)))</formula>
    </cfRule>
  </conditionalFormatting>
  <conditionalFormatting sqref="AF9:AF13">
    <cfRule type="containsText" dxfId="661" priority="468" operator="containsText" text="09.00 -13:00">
      <formula>NOT(ISERROR(SEARCH("09.00 -13:00",AF9)))</formula>
    </cfRule>
    <cfRule type="containsText" dxfId="660" priority="469" operator="containsText" text="08.30 -17.30">
      <formula>NOT(ISERROR(SEARCH("08.30 -17.30",AF9)))</formula>
    </cfRule>
    <cfRule type="containsText" dxfId="659" priority="470" operator="containsText" text="08.30 -15:30">
      <formula>NOT(ISERROR(SEARCH("08.30 -15:30",AF9)))</formula>
    </cfRule>
  </conditionalFormatting>
  <conditionalFormatting sqref="CF9:CF13">
    <cfRule type="containsText" dxfId="658" priority="459" operator="containsText" text="09.00 -13.00">
      <formula>NOT(ISERROR(SEARCH("09.00 -13.00",CF9)))</formula>
    </cfRule>
    <cfRule type="containsText" dxfId="657" priority="460" operator="containsText" text="09.00 -15:00">
      <formula>NOT(ISERROR(SEARCH("09.00 -15:00",CF9)))</formula>
    </cfRule>
    <cfRule type="containsText" dxfId="656" priority="461" operator="containsText" text="09.00 -16.00">
      <formula>NOT(ISERROR(SEARCH("09.00 -16.00",CF9)))</formula>
    </cfRule>
  </conditionalFormatting>
  <conditionalFormatting sqref="CF9:CF13">
    <cfRule type="containsText" dxfId="655" priority="462" operator="containsText" text="09.00 -13:00">
      <formula>NOT(ISERROR(SEARCH("09.00 -13:00",CF9)))</formula>
    </cfRule>
    <cfRule type="containsText" dxfId="654" priority="463" operator="containsText" text="08.30 -17.30">
      <formula>NOT(ISERROR(SEARCH("08.30 -17.30",CF9)))</formula>
    </cfRule>
    <cfRule type="containsText" dxfId="653" priority="464" operator="containsText" text="08.30 -15:30">
      <formula>NOT(ISERROR(SEARCH("08.30 -15:30",CF9)))</formula>
    </cfRule>
  </conditionalFormatting>
  <conditionalFormatting sqref="CQ8:CQ13">
    <cfRule type="containsText" dxfId="652" priority="389" operator="containsText" text="09:00 – 13.00 ">
      <formula>NOT(ISERROR(SEARCH("09:00 – 13.00 ",CQ8)))</formula>
    </cfRule>
  </conditionalFormatting>
  <conditionalFormatting sqref="CQ8:CQ13">
    <cfRule type="containsText" dxfId="651" priority="403" operator="containsText" text="08.30 – 14.30">
      <formula>NOT(ISERROR(SEARCH("08.30 – 14.30",CQ8)))</formula>
    </cfRule>
    <cfRule type="containsText" dxfId="650" priority="404" operator="containsText" text="09:30 – 18.30">
      <formula>NOT(ISERROR(SEARCH("09:30 – 18.30",CQ8)))</formula>
    </cfRule>
    <cfRule type="containsText" dxfId="649" priority="405" operator="containsText" text="10.30 – 18.30">
      <formula>NOT(ISERROR(SEARCH("10.30 – 18.30",CQ8)))</formula>
    </cfRule>
    <cfRule type="containsText" dxfId="648" priority="406" operator="containsText" text="09.30 – 18.30">
      <formula>NOT(ISERROR(SEARCH("09.30 – 18.30",CQ8)))</formula>
    </cfRule>
    <cfRule type="containsText" dxfId="647" priority="407" operator="containsText" text="09.00 – 13:00">
      <formula>NOT(ISERROR(SEARCH("09.00 – 13:00",CQ8)))</formula>
    </cfRule>
    <cfRule type="containsText" dxfId="646" priority="408" operator="containsText" text="08.30 – 16.30">
      <formula>NOT(ISERROR(SEARCH("08.30 – 16.30",CQ8)))</formula>
    </cfRule>
    <cfRule type="containsText" dxfId="645" priority="409" operator="containsText" text="08:30 – 17.30">
      <formula>NOT(ISERROR(SEARCH("08:30 – 17.30",CQ8)))</formula>
    </cfRule>
    <cfRule type="containsText" dxfId="644" priority="410" operator="containsText" text="08.30 – 17.30">
      <formula>NOT(ISERROR(SEARCH("08.30 – 17.30",CQ8)))</formula>
    </cfRule>
    <cfRule type="containsText" dxfId="643" priority="411" operator="containsText" text="09.00 – 18.00">
      <formula>NOT(ISERROR(SEARCH("09.00 – 18.00",CQ8)))</formula>
    </cfRule>
    <cfRule type="containsText" dxfId="642" priority="412" operator="containsText" text="09.00 – 13.00">
      <formula>NOT(ISERROR(SEARCH("09.00 – 13.00",CQ8)))</formula>
    </cfRule>
    <cfRule type="containsText" dxfId="641" priority="413" operator="containsText" text="11.30 – 19.30">
      <formula>NOT(ISERROR(SEARCH("11.30 – 19.30",CQ8)))</formula>
    </cfRule>
    <cfRule type="containsText" dxfId="640" priority="414" operator="containsText" text="10.30 – 19.30">
      <formula>NOT(ISERROR(SEARCH("10.30 – 19.30",CQ8)))</formula>
    </cfRule>
    <cfRule type="containsText" dxfId="639" priority="415" operator="containsText" text="09.00 – 15.00">
      <formula>NOT(ISERROR(SEARCH("09.00 – 15.00",CQ8)))</formula>
    </cfRule>
    <cfRule type="containsText" dxfId="638" priority="416" operator="containsText" text="1 2 : 3 0">
      <formula>NOT(ISERROR(SEARCH("1 2 : 3 0",CQ8)))</formula>
    </cfRule>
    <cfRule type="containsText" dxfId="637" priority="417" operator="containsText" text="1 3 : 3 0">
      <formula>NOT(ISERROR(SEARCH("1 3 : 3 0",CQ8)))</formula>
    </cfRule>
    <cfRule type="containsText" dxfId="636" priority="418" operator="containsText" text="FESTIVITÁ">
      <formula>NOT(ISERROR(SEARCH("FESTIVITÁ",CQ8)))</formula>
    </cfRule>
    <cfRule type="cellIs" dxfId="635" priority="419" operator="equal">
      <formula>"DOMENICA"</formula>
    </cfRule>
  </conditionalFormatting>
  <conditionalFormatting sqref="CQ8:CQ13">
    <cfRule type="containsText" dxfId="634" priority="402" operator="containsText" text="1 3 : 0 0">
      <formula>NOT(ISERROR(SEARCH("1 3 : 0 0",CQ8)))</formula>
    </cfRule>
  </conditionalFormatting>
  <conditionalFormatting sqref="CQ9:CQ13">
    <cfRule type="containsText" dxfId="633" priority="399" operator="containsText" text="09.00 -13.00">
      <formula>NOT(ISERROR(SEARCH("09.00 -13.00",CQ9)))</formula>
    </cfRule>
    <cfRule type="containsText" dxfId="632" priority="400" operator="containsText" text="09.00 -15:00">
      <formula>NOT(ISERROR(SEARCH("09.00 -15:00",CQ9)))</formula>
    </cfRule>
    <cfRule type="containsText" dxfId="631" priority="401" operator="containsText" text="09.00 -16.00">
      <formula>NOT(ISERROR(SEARCH("09.00 -16.00",CQ9)))</formula>
    </cfRule>
  </conditionalFormatting>
  <conditionalFormatting sqref="CQ9:CQ13">
    <cfRule type="containsText" dxfId="630" priority="396" operator="containsText" text="09.00 -13.00">
      <formula>NOT(ISERROR(SEARCH("09.00 -13.00",CQ9)))</formula>
    </cfRule>
    <cfRule type="containsText" dxfId="629" priority="397" operator="containsText" text="09.00 -15:00">
      <formula>NOT(ISERROR(SEARCH("09.00 -15:00",CQ9)))</formula>
    </cfRule>
    <cfRule type="containsText" dxfId="628" priority="398" operator="containsText" text="09.00 -16.00">
      <formula>NOT(ISERROR(SEARCH("09.00 -16.00",CQ9)))</formula>
    </cfRule>
  </conditionalFormatting>
  <conditionalFormatting sqref="CQ9:CQ13">
    <cfRule type="containsText" dxfId="627" priority="393" operator="containsText" text="09.00 -13.00">
      <formula>NOT(ISERROR(SEARCH("09.00 -13.00",CQ9)))</formula>
    </cfRule>
    <cfRule type="containsText" dxfId="626" priority="394" operator="containsText" text="09.00 -15:00">
      <formula>NOT(ISERROR(SEARCH("09.00 -15:00",CQ9)))</formula>
    </cfRule>
    <cfRule type="containsText" dxfId="625" priority="395" operator="containsText" text="09.00 -16.00">
      <formula>NOT(ISERROR(SEARCH("09.00 -16.00",CQ9)))</formula>
    </cfRule>
  </conditionalFormatting>
  <conditionalFormatting sqref="CQ9:CQ13">
    <cfRule type="containsText" dxfId="624" priority="390" operator="containsText" text="09.00 -13:00">
      <formula>NOT(ISERROR(SEARCH("09.00 -13:00",CQ9)))</formula>
    </cfRule>
    <cfRule type="containsText" dxfId="623" priority="391" operator="containsText" text="08.30 -17.30">
      <formula>NOT(ISERROR(SEARCH("08.30 -17.30",CQ9)))</formula>
    </cfRule>
    <cfRule type="containsText" dxfId="622" priority="392" operator="containsText" text="08.30 -15:30">
      <formula>NOT(ISERROR(SEARCH("08.30 -15:30",CQ9)))</formula>
    </cfRule>
  </conditionalFormatting>
  <conditionalFormatting sqref="C29:C33">
    <cfRule type="containsText" dxfId="621" priority="383" operator="containsText" text="09.00 -13.00">
      <formula>NOT(ISERROR(SEARCH("09.00 -13.00",C29)))</formula>
    </cfRule>
    <cfRule type="containsText" dxfId="620" priority="384" operator="containsText" text="09.00 -15:00">
      <formula>NOT(ISERROR(SEARCH("09.00 -15:00",C29)))</formula>
    </cfRule>
    <cfRule type="containsText" dxfId="619" priority="385" operator="containsText" text="09.00 -16.00">
      <formula>NOT(ISERROR(SEARCH("09.00 -16.00",C29)))</formula>
    </cfRule>
  </conditionalFormatting>
  <conditionalFormatting sqref="C29:C33">
    <cfRule type="containsText" dxfId="618" priority="386" operator="containsText" text="09.00 -13:00">
      <formula>NOT(ISERROR(SEARCH("09.00 -13:00",C29)))</formula>
    </cfRule>
    <cfRule type="containsText" dxfId="617" priority="387" operator="containsText" text="08.30 -17.30">
      <formula>NOT(ISERROR(SEARCH("08.30 -17.30",C29)))</formula>
    </cfRule>
    <cfRule type="containsText" dxfId="616" priority="388" operator="containsText" text="08.30 -15:30">
      <formula>NOT(ISERROR(SEARCH("08.30 -15:30",C29)))</formula>
    </cfRule>
  </conditionalFormatting>
  <conditionalFormatting sqref="E9:E13 G9:G13 I9:I13 K9:K13 M9:M13 O9:O13 Q9:Q13 S9:S13">
    <cfRule type="containsText" dxfId="615" priority="377" operator="containsText" text="09.00 -13.00">
      <formula>NOT(ISERROR(SEARCH("09.00 -13.00",E9)))</formula>
    </cfRule>
    <cfRule type="containsText" dxfId="614" priority="378" operator="containsText" text="09.00 -15:00">
      <formula>NOT(ISERROR(SEARCH("09.00 -15:00",E9)))</formula>
    </cfRule>
    <cfRule type="containsText" dxfId="613" priority="379" operator="containsText" text="09.00 -16.00">
      <formula>NOT(ISERROR(SEARCH("09.00 -16.00",E9)))</formula>
    </cfRule>
  </conditionalFormatting>
  <conditionalFormatting sqref="E9:E13 G9:G13 I9:I13 K9:K13 M9:M13 O9:O13 Q9:Q13 S9:S13">
    <cfRule type="containsText" dxfId="612" priority="380" operator="containsText" text="09.00 -13:00">
      <formula>NOT(ISERROR(SEARCH("09.00 -13:00",E9)))</formula>
    </cfRule>
    <cfRule type="containsText" dxfId="611" priority="381" operator="containsText" text="08.30 -17.30">
      <formula>NOT(ISERROR(SEARCH("08.30 -17.30",E9)))</formula>
    </cfRule>
    <cfRule type="containsText" dxfId="610" priority="382" operator="containsText" text="08.30 -15:30">
      <formula>NOT(ISERROR(SEARCH("08.30 -15:30",E9)))</formula>
    </cfRule>
  </conditionalFormatting>
  <conditionalFormatting sqref="AH9:AH13 AJ9:AJ13 AL9:AL13 AN9:AN13 AP9:AP13 AR9:AR13 AT9:AT13 AV9:AV13 AX9:AX13 AZ9:AZ13 BB9:BB13 BD9:BD13 BF9:BF13 BH9:BH13 BJ9:BJ13 BL9:BL13 BN9:BN13 BP9:BP13 BR9:BR13 BT9:BT13 BV9:BV13">
    <cfRule type="containsText" dxfId="609" priority="371" operator="containsText" text="09.00 -13.00">
      <formula>NOT(ISERROR(SEARCH("09.00 -13.00",AH9)))</formula>
    </cfRule>
    <cfRule type="containsText" dxfId="608" priority="372" operator="containsText" text="09.00 -15:00">
      <formula>NOT(ISERROR(SEARCH("09.00 -15:00",AH9)))</formula>
    </cfRule>
    <cfRule type="containsText" dxfId="607" priority="373" operator="containsText" text="09.00 -16.00">
      <formula>NOT(ISERROR(SEARCH("09.00 -16.00",AH9)))</formula>
    </cfRule>
  </conditionalFormatting>
  <conditionalFormatting sqref="AH9:AH13 AJ9:AJ13 AL9:AL13 AN9:AN13 AP9:AP13 AR9:AR13 AT9:AT13 AV9:AV13 AX9:AX13 AZ9:AZ13 BB9:BB13 BD9:BD13 BF9:BF13 BH9:BH13 BJ9:BJ13 BL9:BL13 BN9:BN13 BP9:BP13 BR9:BR13 BT9:BT13 BV9:BV13">
    <cfRule type="containsText" dxfId="606" priority="374" operator="containsText" text="09.00 -13:00">
      <formula>NOT(ISERROR(SEARCH("09.00 -13:00",AH9)))</formula>
    </cfRule>
    <cfRule type="containsText" dxfId="605" priority="375" operator="containsText" text="08.30 -17.30">
      <formula>NOT(ISERROR(SEARCH("08.30 -17.30",AH9)))</formula>
    </cfRule>
    <cfRule type="containsText" dxfId="604" priority="376" operator="containsText" text="08.30 -15:30">
      <formula>NOT(ISERROR(SEARCH("08.30 -15:30",AH9)))</formula>
    </cfRule>
  </conditionalFormatting>
  <conditionalFormatting sqref="CH8:CH13">
    <cfRule type="containsText" dxfId="603" priority="354" operator="containsText" text="08.30 – 14.30">
      <formula>NOT(ISERROR(SEARCH("08.30 – 14.30",CH8)))</formula>
    </cfRule>
    <cfRule type="containsText" dxfId="602" priority="355" operator="containsText" text="09:30 – 18.30">
      <formula>NOT(ISERROR(SEARCH("09:30 – 18.30",CH8)))</formula>
    </cfRule>
    <cfRule type="containsText" dxfId="601" priority="356" operator="containsText" text="10.30 – 18.30">
      <formula>NOT(ISERROR(SEARCH("10.30 – 18.30",CH8)))</formula>
    </cfRule>
    <cfRule type="containsText" dxfId="600" priority="357" operator="containsText" text="09.30 – 18.30">
      <formula>NOT(ISERROR(SEARCH("09.30 – 18.30",CH8)))</formula>
    </cfRule>
    <cfRule type="containsText" dxfId="599" priority="358" operator="containsText" text="09.00 – 13:00">
      <formula>NOT(ISERROR(SEARCH("09.00 – 13:00",CH8)))</formula>
    </cfRule>
    <cfRule type="containsText" dxfId="598" priority="359" operator="containsText" text="08.30 – 16.30">
      <formula>NOT(ISERROR(SEARCH("08.30 – 16.30",CH8)))</formula>
    </cfRule>
    <cfRule type="containsText" dxfId="597" priority="360" operator="containsText" text="08:30 – 17.30">
      <formula>NOT(ISERROR(SEARCH("08:30 – 17.30",CH8)))</formula>
    </cfRule>
    <cfRule type="containsText" dxfId="596" priority="361" operator="containsText" text="08.30 – 17.30">
      <formula>NOT(ISERROR(SEARCH("08.30 – 17.30",CH8)))</formula>
    </cfRule>
    <cfRule type="containsText" dxfId="595" priority="362" operator="containsText" text="09.00 – 18.00">
      <formula>NOT(ISERROR(SEARCH("09.00 – 18.00",CH8)))</formula>
    </cfRule>
    <cfRule type="containsText" dxfId="594" priority="363" operator="containsText" text="09.00 – 13.00">
      <formula>NOT(ISERROR(SEARCH("09.00 – 13.00",CH8)))</formula>
    </cfRule>
    <cfRule type="containsText" dxfId="593" priority="364" operator="containsText" text="11.30 – 19.30">
      <formula>NOT(ISERROR(SEARCH("11.30 – 19.30",CH8)))</formula>
    </cfRule>
    <cfRule type="containsText" dxfId="592" priority="365" operator="containsText" text="10.30 – 19.30">
      <formula>NOT(ISERROR(SEARCH("10.30 – 19.30",CH8)))</formula>
    </cfRule>
    <cfRule type="containsText" dxfId="591" priority="366" operator="containsText" text="09.00 – 15.00">
      <formula>NOT(ISERROR(SEARCH("09.00 – 15.00",CH8)))</formula>
    </cfRule>
    <cfRule type="containsText" dxfId="590" priority="367" operator="containsText" text="12:30">
      <formula>NOT(ISERROR(SEARCH("12:30",CH8)))</formula>
    </cfRule>
    <cfRule type="containsText" dxfId="589" priority="368" operator="containsText" text="13:30">
      <formula>NOT(ISERROR(SEARCH("13:30",CH8)))</formula>
    </cfRule>
    <cfRule type="containsText" dxfId="588" priority="369" operator="containsText" text="FESTIVITÁ">
      <formula>NOT(ISERROR(SEARCH("FESTIVITÁ",CH8)))</formula>
    </cfRule>
    <cfRule type="cellIs" dxfId="587" priority="370" operator="equal">
      <formula>"DOMENICA"</formula>
    </cfRule>
  </conditionalFormatting>
  <conditionalFormatting sqref="CH8:CI13">
    <cfRule type="containsText" dxfId="586" priority="348" operator="containsText" text="09.00 - 13.00">
      <formula>NOT(ISERROR(SEARCH("09.00 - 13.00",CH8)))</formula>
    </cfRule>
    <cfRule type="containsText" dxfId="585" priority="349" operator="containsText" text="09.00 – 15:00">
      <formula>NOT(ISERROR(SEARCH("09.00 – 15:00",CH8)))</formula>
    </cfRule>
    <cfRule type="containsText" dxfId="584" priority="350" operator="containsText" text="09.00 – 16.00">
      <formula>NOT(ISERROR(SEARCH("09.00 – 16.00",CH8)))</formula>
    </cfRule>
    <cfRule type="containsText" dxfId="583" priority="351" operator="containsText" text="09.00 - 13:00">
      <formula>NOT(ISERROR(SEARCH("09.00 - 13:00",CH8)))</formula>
    </cfRule>
    <cfRule type="containsText" dxfId="582" priority="352" operator="containsText" text="08.30 – 16:30 ">
      <formula>NOT(ISERROR(SEARCH("08.30 – 16:30 ",CH8)))</formula>
    </cfRule>
    <cfRule type="containsText" dxfId="581" priority="353" operator="containsText" text="08.30 – 17:30 ">
      <formula>NOT(ISERROR(SEARCH("08.30 – 17:30 ",CH8)))</formula>
    </cfRule>
  </conditionalFormatting>
  <conditionalFormatting sqref="CI9:CI13">
    <cfRule type="containsText" dxfId="580" priority="345" operator="containsText" text="09.00 -13.00">
      <formula>NOT(ISERROR(SEARCH("09.00 -13.00",CI9)))</formula>
    </cfRule>
    <cfRule type="containsText" dxfId="579" priority="346" operator="containsText" text="09.00 -15:00">
      <formula>NOT(ISERROR(SEARCH("09.00 -15:00",CI9)))</formula>
    </cfRule>
    <cfRule type="containsText" dxfId="578" priority="347" operator="containsText" text="09.00 -16.00">
      <formula>NOT(ISERROR(SEARCH("09.00 -16.00",CI9)))</formula>
    </cfRule>
  </conditionalFormatting>
  <conditionalFormatting sqref="CH8:CI13">
    <cfRule type="containsText" dxfId="577" priority="344" operator="containsText" text="09:00 – 13.00 ">
      <formula>NOT(ISERROR(SEARCH("09:00 – 13.00 ",CH8)))</formula>
    </cfRule>
  </conditionalFormatting>
  <conditionalFormatting sqref="CH8:CI13">
    <cfRule type="containsText" dxfId="576" priority="327" operator="containsText" text="08.30 – 14.30">
      <formula>NOT(ISERROR(SEARCH("08.30 – 14.30",CH8)))</formula>
    </cfRule>
    <cfRule type="containsText" dxfId="575" priority="328" operator="containsText" text="09:30 – 18.30">
      <formula>NOT(ISERROR(SEARCH("09:30 – 18.30",CH8)))</formula>
    </cfRule>
    <cfRule type="containsText" dxfId="574" priority="329" operator="containsText" text="10.30 – 18.30">
      <formula>NOT(ISERROR(SEARCH("10.30 – 18.30",CH8)))</formula>
    </cfRule>
    <cfRule type="containsText" dxfId="573" priority="330" operator="containsText" text="09.30 – 18.30">
      <formula>NOT(ISERROR(SEARCH("09.30 – 18.30",CH8)))</formula>
    </cfRule>
    <cfRule type="containsText" dxfId="572" priority="331" operator="containsText" text="09.00 – 13:00">
      <formula>NOT(ISERROR(SEARCH("09.00 – 13:00",CH8)))</formula>
    </cfRule>
    <cfRule type="containsText" dxfId="571" priority="332" operator="containsText" text="08.30 – 16.30">
      <formula>NOT(ISERROR(SEARCH("08.30 – 16.30",CH8)))</formula>
    </cfRule>
    <cfRule type="containsText" dxfId="570" priority="333" operator="containsText" text="08:30 – 17.30">
      <formula>NOT(ISERROR(SEARCH("08:30 – 17.30",CH8)))</formula>
    </cfRule>
    <cfRule type="containsText" dxfId="569" priority="334" operator="containsText" text="08.30 – 17.30">
      <formula>NOT(ISERROR(SEARCH("08.30 – 17.30",CH8)))</formula>
    </cfRule>
    <cfRule type="containsText" dxfId="568" priority="335" operator="containsText" text="09.00 – 18.00">
      <formula>NOT(ISERROR(SEARCH("09.00 – 18.00",CH8)))</formula>
    </cfRule>
    <cfRule type="containsText" dxfId="567" priority="336" operator="containsText" text="09.00 – 13.00">
      <formula>NOT(ISERROR(SEARCH("09.00 – 13.00",CH8)))</formula>
    </cfRule>
    <cfRule type="containsText" dxfId="566" priority="337" operator="containsText" text="11.30 – 19.30">
      <formula>NOT(ISERROR(SEARCH("11.30 – 19.30",CH8)))</formula>
    </cfRule>
    <cfRule type="containsText" dxfId="565" priority="338" operator="containsText" text="10.30 – 19.30">
      <formula>NOT(ISERROR(SEARCH("10.30 – 19.30",CH8)))</formula>
    </cfRule>
    <cfRule type="containsText" dxfId="564" priority="339" operator="containsText" text="09.00 – 15.00">
      <formula>NOT(ISERROR(SEARCH("09.00 – 15.00",CH8)))</formula>
    </cfRule>
    <cfRule type="containsText" dxfId="563" priority="340" operator="containsText" text="1 2 : 3 0">
      <formula>NOT(ISERROR(SEARCH("1 2 : 3 0",CH8)))</formula>
    </cfRule>
    <cfRule type="containsText" dxfId="562" priority="341" operator="containsText" text="1 3 : 3 0">
      <formula>NOT(ISERROR(SEARCH("1 3 : 3 0",CH8)))</formula>
    </cfRule>
    <cfRule type="containsText" dxfId="561" priority="342" operator="containsText" text="FESTIVITÁ">
      <formula>NOT(ISERROR(SEARCH("FESTIVITÁ",CH8)))</formula>
    </cfRule>
    <cfRule type="cellIs" dxfId="560" priority="343" operator="equal">
      <formula>"DOMENICA"</formula>
    </cfRule>
  </conditionalFormatting>
  <conditionalFormatting sqref="CH8:CI13">
    <cfRule type="containsText" dxfId="559" priority="326" operator="containsText" text="1 3 : 0 0">
      <formula>NOT(ISERROR(SEARCH("1 3 : 0 0",CH8)))</formula>
    </cfRule>
  </conditionalFormatting>
  <conditionalFormatting sqref="CI9:CI13">
    <cfRule type="containsText" dxfId="558" priority="323" operator="containsText" text="09.00 -13:00">
      <formula>NOT(ISERROR(SEARCH("09.00 -13:00",CI9)))</formula>
    </cfRule>
    <cfRule type="containsText" dxfId="557" priority="324" operator="containsText" text="08.30 -17.30">
      <formula>NOT(ISERROR(SEARCH("08.30 -17.30",CI9)))</formula>
    </cfRule>
    <cfRule type="containsText" dxfId="556" priority="325" operator="containsText" text="08.30 -15:30">
      <formula>NOT(ISERROR(SEARCH("08.30 -15:30",CI9)))</formula>
    </cfRule>
  </conditionalFormatting>
  <conditionalFormatting sqref="CH9:CH13">
    <cfRule type="containsText" dxfId="555" priority="320" operator="containsText" text="09.00 -13.00">
      <formula>NOT(ISERROR(SEARCH("09.00 -13.00",CH9)))</formula>
    </cfRule>
    <cfRule type="containsText" dxfId="554" priority="321" operator="containsText" text="09.00 -15:00">
      <formula>NOT(ISERROR(SEARCH("09.00 -15:00",CH9)))</formula>
    </cfRule>
    <cfRule type="containsText" dxfId="553" priority="322" operator="containsText" text="09.00 -16.00">
      <formula>NOT(ISERROR(SEARCH("09.00 -16.00",CH9)))</formula>
    </cfRule>
  </conditionalFormatting>
  <conditionalFormatting sqref="CH9:CH13">
    <cfRule type="containsText" dxfId="552" priority="317" operator="containsText" text="09.00 -13:00">
      <formula>NOT(ISERROR(SEARCH("09.00 -13:00",CH9)))</formula>
    </cfRule>
    <cfRule type="containsText" dxfId="551" priority="318" operator="containsText" text="08.30 -17.30">
      <formula>NOT(ISERROR(SEARCH("08.30 -17.30",CH9)))</formula>
    </cfRule>
    <cfRule type="containsText" dxfId="550" priority="319" operator="containsText" text="08.30 -15:30">
      <formula>NOT(ISERROR(SEARCH("08.30 -15:30",CH9)))</formula>
    </cfRule>
  </conditionalFormatting>
  <conditionalFormatting sqref="CS8:CS13 CU8:CU13 CW8:CW13 CY8:CY13 DA8:DA13 DC8:DC13">
    <cfRule type="containsText" dxfId="549" priority="300" operator="containsText" text="08.30 – 14.30">
      <formula>NOT(ISERROR(SEARCH("08.30 – 14.30",CS8)))</formula>
    </cfRule>
    <cfRule type="containsText" dxfId="548" priority="301" operator="containsText" text="09:30 – 18.30">
      <formula>NOT(ISERROR(SEARCH("09:30 – 18.30",CS8)))</formula>
    </cfRule>
    <cfRule type="containsText" dxfId="547" priority="302" operator="containsText" text="10.30 – 18.30">
      <formula>NOT(ISERROR(SEARCH("10.30 – 18.30",CS8)))</formula>
    </cfRule>
    <cfRule type="containsText" dxfId="546" priority="303" operator="containsText" text="09.30 – 18.30">
      <formula>NOT(ISERROR(SEARCH("09.30 – 18.30",CS8)))</formula>
    </cfRule>
    <cfRule type="containsText" dxfId="545" priority="304" operator="containsText" text="09.00 – 13:00">
      <formula>NOT(ISERROR(SEARCH("09.00 – 13:00",CS8)))</formula>
    </cfRule>
    <cfRule type="containsText" dxfId="544" priority="305" operator="containsText" text="08.30 – 16.30">
      <formula>NOT(ISERROR(SEARCH("08.30 – 16.30",CS8)))</formula>
    </cfRule>
    <cfRule type="containsText" dxfId="543" priority="306" operator="containsText" text="08:30 – 17.30">
      <formula>NOT(ISERROR(SEARCH("08:30 – 17.30",CS8)))</formula>
    </cfRule>
    <cfRule type="containsText" dxfId="542" priority="307" operator="containsText" text="08.30 – 17.30">
      <formula>NOT(ISERROR(SEARCH("08.30 – 17.30",CS8)))</formula>
    </cfRule>
    <cfRule type="containsText" dxfId="541" priority="308" operator="containsText" text="09.00 – 18.00">
      <formula>NOT(ISERROR(SEARCH("09.00 – 18.00",CS8)))</formula>
    </cfRule>
    <cfRule type="containsText" dxfId="540" priority="309" operator="containsText" text="09.00 – 13.00">
      <formula>NOT(ISERROR(SEARCH("09.00 – 13.00",CS8)))</formula>
    </cfRule>
    <cfRule type="containsText" dxfId="539" priority="310" operator="containsText" text="11.30 – 19.30">
      <formula>NOT(ISERROR(SEARCH("11.30 – 19.30",CS8)))</formula>
    </cfRule>
    <cfRule type="containsText" dxfId="538" priority="311" operator="containsText" text="10.30 – 19.30">
      <formula>NOT(ISERROR(SEARCH("10.30 – 19.30",CS8)))</formula>
    </cfRule>
    <cfRule type="containsText" dxfId="537" priority="312" operator="containsText" text="09.00 – 15.00">
      <formula>NOT(ISERROR(SEARCH("09.00 – 15.00",CS8)))</formula>
    </cfRule>
    <cfRule type="containsText" dxfId="536" priority="313" operator="containsText" text="12:30">
      <formula>NOT(ISERROR(SEARCH("12:30",CS8)))</formula>
    </cfRule>
    <cfRule type="containsText" dxfId="535" priority="314" operator="containsText" text="13:30">
      <formula>NOT(ISERROR(SEARCH("13:30",CS8)))</formula>
    </cfRule>
    <cfRule type="containsText" dxfId="534" priority="315" operator="containsText" text="FESTIVITÁ">
      <formula>NOT(ISERROR(SEARCH("FESTIVITÁ",CS8)))</formula>
    </cfRule>
    <cfRule type="cellIs" dxfId="533" priority="316" operator="equal">
      <formula>"DOMENICA"</formula>
    </cfRule>
  </conditionalFormatting>
  <conditionalFormatting sqref="CS8:CS13 CU8:CU13 CW8:CW13 CY8:CY13 DA8:DA13 DC8:DC13">
    <cfRule type="iconSet" priority="299">
      <iconSet iconSet="3Symbols2">
        <cfvo type="percent" val="0"/>
        <cfvo type="percent" val="0"/>
        <cfvo type="formula" val="TODAY()" gte="0"/>
      </iconSet>
    </cfRule>
  </conditionalFormatting>
  <conditionalFormatting sqref="CS8:CS13 CU8:CU13 CW8:CW13 CY8:CY13 DA8:DA13 DC8:DC13">
    <cfRule type="containsText" dxfId="532" priority="268" operator="containsText" text="09:00 – 13.00 ">
      <formula>NOT(ISERROR(SEARCH("09:00 – 13.00 ",CS8)))</formula>
    </cfRule>
  </conditionalFormatting>
  <conditionalFormatting sqref="CS8:CS13 CU8:CU13 CW8:CW13 CY8:CY13 DA8:DA13 DC8:DC13">
    <cfRule type="containsText" dxfId="531" priority="282" operator="containsText" text="08.30 – 14.30">
      <formula>NOT(ISERROR(SEARCH("08.30 – 14.30",CS8)))</formula>
    </cfRule>
    <cfRule type="containsText" dxfId="530" priority="283" operator="containsText" text="09:30 – 18.30">
      <formula>NOT(ISERROR(SEARCH("09:30 – 18.30",CS8)))</formula>
    </cfRule>
    <cfRule type="containsText" dxfId="529" priority="284" operator="containsText" text="10.30 – 18.30">
      <formula>NOT(ISERROR(SEARCH("10.30 – 18.30",CS8)))</formula>
    </cfRule>
    <cfRule type="containsText" dxfId="528" priority="285" operator="containsText" text="09.30 – 18.30">
      <formula>NOT(ISERROR(SEARCH("09.30 – 18.30",CS8)))</formula>
    </cfRule>
    <cfRule type="containsText" dxfId="527" priority="286" operator="containsText" text="09.00 – 13:00">
      <formula>NOT(ISERROR(SEARCH("09.00 – 13:00",CS8)))</formula>
    </cfRule>
    <cfRule type="containsText" dxfId="526" priority="287" operator="containsText" text="08.30 – 16.30">
      <formula>NOT(ISERROR(SEARCH("08.30 – 16.30",CS8)))</formula>
    </cfRule>
    <cfRule type="containsText" dxfId="525" priority="288" operator="containsText" text="08:30 – 17.30">
      <formula>NOT(ISERROR(SEARCH("08:30 – 17.30",CS8)))</formula>
    </cfRule>
    <cfRule type="containsText" dxfId="524" priority="289" operator="containsText" text="08.30 – 17.30">
      <formula>NOT(ISERROR(SEARCH("08.30 – 17.30",CS8)))</formula>
    </cfRule>
    <cfRule type="containsText" dxfId="523" priority="290" operator="containsText" text="09.00 – 18.00">
      <formula>NOT(ISERROR(SEARCH("09.00 – 18.00",CS8)))</formula>
    </cfRule>
    <cfRule type="containsText" dxfId="522" priority="291" operator="containsText" text="09.00 – 13.00">
      <formula>NOT(ISERROR(SEARCH("09.00 – 13.00",CS8)))</formula>
    </cfRule>
    <cfRule type="containsText" dxfId="521" priority="292" operator="containsText" text="11.30 – 19.30">
      <formula>NOT(ISERROR(SEARCH("11.30 – 19.30",CS8)))</formula>
    </cfRule>
    <cfRule type="containsText" dxfId="520" priority="293" operator="containsText" text="10.30 – 19.30">
      <formula>NOT(ISERROR(SEARCH("10.30 – 19.30",CS8)))</formula>
    </cfRule>
    <cfRule type="containsText" dxfId="519" priority="294" operator="containsText" text="09.00 – 15.00">
      <formula>NOT(ISERROR(SEARCH("09.00 – 15.00",CS8)))</formula>
    </cfRule>
    <cfRule type="containsText" dxfId="518" priority="295" operator="containsText" text="1 2 : 3 0">
      <formula>NOT(ISERROR(SEARCH("1 2 : 3 0",CS8)))</formula>
    </cfRule>
    <cfRule type="containsText" dxfId="517" priority="296" operator="containsText" text="1 3 : 3 0">
      <formula>NOT(ISERROR(SEARCH("1 3 : 3 0",CS8)))</formula>
    </cfRule>
    <cfRule type="containsText" dxfId="516" priority="297" operator="containsText" text="FESTIVITÁ">
      <formula>NOT(ISERROR(SEARCH("FESTIVITÁ",CS8)))</formula>
    </cfRule>
    <cfRule type="cellIs" dxfId="515" priority="298" operator="equal">
      <formula>"DOMENICA"</formula>
    </cfRule>
  </conditionalFormatting>
  <conditionalFormatting sqref="CS8:CS13 CU8:CU13 CW8:CW13 CY8:CY13 DA8:DA13 DC8:DC13">
    <cfRule type="containsText" dxfId="514" priority="281" operator="containsText" text="1 3 : 0 0">
      <formula>NOT(ISERROR(SEARCH("1 3 : 0 0",CS8)))</formula>
    </cfRule>
  </conditionalFormatting>
  <conditionalFormatting sqref="CS9:CS13 CU9:CU13 CW9:CW13 CY9:CY13 DA9:DA13 DC9:DC13">
    <cfRule type="containsText" dxfId="513" priority="278" operator="containsText" text="09.00 -13.00">
      <formula>NOT(ISERROR(SEARCH("09.00 -13.00",CS9)))</formula>
    </cfRule>
    <cfRule type="containsText" dxfId="512" priority="279" operator="containsText" text="09.00 -15:00">
      <formula>NOT(ISERROR(SEARCH("09.00 -15:00",CS9)))</formula>
    </cfRule>
    <cfRule type="containsText" dxfId="511" priority="280" operator="containsText" text="09.00 -16.00">
      <formula>NOT(ISERROR(SEARCH("09.00 -16.00",CS9)))</formula>
    </cfRule>
  </conditionalFormatting>
  <conditionalFormatting sqref="CS9:CS13 CU9:CU13 CW9:CW13 CY9:CY13 DA9:DA13 DC9:DC13">
    <cfRule type="containsText" dxfId="510" priority="275" operator="containsText" text="09.00 -13.00">
      <formula>NOT(ISERROR(SEARCH("09.00 -13.00",CS9)))</formula>
    </cfRule>
    <cfRule type="containsText" dxfId="509" priority="276" operator="containsText" text="09.00 -15:00">
      <formula>NOT(ISERROR(SEARCH("09.00 -15:00",CS9)))</formula>
    </cfRule>
    <cfRule type="containsText" dxfId="508" priority="277" operator="containsText" text="09.00 -16.00">
      <formula>NOT(ISERROR(SEARCH("09.00 -16.00",CS9)))</formula>
    </cfRule>
  </conditionalFormatting>
  <conditionalFormatting sqref="CS9:CS13 CU9:CU13 CW9:CW13 CY9:CY13 DA9:DA13 DC9:DC13">
    <cfRule type="containsText" dxfId="507" priority="272" operator="containsText" text="09.00 -13.00">
      <formula>NOT(ISERROR(SEARCH("09.00 -13.00",CS9)))</formula>
    </cfRule>
    <cfRule type="containsText" dxfId="506" priority="273" operator="containsText" text="09.00 -15:00">
      <formula>NOT(ISERROR(SEARCH("09.00 -15:00",CS9)))</formula>
    </cfRule>
    <cfRule type="containsText" dxfId="505" priority="274" operator="containsText" text="09.00 -16.00">
      <formula>NOT(ISERROR(SEARCH("09.00 -16.00",CS9)))</formula>
    </cfRule>
  </conditionalFormatting>
  <conditionalFormatting sqref="CS9:CS13 CU9:CU13 CW9:CW13 CY9:CY13 DA9:DA13 DC9:DC13">
    <cfRule type="containsText" dxfId="504" priority="269" operator="containsText" text="09.00 -13:00">
      <formula>NOT(ISERROR(SEARCH("09.00 -13:00",CS9)))</formula>
    </cfRule>
    <cfRule type="containsText" dxfId="503" priority="270" operator="containsText" text="08.30 -17.30">
      <formula>NOT(ISERROR(SEARCH("08.30 -17.30",CS9)))</formula>
    </cfRule>
    <cfRule type="containsText" dxfId="502" priority="271" operator="containsText" text="08.30 -15:30">
      <formula>NOT(ISERROR(SEARCH("08.30 -15:30",CS9)))</formula>
    </cfRule>
  </conditionalFormatting>
  <conditionalFormatting sqref="CF17:CF23">
    <cfRule type="containsText" dxfId="501" priority="250" operator="containsText" text="08.30 – 14.30">
      <formula>NOT(ISERROR(SEARCH("08.30 – 14.30",CF17)))</formula>
    </cfRule>
    <cfRule type="containsText" dxfId="500" priority="251" operator="containsText" text="09:30 – 18.30">
      <formula>NOT(ISERROR(SEARCH("09:30 – 18.30",CF17)))</formula>
    </cfRule>
    <cfRule type="containsText" dxfId="499" priority="252" operator="containsText" text="10.30 – 18.30">
      <formula>NOT(ISERROR(SEARCH("10.30 – 18.30",CF17)))</formula>
    </cfRule>
    <cfRule type="containsText" dxfId="498" priority="253" operator="containsText" text="09.30 – 18.30">
      <formula>NOT(ISERROR(SEARCH("09.30 – 18.30",CF17)))</formula>
    </cfRule>
    <cfRule type="containsText" dxfId="497" priority="255" operator="containsText" text="09.00 – 13:00">
      <formula>NOT(ISERROR(SEARCH("09.00 – 13:00",CF17)))</formula>
    </cfRule>
    <cfRule type="containsText" dxfId="496" priority="256" operator="containsText" text="08.30 – 16.30">
      <formula>NOT(ISERROR(SEARCH("08.30 – 16.30",CF17)))</formula>
    </cfRule>
    <cfRule type="containsText" dxfId="495" priority="257" operator="containsText" text="08:30 – 17.30">
      <formula>NOT(ISERROR(SEARCH("08:30 – 17.30",CF17)))</formula>
    </cfRule>
    <cfRule type="containsText" dxfId="494" priority="258" operator="containsText" text="08.30 – 17.30">
      <formula>NOT(ISERROR(SEARCH("08.30 – 17.30",CF17)))</formula>
    </cfRule>
    <cfRule type="containsText" dxfId="493" priority="259" operator="containsText" text="09.00 – 18.00">
      <formula>NOT(ISERROR(SEARCH("09.00 – 18.00",CF17)))</formula>
    </cfRule>
    <cfRule type="containsText" dxfId="492" priority="260" operator="containsText" text="09.00 – 13.00">
      <formula>NOT(ISERROR(SEARCH("09.00 – 13.00",CF17)))</formula>
    </cfRule>
    <cfRule type="containsText" dxfId="491" priority="261" operator="containsText" text="11.30 – 19.30">
      <formula>NOT(ISERROR(SEARCH("11.30 – 19.30",CF17)))</formula>
    </cfRule>
    <cfRule type="containsText" dxfId="490" priority="262" operator="containsText" text="10.30 – 19.30">
      <formula>NOT(ISERROR(SEARCH("10.30 – 19.30",CF17)))</formula>
    </cfRule>
    <cfRule type="containsText" dxfId="489" priority="263" operator="containsText" text="09.00 – 15.00">
      <formula>NOT(ISERROR(SEARCH("09.00 – 15.00",CF17)))</formula>
    </cfRule>
    <cfRule type="containsText" dxfId="488" priority="264" operator="containsText" text="1 2 : 3 0">
      <formula>NOT(ISERROR(SEARCH("1 2 : 3 0",CF17)))</formula>
    </cfRule>
    <cfRule type="containsText" dxfId="487" priority="265" operator="containsText" text="1 3 : 3 0">
      <formula>NOT(ISERROR(SEARCH("1 3 : 3 0",CF17)))</formula>
    </cfRule>
    <cfRule type="containsText" dxfId="486" priority="266" operator="containsText" text="FESTIVITÁ">
      <formula>NOT(ISERROR(SEARCH("FESTIVITÁ",CF17)))</formula>
    </cfRule>
    <cfRule type="cellIs" dxfId="485" priority="267" operator="equal">
      <formula>"DOMENICA"</formula>
    </cfRule>
  </conditionalFormatting>
  <conditionalFormatting sqref="CF17:CF23">
    <cfRule type="containsText" dxfId="484" priority="243" operator="containsText" text="09.00 - 13.00">
      <formula>NOT(ISERROR(SEARCH("09.00 - 13.00",CF17)))</formula>
    </cfRule>
    <cfRule type="containsText" dxfId="483" priority="245" operator="containsText" text="09.00 – 15:00">
      <formula>NOT(ISERROR(SEARCH("09.00 – 15:00",CF17)))</formula>
    </cfRule>
    <cfRule type="containsText" dxfId="482" priority="246" operator="containsText" text="09.00 – 16.00">
      <formula>NOT(ISERROR(SEARCH("09.00 – 16.00",CF17)))</formula>
    </cfRule>
    <cfRule type="containsText" dxfId="481" priority="247" operator="containsText" text="09.00 - 13:00">
      <formula>NOT(ISERROR(SEARCH("09.00 - 13:00",CF17)))</formula>
    </cfRule>
    <cfRule type="containsText" dxfId="480" priority="248" operator="containsText" text="08.30 – 16:30 ">
      <formula>NOT(ISERROR(SEARCH("08.30 – 16:30 ",CF17)))</formula>
    </cfRule>
    <cfRule type="containsText" dxfId="479" priority="249" operator="containsText" text="08.30 – 17:30 ">
      <formula>NOT(ISERROR(SEARCH("08.30 – 17:30 ",CF17)))</formula>
    </cfRule>
  </conditionalFormatting>
  <conditionalFormatting sqref="CF17:CF23">
    <cfRule type="containsText" dxfId="478" priority="244" operator="containsText" text="1 3 : 0 0">
      <formula>NOT(ISERROR(SEARCH("1 3 : 0 0",CF17)))</formula>
    </cfRule>
  </conditionalFormatting>
  <conditionalFormatting sqref="CF17:CF23">
    <cfRule type="containsText" dxfId="477" priority="254" operator="containsText" text="09:00 – 13.00 ">
      <formula>NOT(ISERROR(SEARCH("09:00 – 13.00 ",CF17)))</formula>
    </cfRule>
  </conditionalFormatting>
  <conditionalFormatting sqref="CF17:CF23">
    <cfRule type="containsText" dxfId="476" priority="242" operator="containsText" text="09:00 – 13.00 ">
      <formula>NOT(ISERROR(SEARCH("09:00 – 13.00 ",CF17)))</formula>
    </cfRule>
  </conditionalFormatting>
  <conditionalFormatting sqref="CF19:CF23">
    <cfRule type="containsText" dxfId="475" priority="239" operator="containsText" text="09.00 -13.00">
      <formula>NOT(ISERROR(SEARCH("09.00 -13.00",CF19)))</formula>
    </cfRule>
    <cfRule type="containsText" dxfId="474" priority="240" operator="containsText" text="09.00 -15:00">
      <formula>NOT(ISERROR(SEARCH("09.00 -15:00",CF19)))</formula>
    </cfRule>
    <cfRule type="containsText" dxfId="473" priority="241" operator="containsText" text="09.00 -16.00">
      <formula>NOT(ISERROR(SEARCH("09.00 -16.00",CF19)))</formula>
    </cfRule>
  </conditionalFormatting>
  <conditionalFormatting sqref="CF17:CF23">
    <cfRule type="containsText" dxfId="472" priority="238" operator="containsText" text="09:00 – 13.00 ">
      <formula>NOT(ISERROR(SEARCH("09:00 – 13.00 ",CF17)))</formula>
    </cfRule>
  </conditionalFormatting>
  <conditionalFormatting sqref="CF19:CF23">
    <cfRule type="containsText" dxfId="471" priority="235" operator="containsText" text="09.00 -13.00">
      <formula>NOT(ISERROR(SEARCH("09.00 -13.00",CF19)))</formula>
    </cfRule>
    <cfRule type="containsText" dxfId="470" priority="236" operator="containsText" text="09.00 -15:00">
      <formula>NOT(ISERROR(SEARCH("09.00 -15:00",CF19)))</formula>
    </cfRule>
    <cfRule type="containsText" dxfId="469" priority="237" operator="containsText" text="09.00 -16.00">
      <formula>NOT(ISERROR(SEARCH("09.00 -16.00",CF19)))</formula>
    </cfRule>
  </conditionalFormatting>
  <conditionalFormatting sqref="CF19:CF23">
    <cfRule type="containsText" dxfId="468" priority="232" operator="containsText" text="09.00 -13.00">
      <formula>NOT(ISERROR(SEARCH("09.00 -13.00",CF19)))</formula>
    </cfRule>
    <cfRule type="containsText" dxfId="467" priority="233" operator="containsText" text="09.00 -15:00">
      <formula>NOT(ISERROR(SEARCH("09.00 -15:00",CF19)))</formula>
    </cfRule>
    <cfRule type="containsText" dxfId="466" priority="234" operator="containsText" text="09.00 -16.00">
      <formula>NOT(ISERROR(SEARCH("09.00 -16.00",CF19)))</formula>
    </cfRule>
  </conditionalFormatting>
  <conditionalFormatting sqref="CF19:CF23">
    <cfRule type="containsText" dxfId="465" priority="229" operator="containsText" text="09.00 -13:00">
      <formula>NOT(ISERROR(SEARCH("09.00 -13:00",CF19)))</formula>
    </cfRule>
    <cfRule type="containsText" dxfId="464" priority="230" operator="containsText" text="08.30 -17.30">
      <formula>NOT(ISERROR(SEARCH("08.30 -17.30",CF19)))</formula>
    </cfRule>
    <cfRule type="containsText" dxfId="463" priority="231" operator="containsText" text="08.30 -15:30">
      <formula>NOT(ISERROR(SEARCH("08.30 -15:30",CF19)))</formula>
    </cfRule>
  </conditionalFormatting>
  <conditionalFormatting sqref="CH17:CH23">
    <cfRule type="containsText" dxfId="462" priority="223" operator="containsText" text="09.00 - 13.00">
      <formula>NOT(ISERROR(SEARCH("09.00 - 13.00",CH17)))</formula>
    </cfRule>
    <cfRule type="containsText" dxfId="461" priority="224" operator="containsText" text="09.00 – 15:00">
      <formula>NOT(ISERROR(SEARCH("09.00 – 15:00",CH17)))</formula>
    </cfRule>
    <cfRule type="containsText" dxfId="460" priority="225" operator="containsText" text="09.00 – 16.00">
      <formula>NOT(ISERROR(SEARCH("09.00 – 16.00",CH17)))</formula>
    </cfRule>
    <cfRule type="containsText" dxfId="459" priority="226" operator="containsText" text="09.00 - 13:00">
      <formula>NOT(ISERROR(SEARCH("09.00 - 13:00",CH17)))</formula>
    </cfRule>
    <cfRule type="containsText" dxfId="458" priority="227" operator="containsText" text="08.30 – 16:30 ">
      <formula>NOT(ISERROR(SEARCH("08.30 – 16:30 ",CH17)))</formula>
    </cfRule>
    <cfRule type="containsText" dxfId="457" priority="228" operator="containsText" text="08.30 – 17:30 ">
      <formula>NOT(ISERROR(SEARCH("08.30 – 17:30 ",CH17)))</formula>
    </cfRule>
  </conditionalFormatting>
  <conditionalFormatting sqref="CH19:CH23">
    <cfRule type="containsText" dxfId="456" priority="220" operator="containsText" text="09.00 -13.00">
      <formula>NOT(ISERROR(SEARCH("09.00 -13.00",CH19)))</formula>
    </cfRule>
    <cfRule type="containsText" dxfId="455" priority="221" operator="containsText" text="09.00 -15:00">
      <formula>NOT(ISERROR(SEARCH("09.00 -15:00",CH19)))</formula>
    </cfRule>
    <cfRule type="containsText" dxfId="454" priority="222" operator="containsText" text="09.00 -16.00">
      <formula>NOT(ISERROR(SEARCH("09.00 -16.00",CH19)))</formula>
    </cfRule>
  </conditionalFormatting>
  <conditionalFormatting sqref="CH17:CH23">
    <cfRule type="containsText" dxfId="453" priority="219" operator="containsText" text="09:00 – 13.00 ">
      <formula>NOT(ISERROR(SEARCH("09:00 – 13.00 ",CH17)))</formula>
    </cfRule>
  </conditionalFormatting>
  <conditionalFormatting sqref="CH17:CH23">
    <cfRule type="containsText" dxfId="452" priority="202" operator="containsText" text="08.30 – 14.30">
      <formula>NOT(ISERROR(SEARCH("08.30 – 14.30",CH17)))</formula>
    </cfRule>
    <cfRule type="containsText" dxfId="451" priority="203" operator="containsText" text="09:30 – 18.30">
      <formula>NOT(ISERROR(SEARCH("09:30 – 18.30",CH17)))</formula>
    </cfRule>
    <cfRule type="containsText" dxfId="450" priority="204" operator="containsText" text="10.30 – 18.30">
      <formula>NOT(ISERROR(SEARCH("10.30 – 18.30",CH17)))</formula>
    </cfRule>
    <cfRule type="containsText" dxfId="449" priority="205" operator="containsText" text="09.30 – 18.30">
      <formula>NOT(ISERROR(SEARCH("09.30 – 18.30",CH17)))</formula>
    </cfRule>
    <cfRule type="containsText" dxfId="448" priority="206" operator="containsText" text="09.00 – 13:00">
      <formula>NOT(ISERROR(SEARCH("09.00 – 13:00",CH17)))</formula>
    </cfRule>
    <cfRule type="containsText" dxfId="447" priority="207" operator="containsText" text="08.30 – 16.30">
      <formula>NOT(ISERROR(SEARCH("08.30 – 16.30",CH17)))</formula>
    </cfRule>
    <cfRule type="containsText" dxfId="446" priority="208" operator="containsText" text="08:30 – 17.30">
      <formula>NOT(ISERROR(SEARCH("08:30 – 17.30",CH17)))</formula>
    </cfRule>
    <cfRule type="containsText" dxfId="445" priority="209" operator="containsText" text="08.30 – 17.30">
      <formula>NOT(ISERROR(SEARCH("08.30 – 17.30",CH17)))</formula>
    </cfRule>
    <cfRule type="containsText" dxfId="444" priority="210" operator="containsText" text="09.00 – 18.00">
      <formula>NOT(ISERROR(SEARCH("09.00 – 18.00",CH17)))</formula>
    </cfRule>
    <cfRule type="containsText" dxfId="443" priority="211" operator="containsText" text="09.00 – 13.00">
      <formula>NOT(ISERROR(SEARCH("09.00 – 13.00",CH17)))</formula>
    </cfRule>
    <cfRule type="containsText" dxfId="442" priority="212" operator="containsText" text="11.30 – 19.30">
      <formula>NOT(ISERROR(SEARCH("11.30 – 19.30",CH17)))</formula>
    </cfRule>
    <cfRule type="containsText" dxfId="441" priority="213" operator="containsText" text="10.30 – 19.30">
      <formula>NOT(ISERROR(SEARCH("10.30 – 19.30",CH17)))</formula>
    </cfRule>
    <cfRule type="containsText" dxfId="440" priority="214" operator="containsText" text="09.00 – 15.00">
      <formula>NOT(ISERROR(SEARCH("09.00 – 15.00",CH17)))</formula>
    </cfRule>
    <cfRule type="containsText" dxfId="439" priority="215" operator="containsText" text="1 2 : 3 0">
      <formula>NOT(ISERROR(SEARCH("1 2 : 3 0",CH17)))</formula>
    </cfRule>
    <cfRule type="containsText" dxfId="438" priority="216" operator="containsText" text="1 3 : 3 0">
      <formula>NOT(ISERROR(SEARCH("1 3 : 3 0",CH17)))</formula>
    </cfRule>
    <cfRule type="containsText" dxfId="437" priority="217" operator="containsText" text="FESTIVITÁ">
      <formula>NOT(ISERROR(SEARCH("FESTIVITÁ",CH17)))</formula>
    </cfRule>
    <cfRule type="cellIs" dxfId="436" priority="218" operator="equal">
      <formula>"DOMENICA"</formula>
    </cfRule>
  </conditionalFormatting>
  <conditionalFormatting sqref="CH17:CH23">
    <cfRule type="containsText" dxfId="435" priority="201" operator="containsText" text="1 3 : 0 0">
      <formula>NOT(ISERROR(SEARCH("1 3 : 0 0",CH17)))</formula>
    </cfRule>
  </conditionalFormatting>
  <conditionalFormatting sqref="CH19:CH23">
    <cfRule type="containsText" dxfId="434" priority="198" operator="containsText" text="09.00 -13:00">
      <formula>NOT(ISERROR(SEARCH("09.00 -13:00",CH19)))</formula>
    </cfRule>
    <cfRule type="containsText" dxfId="433" priority="199" operator="containsText" text="08.30 -17.30">
      <formula>NOT(ISERROR(SEARCH("08.30 -17.30",CH19)))</formula>
    </cfRule>
    <cfRule type="containsText" dxfId="432" priority="200" operator="containsText" text="08.30 -15:30">
      <formula>NOT(ISERROR(SEARCH("08.30 -15:30",CH19)))</formula>
    </cfRule>
  </conditionalFormatting>
  <conditionalFormatting sqref="CF38:CF43">
    <cfRule type="containsText" dxfId="431" priority="180" operator="containsText" text="08.30 – 14.30">
      <formula>NOT(ISERROR(SEARCH("08.30 – 14.30",CF38)))</formula>
    </cfRule>
    <cfRule type="containsText" dxfId="430" priority="181" operator="containsText" text="09:30 – 18.30">
      <formula>NOT(ISERROR(SEARCH("09:30 – 18.30",CF38)))</formula>
    </cfRule>
    <cfRule type="containsText" dxfId="429" priority="182" operator="containsText" text="10.30 – 18.30">
      <formula>NOT(ISERROR(SEARCH("10.30 – 18.30",CF38)))</formula>
    </cfRule>
    <cfRule type="containsText" dxfId="428" priority="183" operator="containsText" text="09.30 – 18.30">
      <formula>NOT(ISERROR(SEARCH("09.30 – 18.30",CF38)))</formula>
    </cfRule>
    <cfRule type="containsText" dxfId="427" priority="185" operator="containsText" text="09.00 – 13:00">
      <formula>NOT(ISERROR(SEARCH("09.00 – 13:00",CF38)))</formula>
    </cfRule>
    <cfRule type="containsText" dxfId="426" priority="186" operator="containsText" text="08.30 – 16.30">
      <formula>NOT(ISERROR(SEARCH("08.30 – 16.30",CF38)))</formula>
    </cfRule>
    <cfRule type="containsText" dxfId="425" priority="187" operator="containsText" text="08:30 – 17.30">
      <formula>NOT(ISERROR(SEARCH("08:30 – 17.30",CF38)))</formula>
    </cfRule>
    <cfRule type="containsText" dxfId="424" priority="188" operator="containsText" text="08.30 – 17.30">
      <formula>NOT(ISERROR(SEARCH("08.30 – 17.30",CF38)))</formula>
    </cfRule>
    <cfRule type="containsText" dxfId="423" priority="189" operator="containsText" text="09.00 – 18.00">
      <formula>NOT(ISERROR(SEARCH("09.00 – 18.00",CF38)))</formula>
    </cfRule>
    <cfRule type="containsText" dxfId="422" priority="190" operator="containsText" text="09.00 – 13.00">
      <formula>NOT(ISERROR(SEARCH("09.00 – 13.00",CF38)))</formula>
    </cfRule>
    <cfRule type="containsText" dxfId="421" priority="191" operator="containsText" text="11.30 – 19.30">
      <formula>NOT(ISERROR(SEARCH("11.30 – 19.30",CF38)))</formula>
    </cfRule>
    <cfRule type="containsText" dxfId="420" priority="192" operator="containsText" text="10.30 – 19.30">
      <formula>NOT(ISERROR(SEARCH("10.30 – 19.30",CF38)))</formula>
    </cfRule>
    <cfRule type="containsText" dxfId="419" priority="193" operator="containsText" text="09.00 – 15.00">
      <formula>NOT(ISERROR(SEARCH("09.00 – 15.00",CF38)))</formula>
    </cfRule>
    <cfRule type="containsText" dxfId="418" priority="194" operator="containsText" text="1 2 : 3 0">
      <formula>NOT(ISERROR(SEARCH("1 2 : 3 0",CF38)))</formula>
    </cfRule>
    <cfRule type="containsText" dxfId="417" priority="195" operator="containsText" text="1 3 : 3 0">
      <formula>NOT(ISERROR(SEARCH("1 3 : 3 0",CF38)))</formula>
    </cfRule>
    <cfRule type="containsText" dxfId="416" priority="196" operator="containsText" text="FESTIVITÁ">
      <formula>NOT(ISERROR(SEARCH("FESTIVITÁ",CF38)))</formula>
    </cfRule>
    <cfRule type="cellIs" dxfId="415" priority="197" operator="equal">
      <formula>"DOMENICA"</formula>
    </cfRule>
  </conditionalFormatting>
  <conditionalFormatting sqref="CF38:CF43">
    <cfRule type="containsText" dxfId="414" priority="173" operator="containsText" text="09.00 - 13.00">
      <formula>NOT(ISERROR(SEARCH("09.00 - 13.00",CF38)))</formula>
    </cfRule>
    <cfRule type="containsText" dxfId="413" priority="175" operator="containsText" text="09.00 – 15:00">
      <formula>NOT(ISERROR(SEARCH("09.00 – 15:00",CF38)))</formula>
    </cfRule>
    <cfRule type="containsText" dxfId="412" priority="176" operator="containsText" text="09.00 – 16.00">
      <formula>NOT(ISERROR(SEARCH("09.00 – 16.00",CF38)))</formula>
    </cfRule>
    <cfRule type="containsText" dxfId="411" priority="177" operator="containsText" text="09.00 - 13:00">
      <formula>NOT(ISERROR(SEARCH("09.00 - 13:00",CF38)))</formula>
    </cfRule>
    <cfRule type="containsText" dxfId="410" priority="178" operator="containsText" text="08.30 – 16:30 ">
      <formula>NOT(ISERROR(SEARCH("08.30 – 16:30 ",CF38)))</formula>
    </cfRule>
    <cfRule type="containsText" dxfId="409" priority="179" operator="containsText" text="08.30 – 17:30 ">
      <formula>NOT(ISERROR(SEARCH("08.30 – 17:30 ",CF38)))</formula>
    </cfRule>
  </conditionalFormatting>
  <conditionalFormatting sqref="CF38:CF43">
    <cfRule type="containsText" dxfId="408" priority="174" operator="containsText" text="1 3 : 0 0">
      <formula>NOT(ISERROR(SEARCH("1 3 : 0 0",CF38)))</formula>
    </cfRule>
  </conditionalFormatting>
  <conditionalFormatting sqref="CF38:CF43">
    <cfRule type="containsText" dxfId="407" priority="184" operator="containsText" text="09:00 – 13.00 ">
      <formula>NOT(ISERROR(SEARCH("09:00 – 13.00 ",CF38)))</formula>
    </cfRule>
  </conditionalFormatting>
  <conditionalFormatting sqref="CF38:CF43">
    <cfRule type="containsText" dxfId="406" priority="172" operator="containsText" text="09:00 – 13.00 ">
      <formula>NOT(ISERROR(SEARCH("09:00 – 13.00 ",CF38)))</formula>
    </cfRule>
  </conditionalFormatting>
  <conditionalFormatting sqref="CF39:CF43">
    <cfRule type="containsText" dxfId="405" priority="169" operator="containsText" text="09.00 -13.00">
      <formula>NOT(ISERROR(SEARCH("09.00 -13.00",CF39)))</formula>
    </cfRule>
    <cfRule type="containsText" dxfId="404" priority="170" operator="containsText" text="09.00 -15:00">
      <formula>NOT(ISERROR(SEARCH("09.00 -15:00",CF39)))</formula>
    </cfRule>
    <cfRule type="containsText" dxfId="403" priority="171" operator="containsText" text="09.00 -16.00">
      <formula>NOT(ISERROR(SEARCH("09.00 -16.00",CF39)))</formula>
    </cfRule>
  </conditionalFormatting>
  <conditionalFormatting sqref="CF38:CF43">
    <cfRule type="containsText" dxfId="402" priority="168" operator="containsText" text="09:00 – 13.00 ">
      <formula>NOT(ISERROR(SEARCH("09:00 – 13.00 ",CF38)))</formula>
    </cfRule>
  </conditionalFormatting>
  <conditionalFormatting sqref="CF39:CF43">
    <cfRule type="containsText" dxfId="401" priority="165" operator="containsText" text="09.00 -13.00">
      <formula>NOT(ISERROR(SEARCH("09.00 -13.00",CF39)))</formula>
    </cfRule>
    <cfRule type="containsText" dxfId="400" priority="166" operator="containsText" text="09.00 -15:00">
      <formula>NOT(ISERROR(SEARCH("09.00 -15:00",CF39)))</formula>
    </cfRule>
    <cfRule type="containsText" dxfId="399" priority="167" operator="containsText" text="09.00 -16.00">
      <formula>NOT(ISERROR(SEARCH("09.00 -16.00",CF39)))</formula>
    </cfRule>
  </conditionalFormatting>
  <conditionalFormatting sqref="CF39:CF43">
    <cfRule type="containsText" dxfId="398" priority="162" operator="containsText" text="09.00 -13.00">
      <formula>NOT(ISERROR(SEARCH("09.00 -13.00",CF39)))</formula>
    </cfRule>
    <cfRule type="containsText" dxfId="397" priority="163" operator="containsText" text="09.00 -15:00">
      <formula>NOT(ISERROR(SEARCH("09.00 -15:00",CF39)))</formula>
    </cfRule>
    <cfRule type="containsText" dxfId="396" priority="164" operator="containsText" text="09.00 -16.00">
      <formula>NOT(ISERROR(SEARCH("09.00 -16.00",CF39)))</formula>
    </cfRule>
  </conditionalFormatting>
  <conditionalFormatting sqref="CF39:CF43">
    <cfRule type="containsText" dxfId="395" priority="159" operator="containsText" text="09.00 -13:00">
      <formula>NOT(ISERROR(SEARCH("09.00 -13:00",CF39)))</formula>
    </cfRule>
    <cfRule type="containsText" dxfId="394" priority="160" operator="containsText" text="08.30 -17.30">
      <formula>NOT(ISERROR(SEARCH("08.30 -17.30",CF39)))</formula>
    </cfRule>
    <cfRule type="containsText" dxfId="393" priority="161" operator="containsText" text="08.30 -15:30">
      <formula>NOT(ISERROR(SEARCH("08.30 -15:30",CF39)))</formula>
    </cfRule>
  </conditionalFormatting>
  <conditionalFormatting sqref="CH39:CH43">
    <cfRule type="containsText" dxfId="392" priority="153" operator="containsText" text="09.00 -13.00">
      <formula>NOT(ISERROR(SEARCH("09.00 -13.00",CH39)))</formula>
    </cfRule>
    <cfRule type="containsText" dxfId="391" priority="154" operator="containsText" text="09.00 -15:00">
      <formula>NOT(ISERROR(SEARCH("09.00 -15:00",CH39)))</formula>
    </cfRule>
    <cfRule type="containsText" dxfId="390" priority="155" operator="containsText" text="09.00 -16.00">
      <formula>NOT(ISERROR(SEARCH("09.00 -16.00",CH39)))</formula>
    </cfRule>
  </conditionalFormatting>
  <conditionalFormatting sqref="CH39:CH43">
    <cfRule type="containsText" dxfId="389" priority="156" operator="containsText" text="09.00 -13:00">
      <formula>NOT(ISERROR(SEARCH("09.00 -13:00",CH39)))</formula>
    </cfRule>
    <cfRule type="containsText" dxfId="388" priority="157" operator="containsText" text="08.30 -17.30">
      <formula>NOT(ISERROR(SEARCH("08.30 -17.30",CH39)))</formula>
    </cfRule>
    <cfRule type="containsText" dxfId="387" priority="158" operator="containsText" text="08.30 -15:30">
      <formula>NOT(ISERROR(SEARCH("08.30 -15:30",CH39)))</formula>
    </cfRule>
  </conditionalFormatting>
  <conditionalFormatting sqref="CH39:CH43">
    <cfRule type="containsText" dxfId="386" priority="147" operator="containsText" text="09.00 -13.00">
      <formula>NOT(ISERROR(SEARCH("09.00 -13.00",CH39)))</formula>
    </cfRule>
    <cfRule type="containsText" dxfId="385" priority="148" operator="containsText" text="09.00 -15:00">
      <formula>NOT(ISERROR(SEARCH("09.00 -15:00",CH39)))</formula>
    </cfRule>
    <cfRule type="containsText" dxfId="384" priority="149" operator="containsText" text="09.00 -16.00">
      <formula>NOT(ISERROR(SEARCH("09.00 -16.00",CH39)))</formula>
    </cfRule>
  </conditionalFormatting>
  <conditionalFormatting sqref="CH39:CH43">
    <cfRule type="containsText" dxfId="383" priority="150" operator="containsText" text="09.00 -13:00">
      <formula>NOT(ISERROR(SEARCH("09.00 -13:00",CH39)))</formula>
    </cfRule>
    <cfRule type="containsText" dxfId="382" priority="151" operator="containsText" text="08.30 -17.30">
      <formula>NOT(ISERROR(SEARCH("08.30 -17.30",CH39)))</formula>
    </cfRule>
    <cfRule type="containsText" dxfId="381" priority="152" operator="containsText" text="08.30 -15:30">
      <formula>NOT(ISERROR(SEARCH("08.30 -15:30",CH39)))</formula>
    </cfRule>
  </conditionalFormatting>
  <conditionalFormatting sqref="CH73:CH77">
    <cfRule type="containsText" dxfId="380" priority="141" operator="containsText" text="09.00 -13.00">
      <formula>NOT(ISERROR(SEARCH("09.00 -13.00",CH73)))</formula>
    </cfRule>
    <cfRule type="containsText" dxfId="379" priority="142" operator="containsText" text="09.00 -15:00">
      <formula>NOT(ISERROR(SEARCH("09.00 -15:00",CH73)))</formula>
    </cfRule>
    <cfRule type="containsText" dxfId="378" priority="143" operator="containsText" text="09.00 -16.00">
      <formula>NOT(ISERROR(SEARCH("09.00 -16.00",CH73)))</formula>
    </cfRule>
  </conditionalFormatting>
  <conditionalFormatting sqref="CH73:CH77">
    <cfRule type="containsText" dxfId="377" priority="144" operator="containsText" text="09.00 -13:00">
      <formula>NOT(ISERROR(SEARCH("09.00 -13:00",CH73)))</formula>
    </cfRule>
    <cfRule type="containsText" dxfId="376" priority="145" operator="containsText" text="08.30 -17.30">
      <formula>NOT(ISERROR(SEARCH("08.30 -17.30",CH73)))</formula>
    </cfRule>
    <cfRule type="containsText" dxfId="375" priority="146" operator="containsText" text="08.30 -15:30">
      <formula>NOT(ISERROR(SEARCH("08.30 -15:30",CH73)))</formula>
    </cfRule>
  </conditionalFormatting>
  <conditionalFormatting sqref="CF72:CF77">
    <cfRule type="containsText" dxfId="374" priority="122" operator="containsText" text="09:00 – 13.00 ">
      <formula>NOT(ISERROR(SEARCH("09:00 – 13.00 ",CF72)))</formula>
    </cfRule>
  </conditionalFormatting>
  <conditionalFormatting sqref="CF72:CF77">
    <cfRule type="containsText" dxfId="373" priority="124" operator="containsText" text="08.30 – 14.30">
      <formula>NOT(ISERROR(SEARCH("08.30 – 14.30",CF72)))</formula>
    </cfRule>
    <cfRule type="containsText" dxfId="372" priority="125" operator="containsText" text="09:30 – 18.30">
      <formula>NOT(ISERROR(SEARCH("09:30 – 18.30",CF72)))</formula>
    </cfRule>
    <cfRule type="containsText" dxfId="371" priority="126" operator="containsText" text="10.30 – 18.30">
      <formula>NOT(ISERROR(SEARCH("10.30 – 18.30",CF72)))</formula>
    </cfRule>
    <cfRule type="containsText" dxfId="370" priority="127" operator="containsText" text="09.30 – 18.30">
      <formula>NOT(ISERROR(SEARCH("09.30 – 18.30",CF72)))</formula>
    </cfRule>
    <cfRule type="containsText" dxfId="369" priority="128" operator="containsText" text="09.00 – 13:00">
      <formula>NOT(ISERROR(SEARCH("09.00 – 13:00",CF72)))</formula>
    </cfRule>
    <cfRule type="containsText" dxfId="368" priority="129" operator="containsText" text="08.30 – 16.30">
      <formula>NOT(ISERROR(SEARCH("08.30 – 16.30",CF72)))</formula>
    </cfRule>
    <cfRule type="containsText" dxfId="367" priority="130" operator="containsText" text="08:30 – 17.30">
      <formula>NOT(ISERROR(SEARCH("08:30 – 17.30",CF72)))</formula>
    </cfRule>
    <cfRule type="containsText" dxfId="366" priority="131" operator="containsText" text="08.30 – 17.30">
      <formula>NOT(ISERROR(SEARCH("08.30 – 17.30",CF72)))</formula>
    </cfRule>
    <cfRule type="containsText" dxfId="365" priority="132" operator="containsText" text="09.00 – 18.00">
      <formula>NOT(ISERROR(SEARCH("09.00 – 18.00",CF72)))</formula>
    </cfRule>
    <cfRule type="containsText" dxfId="364" priority="133" operator="containsText" text="09.00 – 13.00">
      <formula>NOT(ISERROR(SEARCH("09.00 – 13.00",CF72)))</formula>
    </cfRule>
    <cfRule type="containsText" dxfId="363" priority="134" operator="containsText" text="11.30 – 19.30">
      <formula>NOT(ISERROR(SEARCH("11.30 – 19.30",CF72)))</formula>
    </cfRule>
    <cfRule type="containsText" dxfId="362" priority="135" operator="containsText" text="10.30 – 19.30">
      <formula>NOT(ISERROR(SEARCH("10.30 – 19.30",CF72)))</formula>
    </cfRule>
    <cfRule type="containsText" dxfId="361" priority="136" operator="containsText" text="09.00 – 15.00">
      <formula>NOT(ISERROR(SEARCH("09.00 – 15.00",CF72)))</formula>
    </cfRule>
    <cfRule type="containsText" dxfId="360" priority="137" operator="containsText" text="1 2 : 3 0">
      <formula>NOT(ISERROR(SEARCH("1 2 : 3 0",CF72)))</formula>
    </cfRule>
    <cfRule type="containsText" dxfId="359" priority="138" operator="containsText" text="1 3 : 3 0">
      <formula>NOT(ISERROR(SEARCH("1 3 : 3 0",CF72)))</formula>
    </cfRule>
    <cfRule type="containsText" dxfId="358" priority="139" operator="containsText" text="FESTIVITÁ">
      <formula>NOT(ISERROR(SEARCH("FESTIVITÁ",CF72)))</formula>
    </cfRule>
    <cfRule type="cellIs" dxfId="357" priority="140" operator="equal">
      <formula>"DOMENICA"</formula>
    </cfRule>
  </conditionalFormatting>
  <conditionalFormatting sqref="CF72:CF77">
    <cfRule type="containsText" dxfId="356" priority="123" operator="containsText" text="1 3 : 0 0">
      <formula>NOT(ISERROR(SEARCH("1 3 : 0 0",CF72)))</formula>
    </cfRule>
  </conditionalFormatting>
  <conditionalFormatting sqref="CF73:CF77">
    <cfRule type="containsText" dxfId="355" priority="119" operator="containsText" text="09.00 -13.00">
      <formula>NOT(ISERROR(SEARCH("09.00 -13.00",CF73)))</formula>
    </cfRule>
    <cfRule type="containsText" dxfId="354" priority="120" operator="containsText" text="09.00 -15:00">
      <formula>NOT(ISERROR(SEARCH("09.00 -15:00",CF73)))</formula>
    </cfRule>
    <cfRule type="containsText" dxfId="353" priority="121" operator="containsText" text="09.00 -16.00">
      <formula>NOT(ISERROR(SEARCH("09.00 -16.00",CF73)))</formula>
    </cfRule>
  </conditionalFormatting>
  <conditionalFormatting sqref="CF73:CF77">
    <cfRule type="containsText" dxfId="352" priority="116" operator="containsText" text="09.00 -13.00">
      <formula>NOT(ISERROR(SEARCH("09.00 -13.00",CF73)))</formula>
    </cfRule>
    <cfRule type="containsText" dxfId="351" priority="117" operator="containsText" text="09.00 -15:00">
      <formula>NOT(ISERROR(SEARCH("09.00 -15:00",CF73)))</formula>
    </cfRule>
    <cfRule type="containsText" dxfId="350" priority="118" operator="containsText" text="09.00 -16.00">
      <formula>NOT(ISERROR(SEARCH("09.00 -16.00",CF73)))</formula>
    </cfRule>
  </conditionalFormatting>
  <conditionalFormatting sqref="CF73:CF77">
    <cfRule type="containsText" dxfId="349" priority="113" operator="containsText" text="09.00 -13.00">
      <formula>NOT(ISERROR(SEARCH("09.00 -13.00",CF73)))</formula>
    </cfRule>
    <cfRule type="containsText" dxfId="348" priority="114" operator="containsText" text="09.00 -15:00">
      <formula>NOT(ISERROR(SEARCH("09.00 -15:00",CF73)))</formula>
    </cfRule>
    <cfRule type="containsText" dxfId="347" priority="115" operator="containsText" text="09.00 -16.00">
      <formula>NOT(ISERROR(SEARCH("09.00 -16.00",CF73)))</formula>
    </cfRule>
  </conditionalFormatting>
  <conditionalFormatting sqref="CF73:CF77">
    <cfRule type="containsText" dxfId="346" priority="110" operator="containsText" text="09.00 -13:00">
      <formula>NOT(ISERROR(SEARCH("09.00 -13:00",CF73)))</formula>
    </cfRule>
    <cfRule type="containsText" dxfId="345" priority="111" operator="containsText" text="08.30 -17.30">
      <formula>NOT(ISERROR(SEARCH("08.30 -17.30",CF73)))</formula>
    </cfRule>
    <cfRule type="containsText" dxfId="344" priority="112" operator="containsText" text="08.30 -15:30">
      <formula>NOT(ISERROR(SEARCH("08.30 -15:30",CF73)))</formula>
    </cfRule>
  </conditionalFormatting>
  <conditionalFormatting sqref="CH81:CH87">
    <cfRule type="containsText" dxfId="343" priority="104" operator="containsText" text="09.00 - 13.00">
      <formula>NOT(ISERROR(SEARCH("09.00 - 13.00",CH81)))</formula>
    </cfRule>
    <cfRule type="containsText" dxfId="342" priority="105" operator="containsText" text="09.00 – 15:00">
      <formula>NOT(ISERROR(SEARCH("09.00 – 15:00",CH81)))</formula>
    </cfRule>
    <cfRule type="containsText" dxfId="341" priority="106" operator="containsText" text="09.00 – 16.00">
      <formula>NOT(ISERROR(SEARCH("09.00 – 16.00",CH81)))</formula>
    </cfRule>
    <cfRule type="containsText" dxfId="340" priority="107" operator="containsText" text="09.00 - 13:00">
      <formula>NOT(ISERROR(SEARCH("09.00 - 13:00",CH81)))</formula>
    </cfRule>
    <cfRule type="containsText" dxfId="339" priority="108" operator="containsText" text="08.30 – 16:30 ">
      <formula>NOT(ISERROR(SEARCH("08.30 – 16:30 ",CH81)))</formula>
    </cfRule>
    <cfRule type="containsText" dxfId="338" priority="109" operator="containsText" text="08.30 – 17:30 ">
      <formula>NOT(ISERROR(SEARCH("08.30 – 17:30 ",CH81)))</formula>
    </cfRule>
  </conditionalFormatting>
  <conditionalFormatting sqref="CH83:CH87">
    <cfRule type="containsText" dxfId="337" priority="101" operator="containsText" text="09.00 -13.00">
      <formula>NOT(ISERROR(SEARCH("09.00 -13.00",CH83)))</formula>
    </cfRule>
    <cfRule type="containsText" dxfId="336" priority="102" operator="containsText" text="09.00 -15:00">
      <formula>NOT(ISERROR(SEARCH("09.00 -15:00",CH83)))</formula>
    </cfRule>
    <cfRule type="containsText" dxfId="335" priority="103" operator="containsText" text="09.00 -16.00">
      <formula>NOT(ISERROR(SEARCH("09.00 -16.00",CH83)))</formula>
    </cfRule>
  </conditionalFormatting>
  <conditionalFormatting sqref="CH81:CH87">
    <cfRule type="containsText" dxfId="334" priority="100" operator="containsText" text="09:00 – 13.00 ">
      <formula>NOT(ISERROR(SEARCH("09:00 – 13.00 ",CH81)))</formula>
    </cfRule>
  </conditionalFormatting>
  <conditionalFormatting sqref="CH81:CH87">
    <cfRule type="containsText" dxfId="333" priority="83" operator="containsText" text="08.30 – 14.30">
      <formula>NOT(ISERROR(SEARCH("08.30 – 14.30",CH81)))</formula>
    </cfRule>
    <cfRule type="containsText" dxfId="332" priority="84" operator="containsText" text="09:30 – 18.30">
      <formula>NOT(ISERROR(SEARCH("09:30 – 18.30",CH81)))</formula>
    </cfRule>
    <cfRule type="containsText" dxfId="331" priority="85" operator="containsText" text="10.30 – 18.30">
      <formula>NOT(ISERROR(SEARCH("10.30 – 18.30",CH81)))</formula>
    </cfRule>
    <cfRule type="containsText" dxfId="330" priority="86" operator="containsText" text="09.30 – 18.30">
      <formula>NOT(ISERROR(SEARCH("09.30 – 18.30",CH81)))</formula>
    </cfRule>
    <cfRule type="containsText" dxfId="329" priority="87" operator="containsText" text="09.00 – 13:00">
      <formula>NOT(ISERROR(SEARCH("09.00 – 13:00",CH81)))</formula>
    </cfRule>
    <cfRule type="containsText" dxfId="328" priority="88" operator="containsText" text="08.30 – 16.30">
      <formula>NOT(ISERROR(SEARCH("08.30 – 16.30",CH81)))</formula>
    </cfRule>
    <cfRule type="containsText" dxfId="327" priority="89" operator="containsText" text="08:30 – 17.30">
      <formula>NOT(ISERROR(SEARCH("08:30 – 17.30",CH81)))</formula>
    </cfRule>
    <cfRule type="containsText" dxfId="326" priority="90" operator="containsText" text="08.30 – 17.30">
      <formula>NOT(ISERROR(SEARCH("08.30 – 17.30",CH81)))</formula>
    </cfRule>
    <cfRule type="containsText" dxfId="325" priority="91" operator="containsText" text="09.00 – 18.00">
      <formula>NOT(ISERROR(SEARCH("09.00 – 18.00",CH81)))</formula>
    </cfRule>
    <cfRule type="containsText" dxfId="324" priority="92" operator="containsText" text="09.00 – 13.00">
      <formula>NOT(ISERROR(SEARCH("09.00 – 13.00",CH81)))</formula>
    </cfRule>
    <cfRule type="containsText" dxfId="323" priority="93" operator="containsText" text="11.30 – 19.30">
      <formula>NOT(ISERROR(SEARCH("11.30 – 19.30",CH81)))</formula>
    </cfRule>
    <cfRule type="containsText" dxfId="322" priority="94" operator="containsText" text="10.30 – 19.30">
      <formula>NOT(ISERROR(SEARCH("10.30 – 19.30",CH81)))</formula>
    </cfRule>
    <cfRule type="containsText" dxfId="321" priority="95" operator="containsText" text="09.00 – 15.00">
      <formula>NOT(ISERROR(SEARCH("09.00 – 15.00",CH81)))</formula>
    </cfRule>
    <cfRule type="containsText" dxfId="320" priority="96" operator="containsText" text="1 2 : 3 0">
      <formula>NOT(ISERROR(SEARCH("1 2 : 3 0",CH81)))</formula>
    </cfRule>
    <cfRule type="containsText" dxfId="319" priority="97" operator="containsText" text="1 3 : 3 0">
      <formula>NOT(ISERROR(SEARCH("1 3 : 3 0",CH81)))</formula>
    </cfRule>
    <cfRule type="containsText" dxfId="318" priority="98" operator="containsText" text="FESTIVITÁ">
      <formula>NOT(ISERROR(SEARCH("FESTIVITÁ",CH81)))</formula>
    </cfRule>
    <cfRule type="cellIs" dxfId="317" priority="99" operator="equal">
      <formula>"DOMENICA"</formula>
    </cfRule>
  </conditionalFormatting>
  <conditionalFormatting sqref="CH81:CH87">
    <cfRule type="containsText" dxfId="316" priority="82" operator="containsText" text="1 3 : 0 0">
      <formula>NOT(ISERROR(SEARCH("1 3 : 0 0",CH81)))</formula>
    </cfRule>
  </conditionalFormatting>
  <conditionalFormatting sqref="CH83:CH87">
    <cfRule type="containsText" dxfId="315" priority="79" operator="containsText" text="09.00 -13:00">
      <formula>NOT(ISERROR(SEARCH("09.00 -13:00",CH83)))</formula>
    </cfRule>
    <cfRule type="containsText" dxfId="314" priority="80" operator="containsText" text="08.30 -17.30">
      <formula>NOT(ISERROR(SEARCH("08.30 -17.30",CH83)))</formula>
    </cfRule>
    <cfRule type="containsText" dxfId="313" priority="81" operator="containsText" text="08.30 -15:30">
      <formula>NOT(ISERROR(SEARCH("08.30 -15:30",CH83)))</formula>
    </cfRule>
  </conditionalFormatting>
  <conditionalFormatting sqref="CF81:CF87">
    <cfRule type="containsText" dxfId="312" priority="61" operator="containsText" text="08.30 – 14.30">
      <formula>NOT(ISERROR(SEARCH("08.30 – 14.30",CF81)))</formula>
    </cfRule>
    <cfRule type="containsText" dxfId="311" priority="62" operator="containsText" text="09:30 – 18.30">
      <formula>NOT(ISERROR(SEARCH("09:30 – 18.30",CF81)))</formula>
    </cfRule>
    <cfRule type="containsText" dxfId="310" priority="63" operator="containsText" text="10.30 – 18.30">
      <formula>NOT(ISERROR(SEARCH("10.30 – 18.30",CF81)))</formula>
    </cfRule>
    <cfRule type="containsText" dxfId="309" priority="64" operator="containsText" text="09.30 – 18.30">
      <formula>NOT(ISERROR(SEARCH("09.30 – 18.30",CF81)))</formula>
    </cfRule>
    <cfRule type="containsText" dxfId="308" priority="66" operator="containsText" text="09.00 – 13:00">
      <formula>NOT(ISERROR(SEARCH("09.00 – 13:00",CF81)))</formula>
    </cfRule>
    <cfRule type="containsText" dxfId="307" priority="67" operator="containsText" text="08.30 – 16.30">
      <formula>NOT(ISERROR(SEARCH("08.30 – 16.30",CF81)))</formula>
    </cfRule>
    <cfRule type="containsText" dxfId="306" priority="68" operator="containsText" text="08:30 – 17.30">
      <formula>NOT(ISERROR(SEARCH("08:30 – 17.30",CF81)))</formula>
    </cfRule>
    <cfRule type="containsText" dxfId="305" priority="69" operator="containsText" text="08.30 – 17.30">
      <formula>NOT(ISERROR(SEARCH("08.30 – 17.30",CF81)))</formula>
    </cfRule>
    <cfRule type="containsText" dxfId="304" priority="70" operator="containsText" text="09.00 – 18.00">
      <formula>NOT(ISERROR(SEARCH("09.00 – 18.00",CF81)))</formula>
    </cfRule>
    <cfRule type="containsText" dxfId="303" priority="71" operator="containsText" text="09.00 – 13.00">
      <formula>NOT(ISERROR(SEARCH("09.00 – 13.00",CF81)))</formula>
    </cfRule>
    <cfRule type="containsText" dxfId="302" priority="72" operator="containsText" text="11.30 – 19.30">
      <formula>NOT(ISERROR(SEARCH("11.30 – 19.30",CF81)))</formula>
    </cfRule>
    <cfRule type="containsText" dxfId="301" priority="73" operator="containsText" text="10.30 – 19.30">
      <formula>NOT(ISERROR(SEARCH("10.30 – 19.30",CF81)))</formula>
    </cfRule>
    <cfRule type="containsText" dxfId="300" priority="74" operator="containsText" text="09.00 – 15.00">
      <formula>NOT(ISERROR(SEARCH("09.00 – 15.00",CF81)))</formula>
    </cfRule>
    <cfRule type="containsText" dxfId="299" priority="75" operator="containsText" text="1 2 : 3 0">
      <formula>NOT(ISERROR(SEARCH("1 2 : 3 0",CF81)))</formula>
    </cfRule>
    <cfRule type="containsText" dxfId="298" priority="76" operator="containsText" text="1 3 : 3 0">
      <formula>NOT(ISERROR(SEARCH("1 3 : 3 0",CF81)))</formula>
    </cfRule>
    <cfRule type="containsText" dxfId="297" priority="77" operator="containsText" text="FESTIVITÁ">
      <formula>NOT(ISERROR(SEARCH("FESTIVITÁ",CF81)))</formula>
    </cfRule>
    <cfRule type="cellIs" dxfId="296" priority="78" operator="equal">
      <formula>"DOMENICA"</formula>
    </cfRule>
  </conditionalFormatting>
  <conditionalFormatting sqref="CF81:CF87">
    <cfRule type="containsText" dxfId="295" priority="54" operator="containsText" text="09.00 - 13.00">
      <formula>NOT(ISERROR(SEARCH("09.00 - 13.00",CF81)))</formula>
    </cfRule>
    <cfRule type="containsText" dxfId="294" priority="56" operator="containsText" text="09.00 – 15:00">
      <formula>NOT(ISERROR(SEARCH("09.00 – 15:00",CF81)))</formula>
    </cfRule>
    <cfRule type="containsText" dxfId="293" priority="57" operator="containsText" text="09.00 – 16.00">
      <formula>NOT(ISERROR(SEARCH("09.00 – 16.00",CF81)))</formula>
    </cfRule>
    <cfRule type="containsText" dxfId="292" priority="58" operator="containsText" text="09.00 - 13:00">
      <formula>NOT(ISERROR(SEARCH("09.00 - 13:00",CF81)))</formula>
    </cfRule>
    <cfRule type="containsText" dxfId="291" priority="59" operator="containsText" text="08.30 – 16:30 ">
      <formula>NOT(ISERROR(SEARCH("08.30 – 16:30 ",CF81)))</formula>
    </cfRule>
    <cfRule type="containsText" dxfId="290" priority="60" operator="containsText" text="08.30 – 17:30 ">
      <formula>NOT(ISERROR(SEARCH("08.30 – 17:30 ",CF81)))</formula>
    </cfRule>
  </conditionalFormatting>
  <conditionalFormatting sqref="CF81:CF87">
    <cfRule type="containsText" dxfId="289" priority="55" operator="containsText" text="1 3 : 0 0">
      <formula>NOT(ISERROR(SEARCH("1 3 : 0 0",CF81)))</formula>
    </cfRule>
  </conditionalFormatting>
  <conditionalFormatting sqref="CF81:CF87">
    <cfRule type="containsText" dxfId="288" priority="65" operator="containsText" text="09:00 – 13.00 ">
      <formula>NOT(ISERROR(SEARCH("09:00 – 13.00 ",CF81)))</formula>
    </cfRule>
  </conditionalFormatting>
  <conditionalFormatting sqref="CF81:CF87">
    <cfRule type="containsText" dxfId="287" priority="53" operator="containsText" text="09:00 – 13.00 ">
      <formula>NOT(ISERROR(SEARCH("09:00 – 13.00 ",CF81)))</formula>
    </cfRule>
  </conditionalFormatting>
  <conditionalFormatting sqref="CF83:CF87">
    <cfRule type="containsText" dxfId="286" priority="50" operator="containsText" text="09.00 -13.00">
      <formula>NOT(ISERROR(SEARCH("09.00 -13.00",CF83)))</formula>
    </cfRule>
    <cfRule type="containsText" dxfId="285" priority="51" operator="containsText" text="09.00 -15:00">
      <formula>NOT(ISERROR(SEARCH("09.00 -15:00",CF83)))</formula>
    </cfRule>
    <cfRule type="containsText" dxfId="284" priority="52" operator="containsText" text="09.00 -16.00">
      <formula>NOT(ISERROR(SEARCH("09.00 -16.00",CF83)))</formula>
    </cfRule>
  </conditionalFormatting>
  <conditionalFormatting sqref="CF81:CF87">
    <cfRule type="containsText" dxfId="283" priority="49" operator="containsText" text="09:00 – 13.00 ">
      <formula>NOT(ISERROR(SEARCH("09:00 – 13.00 ",CF81)))</formula>
    </cfRule>
  </conditionalFormatting>
  <conditionalFormatting sqref="CF83:CF87">
    <cfRule type="containsText" dxfId="282" priority="46" operator="containsText" text="09.00 -13.00">
      <formula>NOT(ISERROR(SEARCH("09.00 -13.00",CF83)))</formula>
    </cfRule>
    <cfRule type="containsText" dxfId="281" priority="47" operator="containsText" text="09.00 -15:00">
      <formula>NOT(ISERROR(SEARCH("09.00 -15:00",CF83)))</formula>
    </cfRule>
    <cfRule type="containsText" dxfId="280" priority="48" operator="containsText" text="09.00 -16.00">
      <formula>NOT(ISERROR(SEARCH("09.00 -16.00",CF83)))</formula>
    </cfRule>
  </conditionalFormatting>
  <conditionalFormatting sqref="CF83:CF87">
    <cfRule type="containsText" dxfId="279" priority="43" operator="containsText" text="09.00 -13.00">
      <formula>NOT(ISERROR(SEARCH("09.00 -13.00",CF83)))</formula>
    </cfRule>
    <cfRule type="containsText" dxfId="278" priority="44" operator="containsText" text="09.00 -15:00">
      <formula>NOT(ISERROR(SEARCH("09.00 -15:00",CF83)))</formula>
    </cfRule>
    <cfRule type="containsText" dxfId="277" priority="45" operator="containsText" text="09.00 -16.00">
      <formula>NOT(ISERROR(SEARCH("09.00 -16.00",CF83)))</formula>
    </cfRule>
  </conditionalFormatting>
  <conditionalFormatting sqref="CF83:CF87">
    <cfRule type="containsText" dxfId="276" priority="40" operator="containsText" text="09.00 -13:00">
      <formula>NOT(ISERROR(SEARCH("09.00 -13:00",CF83)))</formula>
    </cfRule>
    <cfRule type="containsText" dxfId="275" priority="41" operator="containsText" text="08.30 -17.30">
      <formula>NOT(ISERROR(SEARCH("08.30 -17.30",CF83)))</formula>
    </cfRule>
    <cfRule type="containsText" dxfId="274" priority="42" operator="containsText" text="08.30 -15:30">
      <formula>NOT(ISERROR(SEARCH("08.30 -15:30",CF83)))</formula>
    </cfRule>
  </conditionalFormatting>
  <conditionalFormatting sqref="CF91:CF97">
    <cfRule type="containsText" dxfId="273" priority="22" operator="containsText" text="08.30 – 14.30">
      <formula>NOT(ISERROR(SEARCH("08.30 – 14.30",CF91)))</formula>
    </cfRule>
    <cfRule type="containsText" dxfId="272" priority="23" operator="containsText" text="09:30 – 18.30">
      <formula>NOT(ISERROR(SEARCH("09:30 – 18.30",CF91)))</formula>
    </cfRule>
    <cfRule type="containsText" dxfId="271" priority="24" operator="containsText" text="10.30 – 18.30">
      <formula>NOT(ISERROR(SEARCH("10.30 – 18.30",CF91)))</formula>
    </cfRule>
    <cfRule type="containsText" dxfId="270" priority="25" operator="containsText" text="09.30 – 18.30">
      <formula>NOT(ISERROR(SEARCH("09.30 – 18.30",CF91)))</formula>
    </cfRule>
    <cfRule type="containsText" dxfId="269" priority="27" operator="containsText" text="09.00 – 13:00">
      <formula>NOT(ISERROR(SEARCH("09.00 – 13:00",CF91)))</formula>
    </cfRule>
    <cfRule type="containsText" dxfId="268" priority="28" operator="containsText" text="08.30 – 16.30">
      <formula>NOT(ISERROR(SEARCH("08.30 – 16.30",CF91)))</formula>
    </cfRule>
    <cfRule type="containsText" dxfId="267" priority="29" operator="containsText" text="08:30 – 17.30">
      <formula>NOT(ISERROR(SEARCH("08:30 – 17.30",CF91)))</formula>
    </cfRule>
    <cfRule type="containsText" dxfId="266" priority="30" operator="containsText" text="08.30 – 17.30">
      <formula>NOT(ISERROR(SEARCH("08.30 – 17.30",CF91)))</formula>
    </cfRule>
    <cfRule type="containsText" dxfId="265" priority="31" operator="containsText" text="09.00 – 18.00">
      <formula>NOT(ISERROR(SEARCH("09.00 – 18.00",CF91)))</formula>
    </cfRule>
    <cfRule type="containsText" dxfId="264" priority="32" operator="containsText" text="09.00 – 13.00">
      <formula>NOT(ISERROR(SEARCH("09.00 – 13.00",CF91)))</formula>
    </cfRule>
    <cfRule type="containsText" dxfId="263" priority="33" operator="containsText" text="11.30 – 19.30">
      <formula>NOT(ISERROR(SEARCH("11.30 – 19.30",CF91)))</formula>
    </cfRule>
    <cfRule type="containsText" dxfId="262" priority="34" operator="containsText" text="10.30 – 19.30">
      <formula>NOT(ISERROR(SEARCH("10.30 – 19.30",CF91)))</formula>
    </cfRule>
    <cfRule type="containsText" dxfId="261" priority="35" operator="containsText" text="09.00 – 15.00">
      <formula>NOT(ISERROR(SEARCH("09.00 – 15.00",CF91)))</formula>
    </cfRule>
    <cfRule type="containsText" dxfId="260" priority="36" operator="containsText" text="1 2 : 3 0">
      <formula>NOT(ISERROR(SEARCH("1 2 : 3 0",CF91)))</formula>
    </cfRule>
    <cfRule type="containsText" dxfId="259" priority="37" operator="containsText" text="1 3 : 3 0">
      <formula>NOT(ISERROR(SEARCH("1 3 : 3 0",CF91)))</formula>
    </cfRule>
    <cfRule type="containsText" dxfId="258" priority="38" operator="containsText" text="FESTIVITÁ">
      <formula>NOT(ISERROR(SEARCH("FESTIVITÁ",CF91)))</formula>
    </cfRule>
    <cfRule type="cellIs" dxfId="257" priority="39" operator="equal">
      <formula>"DOMENICA"</formula>
    </cfRule>
  </conditionalFormatting>
  <conditionalFormatting sqref="CF91:CF97">
    <cfRule type="containsText" dxfId="256" priority="15" operator="containsText" text="09.00 - 13.00">
      <formula>NOT(ISERROR(SEARCH("09.00 - 13.00",CF91)))</formula>
    </cfRule>
    <cfRule type="containsText" dxfId="255" priority="17" operator="containsText" text="09.00 – 15:00">
      <formula>NOT(ISERROR(SEARCH("09.00 – 15:00",CF91)))</formula>
    </cfRule>
    <cfRule type="containsText" dxfId="254" priority="18" operator="containsText" text="09.00 – 16.00">
      <formula>NOT(ISERROR(SEARCH("09.00 – 16.00",CF91)))</formula>
    </cfRule>
    <cfRule type="containsText" dxfId="253" priority="19" operator="containsText" text="09.00 - 13:00">
      <formula>NOT(ISERROR(SEARCH("09.00 - 13:00",CF91)))</formula>
    </cfRule>
    <cfRule type="containsText" dxfId="252" priority="20" operator="containsText" text="08.30 – 16:30 ">
      <formula>NOT(ISERROR(SEARCH("08.30 – 16:30 ",CF91)))</formula>
    </cfRule>
    <cfRule type="containsText" dxfId="251" priority="21" operator="containsText" text="08.30 – 17:30 ">
      <formula>NOT(ISERROR(SEARCH("08.30 – 17:30 ",CF91)))</formula>
    </cfRule>
  </conditionalFormatting>
  <conditionalFormatting sqref="CF91:CF97">
    <cfRule type="containsText" dxfId="250" priority="16" operator="containsText" text="1 3 : 0 0">
      <formula>NOT(ISERROR(SEARCH("1 3 : 0 0",CF91)))</formula>
    </cfRule>
  </conditionalFormatting>
  <conditionalFormatting sqref="CF91:CF97">
    <cfRule type="containsText" dxfId="249" priority="26" operator="containsText" text="09:00 – 13.00 ">
      <formula>NOT(ISERROR(SEARCH("09:00 – 13.00 ",CF91)))</formula>
    </cfRule>
  </conditionalFormatting>
  <conditionalFormatting sqref="CF91:CF97">
    <cfRule type="containsText" dxfId="248" priority="14" operator="containsText" text="09:00 – 13.00 ">
      <formula>NOT(ISERROR(SEARCH("09:00 – 13.00 ",CF91)))</formula>
    </cfRule>
  </conditionalFormatting>
  <conditionalFormatting sqref="CF93:CF97">
    <cfRule type="containsText" dxfId="247" priority="11" operator="containsText" text="09.00 -13.00">
      <formula>NOT(ISERROR(SEARCH("09.00 -13.00",CF93)))</formula>
    </cfRule>
    <cfRule type="containsText" dxfId="246" priority="12" operator="containsText" text="09.00 -15:00">
      <formula>NOT(ISERROR(SEARCH("09.00 -15:00",CF93)))</formula>
    </cfRule>
    <cfRule type="containsText" dxfId="245" priority="13" operator="containsText" text="09.00 -16.00">
      <formula>NOT(ISERROR(SEARCH("09.00 -16.00",CF93)))</formula>
    </cfRule>
  </conditionalFormatting>
  <conditionalFormatting sqref="CF91:CF97">
    <cfRule type="containsText" dxfId="244" priority="10" operator="containsText" text="09:00 – 13.00 ">
      <formula>NOT(ISERROR(SEARCH("09:00 – 13.00 ",CF91)))</formula>
    </cfRule>
  </conditionalFormatting>
  <conditionalFormatting sqref="CF93:CF97">
    <cfRule type="containsText" dxfId="243" priority="7" operator="containsText" text="09.00 -13.00">
      <formula>NOT(ISERROR(SEARCH("09.00 -13.00",CF93)))</formula>
    </cfRule>
    <cfRule type="containsText" dxfId="242" priority="8" operator="containsText" text="09.00 -15:00">
      <formula>NOT(ISERROR(SEARCH("09.00 -15:00",CF93)))</formula>
    </cfRule>
    <cfRule type="containsText" dxfId="241" priority="9" operator="containsText" text="09.00 -16.00">
      <formula>NOT(ISERROR(SEARCH("09.00 -16.00",CF93)))</formula>
    </cfRule>
  </conditionalFormatting>
  <conditionalFormatting sqref="CF93:CF97">
    <cfRule type="containsText" dxfId="240" priority="4" operator="containsText" text="09.00 -13.00">
      <formula>NOT(ISERROR(SEARCH("09.00 -13.00",CF93)))</formula>
    </cfRule>
    <cfRule type="containsText" dxfId="239" priority="5" operator="containsText" text="09.00 -15:00">
      <formula>NOT(ISERROR(SEARCH("09.00 -15:00",CF93)))</formula>
    </cfRule>
    <cfRule type="containsText" dxfId="238" priority="6" operator="containsText" text="09.00 -16.00">
      <formula>NOT(ISERROR(SEARCH("09.00 -16.00",CF93)))</formula>
    </cfRule>
  </conditionalFormatting>
  <conditionalFormatting sqref="CF93:CF97">
    <cfRule type="containsText" dxfId="237" priority="1" operator="containsText" text="09.00 -13:00">
      <formula>NOT(ISERROR(SEARCH("09.00 -13:00",CF93)))</formula>
    </cfRule>
    <cfRule type="containsText" dxfId="236" priority="2" operator="containsText" text="08.30 -17.30">
      <formula>NOT(ISERROR(SEARCH("08.30 -17.30",CF93)))</formula>
    </cfRule>
    <cfRule type="containsText" dxfId="235" priority="3" operator="containsText" text="08.30 -15:30">
      <formula>NOT(ISERROR(SEARCH("08.30 -15:30",CF93)))</formula>
    </cfRule>
  </conditionalFormatting>
  <pageMargins left="0.23611111111111099" right="0.23611111111111099" top="0.74791666666666701" bottom="0.74791666666666701" header="0.51180555555555496" footer="0.51180555555555496"/>
  <pageSetup paperSize="9" scale="80" firstPageNumber="0" orientation="landscape" r:id="rId1"/>
  <drawing r:id="rId2"/>
  <extLst>
    <ext xmlns:x14="http://schemas.microsoft.com/office/spreadsheetml/2009/9/main" uri="{CCE6A557-97BC-4b89-ADB6-D9C93CAAB3DF}">
      <x14:dataValidations xmlns:xm="http://schemas.microsoft.com/office/excel/2006/main" count="1">
        <x14:dataValidation type="list" allowBlank="1" xr:uid="{EB33EE59-7CF9-401F-A644-4B3A4F180A1F}">
          <x14:formula1>
            <xm:f>Tipologie!$B$2:$AM$2</xm:f>
          </x14:formula1>
          <xm:sqref>AG60 D100:AB100 DB60 CR100:DG100 AI60 AK60 AM60 AO60 D114 AU154 AG134 DD60:DG60 AQ60 AS60 AU60 AW60 AY60 AG36 AG80 DD16:DG16 AG26 AG124 BA60 AI124 CG124 AG6 CR60 AG100:BW100 AG70 AG16 AG144 AW154 CX70 CT60 CG134 BG154 CG154 CI46:CM46 AY154 BO154 AG46 BE154 AG114 BA154 BU154 CG90 CG114 CG100:CH100 CT70 CV70 DD36:DG36 CZ70 CZ60 CX60 DD70:DG70 CV60 CR16 CR46 CT46 CG16 CI6:CM6 T6:AB6 AI154 AK154 AM154 AO154 AQ154 AS154 CG6 DD6:DG6 AG154 CR6 CT6 CV6 CX6 CZ6 DB6 BC60 CV46 CX46 CZ46 DB46 DD46:DG46 CR36 CT36 CV36 CX36 CZ36 DB36 D154 F154 H154 J154 L154 N154 P154 R154 BE60 BG60 T16:AB16 BI60 BK60 BM60 BO60 BQ60 BS60 D6 F6 T26:AB26 H6 J6 L6 N6 P6 R6 D16 F16 T36:AB36 H16 J16 L16 N16 P16 R16 D26 F26 T46:AB46 H26 J26 L26 N26 P26 R26 D134 F134 T154:AB154 H134 J134 L134 N134 P134 R134 BU60 D124 T144:AB144 F124 H124 J124 L124 N124 P124 R124 T134:AB134 F114 H114 J114 L114 N114 P114 R114 T124:AB124 D90 F90 H90 J90 L90 N90 P90 R90 T114:AB114 D80 F80 H80 J80 L80 N80 P80 R80 T90:AB90 D70 F70 H70 J70 L70 N70 P70 R70 T80:AB80 D60 F60 H60 J60 L60 N60 P60 R60 T70:AB70 D46 F46 H46 J46 L46 N46 P46 R46 T60:AB60 D36 F36 H36 J36 L36 N36 P36 R36 AI6 AK6 AM6 AO6 AQ6 AS6 AU6 AW6 AY6 BA6 BC6 BE6 BG6 BI6 BK6 BM6 BO6 BQ6 BS6 BU6 BW6 AI16 AK16 AM16 AO16 AQ16 AS16 AU16 AW16 AY16 BA16 BC16 BE16 BG16 BI16 BK16 BM16 BO16 BQ16 BS16 BU16 BW16 AI46 AI26 AI36 AK26 AM26 AO26 AQ26 AS26 AU26 AW26 AY26 BA26 BC26 BE26 BG26 BI26 BK26 BM26 BO26 BQ26 BS26 BU26 BW26 AK36 AM36 AO36 AQ36 AS36 AU36 AW36 AY36 BA36 BC36 BE36 BG36 BI36 BK36 BM36 BO36 BQ36 BS36 BU36 BW36 AK46 AM46 AO46 AQ46 AS46 AU46 AW46 AY46 BA46 BC46 BE46 BG46 BI46 BK46 BM46 BO46 BQ46 BS46 BU46 BW46 CI60:CM60 CG70 CI70:CM70 CG80 CI80:CM80 BI154 CI90:CM90 BK154 CI114:CM114 BM154 CI124:CM124 CG144 CI134:CM134 BQ154 CI144:CM144 BS154 CI154:CM154 BW154 CG60 BC154 CI36:CM36 CG46 CI26:CM26 CG36 CI16:CM16 CG26 AI70 AK70 AM70 AO70 AQ70 AS70 AU70 AW70 AY70 BA70 BC70 BE70 BG70 BI70 BK70 BM70 BO70 BQ70 BS70 BU70 BW70 AK124 AM124 AO124 AQ124 AS124 AU124 AW124 AY124 AG90 AI90 AK90 AI80 AK80 AM80 AO80 AQ80 AS80 AU80 AW80 AY80 BA80 AM90 AO90 AQ90 AS90 AU90 AW90 AY90 BA90 BC90 BE90 BC80 BE80 BG80 BI80 BK80 BM80 BO80 BQ80 BS80 BU80 BW80 BG90 BI90 BK90 BM90 BO90 BQ90 BS90 BU90 BW90 BA124 AI114 AK114 AM114 AO114 AQ114 AS114 AU114 AW114 AY114 BA114 BC114 BC124 BE124 BG124 BI124 BK124 BM124 BO124 BQ124 BS124 BU124 BW124 BE114 BG114 BI114 BK114 BM114 BO114 BQ114 BS114 BU114 BW114 AI134 AK134 AM134 AO134 AQ134 AS134 AU134 AW134 AY134 BA134 BC134 BE134 BG134 BI134 BK134 BM134 BO134 BQ134 BS134 BU134 BW134 AI144 AK144 AM144 AO144 AQ144 AS144 AU144 AW144 AY144 BA144 BC144 BE144 BG144 BI144 BK144 BM144 BO144 BQ144 BS144 BU144 BW144 CR26 CT26 CV26 CX26 CZ26 DB26 DD26:DG26 CT16 CV16 CX16 CZ16 DB16 BW60 D144 F144 H144 J144 L144 N144 P144 R144 DD154:DG154 DB144 CR144 CT144 CV144 CX144 CZ144 DD144:DG144 DB134 CR134 CT134 CV134 CX134 CZ134 DD134:DG134 DB124 CR124 CT124 CV124 CX124 CZ124 DD124:DG124 DB114 CR114 CT114 CV114 CX114 CZ114 DD114:DG114 DB90 CR90 CT90 CV90 CX90 CZ90 DD90:DG90 DB80 CR80 CT80 CV80 CX80 CZ80 DD80:DG80 DB70 CR70 DB154 CR154 CT154 CV154 CX154 CZ154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F64F43-DBE7-4383-B4FD-29EC601379AC}">
  <sheetPr codeName="Foglio11">
    <tabColor rgb="FFE2EFDA"/>
  </sheetPr>
  <dimension ref="A1:M46"/>
  <sheetViews>
    <sheetView workbookViewId="0">
      <selection activeCell="N9" sqref="N9"/>
    </sheetView>
  </sheetViews>
  <sheetFormatPr defaultRowHeight="13.2" x14ac:dyDescent="0.25"/>
  <cols>
    <col min="2" max="2" width="23" bestFit="1" customWidth="1"/>
    <col min="4" max="4" width="15.6640625" bestFit="1" customWidth="1"/>
    <col min="10" max="10" width="24.6640625" bestFit="1" customWidth="1"/>
  </cols>
  <sheetData>
    <row r="1" spans="1:13" ht="14.4" x14ac:dyDescent="0.3">
      <c r="A1" s="171"/>
      <c r="B1" s="172" t="s">
        <v>225</v>
      </c>
      <c r="C1" s="172"/>
      <c r="D1" s="173"/>
      <c r="E1" s="174" t="s">
        <v>250</v>
      </c>
      <c r="F1" s="174" t="s">
        <v>249</v>
      </c>
      <c r="G1" s="174" t="s">
        <v>251</v>
      </c>
      <c r="H1" s="174" t="s">
        <v>252</v>
      </c>
      <c r="I1" s="174" t="s">
        <v>253</v>
      </c>
      <c r="J1" s="190" t="s">
        <v>226</v>
      </c>
      <c r="K1" s="171"/>
      <c r="L1" s="171"/>
      <c r="M1" s="171"/>
    </row>
    <row r="2" spans="1:13" ht="14.4" x14ac:dyDescent="0.3">
      <c r="A2" s="176">
        <v>1</v>
      </c>
      <c r="B2" s="177" t="s">
        <v>23</v>
      </c>
      <c r="C2" s="178" t="s">
        <v>227</v>
      </c>
      <c r="D2" s="177"/>
      <c r="E2" s="178" t="s">
        <v>228</v>
      </c>
      <c r="F2" s="178" t="s">
        <v>228</v>
      </c>
      <c r="G2" s="178" t="s">
        <v>228</v>
      </c>
      <c r="H2" s="178" t="s">
        <v>228</v>
      </c>
      <c r="I2" s="178" t="s">
        <v>228</v>
      </c>
      <c r="J2" s="175"/>
      <c r="K2" s="171"/>
      <c r="L2" s="171"/>
      <c r="M2" s="171"/>
    </row>
    <row r="3" spans="1:13" ht="14.4" x14ac:dyDescent="0.3">
      <c r="A3" s="176">
        <v>2</v>
      </c>
      <c r="B3" s="177" t="s">
        <v>24</v>
      </c>
      <c r="C3" s="178" t="s">
        <v>227</v>
      </c>
      <c r="D3" s="177"/>
      <c r="E3" s="178" t="s">
        <v>228</v>
      </c>
      <c r="F3" s="178" t="s">
        <v>228</v>
      </c>
      <c r="G3" s="178" t="s">
        <v>228</v>
      </c>
      <c r="H3" s="178" t="s">
        <v>228</v>
      </c>
      <c r="I3" s="178" t="s">
        <v>228</v>
      </c>
      <c r="J3" s="175"/>
      <c r="K3" s="171"/>
      <c r="L3" s="171"/>
      <c r="M3" s="171"/>
    </row>
    <row r="4" spans="1:13" ht="14.4" x14ac:dyDescent="0.3">
      <c r="A4" s="176">
        <v>3</v>
      </c>
      <c r="B4" s="179" t="s">
        <v>25</v>
      </c>
      <c r="C4" s="191" t="s">
        <v>227</v>
      </c>
      <c r="D4" s="173"/>
      <c r="E4" s="180"/>
      <c r="F4" s="180"/>
      <c r="G4" s="180"/>
      <c r="H4" s="180" t="s">
        <v>228</v>
      </c>
      <c r="I4" s="180"/>
      <c r="J4" s="175"/>
      <c r="K4" s="171"/>
      <c r="L4" s="171"/>
      <c r="M4" s="171"/>
    </row>
    <row r="5" spans="1:13" ht="14.4" x14ac:dyDescent="0.3">
      <c r="A5" s="176">
        <v>4</v>
      </c>
      <c r="B5" s="173" t="s">
        <v>26</v>
      </c>
      <c r="C5" s="191" t="s">
        <v>227</v>
      </c>
      <c r="D5" s="173"/>
      <c r="E5" s="180"/>
      <c r="F5" s="180"/>
      <c r="G5" s="180" t="s">
        <v>228</v>
      </c>
      <c r="H5" s="180"/>
      <c r="I5" s="180"/>
      <c r="J5" s="175"/>
      <c r="K5" s="171"/>
      <c r="L5" s="171"/>
      <c r="M5" s="171"/>
    </row>
    <row r="6" spans="1:13" ht="14.4" x14ac:dyDescent="0.3">
      <c r="A6" s="176">
        <v>5</v>
      </c>
      <c r="B6" s="173" t="s">
        <v>27</v>
      </c>
      <c r="C6" s="191" t="s">
        <v>227</v>
      </c>
      <c r="D6" s="173"/>
      <c r="E6" s="180"/>
      <c r="F6" s="180"/>
      <c r="G6" s="180" t="s">
        <v>228</v>
      </c>
      <c r="H6" s="180"/>
      <c r="I6" s="180"/>
      <c r="J6" s="175"/>
      <c r="K6" s="171"/>
      <c r="L6" s="171"/>
      <c r="M6" s="171"/>
    </row>
    <row r="7" spans="1:13" ht="14.4" x14ac:dyDescent="0.3">
      <c r="A7" s="176">
        <v>6</v>
      </c>
      <c r="B7" s="179" t="s">
        <v>28</v>
      </c>
      <c r="C7" s="191" t="s">
        <v>227</v>
      </c>
      <c r="D7" s="173"/>
      <c r="E7" s="180"/>
      <c r="F7" s="180"/>
      <c r="G7" s="180"/>
      <c r="H7" s="180"/>
      <c r="I7" s="180"/>
      <c r="J7" s="175" t="s">
        <v>229</v>
      </c>
      <c r="K7" s="171"/>
      <c r="L7" s="171"/>
      <c r="M7" s="171"/>
    </row>
    <row r="8" spans="1:13" ht="14.4" x14ac:dyDescent="0.3">
      <c r="A8" s="176">
        <v>7</v>
      </c>
      <c r="B8" s="179" t="s">
        <v>29</v>
      </c>
      <c r="C8" s="191" t="s">
        <v>227</v>
      </c>
      <c r="D8" s="173"/>
      <c r="E8" s="180"/>
      <c r="F8" s="180" t="s">
        <v>228</v>
      </c>
      <c r="G8" s="180" t="s">
        <v>228</v>
      </c>
      <c r="H8" s="180" t="s">
        <v>228</v>
      </c>
      <c r="I8" s="180"/>
      <c r="J8" s="175"/>
      <c r="K8" s="171"/>
      <c r="L8" s="171"/>
      <c r="M8" s="171"/>
    </row>
    <row r="9" spans="1:13" ht="14.4" x14ac:dyDescent="0.3">
      <c r="A9" s="176">
        <v>8</v>
      </c>
      <c r="B9" s="177" t="s">
        <v>30</v>
      </c>
      <c r="C9" s="178" t="s">
        <v>227</v>
      </c>
      <c r="D9" s="177"/>
      <c r="E9" s="178"/>
      <c r="F9" s="178"/>
      <c r="G9" s="178"/>
      <c r="H9" s="178"/>
      <c r="I9" s="178"/>
      <c r="J9" s="175" t="s">
        <v>229</v>
      </c>
      <c r="K9" s="171"/>
      <c r="L9" s="171"/>
      <c r="M9" s="171"/>
    </row>
    <row r="10" spans="1:13" ht="14.4" x14ac:dyDescent="0.3">
      <c r="A10" s="176">
        <v>9</v>
      </c>
      <c r="B10" s="179" t="s">
        <v>32</v>
      </c>
      <c r="C10" s="191" t="s">
        <v>227</v>
      </c>
      <c r="D10" s="173"/>
      <c r="E10" s="180"/>
      <c r="F10" s="180"/>
      <c r="G10" s="180" t="s">
        <v>228</v>
      </c>
      <c r="H10" s="180"/>
      <c r="I10" s="180"/>
      <c r="J10" s="175"/>
      <c r="K10" s="171"/>
      <c r="L10" s="171"/>
      <c r="M10" s="171"/>
    </row>
    <row r="11" spans="1:13" ht="14.4" x14ac:dyDescent="0.3">
      <c r="A11" s="176">
        <v>10</v>
      </c>
      <c r="B11" s="179" t="s">
        <v>33</v>
      </c>
      <c r="C11" s="191" t="s">
        <v>227</v>
      </c>
      <c r="D11" s="173"/>
      <c r="E11" s="180"/>
      <c r="F11" s="180" t="s">
        <v>228</v>
      </c>
      <c r="G11" s="180"/>
      <c r="H11" s="180"/>
      <c r="I11" s="180"/>
      <c r="J11" s="175"/>
      <c r="K11" s="171"/>
      <c r="L11" s="171"/>
      <c r="M11" s="171"/>
    </row>
    <row r="12" spans="1:13" ht="14.4" x14ac:dyDescent="0.3">
      <c r="A12" s="176">
        <v>11</v>
      </c>
      <c r="B12" s="179" t="s">
        <v>31</v>
      </c>
      <c r="C12" s="191" t="s">
        <v>227</v>
      </c>
      <c r="D12" s="173"/>
      <c r="E12" s="180"/>
      <c r="F12" s="180" t="s">
        <v>228</v>
      </c>
      <c r="G12" s="180" t="s">
        <v>230</v>
      </c>
      <c r="H12" s="180"/>
      <c r="I12" s="180"/>
      <c r="J12" s="175"/>
      <c r="K12" s="171"/>
      <c r="L12" s="171"/>
      <c r="M12" s="171"/>
    </row>
    <row r="13" spans="1:13" ht="14.4" x14ac:dyDescent="0.3">
      <c r="A13" s="176">
        <v>12</v>
      </c>
      <c r="B13" s="173" t="s">
        <v>1</v>
      </c>
      <c r="C13" s="180" t="s">
        <v>231</v>
      </c>
      <c r="D13" s="173"/>
      <c r="E13" s="180"/>
      <c r="F13" s="180"/>
      <c r="G13" s="180"/>
      <c r="H13" s="180"/>
      <c r="I13" s="180"/>
      <c r="J13" s="175" t="s">
        <v>229</v>
      </c>
      <c r="K13" s="171"/>
      <c r="L13" s="171"/>
      <c r="M13" s="171"/>
    </row>
    <row r="14" spans="1:13" ht="14.4" x14ac:dyDescent="0.3">
      <c r="A14" s="176">
        <v>13</v>
      </c>
      <c r="B14" s="173" t="s">
        <v>146</v>
      </c>
      <c r="C14" s="180" t="s">
        <v>231</v>
      </c>
      <c r="D14" s="173"/>
      <c r="E14" s="180" t="s">
        <v>228</v>
      </c>
      <c r="F14" s="180"/>
      <c r="G14" s="180" t="s">
        <v>228</v>
      </c>
      <c r="H14" s="180"/>
      <c r="I14" s="180" t="s">
        <v>228</v>
      </c>
      <c r="J14" s="175"/>
      <c r="K14" s="171"/>
      <c r="L14" s="171"/>
      <c r="M14" s="171"/>
    </row>
    <row r="15" spans="1:13" ht="14.4" x14ac:dyDescent="0.3">
      <c r="A15" s="176">
        <v>14</v>
      </c>
      <c r="B15" s="177" t="s">
        <v>232</v>
      </c>
      <c r="C15" s="178" t="s">
        <v>231</v>
      </c>
      <c r="D15" s="177"/>
      <c r="E15" s="178" t="s">
        <v>228</v>
      </c>
      <c r="F15" s="178" t="s">
        <v>228</v>
      </c>
      <c r="G15" s="178" t="s">
        <v>228</v>
      </c>
      <c r="H15" s="178" t="s">
        <v>228</v>
      </c>
      <c r="I15" s="178" t="s">
        <v>228</v>
      </c>
      <c r="J15" s="175"/>
      <c r="K15" s="171"/>
      <c r="L15" s="171"/>
      <c r="M15" s="171"/>
    </row>
    <row r="16" spans="1:13" ht="14.4" x14ac:dyDescent="0.3">
      <c r="A16" s="176">
        <v>15</v>
      </c>
      <c r="B16" s="179" t="s">
        <v>149</v>
      </c>
      <c r="C16" s="191" t="s">
        <v>231</v>
      </c>
      <c r="D16" s="179"/>
      <c r="E16" s="180"/>
      <c r="F16" s="180"/>
      <c r="G16" s="180"/>
      <c r="H16" s="180"/>
      <c r="I16" s="180"/>
      <c r="J16" s="175" t="s">
        <v>229</v>
      </c>
      <c r="K16" s="171"/>
      <c r="L16" s="171"/>
      <c r="M16" s="171"/>
    </row>
    <row r="17" spans="1:13" ht="14.4" x14ac:dyDescent="0.3">
      <c r="A17" s="176">
        <v>16</v>
      </c>
      <c r="B17" s="173" t="s">
        <v>148</v>
      </c>
      <c r="C17" s="180" t="s">
        <v>231</v>
      </c>
      <c r="D17" s="173"/>
      <c r="E17" s="180"/>
      <c r="F17" s="180"/>
      <c r="G17" s="180"/>
      <c r="H17" s="180"/>
      <c r="I17" s="180" t="s">
        <v>230</v>
      </c>
      <c r="J17" s="175"/>
      <c r="K17" s="171"/>
      <c r="L17" s="171"/>
      <c r="M17" s="171"/>
    </row>
    <row r="18" spans="1:13" ht="14.4" x14ac:dyDescent="0.3">
      <c r="A18" s="176">
        <v>17</v>
      </c>
      <c r="B18" s="173" t="s">
        <v>233</v>
      </c>
      <c r="C18" s="180" t="s">
        <v>231</v>
      </c>
      <c r="D18" s="173"/>
      <c r="E18" s="180" t="s">
        <v>228</v>
      </c>
      <c r="F18" s="180"/>
      <c r="G18" s="180"/>
      <c r="H18" s="180"/>
      <c r="I18" s="180"/>
      <c r="J18" s="175"/>
      <c r="K18" s="171"/>
      <c r="L18" s="171"/>
      <c r="M18" s="171"/>
    </row>
    <row r="19" spans="1:13" ht="14.4" x14ac:dyDescent="0.3">
      <c r="A19" s="176">
        <v>18</v>
      </c>
      <c r="B19" s="179" t="s">
        <v>2</v>
      </c>
      <c r="C19" s="191" t="s">
        <v>231</v>
      </c>
      <c r="D19" s="179"/>
      <c r="E19" s="180"/>
      <c r="F19" s="180" t="s">
        <v>228</v>
      </c>
      <c r="G19" s="180"/>
      <c r="H19" s="180"/>
      <c r="I19" s="180"/>
      <c r="J19" s="175"/>
      <c r="K19" s="171"/>
      <c r="L19" s="171"/>
      <c r="M19" s="171"/>
    </row>
    <row r="20" spans="1:13" ht="14.4" x14ac:dyDescent="0.3">
      <c r="A20" s="176">
        <v>19</v>
      </c>
      <c r="B20" s="177" t="s">
        <v>3</v>
      </c>
      <c r="C20" s="178" t="s">
        <v>231</v>
      </c>
      <c r="D20" s="177"/>
      <c r="E20" s="178" t="s">
        <v>228</v>
      </c>
      <c r="F20" s="178" t="s">
        <v>228</v>
      </c>
      <c r="G20" s="178" t="s">
        <v>228</v>
      </c>
      <c r="H20" s="178" t="s">
        <v>228</v>
      </c>
      <c r="I20" s="178" t="s">
        <v>228</v>
      </c>
      <c r="J20" s="175"/>
      <c r="K20" s="171"/>
      <c r="L20" s="171"/>
      <c r="M20" s="171"/>
    </row>
    <row r="21" spans="1:13" ht="14.4" x14ac:dyDescent="0.3">
      <c r="A21" s="176">
        <v>20</v>
      </c>
      <c r="B21" s="173" t="s">
        <v>151</v>
      </c>
      <c r="C21" s="180" t="s">
        <v>231</v>
      </c>
      <c r="D21" s="173"/>
      <c r="E21" s="180"/>
      <c r="F21" s="180"/>
      <c r="G21" s="180"/>
      <c r="H21" s="180" t="s">
        <v>228</v>
      </c>
      <c r="I21" s="180"/>
      <c r="J21" s="175"/>
      <c r="K21" s="171"/>
      <c r="L21" s="171"/>
      <c r="M21" s="171"/>
    </row>
    <row r="22" spans="1:13" ht="14.4" x14ac:dyDescent="0.3">
      <c r="A22" s="176">
        <v>21</v>
      </c>
      <c r="B22" s="173" t="s">
        <v>4</v>
      </c>
      <c r="C22" s="180" t="s">
        <v>231</v>
      </c>
      <c r="D22" s="173"/>
      <c r="E22" s="180"/>
      <c r="F22" s="180"/>
      <c r="G22" s="180" t="s">
        <v>228</v>
      </c>
      <c r="H22" s="180"/>
      <c r="I22" s="180"/>
      <c r="J22" s="175"/>
      <c r="K22" s="171"/>
      <c r="L22" s="171"/>
      <c r="M22" s="171"/>
    </row>
    <row r="23" spans="1:13" ht="14.4" x14ac:dyDescent="0.3">
      <c r="A23" s="176">
        <v>22</v>
      </c>
      <c r="B23" s="177" t="s">
        <v>5</v>
      </c>
      <c r="C23" s="178" t="s">
        <v>231</v>
      </c>
      <c r="D23" s="177"/>
      <c r="E23" s="178" t="s">
        <v>228</v>
      </c>
      <c r="F23" s="178" t="s">
        <v>228</v>
      </c>
      <c r="G23" s="178" t="s">
        <v>228</v>
      </c>
      <c r="H23" s="178" t="s">
        <v>228</v>
      </c>
      <c r="I23" s="178" t="s">
        <v>228</v>
      </c>
      <c r="J23" s="175"/>
      <c r="K23" s="171"/>
      <c r="L23" s="171"/>
      <c r="M23" s="171"/>
    </row>
    <row r="24" spans="1:13" ht="14.4" x14ac:dyDescent="0.3">
      <c r="A24" s="176">
        <v>23</v>
      </c>
      <c r="B24" s="173" t="s">
        <v>6</v>
      </c>
      <c r="C24" s="180" t="s">
        <v>231</v>
      </c>
      <c r="D24" s="173"/>
      <c r="E24" s="180"/>
      <c r="F24" s="180" t="s">
        <v>228</v>
      </c>
      <c r="G24" s="180"/>
      <c r="H24" s="180" t="s">
        <v>228</v>
      </c>
      <c r="I24" s="180"/>
      <c r="J24" s="175"/>
      <c r="K24" s="171"/>
      <c r="L24" s="171"/>
      <c r="M24" s="171"/>
    </row>
    <row r="25" spans="1:13" ht="14.4" x14ac:dyDescent="0.3">
      <c r="A25" s="176">
        <v>24</v>
      </c>
      <c r="B25" s="173" t="s">
        <v>7</v>
      </c>
      <c r="C25" s="180" t="s">
        <v>231</v>
      </c>
      <c r="D25" s="173"/>
      <c r="E25" s="180" t="s">
        <v>230</v>
      </c>
      <c r="F25" s="180"/>
      <c r="G25" s="180" t="s">
        <v>230</v>
      </c>
      <c r="H25" s="180"/>
      <c r="I25" s="180"/>
      <c r="J25" s="175"/>
      <c r="K25" s="171"/>
      <c r="L25" s="171"/>
      <c r="M25" s="171"/>
    </row>
    <row r="26" spans="1:13" ht="14.4" x14ac:dyDescent="0.3">
      <c r="A26" s="176">
        <v>25</v>
      </c>
      <c r="B26" s="173" t="s">
        <v>234</v>
      </c>
      <c r="C26" s="180" t="s">
        <v>231</v>
      </c>
      <c r="D26" s="173"/>
      <c r="E26" s="180"/>
      <c r="F26" s="180"/>
      <c r="G26" s="180" t="s">
        <v>228</v>
      </c>
      <c r="H26" s="180"/>
      <c r="I26" s="180"/>
      <c r="J26" s="175"/>
      <c r="K26" s="171"/>
      <c r="L26" s="171"/>
      <c r="M26" s="171"/>
    </row>
    <row r="27" spans="1:13" ht="14.4" x14ac:dyDescent="0.3">
      <c r="A27" s="176">
        <v>26</v>
      </c>
      <c r="B27" s="177" t="s">
        <v>235</v>
      </c>
      <c r="C27" s="178" t="s">
        <v>231</v>
      </c>
      <c r="D27" s="177"/>
      <c r="E27" s="178" t="s">
        <v>228</v>
      </c>
      <c r="F27" s="178" t="s">
        <v>228</v>
      </c>
      <c r="G27" s="178" t="s">
        <v>228</v>
      </c>
      <c r="H27" s="178" t="s">
        <v>228</v>
      </c>
      <c r="I27" s="178" t="s">
        <v>228</v>
      </c>
      <c r="J27" s="175"/>
      <c r="K27" s="171"/>
      <c r="L27" s="171"/>
      <c r="M27" s="171"/>
    </row>
    <row r="28" spans="1:13" ht="14.4" x14ac:dyDescent="0.3">
      <c r="A28" s="176">
        <v>27</v>
      </c>
      <c r="B28" s="173" t="s">
        <v>8</v>
      </c>
      <c r="C28" s="180" t="s">
        <v>231</v>
      </c>
      <c r="D28" s="173"/>
      <c r="E28" s="180"/>
      <c r="F28" s="180"/>
      <c r="G28" s="180"/>
      <c r="H28" s="180" t="s">
        <v>230</v>
      </c>
      <c r="I28" s="180"/>
      <c r="J28" s="175" t="s">
        <v>236</v>
      </c>
      <c r="K28" s="171"/>
      <c r="L28" s="171"/>
      <c r="M28" s="171"/>
    </row>
    <row r="29" spans="1:13" ht="14.4" x14ac:dyDescent="0.3">
      <c r="A29" s="176">
        <v>28</v>
      </c>
      <c r="B29" s="173" t="s">
        <v>9</v>
      </c>
      <c r="C29" s="180" t="s">
        <v>231</v>
      </c>
      <c r="D29" s="173"/>
      <c r="E29" s="180"/>
      <c r="F29" s="180" t="s">
        <v>230</v>
      </c>
      <c r="G29" s="180"/>
      <c r="H29" s="180"/>
      <c r="I29" s="180"/>
      <c r="J29" s="175"/>
      <c r="K29" s="171"/>
      <c r="L29" s="171"/>
      <c r="M29" s="171"/>
    </row>
    <row r="30" spans="1:13" ht="14.4" x14ac:dyDescent="0.3">
      <c r="A30" s="176">
        <v>29</v>
      </c>
      <c r="B30" s="173" t="s">
        <v>10</v>
      </c>
      <c r="C30" s="180" t="s">
        <v>231</v>
      </c>
      <c r="D30" s="173"/>
      <c r="E30" s="180"/>
      <c r="F30" s="180"/>
      <c r="G30" s="180"/>
      <c r="H30" s="180" t="s">
        <v>230</v>
      </c>
      <c r="I30" s="180"/>
      <c r="J30" s="175"/>
      <c r="K30" s="171"/>
      <c r="L30" s="171"/>
      <c r="M30" s="171"/>
    </row>
    <row r="31" spans="1:13" ht="14.4" x14ac:dyDescent="0.3">
      <c r="A31" s="176">
        <v>30</v>
      </c>
      <c r="B31" s="177" t="s">
        <v>11</v>
      </c>
      <c r="C31" s="178" t="s">
        <v>231</v>
      </c>
      <c r="D31" s="177"/>
      <c r="E31" s="178" t="s">
        <v>228</v>
      </c>
      <c r="F31" s="178" t="s">
        <v>228</v>
      </c>
      <c r="G31" s="178" t="s">
        <v>228</v>
      </c>
      <c r="H31" s="178" t="s">
        <v>228</v>
      </c>
      <c r="I31" s="178" t="s">
        <v>228</v>
      </c>
      <c r="J31" s="175"/>
      <c r="K31" s="171"/>
      <c r="L31" s="171"/>
      <c r="M31" s="171"/>
    </row>
    <row r="32" spans="1:13" ht="14.4" x14ac:dyDescent="0.3">
      <c r="A32" s="176">
        <v>31</v>
      </c>
      <c r="B32" s="177" t="s">
        <v>34</v>
      </c>
      <c r="C32" s="178" t="s">
        <v>227</v>
      </c>
      <c r="D32" s="177"/>
      <c r="E32" s="178" t="s">
        <v>228</v>
      </c>
      <c r="F32" s="178" t="s">
        <v>228</v>
      </c>
      <c r="G32" s="178" t="s">
        <v>228</v>
      </c>
      <c r="H32" s="178" t="s">
        <v>228</v>
      </c>
      <c r="I32" s="178" t="s">
        <v>228</v>
      </c>
      <c r="J32" s="175"/>
      <c r="K32" s="171"/>
      <c r="L32" s="171"/>
      <c r="M32" s="171"/>
    </row>
    <row r="33" spans="1:13" ht="14.4" x14ac:dyDescent="0.3">
      <c r="A33" s="176">
        <v>32</v>
      </c>
      <c r="B33" s="173" t="s">
        <v>12</v>
      </c>
      <c r="C33" s="180" t="s">
        <v>231</v>
      </c>
      <c r="D33" s="173"/>
      <c r="E33" s="180"/>
      <c r="F33" s="180"/>
      <c r="G33" s="180"/>
      <c r="H33" s="180"/>
      <c r="I33" s="180" t="s">
        <v>228</v>
      </c>
      <c r="J33" s="175"/>
      <c r="K33" s="171"/>
      <c r="L33" s="171"/>
      <c r="M33" s="171"/>
    </row>
    <row r="34" spans="1:13" ht="14.4" x14ac:dyDescent="0.3">
      <c r="A34" s="430" t="s">
        <v>237</v>
      </c>
      <c r="B34" s="430"/>
      <c r="C34" s="430"/>
      <c r="D34" s="431"/>
      <c r="E34" s="181">
        <v>1</v>
      </c>
      <c r="F34" s="181">
        <v>4</v>
      </c>
      <c r="G34" s="181">
        <v>6</v>
      </c>
      <c r="H34" s="181">
        <v>3</v>
      </c>
      <c r="I34" s="181">
        <v>1</v>
      </c>
      <c r="J34" s="171"/>
      <c r="K34" s="171"/>
      <c r="L34" s="171"/>
      <c r="M34" s="171"/>
    </row>
    <row r="35" spans="1:13" ht="14.4" x14ac:dyDescent="0.3">
      <c r="A35" s="430" t="s">
        <v>238</v>
      </c>
      <c r="B35" s="430"/>
      <c r="C35" s="430"/>
      <c r="D35" s="431"/>
      <c r="E35" s="180">
        <v>3</v>
      </c>
      <c r="F35" s="180">
        <v>3</v>
      </c>
      <c r="G35" s="180">
        <v>4</v>
      </c>
      <c r="H35" s="180">
        <v>4</v>
      </c>
      <c r="I35" s="180">
        <v>3</v>
      </c>
      <c r="J35" s="171"/>
      <c r="K35" s="171"/>
      <c r="L35" s="171"/>
      <c r="M35" s="171"/>
    </row>
    <row r="36" spans="1:13" ht="14.4" x14ac:dyDescent="0.3">
      <c r="A36" s="171"/>
      <c r="B36" s="171"/>
      <c r="C36" s="171"/>
      <c r="D36" s="171"/>
      <c r="E36" s="182"/>
      <c r="F36" s="182"/>
      <c r="G36" s="182"/>
      <c r="H36" s="182"/>
      <c r="I36" s="182"/>
      <c r="J36" s="171"/>
      <c r="K36" s="171"/>
      <c r="L36" s="171"/>
      <c r="M36" s="171"/>
    </row>
    <row r="37" spans="1:13" ht="14.4" x14ac:dyDescent="0.3">
      <c r="A37" s="171"/>
      <c r="B37" s="171"/>
      <c r="C37" s="171"/>
      <c r="D37" s="171"/>
      <c r="E37" s="183" t="s">
        <v>250</v>
      </c>
      <c r="F37" s="184" t="s">
        <v>249</v>
      </c>
      <c r="G37" s="183" t="s">
        <v>251</v>
      </c>
      <c r="H37" s="184" t="s">
        <v>252</v>
      </c>
      <c r="I37" s="183" t="s">
        <v>253</v>
      </c>
      <c r="J37" s="182"/>
      <c r="K37" s="182"/>
      <c r="L37" s="182"/>
      <c r="M37" s="182"/>
    </row>
    <row r="38" spans="1:13" ht="14.4" x14ac:dyDescent="0.3">
      <c r="A38" s="185">
        <v>1</v>
      </c>
      <c r="B38" s="185" t="s">
        <v>239</v>
      </c>
      <c r="C38" s="185" t="s">
        <v>227</v>
      </c>
      <c r="D38" s="185"/>
      <c r="E38" s="184"/>
      <c r="F38" s="184" t="s">
        <v>228</v>
      </c>
      <c r="G38" s="184"/>
      <c r="H38" s="184"/>
      <c r="I38" s="184"/>
      <c r="J38" s="185"/>
      <c r="K38" s="171"/>
      <c r="L38" s="171"/>
      <c r="M38" s="171"/>
    </row>
    <row r="39" spans="1:13" ht="14.4" x14ac:dyDescent="0.3">
      <c r="A39" s="185">
        <v>2</v>
      </c>
      <c r="B39" s="185" t="s">
        <v>147</v>
      </c>
      <c r="C39" s="185" t="s">
        <v>231</v>
      </c>
      <c r="D39" s="185" t="s">
        <v>240</v>
      </c>
      <c r="E39" s="184" t="s">
        <v>228</v>
      </c>
      <c r="F39" s="184"/>
      <c r="G39" s="184"/>
      <c r="H39" s="184" t="s">
        <v>228</v>
      </c>
      <c r="I39" s="184" t="s">
        <v>228</v>
      </c>
      <c r="J39" s="185"/>
      <c r="K39" s="171"/>
      <c r="L39" s="171"/>
      <c r="M39" s="171"/>
    </row>
    <row r="40" spans="1:13" ht="14.4" x14ac:dyDescent="0.3">
      <c r="A40" s="185">
        <v>3</v>
      </c>
      <c r="B40" s="185" t="s">
        <v>241</v>
      </c>
      <c r="C40" s="185" t="s">
        <v>231</v>
      </c>
      <c r="D40" s="185" t="s">
        <v>240</v>
      </c>
      <c r="E40" s="184"/>
      <c r="F40" s="184" t="s">
        <v>228</v>
      </c>
      <c r="G40" s="184" t="s">
        <v>228</v>
      </c>
      <c r="H40" s="184" t="s">
        <v>228</v>
      </c>
      <c r="I40" s="184"/>
      <c r="J40" s="185"/>
      <c r="K40" s="171"/>
      <c r="L40" s="171"/>
      <c r="M40" s="171"/>
    </row>
    <row r="41" spans="1:13" ht="14.4" x14ac:dyDescent="0.3">
      <c r="A41" s="185">
        <v>4</v>
      </c>
      <c r="B41" s="186" t="s">
        <v>242</v>
      </c>
      <c r="C41" s="186" t="s">
        <v>227</v>
      </c>
      <c r="D41" s="186"/>
      <c r="E41" s="187" t="s">
        <v>228</v>
      </c>
      <c r="F41" s="187" t="s">
        <v>228</v>
      </c>
      <c r="G41" s="187" t="s">
        <v>228</v>
      </c>
      <c r="H41" s="187" t="s">
        <v>228</v>
      </c>
      <c r="I41" s="187" t="s">
        <v>228</v>
      </c>
      <c r="J41" s="185"/>
      <c r="K41" s="171"/>
      <c r="L41" s="171"/>
      <c r="M41" s="171"/>
    </row>
    <row r="42" spans="1:13" ht="14.4" x14ac:dyDescent="0.3">
      <c r="A42" s="185">
        <v>5</v>
      </c>
      <c r="B42" s="188" t="s">
        <v>243</v>
      </c>
      <c r="C42" s="188"/>
      <c r="D42" s="188" t="s">
        <v>244</v>
      </c>
      <c r="E42" s="189"/>
      <c r="F42" s="189"/>
      <c r="G42" s="189"/>
      <c r="H42" s="189"/>
      <c r="I42" s="189"/>
      <c r="J42" s="188"/>
      <c r="K42" s="171"/>
      <c r="L42" s="171"/>
      <c r="M42" s="171"/>
    </row>
    <row r="43" spans="1:13" ht="14.4" x14ac:dyDescent="0.3">
      <c r="A43" s="185">
        <v>6</v>
      </c>
      <c r="B43" s="186" t="s">
        <v>245</v>
      </c>
      <c r="C43" s="186" t="s">
        <v>227</v>
      </c>
      <c r="D43" s="186"/>
      <c r="E43" s="187" t="s">
        <v>228</v>
      </c>
      <c r="F43" s="187" t="s">
        <v>228</v>
      </c>
      <c r="G43" s="187" t="s">
        <v>228</v>
      </c>
      <c r="H43" s="187" t="s">
        <v>228</v>
      </c>
      <c r="I43" s="187" t="s">
        <v>228</v>
      </c>
      <c r="J43" s="185"/>
      <c r="K43" s="171"/>
      <c r="L43" s="171"/>
      <c r="M43" s="171"/>
    </row>
    <row r="44" spans="1:13" ht="14.4" x14ac:dyDescent="0.3">
      <c r="A44" s="185">
        <v>7</v>
      </c>
      <c r="B44" s="185" t="s">
        <v>246</v>
      </c>
      <c r="C44" s="185" t="s">
        <v>231</v>
      </c>
      <c r="D44" s="185" t="s">
        <v>240</v>
      </c>
      <c r="E44" s="184" t="s">
        <v>228</v>
      </c>
      <c r="F44" s="184"/>
      <c r="G44" s="184" t="s">
        <v>228</v>
      </c>
      <c r="H44" s="184"/>
      <c r="I44" s="184" t="s">
        <v>228</v>
      </c>
      <c r="J44" s="185"/>
      <c r="K44" s="171"/>
      <c r="L44" s="171"/>
      <c r="M44" s="171"/>
    </row>
    <row r="45" spans="1:13" ht="14.4" x14ac:dyDescent="0.3">
      <c r="A45" s="185">
        <v>8</v>
      </c>
      <c r="B45" s="186" t="s">
        <v>247</v>
      </c>
      <c r="C45" s="186" t="s">
        <v>227</v>
      </c>
      <c r="D45" s="186"/>
      <c r="E45" s="187" t="s">
        <v>228</v>
      </c>
      <c r="F45" s="187" t="s">
        <v>228</v>
      </c>
      <c r="G45" s="187" t="s">
        <v>228</v>
      </c>
      <c r="H45" s="187" t="s">
        <v>228</v>
      </c>
      <c r="I45" s="187" t="s">
        <v>228</v>
      </c>
      <c r="J45" s="185"/>
      <c r="K45" s="171"/>
      <c r="L45" s="171"/>
      <c r="M45" s="171"/>
    </row>
    <row r="46" spans="1:13" ht="14.4" x14ac:dyDescent="0.3">
      <c r="A46" s="185">
        <v>9</v>
      </c>
      <c r="B46" s="185" t="s">
        <v>248</v>
      </c>
      <c r="C46" s="185" t="s">
        <v>231</v>
      </c>
      <c r="D46" s="185"/>
      <c r="E46" s="184"/>
      <c r="F46" s="184"/>
      <c r="G46" s="184"/>
      <c r="H46" s="184" t="s">
        <v>228</v>
      </c>
      <c r="I46" s="184"/>
      <c r="J46" s="185"/>
      <c r="K46" s="171"/>
      <c r="L46" s="171"/>
      <c r="M46" s="171"/>
    </row>
  </sheetData>
  <mergeCells count="2">
    <mergeCell ref="A34:D34"/>
    <mergeCell ref="A35:D35"/>
  </mergeCells>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oglio6">
    <tabColor rgb="FF2F75B5"/>
  </sheetPr>
  <dimension ref="A1:AM1048576"/>
  <sheetViews>
    <sheetView showGridLines="0" zoomScale="90" zoomScaleNormal="90" workbookViewId="0">
      <selection activeCell="Y4" sqref="Y4"/>
    </sheetView>
  </sheetViews>
  <sheetFormatPr defaultRowHeight="13.2" x14ac:dyDescent="0.25"/>
  <cols>
    <col min="1" max="1" width="6.44140625" customWidth="1"/>
    <col min="2" max="39" width="10.6640625" customWidth="1"/>
    <col min="40" max="1032" width="8.6640625" customWidth="1"/>
  </cols>
  <sheetData>
    <row r="1" spans="1:39" x14ac:dyDescent="0.25">
      <c r="A1" s="356"/>
      <c r="B1" s="356"/>
    </row>
    <row r="2" spans="1:39" s="148" customFormat="1" x14ac:dyDescent="0.25">
      <c r="A2" s="164" t="s">
        <v>15</v>
      </c>
      <c r="B2" s="147">
        <v>-2</v>
      </c>
      <c r="C2" s="147">
        <v>-1</v>
      </c>
      <c r="D2" s="147">
        <v>0</v>
      </c>
      <c r="E2" s="147">
        <v>1</v>
      </c>
      <c r="F2" s="147">
        <v>2</v>
      </c>
      <c r="G2" s="147">
        <v>3</v>
      </c>
      <c r="H2" s="147">
        <v>4</v>
      </c>
      <c r="I2" s="147">
        <v>5</v>
      </c>
      <c r="J2" s="147">
        <v>6</v>
      </c>
      <c r="K2" s="147">
        <v>7</v>
      </c>
      <c r="L2" s="147">
        <v>8</v>
      </c>
      <c r="M2" s="147">
        <v>9</v>
      </c>
      <c r="N2" s="147">
        <v>10</v>
      </c>
      <c r="O2" s="147">
        <v>11</v>
      </c>
      <c r="P2" s="147">
        <v>12</v>
      </c>
      <c r="Q2" s="147">
        <v>13</v>
      </c>
      <c r="R2" s="147">
        <v>14</v>
      </c>
      <c r="S2" s="147">
        <v>15</v>
      </c>
      <c r="T2" s="147">
        <v>16</v>
      </c>
      <c r="U2" s="147">
        <v>17</v>
      </c>
      <c r="V2" s="147">
        <v>18</v>
      </c>
      <c r="W2" s="147">
        <v>19</v>
      </c>
      <c r="X2" s="147">
        <v>20</v>
      </c>
      <c r="Y2" s="147">
        <v>21</v>
      </c>
      <c r="Z2" s="147">
        <v>22</v>
      </c>
      <c r="AA2" s="147">
        <v>23</v>
      </c>
      <c r="AB2" s="147">
        <v>24</v>
      </c>
      <c r="AC2" s="147" t="s">
        <v>70</v>
      </c>
      <c r="AD2" s="147" t="s">
        <v>71</v>
      </c>
      <c r="AE2" s="147" t="s">
        <v>72</v>
      </c>
      <c r="AF2" s="147" t="s">
        <v>73</v>
      </c>
      <c r="AG2" s="147" t="s">
        <v>74</v>
      </c>
      <c r="AH2" s="147" t="s">
        <v>75</v>
      </c>
      <c r="AI2" s="147" t="s">
        <v>76</v>
      </c>
      <c r="AJ2" s="147" t="s">
        <v>77</v>
      </c>
      <c r="AK2" s="147" t="s">
        <v>78</v>
      </c>
      <c r="AL2" s="147" t="s">
        <v>79</v>
      </c>
      <c r="AM2" s="147" t="s">
        <v>80</v>
      </c>
    </row>
    <row r="3" spans="1:39" x14ac:dyDescent="0.25">
      <c r="B3" s="146" t="s">
        <v>42</v>
      </c>
      <c r="C3" s="146"/>
      <c r="D3" s="146" t="s">
        <v>42</v>
      </c>
      <c r="E3" s="146" t="s">
        <v>42</v>
      </c>
      <c r="F3" s="146" t="s">
        <v>81</v>
      </c>
      <c r="G3" s="146" t="s">
        <v>81</v>
      </c>
      <c r="H3" s="146" t="s">
        <v>81</v>
      </c>
      <c r="I3" s="146" t="s">
        <v>81</v>
      </c>
      <c r="J3" s="146" t="s">
        <v>82</v>
      </c>
      <c r="K3" s="146" t="s">
        <v>82</v>
      </c>
      <c r="L3" s="146" t="s">
        <v>82</v>
      </c>
      <c r="M3" s="146" t="s">
        <v>82</v>
      </c>
      <c r="N3" s="146" t="s">
        <v>82</v>
      </c>
      <c r="O3" s="146" t="s">
        <v>82</v>
      </c>
      <c r="P3" s="146" t="s">
        <v>82</v>
      </c>
      <c r="Q3" s="146" t="s">
        <v>82</v>
      </c>
      <c r="R3" s="146" t="s">
        <v>82</v>
      </c>
      <c r="S3" s="146" t="s">
        <v>82</v>
      </c>
      <c r="T3" s="146" t="s">
        <v>82</v>
      </c>
      <c r="U3" s="146" t="s">
        <v>82</v>
      </c>
      <c r="V3" s="146" t="s">
        <v>82</v>
      </c>
      <c r="W3" s="146" t="s">
        <v>83</v>
      </c>
      <c r="X3" s="146" t="s">
        <v>83</v>
      </c>
      <c r="Y3" s="146" t="s">
        <v>83</v>
      </c>
      <c r="Z3" s="146" t="s">
        <v>83</v>
      </c>
      <c r="AA3" s="146" t="s">
        <v>83</v>
      </c>
      <c r="AB3" s="146" t="s">
        <v>83</v>
      </c>
      <c r="AC3" s="146"/>
      <c r="AD3" s="146"/>
      <c r="AE3" s="146"/>
      <c r="AF3" s="146"/>
      <c r="AG3" s="146"/>
      <c r="AH3" s="146"/>
      <c r="AI3" s="146"/>
      <c r="AJ3" s="146"/>
      <c r="AK3" s="146"/>
      <c r="AL3" s="146"/>
      <c r="AM3" s="146"/>
    </row>
    <row r="4" spans="1:39" ht="14.25" customHeight="1" x14ac:dyDescent="0.25">
      <c r="A4" s="143" t="s">
        <v>17</v>
      </c>
      <c r="B4" s="146" t="s">
        <v>62</v>
      </c>
      <c r="C4" s="146" t="s">
        <v>16</v>
      </c>
      <c r="D4" s="146" t="s">
        <v>84</v>
      </c>
      <c r="E4" s="146" t="s">
        <v>85</v>
      </c>
      <c r="F4" s="146" t="s">
        <v>86</v>
      </c>
      <c r="G4" s="146" t="s">
        <v>87</v>
      </c>
      <c r="H4" s="146" t="s">
        <v>88</v>
      </c>
      <c r="I4" s="146" t="s">
        <v>89</v>
      </c>
      <c r="J4" s="146" t="s">
        <v>88</v>
      </c>
      <c r="K4" s="146" t="s">
        <v>90</v>
      </c>
      <c r="L4" s="146" t="s">
        <v>89</v>
      </c>
      <c r="M4" s="146" t="s">
        <v>91</v>
      </c>
      <c r="N4" s="146" t="s">
        <v>92</v>
      </c>
      <c r="O4" s="146" t="s">
        <v>89</v>
      </c>
      <c r="P4" s="146" t="s">
        <v>93</v>
      </c>
      <c r="Q4" s="146" t="s">
        <v>94</v>
      </c>
      <c r="R4" s="146" t="s">
        <v>95</v>
      </c>
      <c r="S4" s="146" t="s">
        <v>89</v>
      </c>
      <c r="T4" s="146" t="s">
        <v>89</v>
      </c>
      <c r="U4" s="146" t="s">
        <v>96</v>
      </c>
      <c r="V4" s="146" t="s">
        <v>97</v>
      </c>
      <c r="W4" s="146" t="s">
        <v>92</v>
      </c>
      <c r="X4" s="146" t="s">
        <v>89</v>
      </c>
      <c r="Y4" s="146" t="s">
        <v>91</v>
      </c>
      <c r="Z4" s="146" t="s">
        <v>89</v>
      </c>
      <c r="AA4" s="146" t="s">
        <v>96</v>
      </c>
      <c r="AB4" s="146" t="s">
        <v>97</v>
      </c>
      <c r="AC4" s="146"/>
      <c r="AD4" s="146"/>
      <c r="AE4" s="146"/>
      <c r="AF4" s="146"/>
      <c r="AG4" s="146"/>
      <c r="AH4" s="146"/>
      <c r="AI4" s="146"/>
      <c r="AJ4" s="146"/>
      <c r="AK4" s="146"/>
      <c r="AL4" s="146"/>
      <c r="AM4" s="146"/>
    </row>
    <row r="5" spans="1:39" ht="14.25" customHeight="1" x14ac:dyDescent="0.25">
      <c r="A5" s="143" t="s">
        <v>18</v>
      </c>
      <c r="B5" s="146" t="s">
        <v>62</v>
      </c>
      <c r="C5" s="146" t="s">
        <v>16</v>
      </c>
      <c r="D5" s="146" t="s">
        <v>84</v>
      </c>
      <c r="E5" s="146" t="s">
        <v>85</v>
      </c>
      <c r="F5" s="146" t="s">
        <v>86</v>
      </c>
      <c r="G5" s="146" t="s">
        <v>98</v>
      </c>
      <c r="H5" s="146" t="s">
        <v>88</v>
      </c>
      <c r="I5" s="146" t="s">
        <v>89</v>
      </c>
      <c r="J5" s="146" t="s">
        <v>88</v>
      </c>
      <c r="K5" s="146" t="s">
        <v>90</v>
      </c>
      <c r="L5" s="146" t="s">
        <v>89</v>
      </c>
      <c r="M5" s="146" t="s">
        <v>91</v>
      </c>
      <c r="N5" s="146" t="s">
        <v>92</v>
      </c>
      <c r="O5" s="146" t="s">
        <v>89</v>
      </c>
      <c r="P5" s="146" t="s">
        <v>93</v>
      </c>
      <c r="Q5" s="146" t="s">
        <v>99</v>
      </c>
      <c r="R5" s="146" t="s">
        <v>95</v>
      </c>
      <c r="S5" s="146" t="s">
        <v>100</v>
      </c>
      <c r="T5" s="146" t="s">
        <v>101</v>
      </c>
      <c r="U5" s="146" t="s">
        <v>102</v>
      </c>
      <c r="V5" s="146" t="s">
        <v>103</v>
      </c>
      <c r="W5" s="146" t="s">
        <v>104</v>
      </c>
      <c r="X5" s="146" t="s">
        <v>101</v>
      </c>
      <c r="Y5" s="146" t="s">
        <v>91</v>
      </c>
      <c r="Z5" s="146" t="s">
        <v>89</v>
      </c>
      <c r="AA5" s="146" t="s">
        <v>105</v>
      </c>
      <c r="AB5" s="146" t="s">
        <v>103</v>
      </c>
      <c r="AC5" s="146"/>
      <c r="AD5" s="146"/>
      <c r="AE5" s="146"/>
      <c r="AF5" s="146"/>
      <c r="AG5" s="146"/>
      <c r="AH5" s="146"/>
      <c r="AI5" s="146"/>
      <c r="AJ5" s="146"/>
      <c r="AK5" s="146"/>
      <c r="AL5" s="146"/>
      <c r="AM5" s="146"/>
    </row>
    <row r="6" spans="1:39" ht="14.25" customHeight="1" x14ac:dyDescent="0.25">
      <c r="A6" s="143" t="s">
        <v>19</v>
      </c>
      <c r="B6" s="146" t="s">
        <v>62</v>
      </c>
      <c r="C6" s="146" t="s">
        <v>16</v>
      </c>
      <c r="D6" s="146" t="s">
        <v>84</v>
      </c>
      <c r="E6" s="146" t="s">
        <v>85</v>
      </c>
      <c r="F6" s="146" t="s">
        <v>86</v>
      </c>
      <c r="G6" s="146" t="s">
        <v>98</v>
      </c>
      <c r="H6" s="146" t="s">
        <v>88</v>
      </c>
      <c r="I6" s="146" t="s">
        <v>89</v>
      </c>
      <c r="J6" s="146" t="s">
        <v>88</v>
      </c>
      <c r="K6" s="146" t="s">
        <v>90</v>
      </c>
      <c r="L6" s="146" t="s">
        <v>89</v>
      </c>
      <c r="M6" s="146" t="s">
        <v>91</v>
      </c>
      <c r="N6" s="146" t="s">
        <v>104</v>
      </c>
      <c r="O6" s="146" t="s">
        <v>89</v>
      </c>
      <c r="P6" s="146" t="s">
        <v>106</v>
      </c>
      <c r="Q6" s="146" t="s">
        <v>99</v>
      </c>
      <c r="R6" s="146" t="s">
        <v>95</v>
      </c>
      <c r="S6" s="146" t="s">
        <v>100</v>
      </c>
      <c r="T6" s="146" t="s">
        <v>101</v>
      </c>
      <c r="U6" s="146" t="s">
        <v>102</v>
      </c>
      <c r="V6" s="146" t="s">
        <v>103</v>
      </c>
      <c r="W6" s="146" t="s">
        <v>92</v>
      </c>
      <c r="X6" s="146" t="s">
        <v>101</v>
      </c>
      <c r="Y6" s="146" t="s">
        <v>91</v>
      </c>
      <c r="Z6" s="146" t="s">
        <v>89</v>
      </c>
      <c r="AA6" s="146" t="s">
        <v>102</v>
      </c>
      <c r="AB6" s="146" t="s">
        <v>103</v>
      </c>
      <c r="AC6" s="146"/>
      <c r="AD6" s="146"/>
      <c r="AE6" s="146"/>
      <c r="AF6" s="146"/>
      <c r="AG6" s="146"/>
      <c r="AH6" s="146"/>
      <c r="AI6" s="146"/>
      <c r="AJ6" s="146"/>
      <c r="AK6" s="146"/>
      <c r="AL6" s="146"/>
      <c r="AM6" s="146"/>
    </row>
    <row r="7" spans="1:39" ht="14.25" customHeight="1" x14ac:dyDescent="0.25">
      <c r="A7" s="143" t="s">
        <v>20</v>
      </c>
      <c r="B7" s="146" t="s">
        <v>62</v>
      </c>
      <c r="C7" s="146" t="s">
        <v>16</v>
      </c>
      <c r="D7" s="146" t="s">
        <v>84</v>
      </c>
      <c r="E7" s="146" t="s">
        <v>85</v>
      </c>
      <c r="F7" s="146" t="s">
        <v>86</v>
      </c>
      <c r="G7" s="146" t="s">
        <v>98</v>
      </c>
      <c r="H7" s="146" t="s">
        <v>88</v>
      </c>
      <c r="I7" s="146" t="s">
        <v>89</v>
      </c>
      <c r="J7" s="146" t="s">
        <v>88</v>
      </c>
      <c r="K7" s="146" t="s">
        <v>90</v>
      </c>
      <c r="L7" s="146" t="s">
        <v>89</v>
      </c>
      <c r="M7" s="146" t="s">
        <v>91</v>
      </c>
      <c r="N7" s="146" t="s">
        <v>104</v>
      </c>
      <c r="O7" s="146" t="s">
        <v>89</v>
      </c>
      <c r="P7" s="146" t="s">
        <v>106</v>
      </c>
      <c r="Q7" s="146" t="s">
        <v>99</v>
      </c>
      <c r="R7" s="146" t="s">
        <v>95</v>
      </c>
      <c r="S7" s="146" t="s">
        <v>100</v>
      </c>
      <c r="T7" s="146" t="s">
        <v>101</v>
      </c>
      <c r="U7" s="146" t="s">
        <v>102</v>
      </c>
      <c r="V7" s="146" t="s">
        <v>103</v>
      </c>
      <c r="W7" s="146" t="s">
        <v>104</v>
      </c>
      <c r="X7" s="146" t="s">
        <v>101</v>
      </c>
      <c r="Y7" s="146" t="s">
        <v>91</v>
      </c>
      <c r="Z7" s="146" t="s">
        <v>89</v>
      </c>
      <c r="AA7" s="146" t="s">
        <v>102</v>
      </c>
      <c r="AB7" s="146" t="s">
        <v>103</v>
      </c>
      <c r="AC7" s="146"/>
      <c r="AD7" s="146"/>
      <c r="AE7" s="146"/>
      <c r="AF7" s="146"/>
      <c r="AG7" s="146"/>
      <c r="AH7" s="146"/>
      <c r="AI7" s="146"/>
      <c r="AJ7" s="146"/>
      <c r="AK7" s="146"/>
      <c r="AL7" s="146"/>
      <c r="AM7" s="146"/>
    </row>
    <row r="8" spans="1:39" ht="14.25" customHeight="1" x14ac:dyDescent="0.25">
      <c r="A8" s="143" t="s">
        <v>21</v>
      </c>
      <c r="B8" s="146" t="s">
        <v>62</v>
      </c>
      <c r="C8" s="146" t="s">
        <v>16</v>
      </c>
      <c r="D8" s="146" t="s">
        <v>84</v>
      </c>
      <c r="E8" s="146" t="s">
        <v>85</v>
      </c>
      <c r="F8" s="146" t="s">
        <v>86</v>
      </c>
      <c r="G8" s="146" t="s">
        <v>98</v>
      </c>
      <c r="H8" s="146" t="s">
        <v>88</v>
      </c>
      <c r="I8" s="146" t="s">
        <v>89</v>
      </c>
      <c r="J8" s="146" t="s">
        <v>88</v>
      </c>
      <c r="K8" s="146" t="s">
        <v>90</v>
      </c>
      <c r="L8" s="146" t="s">
        <v>89</v>
      </c>
      <c r="M8" s="146" t="s">
        <v>91</v>
      </c>
      <c r="N8" s="146" t="s">
        <v>104</v>
      </c>
      <c r="O8" s="146" t="s">
        <v>89</v>
      </c>
      <c r="P8" s="146" t="s">
        <v>106</v>
      </c>
      <c r="Q8" s="146" t="s">
        <v>99</v>
      </c>
      <c r="R8" s="146" t="s">
        <v>95</v>
      </c>
      <c r="S8" s="146" t="s">
        <v>100</v>
      </c>
      <c r="T8" s="146" t="s">
        <v>101</v>
      </c>
      <c r="U8" s="146" t="s">
        <v>102</v>
      </c>
      <c r="V8" s="146" t="s">
        <v>103</v>
      </c>
      <c r="W8" s="146" t="s">
        <v>92</v>
      </c>
      <c r="X8" s="146" t="s">
        <v>101</v>
      </c>
      <c r="Y8" s="146" t="s">
        <v>91</v>
      </c>
      <c r="Z8" s="146" t="s">
        <v>89</v>
      </c>
      <c r="AA8" s="146" t="s">
        <v>102</v>
      </c>
      <c r="AB8" s="146" t="s">
        <v>103</v>
      </c>
      <c r="AC8" s="146"/>
      <c r="AD8" s="146"/>
      <c r="AE8" s="146"/>
      <c r="AF8" s="146"/>
      <c r="AG8" s="146"/>
      <c r="AH8" s="146"/>
      <c r="AI8" s="146"/>
      <c r="AJ8" s="146"/>
      <c r="AK8" s="146"/>
      <c r="AL8" s="146"/>
      <c r="AM8" s="146"/>
    </row>
    <row r="9" spans="1:39" ht="14.25" customHeight="1" x14ac:dyDescent="0.25">
      <c r="A9" s="143" t="s">
        <v>22</v>
      </c>
      <c r="B9" s="146" t="s">
        <v>107</v>
      </c>
      <c r="C9" s="146" t="s">
        <v>107</v>
      </c>
      <c r="D9" s="146" t="s">
        <v>107</v>
      </c>
      <c r="E9" s="146" t="s">
        <v>107</v>
      </c>
      <c r="F9" s="146" t="s">
        <v>107</v>
      </c>
      <c r="G9" s="146" t="s">
        <v>108</v>
      </c>
      <c r="H9" s="146" t="s">
        <v>107</v>
      </c>
      <c r="I9" s="146" t="s">
        <v>107</v>
      </c>
      <c r="J9" s="146" t="s">
        <v>107</v>
      </c>
      <c r="K9" s="146" t="s">
        <v>107</v>
      </c>
      <c r="L9" s="146" t="s">
        <v>107</v>
      </c>
      <c r="M9" s="146" t="s">
        <v>107</v>
      </c>
      <c r="N9" s="146" t="s">
        <v>107</v>
      </c>
      <c r="O9" s="146" t="s">
        <v>107</v>
      </c>
      <c r="P9" s="146" t="s">
        <v>109</v>
      </c>
      <c r="Q9" s="146" t="s">
        <v>110</v>
      </c>
      <c r="R9" s="146" t="s">
        <v>111</v>
      </c>
      <c r="S9" s="146" t="s">
        <v>112</v>
      </c>
      <c r="T9" s="146" t="s">
        <v>112</v>
      </c>
      <c r="U9" s="146" t="s">
        <v>112</v>
      </c>
      <c r="V9" s="146" t="s">
        <v>113</v>
      </c>
      <c r="W9" s="146" t="s">
        <v>107</v>
      </c>
      <c r="X9" s="146" t="s">
        <v>113</v>
      </c>
      <c r="Y9" s="146" t="s">
        <v>107</v>
      </c>
      <c r="Z9" s="146" t="s">
        <v>107</v>
      </c>
      <c r="AA9" s="146" t="s">
        <v>112</v>
      </c>
      <c r="AB9" s="146" t="s">
        <v>113</v>
      </c>
      <c r="AC9" s="146"/>
      <c r="AD9" s="146"/>
      <c r="AE9" s="146"/>
      <c r="AF9" s="146"/>
      <c r="AG9" s="146"/>
      <c r="AH9" s="146"/>
      <c r="AI9" s="146"/>
      <c r="AJ9" s="146"/>
      <c r="AK9" s="146"/>
      <c r="AL9" s="146"/>
      <c r="AM9" s="146"/>
    </row>
    <row r="10" spans="1:39" s="29" customFormat="1" x14ac:dyDescent="0.25">
      <c r="B10" s="146" t="s">
        <v>40</v>
      </c>
      <c r="C10" s="146" t="s">
        <v>40</v>
      </c>
      <c r="D10" s="146" t="s">
        <v>40</v>
      </c>
      <c r="E10" s="146" t="s">
        <v>40</v>
      </c>
      <c r="F10" s="146" t="s">
        <v>40</v>
      </c>
      <c r="G10" s="146" t="s">
        <v>40</v>
      </c>
      <c r="H10" s="146" t="s">
        <v>40</v>
      </c>
      <c r="I10" s="146" t="s">
        <v>40</v>
      </c>
      <c r="J10" s="146" t="s">
        <v>40</v>
      </c>
      <c r="K10" s="146" t="s">
        <v>40</v>
      </c>
      <c r="L10" s="146" t="s">
        <v>40</v>
      </c>
      <c r="M10" s="146" t="s">
        <v>40</v>
      </c>
      <c r="N10" s="146" t="s">
        <v>40</v>
      </c>
      <c r="O10" s="146" t="s">
        <v>40</v>
      </c>
      <c r="P10" s="146" t="s">
        <v>40</v>
      </c>
      <c r="Q10" s="146" t="s">
        <v>40</v>
      </c>
      <c r="R10" s="146" t="s">
        <v>40</v>
      </c>
      <c r="S10" s="146" t="s">
        <v>40</v>
      </c>
      <c r="T10" s="146" t="s">
        <v>40</v>
      </c>
      <c r="U10" s="146" t="s">
        <v>40</v>
      </c>
      <c r="V10" s="146" t="s">
        <v>40</v>
      </c>
      <c r="W10" s="146" t="s">
        <v>40</v>
      </c>
      <c r="X10" s="146" t="s">
        <v>40</v>
      </c>
      <c r="Y10" s="146" t="s">
        <v>40</v>
      </c>
      <c r="Z10" s="146" t="s">
        <v>40</v>
      </c>
      <c r="AA10" s="146" t="s">
        <v>40</v>
      </c>
      <c r="AB10" s="146" t="s">
        <v>40</v>
      </c>
      <c r="AC10" s="146" t="s">
        <v>40</v>
      </c>
      <c r="AD10" s="146" t="s">
        <v>40</v>
      </c>
      <c r="AE10" s="146" t="s">
        <v>40</v>
      </c>
      <c r="AF10" s="146" t="s">
        <v>40</v>
      </c>
      <c r="AG10" s="146" t="s">
        <v>40</v>
      </c>
      <c r="AH10" s="146" t="s">
        <v>40</v>
      </c>
      <c r="AI10" s="146" t="s">
        <v>40</v>
      </c>
      <c r="AJ10" s="146" t="s">
        <v>40</v>
      </c>
      <c r="AK10" s="146" t="s">
        <v>40</v>
      </c>
      <c r="AL10" s="146" t="s">
        <v>40</v>
      </c>
      <c r="AM10" s="146" t="s">
        <v>40</v>
      </c>
    </row>
    <row r="11" spans="1:39" s="29" customFormat="1" x14ac:dyDescent="0.25">
      <c r="A11" s="442"/>
      <c r="B11" s="442"/>
      <c r="J11" s="165" t="s">
        <v>260</v>
      </c>
      <c r="K11" s="165" t="s">
        <v>115</v>
      </c>
      <c r="L11" s="144" t="s">
        <v>260</v>
      </c>
      <c r="M11" s="165"/>
      <c r="N11" s="144" t="s">
        <v>114</v>
      </c>
      <c r="O11" s="144" t="s">
        <v>114</v>
      </c>
      <c r="P11" s="144"/>
      <c r="Q11" s="144" t="s">
        <v>114</v>
      </c>
      <c r="R11" s="144" t="s">
        <v>114</v>
      </c>
      <c r="S11" s="144"/>
      <c r="T11" s="144"/>
      <c r="U11" s="144" t="s">
        <v>260</v>
      </c>
      <c r="V11" s="144" t="s">
        <v>114</v>
      </c>
    </row>
    <row r="12" spans="1:39" x14ac:dyDescent="0.25">
      <c r="A12" s="356"/>
      <c r="B12" s="356"/>
    </row>
    <row r="13" spans="1:39" ht="30.6" customHeight="1" x14ac:dyDescent="0.25">
      <c r="B13" s="443" t="s">
        <v>116</v>
      </c>
      <c r="C13" s="443"/>
      <c r="D13" s="443"/>
      <c r="E13" s="145" t="s">
        <v>117</v>
      </c>
      <c r="F13" s="444" t="s">
        <v>118</v>
      </c>
      <c r="G13" s="444"/>
      <c r="H13" s="444"/>
      <c r="I13" s="444"/>
      <c r="J13" s="432" t="s">
        <v>119</v>
      </c>
      <c r="K13" s="433"/>
      <c r="L13" s="433"/>
      <c r="M13" s="433"/>
      <c r="N13" s="433"/>
      <c r="O13" s="434"/>
      <c r="P13" s="435" t="s">
        <v>120</v>
      </c>
      <c r="Q13" s="436"/>
      <c r="R13" s="436"/>
      <c r="S13" s="436"/>
      <c r="T13" s="436"/>
      <c r="U13" s="436"/>
      <c r="V13" s="437"/>
      <c r="W13" s="441" t="s">
        <v>121</v>
      </c>
      <c r="X13" s="441"/>
      <c r="Y13" s="441"/>
      <c r="Z13" s="441"/>
      <c r="AA13" s="441"/>
      <c r="AB13" s="441"/>
      <c r="AC13" s="438" t="s">
        <v>122</v>
      </c>
      <c r="AD13" s="439"/>
      <c r="AE13" s="439"/>
      <c r="AF13" s="439"/>
      <c r="AG13" s="439"/>
      <c r="AH13" s="439"/>
      <c r="AI13" s="439"/>
      <c r="AJ13" s="439"/>
      <c r="AK13" s="439"/>
      <c r="AL13" s="439"/>
      <c r="AM13" s="440"/>
    </row>
    <row r="1048576" ht="1.5" customHeight="1" x14ac:dyDescent="0.25"/>
  </sheetData>
  <mergeCells count="9">
    <mergeCell ref="J13:O13"/>
    <mergeCell ref="P13:V13"/>
    <mergeCell ref="AC13:AM13"/>
    <mergeCell ref="W13:AB13"/>
    <mergeCell ref="A1:B1"/>
    <mergeCell ref="A11:B11"/>
    <mergeCell ref="A12:B12"/>
    <mergeCell ref="B13:D13"/>
    <mergeCell ref="F13:I13"/>
  </mergeCells>
  <conditionalFormatting sqref="B3:O10 Q3:AM10 B2:AM2">
    <cfRule type="containsText" dxfId="234" priority="293" operator="containsText" text="08.30 – 14.30">
      <formula>NOT(ISERROR(SEARCH("08.30 – 14.30",B2)))</formula>
    </cfRule>
    <cfRule type="containsText" dxfId="233" priority="294" operator="containsText" text="09:30 – 18.30">
      <formula>NOT(ISERROR(SEARCH("09:30 – 18.30",B2)))</formula>
    </cfRule>
    <cfRule type="containsText" dxfId="232" priority="295" operator="containsText" text="10.30 – 18.30">
      <formula>NOT(ISERROR(SEARCH("10.30 – 18.30",B2)))</formula>
    </cfRule>
    <cfRule type="containsText" dxfId="231" priority="296" operator="containsText" text="09.30 – 18.30">
      <formula>NOT(ISERROR(SEARCH("09.30 – 18.30",B2)))</formula>
    </cfRule>
    <cfRule type="containsText" dxfId="230" priority="298" operator="containsText" text="09.00 – 13:00">
      <formula>NOT(ISERROR(SEARCH("09.00 – 13:00",B2)))</formula>
    </cfRule>
    <cfRule type="containsText" dxfId="229" priority="299" operator="containsText" text="08.30 – 16.30">
      <formula>NOT(ISERROR(SEARCH("08.30 – 16.30",B2)))</formula>
    </cfRule>
    <cfRule type="containsText" dxfId="228" priority="300" operator="containsText" text="08:30 – 17.30">
      <formula>NOT(ISERROR(SEARCH("08:30 – 17.30",B2)))</formula>
    </cfRule>
    <cfRule type="containsText" dxfId="227" priority="301" operator="containsText" text="08.30 – 17.30">
      <formula>NOT(ISERROR(SEARCH("08.30 – 17.30",B2)))</formula>
    </cfRule>
    <cfRule type="containsText" dxfId="226" priority="302" operator="containsText" text="09.00 – 18.00">
      <formula>NOT(ISERROR(SEARCH("09.00 – 18.00",B2)))</formula>
    </cfRule>
    <cfRule type="containsText" dxfId="225" priority="303" operator="containsText" text="09.00 – 13.00">
      <formula>NOT(ISERROR(SEARCH("09.00 – 13.00",B2)))</formula>
    </cfRule>
    <cfRule type="containsText" dxfId="224" priority="304" operator="containsText" text="11.30 – 19.30">
      <formula>NOT(ISERROR(SEARCH("11.30 – 19.30",B2)))</formula>
    </cfRule>
    <cfRule type="containsText" dxfId="223" priority="305" operator="containsText" text="10.30 – 19.30">
      <formula>NOT(ISERROR(SEARCH("10.30 – 19.30",B2)))</formula>
    </cfRule>
    <cfRule type="containsText" dxfId="222" priority="306" operator="containsText" text="09.00 – 15.00">
      <formula>NOT(ISERROR(SEARCH("09.00 – 15.00",B2)))</formula>
    </cfRule>
    <cfRule type="containsText" dxfId="221" priority="307" operator="containsText" text="1 2 : 3 0">
      <formula>NOT(ISERROR(SEARCH("1 2 : 3 0",B2)))</formula>
    </cfRule>
    <cfRule type="containsText" dxfId="220" priority="308" operator="containsText" text="1 3 : 3 0">
      <formula>NOT(ISERROR(SEARCH("1 3 : 3 0",B2)))</formula>
    </cfRule>
    <cfRule type="containsText" dxfId="219" priority="309" operator="containsText" text="FESTIVITÁ">
      <formula>NOT(ISERROR(SEARCH("FESTIVITÁ",B2)))</formula>
    </cfRule>
    <cfRule type="cellIs" dxfId="218" priority="310" operator="equal">
      <formula>"DOMENICA"</formula>
    </cfRule>
  </conditionalFormatting>
  <conditionalFormatting sqref="B3:O10 Q3:AM10 B2:AM2">
    <cfRule type="containsText" dxfId="217" priority="277" operator="containsText" text="09.00 - 13.00">
      <formula>NOT(ISERROR(SEARCH("09.00 - 13.00",B2)))</formula>
    </cfRule>
    <cfRule type="containsText" dxfId="216" priority="288" operator="containsText" text="09.00 – 15:00">
      <formula>NOT(ISERROR(SEARCH("09.00 – 15:00",B2)))</formula>
    </cfRule>
    <cfRule type="containsText" dxfId="215" priority="289" operator="containsText" text="09.00 – 16.00">
      <formula>NOT(ISERROR(SEARCH("09.00 – 16.00",B2)))</formula>
    </cfRule>
    <cfRule type="containsText" dxfId="214" priority="290" operator="containsText" text="09.00 - 13:00">
      <formula>NOT(ISERROR(SEARCH("09.00 - 13:00",B2)))</formula>
    </cfRule>
    <cfRule type="containsText" dxfId="213" priority="291" operator="containsText" text="08.30 – 16:30 ">
      <formula>NOT(ISERROR(SEARCH("08.30 – 16:30 ",B2)))</formula>
    </cfRule>
    <cfRule type="containsText" dxfId="212" priority="292" operator="containsText" text="08.30 – 17:30 ">
      <formula>NOT(ISERROR(SEARCH("08.30 – 17:30 ",B2)))</formula>
    </cfRule>
  </conditionalFormatting>
  <conditionalFormatting sqref="B3:O10 Q3:AM10">
    <cfRule type="containsText" dxfId="211" priority="287" operator="containsText" text="1 3 : 0 0">
      <formula>NOT(ISERROR(SEARCH("1 3 : 0 0",B3)))</formula>
    </cfRule>
  </conditionalFormatting>
  <conditionalFormatting sqref="B3:E10 B3:O3 Q3:AM3">
    <cfRule type="containsText" dxfId="210" priority="286" operator="containsText" text="13:00">
      <formula>NOT(ISERROR(SEARCH("13:00",B3)))</formula>
    </cfRule>
  </conditionalFormatting>
  <conditionalFormatting sqref="F4:F10">
    <cfRule type="containsText" dxfId="209" priority="285" operator="containsText" text="13:00">
      <formula>NOT(ISERROR(SEARCH("13:00",F4)))</formula>
    </cfRule>
  </conditionalFormatting>
  <conditionalFormatting sqref="B3:E10">
    <cfRule type="containsText" dxfId="208" priority="282" operator="containsText" text="1 3 : 0 0">
      <formula>NOT(ISERROR(SEARCH("1 3 : 0 0",B3)))</formula>
    </cfRule>
  </conditionalFormatting>
  <conditionalFormatting sqref="F4:F10">
    <cfRule type="containsText" dxfId="207" priority="281" operator="containsText" text="1 3 : 0 0">
      <formula>NOT(ISERROR(SEARCH("1 3 : 0 0",F4)))</formula>
    </cfRule>
  </conditionalFormatting>
  <conditionalFormatting sqref="B3:F3">
    <cfRule type="containsText" dxfId="206" priority="275" operator="containsText" text="13:00">
      <formula>NOT(ISERROR(SEARCH("13:00",B3)))</formula>
    </cfRule>
  </conditionalFormatting>
  <conditionalFormatting sqref="B3:F3">
    <cfRule type="containsText" dxfId="205" priority="274" operator="containsText" text="1 3 : 0 0">
      <formula>NOT(ISERROR(SEARCH("1 3 : 0 0",B3)))</formula>
    </cfRule>
  </conditionalFormatting>
  <conditionalFormatting sqref="B3:F3">
    <cfRule type="containsText" dxfId="204" priority="273" operator="containsText" text="1 3 : 0 0">
      <formula>NOT(ISERROR(SEARCH("1 3 : 0 0",B3)))</formula>
    </cfRule>
  </conditionalFormatting>
  <conditionalFormatting sqref="B3:F10">
    <cfRule type="containsText" dxfId="203" priority="272" operator="containsText" text="1 3 : 0 0">
      <formula>NOT(ISERROR(SEARCH("1 3 : 0 0",B3)))</formula>
    </cfRule>
  </conditionalFormatting>
  <conditionalFormatting sqref="B3:F10">
    <cfRule type="containsText" dxfId="202" priority="271" operator="containsText" text="1 3 : 0 0">
      <formula>NOT(ISERROR(SEARCH("1 3 : 0 0",B3)))</formula>
    </cfRule>
  </conditionalFormatting>
  <conditionalFormatting sqref="W3:AB3">
    <cfRule type="containsText" dxfId="201" priority="270" operator="containsText" text="1 3 : 0 0">
      <formula>NOT(ISERROR(SEARCH("1 3 : 0 0",W3)))</formula>
    </cfRule>
  </conditionalFormatting>
  <conditionalFormatting sqref="B3:O10 Q3:AM10">
    <cfRule type="containsText" dxfId="200" priority="297" operator="containsText" text="09:00 – 13.00 ">
      <formula>NOT(ISERROR(SEARCH("09:00 – 13.00 ",B3)))</formula>
    </cfRule>
  </conditionalFormatting>
  <conditionalFormatting sqref="S3:U8">
    <cfRule type="containsText" dxfId="199" priority="263" operator="containsText" text="09:00 – 13.00 ">
      <formula>NOT(ISERROR(SEARCH("09:00 – 13.00 ",S3)))</formula>
    </cfRule>
  </conditionalFormatting>
  <conditionalFormatting sqref="S9:U10">
    <cfRule type="containsText" dxfId="198" priority="262" operator="containsText" text="09:00 – 13.00 ">
      <formula>NOT(ISERROR(SEARCH("09:00 – 13.00 ",S9)))</formula>
    </cfRule>
  </conditionalFormatting>
  <conditionalFormatting sqref="B3:O10 Q3:AM10">
    <cfRule type="containsText" dxfId="197" priority="253" operator="containsText" text="09.00 -13.00">
      <formula>NOT(ISERROR(SEARCH("09.00 -13.00",B3)))</formula>
    </cfRule>
    <cfRule type="containsText" dxfId="196" priority="254" operator="containsText" text="09.00 -15:00">
      <formula>NOT(ISERROR(SEARCH("09.00 -15:00",B3)))</formula>
    </cfRule>
    <cfRule type="containsText" dxfId="195" priority="255" operator="containsText" text="09.00 -16.00">
      <formula>NOT(ISERROR(SEARCH("09.00 -16.00",B3)))</formula>
    </cfRule>
  </conditionalFormatting>
  <conditionalFormatting sqref="R5:R10">
    <cfRule type="containsText" dxfId="194" priority="250" operator="containsText" text="09.00 -13.00">
      <formula>NOT(ISERROR(SEARCH("09.00 -13.00",R5)))</formula>
    </cfRule>
    <cfRule type="containsText" dxfId="193" priority="251" operator="containsText" text="09.00 -15:00">
      <formula>NOT(ISERROR(SEARCH("09.00 -15:00",R5)))</formula>
    </cfRule>
    <cfRule type="containsText" dxfId="192" priority="252" operator="containsText" text="09.00 -16.00">
      <formula>NOT(ISERROR(SEARCH("09.00 -16.00",R5)))</formula>
    </cfRule>
  </conditionalFormatting>
  <conditionalFormatting sqref="R3">
    <cfRule type="containsText" dxfId="191" priority="247" operator="containsText" text="09.00 -13.00">
      <formula>NOT(ISERROR(SEARCH("09.00 -13.00",R3)))</formula>
    </cfRule>
    <cfRule type="containsText" dxfId="190" priority="248" operator="containsText" text="09.00 -15:00">
      <formula>NOT(ISERROR(SEARCH("09.00 -15:00",R3)))</formula>
    </cfRule>
    <cfRule type="containsText" dxfId="189" priority="249" operator="containsText" text="09.00 -16.00">
      <formula>NOT(ISERROR(SEARCH("09.00 -16.00",R3)))</formula>
    </cfRule>
  </conditionalFormatting>
  <conditionalFormatting sqref="B3:O10 Q3:AM10">
    <cfRule type="containsText" dxfId="188" priority="223" operator="containsText" text="09.00 -13:00">
      <formula>NOT(ISERROR(SEARCH("09.00 -13:00",B3)))</formula>
    </cfRule>
    <cfRule type="containsText" dxfId="187" priority="224" operator="containsText" text="08.30 -17.30">
      <formula>NOT(ISERROR(SEARCH("08.30 -17.30",B3)))</formula>
    </cfRule>
    <cfRule type="containsText" dxfId="186" priority="225" operator="containsText" text="08.30 -15:30">
      <formula>NOT(ISERROR(SEARCH("08.30 -15:30",B3)))</formula>
    </cfRule>
  </conditionalFormatting>
  <conditionalFormatting sqref="V5:V10">
    <cfRule type="containsText" dxfId="185" priority="220" operator="containsText" text="09.00 -13.00">
      <formula>NOT(ISERROR(SEARCH("09.00 -13.00",V5)))</formula>
    </cfRule>
    <cfRule type="containsText" dxfId="184" priority="221" operator="containsText" text="09.00 -15:00">
      <formula>NOT(ISERROR(SEARCH("09.00 -15:00",V5)))</formula>
    </cfRule>
    <cfRule type="containsText" dxfId="183" priority="222" operator="containsText" text="09.00 -16.00">
      <formula>NOT(ISERROR(SEARCH("09.00 -16.00",V5)))</formula>
    </cfRule>
  </conditionalFormatting>
  <conditionalFormatting sqref="V5:V10">
    <cfRule type="containsText" dxfId="182" priority="217" operator="containsText" text="09.00 -13:00">
      <formula>NOT(ISERROR(SEARCH("09.00 -13:00",V5)))</formula>
    </cfRule>
    <cfRule type="containsText" dxfId="181" priority="218" operator="containsText" text="08.30 -17.30">
      <formula>NOT(ISERROR(SEARCH("08.30 -17.30",V5)))</formula>
    </cfRule>
    <cfRule type="containsText" dxfId="180" priority="219" operator="containsText" text="08.30 -15:30">
      <formula>NOT(ISERROR(SEARCH("08.30 -15:30",V5)))</formula>
    </cfRule>
  </conditionalFormatting>
  <conditionalFormatting sqref="V3">
    <cfRule type="containsText" dxfId="179" priority="214" operator="containsText" text="09.00 -13.00">
      <formula>NOT(ISERROR(SEARCH("09.00 -13.00",V3)))</formula>
    </cfRule>
    <cfRule type="containsText" dxfId="178" priority="215" operator="containsText" text="09.00 -15:00">
      <formula>NOT(ISERROR(SEARCH("09.00 -15:00",V3)))</formula>
    </cfRule>
    <cfRule type="containsText" dxfId="177" priority="216" operator="containsText" text="09.00 -16.00">
      <formula>NOT(ISERROR(SEARCH("09.00 -16.00",V3)))</formula>
    </cfRule>
  </conditionalFormatting>
  <conditionalFormatting sqref="V3">
    <cfRule type="containsText" dxfId="176" priority="211" operator="containsText" text="09.00 -13:00">
      <formula>NOT(ISERROR(SEARCH("09.00 -13:00",V3)))</formula>
    </cfRule>
    <cfRule type="containsText" dxfId="175" priority="212" operator="containsText" text="08.30 -17.30">
      <formula>NOT(ISERROR(SEARCH("08.30 -17.30",V3)))</formula>
    </cfRule>
    <cfRule type="containsText" dxfId="174" priority="213" operator="containsText" text="08.30 -15:30">
      <formula>NOT(ISERROR(SEARCH("08.30 -15:30",V3)))</formula>
    </cfRule>
  </conditionalFormatting>
  <conditionalFormatting sqref="W4:AM4">
    <cfRule type="containsText" dxfId="173" priority="193" operator="containsText" text="09.00 -13:00">
      <formula>NOT(ISERROR(SEARCH("09.00 -13:00",W4)))</formula>
    </cfRule>
    <cfRule type="containsText" dxfId="172" priority="194" operator="containsText" text="08.30 -17.30">
      <formula>NOT(ISERROR(SEARCH("08.30 -17.30",W4)))</formula>
    </cfRule>
    <cfRule type="containsText" dxfId="171" priority="195" operator="containsText" text="08.30 -15:30">
      <formula>NOT(ISERROR(SEARCH("08.30 -15:30",W4)))</formula>
    </cfRule>
  </conditionalFormatting>
  <conditionalFormatting sqref="W5:AM10">
    <cfRule type="containsText" dxfId="170" priority="190" operator="containsText" text="09.00 -13.00">
      <formula>NOT(ISERROR(SEARCH("09.00 -13.00",W5)))</formula>
    </cfRule>
    <cfRule type="containsText" dxfId="169" priority="191" operator="containsText" text="09.00 -15:00">
      <formula>NOT(ISERROR(SEARCH("09.00 -15:00",W5)))</formula>
    </cfRule>
    <cfRule type="containsText" dxfId="168" priority="192" operator="containsText" text="09.00 -16.00">
      <formula>NOT(ISERROR(SEARCH("09.00 -16.00",W5)))</formula>
    </cfRule>
  </conditionalFormatting>
  <conditionalFormatting sqref="W5:AM10">
    <cfRule type="containsText" dxfId="167" priority="187" operator="containsText" text="09.00 -13:00">
      <formula>NOT(ISERROR(SEARCH("09.00 -13:00",W5)))</formula>
    </cfRule>
    <cfRule type="containsText" dxfId="166" priority="188" operator="containsText" text="08.30 -17.30">
      <formula>NOT(ISERROR(SEARCH("08.30 -17.30",W5)))</formula>
    </cfRule>
    <cfRule type="containsText" dxfId="165" priority="189" operator="containsText" text="08.30 -15:30">
      <formula>NOT(ISERROR(SEARCH("08.30 -15:30",W5)))</formula>
    </cfRule>
  </conditionalFormatting>
  <conditionalFormatting sqref="W3:AM3">
    <cfRule type="containsText" dxfId="164" priority="184" operator="containsText" text="09.00 -13.00">
      <formula>NOT(ISERROR(SEARCH("09.00 -13.00",W3)))</formula>
    </cfRule>
    <cfRule type="containsText" dxfId="163" priority="185" operator="containsText" text="09.00 -15:00">
      <formula>NOT(ISERROR(SEARCH("09.00 -15:00",W3)))</formula>
    </cfRule>
    <cfRule type="containsText" dxfId="162" priority="186" operator="containsText" text="09.00 -16.00">
      <formula>NOT(ISERROR(SEARCH("09.00 -16.00",W3)))</formula>
    </cfRule>
  </conditionalFormatting>
  <conditionalFormatting sqref="W3:AM3">
    <cfRule type="containsText" dxfId="161" priority="181" operator="containsText" text="09.00 -13:00">
      <formula>NOT(ISERROR(SEARCH("09.00 -13:00",W3)))</formula>
    </cfRule>
    <cfRule type="containsText" dxfId="160" priority="182" operator="containsText" text="08.30 -17.30">
      <formula>NOT(ISERROR(SEARCH("08.30 -17.30",W3)))</formula>
    </cfRule>
    <cfRule type="containsText" dxfId="159" priority="183" operator="containsText" text="08.30 -15:30">
      <formula>NOT(ISERROR(SEARCH("08.30 -15:30",W3)))</formula>
    </cfRule>
  </conditionalFormatting>
  <conditionalFormatting sqref="R4:AM4">
    <cfRule type="containsText" dxfId="158" priority="178" operator="containsText" text="09.00 -13.00">
      <formula>NOT(ISERROR(SEARCH("09.00 -13.00",R4)))</formula>
    </cfRule>
    <cfRule type="containsText" dxfId="157" priority="179" operator="containsText" text="09.00 -15:00">
      <formula>NOT(ISERROR(SEARCH("09.00 -15:00",R4)))</formula>
    </cfRule>
    <cfRule type="containsText" dxfId="156" priority="180" operator="containsText" text="09.00 -16.00">
      <formula>NOT(ISERROR(SEARCH("09.00 -16.00",R4)))</formula>
    </cfRule>
  </conditionalFormatting>
  <conditionalFormatting sqref="R5:AM10">
    <cfRule type="containsText" dxfId="155" priority="175" operator="containsText" text="09.00 -13.00">
      <formula>NOT(ISERROR(SEARCH("09.00 -13.00",R5)))</formula>
    </cfRule>
    <cfRule type="containsText" dxfId="154" priority="176" operator="containsText" text="09.00 -15:00">
      <formula>NOT(ISERROR(SEARCH("09.00 -15:00",R5)))</formula>
    </cfRule>
    <cfRule type="containsText" dxfId="153" priority="177" operator="containsText" text="09.00 -16.00">
      <formula>NOT(ISERROR(SEARCH("09.00 -16.00",R5)))</formula>
    </cfRule>
  </conditionalFormatting>
  <conditionalFormatting sqref="R3:AM3">
    <cfRule type="containsText" dxfId="152" priority="172" operator="containsText" text="09.00 -13.00">
      <formula>NOT(ISERROR(SEARCH("09.00 -13.00",R3)))</formula>
    </cfRule>
    <cfRule type="containsText" dxfId="151" priority="173" operator="containsText" text="09.00 -15:00">
      <formula>NOT(ISERROR(SEARCH("09.00 -15:00",R3)))</formula>
    </cfRule>
    <cfRule type="containsText" dxfId="150" priority="174" operator="containsText" text="09.00 -16.00">
      <formula>NOT(ISERROR(SEARCH("09.00 -16.00",R3)))</formula>
    </cfRule>
  </conditionalFormatting>
  <conditionalFormatting sqref="O4">
    <cfRule type="containsText" dxfId="149" priority="169" operator="containsText" text="09.00 -13.00">
      <formula>NOT(ISERROR(SEARCH("09.00 -13.00",O4)))</formula>
    </cfRule>
    <cfRule type="containsText" dxfId="148" priority="170" operator="containsText" text="09.00 -15:00">
      <formula>NOT(ISERROR(SEARCH("09.00 -15:00",O4)))</formula>
    </cfRule>
    <cfRule type="containsText" dxfId="147" priority="171" operator="containsText" text="09.00 -16.00">
      <formula>NOT(ISERROR(SEARCH("09.00 -16.00",O4)))</formula>
    </cfRule>
  </conditionalFormatting>
  <conditionalFormatting sqref="O4">
    <cfRule type="containsText" dxfId="146" priority="166" operator="containsText" text="09.00 -13.00">
      <formula>NOT(ISERROR(SEARCH("09.00 -13.00",O4)))</formula>
    </cfRule>
    <cfRule type="containsText" dxfId="145" priority="167" operator="containsText" text="09.00 -15:00">
      <formula>NOT(ISERROR(SEARCH("09.00 -15:00",O4)))</formula>
    </cfRule>
    <cfRule type="containsText" dxfId="144" priority="168" operator="containsText" text="09.00 -16.00">
      <formula>NOT(ISERROR(SEARCH("09.00 -16.00",O4)))</formula>
    </cfRule>
  </conditionalFormatting>
  <conditionalFormatting sqref="O4">
    <cfRule type="containsText" dxfId="143" priority="163" operator="containsText" text="09.00 -13.00">
      <formula>NOT(ISERROR(SEARCH("09.00 -13.00",O4)))</formula>
    </cfRule>
    <cfRule type="containsText" dxfId="142" priority="164" operator="containsText" text="09.00 -15:00">
      <formula>NOT(ISERROR(SEARCH("09.00 -15:00",O4)))</formula>
    </cfRule>
    <cfRule type="containsText" dxfId="141" priority="165" operator="containsText" text="09.00 -16.00">
      <formula>NOT(ISERROR(SEARCH("09.00 -16.00",O4)))</formula>
    </cfRule>
  </conditionalFormatting>
  <conditionalFormatting sqref="O4">
    <cfRule type="containsText" dxfId="140" priority="160" operator="containsText" text="09.00 -13:00">
      <formula>NOT(ISERROR(SEARCH("09.00 -13:00",O4)))</formula>
    </cfRule>
    <cfRule type="containsText" dxfId="139" priority="161" operator="containsText" text="08.30 -17.30">
      <formula>NOT(ISERROR(SEARCH("08.30 -17.30",O4)))</formula>
    </cfRule>
    <cfRule type="containsText" dxfId="138" priority="162" operator="containsText" text="08.30 -15:30">
      <formula>NOT(ISERROR(SEARCH("08.30 -15:30",O4)))</formula>
    </cfRule>
  </conditionalFormatting>
  <conditionalFormatting sqref="R5:R8">
    <cfRule type="containsText" dxfId="137" priority="157" operator="containsText" text="09.00 -13.00">
      <formula>NOT(ISERROR(SEARCH("09.00 -13.00",R5)))</formula>
    </cfRule>
    <cfRule type="containsText" dxfId="136" priority="158" operator="containsText" text="09.00 -15:00">
      <formula>NOT(ISERROR(SEARCH("09.00 -15:00",R5)))</formula>
    </cfRule>
    <cfRule type="containsText" dxfId="135" priority="159" operator="containsText" text="09.00 -16.00">
      <formula>NOT(ISERROR(SEARCH("09.00 -16.00",R5)))</formula>
    </cfRule>
  </conditionalFormatting>
  <conditionalFormatting sqref="R5:R8">
    <cfRule type="containsText" dxfId="134" priority="154" operator="containsText" text="09.00 -13.00">
      <formula>NOT(ISERROR(SEARCH("09.00 -13.00",R5)))</formula>
    </cfRule>
    <cfRule type="containsText" dxfId="133" priority="155" operator="containsText" text="09.00 -15:00">
      <formula>NOT(ISERROR(SEARCH("09.00 -15:00",R5)))</formula>
    </cfRule>
    <cfRule type="containsText" dxfId="132" priority="156" operator="containsText" text="09.00 -16.00">
      <formula>NOT(ISERROR(SEARCH("09.00 -16.00",R5)))</formula>
    </cfRule>
  </conditionalFormatting>
  <conditionalFormatting sqref="R5:R8">
    <cfRule type="containsText" dxfId="131" priority="151" operator="containsText" text="09.00 -13:00">
      <formula>NOT(ISERROR(SEARCH("09.00 -13:00",R5)))</formula>
    </cfRule>
    <cfRule type="containsText" dxfId="130" priority="152" operator="containsText" text="08.30 -17.30">
      <formula>NOT(ISERROR(SEARCH("08.30 -17.30",R5)))</formula>
    </cfRule>
    <cfRule type="containsText" dxfId="129" priority="153" operator="containsText" text="08.30 -15:30">
      <formula>NOT(ISERROR(SEARCH("08.30 -15:30",R5)))</formula>
    </cfRule>
  </conditionalFormatting>
  <conditionalFormatting sqref="R5:R8">
    <cfRule type="containsText" dxfId="128" priority="148" operator="containsText" text="09.00 -13.00">
      <formula>NOT(ISERROR(SEARCH("09.00 -13.00",R5)))</formula>
    </cfRule>
    <cfRule type="containsText" dxfId="127" priority="149" operator="containsText" text="09.00 -15:00">
      <formula>NOT(ISERROR(SEARCH("09.00 -15:00",R5)))</formula>
    </cfRule>
    <cfRule type="containsText" dxfId="126" priority="150" operator="containsText" text="09.00 -16.00">
      <formula>NOT(ISERROR(SEARCH("09.00 -16.00",R5)))</formula>
    </cfRule>
  </conditionalFormatting>
  <conditionalFormatting sqref="V3:V8">
    <cfRule type="containsText" dxfId="125" priority="126" operator="containsText" text="09:00 – 13.00 ">
      <formula>NOT(ISERROR(SEARCH("09:00 – 13.00 ",V3)))</formula>
    </cfRule>
  </conditionalFormatting>
  <conditionalFormatting sqref="V9:V10">
    <cfRule type="containsText" dxfId="124" priority="125" operator="containsText" text="09:00 – 13.00 ">
      <formula>NOT(ISERROR(SEARCH("09:00 – 13.00 ",V9)))</formula>
    </cfRule>
  </conditionalFormatting>
  <conditionalFormatting sqref="S4:U4">
    <cfRule type="containsText" dxfId="123" priority="122" operator="containsText" text="09.00 -13:00">
      <formula>NOT(ISERROR(SEARCH("09.00 -13:00",S4)))</formula>
    </cfRule>
    <cfRule type="containsText" dxfId="122" priority="123" operator="containsText" text="08.30 -17.30">
      <formula>NOT(ISERROR(SEARCH("08.30 -17.30",S4)))</formula>
    </cfRule>
    <cfRule type="containsText" dxfId="121" priority="124" operator="containsText" text="08.30 -15:30">
      <formula>NOT(ISERROR(SEARCH("08.30 -15:30",S4)))</formula>
    </cfRule>
  </conditionalFormatting>
  <conditionalFormatting sqref="S5:U8">
    <cfRule type="containsText" dxfId="120" priority="119" operator="containsText" text="09.00 -13.00">
      <formula>NOT(ISERROR(SEARCH("09.00 -13.00",S5)))</formula>
    </cfRule>
    <cfRule type="containsText" dxfId="119" priority="120" operator="containsText" text="09.00 -15:00">
      <formula>NOT(ISERROR(SEARCH("09.00 -15:00",S5)))</formula>
    </cfRule>
    <cfRule type="containsText" dxfId="118" priority="121" operator="containsText" text="09.00 -16.00">
      <formula>NOT(ISERROR(SEARCH("09.00 -16.00",S5)))</formula>
    </cfRule>
  </conditionalFormatting>
  <conditionalFormatting sqref="S5:U8">
    <cfRule type="containsText" dxfId="117" priority="116" operator="containsText" text="09.00 -13:00">
      <formula>NOT(ISERROR(SEARCH("09.00 -13:00",S5)))</formula>
    </cfRule>
    <cfRule type="containsText" dxfId="116" priority="117" operator="containsText" text="08.30 -17.30">
      <formula>NOT(ISERROR(SEARCH("08.30 -17.30",S5)))</formula>
    </cfRule>
    <cfRule type="containsText" dxfId="115" priority="118" operator="containsText" text="08.30 -15:30">
      <formula>NOT(ISERROR(SEARCH("08.30 -15:30",S5)))</formula>
    </cfRule>
  </conditionalFormatting>
  <conditionalFormatting sqref="T5:U8">
    <cfRule type="containsText" dxfId="114" priority="113" operator="containsText" text="09.00 -13.00">
      <formula>NOT(ISERROR(SEARCH("09.00 -13.00",T5)))</formula>
    </cfRule>
    <cfRule type="containsText" dxfId="113" priority="114" operator="containsText" text="09.00 -15:00">
      <formula>NOT(ISERROR(SEARCH("09.00 -15:00",T5)))</formula>
    </cfRule>
    <cfRule type="containsText" dxfId="112" priority="115" operator="containsText" text="09.00 -16.00">
      <formula>NOT(ISERROR(SEARCH("09.00 -16.00",T5)))</formula>
    </cfRule>
  </conditionalFormatting>
  <conditionalFormatting sqref="T5:U8">
    <cfRule type="containsText" dxfId="111" priority="110" operator="containsText" text="09.00 -13:00">
      <formula>NOT(ISERROR(SEARCH("09.00 -13:00",T5)))</formula>
    </cfRule>
    <cfRule type="containsText" dxfId="110" priority="111" operator="containsText" text="08.30 -17.30">
      <formula>NOT(ISERROR(SEARCH("08.30 -17.30",T5)))</formula>
    </cfRule>
    <cfRule type="containsText" dxfId="109" priority="112" operator="containsText" text="08.30 -15:30">
      <formula>NOT(ISERROR(SEARCH("08.30 -15:30",T5)))</formula>
    </cfRule>
  </conditionalFormatting>
  <conditionalFormatting sqref="U5:U10">
    <cfRule type="containsText" dxfId="108" priority="107" operator="containsText" text="09.00 -13.00">
      <formula>NOT(ISERROR(SEARCH("09.00 -13.00",U5)))</formula>
    </cfRule>
    <cfRule type="containsText" dxfId="107" priority="108" operator="containsText" text="09.00 -15:00">
      <formula>NOT(ISERROR(SEARCH("09.00 -15:00",U5)))</formula>
    </cfRule>
    <cfRule type="containsText" dxfId="106" priority="109" operator="containsText" text="09.00 -16.00">
      <formula>NOT(ISERROR(SEARCH("09.00 -16.00",U5)))</formula>
    </cfRule>
  </conditionalFormatting>
  <conditionalFormatting sqref="U5:U10">
    <cfRule type="containsText" dxfId="105" priority="104" operator="containsText" text="09.00 -13:00">
      <formula>NOT(ISERROR(SEARCH("09.00 -13:00",U5)))</formula>
    </cfRule>
    <cfRule type="containsText" dxfId="104" priority="105" operator="containsText" text="08.30 -17.30">
      <formula>NOT(ISERROR(SEARCH("08.30 -17.30",U5)))</formula>
    </cfRule>
    <cfRule type="containsText" dxfId="103" priority="106" operator="containsText" text="08.30 -15:30">
      <formula>NOT(ISERROR(SEARCH("08.30 -15:30",U5)))</formula>
    </cfRule>
  </conditionalFormatting>
  <conditionalFormatting sqref="U3">
    <cfRule type="containsText" dxfId="102" priority="101" operator="containsText" text="09.00 -13.00">
      <formula>NOT(ISERROR(SEARCH("09.00 -13.00",U3)))</formula>
    </cfRule>
    <cfRule type="containsText" dxfId="101" priority="102" operator="containsText" text="09.00 -15:00">
      <formula>NOT(ISERROR(SEARCH("09.00 -15:00",U3)))</formula>
    </cfRule>
    <cfRule type="containsText" dxfId="100" priority="103" operator="containsText" text="09.00 -16.00">
      <formula>NOT(ISERROR(SEARCH("09.00 -16.00",U3)))</formula>
    </cfRule>
  </conditionalFormatting>
  <conditionalFormatting sqref="U3">
    <cfRule type="containsText" dxfId="99" priority="98" operator="containsText" text="09.00 -13:00">
      <formula>NOT(ISERROR(SEARCH("09.00 -13:00",U3)))</formula>
    </cfRule>
    <cfRule type="containsText" dxfId="98" priority="99" operator="containsText" text="08.30 -17.30">
      <formula>NOT(ISERROR(SEARCH("08.30 -17.30",U3)))</formula>
    </cfRule>
    <cfRule type="containsText" dxfId="97" priority="100" operator="containsText" text="08.30 -15:30">
      <formula>NOT(ISERROR(SEARCH("08.30 -15:30",U3)))</formula>
    </cfRule>
  </conditionalFormatting>
  <conditionalFormatting sqref="U3:U8">
    <cfRule type="containsText" dxfId="96" priority="97" operator="containsText" text="09:00 – 13.00 ">
      <formula>NOT(ISERROR(SEARCH("09:00 – 13.00 ",U3)))</formula>
    </cfRule>
  </conditionalFormatting>
  <conditionalFormatting sqref="U9:U10">
    <cfRule type="containsText" dxfId="95" priority="96" operator="containsText" text="09:00 – 13.00 ">
      <formula>NOT(ISERROR(SEARCH("09:00 – 13.00 ",U9)))</formula>
    </cfRule>
  </conditionalFormatting>
  <conditionalFormatting sqref="V4">
    <cfRule type="containsText" dxfId="94" priority="93" operator="containsText" text="09.00 -13:00">
      <formula>NOT(ISERROR(SEARCH("09.00 -13:00",V4)))</formula>
    </cfRule>
    <cfRule type="containsText" dxfId="93" priority="94" operator="containsText" text="08.30 -17.30">
      <formula>NOT(ISERROR(SEARCH("08.30 -17.30",V4)))</formula>
    </cfRule>
    <cfRule type="containsText" dxfId="92" priority="95" operator="containsText" text="08.30 -15:30">
      <formula>NOT(ISERROR(SEARCH("08.30 -15:30",V4)))</formula>
    </cfRule>
  </conditionalFormatting>
  <conditionalFormatting sqref="V5:V9">
    <cfRule type="containsText" dxfId="91" priority="90" operator="containsText" text="09.00 -13.00">
      <formula>NOT(ISERROR(SEARCH("09.00 -13.00",V5)))</formula>
    </cfRule>
    <cfRule type="containsText" dxfId="90" priority="91" operator="containsText" text="09.00 -15:00">
      <formula>NOT(ISERROR(SEARCH("09.00 -15:00",V5)))</formula>
    </cfRule>
    <cfRule type="containsText" dxfId="89" priority="92" operator="containsText" text="09.00 -16.00">
      <formula>NOT(ISERROR(SEARCH("09.00 -16.00",V5)))</formula>
    </cfRule>
  </conditionalFormatting>
  <conditionalFormatting sqref="V5:V9">
    <cfRule type="containsText" dxfId="88" priority="87" operator="containsText" text="09.00 -13:00">
      <formula>NOT(ISERROR(SEARCH("09.00 -13:00",V5)))</formula>
    </cfRule>
    <cfRule type="containsText" dxfId="87" priority="88" operator="containsText" text="08.30 -17.30">
      <formula>NOT(ISERROR(SEARCH("08.30 -17.30",V5)))</formula>
    </cfRule>
    <cfRule type="containsText" dxfId="86" priority="89" operator="containsText" text="08.30 -15:30">
      <formula>NOT(ISERROR(SEARCH("08.30 -15:30",V5)))</formula>
    </cfRule>
  </conditionalFormatting>
  <conditionalFormatting sqref="Q3:Q10">
    <cfRule type="containsText" dxfId="85" priority="69" operator="containsText" text="08.30 – 14.30">
      <formula>NOT(ISERROR(SEARCH("08.30 – 14.30",Q3)))</formula>
    </cfRule>
    <cfRule type="containsText" dxfId="84" priority="70" operator="containsText" text="09:30 – 18.30">
      <formula>NOT(ISERROR(SEARCH("09:30 – 18.30",Q3)))</formula>
    </cfRule>
    <cfRule type="containsText" dxfId="83" priority="71" operator="containsText" text="10.30 – 18.30">
      <formula>NOT(ISERROR(SEARCH("10.30 – 18.30",Q3)))</formula>
    </cfRule>
    <cfRule type="containsText" dxfId="82" priority="72" operator="containsText" text="09.30 – 18.30">
      <formula>NOT(ISERROR(SEARCH("09.30 – 18.30",Q3)))</formula>
    </cfRule>
    <cfRule type="containsText" dxfId="81" priority="74" operator="containsText" text="09.00 – 13:00">
      <formula>NOT(ISERROR(SEARCH("09.00 – 13:00",Q3)))</formula>
    </cfRule>
    <cfRule type="containsText" dxfId="80" priority="75" operator="containsText" text="08.30 – 16.30">
      <formula>NOT(ISERROR(SEARCH("08.30 – 16.30",Q3)))</formula>
    </cfRule>
    <cfRule type="containsText" dxfId="79" priority="76" operator="containsText" text="08:30 – 17.30">
      <formula>NOT(ISERROR(SEARCH("08:30 – 17.30",Q3)))</formula>
    </cfRule>
    <cfRule type="containsText" dxfId="78" priority="77" operator="containsText" text="08.30 – 17.30">
      <formula>NOT(ISERROR(SEARCH("08.30 – 17.30",Q3)))</formula>
    </cfRule>
    <cfRule type="containsText" dxfId="77" priority="78" operator="containsText" text="09.00 – 18.00">
      <formula>NOT(ISERROR(SEARCH("09.00 – 18.00",Q3)))</formula>
    </cfRule>
    <cfRule type="containsText" dxfId="76" priority="79" operator="containsText" text="09.00 – 13.00">
      <formula>NOT(ISERROR(SEARCH("09.00 – 13.00",Q3)))</formula>
    </cfRule>
    <cfRule type="containsText" dxfId="75" priority="80" operator="containsText" text="11.30 – 19.30">
      <formula>NOT(ISERROR(SEARCH("11.30 – 19.30",Q3)))</formula>
    </cfRule>
    <cfRule type="containsText" dxfId="74" priority="81" operator="containsText" text="10.30 – 19.30">
      <formula>NOT(ISERROR(SEARCH("10.30 – 19.30",Q3)))</formula>
    </cfRule>
    <cfRule type="containsText" dxfId="73" priority="82" operator="containsText" text="09.00 – 15.00">
      <formula>NOT(ISERROR(SEARCH("09.00 – 15.00",Q3)))</formula>
    </cfRule>
    <cfRule type="containsText" dxfId="72" priority="83" operator="containsText" text="1 2 : 3 0">
      <formula>NOT(ISERROR(SEARCH("1 2 : 3 0",Q3)))</formula>
    </cfRule>
    <cfRule type="containsText" dxfId="71" priority="84" operator="containsText" text="1 3 : 3 0">
      <formula>NOT(ISERROR(SEARCH("1 3 : 3 0",Q3)))</formula>
    </cfRule>
    <cfRule type="containsText" dxfId="70" priority="85" operator="containsText" text="FESTIVITÁ">
      <formula>NOT(ISERROR(SEARCH("FESTIVITÁ",Q3)))</formula>
    </cfRule>
    <cfRule type="cellIs" dxfId="69" priority="86" operator="equal">
      <formula>"DOMENICA"</formula>
    </cfRule>
  </conditionalFormatting>
  <conditionalFormatting sqref="Q3:Q10">
    <cfRule type="containsText" dxfId="68" priority="61" operator="containsText" text="09.00 - 13.00">
      <formula>NOT(ISERROR(SEARCH("09.00 - 13.00",Q3)))</formula>
    </cfRule>
    <cfRule type="containsText" dxfId="67" priority="64" operator="containsText" text="09.00 – 15:00">
      <formula>NOT(ISERROR(SEARCH("09.00 – 15:00",Q3)))</formula>
    </cfRule>
    <cfRule type="containsText" dxfId="66" priority="65" operator="containsText" text="09.00 – 16.00">
      <formula>NOT(ISERROR(SEARCH("09.00 – 16.00",Q3)))</formula>
    </cfRule>
    <cfRule type="containsText" dxfId="65" priority="66" operator="containsText" text="09.00 - 13:00">
      <formula>NOT(ISERROR(SEARCH("09.00 - 13:00",Q3)))</formula>
    </cfRule>
    <cfRule type="containsText" dxfId="64" priority="67" operator="containsText" text="08.30 – 16:30 ">
      <formula>NOT(ISERROR(SEARCH("08.30 – 16:30 ",Q3)))</formula>
    </cfRule>
    <cfRule type="containsText" dxfId="63" priority="68" operator="containsText" text="08.30 – 17:30 ">
      <formula>NOT(ISERROR(SEARCH("08.30 – 17:30 ",Q3)))</formula>
    </cfRule>
  </conditionalFormatting>
  <conditionalFormatting sqref="Q3:Q10">
    <cfRule type="containsText" dxfId="62" priority="63" operator="containsText" text="1 3 : 0 0">
      <formula>NOT(ISERROR(SEARCH("1 3 : 0 0",Q3)))</formula>
    </cfRule>
  </conditionalFormatting>
  <conditionalFormatting sqref="Q3">
    <cfRule type="containsText" dxfId="61" priority="62" operator="containsText" text="13:00">
      <formula>NOT(ISERROR(SEARCH("13:00",Q3)))</formula>
    </cfRule>
  </conditionalFormatting>
  <conditionalFormatting sqref="Q3:Q10">
    <cfRule type="containsText" dxfId="60" priority="73" operator="containsText" text="09:00 – 13.00 ">
      <formula>NOT(ISERROR(SEARCH("09:00 – 13.00 ",Q3)))</formula>
    </cfRule>
  </conditionalFormatting>
  <conditionalFormatting sqref="Q3:Q10">
    <cfRule type="containsText" dxfId="59" priority="58" operator="containsText" text="09.00 -13.00">
      <formula>NOT(ISERROR(SEARCH("09.00 -13.00",Q3)))</formula>
    </cfRule>
    <cfRule type="containsText" dxfId="58" priority="59" operator="containsText" text="09.00 -15:00">
      <formula>NOT(ISERROR(SEARCH("09.00 -15:00",Q3)))</formula>
    </cfRule>
    <cfRule type="containsText" dxfId="57" priority="60" operator="containsText" text="09.00 -16.00">
      <formula>NOT(ISERROR(SEARCH("09.00 -16.00",Q3)))</formula>
    </cfRule>
  </conditionalFormatting>
  <conditionalFormatting sqref="Q3:Q10">
    <cfRule type="containsText" dxfId="56" priority="55" operator="containsText" text="09.00 -13:00">
      <formula>NOT(ISERROR(SEARCH("09.00 -13:00",Q3)))</formula>
    </cfRule>
    <cfRule type="containsText" dxfId="55" priority="56" operator="containsText" text="08.30 -17.30">
      <formula>NOT(ISERROR(SEARCH("08.30 -17.30",Q3)))</formula>
    </cfRule>
    <cfRule type="containsText" dxfId="54" priority="57" operator="containsText" text="08.30 -15:30">
      <formula>NOT(ISERROR(SEARCH("08.30 -15:30",Q3)))</formula>
    </cfRule>
  </conditionalFormatting>
  <conditionalFormatting sqref="P3:P10">
    <cfRule type="containsText" dxfId="53" priority="37" operator="containsText" text="08.30 – 14.30">
      <formula>NOT(ISERROR(SEARCH("08.30 – 14.30",P3)))</formula>
    </cfRule>
    <cfRule type="containsText" dxfId="52" priority="38" operator="containsText" text="09:30 – 18.30">
      <formula>NOT(ISERROR(SEARCH("09:30 – 18.30",P3)))</formula>
    </cfRule>
    <cfRule type="containsText" dxfId="51" priority="39" operator="containsText" text="10.30 – 18.30">
      <formula>NOT(ISERROR(SEARCH("10.30 – 18.30",P3)))</formula>
    </cfRule>
    <cfRule type="containsText" dxfId="50" priority="40" operator="containsText" text="09.30 – 18.30">
      <formula>NOT(ISERROR(SEARCH("09.30 – 18.30",P3)))</formula>
    </cfRule>
    <cfRule type="containsText" dxfId="49" priority="42" operator="containsText" text="09.00 – 13:00">
      <formula>NOT(ISERROR(SEARCH("09.00 – 13:00",P3)))</formula>
    </cfRule>
    <cfRule type="containsText" dxfId="48" priority="43" operator="containsText" text="08.30 – 16.30">
      <formula>NOT(ISERROR(SEARCH("08.30 – 16.30",P3)))</formula>
    </cfRule>
    <cfRule type="containsText" dxfId="47" priority="44" operator="containsText" text="08:30 – 17.30">
      <formula>NOT(ISERROR(SEARCH("08:30 – 17.30",P3)))</formula>
    </cfRule>
    <cfRule type="containsText" dxfId="46" priority="45" operator="containsText" text="08.30 – 17.30">
      <formula>NOT(ISERROR(SEARCH("08.30 – 17.30",P3)))</formula>
    </cfRule>
    <cfRule type="containsText" dxfId="45" priority="46" operator="containsText" text="09.00 – 18.00">
      <formula>NOT(ISERROR(SEARCH("09.00 – 18.00",P3)))</formula>
    </cfRule>
    <cfRule type="containsText" dxfId="44" priority="47" operator="containsText" text="09.00 – 13.00">
      <formula>NOT(ISERROR(SEARCH("09.00 – 13.00",P3)))</formula>
    </cfRule>
    <cfRule type="containsText" dxfId="43" priority="48" operator="containsText" text="11.30 – 19.30">
      <formula>NOT(ISERROR(SEARCH("11.30 – 19.30",P3)))</formula>
    </cfRule>
    <cfRule type="containsText" dxfId="42" priority="49" operator="containsText" text="10.30 – 19.30">
      <formula>NOT(ISERROR(SEARCH("10.30 – 19.30",P3)))</formula>
    </cfRule>
    <cfRule type="containsText" dxfId="41" priority="50" operator="containsText" text="09.00 – 15.00">
      <formula>NOT(ISERROR(SEARCH("09.00 – 15.00",P3)))</formula>
    </cfRule>
    <cfRule type="containsText" dxfId="40" priority="51" operator="containsText" text="1 2 : 3 0">
      <formula>NOT(ISERROR(SEARCH("1 2 : 3 0",P3)))</formula>
    </cfRule>
    <cfRule type="containsText" dxfId="39" priority="52" operator="containsText" text="1 3 : 3 0">
      <formula>NOT(ISERROR(SEARCH("1 3 : 3 0",P3)))</formula>
    </cfRule>
    <cfRule type="containsText" dxfId="38" priority="53" operator="containsText" text="FESTIVITÁ">
      <formula>NOT(ISERROR(SEARCH("FESTIVITÁ",P3)))</formula>
    </cfRule>
    <cfRule type="cellIs" dxfId="37" priority="54" operator="equal">
      <formula>"DOMENICA"</formula>
    </cfRule>
  </conditionalFormatting>
  <conditionalFormatting sqref="P3:P10">
    <cfRule type="containsText" dxfId="36" priority="29" operator="containsText" text="09.00 - 13.00">
      <formula>NOT(ISERROR(SEARCH("09.00 - 13.00",P3)))</formula>
    </cfRule>
    <cfRule type="containsText" dxfId="35" priority="32" operator="containsText" text="09.00 – 15:00">
      <formula>NOT(ISERROR(SEARCH("09.00 – 15:00",P3)))</formula>
    </cfRule>
    <cfRule type="containsText" dxfId="34" priority="33" operator="containsText" text="09.00 – 16.00">
      <formula>NOT(ISERROR(SEARCH("09.00 – 16.00",P3)))</formula>
    </cfRule>
    <cfRule type="containsText" dxfId="33" priority="34" operator="containsText" text="09.00 - 13:00">
      <formula>NOT(ISERROR(SEARCH("09.00 - 13:00",P3)))</formula>
    </cfRule>
    <cfRule type="containsText" dxfId="32" priority="35" operator="containsText" text="08.30 – 16:30 ">
      <formula>NOT(ISERROR(SEARCH("08.30 – 16:30 ",P3)))</formula>
    </cfRule>
    <cfRule type="containsText" dxfId="31" priority="36" operator="containsText" text="08.30 – 17:30 ">
      <formula>NOT(ISERROR(SEARCH("08.30 – 17:30 ",P3)))</formula>
    </cfRule>
  </conditionalFormatting>
  <conditionalFormatting sqref="P3:P10">
    <cfRule type="containsText" dxfId="30" priority="31" operator="containsText" text="1 3 : 0 0">
      <formula>NOT(ISERROR(SEARCH("1 3 : 0 0",P3)))</formula>
    </cfRule>
  </conditionalFormatting>
  <conditionalFormatting sqref="P3">
    <cfRule type="containsText" dxfId="29" priority="30" operator="containsText" text="13:00">
      <formula>NOT(ISERROR(SEARCH("13:00",P3)))</formula>
    </cfRule>
  </conditionalFormatting>
  <conditionalFormatting sqref="P3:P10">
    <cfRule type="containsText" dxfId="28" priority="41" operator="containsText" text="09:00 – 13.00 ">
      <formula>NOT(ISERROR(SEARCH("09:00 – 13.00 ",P3)))</formula>
    </cfRule>
  </conditionalFormatting>
  <conditionalFormatting sqref="P3:P10">
    <cfRule type="containsText" dxfId="27" priority="26" operator="containsText" text="09.00 -13.00">
      <formula>NOT(ISERROR(SEARCH("09.00 -13.00",P3)))</formula>
    </cfRule>
    <cfRule type="containsText" dxfId="26" priority="27" operator="containsText" text="09.00 -15:00">
      <formula>NOT(ISERROR(SEARCH("09.00 -15:00",P3)))</formula>
    </cfRule>
    <cfRule type="containsText" dxfId="25" priority="28" operator="containsText" text="09.00 -16.00">
      <formula>NOT(ISERROR(SEARCH("09.00 -16.00",P3)))</formula>
    </cfRule>
  </conditionalFormatting>
  <conditionalFormatting sqref="P3:P10">
    <cfRule type="containsText" dxfId="24" priority="23" operator="containsText" text="09.00 -13:00">
      <formula>NOT(ISERROR(SEARCH("09.00 -13:00",P3)))</formula>
    </cfRule>
    <cfRule type="containsText" dxfId="23" priority="24" operator="containsText" text="08.30 -17.30">
      <formula>NOT(ISERROR(SEARCH("08.30 -17.30",P3)))</formula>
    </cfRule>
    <cfRule type="containsText" dxfId="22" priority="25" operator="containsText" text="08.30 -15:30">
      <formula>NOT(ISERROR(SEARCH("08.30 -15:30",P3)))</formula>
    </cfRule>
  </conditionalFormatting>
  <conditionalFormatting sqref="P5:P10">
    <cfRule type="containsText" dxfId="21" priority="20" operator="containsText" text="09.00 -13.00">
      <formula>NOT(ISERROR(SEARCH("09.00 -13.00",P5)))</formula>
    </cfRule>
    <cfRule type="containsText" dxfId="20" priority="21" operator="containsText" text="09.00 -15:00">
      <formula>NOT(ISERROR(SEARCH("09.00 -15:00",P5)))</formula>
    </cfRule>
    <cfRule type="containsText" dxfId="19" priority="22" operator="containsText" text="09.00 -16.00">
      <formula>NOT(ISERROR(SEARCH("09.00 -16.00",P5)))</formula>
    </cfRule>
  </conditionalFormatting>
  <conditionalFormatting sqref="P5:P10">
    <cfRule type="containsText" dxfId="18" priority="17" operator="containsText" text="09.00 -13:00">
      <formula>NOT(ISERROR(SEARCH("09.00 -13:00",P5)))</formula>
    </cfRule>
    <cfRule type="containsText" dxfId="17" priority="18" operator="containsText" text="08.30 -17.30">
      <formula>NOT(ISERROR(SEARCH("08.30 -17.30",P5)))</formula>
    </cfRule>
    <cfRule type="containsText" dxfId="16" priority="19" operator="containsText" text="08.30 -15:30">
      <formula>NOT(ISERROR(SEARCH("08.30 -15:30",P5)))</formula>
    </cfRule>
  </conditionalFormatting>
  <conditionalFormatting sqref="P3">
    <cfRule type="containsText" dxfId="15" priority="14" operator="containsText" text="09.00 -13.00">
      <formula>NOT(ISERROR(SEARCH("09.00 -13.00",P3)))</formula>
    </cfRule>
    <cfRule type="containsText" dxfId="14" priority="15" operator="containsText" text="09.00 -15:00">
      <formula>NOT(ISERROR(SEARCH("09.00 -15:00",P3)))</formula>
    </cfRule>
    <cfRule type="containsText" dxfId="13" priority="16" operator="containsText" text="09.00 -16.00">
      <formula>NOT(ISERROR(SEARCH("09.00 -16.00",P3)))</formula>
    </cfRule>
  </conditionalFormatting>
  <conditionalFormatting sqref="P3">
    <cfRule type="containsText" dxfId="12" priority="11" operator="containsText" text="09.00 -13:00">
      <formula>NOT(ISERROR(SEARCH("09.00 -13:00",P3)))</formula>
    </cfRule>
    <cfRule type="containsText" dxfId="11" priority="12" operator="containsText" text="08.30 -17.30">
      <formula>NOT(ISERROR(SEARCH("08.30 -17.30",P3)))</formula>
    </cfRule>
    <cfRule type="containsText" dxfId="10" priority="13" operator="containsText" text="08.30 -15:30">
      <formula>NOT(ISERROR(SEARCH("08.30 -15:30",P3)))</formula>
    </cfRule>
  </conditionalFormatting>
  <conditionalFormatting sqref="P4">
    <cfRule type="containsText" dxfId="9" priority="8" operator="containsText" text="09.00 -13.00">
      <formula>NOT(ISERROR(SEARCH("09.00 -13.00",P4)))</formula>
    </cfRule>
    <cfRule type="containsText" dxfId="8" priority="9" operator="containsText" text="09.00 -15:00">
      <formula>NOT(ISERROR(SEARCH("09.00 -15:00",P4)))</formula>
    </cfRule>
    <cfRule type="containsText" dxfId="7" priority="10" operator="containsText" text="09.00 -16.00">
      <formula>NOT(ISERROR(SEARCH("09.00 -16.00",P4)))</formula>
    </cfRule>
  </conditionalFormatting>
  <conditionalFormatting sqref="P5:P10">
    <cfRule type="containsText" dxfId="6" priority="5" operator="containsText" text="09.00 -13.00">
      <formula>NOT(ISERROR(SEARCH("09.00 -13.00",P5)))</formula>
    </cfRule>
    <cfRule type="containsText" dxfId="5" priority="6" operator="containsText" text="09.00 -15:00">
      <formula>NOT(ISERROR(SEARCH("09.00 -15:00",P5)))</formula>
    </cfRule>
    <cfRule type="containsText" dxfId="4" priority="7" operator="containsText" text="09.00 -16.00">
      <formula>NOT(ISERROR(SEARCH("09.00 -16.00",P5)))</formula>
    </cfRule>
  </conditionalFormatting>
  <conditionalFormatting sqref="P3">
    <cfRule type="containsText" dxfId="3" priority="2" operator="containsText" text="09.00 -13.00">
      <formula>NOT(ISERROR(SEARCH("09.00 -13.00",P3)))</formula>
    </cfRule>
    <cfRule type="containsText" dxfId="2" priority="3" operator="containsText" text="09.00 -15:00">
      <formula>NOT(ISERROR(SEARCH("09.00 -15:00",P3)))</formula>
    </cfRule>
    <cfRule type="containsText" dxfId="1" priority="4" operator="containsText" text="09.00 -16.00">
      <formula>NOT(ISERROR(SEARCH("09.00 -16.00",P3)))</formula>
    </cfRule>
  </conditionalFormatting>
  <conditionalFormatting sqref="AC3">
    <cfRule type="containsText" dxfId="0" priority="1" operator="containsText" text="1 3 : 0 0">
      <formula>NOT(ISERROR(SEARCH("1 3 : 0 0",AC3)))</formula>
    </cfRule>
  </conditionalFormatting>
  <pageMargins left="0.7" right="0.7" top="0.75" bottom="0.75" header="0.51180555555555496" footer="0.51180555555555496"/>
  <pageSetup paperSize="9" firstPageNumber="0" orientation="portrait" horizontalDpi="300" verticalDpi="30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Foglio7">
    <tabColor rgb="FF7030A0"/>
  </sheetPr>
  <dimension ref="A1:O33"/>
  <sheetViews>
    <sheetView topLeftCell="A10" workbookViewId="0">
      <selection activeCell="O3" sqref="O3"/>
    </sheetView>
  </sheetViews>
  <sheetFormatPr defaultRowHeight="13.2" x14ac:dyDescent="0.25"/>
  <cols>
    <col min="1" max="1" width="8.6640625" customWidth="1"/>
    <col min="2" max="2" width="23.44140625" style="49" customWidth="1"/>
    <col min="3" max="3" width="11.33203125" customWidth="1"/>
    <col min="4" max="4" width="13.33203125" style="29" customWidth="1"/>
    <col min="5" max="5" width="12.44140625" customWidth="1"/>
    <col min="6" max="14" width="13" customWidth="1"/>
    <col min="15" max="15" width="10.6640625" style="29" customWidth="1"/>
    <col min="16" max="1025" width="8.6640625" customWidth="1"/>
  </cols>
  <sheetData>
    <row r="1" spans="1:15" x14ac:dyDescent="0.25">
      <c r="C1" s="148"/>
      <c r="D1" s="445" t="s">
        <v>123</v>
      </c>
      <c r="E1" s="445"/>
      <c r="F1" s="445"/>
      <c r="G1" s="445"/>
      <c r="H1" s="445"/>
      <c r="I1" s="445"/>
      <c r="J1" s="445"/>
      <c r="K1" s="445"/>
      <c r="L1" s="445"/>
      <c r="M1" s="445"/>
      <c r="N1" s="445"/>
      <c r="O1" s="445"/>
    </row>
    <row r="2" spans="1:15" s="29" customFormat="1" ht="48.75" customHeight="1" x14ac:dyDescent="0.25">
      <c r="A2" s="50" t="s">
        <v>124</v>
      </c>
      <c r="B2" s="51" t="s">
        <v>125</v>
      </c>
      <c r="C2" s="50" t="s">
        <v>126</v>
      </c>
      <c r="D2" s="52" t="s">
        <v>127</v>
      </c>
      <c r="E2" s="52" t="s">
        <v>128</v>
      </c>
      <c r="F2" s="52" t="s">
        <v>129</v>
      </c>
      <c r="G2" s="52" t="s">
        <v>130</v>
      </c>
      <c r="H2" s="52" t="s">
        <v>131</v>
      </c>
      <c r="I2" s="52" t="s">
        <v>132</v>
      </c>
      <c r="J2" s="52" t="s">
        <v>133</v>
      </c>
      <c r="K2" s="52" t="s">
        <v>134</v>
      </c>
      <c r="L2" s="52" t="s">
        <v>135</v>
      </c>
      <c r="M2" s="52" t="s">
        <v>136</v>
      </c>
      <c r="N2" s="52" t="s">
        <v>137</v>
      </c>
      <c r="O2" s="163" t="s">
        <v>59</v>
      </c>
    </row>
    <row r="3" spans="1:15" x14ac:dyDescent="0.25">
      <c r="A3" s="53">
        <v>1</v>
      </c>
      <c r="B3" s="54" t="s">
        <v>23</v>
      </c>
      <c r="C3" s="55" t="s">
        <v>138</v>
      </c>
      <c r="D3" s="56">
        <v>1</v>
      </c>
      <c r="E3" s="55">
        <v>3</v>
      </c>
      <c r="F3" s="55">
        <v>2</v>
      </c>
      <c r="G3" s="55">
        <v>1</v>
      </c>
      <c r="H3" s="55">
        <v>1</v>
      </c>
      <c r="I3" s="57"/>
      <c r="J3" s="57"/>
      <c r="K3" s="57"/>
      <c r="L3" s="57"/>
      <c r="M3" s="57"/>
      <c r="N3" s="57"/>
      <c r="O3" s="58">
        <f t="shared" ref="O3:O31" si="0">SUM(D3:N3)</f>
        <v>8</v>
      </c>
    </row>
    <row r="4" spans="1:15" x14ac:dyDescent="0.25">
      <c r="A4" s="12">
        <v>2</v>
      </c>
      <c r="B4" s="59" t="s">
        <v>139</v>
      </c>
      <c r="C4" s="6" t="s">
        <v>138</v>
      </c>
      <c r="D4" s="7">
        <v>1</v>
      </c>
      <c r="E4" s="6">
        <v>3</v>
      </c>
      <c r="F4" s="6">
        <v>1</v>
      </c>
      <c r="G4" s="6">
        <v>2</v>
      </c>
      <c r="H4" s="6">
        <v>1</v>
      </c>
      <c r="I4" s="13"/>
      <c r="J4" s="13"/>
      <c r="K4" s="13"/>
      <c r="L4" s="13"/>
      <c r="M4" s="13"/>
      <c r="N4" s="13"/>
      <c r="O4" s="60">
        <f t="shared" si="0"/>
        <v>8</v>
      </c>
    </row>
    <row r="5" spans="1:15" x14ac:dyDescent="0.25">
      <c r="A5" s="12">
        <v>3</v>
      </c>
      <c r="B5" s="59" t="s">
        <v>25</v>
      </c>
      <c r="C5" s="6" t="s">
        <v>138</v>
      </c>
      <c r="D5" s="7">
        <v>2</v>
      </c>
      <c r="E5" s="6">
        <v>2</v>
      </c>
      <c r="F5" s="6">
        <v>1</v>
      </c>
      <c r="G5" s="6">
        <v>2</v>
      </c>
      <c r="H5" s="6">
        <v>1</v>
      </c>
      <c r="I5" s="13"/>
      <c r="J5" s="13"/>
      <c r="K5" s="13"/>
      <c r="L5" s="13"/>
      <c r="M5" s="13"/>
      <c r="N5" s="13"/>
      <c r="O5" s="60">
        <f t="shared" si="0"/>
        <v>8</v>
      </c>
    </row>
    <row r="6" spans="1:15" x14ac:dyDescent="0.25">
      <c r="A6" s="12">
        <v>4</v>
      </c>
      <c r="B6" s="59" t="s">
        <v>26</v>
      </c>
      <c r="C6" s="6" t="s">
        <v>138</v>
      </c>
      <c r="D6" s="7">
        <v>1</v>
      </c>
      <c r="E6" s="6">
        <v>3</v>
      </c>
      <c r="F6" s="6">
        <v>1</v>
      </c>
      <c r="G6" s="6">
        <v>1</v>
      </c>
      <c r="H6" s="6">
        <v>2</v>
      </c>
      <c r="I6" s="13"/>
      <c r="J6" s="13"/>
      <c r="K6" s="13"/>
      <c r="L6" s="13"/>
      <c r="M6" s="13"/>
      <c r="N6" s="13"/>
      <c r="O6" s="60">
        <f t="shared" si="0"/>
        <v>8</v>
      </c>
    </row>
    <row r="7" spans="1:15" x14ac:dyDescent="0.25">
      <c r="A7" s="12">
        <v>5</v>
      </c>
      <c r="B7" s="59" t="s">
        <v>140</v>
      </c>
      <c r="C7" s="6" t="s">
        <v>138</v>
      </c>
      <c r="D7" s="7">
        <v>1</v>
      </c>
      <c r="E7" s="6">
        <v>3</v>
      </c>
      <c r="F7" s="6">
        <v>1</v>
      </c>
      <c r="G7" s="6">
        <v>1</v>
      </c>
      <c r="H7" s="6">
        <v>2</v>
      </c>
      <c r="I7" s="13"/>
      <c r="J7" s="13"/>
      <c r="K7" s="13"/>
      <c r="L7" s="13"/>
      <c r="M7" s="13"/>
      <c r="N7" s="13"/>
      <c r="O7" s="60">
        <f t="shared" si="0"/>
        <v>8</v>
      </c>
    </row>
    <row r="8" spans="1:15" x14ac:dyDescent="0.25">
      <c r="A8" s="61">
        <v>6</v>
      </c>
      <c r="B8" s="62" t="s">
        <v>27</v>
      </c>
      <c r="C8" s="63" t="s">
        <v>138</v>
      </c>
      <c r="D8" s="63">
        <v>0</v>
      </c>
      <c r="E8" s="63">
        <v>0</v>
      </c>
      <c r="F8" s="63">
        <v>0</v>
      </c>
      <c r="G8" s="63"/>
      <c r="H8" s="63">
        <v>0</v>
      </c>
      <c r="I8" s="64"/>
      <c r="J8" s="64"/>
      <c r="K8" s="64"/>
      <c r="L8" s="64"/>
      <c r="M8" s="64"/>
      <c r="N8" s="64"/>
      <c r="O8" s="65">
        <f t="shared" si="0"/>
        <v>0</v>
      </c>
    </row>
    <row r="9" spans="1:15" x14ac:dyDescent="0.25">
      <c r="A9" s="12">
        <v>7</v>
      </c>
      <c r="B9" s="59" t="s">
        <v>28</v>
      </c>
      <c r="C9" s="6" t="s">
        <v>138</v>
      </c>
      <c r="D9" s="7">
        <v>1</v>
      </c>
      <c r="E9" s="6">
        <v>3</v>
      </c>
      <c r="F9" s="6">
        <v>1</v>
      </c>
      <c r="G9" s="6">
        <v>2</v>
      </c>
      <c r="H9" s="6">
        <v>1</v>
      </c>
      <c r="I9" s="13"/>
      <c r="J9" s="13"/>
      <c r="K9" s="13"/>
      <c r="L9" s="13"/>
      <c r="M9" s="13"/>
      <c r="N9" s="13"/>
      <c r="O9" s="60">
        <f t="shared" si="0"/>
        <v>8</v>
      </c>
    </row>
    <row r="10" spans="1:15" x14ac:dyDescent="0.25">
      <c r="A10" s="12">
        <v>8</v>
      </c>
      <c r="B10" s="59" t="s">
        <v>29</v>
      </c>
      <c r="C10" s="6" t="s">
        <v>138</v>
      </c>
      <c r="D10" s="7">
        <v>2</v>
      </c>
      <c r="E10" s="6">
        <v>2</v>
      </c>
      <c r="F10" s="6">
        <v>2</v>
      </c>
      <c r="G10" s="6">
        <v>1</v>
      </c>
      <c r="H10" s="6">
        <v>1</v>
      </c>
      <c r="I10" s="13"/>
      <c r="J10" s="13"/>
      <c r="K10" s="13"/>
      <c r="L10" s="13"/>
      <c r="M10" s="13"/>
      <c r="N10" s="13"/>
      <c r="O10" s="60">
        <f t="shared" si="0"/>
        <v>8</v>
      </c>
    </row>
    <row r="11" spans="1:15" x14ac:dyDescent="0.25">
      <c r="A11" s="12">
        <v>9</v>
      </c>
      <c r="B11" s="59" t="s">
        <v>30</v>
      </c>
      <c r="C11" s="6" t="s">
        <v>138</v>
      </c>
      <c r="D11" s="66" t="s">
        <v>141</v>
      </c>
      <c r="E11" s="6">
        <v>4</v>
      </c>
      <c r="F11" s="6">
        <v>1</v>
      </c>
      <c r="G11" s="6">
        <v>1</v>
      </c>
      <c r="H11" s="6">
        <v>2</v>
      </c>
      <c r="I11" s="13"/>
      <c r="J11" s="13"/>
      <c r="K11" s="13"/>
      <c r="L11" s="13"/>
      <c r="M11" s="13"/>
      <c r="N11" s="13"/>
      <c r="O11" s="60">
        <f t="shared" si="0"/>
        <v>8</v>
      </c>
    </row>
    <row r="12" spans="1:15" x14ac:dyDescent="0.25">
      <c r="A12" s="12">
        <v>10</v>
      </c>
      <c r="B12" s="59" t="s">
        <v>32</v>
      </c>
      <c r="C12" s="6" t="s">
        <v>138</v>
      </c>
      <c r="D12" s="7">
        <v>2</v>
      </c>
      <c r="E12" s="6">
        <v>2</v>
      </c>
      <c r="F12" s="6">
        <v>2</v>
      </c>
      <c r="G12" s="6">
        <v>1</v>
      </c>
      <c r="H12" s="6">
        <v>1</v>
      </c>
      <c r="I12" s="13"/>
      <c r="J12" s="13"/>
      <c r="K12" s="13"/>
      <c r="L12" s="13"/>
      <c r="M12" s="13"/>
      <c r="N12" s="13"/>
      <c r="O12" s="60">
        <f t="shared" si="0"/>
        <v>8</v>
      </c>
    </row>
    <row r="13" spans="1:15" x14ac:dyDescent="0.25">
      <c r="A13" s="12">
        <v>11</v>
      </c>
      <c r="B13" s="59" t="s">
        <v>142</v>
      </c>
      <c r="C13" s="6" t="s">
        <v>138</v>
      </c>
      <c r="D13" s="7">
        <v>2</v>
      </c>
      <c r="E13" s="6">
        <v>3</v>
      </c>
      <c r="F13" s="6">
        <v>1</v>
      </c>
      <c r="G13" s="6">
        <v>1</v>
      </c>
      <c r="H13" s="6">
        <v>1</v>
      </c>
      <c r="I13" s="13"/>
      <c r="J13" s="13"/>
      <c r="K13" s="13"/>
      <c r="L13" s="13"/>
      <c r="M13" s="13"/>
      <c r="N13" s="13"/>
      <c r="O13" s="60">
        <f t="shared" si="0"/>
        <v>8</v>
      </c>
    </row>
    <row r="14" spans="1:15" x14ac:dyDescent="0.25">
      <c r="A14" s="12">
        <v>12</v>
      </c>
      <c r="B14" s="59" t="s">
        <v>143</v>
      </c>
      <c r="C14" s="6" t="s">
        <v>138</v>
      </c>
      <c r="D14" s="7">
        <v>1</v>
      </c>
      <c r="E14" s="6">
        <v>3</v>
      </c>
      <c r="F14" s="6">
        <v>1</v>
      </c>
      <c r="G14" s="6">
        <v>1</v>
      </c>
      <c r="H14" s="6">
        <v>2</v>
      </c>
      <c r="I14" s="13"/>
      <c r="J14" s="13"/>
      <c r="K14" s="13"/>
      <c r="L14" s="13"/>
      <c r="M14" s="13"/>
      <c r="N14" s="13"/>
      <c r="O14" s="60">
        <f t="shared" si="0"/>
        <v>8</v>
      </c>
    </row>
    <row r="15" spans="1:15" x14ac:dyDescent="0.25">
      <c r="A15" s="15">
        <v>13</v>
      </c>
      <c r="B15" s="67" t="s">
        <v>144</v>
      </c>
      <c r="C15" s="16" t="s">
        <v>138</v>
      </c>
      <c r="D15" s="68">
        <v>1</v>
      </c>
      <c r="E15" s="16">
        <v>3</v>
      </c>
      <c r="F15" s="16">
        <v>1</v>
      </c>
      <c r="G15" s="16">
        <v>2</v>
      </c>
      <c r="H15" s="16">
        <v>1</v>
      </c>
      <c r="I15" s="17"/>
      <c r="J15" s="17"/>
      <c r="K15" s="17"/>
      <c r="L15" s="17"/>
      <c r="M15" s="17"/>
      <c r="N15" s="17"/>
      <c r="O15" s="69">
        <f t="shared" si="0"/>
        <v>8</v>
      </c>
    </row>
    <row r="16" spans="1:15" x14ac:dyDescent="0.25">
      <c r="A16" s="19">
        <v>14</v>
      </c>
      <c r="B16" s="70" t="s">
        <v>1</v>
      </c>
      <c r="C16" s="19" t="s">
        <v>145</v>
      </c>
      <c r="D16" s="71">
        <v>1</v>
      </c>
      <c r="E16" s="19">
        <v>3</v>
      </c>
      <c r="F16" s="19">
        <v>1</v>
      </c>
      <c r="G16" s="19">
        <v>2</v>
      </c>
      <c r="H16" s="19">
        <v>1</v>
      </c>
      <c r="I16" s="19"/>
      <c r="J16" s="19"/>
      <c r="K16" s="19"/>
      <c r="L16" s="19"/>
      <c r="M16" s="19"/>
      <c r="N16" s="19"/>
      <c r="O16" s="72">
        <f t="shared" si="0"/>
        <v>8</v>
      </c>
    </row>
    <row r="17" spans="1:15" x14ac:dyDescent="0.25">
      <c r="A17" s="6">
        <v>15</v>
      </c>
      <c r="B17" s="59" t="s">
        <v>146</v>
      </c>
      <c r="C17" s="6" t="s">
        <v>145</v>
      </c>
      <c r="D17" s="7">
        <v>2</v>
      </c>
      <c r="E17" s="6">
        <v>2</v>
      </c>
      <c r="F17" s="6">
        <v>1</v>
      </c>
      <c r="G17" s="6">
        <v>2</v>
      </c>
      <c r="H17" s="6">
        <v>1</v>
      </c>
      <c r="I17" s="6"/>
      <c r="J17" s="6"/>
      <c r="K17" s="6"/>
      <c r="L17" s="6"/>
      <c r="M17" s="6"/>
      <c r="N17" s="6"/>
      <c r="O17" s="73">
        <f t="shared" si="0"/>
        <v>8</v>
      </c>
    </row>
    <row r="18" spans="1:15" x14ac:dyDescent="0.25">
      <c r="A18" s="6">
        <v>16</v>
      </c>
      <c r="B18" s="59" t="s">
        <v>147</v>
      </c>
      <c r="C18" s="6" t="s">
        <v>145</v>
      </c>
      <c r="D18" s="7">
        <v>2</v>
      </c>
      <c r="E18" s="6">
        <v>3</v>
      </c>
      <c r="F18" s="6">
        <v>1</v>
      </c>
      <c r="G18" s="6">
        <v>1</v>
      </c>
      <c r="H18" s="6">
        <v>2</v>
      </c>
      <c r="I18" s="6"/>
      <c r="J18" s="6"/>
      <c r="K18" s="6"/>
      <c r="L18" s="6"/>
      <c r="M18" s="6"/>
      <c r="N18" s="6"/>
      <c r="O18" s="74">
        <f t="shared" si="0"/>
        <v>9</v>
      </c>
    </row>
    <row r="19" spans="1:15" x14ac:dyDescent="0.25">
      <c r="A19" s="6">
        <v>17</v>
      </c>
      <c r="B19" s="59" t="s">
        <v>148</v>
      </c>
      <c r="C19" s="6" t="s">
        <v>145</v>
      </c>
      <c r="D19" s="7">
        <v>1</v>
      </c>
      <c r="E19" s="6">
        <v>3</v>
      </c>
      <c r="F19" s="6">
        <v>2</v>
      </c>
      <c r="G19" s="6">
        <v>1</v>
      </c>
      <c r="H19" s="6">
        <v>1</v>
      </c>
      <c r="I19" s="6"/>
      <c r="J19" s="6"/>
      <c r="K19" s="6"/>
      <c r="L19" s="6"/>
      <c r="M19" s="6"/>
      <c r="N19" s="6"/>
      <c r="O19" s="73">
        <f t="shared" si="0"/>
        <v>8</v>
      </c>
    </row>
    <row r="20" spans="1:15" x14ac:dyDescent="0.25">
      <c r="A20" s="6">
        <v>18</v>
      </c>
      <c r="B20" s="59" t="s">
        <v>149</v>
      </c>
      <c r="C20" s="6" t="s">
        <v>145</v>
      </c>
      <c r="D20" s="7">
        <v>2</v>
      </c>
      <c r="E20" s="6">
        <v>2</v>
      </c>
      <c r="F20" s="6">
        <v>2</v>
      </c>
      <c r="G20" s="6">
        <v>1</v>
      </c>
      <c r="H20" s="6">
        <v>1</v>
      </c>
      <c r="I20" s="6"/>
      <c r="J20" s="6"/>
      <c r="K20" s="6"/>
      <c r="L20" s="6"/>
      <c r="M20" s="6"/>
      <c r="N20" s="6"/>
      <c r="O20" s="73">
        <f t="shared" si="0"/>
        <v>8</v>
      </c>
    </row>
    <row r="21" spans="1:15" x14ac:dyDescent="0.25">
      <c r="A21" s="6">
        <v>19</v>
      </c>
      <c r="B21" s="59" t="s">
        <v>150</v>
      </c>
      <c r="C21" s="6" t="s">
        <v>145</v>
      </c>
      <c r="D21" s="7">
        <v>2</v>
      </c>
      <c r="E21" s="6">
        <v>2</v>
      </c>
      <c r="F21" s="6">
        <v>0</v>
      </c>
      <c r="G21" s="6">
        <v>2</v>
      </c>
      <c r="H21" s="6">
        <v>2</v>
      </c>
      <c r="I21" s="6"/>
      <c r="J21" s="6"/>
      <c r="K21" s="6"/>
      <c r="L21" s="6"/>
      <c r="M21" s="6"/>
      <c r="N21" s="6"/>
      <c r="O21" s="73">
        <f t="shared" si="0"/>
        <v>8</v>
      </c>
    </row>
    <row r="22" spans="1:15" x14ac:dyDescent="0.25">
      <c r="A22" s="6">
        <v>20</v>
      </c>
      <c r="B22" s="59" t="s">
        <v>2</v>
      </c>
      <c r="C22" s="6" t="s">
        <v>145</v>
      </c>
      <c r="D22" s="7">
        <v>1</v>
      </c>
      <c r="E22" s="6">
        <v>3</v>
      </c>
      <c r="F22" s="6">
        <v>2</v>
      </c>
      <c r="G22" s="6">
        <v>1</v>
      </c>
      <c r="H22" s="6">
        <v>1</v>
      </c>
      <c r="I22" s="6"/>
      <c r="J22" s="6"/>
      <c r="K22" s="6"/>
      <c r="L22" s="6"/>
      <c r="M22" s="6"/>
      <c r="N22" s="6"/>
      <c r="O22" s="73">
        <f t="shared" si="0"/>
        <v>8</v>
      </c>
    </row>
    <row r="23" spans="1:15" x14ac:dyDescent="0.25">
      <c r="A23" s="6">
        <v>21</v>
      </c>
      <c r="B23" s="59" t="s">
        <v>151</v>
      </c>
      <c r="C23" s="6" t="s">
        <v>145</v>
      </c>
      <c r="D23" s="7">
        <v>1</v>
      </c>
      <c r="E23" s="6">
        <v>3</v>
      </c>
      <c r="F23" s="6">
        <v>2</v>
      </c>
      <c r="G23" s="6">
        <v>1</v>
      </c>
      <c r="H23" s="6">
        <v>1</v>
      </c>
      <c r="I23" s="6"/>
      <c r="J23" s="6"/>
      <c r="K23" s="6"/>
      <c r="L23" s="6"/>
      <c r="M23" s="6"/>
      <c r="N23" s="6"/>
      <c r="O23" s="73">
        <f t="shared" si="0"/>
        <v>8</v>
      </c>
    </row>
    <row r="24" spans="1:15" x14ac:dyDescent="0.25">
      <c r="A24" s="6">
        <v>22</v>
      </c>
      <c r="B24" s="59" t="s">
        <v>152</v>
      </c>
      <c r="C24" s="6" t="s">
        <v>145</v>
      </c>
      <c r="D24" s="7">
        <v>1</v>
      </c>
      <c r="E24" s="6">
        <v>3</v>
      </c>
      <c r="F24" s="6">
        <v>2</v>
      </c>
      <c r="G24" s="6">
        <v>1</v>
      </c>
      <c r="H24" s="6">
        <v>1</v>
      </c>
      <c r="I24" s="6"/>
      <c r="J24" s="6"/>
      <c r="K24" s="6"/>
      <c r="L24" s="6"/>
      <c r="M24" s="6"/>
      <c r="N24" s="6"/>
      <c r="O24" s="73">
        <f t="shared" si="0"/>
        <v>8</v>
      </c>
    </row>
    <row r="25" spans="1:15" x14ac:dyDescent="0.25">
      <c r="A25" s="6">
        <v>23</v>
      </c>
      <c r="B25" s="59" t="s">
        <v>7</v>
      </c>
      <c r="C25" s="6" t="s">
        <v>145</v>
      </c>
      <c r="D25" s="7">
        <v>2</v>
      </c>
      <c r="E25" s="6">
        <v>2</v>
      </c>
      <c r="F25" s="6">
        <v>2</v>
      </c>
      <c r="G25" s="6">
        <v>1</v>
      </c>
      <c r="H25" s="6">
        <v>1</v>
      </c>
      <c r="I25" s="6"/>
      <c r="J25" s="6"/>
      <c r="K25" s="6"/>
      <c r="L25" s="6"/>
      <c r="M25" s="6"/>
      <c r="N25" s="6"/>
      <c r="O25" s="73">
        <f t="shared" si="0"/>
        <v>8</v>
      </c>
    </row>
    <row r="26" spans="1:15" x14ac:dyDescent="0.25">
      <c r="A26" s="6">
        <v>24</v>
      </c>
      <c r="B26" s="59" t="s">
        <v>6</v>
      </c>
      <c r="C26" s="6" t="s">
        <v>145</v>
      </c>
      <c r="D26" s="7">
        <v>1</v>
      </c>
      <c r="E26" s="6">
        <v>3</v>
      </c>
      <c r="F26" s="6">
        <v>2</v>
      </c>
      <c r="G26" s="6">
        <v>1</v>
      </c>
      <c r="H26" s="6">
        <v>1</v>
      </c>
      <c r="I26" s="6"/>
      <c r="J26" s="6"/>
      <c r="K26" s="6"/>
      <c r="L26" s="6"/>
      <c r="M26" s="6"/>
      <c r="N26" s="6"/>
      <c r="O26" s="73">
        <f t="shared" si="0"/>
        <v>8</v>
      </c>
    </row>
    <row r="27" spans="1:15" x14ac:dyDescent="0.25">
      <c r="A27" s="75">
        <v>25</v>
      </c>
      <c r="B27" s="62" t="s">
        <v>153</v>
      </c>
      <c r="C27" s="63" t="s">
        <v>145</v>
      </c>
      <c r="D27" s="63" t="s">
        <v>154</v>
      </c>
      <c r="E27" s="63" t="s">
        <v>154</v>
      </c>
      <c r="F27" s="63" t="s">
        <v>154</v>
      </c>
      <c r="G27" s="63" t="s">
        <v>154</v>
      </c>
      <c r="H27" s="63" t="s">
        <v>154</v>
      </c>
      <c r="I27" s="63"/>
      <c r="J27" s="63"/>
      <c r="K27" s="63"/>
      <c r="L27" s="63"/>
      <c r="M27" s="63"/>
      <c r="N27" s="63"/>
      <c r="O27" s="63">
        <f t="shared" si="0"/>
        <v>0</v>
      </c>
    </row>
    <row r="28" spans="1:15" x14ac:dyDescent="0.25">
      <c r="A28" s="14">
        <v>26</v>
      </c>
      <c r="B28" s="59" t="s">
        <v>8</v>
      </c>
      <c r="C28" s="6" t="s">
        <v>145</v>
      </c>
      <c r="D28" s="7">
        <v>1</v>
      </c>
      <c r="E28" s="6">
        <v>3</v>
      </c>
      <c r="F28" s="6">
        <v>0</v>
      </c>
      <c r="G28" s="6">
        <v>2</v>
      </c>
      <c r="H28" s="6">
        <v>2</v>
      </c>
      <c r="I28" s="6"/>
      <c r="J28" s="6"/>
      <c r="K28" s="6"/>
      <c r="L28" s="6"/>
      <c r="M28" s="6"/>
      <c r="N28" s="6"/>
      <c r="O28" s="73">
        <f t="shared" si="0"/>
        <v>8</v>
      </c>
    </row>
    <row r="29" spans="1:15" x14ac:dyDescent="0.25">
      <c r="A29" s="14">
        <v>27</v>
      </c>
      <c r="B29" s="59" t="s">
        <v>9</v>
      </c>
      <c r="C29" s="6" t="s">
        <v>145</v>
      </c>
      <c r="D29" s="7">
        <v>1</v>
      </c>
      <c r="E29" s="6">
        <v>3</v>
      </c>
      <c r="F29" s="6">
        <v>1</v>
      </c>
      <c r="G29" s="6">
        <v>1</v>
      </c>
      <c r="H29" s="6">
        <v>2</v>
      </c>
      <c r="I29" s="6"/>
      <c r="J29" s="6"/>
      <c r="K29" s="6"/>
      <c r="L29" s="6"/>
      <c r="M29" s="6"/>
      <c r="N29" s="6"/>
      <c r="O29" s="73">
        <f t="shared" si="0"/>
        <v>8</v>
      </c>
    </row>
    <row r="30" spans="1:15" x14ac:dyDescent="0.25">
      <c r="A30" s="14">
        <v>28</v>
      </c>
      <c r="B30" s="59" t="s">
        <v>10</v>
      </c>
      <c r="C30" s="6" t="s">
        <v>145</v>
      </c>
      <c r="D30" s="7">
        <v>1</v>
      </c>
      <c r="E30" s="6">
        <v>3</v>
      </c>
      <c r="F30" s="6">
        <v>1</v>
      </c>
      <c r="G30" s="6">
        <v>2</v>
      </c>
      <c r="H30" s="6">
        <v>2</v>
      </c>
      <c r="I30" s="6"/>
      <c r="J30" s="6"/>
      <c r="K30" s="6"/>
      <c r="L30" s="6"/>
      <c r="M30" s="6"/>
      <c r="N30" s="6"/>
      <c r="O30" s="74">
        <f t="shared" si="0"/>
        <v>9</v>
      </c>
    </row>
    <row r="31" spans="1:15" x14ac:dyDescent="0.25">
      <c r="A31" s="14">
        <v>29</v>
      </c>
      <c r="B31" s="76" t="s">
        <v>12</v>
      </c>
      <c r="C31" s="73" t="s">
        <v>145</v>
      </c>
      <c r="D31" s="73" t="s">
        <v>154</v>
      </c>
      <c r="E31" s="14" t="s">
        <v>154</v>
      </c>
      <c r="F31" s="14">
        <v>2</v>
      </c>
      <c r="G31" s="14">
        <v>1</v>
      </c>
      <c r="H31" s="14">
        <v>1</v>
      </c>
      <c r="I31" s="14"/>
      <c r="J31" s="14"/>
      <c r="K31" s="14"/>
      <c r="L31" s="14"/>
      <c r="M31" s="14"/>
      <c r="N31" s="14"/>
      <c r="O31" s="14">
        <f t="shared" si="0"/>
        <v>4</v>
      </c>
    </row>
    <row r="32" spans="1:15" x14ac:dyDescent="0.25">
      <c r="A32" s="29"/>
    </row>
    <row r="33" spans="1:4" x14ac:dyDescent="0.25">
      <c r="A33" s="77" t="s">
        <v>155</v>
      </c>
      <c r="B33" s="77"/>
      <c r="C33" s="77"/>
      <c r="D33" s="78"/>
    </row>
  </sheetData>
  <autoFilter ref="A2:O31" xr:uid="{00000000-0009-0000-0000-000007000000}"/>
  <mergeCells count="1">
    <mergeCell ref="D1:O1"/>
  </mergeCells>
  <pageMargins left="0.7" right="0.7" top="0.75" bottom="0.75" header="0.51180555555555496" footer="0.51180555555555496"/>
  <pageSetup paperSize="9" firstPageNumber="0" orientation="portrait" horizontalDpi="300" verticalDpi="3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681DD-19AF-48C7-99A1-A81008E8A784}">
  <sheetPr codeName="Foglio8">
    <tabColor rgb="FFFFF2CC"/>
  </sheetPr>
  <dimension ref="A1:Z148"/>
  <sheetViews>
    <sheetView topLeftCell="A129" workbookViewId="0">
      <selection activeCell="A5" sqref="A5:Z5"/>
    </sheetView>
  </sheetViews>
  <sheetFormatPr defaultRowHeight="13.2" x14ac:dyDescent="0.25"/>
  <cols>
    <col min="26" max="26" width="28.33203125" customWidth="1"/>
  </cols>
  <sheetData>
    <row r="1" spans="1:26" x14ac:dyDescent="0.25">
      <c r="A1" s="448" t="s">
        <v>156</v>
      </c>
      <c r="B1" s="448"/>
      <c r="C1" s="448"/>
      <c r="D1" s="448"/>
      <c r="E1" s="448"/>
      <c r="F1" s="448"/>
      <c r="G1" s="448"/>
      <c r="H1" s="448"/>
      <c r="I1" s="448"/>
      <c r="J1" s="448"/>
      <c r="K1" s="448"/>
      <c r="L1" s="448"/>
      <c r="M1" s="448"/>
      <c r="N1" s="448"/>
      <c r="O1" s="448"/>
      <c r="P1" s="448"/>
      <c r="Q1" s="448"/>
      <c r="R1" s="448"/>
      <c r="S1" s="448"/>
      <c r="T1" s="448"/>
      <c r="U1" s="448"/>
      <c r="V1" s="448"/>
      <c r="W1" s="448"/>
      <c r="X1" s="448"/>
      <c r="Y1" s="448"/>
      <c r="Z1" s="448"/>
    </row>
    <row r="2" spans="1:26" x14ac:dyDescent="0.25">
      <c r="A2" s="448"/>
      <c r="B2" s="448"/>
      <c r="C2" s="448"/>
      <c r="D2" s="448"/>
      <c r="E2" s="448"/>
      <c r="F2" s="448"/>
      <c r="G2" s="448"/>
      <c r="H2" s="448"/>
      <c r="I2" s="448"/>
      <c r="J2" s="448"/>
      <c r="K2" s="448"/>
      <c r="L2" s="448"/>
      <c r="M2" s="448"/>
      <c r="N2" s="448"/>
      <c r="O2" s="448"/>
      <c r="P2" s="448"/>
      <c r="Q2" s="448"/>
      <c r="R2" s="448"/>
      <c r="S2" s="448"/>
      <c r="T2" s="448"/>
      <c r="U2" s="448"/>
      <c r="V2" s="448"/>
      <c r="W2" s="448"/>
      <c r="X2" s="448"/>
      <c r="Y2" s="448"/>
      <c r="Z2" s="448"/>
    </row>
    <row r="3" spans="1:26" x14ac:dyDescent="0.25">
      <c r="A3" s="442"/>
      <c r="B3" s="442"/>
      <c r="C3" s="442"/>
      <c r="D3" s="442"/>
      <c r="E3" s="442"/>
      <c r="F3" s="442"/>
      <c r="G3" s="442"/>
      <c r="H3" s="442"/>
      <c r="I3" s="442"/>
      <c r="J3" s="442"/>
      <c r="K3" s="442"/>
      <c r="L3" s="442"/>
      <c r="M3" s="442"/>
      <c r="N3" s="442"/>
      <c r="O3" s="442"/>
      <c r="P3" s="442"/>
      <c r="Q3" s="442"/>
      <c r="R3" s="442"/>
      <c r="S3" s="442"/>
      <c r="T3" s="442"/>
      <c r="U3" s="442"/>
      <c r="V3" s="442"/>
      <c r="W3" s="442"/>
      <c r="X3" s="442"/>
      <c r="Y3" s="442"/>
      <c r="Z3" s="442"/>
    </row>
    <row r="4" spans="1:26" x14ac:dyDescent="0.25">
      <c r="A4" s="442"/>
      <c r="B4" s="442"/>
      <c r="C4" s="442"/>
      <c r="D4" s="442"/>
      <c r="E4" s="442"/>
      <c r="F4" s="442"/>
      <c r="G4" s="442"/>
      <c r="H4" s="442"/>
      <c r="I4" s="442"/>
      <c r="J4" s="442"/>
      <c r="K4" s="442"/>
      <c r="L4" s="442"/>
      <c r="M4" s="442"/>
      <c r="N4" s="442"/>
      <c r="O4" s="442"/>
      <c r="P4" s="442"/>
      <c r="Q4" s="442"/>
      <c r="R4" s="442"/>
      <c r="S4" s="442"/>
      <c r="T4" s="442"/>
      <c r="U4" s="442"/>
      <c r="V4" s="442"/>
      <c r="W4" s="442"/>
      <c r="X4" s="442"/>
      <c r="Y4" s="442"/>
      <c r="Z4" s="442"/>
    </row>
    <row r="5" spans="1:26" x14ac:dyDescent="0.25">
      <c r="A5" s="451" t="s">
        <v>157</v>
      </c>
      <c r="B5" s="451"/>
      <c r="C5" s="451"/>
      <c r="D5" s="451"/>
      <c r="E5" s="451"/>
      <c r="F5" s="451"/>
      <c r="G5" s="451"/>
      <c r="H5" s="451"/>
      <c r="I5" s="451"/>
      <c r="J5" s="451"/>
      <c r="K5" s="451"/>
      <c r="L5" s="451"/>
      <c r="M5" s="451"/>
      <c r="N5" s="451"/>
      <c r="O5" s="451"/>
      <c r="P5" s="451"/>
      <c r="Q5" s="451"/>
      <c r="R5" s="451"/>
      <c r="S5" s="451"/>
      <c r="T5" s="451"/>
      <c r="U5" s="451"/>
      <c r="V5" s="451"/>
      <c r="W5" s="451"/>
      <c r="X5" s="451"/>
      <c r="Y5" s="451"/>
      <c r="Z5" s="451"/>
    </row>
    <row r="6" spans="1:26" x14ac:dyDescent="0.25">
      <c r="A6" s="450" t="s">
        <v>158</v>
      </c>
      <c r="B6" s="450"/>
      <c r="C6" s="450"/>
      <c r="D6" s="450"/>
      <c r="E6" s="450"/>
      <c r="F6" s="450"/>
      <c r="G6" s="450"/>
      <c r="H6" s="450"/>
      <c r="I6" s="450"/>
      <c r="J6" s="450"/>
      <c r="K6" s="450"/>
      <c r="L6" s="450"/>
      <c r="M6" s="450"/>
      <c r="N6" s="450"/>
      <c r="O6" s="450"/>
      <c r="P6" s="450"/>
      <c r="Q6" s="450"/>
      <c r="R6" s="450"/>
      <c r="S6" s="450"/>
      <c r="T6" s="450"/>
      <c r="U6" s="450"/>
      <c r="V6" s="450"/>
      <c r="W6" s="450"/>
      <c r="X6" s="450"/>
      <c r="Y6" s="450"/>
      <c r="Z6" s="450"/>
    </row>
    <row r="7" spans="1:26" x14ac:dyDescent="0.25">
      <c r="A7" s="442"/>
      <c r="B7" s="442"/>
      <c r="C7" s="442"/>
      <c r="D7" s="442"/>
      <c r="E7" s="442"/>
      <c r="F7" s="442"/>
      <c r="G7" s="442"/>
      <c r="H7" s="442"/>
      <c r="I7" s="442"/>
      <c r="J7" s="442"/>
      <c r="K7" s="442"/>
      <c r="L7" s="442"/>
      <c r="M7" s="442"/>
      <c r="N7" s="442"/>
      <c r="O7" s="442"/>
      <c r="P7" s="442"/>
      <c r="Q7" s="442"/>
      <c r="R7" s="442"/>
      <c r="S7" s="442"/>
      <c r="T7" s="442"/>
      <c r="U7" s="442"/>
      <c r="V7" s="442"/>
      <c r="W7" s="442"/>
      <c r="X7" s="442"/>
      <c r="Y7" s="442"/>
      <c r="Z7" s="442"/>
    </row>
    <row r="8" spans="1:26" x14ac:dyDescent="0.25">
      <c r="A8" s="442"/>
      <c r="B8" s="442"/>
      <c r="C8" s="442"/>
      <c r="D8" s="442"/>
      <c r="E8" s="442"/>
      <c r="F8" s="442"/>
      <c r="G8" s="442"/>
      <c r="H8" s="442"/>
      <c r="I8" s="442"/>
      <c r="J8" s="442"/>
      <c r="K8" s="442"/>
      <c r="L8" s="442"/>
      <c r="M8" s="442"/>
      <c r="N8" s="442"/>
      <c r="O8" s="442"/>
      <c r="P8" s="442"/>
      <c r="Q8" s="442"/>
      <c r="R8" s="442"/>
      <c r="S8" s="442"/>
      <c r="T8" s="442"/>
      <c r="U8" s="442"/>
      <c r="V8" s="442"/>
      <c r="W8" s="442"/>
      <c r="X8" s="442"/>
      <c r="Y8" s="442"/>
      <c r="Z8" s="442"/>
    </row>
    <row r="9" spans="1:26" x14ac:dyDescent="0.25">
      <c r="A9" s="442"/>
      <c r="B9" s="442"/>
      <c r="C9" s="442"/>
      <c r="D9" s="442"/>
      <c r="E9" s="442"/>
      <c r="F9" s="442"/>
      <c r="G9" s="442"/>
      <c r="H9" s="442"/>
      <c r="I9" s="442"/>
      <c r="J9" s="442"/>
      <c r="K9" s="442"/>
      <c r="L9" s="442"/>
      <c r="M9" s="442"/>
      <c r="N9" s="442"/>
      <c r="O9" s="442"/>
      <c r="P9" s="442"/>
      <c r="Q9" s="442"/>
      <c r="R9" s="442"/>
      <c r="S9" s="442"/>
      <c r="T9" s="442"/>
      <c r="U9" s="442"/>
      <c r="V9" s="442"/>
      <c r="W9" s="442"/>
      <c r="X9" s="442"/>
      <c r="Y9" s="442"/>
      <c r="Z9" s="442"/>
    </row>
    <row r="10" spans="1:26" x14ac:dyDescent="0.25">
      <c r="A10" s="442"/>
      <c r="B10" s="442"/>
      <c r="C10" s="442"/>
      <c r="D10" s="442"/>
      <c r="E10" s="442"/>
      <c r="F10" s="442"/>
      <c r="G10" s="442"/>
      <c r="H10" s="442"/>
      <c r="I10" s="442"/>
      <c r="J10" s="442"/>
      <c r="K10" s="442"/>
      <c r="L10" s="442"/>
      <c r="M10" s="442"/>
      <c r="N10" s="442"/>
      <c r="O10" s="442"/>
      <c r="P10" s="442"/>
      <c r="Q10" s="442"/>
      <c r="R10" s="442"/>
      <c r="S10" s="442"/>
      <c r="T10" s="442"/>
      <c r="U10" s="442"/>
      <c r="V10" s="442"/>
      <c r="W10" s="442"/>
      <c r="X10" s="442"/>
      <c r="Y10" s="442"/>
      <c r="Z10" s="442"/>
    </row>
    <row r="11" spans="1:26" x14ac:dyDescent="0.25">
      <c r="A11" s="442"/>
      <c r="B11" s="442"/>
      <c r="C11" s="442"/>
      <c r="D11" s="442"/>
      <c r="E11" s="442"/>
      <c r="F11" s="442"/>
      <c r="G11" s="442"/>
      <c r="H11" s="442"/>
      <c r="I11" s="442"/>
      <c r="J11" s="442"/>
      <c r="K11" s="442"/>
      <c r="L11" s="442"/>
      <c r="M11" s="442"/>
      <c r="N11" s="442"/>
      <c r="O11" s="442"/>
      <c r="P11" s="442"/>
      <c r="Q11" s="442"/>
      <c r="R11" s="442"/>
      <c r="S11" s="442"/>
      <c r="T11" s="442"/>
      <c r="U11" s="442"/>
      <c r="V11" s="442"/>
      <c r="W11" s="442"/>
      <c r="X11" s="442"/>
      <c r="Y11" s="442"/>
      <c r="Z11" s="442"/>
    </row>
    <row r="12" spans="1:26" x14ac:dyDescent="0.25">
      <c r="A12" s="442"/>
      <c r="B12" s="442"/>
      <c r="C12" s="442"/>
      <c r="D12" s="442"/>
      <c r="E12" s="442"/>
      <c r="F12" s="442"/>
      <c r="G12" s="442"/>
      <c r="H12" s="442"/>
      <c r="I12" s="442"/>
      <c r="J12" s="442"/>
      <c r="K12" s="442"/>
      <c r="L12" s="442"/>
      <c r="M12" s="442"/>
      <c r="N12" s="442"/>
      <c r="O12" s="442"/>
      <c r="P12" s="442"/>
      <c r="Q12" s="442"/>
      <c r="R12" s="442"/>
      <c r="S12" s="442"/>
      <c r="T12" s="442"/>
      <c r="U12" s="442"/>
      <c r="V12" s="442"/>
      <c r="W12" s="442"/>
      <c r="X12" s="442"/>
      <c r="Y12" s="442"/>
      <c r="Z12" s="442"/>
    </row>
    <row r="13" spans="1:26" x14ac:dyDescent="0.25">
      <c r="A13" s="442"/>
      <c r="B13" s="442"/>
      <c r="C13" s="442"/>
      <c r="D13" s="442"/>
      <c r="E13" s="442"/>
      <c r="F13" s="442"/>
      <c r="G13" s="442"/>
      <c r="H13" s="442"/>
      <c r="I13" s="442"/>
      <c r="J13" s="442"/>
      <c r="K13" s="442"/>
      <c r="L13" s="442"/>
      <c r="M13" s="442"/>
      <c r="N13" s="442"/>
      <c r="O13" s="442"/>
      <c r="P13" s="442"/>
      <c r="Q13" s="442"/>
      <c r="R13" s="442"/>
      <c r="S13" s="442"/>
      <c r="T13" s="442"/>
      <c r="U13" s="442"/>
      <c r="V13" s="442"/>
      <c r="W13" s="442"/>
      <c r="X13" s="442"/>
      <c r="Y13" s="442"/>
      <c r="Z13" s="442"/>
    </row>
    <row r="14" spans="1:26" x14ac:dyDescent="0.25">
      <c r="A14" s="442"/>
      <c r="B14" s="442"/>
      <c r="C14" s="442"/>
      <c r="D14" s="442"/>
      <c r="E14" s="442"/>
      <c r="F14" s="442"/>
      <c r="G14" s="442"/>
      <c r="H14" s="442"/>
      <c r="I14" s="442"/>
      <c r="J14" s="442"/>
      <c r="K14" s="442"/>
      <c r="L14" s="442"/>
      <c r="M14" s="442"/>
      <c r="N14" s="442"/>
      <c r="O14" s="442"/>
      <c r="P14" s="442"/>
      <c r="Q14" s="442"/>
      <c r="R14" s="442"/>
      <c r="S14" s="442"/>
      <c r="T14" s="442"/>
      <c r="U14" s="442"/>
      <c r="V14" s="442"/>
      <c r="W14" s="442"/>
      <c r="X14" s="442"/>
      <c r="Y14" s="442"/>
      <c r="Z14" s="442"/>
    </row>
    <row r="15" spans="1:26" x14ac:dyDescent="0.25">
      <c r="A15" s="442"/>
      <c r="B15" s="442"/>
      <c r="C15" s="442"/>
      <c r="D15" s="442"/>
      <c r="E15" s="442"/>
      <c r="F15" s="442"/>
      <c r="G15" s="442"/>
      <c r="H15" s="442"/>
      <c r="I15" s="442"/>
      <c r="J15" s="442"/>
      <c r="K15" s="442"/>
      <c r="L15" s="442"/>
      <c r="M15" s="442"/>
      <c r="N15" s="442"/>
      <c r="O15" s="442"/>
      <c r="P15" s="442"/>
      <c r="Q15" s="442"/>
      <c r="R15" s="442"/>
      <c r="S15" s="442"/>
      <c r="T15" s="442"/>
      <c r="U15" s="442"/>
      <c r="V15" s="442"/>
      <c r="W15" s="442"/>
      <c r="X15" s="442"/>
      <c r="Y15" s="442"/>
      <c r="Z15" s="442"/>
    </row>
    <row r="16" spans="1:26" x14ac:dyDescent="0.25">
      <c r="A16" s="442"/>
      <c r="B16" s="442"/>
      <c r="C16" s="442"/>
      <c r="D16" s="442"/>
      <c r="E16" s="442"/>
      <c r="F16" s="442"/>
      <c r="G16" s="442"/>
      <c r="H16" s="442"/>
      <c r="I16" s="442"/>
      <c r="J16" s="442"/>
      <c r="K16" s="442"/>
      <c r="L16" s="442"/>
      <c r="M16" s="442"/>
      <c r="N16" s="442"/>
      <c r="O16" s="442"/>
      <c r="P16" s="442"/>
      <c r="Q16" s="442"/>
      <c r="R16" s="442"/>
      <c r="S16" s="442"/>
      <c r="T16" s="442"/>
      <c r="U16" s="442"/>
      <c r="V16" s="442"/>
      <c r="W16" s="442"/>
      <c r="X16" s="442"/>
      <c r="Y16" s="442"/>
      <c r="Z16" s="442"/>
    </row>
    <row r="17" spans="1:26" x14ac:dyDescent="0.25">
      <c r="A17" s="442"/>
      <c r="B17" s="442"/>
      <c r="C17" s="442"/>
      <c r="D17" s="442"/>
      <c r="E17" s="442"/>
      <c r="F17" s="442"/>
      <c r="G17" s="442"/>
      <c r="H17" s="442"/>
      <c r="I17" s="442"/>
      <c r="J17" s="442"/>
      <c r="K17" s="442"/>
      <c r="L17" s="442"/>
      <c r="M17" s="442"/>
      <c r="N17" s="442"/>
      <c r="O17" s="442"/>
      <c r="P17" s="442"/>
      <c r="Q17" s="442"/>
      <c r="R17" s="442"/>
      <c r="S17" s="442"/>
      <c r="T17" s="442"/>
      <c r="U17" s="442"/>
      <c r="V17" s="442"/>
      <c r="W17" s="442"/>
      <c r="X17" s="442"/>
      <c r="Y17" s="442"/>
      <c r="Z17" s="442"/>
    </row>
    <row r="18" spans="1:26" x14ac:dyDescent="0.25">
      <c r="A18" s="442"/>
      <c r="B18" s="442"/>
      <c r="C18" s="442"/>
      <c r="D18" s="442"/>
      <c r="E18" s="442"/>
      <c r="F18" s="442"/>
      <c r="G18" s="442"/>
      <c r="H18" s="442"/>
      <c r="I18" s="442"/>
      <c r="J18" s="442"/>
      <c r="K18" s="442"/>
      <c r="L18" s="442"/>
      <c r="M18" s="442"/>
      <c r="N18" s="442"/>
      <c r="O18" s="442"/>
      <c r="P18" s="442"/>
      <c r="Q18" s="442"/>
      <c r="R18" s="442"/>
      <c r="S18" s="442"/>
      <c r="T18" s="442"/>
      <c r="U18" s="442"/>
      <c r="V18" s="442"/>
      <c r="W18" s="442"/>
      <c r="X18" s="442"/>
      <c r="Y18" s="442"/>
      <c r="Z18" s="442"/>
    </row>
    <row r="19" spans="1:26" x14ac:dyDescent="0.25">
      <c r="A19" s="442"/>
      <c r="B19" s="442"/>
      <c r="C19" s="442"/>
      <c r="D19" s="442"/>
      <c r="E19" s="442"/>
      <c r="F19" s="442"/>
      <c r="G19" s="442"/>
      <c r="H19" s="442"/>
      <c r="I19" s="442"/>
      <c r="J19" s="442"/>
      <c r="K19" s="442"/>
      <c r="L19" s="442"/>
      <c r="M19" s="442"/>
      <c r="N19" s="442"/>
      <c r="O19" s="442"/>
      <c r="P19" s="442"/>
      <c r="Q19" s="442"/>
      <c r="R19" s="442"/>
      <c r="S19" s="442"/>
      <c r="T19" s="442"/>
      <c r="U19" s="442"/>
      <c r="V19" s="442"/>
      <c r="W19" s="442"/>
      <c r="X19" s="442"/>
      <c r="Y19" s="442"/>
      <c r="Z19" s="442"/>
    </row>
    <row r="20" spans="1:26" x14ac:dyDescent="0.25">
      <c r="A20" s="442"/>
      <c r="B20" s="442"/>
      <c r="C20" s="442"/>
      <c r="D20" s="442"/>
      <c r="E20" s="442"/>
      <c r="F20" s="442"/>
      <c r="G20" s="442"/>
      <c r="H20" s="442"/>
      <c r="I20" s="442"/>
      <c r="J20" s="442"/>
      <c r="K20" s="442"/>
      <c r="L20" s="442"/>
      <c r="M20" s="442"/>
      <c r="N20" s="442"/>
      <c r="O20" s="442"/>
      <c r="P20" s="442"/>
      <c r="Q20" s="442"/>
      <c r="R20" s="442"/>
      <c r="S20" s="442"/>
      <c r="T20" s="442"/>
      <c r="U20" s="442"/>
      <c r="V20" s="442"/>
      <c r="W20" s="442"/>
      <c r="X20" s="442"/>
      <c r="Y20" s="442"/>
      <c r="Z20" s="442"/>
    </row>
    <row r="21" spans="1:26" x14ac:dyDescent="0.25">
      <c r="A21" s="442"/>
      <c r="B21" s="442"/>
      <c r="C21" s="442"/>
      <c r="D21" s="442"/>
      <c r="E21" s="442"/>
      <c r="F21" s="442"/>
      <c r="G21" s="442"/>
      <c r="H21" s="442"/>
      <c r="I21" s="442"/>
      <c r="J21" s="442"/>
      <c r="K21" s="442"/>
      <c r="L21" s="442"/>
      <c r="M21" s="442"/>
      <c r="N21" s="442"/>
      <c r="O21" s="442"/>
      <c r="P21" s="442"/>
      <c r="Q21" s="442"/>
      <c r="R21" s="442"/>
      <c r="S21" s="442"/>
      <c r="T21" s="442"/>
      <c r="U21" s="442"/>
      <c r="V21" s="442"/>
      <c r="W21" s="442"/>
      <c r="X21" s="442"/>
      <c r="Y21" s="442"/>
      <c r="Z21" s="442"/>
    </row>
    <row r="22" spans="1:26" x14ac:dyDescent="0.25">
      <c r="A22" s="442"/>
      <c r="B22" s="442"/>
      <c r="C22" s="442"/>
      <c r="D22" s="442"/>
      <c r="E22" s="442"/>
      <c r="F22" s="442"/>
      <c r="G22" s="442"/>
      <c r="H22" s="442"/>
      <c r="I22" s="442"/>
      <c r="J22" s="442"/>
      <c r="K22" s="442"/>
      <c r="L22" s="442"/>
      <c r="M22" s="442"/>
      <c r="N22" s="442"/>
      <c r="O22" s="442"/>
      <c r="P22" s="442"/>
      <c r="Q22" s="442"/>
      <c r="R22" s="442"/>
      <c r="S22" s="442"/>
      <c r="T22" s="442"/>
      <c r="U22" s="442"/>
      <c r="V22" s="442"/>
      <c r="W22" s="442"/>
      <c r="X22" s="442"/>
      <c r="Y22" s="442"/>
      <c r="Z22" s="442"/>
    </row>
    <row r="23" spans="1:26" x14ac:dyDescent="0.25">
      <c r="A23" s="442"/>
      <c r="B23" s="442"/>
      <c r="C23" s="442"/>
      <c r="D23" s="442"/>
      <c r="E23" s="442"/>
      <c r="F23" s="442"/>
      <c r="G23" s="442"/>
      <c r="H23" s="442"/>
      <c r="I23" s="442"/>
      <c r="J23" s="442"/>
      <c r="K23" s="442"/>
      <c r="L23" s="442"/>
      <c r="M23" s="442"/>
      <c r="N23" s="442"/>
      <c r="O23" s="442"/>
      <c r="P23" s="442"/>
      <c r="Q23" s="442"/>
      <c r="R23" s="442"/>
      <c r="S23" s="442"/>
      <c r="T23" s="442"/>
      <c r="U23" s="442"/>
      <c r="V23" s="442"/>
      <c r="W23" s="442"/>
      <c r="X23" s="442"/>
      <c r="Y23" s="442"/>
      <c r="Z23" s="442"/>
    </row>
    <row r="24" spans="1:26" x14ac:dyDescent="0.25">
      <c r="A24" s="442"/>
      <c r="B24" s="442"/>
      <c r="C24" s="442"/>
      <c r="D24" s="442"/>
      <c r="E24" s="442"/>
      <c r="F24" s="442"/>
      <c r="G24" s="442"/>
      <c r="H24" s="442"/>
      <c r="I24" s="442"/>
      <c r="J24" s="442"/>
      <c r="K24" s="442"/>
      <c r="L24" s="442"/>
      <c r="M24" s="442"/>
      <c r="N24" s="442"/>
      <c r="O24" s="442"/>
      <c r="P24" s="442"/>
      <c r="Q24" s="442"/>
      <c r="R24" s="442"/>
      <c r="S24" s="442"/>
      <c r="T24" s="442"/>
      <c r="U24" s="442"/>
      <c r="V24" s="442"/>
      <c r="W24" s="442"/>
      <c r="X24" s="442"/>
      <c r="Y24" s="442"/>
      <c r="Z24" s="442"/>
    </row>
    <row r="25" spans="1:26" x14ac:dyDescent="0.25">
      <c r="A25" s="442"/>
      <c r="B25" s="442"/>
      <c r="C25" s="442"/>
      <c r="D25" s="442"/>
      <c r="E25" s="442"/>
      <c r="F25" s="442"/>
      <c r="G25" s="442"/>
      <c r="H25" s="442"/>
      <c r="I25" s="442"/>
      <c r="J25" s="442"/>
      <c r="K25" s="442"/>
      <c r="L25" s="442"/>
      <c r="M25" s="442"/>
      <c r="N25" s="442"/>
      <c r="O25" s="442"/>
      <c r="P25" s="442"/>
      <c r="Q25" s="442"/>
      <c r="R25" s="442"/>
      <c r="S25" s="442"/>
      <c r="T25" s="442"/>
      <c r="U25" s="442"/>
      <c r="V25" s="442"/>
      <c r="W25" s="442"/>
      <c r="X25" s="442"/>
      <c r="Y25" s="442"/>
      <c r="Z25" s="442"/>
    </row>
    <row r="26" spans="1:26" x14ac:dyDescent="0.25">
      <c r="A26" s="442"/>
      <c r="B26" s="442"/>
      <c r="C26" s="442"/>
      <c r="D26" s="442"/>
      <c r="E26" s="442"/>
      <c r="F26" s="442"/>
      <c r="G26" s="442"/>
      <c r="H26" s="442"/>
      <c r="I26" s="442"/>
      <c r="J26" s="442"/>
      <c r="K26" s="442"/>
      <c r="L26" s="442"/>
      <c r="M26" s="442"/>
      <c r="N26" s="442"/>
      <c r="O26" s="442"/>
      <c r="P26" s="442"/>
      <c r="Q26" s="442"/>
      <c r="R26" s="442"/>
      <c r="S26" s="442"/>
      <c r="T26" s="442"/>
      <c r="U26" s="442"/>
      <c r="V26" s="442"/>
      <c r="W26" s="442"/>
      <c r="X26" s="442"/>
      <c r="Y26" s="442"/>
      <c r="Z26" s="442"/>
    </row>
    <row r="27" spans="1:26" x14ac:dyDescent="0.25">
      <c r="A27" s="442"/>
      <c r="B27" s="442"/>
      <c r="C27" s="442"/>
      <c r="D27" s="442"/>
      <c r="E27" s="442"/>
      <c r="F27" s="442"/>
      <c r="G27" s="442"/>
      <c r="H27" s="442"/>
      <c r="I27" s="442"/>
      <c r="J27" s="442"/>
      <c r="K27" s="442"/>
      <c r="L27" s="442"/>
      <c r="M27" s="442"/>
      <c r="N27" s="442"/>
      <c r="O27" s="442"/>
      <c r="P27" s="442"/>
      <c r="Q27" s="442"/>
      <c r="R27" s="442"/>
      <c r="S27" s="442"/>
      <c r="T27" s="442"/>
      <c r="U27" s="442"/>
      <c r="V27" s="442"/>
      <c r="W27" s="442"/>
      <c r="X27" s="442"/>
      <c r="Y27" s="442"/>
      <c r="Z27" s="442"/>
    </row>
    <row r="28" spans="1:26" x14ac:dyDescent="0.25">
      <c r="A28" s="442"/>
      <c r="B28" s="442"/>
      <c r="C28" s="442"/>
      <c r="D28" s="442"/>
      <c r="E28" s="442"/>
      <c r="F28" s="442"/>
      <c r="G28" s="442"/>
      <c r="H28" s="442"/>
      <c r="I28" s="442"/>
      <c r="J28" s="442"/>
      <c r="K28" s="442"/>
      <c r="L28" s="442"/>
      <c r="M28" s="442"/>
      <c r="N28" s="442"/>
      <c r="O28" s="442"/>
      <c r="P28" s="442"/>
      <c r="Q28" s="442"/>
      <c r="R28" s="442"/>
      <c r="S28" s="442"/>
      <c r="T28" s="442"/>
      <c r="U28" s="442"/>
      <c r="V28" s="442"/>
      <c r="W28" s="442"/>
      <c r="X28" s="442"/>
      <c r="Y28" s="442"/>
      <c r="Z28" s="442"/>
    </row>
    <row r="29" spans="1:26" x14ac:dyDescent="0.25">
      <c r="A29" s="442"/>
      <c r="B29" s="442"/>
      <c r="C29" s="442"/>
      <c r="D29" s="442"/>
      <c r="E29" s="442"/>
      <c r="F29" s="442"/>
      <c r="G29" s="442"/>
      <c r="H29" s="442"/>
      <c r="I29" s="442"/>
      <c r="J29" s="442"/>
      <c r="K29" s="442"/>
      <c r="L29" s="442"/>
      <c r="M29" s="442"/>
      <c r="N29" s="442"/>
      <c r="O29" s="442"/>
      <c r="P29" s="442"/>
      <c r="Q29" s="442"/>
      <c r="R29" s="442"/>
      <c r="S29" s="442"/>
      <c r="T29" s="442"/>
      <c r="U29" s="442"/>
      <c r="V29" s="442"/>
      <c r="W29" s="442"/>
      <c r="X29" s="442"/>
      <c r="Y29" s="442"/>
      <c r="Z29" s="442"/>
    </row>
    <row r="30" spans="1:26" x14ac:dyDescent="0.25">
      <c r="A30" s="442"/>
      <c r="B30" s="442"/>
      <c r="C30" s="442"/>
      <c r="D30" s="442"/>
      <c r="E30" s="442"/>
      <c r="F30" s="442"/>
      <c r="G30" s="442"/>
      <c r="H30" s="442"/>
      <c r="I30" s="442"/>
      <c r="J30" s="442"/>
      <c r="K30" s="442"/>
      <c r="L30" s="442"/>
      <c r="M30" s="442"/>
      <c r="N30" s="442"/>
      <c r="O30" s="442"/>
      <c r="P30" s="442"/>
      <c r="Q30" s="442"/>
      <c r="R30" s="442"/>
      <c r="S30" s="442"/>
      <c r="T30" s="442"/>
      <c r="U30" s="442"/>
      <c r="V30" s="442"/>
      <c r="W30" s="442"/>
      <c r="X30" s="442"/>
      <c r="Y30" s="442"/>
      <c r="Z30" s="442"/>
    </row>
    <row r="31" spans="1:26" x14ac:dyDescent="0.25">
      <c r="A31" s="442"/>
      <c r="B31" s="442"/>
      <c r="C31" s="442"/>
      <c r="D31" s="442"/>
      <c r="E31" s="442"/>
      <c r="F31" s="442"/>
      <c r="G31" s="442"/>
      <c r="H31" s="442"/>
      <c r="I31" s="442"/>
      <c r="J31" s="442"/>
      <c r="K31" s="442"/>
      <c r="L31" s="442"/>
      <c r="M31" s="442"/>
      <c r="N31" s="442"/>
      <c r="O31" s="442"/>
      <c r="P31" s="442"/>
      <c r="Q31" s="442"/>
      <c r="R31" s="442"/>
      <c r="S31" s="442"/>
      <c r="T31" s="442"/>
      <c r="U31" s="442"/>
      <c r="V31" s="442"/>
      <c r="W31" s="442"/>
      <c r="X31" s="442"/>
      <c r="Y31" s="442"/>
      <c r="Z31" s="442"/>
    </row>
    <row r="32" spans="1:26" x14ac:dyDescent="0.25">
      <c r="A32" s="442"/>
      <c r="B32" s="442"/>
      <c r="C32" s="442"/>
      <c r="D32" s="442"/>
      <c r="E32" s="442"/>
      <c r="F32" s="442"/>
      <c r="G32" s="442"/>
      <c r="H32" s="442"/>
      <c r="I32" s="442"/>
      <c r="J32" s="442"/>
      <c r="K32" s="442"/>
      <c r="L32" s="442"/>
      <c r="M32" s="442"/>
      <c r="N32" s="442"/>
      <c r="O32" s="442"/>
      <c r="P32" s="442"/>
      <c r="Q32" s="442"/>
      <c r="R32" s="442"/>
      <c r="S32" s="442"/>
      <c r="T32" s="442"/>
      <c r="U32" s="442"/>
      <c r="V32" s="442"/>
      <c r="W32" s="442"/>
      <c r="X32" s="442"/>
      <c r="Y32" s="442"/>
      <c r="Z32" s="442"/>
    </row>
    <row r="33" spans="1:26" x14ac:dyDescent="0.25">
      <c r="A33" s="442"/>
      <c r="B33" s="442"/>
      <c r="C33" s="442"/>
      <c r="D33" s="442"/>
      <c r="E33" s="442"/>
      <c r="F33" s="442"/>
      <c r="G33" s="442"/>
      <c r="H33" s="442"/>
      <c r="I33" s="442"/>
      <c r="J33" s="442"/>
      <c r="K33" s="442"/>
      <c r="L33" s="442"/>
      <c r="M33" s="442"/>
      <c r="N33" s="442"/>
      <c r="O33" s="442"/>
      <c r="P33" s="442"/>
      <c r="Q33" s="442"/>
      <c r="R33" s="442"/>
      <c r="S33" s="442"/>
      <c r="T33" s="442"/>
      <c r="U33" s="442"/>
      <c r="V33" s="442"/>
      <c r="W33" s="442"/>
      <c r="X33" s="442"/>
      <c r="Y33" s="442"/>
      <c r="Z33" s="442"/>
    </row>
    <row r="34" spans="1:26" x14ac:dyDescent="0.25">
      <c r="A34" s="450" t="s">
        <v>159</v>
      </c>
      <c r="B34" s="450"/>
      <c r="C34" s="450"/>
      <c r="D34" s="450"/>
      <c r="E34" s="450"/>
      <c r="F34" s="450"/>
      <c r="G34" s="450"/>
      <c r="H34" s="450"/>
      <c r="I34" s="450"/>
      <c r="J34" s="450"/>
      <c r="K34" s="450"/>
      <c r="L34" s="450"/>
      <c r="M34" s="450"/>
      <c r="N34" s="450"/>
      <c r="O34" s="450"/>
      <c r="P34" s="450"/>
      <c r="Q34" s="450"/>
      <c r="R34" s="450"/>
      <c r="S34" s="450"/>
      <c r="T34" s="450"/>
      <c r="U34" s="450"/>
      <c r="V34" s="450"/>
      <c r="W34" s="450"/>
      <c r="X34" s="450"/>
      <c r="Y34" s="450"/>
      <c r="Z34" s="450"/>
    </row>
    <row r="35" spans="1:26" x14ac:dyDescent="0.25">
      <c r="A35" s="448"/>
      <c r="B35" s="448"/>
      <c r="C35" s="448"/>
      <c r="D35" s="448"/>
      <c r="E35" s="448"/>
      <c r="F35" s="448"/>
      <c r="G35" s="448"/>
      <c r="H35" s="448"/>
      <c r="I35" s="448"/>
      <c r="J35" s="448"/>
      <c r="K35" s="448"/>
      <c r="L35" s="448"/>
      <c r="M35" s="448"/>
      <c r="N35" s="448"/>
      <c r="O35" s="448"/>
      <c r="P35" s="448"/>
      <c r="Q35" s="448"/>
      <c r="R35" s="448"/>
      <c r="S35" s="448"/>
      <c r="T35" s="448"/>
      <c r="U35" s="448"/>
      <c r="V35" s="448"/>
      <c r="W35" s="448"/>
      <c r="X35" s="448"/>
      <c r="Y35" s="448"/>
      <c r="Z35" s="448"/>
    </row>
    <row r="36" spans="1:26" x14ac:dyDescent="0.25">
      <c r="A36" s="448"/>
      <c r="B36" s="448"/>
      <c r="C36" s="448"/>
      <c r="D36" s="448"/>
      <c r="E36" s="448"/>
      <c r="F36" s="448"/>
      <c r="G36" s="448"/>
      <c r="H36" s="448"/>
      <c r="I36" s="448"/>
      <c r="J36" s="448"/>
      <c r="K36" s="448"/>
      <c r="L36" s="448"/>
      <c r="M36" s="448"/>
      <c r="N36" s="448"/>
      <c r="O36" s="448"/>
      <c r="P36" s="448"/>
      <c r="Q36" s="448"/>
      <c r="R36" s="448"/>
      <c r="S36" s="448"/>
      <c r="T36" s="448"/>
      <c r="U36" s="448"/>
      <c r="V36" s="448"/>
      <c r="W36" s="448"/>
      <c r="X36" s="448"/>
      <c r="Y36" s="448"/>
      <c r="Z36" s="448"/>
    </row>
    <row r="37" spans="1:26" x14ac:dyDescent="0.25">
      <c r="A37" s="448"/>
      <c r="B37" s="448"/>
      <c r="C37" s="448"/>
      <c r="D37" s="448"/>
      <c r="E37" s="448"/>
      <c r="F37" s="448"/>
      <c r="G37" s="448"/>
      <c r="H37" s="448"/>
      <c r="I37" s="448"/>
      <c r="J37" s="448"/>
      <c r="K37" s="448"/>
      <c r="L37" s="448"/>
      <c r="M37" s="448"/>
      <c r="N37" s="448"/>
      <c r="O37" s="448"/>
      <c r="P37" s="448"/>
      <c r="Q37" s="448"/>
      <c r="R37" s="448"/>
      <c r="S37" s="448"/>
      <c r="T37" s="448"/>
      <c r="U37" s="448"/>
      <c r="V37" s="448"/>
      <c r="W37" s="448"/>
      <c r="X37" s="448"/>
      <c r="Y37" s="448"/>
      <c r="Z37" s="448"/>
    </row>
    <row r="38" spans="1:26" x14ac:dyDescent="0.25">
      <c r="A38" s="448"/>
      <c r="B38" s="448"/>
      <c r="C38" s="448"/>
      <c r="D38" s="448"/>
      <c r="E38" s="448"/>
      <c r="F38" s="448"/>
      <c r="G38" s="448"/>
      <c r="H38" s="448"/>
      <c r="I38" s="448"/>
      <c r="J38" s="448"/>
      <c r="K38" s="448"/>
      <c r="L38" s="448"/>
      <c r="M38" s="448"/>
      <c r="N38" s="448"/>
      <c r="O38" s="448"/>
      <c r="P38" s="448"/>
      <c r="Q38" s="448"/>
      <c r="R38" s="448"/>
      <c r="S38" s="448"/>
      <c r="T38" s="448"/>
      <c r="U38" s="448"/>
      <c r="V38" s="448"/>
      <c r="W38" s="448"/>
      <c r="X38" s="448"/>
      <c r="Y38" s="448"/>
      <c r="Z38" s="448"/>
    </row>
    <row r="39" spans="1:26" x14ac:dyDescent="0.25">
      <c r="A39" s="448"/>
      <c r="B39" s="448"/>
      <c r="C39" s="448"/>
      <c r="D39" s="448"/>
      <c r="E39" s="448"/>
      <c r="F39" s="448"/>
      <c r="G39" s="448"/>
      <c r="H39" s="448"/>
      <c r="I39" s="448"/>
      <c r="J39" s="448"/>
      <c r="K39" s="448"/>
      <c r="L39" s="448"/>
      <c r="M39" s="448"/>
      <c r="N39" s="448"/>
      <c r="O39" s="448"/>
      <c r="P39" s="448"/>
      <c r="Q39" s="448"/>
      <c r="R39" s="448"/>
      <c r="S39" s="448"/>
      <c r="T39" s="448"/>
      <c r="U39" s="448"/>
      <c r="V39" s="448"/>
      <c r="W39" s="448"/>
      <c r="X39" s="448"/>
      <c r="Y39" s="448"/>
      <c r="Z39" s="448"/>
    </row>
    <row r="40" spans="1:26" x14ac:dyDescent="0.25">
      <c r="A40" s="448"/>
      <c r="B40" s="448"/>
      <c r="C40" s="448"/>
      <c r="D40" s="448"/>
      <c r="E40" s="448"/>
      <c r="F40" s="448"/>
      <c r="G40" s="448"/>
      <c r="H40" s="448"/>
      <c r="I40" s="448"/>
      <c r="J40" s="448"/>
      <c r="K40" s="448"/>
      <c r="L40" s="448"/>
      <c r="M40" s="448"/>
      <c r="N40" s="448"/>
      <c r="O40" s="448"/>
      <c r="P40" s="448"/>
      <c r="Q40" s="448"/>
      <c r="R40" s="448"/>
      <c r="S40" s="448"/>
      <c r="T40" s="448"/>
      <c r="U40" s="448"/>
      <c r="V40" s="448"/>
      <c r="W40" s="448"/>
      <c r="X40" s="448"/>
      <c r="Y40" s="448"/>
      <c r="Z40" s="448"/>
    </row>
    <row r="41" spans="1:26" x14ac:dyDescent="0.25">
      <c r="A41" s="448"/>
      <c r="B41" s="448"/>
      <c r="C41" s="448"/>
      <c r="D41" s="448"/>
      <c r="E41" s="448"/>
      <c r="F41" s="448"/>
      <c r="G41" s="448"/>
      <c r="H41" s="448"/>
      <c r="I41" s="448"/>
      <c r="J41" s="448"/>
      <c r="K41" s="448"/>
      <c r="L41" s="448"/>
      <c r="M41" s="448"/>
      <c r="N41" s="448"/>
      <c r="O41" s="448"/>
      <c r="P41" s="448"/>
      <c r="Q41" s="448"/>
      <c r="R41" s="448"/>
      <c r="S41" s="448"/>
      <c r="T41" s="448"/>
      <c r="U41" s="448"/>
      <c r="V41" s="448"/>
      <c r="W41" s="448"/>
      <c r="X41" s="448"/>
      <c r="Y41" s="448"/>
      <c r="Z41" s="448"/>
    </row>
    <row r="42" spans="1:26" x14ac:dyDescent="0.25">
      <c r="A42" s="448"/>
      <c r="B42" s="448"/>
      <c r="C42" s="448"/>
      <c r="D42" s="448"/>
      <c r="E42" s="448"/>
      <c r="F42" s="448"/>
      <c r="G42" s="448"/>
      <c r="H42" s="448"/>
      <c r="I42" s="448"/>
      <c r="J42" s="448"/>
      <c r="K42" s="448"/>
      <c r="L42" s="448"/>
      <c r="M42" s="448"/>
      <c r="N42" s="448"/>
      <c r="O42" s="448"/>
      <c r="P42" s="448"/>
      <c r="Q42" s="448"/>
      <c r="R42" s="448"/>
      <c r="S42" s="448"/>
      <c r="T42" s="448"/>
      <c r="U42" s="448"/>
      <c r="V42" s="448"/>
      <c r="W42" s="448"/>
      <c r="X42" s="448"/>
      <c r="Y42" s="448"/>
      <c r="Z42" s="448"/>
    </row>
    <row r="43" spans="1:26" x14ac:dyDescent="0.25">
      <c r="A43" s="448"/>
      <c r="B43" s="448"/>
      <c r="C43" s="448"/>
      <c r="D43" s="448"/>
      <c r="E43" s="448"/>
      <c r="F43" s="448"/>
      <c r="G43" s="448"/>
      <c r="H43" s="448"/>
      <c r="I43" s="448"/>
      <c r="J43" s="448"/>
      <c r="K43" s="448"/>
      <c r="L43" s="448"/>
      <c r="M43" s="448"/>
      <c r="N43" s="448"/>
      <c r="O43" s="448"/>
      <c r="P43" s="448"/>
      <c r="Q43" s="448"/>
      <c r="R43" s="448"/>
      <c r="S43" s="448"/>
      <c r="T43" s="448"/>
      <c r="U43" s="448"/>
      <c r="V43" s="448"/>
      <c r="W43" s="448"/>
      <c r="X43" s="448"/>
      <c r="Y43" s="448"/>
      <c r="Z43" s="448"/>
    </row>
    <row r="44" spans="1:26" x14ac:dyDescent="0.25">
      <c r="A44" s="448"/>
      <c r="B44" s="448"/>
      <c r="C44" s="448"/>
      <c r="D44" s="448"/>
      <c r="E44" s="448"/>
      <c r="F44" s="448"/>
      <c r="G44" s="448"/>
      <c r="H44" s="448"/>
      <c r="I44" s="448"/>
      <c r="J44" s="448"/>
      <c r="K44" s="448"/>
      <c r="L44" s="448"/>
      <c r="M44" s="448"/>
      <c r="N44" s="448"/>
      <c r="O44" s="448"/>
      <c r="P44" s="448"/>
      <c r="Q44" s="448"/>
      <c r="R44" s="448"/>
      <c r="S44" s="448"/>
      <c r="T44" s="448"/>
      <c r="U44" s="448"/>
      <c r="V44" s="448"/>
      <c r="W44" s="448"/>
      <c r="X44" s="448"/>
      <c r="Y44" s="448"/>
      <c r="Z44" s="448"/>
    </row>
    <row r="45" spans="1:26" x14ac:dyDescent="0.25">
      <c r="A45" s="448"/>
      <c r="B45" s="448"/>
      <c r="C45" s="448"/>
      <c r="D45" s="448"/>
      <c r="E45" s="448"/>
      <c r="F45" s="448"/>
      <c r="G45" s="448"/>
      <c r="H45" s="448"/>
      <c r="I45" s="448"/>
      <c r="J45" s="448"/>
      <c r="K45" s="448"/>
      <c r="L45" s="448"/>
      <c r="M45" s="448"/>
      <c r="N45" s="448"/>
      <c r="O45" s="448"/>
      <c r="P45" s="448"/>
      <c r="Q45" s="448"/>
      <c r="R45" s="448"/>
      <c r="S45" s="448"/>
      <c r="T45" s="448"/>
      <c r="U45" s="448"/>
      <c r="V45" s="448"/>
      <c r="W45" s="448"/>
      <c r="X45" s="448"/>
      <c r="Y45" s="448"/>
      <c r="Z45" s="448"/>
    </row>
    <row r="46" spans="1:26" x14ac:dyDescent="0.25">
      <c r="A46" s="448"/>
      <c r="B46" s="448"/>
      <c r="C46" s="448"/>
      <c r="D46" s="448"/>
      <c r="E46" s="448"/>
      <c r="F46" s="448"/>
      <c r="G46" s="448"/>
      <c r="H46" s="448"/>
      <c r="I46" s="448"/>
      <c r="J46" s="448"/>
      <c r="K46" s="448"/>
      <c r="L46" s="448"/>
      <c r="M46" s="448"/>
      <c r="N46" s="448"/>
      <c r="O46" s="448"/>
      <c r="P46" s="448"/>
      <c r="Q46" s="448"/>
      <c r="R46" s="448"/>
      <c r="S46" s="448"/>
      <c r="T46" s="448"/>
      <c r="U46" s="448"/>
      <c r="V46" s="448"/>
      <c r="W46" s="448"/>
      <c r="X46" s="448"/>
      <c r="Y46" s="448"/>
      <c r="Z46" s="448"/>
    </row>
    <row r="47" spans="1:26" x14ac:dyDescent="0.25">
      <c r="A47" s="448"/>
      <c r="B47" s="448"/>
      <c r="C47" s="448"/>
      <c r="D47" s="448"/>
      <c r="E47" s="448"/>
      <c r="F47" s="448"/>
      <c r="G47" s="448"/>
      <c r="H47" s="448"/>
      <c r="I47" s="448"/>
      <c r="J47" s="448"/>
      <c r="K47" s="448"/>
      <c r="L47" s="448"/>
      <c r="M47" s="448"/>
      <c r="N47" s="448"/>
      <c r="O47" s="448"/>
      <c r="P47" s="448"/>
      <c r="Q47" s="448"/>
      <c r="R47" s="448"/>
      <c r="S47" s="448"/>
      <c r="T47" s="448"/>
      <c r="U47" s="448"/>
      <c r="V47" s="448"/>
      <c r="W47" s="448"/>
      <c r="X47" s="448"/>
      <c r="Y47" s="448"/>
      <c r="Z47" s="448"/>
    </row>
    <row r="48" spans="1:26" x14ac:dyDescent="0.25">
      <c r="A48" s="448"/>
      <c r="B48" s="448"/>
      <c r="C48" s="448"/>
      <c r="D48" s="448"/>
      <c r="E48" s="448"/>
      <c r="F48" s="448"/>
      <c r="G48" s="448"/>
      <c r="H48" s="448"/>
      <c r="I48" s="448"/>
      <c r="J48" s="448"/>
      <c r="K48" s="448"/>
      <c r="L48" s="448"/>
      <c r="M48" s="448"/>
      <c r="N48" s="448"/>
      <c r="O48" s="448"/>
      <c r="P48" s="448"/>
      <c r="Q48" s="448"/>
      <c r="R48" s="448"/>
      <c r="S48" s="448"/>
      <c r="T48" s="448"/>
      <c r="U48" s="448"/>
      <c r="V48" s="448"/>
      <c r="W48" s="448"/>
      <c r="X48" s="448"/>
      <c r="Y48" s="448"/>
      <c r="Z48" s="448"/>
    </row>
    <row r="49" spans="1:26" x14ac:dyDescent="0.25">
      <c r="A49" s="448"/>
      <c r="B49" s="448"/>
      <c r="C49" s="448"/>
      <c r="D49" s="448"/>
      <c r="E49" s="448"/>
      <c r="F49" s="448"/>
      <c r="G49" s="448"/>
      <c r="H49" s="448"/>
      <c r="I49" s="448"/>
      <c r="J49" s="448"/>
      <c r="K49" s="448"/>
      <c r="L49" s="448"/>
      <c r="M49" s="448"/>
      <c r="N49" s="448"/>
      <c r="O49" s="448"/>
      <c r="P49" s="448"/>
      <c r="Q49" s="448"/>
      <c r="R49" s="448"/>
      <c r="S49" s="448"/>
      <c r="T49" s="448"/>
      <c r="U49" s="448"/>
      <c r="V49" s="448"/>
      <c r="W49" s="448"/>
      <c r="X49" s="448"/>
      <c r="Y49" s="448"/>
      <c r="Z49" s="448"/>
    </row>
    <row r="50" spans="1:26" x14ac:dyDescent="0.25">
      <c r="A50" s="448"/>
      <c r="B50" s="448"/>
      <c r="C50" s="448"/>
      <c r="D50" s="448"/>
      <c r="E50" s="448"/>
      <c r="F50" s="448"/>
      <c r="G50" s="448"/>
      <c r="H50" s="448"/>
      <c r="I50" s="448"/>
      <c r="J50" s="448"/>
      <c r="K50" s="448"/>
      <c r="L50" s="448"/>
      <c r="M50" s="448"/>
      <c r="N50" s="448"/>
      <c r="O50" s="448"/>
      <c r="P50" s="448"/>
      <c r="Q50" s="448"/>
      <c r="R50" s="448"/>
      <c r="S50" s="448"/>
      <c r="T50" s="448"/>
      <c r="U50" s="448"/>
      <c r="V50" s="448"/>
      <c r="W50" s="448"/>
      <c r="X50" s="448"/>
      <c r="Y50" s="448"/>
      <c r="Z50" s="448"/>
    </row>
    <row r="51" spans="1:26" x14ac:dyDescent="0.25">
      <c r="A51" s="448"/>
      <c r="B51" s="448"/>
      <c r="C51" s="448"/>
      <c r="D51" s="448"/>
      <c r="E51" s="448"/>
      <c r="F51" s="448"/>
      <c r="G51" s="448"/>
      <c r="H51" s="448"/>
      <c r="I51" s="448"/>
      <c r="J51" s="448"/>
      <c r="K51" s="448"/>
      <c r="L51" s="448"/>
      <c r="M51" s="448"/>
      <c r="N51" s="448"/>
      <c r="O51" s="448"/>
      <c r="P51" s="448"/>
      <c r="Q51" s="448"/>
      <c r="R51" s="448"/>
      <c r="S51" s="448"/>
      <c r="T51" s="448"/>
      <c r="U51" s="448"/>
      <c r="V51" s="448"/>
      <c r="W51" s="448"/>
      <c r="X51" s="448"/>
      <c r="Y51" s="448"/>
      <c r="Z51" s="448"/>
    </row>
    <row r="52" spans="1:26" x14ac:dyDescent="0.25">
      <c r="A52" s="450" t="s">
        <v>160</v>
      </c>
      <c r="B52" s="450"/>
      <c r="C52" s="450"/>
      <c r="D52" s="450"/>
      <c r="E52" s="450"/>
      <c r="F52" s="450"/>
      <c r="G52" s="450"/>
      <c r="H52" s="450"/>
      <c r="I52" s="450"/>
      <c r="J52" s="450"/>
      <c r="K52" s="450"/>
      <c r="L52" s="450"/>
      <c r="M52" s="450"/>
      <c r="N52" s="450"/>
      <c r="O52" s="450"/>
      <c r="P52" s="450"/>
      <c r="Q52" s="450"/>
      <c r="R52" s="450"/>
      <c r="S52" s="450"/>
      <c r="T52" s="450"/>
      <c r="U52" s="450"/>
      <c r="V52" s="450"/>
      <c r="W52" s="450"/>
      <c r="X52" s="450"/>
      <c r="Y52" s="450"/>
      <c r="Z52" s="450"/>
    </row>
    <row r="53" spans="1:26" x14ac:dyDescent="0.25">
      <c r="A53" s="166"/>
      <c r="B53" s="166"/>
      <c r="C53" s="166"/>
      <c r="D53" s="166"/>
      <c r="E53" s="166"/>
      <c r="F53" s="166"/>
      <c r="G53" s="166"/>
      <c r="H53" s="166"/>
      <c r="I53" s="166"/>
      <c r="J53" s="166"/>
      <c r="K53" s="166"/>
      <c r="L53" s="166"/>
      <c r="M53" s="166"/>
      <c r="N53" s="166"/>
      <c r="O53" s="166"/>
      <c r="P53" s="166"/>
      <c r="Q53" s="166"/>
      <c r="R53" s="166"/>
      <c r="S53" s="166"/>
      <c r="T53" s="166"/>
      <c r="U53" s="166"/>
      <c r="V53" s="166"/>
      <c r="W53" s="166"/>
      <c r="X53" s="166"/>
      <c r="Y53" s="166"/>
      <c r="Z53" s="166"/>
    </row>
    <row r="54" spans="1:26" x14ac:dyDescent="0.25">
      <c r="A54" s="166"/>
      <c r="B54" s="166"/>
      <c r="C54" s="166"/>
      <c r="D54" s="166"/>
      <c r="E54" s="166"/>
      <c r="F54" s="166"/>
      <c r="G54" s="166"/>
      <c r="H54" s="166"/>
      <c r="I54" s="166"/>
      <c r="J54" s="166"/>
      <c r="K54" s="166"/>
      <c r="L54" s="166"/>
      <c r="M54" s="166"/>
      <c r="N54" s="166"/>
      <c r="O54" s="166"/>
      <c r="P54" s="166"/>
      <c r="Q54" s="166"/>
      <c r="R54" s="166"/>
      <c r="S54" s="166"/>
      <c r="T54" s="166"/>
      <c r="U54" s="166"/>
      <c r="V54" s="166"/>
      <c r="W54" s="166"/>
      <c r="X54" s="166"/>
      <c r="Y54" s="166"/>
      <c r="Z54" s="166"/>
    </row>
    <row r="55" spans="1:26" x14ac:dyDescent="0.25">
      <c r="A55" s="450" t="s">
        <v>161</v>
      </c>
      <c r="B55" s="450"/>
      <c r="C55" s="450"/>
      <c r="D55" s="450"/>
      <c r="E55" s="450"/>
      <c r="F55" s="450"/>
      <c r="G55" s="450"/>
      <c r="H55" s="450"/>
      <c r="I55" s="450"/>
      <c r="J55" s="450"/>
      <c r="K55" s="450"/>
      <c r="L55" s="450"/>
      <c r="M55" s="450"/>
      <c r="N55" s="450"/>
      <c r="O55" s="450"/>
      <c r="P55" s="450"/>
      <c r="Q55" s="450"/>
      <c r="R55" s="450"/>
      <c r="S55" s="450"/>
      <c r="T55" s="450"/>
      <c r="U55" s="450"/>
      <c r="V55" s="450"/>
      <c r="W55" s="450"/>
      <c r="X55" s="450"/>
      <c r="Y55" s="450"/>
      <c r="Z55" s="450"/>
    </row>
    <row r="56" spans="1:26" x14ac:dyDescent="0.25">
      <c r="A56" s="166"/>
      <c r="B56" s="166"/>
      <c r="C56" s="166"/>
      <c r="D56" s="166"/>
      <c r="E56" s="166"/>
      <c r="F56" s="166"/>
      <c r="G56" s="166"/>
      <c r="H56" s="166"/>
      <c r="I56" s="166"/>
      <c r="J56" s="166"/>
      <c r="K56" s="166"/>
      <c r="L56" s="166"/>
      <c r="M56" s="166"/>
      <c r="N56" s="166"/>
      <c r="O56" s="166"/>
      <c r="P56" s="166"/>
      <c r="Q56" s="166"/>
      <c r="R56" s="166"/>
      <c r="S56" s="166"/>
      <c r="T56" s="166"/>
      <c r="U56" s="166"/>
      <c r="V56" s="166"/>
      <c r="W56" s="166"/>
      <c r="X56" s="166"/>
      <c r="Y56" s="166"/>
      <c r="Z56" s="166"/>
    </row>
    <row r="57" spans="1:26" x14ac:dyDescent="0.25">
      <c r="A57" s="166"/>
      <c r="B57" s="166"/>
      <c r="C57" s="166"/>
      <c r="D57" s="166"/>
      <c r="E57" s="166"/>
      <c r="F57" s="166"/>
      <c r="G57" s="166"/>
      <c r="H57" s="166"/>
      <c r="I57" s="166"/>
      <c r="J57" s="166"/>
      <c r="K57" s="166"/>
      <c r="L57" s="166"/>
      <c r="M57" s="166"/>
      <c r="N57" s="166"/>
      <c r="O57" s="166"/>
      <c r="P57" s="166"/>
      <c r="Q57" s="166"/>
      <c r="R57" s="166"/>
      <c r="S57" s="166"/>
      <c r="T57" s="166"/>
      <c r="U57" s="166"/>
      <c r="V57" s="166"/>
      <c r="W57" s="166"/>
      <c r="X57" s="166"/>
      <c r="Y57" s="166"/>
      <c r="Z57" s="166"/>
    </row>
    <row r="58" spans="1:26" x14ac:dyDescent="0.25">
      <c r="A58" s="166"/>
      <c r="B58" s="166"/>
      <c r="C58" s="166"/>
      <c r="D58" s="166"/>
      <c r="E58" s="166"/>
      <c r="F58" s="166"/>
      <c r="G58" s="166"/>
      <c r="H58" s="166"/>
      <c r="I58" s="166"/>
      <c r="J58" s="166"/>
      <c r="K58" s="166"/>
      <c r="L58" s="166"/>
      <c r="M58" s="166"/>
      <c r="N58" s="166"/>
      <c r="O58" s="166"/>
      <c r="P58" s="166"/>
      <c r="Q58" s="166"/>
      <c r="R58" s="166"/>
      <c r="S58" s="166"/>
      <c r="T58" s="166"/>
      <c r="U58" s="166"/>
      <c r="V58" s="166"/>
      <c r="W58" s="166"/>
      <c r="X58" s="166"/>
      <c r="Y58" s="166"/>
      <c r="Z58" s="166"/>
    </row>
    <row r="59" spans="1:26" x14ac:dyDescent="0.25">
      <c r="A59" s="166"/>
      <c r="B59" s="166"/>
      <c r="C59" s="166"/>
      <c r="D59" s="166"/>
      <c r="E59" s="166"/>
      <c r="F59" s="166"/>
      <c r="G59" s="166"/>
      <c r="H59" s="166"/>
      <c r="I59" s="166"/>
      <c r="J59" s="166"/>
      <c r="K59" s="166"/>
      <c r="L59" s="166"/>
      <c r="M59" s="166"/>
      <c r="N59" s="166"/>
      <c r="O59" s="166"/>
      <c r="P59" s="166"/>
      <c r="Q59" s="166"/>
      <c r="R59" s="166"/>
      <c r="S59" s="166"/>
      <c r="T59" s="166"/>
      <c r="U59" s="166"/>
      <c r="V59" s="166"/>
      <c r="W59" s="166"/>
      <c r="X59" s="166"/>
      <c r="Y59" s="166"/>
      <c r="Z59" s="166"/>
    </row>
    <row r="60" spans="1:26" x14ac:dyDescent="0.25">
      <c r="A60" s="166"/>
      <c r="B60" s="166"/>
      <c r="C60" s="166"/>
      <c r="D60" s="166"/>
      <c r="E60" s="166"/>
      <c r="F60" s="166"/>
      <c r="G60" s="166"/>
      <c r="H60" s="166"/>
      <c r="I60" s="166"/>
      <c r="J60" s="166"/>
      <c r="K60" s="166"/>
      <c r="L60" s="166"/>
      <c r="M60" s="166"/>
      <c r="N60" s="166"/>
      <c r="O60" s="166"/>
      <c r="P60" s="166"/>
      <c r="Q60" s="166"/>
      <c r="R60" s="166"/>
      <c r="S60" s="166"/>
      <c r="T60" s="166"/>
      <c r="U60" s="166"/>
      <c r="V60" s="166"/>
      <c r="W60" s="166"/>
      <c r="X60" s="166"/>
      <c r="Y60" s="166"/>
      <c r="Z60" s="166"/>
    </row>
    <row r="61" spans="1:26" x14ac:dyDescent="0.25">
      <c r="A61" s="166"/>
      <c r="B61" s="166"/>
      <c r="C61" s="166"/>
      <c r="D61" s="166"/>
      <c r="E61" s="166"/>
      <c r="F61" s="166"/>
      <c r="G61" s="166"/>
      <c r="H61" s="166"/>
      <c r="I61" s="166"/>
      <c r="J61" s="166"/>
      <c r="K61" s="166"/>
      <c r="L61" s="166"/>
      <c r="M61" s="166"/>
      <c r="N61" s="166"/>
      <c r="O61" s="166"/>
      <c r="P61" s="166"/>
      <c r="Q61" s="166"/>
      <c r="R61" s="166"/>
      <c r="S61" s="166"/>
      <c r="T61" s="166"/>
      <c r="U61" s="166"/>
      <c r="V61" s="166"/>
      <c r="W61" s="166"/>
      <c r="X61" s="166"/>
      <c r="Y61" s="166"/>
      <c r="Z61" s="166"/>
    </row>
    <row r="62" spans="1:26" x14ac:dyDescent="0.25">
      <c r="A62" s="166"/>
      <c r="B62" s="166"/>
      <c r="C62" s="166"/>
      <c r="D62" s="166"/>
      <c r="E62" s="166"/>
      <c r="F62" s="166"/>
      <c r="G62" s="166"/>
      <c r="H62" s="166"/>
      <c r="I62" s="166"/>
      <c r="J62" s="166"/>
      <c r="K62" s="166"/>
      <c r="L62" s="166"/>
      <c r="M62" s="166"/>
      <c r="N62" s="166"/>
      <c r="O62" s="166"/>
      <c r="P62" s="166"/>
      <c r="Q62" s="166"/>
      <c r="R62" s="166"/>
      <c r="S62" s="166"/>
      <c r="T62" s="166"/>
      <c r="U62" s="166"/>
      <c r="V62" s="166"/>
      <c r="W62" s="166"/>
      <c r="X62" s="166"/>
      <c r="Y62" s="166"/>
      <c r="Z62" s="166"/>
    </row>
    <row r="63" spans="1:26" x14ac:dyDescent="0.25">
      <c r="A63" s="442"/>
      <c r="B63" s="442"/>
      <c r="C63" s="442"/>
      <c r="D63" s="442"/>
      <c r="E63" s="442"/>
      <c r="F63" s="442"/>
      <c r="G63" s="442"/>
      <c r="H63" s="442"/>
      <c r="I63" s="442"/>
      <c r="J63" s="442"/>
      <c r="K63" s="442"/>
      <c r="L63" s="442"/>
      <c r="M63" s="442"/>
      <c r="N63" s="442"/>
      <c r="O63" s="442"/>
      <c r="P63" s="442"/>
      <c r="Q63" s="442"/>
      <c r="R63" s="442"/>
      <c r="S63" s="442"/>
      <c r="T63" s="442"/>
      <c r="U63" s="442"/>
      <c r="V63" s="442"/>
      <c r="W63" s="442"/>
      <c r="X63" s="442"/>
      <c r="Y63" s="442"/>
      <c r="Z63" s="442"/>
    </row>
    <row r="64" spans="1:26" x14ac:dyDescent="0.25">
      <c r="A64" s="442"/>
      <c r="B64" s="442"/>
      <c r="C64" s="442"/>
      <c r="D64" s="442"/>
      <c r="E64" s="442"/>
      <c r="F64" s="442"/>
      <c r="G64" s="442"/>
      <c r="H64" s="442"/>
      <c r="I64" s="442"/>
      <c r="J64" s="442"/>
      <c r="K64" s="442"/>
      <c r="L64" s="442"/>
      <c r="M64" s="442"/>
      <c r="N64" s="442"/>
      <c r="O64" s="442"/>
      <c r="P64" s="442"/>
      <c r="Q64" s="442"/>
      <c r="R64" s="442"/>
      <c r="S64" s="442"/>
      <c r="T64" s="442"/>
      <c r="U64" s="442"/>
      <c r="V64" s="442"/>
      <c r="W64" s="442"/>
      <c r="X64" s="442"/>
      <c r="Y64" s="442"/>
      <c r="Z64" s="442"/>
    </row>
    <row r="65" spans="1:26" x14ac:dyDescent="0.25">
      <c r="A65" s="442"/>
      <c r="B65" s="442"/>
      <c r="C65" s="442"/>
      <c r="D65" s="442"/>
      <c r="E65" s="442"/>
      <c r="F65" s="442"/>
      <c r="G65" s="442"/>
      <c r="H65" s="442"/>
      <c r="I65" s="442"/>
      <c r="J65" s="442"/>
      <c r="K65" s="442"/>
      <c r="L65" s="442"/>
      <c r="M65" s="442"/>
      <c r="N65" s="442"/>
      <c r="O65" s="442"/>
      <c r="P65" s="442"/>
      <c r="Q65" s="442"/>
      <c r="R65" s="442"/>
      <c r="S65" s="442"/>
      <c r="T65" s="442"/>
      <c r="U65" s="442"/>
      <c r="V65" s="442"/>
      <c r="W65" s="442"/>
      <c r="X65" s="442"/>
      <c r="Y65" s="442"/>
      <c r="Z65" s="442"/>
    </row>
    <row r="66" spans="1:26" x14ac:dyDescent="0.25">
      <c r="A66" s="448" t="s">
        <v>162</v>
      </c>
      <c r="B66" s="448"/>
      <c r="C66" s="448"/>
      <c r="D66" s="448"/>
      <c r="E66" s="448"/>
      <c r="F66" s="448"/>
      <c r="G66" s="448"/>
      <c r="H66" s="448"/>
      <c r="I66" s="448"/>
      <c r="J66" s="448"/>
      <c r="K66" s="448"/>
      <c r="L66" s="448"/>
      <c r="M66" s="448"/>
      <c r="N66" s="448"/>
      <c r="O66" s="448"/>
      <c r="P66" s="448"/>
      <c r="Q66" s="448"/>
      <c r="R66" s="448"/>
      <c r="S66" s="448"/>
      <c r="T66" s="448"/>
      <c r="U66" s="448"/>
      <c r="V66" s="448"/>
      <c r="W66" s="448"/>
      <c r="X66" s="448"/>
      <c r="Y66" s="448"/>
      <c r="Z66" s="448"/>
    </row>
    <row r="67" spans="1:26" x14ac:dyDescent="0.25">
      <c r="A67" s="448"/>
      <c r="B67" s="448"/>
      <c r="C67" s="448"/>
      <c r="D67" s="448"/>
      <c r="E67" s="448"/>
      <c r="F67" s="448"/>
      <c r="G67" s="448"/>
      <c r="H67" s="448"/>
      <c r="I67" s="448"/>
      <c r="J67" s="448"/>
      <c r="K67" s="448"/>
      <c r="L67" s="448"/>
      <c r="M67" s="448"/>
      <c r="N67" s="448"/>
      <c r="O67" s="448"/>
      <c r="P67" s="448"/>
      <c r="Q67" s="448"/>
      <c r="R67" s="448"/>
      <c r="S67" s="448"/>
      <c r="T67" s="448"/>
      <c r="U67" s="448"/>
      <c r="V67" s="448"/>
      <c r="W67" s="448"/>
      <c r="X67" s="448"/>
      <c r="Y67" s="448"/>
      <c r="Z67" s="448"/>
    </row>
    <row r="68" spans="1:26" x14ac:dyDescent="0.25">
      <c r="A68" s="442"/>
      <c r="B68" s="442"/>
      <c r="C68" s="442"/>
      <c r="D68" s="442"/>
      <c r="E68" s="442"/>
      <c r="F68" s="442"/>
      <c r="G68" s="442"/>
      <c r="H68" s="442"/>
      <c r="I68" s="442"/>
      <c r="J68" s="442"/>
      <c r="K68" s="442"/>
      <c r="L68" s="442"/>
      <c r="M68" s="442"/>
      <c r="N68" s="442"/>
      <c r="O68" s="442"/>
      <c r="P68" s="442"/>
      <c r="Q68" s="442"/>
      <c r="R68" s="442"/>
      <c r="S68" s="442"/>
      <c r="T68" s="442"/>
      <c r="U68" s="442"/>
      <c r="V68" s="442"/>
      <c r="W68" s="442"/>
      <c r="X68" s="442"/>
      <c r="Y68" s="442"/>
      <c r="Z68" s="442"/>
    </row>
    <row r="69" spans="1:26" x14ac:dyDescent="0.25">
      <c r="A69" s="449" t="s">
        <v>163</v>
      </c>
      <c r="B69" s="449"/>
      <c r="C69" s="449"/>
      <c r="D69" s="449"/>
      <c r="E69" s="449"/>
      <c r="F69" s="449"/>
      <c r="G69" s="449"/>
      <c r="H69" s="449"/>
      <c r="I69" s="449"/>
      <c r="J69" s="449"/>
      <c r="K69" s="449"/>
      <c r="L69" s="449"/>
      <c r="M69" s="449"/>
      <c r="N69" s="449"/>
      <c r="O69" s="449"/>
      <c r="P69" s="449"/>
      <c r="Q69" s="449"/>
      <c r="R69" s="449"/>
      <c r="S69" s="449"/>
      <c r="T69" s="449"/>
      <c r="U69" s="449"/>
      <c r="V69" s="449"/>
      <c r="W69" s="449"/>
      <c r="X69" s="449"/>
      <c r="Y69" s="449"/>
      <c r="Z69" s="449"/>
    </row>
    <row r="70" spans="1:26" x14ac:dyDescent="0.25">
      <c r="A70" s="442"/>
      <c r="B70" s="442"/>
      <c r="C70" s="442"/>
      <c r="D70" s="442"/>
      <c r="E70" s="442"/>
      <c r="F70" s="442"/>
      <c r="G70" s="442"/>
      <c r="H70" s="442"/>
      <c r="I70" s="442"/>
      <c r="J70" s="442"/>
      <c r="K70" s="442"/>
      <c r="L70" s="442"/>
      <c r="M70" s="442"/>
      <c r="N70" s="442"/>
      <c r="O70" s="442"/>
      <c r="P70" s="442"/>
      <c r="Q70" s="442"/>
      <c r="R70" s="442"/>
      <c r="S70" s="442"/>
      <c r="T70" s="442"/>
      <c r="U70" s="442"/>
      <c r="V70" s="442"/>
      <c r="W70" s="442"/>
      <c r="X70" s="442"/>
      <c r="Y70" s="442"/>
      <c r="Z70" s="442"/>
    </row>
    <row r="71" spans="1:26" x14ac:dyDescent="0.25">
      <c r="A71" s="442"/>
      <c r="B71" s="442"/>
      <c r="C71" s="442"/>
      <c r="D71" s="442"/>
      <c r="E71" s="442"/>
      <c r="F71" s="442"/>
      <c r="G71" s="442"/>
      <c r="H71" s="442"/>
      <c r="I71" s="442"/>
      <c r="J71" s="442"/>
      <c r="K71" s="442"/>
      <c r="L71" s="442"/>
      <c r="M71" s="442"/>
      <c r="N71" s="442"/>
      <c r="O71" s="442"/>
      <c r="P71" s="442"/>
      <c r="Q71" s="442"/>
      <c r="R71" s="442"/>
      <c r="S71" s="442"/>
      <c r="T71" s="442"/>
      <c r="U71" s="442"/>
      <c r="V71" s="442"/>
      <c r="W71" s="442"/>
      <c r="X71" s="442"/>
      <c r="Y71" s="442"/>
      <c r="Z71" s="442"/>
    </row>
    <row r="72" spans="1:26" x14ac:dyDescent="0.25">
      <c r="A72" s="442"/>
      <c r="B72" s="442"/>
      <c r="C72" s="442"/>
      <c r="D72" s="442"/>
      <c r="E72" s="442"/>
      <c r="F72" s="442"/>
      <c r="G72" s="442"/>
      <c r="H72" s="442"/>
      <c r="I72" s="442"/>
      <c r="J72" s="442"/>
      <c r="K72" s="442"/>
      <c r="L72" s="442"/>
      <c r="M72" s="442"/>
      <c r="N72" s="442"/>
      <c r="O72" s="442"/>
      <c r="P72" s="442"/>
      <c r="Q72" s="442"/>
      <c r="R72" s="442"/>
      <c r="S72" s="442"/>
      <c r="T72" s="442"/>
      <c r="U72" s="442"/>
      <c r="V72" s="442"/>
      <c r="W72" s="442"/>
      <c r="X72" s="442"/>
      <c r="Y72" s="442"/>
      <c r="Z72" s="442"/>
    </row>
    <row r="73" spans="1:26" x14ac:dyDescent="0.25">
      <c r="A73" s="442"/>
      <c r="B73" s="442"/>
      <c r="C73" s="442"/>
      <c r="D73" s="442"/>
      <c r="E73" s="442"/>
      <c r="F73" s="442"/>
      <c r="G73" s="442"/>
      <c r="H73" s="442"/>
      <c r="I73" s="442"/>
      <c r="J73" s="442"/>
      <c r="K73" s="442"/>
      <c r="L73" s="442"/>
      <c r="M73" s="442"/>
      <c r="N73" s="442"/>
      <c r="O73" s="442"/>
      <c r="P73" s="442"/>
      <c r="Q73" s="442"/>
      <c r="R73" s="442"/>
      <c r="S73" s="442"/>
      <c r="T73" s="442"/>
      <c r="U73" s="442"/>
      <c r="V73" s="442"/>
      <c r="W73" s="442"/>
      <c r="X73" s="442"/>
      <c r="Y73" s="442"/>
      <c r="Z73" s="442"/>
    </row>
    <row r="74" spans="1:26" x14ac:dyDescent="0.25">
      <c r="A74" s="442"/>
      <c r="B74" s="442"/>
      <c r="C74" s="442"/>
      <c r="D74" s="442"/>
      <c r="E74" s="442"/>
      <c r="F74" s="442"/>
      <c r="G74" s="442"/>
      <c r="H74" s="442"/>
      <c r="I74" s="442"/>
      <c r="J74" s="442"/>
      <c r="K74" s="442"/>
      <c r="L74" s="442"/>
      <c r="M74" s="442"/>
      <c r="N74" s="442"/>
      <c r="O74" s="442"/>
      <c r="P74" s="442"/>
      <c r="Q74" s="442"/>
      <c r="R74" s="442"/>
      <c r="S74" s="442"/>
      <c r="T74" s="442"/>
      <c r="U74" s="442"/>
      <c r="V74" s="442"/>
      <c r="W74" s="442"/>
      <c r="X74" s="442"/>
      <c r="Y74" s="442"/>
      <c r="Z74" s="442"/>
    </row>
    <row r="75" spans="1:26" x14ac:dyDescent="0.25">
      <c r="A75" s="442"/>
      <c r="B75" s="442"/>
      <c r="C75" s="442"/>
      <c r="D75" s="442"/>
      <c r="E75" s="442"/>
      <c r="F75" s="442"/>
      <c r="G75" s="442"/>
      <c r="H75" s="442"/>
      <c r="I75" s="442"/>
      <c r="J75" s="442"/>
      <c r="K75" s="442"/>
      <c r="L75" s="442"/>
      <c r="M75" s="442"/>
      <c r="N75" s="442"/>
      <c r="O75" s="442"/>
      <c r="P75" s="442"/>
      <c r="Q75" s="442"/>
      <c r="R75" s="442"/>
      <c r="S75" s="442"/>
      <c r="T75" s="442"/>
      <c r="U75" s="442"/>
      <c r="V75" s="442"/>
      <c r="W75" s="442"/>
      <c r="X75" s="442"/>
      <c r="Y75" s="442"/>
      <c r="Z75" s="442"/>
    </row>
    <row r="76" spans="1:26" x14ac:dyDescent="0.25">
      <c r="A76" s="442"/>
      <c r="B76" s="442"/>
      <c r="C76" s="442"/>
      <c r="D76" s="442"/>
      <c r="E76" s="442"/>
      <c r="F76" s="442"/>
      <c r="G76" s="442"/>
      <c r="H76" s="442"/>
      <c r="I76" s="442"/>
      <c r="J76" s="442"/>
      <c r="K76" s="442"/>
      <c r="L76" s="442"/>
      <c r="M76" s="442"/>
      <c r="N76" s="442"/>
      <c r="O76" s="442"/>
      <c r="P76" s="442"/>
      <c r="Q76" s="442"/>
      <c r="R76" s="442"/>
      <c r="S76" s="442"/>
      <c r="T76" s="442"/>
      <c r="U76" s="442"/>
      <c r="V76" s="442"/>
      <c r="W76" s="442"/>
      <c r="X76" s="442"/>
      <c r="Y76" s="442"/>
      <c r="Z76" s="442"/>
    </row>
    <row r="77" spans="1:26" x14ac:dyDescent="0.25">
      <c r="A77" s="442"/>
      <c r="B77" s="442"/>
      <c r="C77" s="442"/>
      <c r="D77" s="442"/>
      <c r="E77" s="442"/>
      <c r="F77" s="442"/>
      <c r="G77" s="442"/>
      <c r="H77" s="442"/>
      <c r="I77" s="442"/>
      <c r="J77" s="442"/>
      <c r="K77" s="442"/>
      <c r="L77" s="442"/>
      <c r="M77" s="442"/>
      <c r="N77" s="442"/>
      <c r="O77" s="442"/>
      <c r="P77" s="442"/>
      <c r="Q77" s="442"/>
      <c r="R77" s="442"/>
      <c r="S77" s="442"/>
      <c r="T77" s="442"/>
      <c r="U77" s="442"/>
      <c r="V77" s="442"/>
      <c r="W77" s="442"/>
      <c r="X77" s="442"/>
      <c r="Y77" s="442"/>
      <c r="Z77" s="442"/>
    </row>
    <row r="78" spans="1:26" x14ac:dyDescent="0.25">
      <c r="A78" s="442"/>
      <c r="B78" s="442"/>
      <c r="C78" s="442"/>
      <c r="D78" s="442"/>
      <c r="E78" s="442"/>
      <c r="F78" s="442"/>
      <c r="G78" s="442"/>
      <c r="H78" s="442"/>
      <c r="I78" s="442"/>
      <c r="J78" s="442"/>
      <c r="K78" s="442"/>
      <c r="L78" s="442"/>
      <c r="M78" s="442"/>
      <c r="N78" s="442"/>
      <c r="O78" s="442"/>
      <c r="P78" s="442"/>
      <c r="Q78" s="442"/>
      <c r="R78" s="442"/>
      <c r="S78" s="442"/>
      <c r="T78" s="442"/>
      <c r="U78" s="442"/>
      <c r="V78" s="442"/>
      <c r="W78" s="442"/>
      <c r="X78" s="442"/>
      <c r="Y78" s="442"/>
      <c r="Z78" s="442"/>
    </row>
    <row r="79" spans="1:26" x14ac:dyDescent="0.25">
      <c r="A79" s="442"/>
      <c r="B79" s="442"/>
      <c r="C79" s="442"/>
      <c r="D79" s="442"/>
      <c r="E79" s="442"/>
      <c r="F79" s="442"/>
      <c r="G79" s="442"/>
      <c r="H79" s="442"/>
      <c r="I79" s="442"/>
      <c r="J79" s="442"/>
      <c r="K79" s="442"/>
      <c r="L79" s="442"/>
      <c r="M79" s="442"/>
      <c r="N79" s="442"/>
      <c r="O79" s="442"/>
      <c r="P79" s="442"/>
      <c r="Q79" s="442"/>
      <c r="R79" s="442"/>
      <c r="S79" s="442"/>
      <c r="T79" s="442"/>
      <c r="U79" s="442"/>
      <c r="V79" s="442"/>
      <c r="W79" s="442"/>
      <c r="X79" s="442"/>
      <c r="Y79" s="442"/>
      <c r="Z79" s="442"/>
    </row>
    <row r="80" spans="1:26" x14ac:dyDescent="0.25">
      <c r="A80" s="442"/>
      <c r="B80" s="442"/>
      <c r="C80" s="442"/>
      <c r="D80" s="442"/>
      <c r="E80" s="442"/>
      <c r="F80" s="442"/>
      <c r="G80" s="442"/>
      <c r="H80" s="442"/>
      <c r="I80" s="442"/>
      <c r="J80" s="442"/>
      <c r="K80" s="442"/>
      <c r="L80" s="442"/>
      <c r="M80" s="442"/>
      <c r="N80" s="442"/>
      <c r="O80" s="442"/>
      <c r="P80" s="442"/>
      <c r="Q80" s="442"/>
      <c r="R80" s="442"/>
      <c r="S80" s="442"/>
      <c r="T80" s="442"/>
      <c r="U80" s="442"/>
      <c r="V80" s="442"/>
      <c r="W80" s="442"/>
      <c r="X80" s="442"/>
      <c r="Y80" s="442"/>
      <c r="Z80" s="442"/>
    </row>
    <row r="81" spans="1:26" x14ac:dyDescent="0.25">
      <c r="A81" s="442"/>
      <c r="B81" s="442"/>
      <c r="C81" s="442"/>
      <c r="D81" s="442"/>
      <c r="E81" s="442"/>
      <c r="F81" s="442"/>
      <c r="G81" s="442"/>
      <c r="H81" s="442"/>
      <c r="I81" s="442"/>
      <c r="J81" s="442"/>
      <c r="K81" s="442"/>
      <c r="L81" s="442"/>
      <c r="M81" s="442"/>
      <c r="N81" s="442"/>
      <c r="O81" s="442"/>
      <c r="P81" s="442"/>
      <c r="Q81" s="442"/>
      <c r="R81" s="442"/>
      <c r="S81" s="442"/>
      <c r="T81" s="442"/>
      <c r="U81" s="442"/>
      <c r="V81" s="442"/>
      <c r="W81" s="442"/>
      <c r="X81" s="442"/>
      <c r="Y81" s="442"/>
      <c r="Z81" s="442"/>
    </row>
    <row r="82" spans="1:26" x14ac:dyDescent="0.25">
      <c r="A82" s="446" t="s">
        <v>164</v>
      </c>
      <c r="B82" s="446"/>
      <c r="C82" s="446"/>
      <c r="D82" s="446"/>
      <c r="E82" s="446"/>
      <c r="F82" s="446"/>
      <c r="G82" s="446"/>
      <c r="H82" s="446"/>
      <c r="I82" s="446"/>
      <c r="J82" s="446"/>
      <c r="K82" s="446"/>
      <c r="L82" s="446"/>
      <c r="M82" s="446"/>
      <c r="N82" s="446"/>
      <c r="O82" s="446"/>
      <c r="P82" s="446"/>
      <c r="Q82" s="446"/>
      <c r="R82" s="446"/>
      <c r="S82" s="446"/>
      <c r="T82" s="446"/>
      <c r="U82" s="446"/>
      <c r="V82" s="446"/>
      <c r="W82" s="446"/>
      <c r="X82" s="446"/>
      <c r="Y82" s="446"/>
      <c r="Z82" s="446"/>
    </row>
    <row r="83" spans="1:26" x14ac:dyDescent="0.25">
      <c r="A83" s="446" t="s">
        <v>165</v>
      </c>
      <c r="B83" s="446"/>
      <c r="C83" s="446"/>
      <c r="D83" s="446"/>
      <c r="E83" s="446"/>
      <c r="F83" s="446"/>
      <c r="G83" s="446"/>
      <c r="H83" s="446"/>
      <c r="I83" s="446"/>
      <c r="J83" s="446"/>
      <c r="K83" s="446"/>
      <c r="L83" s="446"/>
      <c r="M83" s="446"/>
      <c r="N83" s="446"/>
      <c r="O83" s="446"/>
      <c r="P83" s="446"/>
      <c r="Q83" s="446"/>
      <c r="R83" s="446"/>
      <c r="S83" s="446"/>
      <c r="T83" s="446"/>
      <c r="U83" s="446"/>
      <c r="V83" s="446"/>
      <c r="W83" s="446"/>
      <c r="X83" s="446"/>
      <c r="Y83" s="446"/>
      <c r="Z83" s="446"/>
    </row>
    <row r="84" spans="1:26" ht="14.4" x14ac:dyDescent="0.3">
      <c r="A84" s="447" t="s">
        <v>166</v>
      </c>
      <c r="B84" s="447"/>
      <c r="C84" s="447"/>
      <c r="D84" s="447"/>
      <c r="E84" s="447"/>
      <c r="F84" s="447"/>
      <c r="G84" s="447"/>
      <c r="H84" s="447"/>
      <c r="I84" s="447"/>
      <c r="J84" s="447"/>
      <c r="K84" s="447"/>
      <c r="L84" s="447"/>
      <c r="M84" s="447"/>
      <c r="N84" s="447"/>
      <c r="O84" s="447"/>
      <c r="P84" s="447"/>
      <c r="Q84" s="447"/>
      <c r="R84" s="447"/>
      <c r="S84" s="447"/>
      <c r="T84" s="447"/>
      <c r="U84" s="447"/>
      <c r="V84" s="447"/>
      <c r="W84" s="447"/>
      <c r="X84" s="447"/>
      <c r="Y84" s="447"/>
      <c r="Z84" s="447"/>
    </row>
    <row r="85" spans="1:26" x14ac:dyDescent="0.25">
      <c r="A85" s="442"/>
      <c r="B85" s="442"/>
      <c r="C85" s="442"/>
      <c r="D85" s="442"/>
      <c r="E85" s="442"/>
      <c r="F85" s="442"/>
      <c r="G85" s="442"/>
      <c r="H85" s="442"/>
      <c r="I85" s="442"/>
      <c r="J85" s="442"/>
      <c r="K85" s="442"/>
      <c r="L85" s="442"/>
      <c r="M85" s="442"/>
      <c r="N85" s="442"/>
      <c r="O85" s="442"/>
      <c r="P85" s="442"/>
      <c r="Q85" s="442"/>
      <c r="R85" s="442"/>
      <c r="S85" s="442"/>
      <c r="T85" s="442"/>
      <c r="U85" s="442"/>
      <c r="V85" s="442"/>
      <c r="W85" s="442"/>
      <c r="X85" s="442"/>
      <c r="Y85" s="442"/>
      <c r="Z85" s="442"/>
    </row>
    <row r="86" spans="1:26" x14ac:dyDescent="0.25">
      <c r="A86" s="442"/>
      <c r="B86" s="442"/>
      <c r="C86" s="442"/>
      <c r="D86" s="442"/>
      <c r="E86" s="442"/>
      <c r="F86" s="442"/>
      <c r="G86" s="442"/>
      <c r="H86" s="442"/>
      <c r="I86" s="442"/>
      <c r="J86" s="442"/>
      <c r="K86" s="442"/>
      <c r="L86" s="442"/>
      <c r="M86" s="442"/>
      <c r="N86" s="442"/>
      <c r="O86" s="442"/>
      <c r="P86" s="442"/>
      <c r="Q86" s="442"/>
      <c r="R86" s="442"/>
      <c r="S86" s="442"/>
      <c r="T86" s="442"/>
      <c r="U86" s="442"/>
      <c r="V86" s="442"/>
      <c r="W86" s="442"/>
      <c r="X86" s="442"/>
      <c r="Y86" s="442"/>
      <c r="Z86" s="442"/>
    </row>
    <row r="87" spans="1:26" x14ac:dyDescent="0.25">
      <c r="A87" s="442"/>
      <c r="B87" s="442"/>
      <c r="C87" s="442"/>
      <c r="D87" s="442"/>
      <c r="E87" s="442"/>
      <c r="F87" s="442"/>
      <c r="G87" s="442"/>
      <c r="H87" s="442"/>
      <c r="I87" s="442"/>
      <c r="J87" s="442"/>
      <c r="K87" s="442"/>
      <c r="L87" s="442"/>
      <c r="M87" s="442"/>
      <c r="N87" s="442"/>
      <c r="O87" s="442"/>
      <c r="P87" s="442"/>
      <c r="Q87" s="442"/>
      <c r="R87" s="442"/>
      <c r="S87" s="442"/>
      <c r="T87" s="442"/>
      <c r="U87" s="442"/>
      <c r="V87" s="442"/>
      <c r="W87" s="442"/>
      <c r="X87" s="442"/>
      <c r="Y87" s="442"/>
      <c r="Z87" s="442"/>
    </row>
    <row r="88" spans="1:26" x14ac:dyDescent="0.25">
      <c r="A88" s="442"/>
      <c r="B88" s="442"/>
      <c r="C88" s="442"/>
      <c r="D88" s="442"/>
      <c r="E88" s="442"/>
      <c r="F88" s="442"/>
      <c r="G88" s="442"/>
      <c r="H88" s="442"/>
      <c r="I88" s="442"/>
      <c r="J88" s="442"/>
      <c r="K88" s="442"/>
      <c r="L88" s="442"/>
      <c r="M88" s="442"/>
      <c r="N88" s="442"/>
      <c r="O88" s="442"/>
      <c r="P88" s="442"/>
      <c r="Q88" s="442"/>
      <c r="R88" s="442"/>
      <c r="S88" s="442"/>
      <c r="T88" s="442"/>
      <c r="U88" s="442"/>
      <c r="V88" s="442"/>
      <c r="W88" s="442"/>
      <c r="X88" s="442"/>
      <c r="Y88" s="442"/>
      <c r="Z88" s="442"/>
    </row>
    <row r="89" spans="1:26" x14ac:dyDescent="0.25">
      <c r="A89" s="442"/>
      <c r="B89" s="442"/>
      <c r="C89" s="442"/>
      <c r="D89" s="442"/>
      <c r="E89" s="442"/>
      <c r="F89" s="442"/>
      <c r="G89" s="442"/>
      <c r="H89" s="442"/>
      <c r="I89" s="442"/>
      <c r="J89" s="442"/>
      <c r="K89" s="442"/>
      <c r="L89" s="442"/>
      <c r="M89" s="442"/>
      <c r="N89" s="442"/>
      <c r="O89" s="442"/>
      <c r="P89" s="442"/>
      <c r="Q89" s="442"/>
      <c r="R89" s="442"/>
      <c r="S89" s="442"/>
      <c r="T89" s="442"/>
      <c r="U89" s="442"/>
      <c r="V89" s="442"/>
      <c r="W89" s="442"/>
      <c r="X89" s="442"/>
      <c r="Y89" s="442"/>
      <c r="Z89" s="442"/>
    </row>
    <row r="90" spans="1:26" x14ac:dyDescent="0.25">
      <c r="N90" t="s">
        <v>167</v>
      </c>
    </row>
    <row r="91" spans="1:26" x14ac:dyDescent="0.25">
      <c r="N91" t="s">
        <v>168</v>
      </c>
    </row>
    <row r="92" spans="1:26" x14ac:dyDescent="0.25">
      <c r="N92" t="s">
        <v>169</v>
      </c>
    </row>
    <row r="93" spans="1:26" x14ac:dyDescent="0.25">
      <c r="N93" t="s">
        <v>170</v>
      </c>
    </row>
    <row r="94" spans="1:26" x14ac:dyDescent="0.25">
      <c r="N94" t="s">
        <v>171</v>
      </c>
    </row>
    <row r="95" spans="1:26" x14ac:dyDescent="0.25">
      <c r="N95" t="s">
        <v>172</v>
      </c>
    </row>
    <row r="144" spans="1:1" x14ac:dyDescent="0.25">
      <c r="A144" t="s">
        <v>222</v>
      </c>
    </row>
    <row r="145" spans="1:1" x14ac:dyDescent="0.25">
      <c r="A145" t="s">
        <v>223</v>
      </c>
    </row>
    <row r="146" spans="1:1" x14ac:dyDescent="0.25">
      <c r="A146" t="s">
        <v>224</v>
      </c>
    </row>
    <row r="148" spans="1:1" x14ac:dyDescent="0.25">
      <c r="A148" t="s">
        <v>212</v>
      </c>
    </row>
  </sheetData>
  <mergeCells count="18">
    <mergeCell ref="A55:Z55"/>
    <mergeCell ref="A34:Z34"/>
    <mergeCell ref="A35:Z51"/>
    <mergeCell ref="A52:Z52"/>
    <mergeCell ref="A1:Z2"/>
    <mergeCell ref="A3:Z4"/>
    <mergeCell ref="A5:Z5"/>
    <mergeCell ref="A6:Z6"/>
    <mergeCell ref="A7:Z33"/>
    <mergeCell ref="A83:Z83"/>
    <mergeCell ref="A84:Z84"/>
    <mergeCell ref="A85:Z89"/>
    <mergeCell ref="A66:Z67"/>
    <mergeCell ref="A63:Z65"/>
    <mergeCell ref="A69:Z69"/>
    <mergeCell ref="A68:Z68"/>
    <mergeCell ref="A70:Z81"/>
    <mergeCell ref="A82:Z82"/>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EE762C-3430-4F1B-9B43-90CEC5C9292E}">
  <sheetPr codeName="Foglio9"/>
  <dimension ref="A1:A3"/>
  <sheetViews>
    <sheetView workbookViewId="0"/>
  </sheetViews>
  <sheetFormatPr defaultRowHeight="13.2" x14ac:dyDescent="0.25"/>
  <sheetData>
    <row r="1" spans="1:1" x14ac:dyDescent="0.25">
      <c r="A1" s="106" t="s">
        <v>173</v>
      </c>
    </row>
    <row r="2" spans="1:1" x14ac:dyDescent="0.25">
      <c r="A2" s="106" t="s">
        <v>174</v>
      </c>
    </row>
    <row r="3" spans="1:1" x14ac:dyDescent="0.25">
      <c r="A3" s="106" t="s">
        <v>175</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oglio10">
    <tabColor rgb="FFFF0000"/>
  </sheetPr>
  <dimension ref="A1:AT125"/>
  <sheetViews>
    <sheetView topLeftCell="A90" zoomScale="70" zoomScaleNormal="70" workbookViewId="0">
      <selection activeCell="B125" sqref="B125"/>
    </sheetView>
  </sheetViews>
  <sheetFormatPr defaultRowHeight="13.2" x14ac:dyDescent="0.25"/>
  <cols>
    <col min="1" max="1" width="3.5546875" customWidth="1"/>
    <col min="2" max="2" width="36.88671875" customWidth="1"/>
    <col min="3" max="3" width="9.44140625" customWidth="1"/>
    <col min="4" max="4" width="8" customWidth="1"/>
    <col min="5" max="5" width="0.88671875" customWidth="1"/>
    <col min="6" max="6" width="16.44140625" customWidth="1"/>
    <col min="7" max="7" width="14.109375" customWidth="1"/>
    <col min="8" max="8" width="52.88671875" customWidth="1"/>
    <col min="9" max="1026" width="8.6640625" customWidth="1"/>
  </cols>
  <sheetData>
    <row r="1" spans="2:46" x14ac:dyDescent="0.25">
      <c r="B1" s="462" t="s">
        <v>176</v>
      </c>
      <c r="C1" s="462"/>
      <c r="H1" s="1" t="s">
        <v>177</v>
      </c>
    </row>
    <row r="2" spans="2:46" x14ac:dyDescent="0.25">
      <c r="B2" s="2" t="s">
        <v>178</v>
      </c>
      <c r="C2" s="2" t="s">
        <v>179</v>
      </c>
      <c r="H2" s="3" t="s">
        <v>180</v>
      </c>
    </row>
    <row r="3" spans="2:46" x14ac:dyDescent="0.25">
      <c r="B3" s="4">
        <v>44760</v>
      </c>
      <c r="C3" s="3">
        <v>25</v>
      </c>
      <c r="H3" s="5" t="s">
        <v>181</v>
      </c>
    </row>
    <row r="4" spans="2:46" x14ac:dyDescent="0.25">
      <c r="B4" s="4">
        <v>44761</v>
      </c>
      <c r="C4" s="3">
        <v>25</v>
      </c>
    </row>
    <row r="5" spans="2:46" x14ac:dyDescent="0.25">
      <c r="B5" s="4">
        <v>44762</v>
      </c>
      <c r="C5" s="3">
        <v>25</v>
      </c>
      <c r="G5" s="462" t="s">
        <v>182</v>
      </c>
      <c r="H5" s="462"/>
    </row>
    <row r="6" spans="2:46" x14ac:dyDescent="0.25">
      <c r="B6" s="4">
        <v>44763</v>
      </c>
      <c r="C6" s="3">
        <v>25</v>
      </c>
      <c r="G6" s="6">
        <v>24</v>
      </c>
      <c r="H6" s="7" t="s">
        <v>183</v>
      </c>
    </row>
    <row r="7" spans="2:46" x14ac:dyDescent="0.25">
      <c r="B7" s="4">
        <v>44764</v>
      </c>
      <c r="C7" s="3">
        <v>25</v>
      </c>
      <c r="G7" s="6">
        <v>32</v>
      </c>
      <c r="H7" s="7" t="s">
        <v>184</v>
      </c>
    </row>
    <row r="8" spans="2:46" x14ac:dyDescent="0.25">
      <c r="B8" s="4">
        <v>44767</v>
      </c>
      <c r="C8" s="3">
        <v>25</v>
      </c>
      <c r="G8" s="6">
        <v>32</v>
      </c>
      <c r="H8" s="7" t="s">
        <v>185</v>
      </c>
    </row>
    <row r="9" spans="2:46" x14ac:dyDescent="0.25">
      <c r="B9" s="4">
        <v>44768</v>
      </c>
      <c r="C9" s="3">
        <v>25</v>
      </c>
      <c r="G9" s="6">
        <v>24</v>
      </c>
      <c r="H9" s="7" t="s">
        <v>186</v>
      </c>
    </row>
    <row r="10" spans="2:46" x14ac:dyDescent="0.25">
      <c r="B10" s="4">
        <v>44769</v>
      </c>
      <c r="C10" s="3">
        <v>25</v>
      </c>
      <c r="AT10" t="s">
        <v>187</v>
      </c>
    </row>
    <row r="11" spans="2:46" x14ac:dyDescent="0.25">
      <c r="B11" s="4">
        <v>44770</v>
      </c>
      <c r="C11" s="3">
        <v>25</v>
      </c>
    </row>
    <row r="12" spans="2:46" x14ac:dyDescent="0.25">
      <c r="B12" s="4">
        <v>44771</v>
      </c>
      <c r="C12" s="3">
        <v>25</v>
      </c>
    </row>
    <row r="13" spans="2:46" x14ac:dyDescent="0.25">
      <c r="B13" s="4">
        <v>44774</v>
      </c>
      <c r="C13" s="3">
        <v>20</v>
      </c>
      <c r="F13" s="471" t="s">
        <v>265</v>
      </c>
      <c r="G13" s="472"/>
      <c r="H13" s="8">
        <v>30</v>
      </c>
    </row>
    <row r="14" spans="2:46" x14ac:dyDescent="0.25">
      <c r="B14" s="4">
        <v>44775</v>
      </c>
      <c r="C14" s="3">
        <f t="shared" ref="C14:C22" si="0">$H$13-12</f>
        <v>18</v>
      </c>
      <c r="F14" s="471" t="s">
        <v>266</v>
      </c>
      <c r="G14" s="472"/>
      <c r="H14" s="8">
        <v>2</v>
      </c>
    </row>
    <row r="15" spans="2:46" x14ac:dyDescent="0.25">
      <c r="B15" s="4">
        <v>44776</v>
      </c>
      <c r="C15" s="3">
        <f t="shared" si="0"/>
        <v>18</v>
      </c>
      <c r="F15" s="471" t="s">
        <v>188</v>
      </c>
      <c r="G15" s="472"/>
      <c r="H15" s="8">
        <v>9</v>
      </c>
    </row>
    <row r="16" spans="2:46" x14ac:dyDescent="0.25">
      <c r="B16" s="4">
        <v>44777</v>
      </c>
      <c r="C16" s="3">
        <f t="shared" si="0"/>
        <v>18</v>
      </c>
      <c r="F16" s="463" t="s">
        <v>189</v>
      </c>
      <c r="G16" s="473"/>
      <c r="H16" s="9"/>
    </row>
    <row r="17" spans="2:8" x14ac:dyDescent="0.25">
      <c r="B17" s="4">
        <v>44778</v>
      </c>
      <c r="C17" s="3">
        <f t="shared" si="0"/>
        <v>18</v>
      </c>
      <c r="F17" s="468" t="s">
        <v>190</v>
      </c>
      <c r="G17" s="469"/>
      <c r="H17" s="9">
        <v>44837</v>
      </c>
    </row>
    <row r="18" spans="2:8" x14ac:dyDescent="0.25">
      <c r="B18" s="4">
        <v>44781</v>
      </c>
      <c r="C18" s="3">
        <f t="shared" si="0"/>
        <v>18</v>
      </c>
      <c r="F18" s="468" t="s">
        <v>191</v>
      </c>
      <c r="G18" s="469"/>
      <c r="H18" s="9">
        <v>44872</v>
      </c>
    </row>
    <row r="19" spans="2:8" x14ac:dyDescent="0.25">
      <c r="B19" s="4">
        <v>44782</v>
      </c>
      <c r="C19" s="3">
        <f t="shared" si="0"/>
        <v>18</v>
      </c>
      <c r="F19" s="470" t="s">
        <v>192</v>
      </c>
      <c r="G19" s="469"/>
      <c r="H19" s="9">
        <v>44900</v>
      </c>
    </row>
    <row r="20" spans="2:8" x14ac:dyDescent="0.25">
      <c r="B20" s="4">
        <v>44783</v>
      </c>
      <c r="C20" s="3">
        <f t="shared" si="0"/>
        <v>18</v>
      </c>
    </row>
    <row r="21" spans="2:8" x14ac:dyDescent="0.25">
      <c r="B21" s="4">
        <v>44784</v>
      </c>
      <c r="C21" s="3">
        <f t="shared" si="0"/>
        <v>18</v>
      </c>
    </row>
    <row r="22" spans="2:8" x14ac:dyDescent="0.25">
      <c r="B22" s="4">
        <v>44785</v>
      </c>
      <c r="C22" s="3">
        <f t="shared" si="0"/>
        <v>18</v>
      </c>
    </row>
    <row r="23" spans="2:8" x14ac:dyDescent="0.25">
      <c r="B23" s="4">
        <v>44788</v>
      </c>
      <c r="C23" s="3">
        <v>0</v>
      </c>
    </row>
    <row r="24" spans="2:8" x14ac:dyDescent="0.25">
      <c r="B24" s="4">
        <v>44789</v>
      </c>
      <c r="C24" s="3">
        <f t="shared" ref="C24:C37" si="1">$H$13-12</f>
        <v>18</v>
      </c>
    </row>
    <row r="25" spans="2:8" x14ac:dyDescent="0.25">
      <c r="B25" s="4">
        <v>44790</v>
      </c>
      <c r="C25" s="3">
        <f t="shared" si="1"/>
        <v>18</v>
      </c>
    </row>
    <row r="26" spans="2:8" x14ac:dyDescent="0.25">
      <c r="B26" s="4">
        <v>44791</v>
      </c>
      <c r="C26" s="3">
        <f t="shared" si="1"/>
        <v>18</v>
      </c>
    </row>
    <row r="27" spans="2:8" x14ac:dyDescent="0.25">
      <c r="B27" s="4">
        <v>44792</v>
      </c>
      <c r="C27" s="3">
        <f t="shared" si="1"/>
        <v>18</v>
      </c>
    </row>
    <row r="28" spans="2:8" x14ac:dyDescent="0.25">
      <c r="B28" s="4">
        <v>44795</v>
      </c>
      <c r="C28" s="3">
        <f t="shared" si="1"/>
        <v>18</v>
      </c>
    </row>
    <row r="29" spans="2:8" x14ac:dyDescent="0.25">
      <c r="B29" s="4">
        <v>44796</v>
      </c>
      <c r="C29" s="3">
        <f t="shared" si="1"/>
        <v>18</v>
      </c>
    </row>
    <row r="30" spans="2:8" x14ac:dyDescent="0.25">
      <c r="B30" s="4">
        <v>44797</v>
      </c>
      <c r="C30" s="3">
        <f t="shared" si="1"/>
        <v>18</v>
      </c>
    </row>
    <row r="31" spans="2:8" x14ac:dyDescent="0.25">
      <c r="B31" s="4">
        <v>44798</v>
      </c>
      <c r="C31" s="3">
        <f t="shared" si="1"/>
        <v>18</v>
      </c>
    </row>
    <row r="32" spans="2:8" x14ac:dyDescent="0.25">
      <c r="B32" s="4">
        <v>44799</v>
      </c>
      <c r="C32" s="3">
        <f t="shared" si="1"/>
        <v>18</v>
      </c>
    </row>
    <row r="33" spans="2:3" x14ac:dyDescent="0.25">
      <c r="B33" s="4">
        <v>44802</v>
      </c>
      <c r="C33" s="3">
        <f t="shared" si="1"/>
        <v>18</v>
      </c>
    </row>
    <row r="34" spans="2:3" x14ac:dyDescent="0.25">
      <c r="B34" s="4">
        <v>44803</v>
      </c>
      <c r="C34" s="3">
        <f t="shared" si="1"/>
        <v>18</v>
      </c>
    </row>
    <row r="35" spans="2:3" x14ac:dyDescent="0.25">
      <c r="B35" s="4">
        <v>44804</v>
      </c>
      <c r="C35" s="3">
        <f t="shared" si="1"/>
        <v>18</v>
      </c>
    </row>
    <row r="36" spans="2:3" x14ac:dyDescent="0.25">
      <c r="B36" s="4">
        <v>44805</v>
      </c>
      <c r="C36" s="3">
        <f t="shared" si="1"/>
        <v>18</v>
      </c>
    </row>
    <row r="37" spans="2:3" x14ac:dyDescent="0.25">
      <c r="B37" s="4">
        <v>44806</v>
      </c>
      <c r="C37" s="3">
        <f t="shared" si="1"/>
        <v>18</v>
      </c>
    </row>
    <row r="38" spans="2:3" x14ac:dyDescent="0.25">
      <c r="B38" s="4">
        <v>44809</v>
      </c>
      <c r="C38" s="3">
        <v>27</v>
      </c>
    </row>
    <row r="39" spans="2:3" x14ac:dyDescent="0.25">
      <c r="B39" s="4">
        <v>44810</v>
      </c>
      <c r="C39" s="3">
        <v>27</v>
      </c>
    </row>
    <row r="40" spans="2:3" x14ac:dyDescent="0.25">
      <c r="B40" s="4">
        <v>44811</v>
      </c>
      <c r="C40" s="3">
        <v>27</v>
      </c>
    </row>
    <row r="41" spans="2:3" x14ac:dyDescent="0.25">
      <c r="B41" s="4">
        <v>44812</v>
      </c>
      <c r="C41" s="3">
        <v>27</v>
      </c>
    </row>
    <row r="42" spans="2:3" x14ac:dyDescent="0.25">
      <c r="B42" s="4">
        <v>44813</v>
      </c>
      <c r="C42" s="3">
        <v>27</v>
      </c>
    </row>
    <row r="43" spans="2:3" x14ac:dyDescent="0.25">
      <c r="B43" s="4">
        <v>44816</v>
      </c>
      <c r="C43" s="3">
        <v>27</v>
      </c>
    </row>
    <row r="44" spans="2:3" x14ac:dyDescent="0.25">
      <c r="B44" s="4">
        <v>44817</v>
      </c>
      <c r="C44" s="3">
        <v>27</v>
      </c>
    </row>
    <row r="45" spans="2:3" x14ac:dyDescent="0.25">
      <c r="B45" s="4">
        <v>44818</v>
      </c>
      <c r="C45" s="3">
        <v>27</v>
      </c>
    </row>
    <row r="46" spans="2:3" x14ac:dyDescent="0.25">
      <c r="B46" s="4">
        <v>44819</v>
      </c>
      <c r="C46" s="3">
        <v>27</v>
      </c>
    </row>
    <row r="47" spans="2:3" x14ac:dyDescent="0.25">
      <c r="B47" s="4">
        <v>44820</v>
      </c>
      <c r="C47" s="3">
        <v>27</v>
      </c>
    </row>
    <row r="48" spans="2:3" x14ac:dyDescent="0.25">
      <c r="B48" s="4"/>
      <c r="C48" s="3"/>
    </row>
    <row r="50" spans="2:5" x14ac:dyDescent="0.25">
      <c r="B50" s="462" t="s">
        <v>193</v>
      </c>
      <c r="C50" s="462"/>
      <c r="D50" s="463"/>
      <c r="E50" s="83"/>
    </row>
    <row r="51" spans="2:5" x14ac:dyDescent="0.25">
      <c r="B51" s="2" t="s">
        <v>194</v>
      </c>
      <c r="C51" s="10" t="s">
        <v>194</v>
      </c>
      <c r="D51" s="81" t="s">
        <v>195</v>
      </c>
      <c r="E51" s="84"/>
    </row>
    <row r="52" spans="2:5" x14ac:dyDescent="0.25">
      <c r="B52" s="5" t="s">
        <v>196</v>
      </c>
      <c r="C52" s="5">
        <v>1</v>
      </c>
      <c r="D52" s="82">
        <v>0</v>
      </c>
      <c r="E52" s="85"/>
    </row>
    <row r="53" spans="2:5" x14ac:dyDescent="0.25">
      <c r="B53" s="5" t="s">
        <v>197</v>
      </c>
      <c r="C53" s="5">
        <v>2</v>
      </c>
      <c r="D53" s="82">
        <v>2</v>
      </c>
      <c r="E53" s="85"/>
    </row>
    <row r="54" spans="2:5" x14ac:dyDescent="0.25">
      <c r="B54" s="5" t="s">
        <v>198</v>
      </c>
      <c r="C54" s="5">
        <v>3</v>
      </c>
      <c r="D54" s="82">
        <v>2</v>
      </c>
      <c r="E54" s="85"/>
    </row>
    <row r="55" spans="2:5" x14ac:dyDescent="0.25">
      <c r="B55" s="5" t="s">
        <v>199</v>
      </c>
      <c r="C55" s="5">
        <v>4</v>
      </c>
      <c r="D55" s="82">
        <v>2</v>
      </c>
      <c r="E55" s="85"/>
    </row>
    <row r="56" spans="2:5" x14ac:dyDescent="0.25">
      <c r="B56" s="5" t="s">
        <v>200</v>
      </c>
      <c r="C56" s="5">
        <v>5</v>
      </c>
      <c r="D56" s="82">
        <v>2</v>
      </c>
      <c r="E56" s="85"/>
    </row>
    <row r="57" spans="2:5" x14ac:dyDescent="0.25">
      <c r="B57" s="5" t="s">
        <v>201</v>
      </c>
      <c r="C57" s="5">
        <v>6</v>
      </c>
      <c r="D57" s="82">
        <v>2</v>
      </c>
      <c r="E57" s="85"/>
    </row>
    <row r="58" spans="2:5" x14ac:dyDescent="0.25">
      <c r="B58" s="5" t="s">
        <v>202</v>
      </c>
      <c r="C58" s="5">
        <v>7</v>
      </c>
      <c r="D58" s="82">
        <v>0</v>
      </c>
      <c r="E58" s="85"/>
    </row>
    <row r="70" spans="3:8" x14ac:dyDescent="0.25">
      <c r="C70" s="464" t="s">
        <v>203</v>
      </c>
      <c r="D70" s="464"/>
      <c r="E70" s="464"/>
      <c r="F70" s="464"/>
      <c r="G70" s="464"/>
      <c r="H70" s="464"/>
    </row>
    <row r="71" spans="3:8" ht="14.4" x14ac:dyDescent="0.25">
      <c r="C71" s="109" t="s">
        <v>44</v>
      </c>
      <c r="D71" s="110"/>
      <c r="E71" s="110"/>
      <c r="F71" s="110" t="s">
        <v>204</v>
      </c>
      <c r="G71" s="110"/>
      <c r="H71" s="111"/>
    </row>
    <row r="72" spans="3:8" ht="14.4" x14ac:dyDescent="0.25">
      <c r="C72" s="108" t="s">
        <v>45</v>
      </c>
      <c r="F72" t="s">
        <v>205</v>
      </c>
      <c r="H72" s="112"/>
    </row>
    <row r="73" spans="3:8" ht="14.4" x14ac:dyDescent="0.25">
      <c r="C73" s="107" t="s">
        <v>46</v>
      </c>
      <c r="F73" s="11" t="s">
        <v>206</v>
      </c>
      <c r="H73" s="112"/>
    </row>
    <row r="74" spans="3:8" ht="14.4" x14ac:dyDescent="0.25">
      <c r="C74" s="107" t="s">
        <v>47</v>
      </c>
      <c r="F74" t="s">
        <v>207</v>
      </c>
      <c r="H74" s="112"/>
    </row>
    <row r="75" spans="3:8" ht="14.4" x14ac:dyDescent="0.25">
      <c r="C75" s="108" t="s">
        <v>48</v>
      </c>
      <c r="F75" t="s">
        <v>208</v>
      </c>
      <c r="H75" s="112"/>
    </row>
    <row r="76" spans="3:8" ht="14.4" x14ac:dyDescent="0.25">
      <c r="C76" s="107" t="s">
        <v>43</v>
      </c>
      <c r="F76" t="s">
        <v>209</v>
      </c>
      <c r="H76" s="112"/>
    </row>
    <row r="77" spans="3:8" ht="14.4" x14ac:dyDescent="0.25">
      <c r="C77" s="107" t="s">
        <v>49</v>
      </c>
      <c r="H77" s="112"/>
    </row>
    <row r="78" spans="3:8" ht="14.4" x14ac:dyDescent="0.25">
      <c r="C78" s="107" t="s">
        <v>50</v>
      </c>
      <c r="H78" s="112"/>
    </row>
    <row r="79" spans="3:8" ht="14.4" x14ac:dyDescent="0.25">
      <c r="C79" s="113" t="s">
        <v>51</v>
      </c>
      <c r="D79" s="114"/>
      <c r="E79" s="114"/>
      <c r="F79" s="114" t="s">
        <v>261</v>
      </c>
      <c r="G79" s="114"/>
      <c r="H79" s="115"/>
    </row>
    <row r="81" spans="2:8" x14ac:dyDescent="0.25">
      <c r="B81" s="442"/>
      <c r="C81" s="442"/>
      <c r="D81" s="442"/>
      <c r="E81" s="442"/>
      <c r="F81" s="442"/>
      <c r="G81" s="442"/>
      <c r="H81" s="442"/>
    </row>
    <row r="98" spans="1:8" ht="13.8" thickBot="1" x14ac:dyDescent="0.3">
      <c r="A98" s="474" t="s">
        <v>280</v>
      </c>
      <c r="B98" s="474"/>
      <c r="C98" s="475" t="s">
        <v>281</v>
      </c>
      <c r="D98" s="475"/>
      <c r="E98" s="475"/>
      <c r="F98" s="476" t="s">
        <v>295</v>
      </c>
      <c r="G98" s="476"/>
    </row>
    <row r="99" spans="1:8" x14ac:dyDescent="0.25">
      <c r="A99" s="465" t="s">
        <v>283</v>
      </c>
      <c r="B99" s="466"/>
      <c r="C99" s="465" t="s">
        <v>282</v>
      </c>
      <c r="D99" s="467"/>
      <c r="E99" s="467"/>
      <c r="F99" s="465" t="s">
        <v>283</v>
      </c>
      <c r="G99" s="466"/>
      <c r="H99" s="202" t="s">
        <v>211</v>
      </c>
    </row>
    <row r="100" spans="1:8" x14ac:dyDescent="0.25">
      <c r="A100" s="210">
        <v>1</v>
      </c>
      <c r="B100" s="209" t="s">
        <v>271</v>
      </c>
      <c r="C100" s="452" t="s">
        <v>284</v>
      </c>
      <c r="D100" s="453"/>
      <c r="E100" s="454"/>
      <c r="F100" s="458" t="s">
        <v>296</v>
      </c>
      <c r="G100" s="459"/>
      <c r="H100" s="221" t="s">
        <v>306</v>
      </c>
    </row>
    <row r="101" spans="1:8" x14ac:dyDescent="0.25">
      <c r="A101" s="214">
        <v>2</v>
      </c>
      <c r="B101" s="213" t="s">
        <v>272</v>
      </c>
      <c r="C101" s="455" t="s">
        <v>285</v>
      </c>
      <c r="D101" s="456"/>
      <c r="E101" s="457"/>
      <c r="F101" s="460" t="s">
        <v>297</v>
      </c>
      <c r="G101" s="461"/>
      <c r="H101" s="213" t="s">
        <v>307</v>
      </c>
    </row>
    <row r="102" spans="1:8" x14ac:dyDescent="0.25">
      <c r="A102" s="210">
        <v>3</v>
      </c>
      <c r="B102" s="209" t="s">
        <v>273</v>
      </c>
      <c r="C102" s="452" t="s">
        <v>286</v>
      </c>
      <c r="D102" s="453"/>
      <c r="E102" s="454"/>
      <c r="F102" s="458" t="s">
        <v>298</v>
      </c>
      <c r="G102" s="459"/>
      <c r="H102" s="209" t="s">
        <v>308</v>
      </c>
    </row>
    <row r="103" spans="1:8" x14ac:dyDescent="0.25">
      <c r="A103" s="214">
        <v>4</v>
      </c>
      <c r="B103" s="213" t="s">
        <v>274</v>
      </c>
      <c r="C103" s="455" t="s">
        <v>287</v>
      </c>
      <c r="D103" s="456"/>
      <c r="E103" s="457"/>
      <c r="F103" s="460" t="s">
        <v>299</v>
      </c>
      <c r="G103" s="461"/>
      <c r="H103" s="220" t="s">
        <v>309</v>
      </c>
    </row>
    <row r="104" spans="1:8" x14ac:dyDescent="0.25">
      <c r="A104" s="210">
        <v>5</v>
      </c>
      <c r="B104" s="209" t="s">
        <v>275</v>
      </c>
      <c r="C104" s="452" t="s">
        <v>288</v>
      </c>
      <c r="D104" s="453"/>
      <c r="E104" s="454"/>
      <c r="F104" s="458" t="s">
        <v>300</v>
      </c>
      <c r="G104" s="459"/>
      <c r="H104" s="196" t="s">
        <v>310</v>
      </c>
    </row>
    <row r="105" spans="1:8" x14ac:dyDescent="0.25">
      <c r="A105" s="214">
        <v>6</v>
      </c>
      <c r="B105" s="213" t="s">
        <v>276</v>
      </c>
      <c r="C105" s="455" t="s">
        <v>289</v>
      </c>
      <c r="D105" s="456"/>
      <c r="E105" s="457"/>
      <c r="F105" s="460" t="s">
        <v>301</v>
      </c>
      <c r="G105" s="461"/>
      <c r="H105" s="216" t="s">
        <v>311</v>
      </c>
    </row>
    <row r="106" spans="1:8" x14ac:dyDescent="0.25">
      <c r="A106" s="210">
        <v>7</v>
      </c>
      <c r="B106" s="209" t="s">
        <v>277</v>
      </c>
      <c r="C106" s="452" t="s">
        <v>290</v>
      </c>
      <c r="D106" s="453"/>
      <c r="E106" s="454"/>
      <c r="F106" s="458" t="s">
        <v>302</v>
      </c>
      <c r="G106" s="459"/>
      <c r="H106" s="222" t="s">
        <v>312</v>
      </c>
    </row>
    <row r="107" spans="1:8" x14ac:dyDescent="0.25">
      <c r="A107" s="214">
        <v>8</v>
      </c>
      <c r="B107" s="213" t="s">
        <v>278</v>
      </c>
      <c r="C107" s="455" t="s">
        <v>291</v>
      </c>
      <c r="D107" s="456"/>
      <c r="E107" s="457"/>
      <c r="F107" s="460" t="s">
        <v>303</v>
      </c>
      <c r="G107" s="461"/>
      <c r="H107" s="217"/>
    </row>
    <row r="108" spans="1:8" x14ac:dyDescent="0.25">
      <c r="A108" s="210">
        <v>9</v>
      </c>
      <c r="B108" s="209" t="s">
        <v>279</v>
      </c>
      <c r="C108" s="452" t="s">
        <v>292</v>
      </c>
      <c r="D108" s="453"/>
      <c r="E108" s="454"/>
      <c r="F108" s="458" t="s">
        <v>305</v>
      </c>
      <c r="G108" s="459"/>
      <c r="H108" s="217"/>
    </row>
    <row r="109" spans="1:8" x14ac:dyDescent="0.25">
      <c r="A109" s="214">
        <v>10</v>
      </c>
      <c r="B109" s="213"/>
      <c r="C109" s="455" t="s">
        <v>293</v>
      </c>
      <c r="D109" s="456"/>
      <c r="E109" s="457"/>
      <c r="F109" s="460" t="s">
        <v>304</v>
      </c>
      <c r="G109" s="461"/>
      <c r="H109" s="217"/>
    </row>
    <row r="110" spans="1:8" x14ac:dyDescent="0.25">
      <c r="A110" s="210">
        <v>11</v>
      </c>
      <c r="B110" s="209"/>
      <c r="C110" s="452" t="s">
        <v>294</v>
      </c>
      <c r="D110" s="453"/>
      <c r="E110" s="454"/>
      <c r="F110" s="458"/>
      <c r="G110" s="459"/>
      <c r="H110" s="217"/>
    </row>
    <row r="111" spans="1:8" x14ac:dyDescent="0.25">
      <c r="A111" s="214">
        <v>12</v>
      </c>
      <c r="B111" s="215"/>
      <c r="C111" s="455"/>
      <c r="D111" s="456"/>
      <c r="E111" s="457"/>
      <c r="F111" s="460"/>
      <c r="G111" s="461"/>
      <c r="H111" s="218"/>
    </row>
    <row r="112" spans="1:8" ht="13.8" thickBot="1" x14ac:dyDescent="0.3">
      <c r="A112" s="211">
        <v>13</v>
      </c>
      <c r="B112" s="212"/>
      <c r="C112" s="482"/>
      <c r="D112" s="483"/>
      <c r="E112" s="484"/>
      <c r="F112" s="480"/>
      <c r="G112" s="481"/>
      <c r="H112" s="219"/>
    </row>
    <row r="113" spans="1:7" x14ac:dyDescent="0.25">
      <c r="A113" s="485" t="s">
        <v>268</v>
      </c>
      <c r="B113" s="485"/>
      <c r="C113" s="485"/>
      <c r="D113" s="485"/>
      <c r="E113" s="485"/>
      <c r="F113" s="485"/>
      <c r="G113" s="485"/>
    </row>
    <row r="114" spans="1:7" x14ac:dyDescent="0.25">
      <c r="A114" s="210">
        <v>1</v>
      </c>
      <c r="B114" s="209" t="s">
        <v>313</v>
      </c>
      <c r="C114" s="455"/>
      <c r="D114" s="456"/>
      <c r="E114" s="457"/>
      <c r="F114" s="458"/>
      <c r="G114" s="459"/>
    </row>
    <row r="115" spans="1:7" x14ac:dyDescent="0.25">
      <c r="A115" s="214">
        <v>2</v>
      </c>
      <c r="B115" s="213" t="s">
        <v>314</v>
      </c>
      <c r="C115" s="452"/>
      <c r="D115" s="453"/>
      <c r="E115" s="454"/>
      <c r="F115" s="460"/>
      <c r="G115" s="461"/>
    </row>
    <row r="116" spans="1:7" ht="13.8" thickBot="1" x14ac:dyDescent="0.3">
      <c r="A116" s="211">
        <v>13</v>
      </c>
      <c r="B116" s="212"/>
      <c r="C116" s="477"/>
      <c r="D116" s="478"/>
      <c r="E116" s="479"/>
      <c r="F116" s="480"/>
      <c r="G116" s="481"/>
    </row>
    <row r="125" spans="1:7" x14ac:dyDescent="0.25">
      <c r="A125" s="162"/>
    </row>
  </sheetData>
  <mergeCells count="51">
    <mergeCell ref="A113:G113"/>
    <mergeCell ref="C115:E115"/>
    <mergeCell ref="C114:E114"/>
    <mergeCell ref="F114:G114"/>
    <mergeCell ref="F115:G115"/>
    <mergeCell ref="A98:B98"/>
    <mergeCell ref="C98:E98"/>
    <mergeCell ref="F98:G98"/>
    <mergeCell ref="C116:E116"/>
    <mergeCell ref="F116:G116"/>
    <mergeCell ref="F111:G111"/>
    <mergeCell ref="F112:G112"/>
    <mergeCell ref="C100:E100"/>
    <mergeCell ref="F108:G108"/>
    <mergeCell ref="F109:G109"/>
    <mergeCell ref="F110:G110"/>
    <mergeCell ref="C111:E111"/>
    <mergeCell ref="C112:E112"/>
    <mergeCell ref="C108:E108"/>
    <mergeCell ref="C109:E109"/>
    <mergeCell ref="C110:E110"/>
    <mergeCell ref="F17:G17"/>
    <mergeCell ref="F18:G18"/>
    <mergeCell ref="F19:G19"/>
    <mergeCell ref="B1:C1"/>
    <mergeCell ref="G5:H5"/>
    <mergeCell ref="F13:G13"/>
    <mergeCell ref="F15:G15"/>
    <mergeCell ref="F16:G16"/>
    <mergeCell ref="F14:G14"/>
    <mergeCell ref="B50:D50"/>
    <mergeCell ref="C70:H70"/>
    <mergeCell ref="B81:H81"/>
    <mergeCell ref="F106:G106"/>
    <mergeCell ref="F107:G107"/>
    <mergeCell ref="F103:G103"/>
    <mergeCell ref="A99:B99"/>
    <mergeCell ref="C99:E99"/>
    <mergeCell ref="F104:G104"/>
    <mergeCell ref="F105:G105"/>
    <mergeCell ref="F99:G99"/>
    <mergeCell ref="C106:E106"/>
    <mergeCell ref="C107:E107"/>
    <mergeCell ref="C101:E101"/>
    <mergeCell ref="C102:E102"/>
    <mergeCell ref="C103:E103"/>
    <mergeCell ref="C104:E104"/>
    <mergeCell ref="C105:E105"/>
    <mergeCell ref="F100:G100"/>
    <mergeCell ref="F101:G101"/>
    <mergeCell ref="F102:G102"/>
  </mergeCells>
  <pageMargins left="0.7" right="0.7" top="0.75" bottom="0.75" header="0.51180555555555496" footer="0.51180555555555496"/>
  <pageSetup paperSize="9" firstPageNumber="0" orientation="portrait" horizontalDpi="300" verticalDpi="30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0229E7-1137-4817-80DE-4D77C9DE794B}">
  <dimension ref="A2:S32"/>
  <sheetViews>
    <sheetView tabSelected="1" workbookViewId="0">
      <selection activeCell="N11" sqref="N11"/>
    </sheetView>
  </sheetViews>
  <sheetFormatPr defaultRowHeight="13.2" x14ac:dyDescent="0.25"/>
  <sheetData>
    <row r="2" spans="1:11" x14ac:dyDescent="0.25">
      <c r="A2" s="442" t="s">
        <v>315</v>
      </c>
      <c r="B2" s="442"/>
      <c r="C2" s="442"/>
      <c r="D2" s="442"/>
      <c r="E2" s="442"/>
      <c r="F2" s="442"/>
      <c r="G2" s="442"/>
    </row>
    <row r="3" spans="1:11" x14ac:dyDescent="0.25">
      <c r="D3" s="490" t="str">
        <f>HYPERLINK("https://creativecommons.org/licenses/by-nc-sa/3.0/it/","https://creativecommons.org/licenses/by-nc-sa/3.0/it/")</f>
        <v>https://creativecommons.org/licenses/by-nc-sa/3.0/it/</v>
      </c>
    </row>
    <row r="5" spans="1:11" x14ac:dyDescent="0.25">
      <c r="A5" s="245"/>
      <c r="B5" s="245"/>
      <c r="C5" s="245"/>
      <c r="D5" s="245"/>
      <c r="E5" s="245"/>
      <c r="F5" s="245"/>
      <c r="G5" s="245"/>
      <c r="H5" s="486"/>
    </row>
    <row r="6" spans="1:11" x14ac:dyDescent="0.25">
      <c r="A6" s="442" t="s">
        <v>316</v>
      </c>
      <c r="B6" s="442"/>
      <c r="C6" s="442"/>
      <c r="D6" s="442"/>
      <c r="E6" s="486" t="str">
        <f>HYPERLINK("https://github.com/AccaEmme/","https://github.com/AccaEmme/")</f>
        <v>https://github.com/AccaEmme/</v>
      </c>
      <c r="H6" s="486"/>
    </row>
    <row r="7" spans="1:11" x14ac:dyDescent="0.25">
      <c r="A7" s="245"/>
      <c r="B7" s="245"/>
      <c r="C7" s="245"/>
      <c r="D7" s="245"/>
      <c r="E7" s="245"/>
      <c r="F7" s="245"/>
      <c r="G7" s="245"/>
      <c r="H7" s="486"/>
    </row>
    <row r="9" spans="1:11" x14ac:dyDescent="0.25">
      <c r="A9" t="s">
        <v>317</v>
      </c>
    </row>
    <row r="10" spans="1:11" ht="14.4" customHeight="1" x14ac:dyDescent="0.25">
      <c r="B10" s="488" t="s">
        <v>318</v>
      </c>
      <c r="C10" s="488"/>
      <c r="D10" s="488"/>
      <c r="E10" s="488"/>
      <c r="F10" s="488"/>
      <c r="G10" s="488"/>
      <c r="H10" s="488"/>
      <c r="I10" s="488"/>
      <c r="J10" s="488"/>
      <c r="K10" s="495"/>
    </row>
    <row r="11" spans="1:11" ht="13.2" customHeight="1" x14ac:dyDescent="0.25">
      <c r="B11" s="488"/>
      <c r="C11" s="488"/>
      <c r="D11" s="488"/>
      <c r="E11" s="488"/>
      <c r="F11" s="488"/>
      <c r="G11" s="488"/>
      <c r="H11" s="488"/>
      <c r="I11" s="488"/>
      <c r="J11" s="488"/>
      <c r="K11" s="495"/>
    </row>
    <row r="12" spans="1:11" x14ac:dyDescent="0.25">
      <c r="B12" s="488"/>
      <c r="C12" s="488"/>
      <c r="D12" s="488"/>
      <c r="E12" s="488"/>
      <c r="F12" s="488"/>
      <c r="G12" s="488"/>
      <c r="H12" s="488"/>
      <c r="I12" s="488"/>
      <c r="J12" s="488"/>
      <c r="K12" s="494"/>
    </row>
    <row r="13" spans="1:11" x14ac:dyDescent="0.25">
      <c r="B13" s="487" t="s">
        <v>319</v>
      </c>
      <c r="C13" s="487"/>
      <c r="D13" s="487"/>
      <c r="E13" s="487"/>
      <c r="F13" s="487"/>
      <c r="G13" s="487"/>
      <c r="H13" s="487"/>
      <c r="I13" s="487"/>
      <c r="J13" s="487"/>
    </row>
    <row r="14" spans="1:11" x14ac:dyDescent="0.25">
      <c r="B14" s="487"/>
      <c r="C14" s="487"/>
      <c r="D14" s="487"/>
      <c r="E14" s="487"/>
      <c r="F14" s="487"/>
      <c r="G14" s="487"/>
      <c r="H14" s="487"/>
      <c r="I14" s="487"/>
      <c r="J14" s="487"/>
    </row>
    <row r="15" spans="1:11" x14ac:dyDescent="0.25">
      <c r="B15" s="491"/>
      <c r="C15" s="491"/>
      <c r="D15" s="491"/>
      <c r="E15" s="491"/>
      <c r="F15" s="491"/>
      <c r="G15" s="491"/>
      <c r="H15" s="491"/>
      <c r="I15" s="491"/>
      <c r="J15" s="491"/>
      <c r="K15" s="491"/>
    </row>
    <row r="16" spans="1:11" x14ac:dyDescent="0.25">
      <c r="A16" t="s">
        <v>320</v>
      </c>
    </row>
    <row r="17" spans="2:19" ht="13.2" customHeight="1" x14ac:dyDescent="0.25">
      <c r="B17" s="489" t="s">
        <v>321</v>
      </c>
      <c r="C17" s="489"/>
      <c r="D17" s="489"/>
      <c r="E17" s="489"/>
      <c r="F17" s="489"/>
      <c r="G17" s="489"/>
      <c r="H17" s="489"/>
      <c r="I17" s="489"/>
      <c r="J17" s="489"/>
    </row>
    <row r="18" spans="2:19" x14ac:dyDescent="0.25">
      <c r="B18" s="489"/>
      <c r="C18" s="489"/>
      <c r="D18" s="489"/>
      <c r="E18" s="489"/>
      <c r="F18" s="489"/>
      <c r="G18" s="489"/>
      <c r="H18" s="489"/>
      <c r="I18" s="489"/>
      <c r="J18" s="489"/>
      <c r="K18" s="491"/>
    </row>
    <row r="19" spans="2:19" x14ac:dyDescent="0.25">
      <c r="B19" s="489"/>
      <c r="C19" s="489"/>
      <c r="D19" s="489"/>
      <c r="E19" s="489"/>
      <c r="F19" s="489"/>
      <c r="G19" s="489"/>
      <c r="H19" s="489"/>
      <c r="I19" s="489"/>
      <c r="J19" s="489"/>
      <c r="K19" s="492"/>
    </row>
    <row r="20" spans="2:19" x14ac:dyDescent="0.25">
      <c r="B20" s="489"/>
      <c r="C20" s="489"/>
      <c r="D20" s="489"/>
      <c r="E20" s="489"/>
      <c r="F20" s="489"/>
      <c r="G20" s="489"/>
      <c r="H20" s="489"/>
      <c r="I20" s="489"/>
      <c r="J20" s="489"/>
      <c r="K20" s="493"/>
    </row>
    <row r="21" spans="2:19" x14ac:dyDescent="0.25">
      <c r="B21" s="487" t="s">
        <v>322</v>
      </c>
      <c r="C21" s="487"/>
      <c r="D21" s="487"/>
      <c r="E21" s="487"/>
      <c r="F21" s="487"/>
      <c r="G21" s="487"/>
      <c r="H21" s="487"/>
      <c r="I21" s="487"/>
      <c r="J21" s="487"/>
      <c r="K21" s="493"/>
      <c r="L21" s="493"/>
      <c r="M21" s="493"/>
      <c r="N21" s="493"/>
      <c r="O21" s="493"/>
      <c r="P21" s="493"/>
      <c r="Q21" s="493"/>
      <c r="R21" s="493"/>
      <c r="S21" s="493"/>
    </row>
    <row r="22" spans="2:19" ht="13.2" customHeight="1" x14ac:dyDescent="0.25">
      <c r="B22" s="487"/>
      <c r="C22" s="487"/>
      <c r="D22" s="487"/>
      <c r="E22" s="487"/>
      <c r="F22" s="487"/>
      <c r="G22" s="487"/>
      <c r="H22" s="487"/>
      <c r="I22" s="487"/>
      <c r="J22" s="487"/>
      <c r="K22" s="493"/>
      <c r="L22" s="493"/>
      <c r="M22" s="493"/>
      <c r="N22" s="493"/>
      <c r="O22" s="493"/>
      <c r="P22" s="493"/>
      <c r="Q22" s="493"/>
      <c r="R22" s="493"/>
      <c r="S22" s="493"/>
    </row>
    <row r="23" spans="2:19" ht="13.2" customHeight="1" x14ac:dyDescent="0.25">
      <c r="B23" s="489" t="s">
        <v>323</v>
      </c>
      <c r="C23" s="489"/>
      <c r="D23" s="489"/>
      <c r="E23" s="489"/>
      <c r="F23" s="489"/>
      <c r="G23" s="489"/>
      <c r="H23" s="489"/>
      <c r="I23" s="489"/>
      <c r="J23" s="489"/>
      <c r="K23" s="492"/>
      <c r="L23" s="492"/>
      <c r="M23" s="492"/>
      <c r="N23" s="492"/>
      <c r="O23" s="492"/>
      <c r="P23" s="492"/>
      <c r="Q23" s="492"/>
      <c r="R23" s="492"/>
      <c r="S23" s="492"/>
    </row>
    <row r="24" spans="2:19" x14ac:dyDescent="0.25">
      <c r="B24" s="489"/>
      <c r="C24" s="489"/>
      <c r="D24" s="489"/>
      <c r="E24" s="489"/>
      <c r="F24" s="489"/>
      <c r="G24" s="489"/>
      <c r="H24" s="489"/>
      <c r="I24" s="489"/>
      <c r="J24" s="489"/>
      <c r="K24" s="492"/>
      <c r="L24" s="492"/>
      <c r="M24" s="492"/>
      <c r="N24" s="492"/>
      <c r="O24" s="492"/>
      <c r="P24" s="492"/>
      <c r="Q24" s="492"/>
      <c r="R24" s="492"/>
      <c r="S24" s="492"/>
    </row>
    <row r="25" spans="2:19" x14ac:dyDescent="0.25">
      <c r="B25" s="489"/>
      <c r="C25" s="489"/>
      <c r="D25" s="489"/>
      <c r="E25" s="489"/>
      <c r="F25" s="489"/>
      <c r="G25" s="489"/>
      <c r="H25" s="489"/>
      <c r="I25" s="489"/>
      <c r="J25" s="489"/>
      <c r="K25" s="492"/>
      <c r="L25" s="492"/>
      <c r="M25" s="492"/>
      <c r="N25" s="492"/>
      <c r="O25" s="492"/>
      <c r="P25" s="492"/>
      <c r="Q25" s="492"/>
      <c r="R25" s="492"/>
      <c r="S25" s="492"/>
    </row>
    <row r="26" spans="2:19" ht="13.2" customHeight="1" x14ac:dyDescent="0.25">
      <c r="B26" s="489" t="s">
        <v>324</v>
      </c>
      <c r="C26" s="489"/>
      <c r="D26" s="489"/>
      <c r="E26" s="489"/>
      <c r="F26" s="489"/>
      <c r="G26" s="489"/>
      <c r="H26" s="489"/>
      <c r="I26" s="489"/>
      <c r="J26" s="489"/>
      <c r="K26" s="492"/>
      <c r="L26" s="492"/>
      <c r="M26" s="492"/>
      <c r="N26" s="492"/>
      <c r="O26" s="492"/>
      <c r="P26" s="492"/>
      <c r="Q26" s="492"/>
      <c r="R26" s="492"/>
      <c r="S26" s="492"/>
    </row>
    <row r="27" spans="2:19" ht="13.2" customHeight="1" x14ac:dyDescent="0.25">
      <c r="B27" s="489"/>
      <c r="C27" s="489"/>
      <c r="D27" s="489"/>
      <c r="E27" s="489"/>
      <c r="F27" s="489"/>
      <c r="G27" s="489"/>
      <c r="H27" s="489"/>
      <c r="I27" s="489"/>
      <c r="J27" s="489"/>
      <c r="K27" s="492"/>
      <c r="L27" s="492"/>
      <c r="M27" s="492"/>
      <c r="N27" s="492"/>
      <c r="O27" s="492"/>
      <c r="P27" s="492"/>
      <c r="Q27" s="492"/>
      <c r="R27" s="492"/>
      <c r="S27" s="492"/>
    </row>
    <row r="28" spans="2:19" x14ac:dyDescent="0.25">
      <c r="B28" s="489"/>
      <c r="C28" s="489"/>
      <c r="D28" s="489"/>
      <c r="E28" s="489"/>
      <c r="F28" s="489"/>
      <c r="G28" s="489"/>
      <c r="H28" s="489"/>
      <c r="I28" s="489"/>
      <c r="J28" s="489"/>
      <c r="K28" s="492"/>
      <c r="L28" s="492"/>
      <c r="M28" s="492"/>
      <c r="N28" s="492"/>
      <c r="O28" s="492"/>
      <c r="P28" s="492"/>
      <c r="Q28" s="492"/>
      <c r="R28" s="492"/>
      <c r="S28" s="492"/>
    </row>
    <row r="29" spans="2:19" x14ac:dyDescent="0.25">
      <c r="B29" s="492"/>
      <c r="C29" s="492"/>
      <c r="D29" s="492"/>
      <c r="E29" s="492"/>
      <c r="F29" s="492"/>
      <c r="G29" s="492"/>
      <c r="H29" s="492"/>
      <c r="I29" s="492"/>
      <c r="J29" s="492"/>
    </row>
    <row r="30" spans="2:19" ht="13.2" customHeight="1" x14ac:dyDescent="0.25">
      <c r="B30" s="492"/>
      <c r="C30" s="492"/>
      <c r="D30" s="492"/>
      <c r="E30" s="492"/>
      <c r="F30" s="492"/>
      <c r="G30" s="492"/>
      <c r="H30" s="492"/>
      <c r="I30" s="492"/>
      <c r="J30" s="492"/>
      <c r="K30" s="492"/>
    </row>
    <row r="31" spans="2:19" x14ac:dyDescent="0.25">
      <c r="B31" s="492"/>
      <c r="C31" s="492"/>
      <c r="D31" s="492"/>
      <c r="E31" s="492"/>
      <c r="F31" s="492"/>
      <c r="G31" s="492"/>
      <c r="H31" s="492"/>
      <c r="I31" s="492"/>
      <c r="J31" s="492"/>
      <c r="K31" s="492"/>
    </row>
    <row r="32" spans="2:19" x14ac:dyDescent="0.25">
      <c r="B32" s="492"/>
      <c r="C32" s="492"/>
      <c r="D32" s="492"/>
      <c r="E32" s="492"/>
      <c r="F32" s="492"/>
      <c r="G32" s="492"/>
      <c r="H32" s="492"/>
      <c r="I32" s="492"/>
      <c r="J32" s="492"/>
    </row>
  </sheetData>
  <mergeCells count="8">
    <mergeCell ref="B13:J14"/>
    <mergeCell ref="B10:J12"/>
    <mergeCell ref="B17:J20"/>
    <mergeCell ref="B21:J22"/>
    <mergeCell ref="B23:J25"/>
    <mergeCell ref="B26:J28"/>
    <mergeCell ref="A2:G2"/>
    <mergeCell ref="A6:D6"/>
  </mergeCells>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o" ma:contentTypeID="0x0101001967D88D3F03E647A97976BF8930BD2F" ma:contentTypeVersion="9" ma:contentTypeDescription="Creare un nuovo documento." ma:contentTypeScope="" ma:versionID="1970d8c41f165a29b5cd9c80f6e8ff6e">
  <xsd:schema xmlns:xsd="http://www.w3.org/2001/XMLSchema" xmlns:xs="http://www.w3.org/2001/XMLSchema" xmlns:p="http://schemas.microsoft.com/office/2006/metadata/properties" xmlns:ns1="http://schemas.microsoft.com/sharepoint/v3" xmlns:ns2="5bb2f266-11c9-4f16-8956-4ef2df0b1b1e" xmlns:ns3="77f3ea82-268f-45e1-99e8-f9bfefd470eb" targetNamespace="http://schemas.microsoft.com/office/2006/metadata/properties" ma:root="true" ma:fieldsID="c46a389d92969941f314953c7b9e90d0" ns1:_="" ns2:_="" ns3:_="">
    <xsd:import namespace="http://schemas.microsoft.com/sharepoint/v3"/>
    <xsd:import namespace="5bb2f266-11c9-4f16-8956-4ef2df0b1b1e"/>
    <xsd:import namespace="77f3ea82-268f-45e1-99e8-f9bfefd470eb"/>
    <xsd:element name="properties">
      <xsd:complexType>
        <xsd:sequence>
          <xsd:element name="documentManagement">
            <xsd:complexType>
              <xsd:all>
                <xsd:element ref="ns2:SharedWithUsers" minOccurs="0"/>
                <xsd:element ref="ns2:SharedWithDetails" minOccurs="0"/>
                <xsd:element ref="ns2:LastSharedByUser" minOccurs="0"/>
                <xsd:element ref="ns2:LastSharedByTime" minOccurs="0"/>
                <xsd:element ref="ns3:MediaServiceMetadata" minOccurs="0"/>
                <xsd:element ref="ns3:MediaServiceFastMetadata"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4" nillable="true" ma:displayName="Proprietà criteri di conformità unificati" ma:hidden="true" ma:internalName="_ip_UnifiedCompliancePolicyProperties">
      <xsd:simpleType>
        <xsd:restriction base="dms:Note"/>
      </xsd:simpleType>
    </xsd:element>
    <xsd:element name="_ip_UnifiedCompliancePolicyUIAction" ma:index="15" nillable="true" ma:displayName="Azione interfaccia utente criteri di conformità unificati"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5bb2f266-11c9-4f16-8956-4ef2df0b1b1e" elementFormDefault="qualified">
    <xsd:import namespace="http://schemas.microsoft.com/office/2006/documentManagement/types"/>
    <xsd:import namespace="http://schemas.microsoft.com/office/infopath/2007/PartnerControls"/>
    <xsd:element name="SharedWithUsers" ma:index="8" nillable="true" ma:displayName="Condiviso con"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9" nillable="true" ma:displayName="Condiviso con dettagli" ma:description="" ma:internalName="SharedWithDetails" ma:readOnly="true">
      <xsd:simpleType>
        <xsd:restriction base="dms:Note">
          <xsd:maxLength value="255"/>
        </xsd:restriction>
      </xsd:simpleType>
    </xsd:element>
    <xsd:element name="LastSharedByUser" ma:index="10" nillable="true" ma:displayName="Autore ultima condivisione" ma:internalName="LastSharedByUser" ma:readOnly="true">
      <xsd:simpleType>
        <xsd:restriction base="dms:Note">
          <xsd:maxLength value="255"/>
        </xsd:restriction>
      </xsd:simpleType>
    </xsd:element>
    <xsd:element name="LastSharedByTime" ma:index="11" nillable="true" ma:displayName="Ora ultima condivisione" ma:description="" ma:internalName="LastSharedByTime" ma:readOnly="true">
      <xsd:simpleType>
        <xsd:restriction base="dms:DateTime"/>
      </xsd:simpleType>
    </xsd:element>
  </xsd:schema>
  <xsd:schema xmlns:xsd="http://www.w3.org/2001/XMLSchema" xmlns:xs="http://www.w3.org/2001/XMLSchema" xmlns:dms="http://schemas.microsoft.com/office/2006/documentManagement/types" xmlns:pc="http://schemas.microsoft.com/office/infopath/2007/PartnerControls" targetNamespace="77f3ea82-268f-45e1-99e8-f9bfefd470eb" elementFormDefault="qualified">
    <xsd:import namespace="http://schemas.microsoft.com/office/2006/documentManagement/types"/>
    <xsd:import namespace="http://schemas.microsoft.com/office/infopath/2007/PartnerControls"/>
    <xsd:element name="MediaServiceMetadata" ma:index="12" nillable="true" ma:displayName="MediaServiceMetadata" ma:description="" ma:hidden="true" ma:internalName="MediaServiceMetadata" ma:readOnly="true">
      <xsd:simpleType>
        <xsd:restriction base="dms:Note"/>
      </xsd:simpleType>
    </xsd:element>
    <xsd:element name="MediaServiceFastMetadata" ma:index="13" nillable="true" ma:displayName="MediaServiceFastMetadata" ma:description="" ma:hidden="true" ma:internalName="MediaServiceFastMetadata" ma:readOnly="true">
      <xsd:simpleType>
        <xsd:restriction base="dms:Note"/>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i contenuto"/>
        <xsd:element ref="dc:title" minOccurs="0" maxOccurs="1" ma:index="4" ma:displayName="Tito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documentManagement>
</p:properties>
</file>

<file path=customXml/itemProps1.xml><?xml version="1.0" encoding="utf-8"?>
<ds:datastoreItem xmlns:ds="http://schemas.openxmlformats.org/officeDocument/2006/customXml" ds:itemID="{1DDFA34D-C44A-412C-AD6F-E449E53C593B}">
  <ds:schemaRefs>
    <ds:schemaRef ds:uri="http://schemas.microsoft.com/sharepoint/v3/contenttype/forms"/>
  </ds:schemaRefs>
</ds:datastoreItem>
</file>

<file path=customXml/itemProps2.xml><?xml version="1.0" encoding="utf-8"?>
<ds:datastoreItem xmlns:ds="http://schemas.openxmlformats.org/officeDocument/2006/customXml" ds:itemID="{0F42B300-3838-46A8-8CA5-BA253D055E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5bb2f266-11c9-4f16-8956-4ef2df0b1b1e"/>
    <ds:schemaRef ds:uri="77f3ea82-268f-45e1-99e8-f9bfefd470eb"/>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3EA8746-8BF0-40BF-9F71-6FAF31997DCE}">
  <ds:schemaRefs>
    <ds:schemaRef ds:uri="http://schemas.microsoft.com/office/2006/metadata/properties"/>
    <ds:schemaRef ds:uri="http://schemas.microsoft.com/office/infopath/2007/PartnerControls"/>
    <ds:schemaRef ds:uri="http://schemas.microsoft.com/sharepoint/v3"/>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Fogli di lavoro</vt:lpstr>
      </vt:variant>
      <vt:variant>
        <vt:i4>11</vt:i4>
      </vt:variant>
      <vt:variant>
        <vt:lpstr>Intervalli denominati</vt:lpstr>
      </vt:variant>
      <vt:variant>
        <vt:i4>4</vt:i4>
      </vt:variant>
    </vt:vector>
  </HeadingPairs>
  <TitlesOfParts>
    <vt:vector size="15" baseType="lpstr">
      <vt:lpstr>Ott2022_RICHIESTE</vt:lpstr>
      <vt:lpstr>Gen-Feb-Mar2021_report</vt:lpstr>
      <vt:lpstr>Nov2022_RICHIESTE_OLD</vt:lpstr>
      <vt:lpstr>Dic2022_RICHIESTE</vt:lpstr>
      <vt:lpstr>terzotrim2022_ORARIO</vt:lpstr>
      <vt:lpstr>DisponibilitàPresenzeInSede</vt:lpstr>
      <vt:lpstr>Tipologie</vt:lpstr>
      <vt:lpstr>SERE</vt:lpstr>
      <vt:lpstr>Istruzioni</vt:lpstr>
      <vt:lpstr>Regole</vt:lpstr>
      <vt:lpstr>Autore</vt:lpstr>
      <vt:lpstr>Dic2022_RICHIESTE!Area_stampa</vt:lpstr>
      <vt:lpstr>Nov2022_RICHIESTE_OLD!Area_stampa</vt:lpstr>
      <vt:lpstr>Ott2022_RICHIESTE!Area_stampa</vt:lpstr>
      <vt:lpstr>terzotrim2022_ORARIO!Area_stampa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dc:creator>
  <cp:keywords/>
  <dc:description/>
  <cp:lastModifiedBy>Hermann Magliacane</cp:lastModifiedBy>
  <cp:revision>15</cp:revision>
  <cp:lastPrinted>2022-09-11T07:24:36Z</cp:lastPrinted>
  <dcterms:created xsi:type="dcterms:W3CDTF">2006-08-03T09:18:31Z</dcterms:created>
  <dcterms:modified xsi:type="dcterms:W3CDTF">2022-09-11T07:24:59Z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0x0101001967D88D3F03E647A97976BF8930BD2F</vt:lpwstr>
  </property>
</Properties>
</file>